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165" yWindow="0" windowWidth="16410" windowHeight="13170" tabRatio="784"/>
  </bookViews>
  <sheets>
    <sheet name="別添２－２　（下水道事業）" sheetId="1" r:id="rId1"/>
    <sheet name="別紙（非適）" sheetId="6" r:id="rId2"/>
  </sheets>
  <definedNames>
    <definedName name="_xlnm.Print_Area" localSheetId="1">'別紙（非適）'!$A$1:$V$70</definedName>
    <definedName name="_xlnm.Print_Area" localSheetId="0">'別添２－２　（下水道事業）'!$A$1:$P$110</definedName>
    <definedName name="_xlnm.Print_Titles" localSheetId="1">'別紙（非適）'!$A:$V,'別紙（非適）'!$1:$3</definedName>
  </definedNames>
  <calcPr calcId="162913"/>
</workbook>
</file>

<file path=xl/calcChain.xml><?xml version="1.0" encoding="utf-8"?>
<calcChain xmlns="http://schemas.openxmlformats.org/spreadsheetml/2006/main">
  <c r="V10" i="6" l="1"/>
  <c r="U10" i="6"/>
  <c r="T10" i="6"/>
  <c r="S10" i="6"/>
  <c r="R10" i="6"/>
  <c r="Q10" i="6"/>
  <c r="P10" i="6"/>
  <c r="O10" i="6"/>
  <c r="V66" i="6"/>
  <c r="U66" i="6"/>
  <c r="T66" i="6"/>
  <c r="S66" i="6"/>
  <c r="R66" i="6"/>
  <c r="Q66" i="6"/>
  <c r="P66" i="6"/>
  <c r="O66" i="6"/>
  <c r="N66" i="6" l="1"/>
  <c r="N10" i="6"/>
  <c r="V23" i="6" l="1"/>
  <c r="U23" i="6"/>
  <c r="T23" i="6"/>
  <c r="S23" i="6"/>
  <c r="R23" i="6"/>
  <c r="Q23" i="6"/>
  <c r="P23" i="6"/>
  <c r="O23" i="6"/>
  <c r="N23" i="6"/>
  <c r="M23" i="6"/>
  <c r="L23" i="6"/>
  <c r="K23" i="6"/>
  <c r="N30" i="1" l="1"/>
  <c r="N31" i="1"/>
  <c r="V67" i="6" l="1"/>
  <c r="U67" i="6"/>
  <c r="T67" i="6"/>
  <c r="S67" i="6"/>
  <c r="R67" i="6"/>
  <c r="Q67" i="6"/>
  <c r="P67" i="6"/>
  <c r="O67" i="6"/>
  <c r="N67" i="6"/>
  <c r="M67" i="6"/>
  <c r="L67" i="6"/>
  <c r="K67" i="6"/>
  <c r="V64" i="6"/>
  <c r="V70" i="6" s="1"/>
  <c r="U64" i="6"/>
  <c r="U70" i="6" s="1"/>
  <c r="T64" i="6"/>
  <c r="T70" i="6" s="1"/>
  <c r="S64" i="6"/>
  <c r="R64" i="6"/>
  <c r="R70" i="6" s="1"/>
  <c r="Q64" i="6"/>
  <c r="Q70" i="6" s="1"/>
  <c r="P64" i="6"/>
  <c r="P70" i="6" s="1"/>
  <c r="O64" i="6"/>
  <c r="O70" i="6" s="1"/>
  <c r="N64" i="6"/>
  <c r="N70" i="6" s="1"/>
  <c r="M64" i="6"/>
  <c r="M70" i="6" s="1"/>
  <c r="L64" i="6"/>
  <c r="L70" i="6" s="1"/>
  <c r="K64" i="6"/>
  <c r="K70" i="6" s="1"/>
  <c r="V31" i="6"/>
  <c r="U31" i="6"/>
  <c r="T31" i="6"/>
  <c r="S31" i="6"/>
  <c r="R31" i="6"/>
  <c r="Q31" i="6"/>
  <c r="P31" i="6"/>
  <c r="O31" i="6"/>
  <c r="N31" i="6"/>
  <c r="M31" i="6"/>
  <c r="L31" i="6"/>
  <c r="K31" i="6"/>
  <c r="V22" i="6"/>
  <c r="U22" i="6"/>
  <c r="U38" i="6" s="1"/>
  <c r="T22" i="6"/>
  <c r="T38" i="6" s="1"/>
  <c r="S22" i="6"/>
  <c r="S38" i="6" s="1"/>
  <c r="R22" i="6"/>
  <c r="R38" i="6" s="1"/>
  <c r="Q22" i="6"/>
  <c r="Q38" i="6" s="1"/>
  <c r="P22" i="6"/>
  <c r="P38" i="6" s="1"/>
  <c r="O22" i="6"/>
  <c r="O38" i="6" s="1"/>
  <c r="N22" i="6"/>
  <c r="N38" i="6" s="1"/>
  <c r="M22" i="6"/>
  <c r="M38" i="6" s="1"/>
  <c r="L22" i="6"/>
  <c r="L38" i="6" s="1"/>
  <c r="K22" i="6"/>
  <c r="K38" i="6" s="1"/>
  <c r="V17" i="6"/>
  <c r="U17" i="6"/>
  <c r="T17" i="6"/>
  <c r="S17" i="6"/>
  <c r="R17" i="6"/>
  <c r="Q17" i="6"/>
  <c r="P17" i="6"/>
  <c r="O17" i="6"/>
  <c r="N17" i="6"/>
  <c r="M17" i="6"/>
  <c r="L17" i="6"/>
  <c r="K17" i="6"/>
  <c r="V13" i="6"/>
  <c r="U13" i="6"/>
  <c r="U12" i="6" s="1"/>
  <c r="T13" i="6"/>
  <c r="T12" i="6" s="1"/>
  <c r="S13" i="6"/>
  <c r="S12" i="6" s="1"/>
  <c r="R13" i="6"/>
  <c r="R12" i="6" s="1"/>
  <c r="Q13" i="6"/>
  <c r="Q12" i="6" s="1"/>
  <c r="P13" i="6"/>
  <c r="P12" i="6" s="1"/>
  <c r="O13" i="6"/>
  <c r="O12" i="6" s="1"/>
  <c r="N13" i="6"/>
  <c r="N12" i="6" s="1"/>
  <c r="M13" i="6"/>
  <c r="L13" i="6"/>
  <c r="L12" i="6" s="1"/>
  <c r="K13" i="6"/>
  <c r="K12" i="6" s="1"/>
  <c r="V12" i="6"/>
  <c r="V9" i="6"/>
  <c r="U9" i="6"/>
  <c r="T9" i="6"/>
  <c r="S9" i="6"/>
  <c r="R9" i="6"/>
  <c r="Q9" i="6"/>
  <c r="P9" i="6"/>
  <c r="O9" i="6"/>
  <c r="N9" i="6"/>
  <c r="M9" i="6"/>
  <c r="L9" i="6"/>
  <c r="K9" i="6"/>
  <c r="V5" i="6"/>
  <c r="V53" i="6" s="1"/>
  <c r="U5" i="6"/>
  <c r="U53" i="6" s="1"/>
  <c r="T5" i="6"/>
  <c r="T53" i="6" s="1"/>
  <c r="S5" i="6"/>
  <c r="S53" i="6" s="1"/>
  <c r="R5" i="6"/>
  <c r="R53" i="6" s="1"/>
  <c r="Q5" i="6"/>
  <c r="Q53" i="6" s="1"/>
  <c r="P5" i="6"/>
  <c r="P53" i="6" s="1"/>
  <c r="O5" i="6"/>
  <c r="O53" i="6" s="1"/>
  <c r="N5" i="6"/>
  <c r="N53" i="6" s="1"/>
  <c r="M5" i="6"/>
  <c r="M53" i="6" s="1"/>
  <c r="L5" i="6"/>
  <c r="L53" i="6" s="1"/>
  <c r="K5" i="6"/>
  <c r="K53" i="6" s="1"/>
  <c r="V4" i="6"/>
  <c r="V49" i="6" s="1"/>
  <c r="N4" i="6" l="1"/>
  <c r="L4" i="6"/>
  <c r="L21" i="6" s="1"/>
  <c r="L39" i="6" s="1"/>
  <c r="L43" i="6" s="1"/>
  <c r="P4" i="6"/>
  <c r="P49" i="6" s="1"/>
  <c r="T4" i="6"/>
  <c r="T49" i="6" s="1"/>
  <c r="M12" i="6"/>
  <c r="R4" i="6"/>
  <c r="S70" i="6"/>
  <c r="Q4" i="6"/>
  <c r="Q49" i="6" s="1"/>
  <c r="U4" i="6"/>
  <c r="U49" i="6" s="1"/>
  <c r="R49" i="6"/>
  <c r="N49" i="6"/>
  <c r="S4" i="6"/>
  <c r="S49" i="6" s="1"/>
  <c r="O4" i="6"/>
  <c r="O49" i="6" s="1"/>
  <c r="U21" i="6"/>
  <c r="P21" i="6"/>
  <c r="P39" i="6" s="1"/>
  <c r="N21" i="6"/>
  <c r="N39" i="6" s="1"/>
  <c r="R21" i="6"/>
  <c r="R39" i="6" s="1"/>
  <c r="V21" i="6"/>
  <c r="V39" i="6" s="1"/>
  <c r="V38" i="6"/>
  <c r="K4" i="6"/>
  <c r="K21" i="6" s="1"/>
  <c r="M4" i="6"/>
  <c r="M21" i="6" s="1"/>
  <c r="M39" i="6" s="1"/>
  <c r="M43" i="6" s="1"/>
  <c r="N41" i="6" s="1"/>
  <c r="U39" i="6"/>
  <c r="K39" i="6"/>
  <c r="K43" i="6" s="1"/>
  <c r="Q21" i="6" l="1"/>
  <c r="Q39" i="6" s="1"/>
  <c r="N43" i="6"/>
  <c r="T21" i="6"/>
  <c r="T39" i="6" s="1"/>
  <c r="S21" i="6"/>
  <c r="S39" i="6" s="1"/>
  <c r="O21" i="6"/>
  <c r="O39" i="6" s="1"/>
  <c r="N45" i="6"/>
  <c r="O41" i="6"/>
  <c r="O43" i="6" l="1"/>
  <c r="P41" i="6" l="1"/>
  <c r="P43" i="6" s="1"/>
  <c r="O45" i="6"/>
  <c r="Q41" i="6" l="1"/>
  <c r="Q43" i="6" s="1"/>
  <c r="P45" i="6"/>
  <c r="R41" i="6" l="1"/>
  <c r="R43" i="6" s="1"/>
  <c r="Q45" i="6"/>
  <c r="S41" i="6" l="1"/>
  <c r="S43" i="6" s="1"/>
  <c r="R45" i="6"/>
  <c r="T41" i="6" l="1"/>
  <c r="T43" i="6" s="1"/>
  <c r="S45" i="6"/>
  <c r="U41" i="6" l="1"/>
  <c r="U43" i="6" s="1"/>
  <c r="T45" i="6"/>
  <c r="V41" i="6" l="1"/>
  <c r="V43" i="6" s="1"/>
  <c r="V45" i="6" s="1"/>
  <c r="U45" i="6"/>
</calcChain>
</file>

<file path=xl/comments1.xml><?xml version="1.0" encoding="utf-8"?>
<comments xmlns="http://schemas.openxmlformats.org/spreadsheetml/2006/main">
  <authors>
    <author>作成者</author>
  </authors>
  <commentList>
    <comment ref="E19" authorId="0" shapeId="0">
      <text>
        <r>
          <rPr>
            <sz val="9"/>
            <color indexed="81"/>
            <rFont val="ＭＳ Ｐゴシック"/>
            <family val="3"/>
            <charset val="128"/>
          </rPr>
          <t xml:space="preserve">
H26公営企業年鑑より
4839人
182ha</t>
        </r>
      </text>
    </comment>
    <comment ref="G30" authorId="0" shapeId="0">
      <text>
        <r>
          <rPr>
            <sz val="9"/>
            <color indexed="81"/>
            <rFont val="ＭＳ Ｐゴシック"/>
            <family val="3"/>
            <charset val="128"/>
          </rPr>
          <t xml:space="preserve">
H25公営企業年鑑より</t>
        </r>
      </text>
    </comment>
    <comment ref="N30" authorId="0" shapeId="0">
      <text>
        <r>
          <rPr>
            <sz val="9"/>
            <color indexed="81"/>
            <rFont val="ＭＳ Ｐゴシック"/>
            <family val="3"/>
            <charset val="128"/>
          </rPr>
          <t xml:space="preserve">
H25公営企業年鑑より</t>
        </r>
      </text>
    </comment>
    <comment ref="G31" authorId="0" shapeId="0">
      <text>
        <r>
          <rPr>
            <sz val="9"/>
            <color indexed="81"/>
            <rFont val="ＭＳ Ｐゴシック"/>
            <family val="3"/>
            <charset val="128"/>
          </rPr>
          <t xml:space="preserve">
HPより
H26.4.1より料金改定</t>
        </r>
      </text>
    </comment>
    <comment ref="N31" authorId="0" shapeId="0">
      <text>
        <r>
          <rPr>
            <sz val="9"/>
            <color indexed="81"/>
            <rFont val="ＭＳ Ｐゴシック"/>
            <family val="3"/>
            <charset val="128"/>
          </rPr>
          <t xml:space="preserve">
H26公営企業年鑑より</t>
        </r>
      </text>
    </comment>
    <comment ref="G32" authorId="0" shapeId="0">
      <text>
        <r>
          <rPr>
            <sz val="9"/>
            <color indexed="81"/>
            <rFont val="ＭＳ Ｐゴシック"/>
            <family val="3"/>
            <charset val="128"/>
          </rPr>
          <t xml:space="preserve">
HPより</t>
        </r>
      </text>
    </comment>
    <comment ref="E38" authorId="0" shapeId="0">
      <text>
        <r>
          <rPr>
            <sz val="9"/>
            <color indexed="81"/>
            <rFont val="ＭＳ Ｐゴシック"/>
            <family val="3"/>
            <charset val="128"/>
          </rPr>
          <t xml:space="preserve">
H26公営企業年鑑より</t>
        </r>
      </text>
    </comment>
  </commentList>
</comments>
</file>

<file path=xl/sharedStrings.xml><?xml version="1.0" encoding="utf-8"?>
<sst xmlns="http://schemas.openxmlformats.org/spreadsheetml/2006/main" count="361" uniqueCount="268">
  <si>
    <t>年度</t>
    <rPh sb="0" eb="2">
      <t>ネンド</t>
    </rPh>
    <phoneticPr fontId="2"/>
  </si>
  <si>
    <t>平成</t>
    <rPh sb="0" eb="2">
      <t>ヘイセイ</t>
    </rPh>
    <phoneticPr fontId="2"/>
  </si>
  <si>
    <t>職員数</t>
    <rPh sb="0" eb="3">
      <t>ショクインスウ</t>
    </rPh>
    <phoneticPr fontId="2"/>
  </si>
  <si>
    <t>処理区域内人口密度</t>
    <rPh sb="0" eb="2">
      <t>ショリ</t>
    </rPh>
    <rPh sb="2" eb="5">
      <t>クイキナイ</t>
    </rPh>
    <rPh sb="5" eb="7">
      <t>ジンコウ</t>
    </rPh>
    <rPh sb="7" eb="9">
      <t>ミツド</t>
    </rPh>
    <phoneticPr fontId="2"/>
  </si>
  <si>
    <t>（１）</t>
    <phoneticPr fontId="2"/>
  </si>
  <si>
    <t>（３）</t>
  </si>
  <si>
    <t>（４）</t>
  </si>
  <si>
    <t>年　　　　　　度</t>
    <rPh sb="0" eb="8">
      <t>ネンド</t>
    </rPh>
    <phoneticPr fontId="4"/>
  </si>
  <si>
    <t>前々年度</t>
    <rPh sb="0" eb="2">
      <t>ゼンゼン</t>
    </rPh>
    <rPh sb="2" eb="4">
      <t>ネンド</t>
    </rPh>
    <phoneticPr fontId="4"/>
  </si>
  <si>
    <t>前年度</t>
    <rPh sb="0" eb="3">
      <t>ゼンネンド</t>
    </rPh>
    <phoneticPr fontId="4"/>
  </si>
  <si>
    <t>本年度</t>
    <rPh sb="0" eb="3">
      <t>ホンネンド</t>
    </rPh>
    <phoneticPr fontId="4"/>
  </si>
  <si>
    <t>（決算）</t>
    <rPh sb="1" eb="3">
      <t>ケッサン</t>
    </rPh>
    <phoneticPr fontId="4"/>
  </si>
  <si>
    <t>決算
見込</t>
    <rPh sb="0" eb="2">
      <t>ケッサン</t>
    </rPh>
    <rPh sb="3" eb="5">
      <t>ミコ</t>
    </rPh>
    <phoneticPr fontId="4"/>
  </si>
  <si>
    <t>収益的収入</t>
    <rPh sb="0" eb="3">
      <t>シュウエキテキ</t>
    </rPh>
    <rPh sb="3" eb="5">
      <t>シュウニュウ</t>
    </rPh>
    <phoneticPr fontId="4"/>
  </si>
  <si>
    <t>営業収益</t>
    <rPh sb="0" eb="2">
      <t>エイギョウ</t>
    </rPh>
    <rPh sb="2" eb="4">
      <t>シュウエキ</t>
    </rPh>
    <phoneticPr fontId="4"/>
  </si>
  <si>
    <t>料金収入</t>
    <rPh sb="0" eb="2">
      <t>リョウキン</t>
    </rPh>
    <rPh sb="2" eb="4">
      <t>シュウニュウ</t>
    </rPh>
    <phoneticPr fontId="4"/>
  </si>
  <si>
    <t>受託工事収益</t>
    <rPh sb="0" eb="2">
      <t>ジュタク</t>
    </rPh>
    <rPh sb="2" eb="4">
      <t>コウジ</t>
    </rPh>
    <rPh sb="4" eb="6">
      <t>シュウエキ</t>
    </rPh>
    <phoneticPr fontId="4"/>
  </si>
  <si>
    <t>その他</t>
    <rPh sb="2" eb="3">
      <t>タ</t>
    </rPh>
    <phoneticPr fontId="4"/>
  </si>
  <si>
    <t>営業外収益</t>
    <rPh sb="0" eb="3">
      <t>エイギョウガイ</t>
    </rPh>
    <rPh sb="3" eb="5">
      <t>シュウエキ</t>
    </rPh>
    <phoneticPr fontId="4"/>
  </si>
  <si>
    <t>収益的支出</t>
    <rPh sb="0" eb="3">
      <t>シュウエキテキ</t>
    </rPh>
    <rPh sb="3" eb="5">
      <t>シシュツ</t>
    </rPh>
    <phoneticPr fontId="4"/>
  </si>
  <si>
    <t>営業費用</t>
    <rPh sb="0" eb="2">
      <t>エイギョウ</t>
    </rPh>
    <rPh sb="2" eb="4">
      <t>ヒヨウ</t>
    </rPh>
    <phoneticPr fontId="4"/>
  </si>
  <si>
    <t>職員給与費</t>
    <rPh sb="0" eb="2">
      <t>ショクイン</t>
    </rPh>
    <rPh sb="2" eb="5">
      <t>キュウヨヒ</t>
    </rPh>
    <phoneticPr fontId="4"/>
  </si>
  <si>
    <t>営業外費用</t>
    <rPh sb="0" eb="3">
      <t>エイギョウガイ</t>
    </rPh>
    <rPh sb="3" eb="5">
      <t>ヒヨウ</t>
    </rPh>
    <phoneticPr fontId="4"/>
  </si>
  <si>
    <t>支払利息</t>
    <rPh sb="0" eb="2">
      <t>シハライ</t>
    </rPh>
    <rPh sb="2" eb="4">
      <t>リソク</t>
    </rPh>
    <phoneticPr fontId="4"/>
  </si>
  <si>
    <t>（単位：千円）</t>
    <rPh sb="1" eb="3">
      <t>タンイ</t>
    </rPh>
    <rPh sb="4" eb="6">
      <t>センエン</t>
    </rPh>
    <phoneticPr fontId="4"/>
  </si>
  <si>
    <t>年　　　　　度</t>
    <rPh sb="0" eb="1">
      <t>トシ</t>
    </rPh>
    <rPh sb="6" eb="7">
      <t>ド</t>
    </rPh>
    <phoneticPr fontId="4"/>
  </si>
  <si>
    <t>資本的収入</t>
    <rPh sb="0" eb="3">
      <t>シホンテキ</t>
    </rPh>
    <rPh sb="3" eb="5">
      <t>シュウニュウ</t>
    </rPh>
    <phoneticPr fontId="4"/>
  </si>
  <si>
    <t>うち資本費平準化債</t>
    <rPh sb="2" eb="5">
      <t>シホンヒ</t>
    </rPh>
    <rPh sb="5" eb="7">
      <t>ヘイジュン</t>
    </rPh>
    <rPh sb="7" eb="9">
      <t>カサイ</t>
    </rPh>
    <phoneticPr fontId="4"/>
  </si>
  <si>
    <t>国（都道府県）補助金</t>
    <rPh sb="0" eb="1">
      <t>クニ</t>
    </rPh>
    <rPh sb="2" eb="4">
      <t>トドウ</t>
    </rPh>
    <rPh sb="4" eb="5">
      <t>フ</t>
    </rPh>
    <rPh sb="5" eb="6">
      <t>ケン</t>
    </rPh>
    <rPh sb="7" eb="10">
      <t>ホジョキン</t>
    </rPh>
    <phoneticPr fontId="4"/>
  </si>
  <si>
    <t>固定資産売却代金</t>
    <rPh sb="0" eb="4">
      <t>コテイシサン</t>
    </rPh>
    <rPh sb="4" eb="6">
      <t>バイキャク</t>
    </rPh>
    <rPh sb="6" eb="8">
      <t>ダイキン</t>
    </rPh>
    <phoneticPr fontId="4"/>
  </si>
  <si>
    <t>工事負担金</t>
    <rPh sb="0" eb="2">
      <t>コウジ</t>
    </rPh>
    <rPh sb="2" eb="5">
      <t>フタンキン</t>
    </rPh>
    <phoneticPr fontId="4"/>
  </si>
  <si>
    <t>(B)</t>
    <phoneticPr fontId="4"/>
  </si>
  <si>
    <t>(C)</t>
    <phoneticPr fontId="4"/>
  </si>
  <si>
    <t>資本的支出</t>
    <rPh sb="0" eb="3">
      <t>シホンテキ</t>
    </rPh>
    <rPh sb="3" eb="5">
      <t>シシュツ</t>
    </rPh>
    <phoneticPr fontId="4"/>
  </si>
  <si>
    <t>建設改良費</t>
    <rPh sb="0" eb="2">
      <t>ケンセツ</t>
    </rPh>
    <rPh sb="2" eb="5">
      <t>カイリョウヒ</t>
    </rPh>
    <phoneticPr fontId="4"/>
  </si>
  <si>
    <t>うち職員給与費</t>
    <rPh sb="2" eb="4">
      <t>ショクイン</t>
    </rPh>
    <rPh sb="4" eb="7">
      <t>キュウヨヒ</t>
    </rPh>
    <phoneticPr fontId="4"/>
  </si>
  <si>
    <t>他会計借入金残高</t>
    <rPh sb="0" eb="1">
      <t>ホカ</t>
    </rPh>
    <rPh sb="1" eb="3">
      <t>カイケイ</t>
    </rPh>
    <rPh sb="3" eb="6">
      <t>カリイレキン</t>
    </rPh>
    <rPh sb="6" eb="8">
      <t>ザンダカ</t>
    </rPh>
    <phoneticPr fontId="4"/>
  </si>
  <si>
    <t>○他会計繰入金</t>
    <rPh sb="1" eb="2">
      <t>ホカ</t>
    </rPh>
    <rPh sb="2" eb="4">
      <t>カイケイ</t>
    </rPh>
    <rPh sb="4" eb="6">
      <t>クリイレ</t>
    </rPh>
    <rPh sb="6" eb="7">
      <t>キン</t>
    </rPh>
    <phoneticPr fontId="4"/>
  </si>
  <si>
    <t>収益的収支分</t>
    <rPh sb="0" eb="3">
      <t>シュウエキテキ</t>
    </rPh>
    <rPh sb="3" eb="5">
      <t>シュウシ</t>
    </rPh>
    <rPh sb="5" eb="6">
      <t>ブン</t>
    </rPh>
    <phoneticPr fontId="4"/>
  </si>
  <si>
    <t>うち基準内繰入金</t>
    <rPh sb="2" eb="5">
      <t>キジュンナイ</t>
    </rPh>
    <rPh sb="5" eb="7">
      <t>クリイレ</t>
    </rPh>
    <rPh sb="7" eb="8">
      <t>キン</t>
    </rPh>
    <phoneticPr fontId="4"/>
  </si>
  <si>
    <t>うち基準外繰入金</t>
    <rPh sb="2" eb="4">
      <t>キジュン</t>
    </rPh>
    <rPh sb="4" eb="5">
      <t>ガイ</t>
    </rPh>
    <rPh sb="5" eb="7">
      <t>クリイレ</t>
    </rPh>
    <rPh sb="7" eb="8">
      <t>キン</t>
    </rPh>
    <phoneticPr fontId="4"/>
  </si>
  <si>
    <t>資本的収支分</t>
    <rPh sb="0" eb="3">
      <t>シホンテキ</t>
    </rPh>
    <rPh sb="3" eb="5">
      <t>シュウシ</t>
    </rPh>
    <rPh sb="5" eb="6">
      <t>ブン</t>
    </rPh>
    <phoneticPr fontId="4"/>
  </si>
  <si>
    <t>合計</t>
    <rPh sb="0" eb="2">
      <t>ゴウケイ</t>
    </rPh>
    <phoneticPr fontId="4"/>
  </si>
  <si>
    <t>（単位：千円，％）</t>
    <rPh sb="1" eb="3">
      <t>タンイ</t>
    </rPh>
    <rPh sb="4" eb="6">
      <t>センエン</t>
    </rPh>
    <phoneticPr fontId="4"/>
  </si>
  <si>
    <t>区</t>
    <rPh sb="0" eb="1">
      <t>ク</t>
    </rPh>
    <phoneticPr fontId="4"/>
  </si>
  <si>
    <t>分</t>
    <rPh sb="0" eb="1">
      <t>ブン</t>
    </rPh>
    <phoneticPr fontId="4"/>
  </si>
  <si>
    <t>収　益　的　収　支</t>
    <phoneticPr fontId="4"/>
  </si>
  <si>
    <t>総収益</t>
    <rPh sb="0" eb="3">
      <t>ソウシュウエキ</t>
    </rPh>
    <phoneticPr fontId="4"/>
  </si>
  <si>
    <t>(A)</t>
    <phoneticPr fontId="4"/>
  </si>
  <si>
    <t>（１）</t>
    <phoneticPr fontId="4"/>
  </si>
  <si>
    <t>ア</t>
    <phoneticPr fontId="4"/>
  </si>
  <si>
    <t>イ</t>
    <phoneticPr fontId="4"/>
  </si>
  <si>
    <t>ウ</t>
    <phoneticPr fontId="4"/>
  </si>
  <si>
    <t>（２）</t>
    <phoneticPr fontId="4"/>
  </si>
  <si>
    <t>他会計繰入金</t>
    <rPh sb="0" eb="1">
      <t>タ</t>
    </rPh>
    <rPh sb="1" eb="3">
      <t>カイケイ</t>
    </rPh>
    <rPh sb="3" eb="6">
      <t>クリイレキン</t>
    </rPh>
    <phoneticPr fontId="4"/>
  </si>
  <si>
    <t>２</t>
    <phoneticPr fontId="4"/>
  </si>
  <si>
    <t>総費用</t>
    <rPh sb="0" eb="3">
      <t>ソウヒヨウ</t>
    </rPh>
    <phoneticPr fontId="4"/>
  </si>
  <si>
    <t>(D)</t>
    <phoneticPr fontId="4"/>
  </si>
  <si>
    <t>（１）</t>
    <phoneticPr fontId="4"/>
  </si>
  <si>
    <t>ア</t>
    <phoneticPr fontId="4"/>
  </si>
  <si>
    <t>うち退職手当</t>
    <rPh sb="2" eb="4">
      <t>タイショク</t>
    </rPh>
    <rPh sb="4" eb="6">
      <t>テアテ</t>
    </rPh>
    <phoneticPr fontId="4"/>
  </si>
  <si>
    <t>イ</t>
    <phoneticPr fontId="4"/>
  </si>
  <si>
    <t>（２）</t>
    <phoneticPr fontId="4"/>
  </si>
  <si>
    <t>うち一時借入金利息</t>
    <rPh sb="2" eb="4">
      <t>イチジ</t>
    </rPh>
    <rPh sb="4" eb="6">
      <t>カリイレ</t>
    </rPh>
    <rPh sb="6" eb="7">
      <t>キンリ</t>
    </rPh>
    <rPh sb="7" eb="9">
      <t>リソク</t>
    </rPh>
    <phoneticPr fontId="4"/>
  </si>
  <si>
    <t>３</t>
    <phoneticPr fontId="4"/>
  </si>
  <si>
    <t>収支差引</t>
    <rPh sb="0" eb="2">
      <t>シュウシ</t>
    </rPh>
    <rPh sb="2" eb="4">
      <t>サシヒキ</t>
    </rPh>
    <phoneticPr fontId="4"/>
  </si>
  <si>
    <t>(A)-(D)</t>
    <phoneticPr fontId="4"/>
  </si>
  <si>
    <t>(E)</t>
    <phoneticPr fontId="4"/>
  </si>
  <si>
    <t>資　本　的　収　支</t>
    <rPh sb="0" eb="1">
      <t>シ</t>
    </rPh>
    <rPh sb="2" eb="3">
      <t>ホン</t>
    </rPh>
    <rPh sb="4" eb="5">
      <t>テキ</t>
    </rPh>
    <rPh sb="6" eb="7">
      <t>オサム</t>
    </rPh>
    <rPh sb="8" eb="9">
      <t>ササ</t>
    </rPh>
    <phoneticPr fontId="4"/>
  </si>
  <si>
    <t>(F)</t>
    <phoneticPr fontId="4"/>
  </si>
  <si>
    <t>地方債</t>
    <rPh sb="0" eb="3">
      <t>チホウサイ</t>
    </rPh>
    <phoneticPr fontId="4"/>
  </si>
  <si>
    <t>他会計補助金</t>
    <rPh sb="0" eb="3">
      <t>タカイケイ</t>
    </rPh>
    <rPh sb="3" eb="6">
      <t>ホジョキン</t>
    </rPh>
    <phoneticPr fontId="4"/>
  </si>
  <si>
    <t>他会計借入金</t>
    <rPh sb="0" eb="3">
      <t>タカイケイ</t>
    </rPh>
    <rPh sb="3" eb="6">
      <t>カリイレキン</t>
    </rPh>
    <phoneticPr fontId="4"/>
  </si>
  <si>
    <t>（５）</t>
  </si>
  <si>
    <t>（６）</t>
  </si>
  <si>
    <t>（７）</t>
  </si>
  <si>
    <t>２</t>
    <phoneticPr fontId="4"/>
  </si>
  <si>
    <t>(G)</t>
    <phoneticPr fontId="4"/>
  </si>
  <si>
    <t>地方債償還金</t>
    <rPh sb="0" eb="3">
      <t>チホウサイ</t>
    </rPh>
    <rPh sb="3" eb="6">
      <t>ショウカンキン</t>
    </rPh>
    <phoneticPr fontId="4"/>
  </si>
  <si>
    <t>(H)</t>
    <phoneticPr fontId="4"/>
  </si>
  <si>
    <t>他会計長期借入金返還金</t>
    <rPh sb="0" eb="1">
      <t>タ</t>
    </rPh>
    <rPh sb="1" eb="3">
      <t>カイケイ</t>
    </rPh>
    <rPh sb="3" eb="5">
      <t>チョウキ</t>
    </rPh>
    <rPh sb="5" eb="8">
      <t>カリイレキン</t>
    </rPh>
    <rPh sb="8" eb="10">
      <t>ヘンカン</t>
    </rPh>
    <rPh sb="10" eb="11">
      <t>キン</t>
    </rPh>
    <phoneticPr fontId="4"/>
  </si>
  <si>
    <t>他会計への繰出金</t>
    <rPh sb="0" eb="3">
      <t>タカイケイ</t>
    </rPh>
    <rPh sb="5" eb="7">
      <t>クリダシ</t>
    </rPh>
    <rPh sb="7" eb="8">
      <t>キン</t>
    </rPh>
    <phoneticPr fontId="4"/>
  </si>
  <si>
    <t>(F)-(G)</t>
    <phoneticPr fontId="4"/>
  </si>
  <si>
    <t>(I)</t>
    <phoneticPr fontId="4"/>
  </si>
  <si>
    <t>収支再差引</t>
    <rPh sb="0" eb="2">
      <t>シュウシ</t>
    </rPh>
    <rPh sb="2" eb="3">
      <t>フタタ</t>
    </rPh>
    <rPh sb="3" eb="5">
      <t>サシヒキ</t>
    </rPh>
    <phoneticPr fontId="4"/>
  </si>
  <si>
    <t>(E)+(I)</t>
    <phoneticPr fontId="4"/>
  </si>
  <si>
    <t>(J)</t>
    <phoneticPr fontId="4"/>
  </si>
  <si>
    <t>積立金</t>
    <rPh sb="0" eb="3">
      <t>ツミタテキン</t>
    </rPh>
    <phoneticPr fontId="4"/>
  </si>
  <si>
    <t>(K)</t>
    <phoneticPr fontId="4"/>
  </si>
  <si>
    <t>前年度からの繰越金</t>
    <rPh sb="0" eb="3">
      <t>ゼンネンド</t>
    </rPh>
    <rPh sb="6" eb="9">
      <t>クリコシキン</t>
    </rPh>
    <phoneticPr fontId="4"/>
  </si>
  <si>
    <t>(L)</t>
    <phoneticPr fontId="4"/>
  </si>
  <si>
    <t>前年度繰上充用金</t>
    <rPh sb="0" eb="3">
      <t>ゼンネンド</t>
    </rPh>
    <rPh sb="3" eb="5">
      <t>クリアゲ</t>
    </rPh>
    <rPh sb="5" eb="7">
      <t>ジュウヨウ</t>
    </rPh>
    <rPh sb="7" eb="8">
      <t>キン</t>
    </rPh>
    <phoneticPr fontId="4"/>
  </si>
  <si>
    <t>(M)</t>
    <phoneticPr fontId="4"/>
  </si>
  <si>
    <t>形式収支</t>
    <rPh sb="0" eb="2">
      <t>ケイシキ</t>
    </rPh>
    <rPh sb="2" eb="4">
      <t>シュウシ</t>
    </rPh>
    <phoneticPr fontId="4"/>
  </si>
  <si>
    <t>(J)-(K)+(L)-(M)</t>
    <phoneticPr fontId="4"/>
  </si>
  <si>
    <t>(N)</t>
    <phoneticPr fontId="4"/>
  </si>
  <si>
    <t>翌年度へ繰り越すべき財源</t>
    <rPh sb="0" eb="3">
      <t>ヨクネンド</t>
    </rPh>
    <rPh sb="4" eb="5">
      <t>ク</t>
    </rPh>
    <rPh sb="6" eb="7">
      <t>コ</t>
    </rPh>
    <rPh sb="10" eb="12">
      <t>ザイゲン</t>
    </rPh>
    <phoneticPr fontId="4"/>
  </si>
  <si>
    <t>(O)</t>
    <phoneticPr fontId="4"/>
  </si>
  <si>
    <t>実質収支</t>
    <rPh sb="0" eb="2">
      <t>ジッシツ</t>
    </rPh>
    <rPh sb="2" eb="4">
      <t>シュウシ</t>
    </rPh>
    <phoneticPr fontId="4"/>
  </si>
  <si>
    <t>黒字</t>
    <rPh sb="0" eb="2">
      <t>クロジ</t>
    </rPh>
    <phoneticPr fontId="4"/>
  </si>
  <si>
    <t>(P)</t>
    <phoneticPr fontId="4"/>
  </si>
  <si>
    <t>(N)-(O)</t>
    <phoneticPr fontId="4"/>
  </si>
  <si>
    <t>赤字</t>
    <rPh sb="0" eb="2">
      <t>アカジ</t>
    </rPh>
    <phoneticPr fontId="4"/>
  </si>
  <si>
    <t>(Q)</t>
    <phoneticPr fontId="4"/>
  </si>
  <si>
    <t>赤字比率（</t>
    <rPh sb="0" eb="2">
      <t>アカジ</t>
    </rPh>
    <phoneticPr fontId="4"/>
  </si>
  <si>
    <t>×100</t>
    <phoneticPr fontId="4"/>
  </si>
  <si>
    <t>）</t>
    <phoneticPr fontId="4"/>
  </si>
  <si>
    <t>(B)-(C)</t>
    <phoneticPr fontId="4"/>
  </si>
  <si>
    <t>収益的収支比率（</t>
    <rPh sb="0" eb="3">
      <t>シュウエキテキ</t>
    </rPh>
    <rPh sb="3" eb="5">
      <t>シュウシ</t>
    </rPh>
    <phoneticPr fontId="4"/>
  </si>
  <si>
    <t>(A)</t>
    <phoneticPr fontId="4"/>
  </si>
  <si>
    <t>(D)+(H)</t>
    <phoneticPr fontId="4"/>
  </si>
  <si>
    <t>地方財政法施行令第16条第１項により算定した
資金の不足額</t>
    <rPh sb="23" eb="25">
      <t>シキン</t>
    </rPh>
    <rPh sb="26" eb="29">
      <t>フソクガク</t>
    </rPh>
    <phoneticPr fontId="4"/>
  </si>
  <si>
    <t>(R)</t>
    <phoneticPr fontId="4"/>
  </si>
  <si>
    <t>営業収益－受託工事収益　(B)-(C)</t>
    <rPh sb="0" eb="2">
      <t>エイギョウ</t>
    </rPh>
    <rPh sb="2" eb="4">
      <t>シュウエキ</t>
    </rPh>
    <rPh sb="5" eb="7">
      <t>ジュタク</t>
    </rPh>
    <rPh sb="7" eb="9">
      <t>コウジ</t>
    </rPh>
    <rPh sb="9" eb="11">
      <t>シュウエキ</t>
    </rPh>
    <phoneticPr fontId="4"/>
  </si>
  <si>
    <t>(S)</t>
    <phoneticPr fontId="4"/>
  </si>
  <si>
    <t xml:space="preserve">地方財政法による
資金不足の比率   </t>
    <rPh sb="0" eb="2">
      <t>チホウ</t>
    </rPh>
    <rPh sb="2" eb="4">
      <t>ザイセイ</t>
    </rPh>
    <rPh sb="4" eb="5">
      <t>ホウ</t>
    </rPh>
    <rPh sb="9" eb="11">
      <t>シキン</t>
    </rPh>
    <rPh sb="11" eb="13">
      <t>ブソク</t>
    </rPh>
    <rPh sb="14" eb="16">
      <t>ヒリツ</t>
    </rPh>
    <phoneticPr fontId="4"/>
  </si>
  <si>
    <t>((R)/(S)×100)</t>
    <phoneticPr fontId="4"/>
  </si>
  <si>
    <t>健全化法施行令第16条により算定した
資金の不足額</t>
    <phoneticPr fontId="4"/>
  </si>
  <si>
    <t>（T)</t>
    <phoneticPr fontId="4"/>
  </si>
  <si>
    <t>健全化法施行規則第６条に規定する
解消可能資金不足額</t>
    <phoneticPr fontId="4"/>
  </si>
  <si>
    <t>(U)</t>
    <phoneticPr fontId="4"/>
  </si>
  <si>
    <t>健全化法施行令第17条により算定した
事業の規模</t>
    <phoneticPr fontId="4"/>
  </si>
  <si>
    <t>(V)</t>
    <phoneticPr fontId="4"/>
  </si>
  <si>
    <r>
      <rPr>
        <sz val="10"/>
        <rFont val="ＭＳ Ｐゴシック"/>
        <family val="3"/>
        <charset val="128"/>
      </rPr>
      <t>健全化法第22条により算定した</t>
    </r>
    <r>
      <rPr>
        <sz val="11"/>
        <color theme="1"/>
        <rFont val="ＭＳ Ｐゴシック"/>
        <family val="2"/>
        <scheme val="minor"/>
      </rPr>
      <t xml:space="preserve">
資金不足比率</t>
    </r>
    <phoneticPr fontId="4"/>
  </si>
  <si>
    <t>(（T）/（V）×100)</t>
    <phoneticPr fontId="4"/>
  </si>
  <si>
    <t>(W)</t>
    <phoneticPr fontId="4"/>
  </si>
  <si>
    <t>地方債残高</t>
    <rPh sb="0" eb="3">
      <t>チホウサイ</t>
    </rPh>
    <rPh sb="3" eb="5">
      <t>ザンダカ</t>
    </rPh>
    <phoneticPr fontId="4"/>
  </si>
  <si>
    <t>(X)</t>
    <phoneticPr fontId="4"/>
  </si>
  <si>
    <t>民間活用の状況</t>
    <rPh sb="0" eb="2">
      <t>ミンカン</t>
    </rPh>
    <rPh sb="2" eb="4">
      <t>カツヨウ</t>
    </rPh>
    <rPh sb="5" eb="7">
      <t>ジョウキョウ</t>
    </rPh>
    <phoneticPr fontId="2"/>
  </si>
  <si>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2"/>
  </si>
  <si>
    <t>事業運営組織</t>
    <rPh sb="0" eb="2">
      <t>ジギョウ</t>
    </rPh>
    <rPh sb="2" eb="4">
      <t>ウンエイ</t>
    </rPh>
    <rPh sb="4" eb="6">
      <t>ソシキ</t>
    </rPh>
    <phoneticPr fontId="2"/>
  </si>
  <si>
    <t>処理区数</t>
    <rPh sb="2" eb="3">
      <t>ク</t>
    </rPh>
    <phoneticPr fontId="2"/>
  </si>
  <si>
    <t>資産活用の状況</t>
    <rPh sb="0" eb="2">
      <t>シサン</t>
    </rPh>
    <rPh sb="2" eb="4">
      <t>カツヨウ</t>
    </rPh>
    <rPh sb="5" eb="7">
      <t>ジョウキョウ</t>
    </rPh>
    <phoneticPr fontId="2"/>
  </si>
  <si>
    <t xml:space="preserve"> イ　指定管理者制度</t>
    <rPh sb="3" eb="5">
      <t>シテイ</t>
    </rPh>
    <rPh sb="5" eb="8">
      <t>カンリシャ</t>
    </rPh>
    <rPh sb="8" eb="10">
      <t>セイド</t>
    </rPh>
    <phoneticPr fontId="2"/>
  </si>
  <si>
    <t xml:space="preserve"> ウ　ＰＰＰ・ＰＦＩ</t>
    <phoneticPr fontId="2"/>
  </si>
  <si>
    <t>処理場数</t>
    <rPh sb="2" eb="3">
      <t>バ</t>
    </rPh>
    <phoneticPr fontId="2"/>
  </si>
  <si>
    <t>供用開始年度
（供用開始後年数）</t>
    <rPh sb="0" eb="2">
      <t>キョウヨウ</t>
    </rPh>
    <rPh sb="2" eb="4">
      <t>カイシ</t>
    </rPh>
    <rPh sb="4" eb="6">
      <t>ネンド</t>
    </rPh>
    <rPh sb="8" eb="10">
      <t>キョウヨウ</t>
    </rPh>
    <rPh sb="10" eb="12">
      <t>カイシ</t>
    </rPh>
    <rPh sb="12" eb="13">
      <t>ゴ</t>
    </rPh>
    <rPh sb="13" eb="15">
      <t>ネンスウ</t>
    </rPh>
    <phoneticPr fontId="2"/>
  </si>
  <si>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2"/>
  </si>
  <si>
    <t>円</t>
    <rPh sb="0" eb="1">
      <t>エン</t>
    </rPh>
    <phoneticPr fontId="2"/>
  </si>
  <si>
    <t>（２）</t>
    <phoneticPr fontId="2"/>
  </si>
  <si>
    <t>別添２－２</t>
    <rPh sb="0" eb="2">
      <t>ベッテン</t>
    </rPh>
    <phoneticPr fontId="2"/>
  </si>
  <si>
    <t>経営戦略の事後検証、更新等に関する事項</t>
    <rPh sb="0" eb="2">
      <t>ケイエイ</t>
    </rPh>
    <rPh sb="2" eb="4">
      <t>センリャク</t>
    </rPh>
    <rPh sb="5" eb="7">
      <t>ジゴ</t>
    </rPh>
    <rPh sb="7" eb="9">
      <t>ケンショウ</t>
    </rPh>
    <rPh sb="10" eb="12">
      <t>コウシン</t>
    </rPh>
    <rPh sb="12" eb="13">
      <t>トウ</t>
    </rPh>
    <rPh sb="14" eb="15">
      <t>カン</t>
    </rPh>
    <rPh sb="17" eb="19">
      <t>ジコウ</t>
    </rPh>
    <phoneticPr fontId="2"/>
  </si>
  <si>
    <t>経営戦略の事後検証、
更新等に関する事項</t>
    <rPh sb="0" eb="2">
      <t>ケイエイ</t>
    </rPh>
    <rPh sb="2" eb="4">
      <t>センリャク</t>
    </rPh>
    <rPh sb="5" eb="7">
      <t>ジゴ</t>
    </rPh>
    <rPh sb="7" eb="9">
      <t>ケンショウ</t>
    </rPh>
    <rPh sb="11" eb="13">
      <t>コウシン</t>
    </rPh>
    <rPh sb="13" eb="14">
      <t>トウ</t>
    </rPh>
    <rPh sb="15" eb="16">
      <t>カン</t>
    </rPh>
    <rPh sb="18" eb="20">
      <t>ジコウ</t>
    </rPh>
    <phoneticPr fontId="2"/>
  </si>
  <si>
    <t>（３）</t>
    <phoneticPr fontId="2"/>
  </si>
  <si>
    <t>（１）</t>
    <phoneticPr fontId="2"/>
  </si>
  <si>
    <t>資産活用による収入増加
の取組について</t>
    <rPh sb="0" eb="2">
      <t>シサン</t>
    </rPh>
    <rPh sb="2" eb="4">
      <t>カツヨウ</t>
    </rPh>
    <rPh sb="7" eb="9">
      <t>シュウニュウ</t>
    </rPh>
    <rPh sb="9" eb="11">
      <t>ゾウカ</t>
    </rPh>
    <rPh sb="13" eb="15">
      <t>トリクミ</t>
    </rPh>
    <phoneticPr fontId="2"/>
  </si>
  <si>
    <t>使用料の見直しに関する事項</t>
    <rPh sb="0" eb="3">
      <t>シヨウリョウ</t>
    </rPh>
    <rPh sb="4" eb="6">
      <t>ミナオ</t>
    </rPh>
    <rPh sb="8" eb="9">
      <t>カン</t>
    </rPh>
    <rPh sb="11" eb="13">
      <t>ジコウ</t>
    </rPh>
    <phoneticPr fontId="2"/>
  </si>
  <si>
    <t>職員給与費に関する事項</t>
    <rPh sb="0" eb="2">
      <t>ショクイン</t>
    </rPh>
    <rPh sb="2" eb="5">
      <t>キュウヨヒ</t>
    </rPh>
    <rPh sb="6" eb="7">
      <t>カン</t>
    </rPh>
    <rPh sb="9" eb="11">
      <t>ジコウ</t>
    </rPh>
    <phoneticPr fontId="2"/>
  </si>
  <si>
    <t>修繕費に関する事項</t>
    <rPh sb="0" eb="3">
      <t>シュウゼンヒ</t>
    </rPh>
    <rPh sb="4" eb="5">
      <t>カン</t>
    </rPh>
    <rPh sb="7" eb="9">
      <t>ジコウ</t>
    </rPh>
    <phoneticPr fontId="2"/>
  </si>
  <si>
    <t>委託費に関する事項</t>
    <rPh sb="0" eb="3">
      <t>イタクヒ</t>
    </rPh>
    <rPh sb="4" eb="5">
      <t>カン</t>
    </rPh>
    <rPh sb="7" eb="9">
      <t>ジコウ</t>
    </rPh>
    <phoneticPr fontId="2"/>
  </si>
  <si>
    <t>流域下水道等への
接続の有無</t>
    <phoneticPr fontId="2"/>
  </si>
  <si>
    <t>広域化・共同化・最適化に関する事項</t>
    <rPh sb="0" eb="2">
      <t>コウイキ</t>
    </rPh>
    <rPh sb="2" eb="3">
      <t>カ</t>
    </rPh>
    <rPh sb="4" eb="7">
      <t>キョウドウカ</t>
    </rPh>
    <rPh sb="8" eb="11">
      <t>サイテキカ</t>
    </rPh>
    <rPh sb="12" eb="13">
      <t>カン</t>
    </rPh>
    <rPh sb="15" eb="17">
      <t>ジコウ</t>
    </rPh>
    <phoneticPr fontId="2"/>
  </si>
  <si>
    <t>投資の平準化に関する事項</t>
    <rPh sb="0" eb="2">
      <t>トウシ</t>
    </rPh>
    <rPh sb="3" eb="6">
      <t>ヘイジュンカ</t>
    </rPh>
    <rPh sb="7" eb="8">
      <t>カン</t>
    </rPh>
    <rPh sb="10" eb="12">
      <t>ジコウ</t>
    </rPh>
    <phoneticPr fontId="2"/>
  </si>
  <si>
    <t>※ 赤字がある場合には（３）において、その解消方法が示されていることが必要</t>
    <phoneticPr fontId="2"/>
  </si>
  <si>
    <t>策　　定　　日：</t>
    <phoneticPr fontId="2"/>
  </si>
  <si>
    <t>年</t>
    <rPh sb="0" eb="1">
      <t>ネン</t>
    </rPh>
    <phoneticPr fontId="2"/>
  </si>
  <si>
    <t>月</t>
    <rPh sb="0" eb="1">
      <t>ツキ</t>
    </rPh>
    <phoneticPr fontId="2"/>
  </si>
  <si>
    <t>計画期間：</t>
    <rPh sb="0" eb="2">
      <t>ケイカク</t>
    </rPh>
    <rPh sb="2" eb="4">
      <t>キカン</t>
    </rPh>
    <phoneticPr fontId="2"/>
  </si>
  <si>
    <t>～</t>
    <phoneticPr fontId="2"/>
  </si>
  <si>
    <t>団　　体　　名：</t>
    <rPh sb="0" eb="1">
      <t>ダン</t>
    </rPh>
    <rPh sb="3" eb="4">
      <t>カラダ</t>
    </rPh>
    <rPh sb="6" eb="7">
      <t>メイ</t>
    </rPh>
    <phoneticPr fontId="2"/>
  </si>
  <si>
    <t>事　　業　　名：</t>
    <rPh sb="0" eb="1">
      <t>コト</t>
    </rPh>
    <rPh sb="3" eb="4">
      <t>ギョウ</t>
    </rPh>
    <rPh sb="6" eb="7">
      <t>メイ</t>
    </rPh>
    <phoneticPr fontId="2"/>
  </si>
  <si>
    <t>広域化・共同化・最適化
実施状況*1</t>
    <rPh sb="0" eb="3">
      <t>コウイキカ</t>
    </rPh>
    <rPh sb="4" eb="7">
      <t>キョウドウカ</t>
    </rPh>
    <rPh sb="8" eb="11">
      <t>サイテキカ</t>
    </rPh>
    <rPh sb="12" eb="14">
      <t>ジッシ</t>
    </rPh>
    <rPh sb="14" eb="16">
      <t>ジョウキョウ</t>
    </rPh>
    <phoneticPr fontId="2"/>
  </si>
  <si>
    <t>２．経営の基本方針</t>
    <rPh sb="2" eb="4">
      <t>ケイエイ</t>
    </rPh>
    <rPh sb="5" eb="7">
      <t>キホン</t>
    </rPh>
    <rPh sb="7" eb="9">
      <t>ホウシン</t>
    </rPh>
    <phoneticPr fontId="2"/>
  </si>
  <si>
    <t>４．</t>
    <phoneticPr fontId="2"/>
  </si>
  <si>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2"/>
  </si>
  <si>
    <t>１．事業概要</t>
    <rPh sb="2" eb="4">
      <t>ジギョウ</t>
    </rPh>
    <rPh sb="4" eb="6">
      <t>ガイヨウ</t>
    </rPh>
    <phoneticPr fontId="2"/>
  </si>
  <si>
    <t>①　今後の投資についての考え方・検討状況</t>
    <rPh sb="2" eb="4">
      <t>コンゴ</t>
    </rPh>
    <rPh sb="5" eb="7">
      <t>トウシ</t>
    </rPh>
    <rPh sb="12" eb="13">
      <t>カンガ</t>
    </rPh>
    <rPh sb="14" eb="15">
      <t>カタ</t>
    </rPh>
    <rPh sb="16" eb="18">
      <t>ケントウ</t>
    </rPh>
    <rPh sb="18" eb="20">
      <t>ジョウキョウ</t>
    </rPh>
    <phoneticPr fontId="2"/>
  </si>
  <si>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2"/>
  </si>
  <si>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2"/>
  </si>
  <si>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2"/>
  </si>
  <si>
    <t>３．投資・財政計画（収支計画）</t>
    <rPh sb="2" eb="4">
      <t>トウシ</t>
    </rPh>
    <rPh sb="5" eb="7">
      <t>ザイセイ</t>
    </rPh>
    <rPh sb="7" eb="9">
      <t>ケイカク</t>
    </rPh>
    <rPh sb="10" eb="12">
      <t>シュウシ</t>
    </rPh>
    <rPh sb="12" eb="14">
      <t>ケイカク</t>
    </rPh>
    <phoneticPr fontId="2"/>
  </si>
  <si>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2"/>
  </si>
  <si>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2"/>
  </si>
  <si>
    <t>②　収支計画のうち財源についての説明</t>
    <rPh sb="2" eb="4">
      <t>シュウシ</t>
    </rPh>
    <rPh sb="4" eb="6">
      <t>ケイカク</t>
    </rPh>
    <rPh sb="9" eb="11">
      <t>ザイゲン</t>
    </rPh>
    <rPh sb="16" eb="18">
      <t>セツメイ</t>
    </rPh>
    <phoneticPr fontId="2"/>
  </si>
  <si>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2"/>
  </si>
  <si>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2"/>
  </si>
  <si>
    <t>民間活力の活用に関する事項
（PPP/PFIなど）</t>
    <rPh sb="0" eb="2">
      <t>ミンカン</t>
    </rPh>
    <rPh sb="2" eb="4">
      <t>カツリョク</t>
    </rPh>
    <rPh sb="5" eb="7">
      <t>カツヨウ</t>
    </rPh>
    <rPh sb="8" eb="9">
      <t>カン</t>
    </rPh>
    <rPh sb="11" eb="13">
      <t>ジコウ</t>
    </rPh>
    <phoneticPr fontId="2"/>
  </si>
  <si>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2"/>
  </si>
  <si>
    <t>使　用　料</t>
    <rPh sb="0" eb="1">
      <t>シ</t>
    </rPh>
    <rPh sb="2" eb="3">
      <t>ヨウ</t>
    </rPh>
    <rPh sb="4" eb="5">
      <t>リョウ</t>
    </rPh>
    <phoneticPr fontId="2"/>
  </si>
  <si>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2"/>
  </si>
  <si>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2"/>
  </si>
  <si>
    <t>その他の使用料体系の
概要・考え方</t>
    <rPh sb="2" eb="3">
      <t>タ</t>
    </rPh>
    <rPh sb="4" eb="7">
      <t>シヨウリョウ</t>
    </rPh>
    <rPh sb="7" eb="9">
      <t>タイケイ</t>
    </rPh>
    <phoneticPr fontId="2"/>
  </si>
  <si>
    <t>組　織</t>
    <rPh sb="0" eb="1">
      <t>グミ</t>
    </rPh>
    <rPh sb="2" eb="3">
      <t>オリ</t>
    </rPh>
    <phoneticPr fontId="2"/>
  </si>
  <si>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2"/>
  </si>
  <si>
    <t>民 間 活 力 の 活 用 等</t>
    <rPh sb="0" eb="1">
      <t>タミ</t>
    </rPh>
    <rPh sb="2" eb="3">
      <t>アイダ</t>
    </rPh>
    <rPh sb="4" eb="5">
      <t>カツ</t>
    </rPh>
    <rPh sb="6" eb="7">
      <t>チカラ</t>
    </rPh>
    <rPh sb="10" eb="11">
      <t>カツ</t>
    </rPh>
    <rPh sb="12" eb="13">
      <t>ヨウ</t>
    </rPh>
    <rPh sb="14" eb="15">
      <t>トウ</t>
    </rPh>
    <phoneticPr fontId="2"/>
  </si>
  <si>
    <t>①</t>
    <phoneticPr fontId="2"/>
  </si>
  <si>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2"/>
  </si>
  <si>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2"/>
  </si>
  <si>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2"/>
  </si>
  <si>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2"/>
  </si>
  <si>
    <t>①</t>
    <phoneticPr fontId="2"/>
  </si>
  <si>
    <t>収支計画のうち投資についての説明</t>
    <phoneticPr fontId="2"/>
  </si>
  <si>
    <t>施　設</t>
    <rPh sb="1" eb="2">
      <t>セツ</t>
    </rPh>
    <phoneticPr fontId="2"/>
  </si>
  <si>
    <t>②</t>
    <phoneticPr fontId="2"/>
  </si>
  <si>
    <t>③</t>
    <phoneticPr fontId="2"/>
  </si>
  <si>
    <t>その他の取組</t>
    <rPh sb="2" eb="3">
      <t>タ</t>
    </rPh>
    <rPh sb="4" eb="6">
      <t>トリクミ</t>
    </rPh>
    <phoneticPr fontId="2"/>
  </si>
  <si>
    <t>動力費に関する事項</t>
    <rPh sb="0" eb="3">
      <t>ドウリョクヒ</t>
    </rPh>
    <rPh sb="4" eb="5">
      <t>カン</t>
    </rPh>
    <rPh sb="7" eb="9">
      <t>ジコウ</t>
    </rPh>
    <phoneticPr fontId="2"/>
  </si>
  <si>
    <t>薬品費に関する事項</t>
    <rPh sb="0" eb="2">
      <t>ヤクヒン</t>
    </rPh>
    <rPh sb="2" eb="3">
      <t>ヒ</t>
    </rPh>
    <rPh sb="4" eb="5">
      <t>カン</t>
    </rPh>
    <rPh sb="7" eb="9">
      <t>ジコウ</t>
    </rPh>
    <phoneticPr fontId="2"/>
  </si>
  <si>
    <t>事業の現況</t>
    <rPh sb="0" eb="1">
      <t>コト</t>
    </rPh>
    <rPh sb="1" eb="2">
      <t>ギョウ</t>
    </rPh>
    <rPh sb="3" eb="4">
      <t>ウツツ</t>
    </rPh>
    <rPh sb="4" eb="5">
      <t>キョウ</t>
    </rPh>
    <phoneticPr fontId="2"/>
  </si>
  <si>
    <t>*　処理区ごとに考え方が異なる場合は、処理区ごとに記載すること</t>
    <rPh sb="2" eb="4">
      <t>ショリ</t>
    </rPh>
    <rPh sb="4" eb="5">
      <t>ク</t>
    </rPh>
    <rPh sb="19" eb="21">
      <t>ショリ</t>
    </rPh>
    <rPh sb="21" eb="22">
      <t>ク</t>
    </rPh>
    <rPh sb="25" eb="27">
      <t>キサイ</t>
    </rPh>
    <phoneticPr fontId="2"/>
  </si>
  <si>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2"/>
  </si>
  <si>
    <t>※直近の経営比較分析表（「公営企業に係る「経営比較分析表」の策定及び公表について）（公営企業三課室長通知）」による経営比較分析表）を添付すること。</t>
    <phoneticPr fontId="2"/>
  </si>
  <si>
    <t>上天草市下水道事業経営戦略</t>
    <rPh sb="0" eb="3">
      <t>カミアマクサ</t>
    </rPh>
    <rPh sb="3" eb="4">
      <t>シ</t>
    </rPh>
    <rPh sb="4" eb="7">
      <t>ゲスイドウ</t>
    </rPh>
    <rPh sb="7" eb="9">
      <t>ジギョウ</t>
    </rPh>
    <rPh sb="9" eb="11">
      <t>ケイエイ</t>
    </rPh>
    <rPh sb="11" eb="13">
      <t>センリャク</t>
    </rPh>
    <phoneticPr fontId="2"/>
  </si>
  <si>
    <t>上天草市</t>
    <rPh sb="0" eb="4">
      <t>カミアマクサシ</t>
    </rPh>
    <phoneticPr fontId="2"/>
  </si>
  <si>
    <t>特定環境保全公共下水道事業</t>
    <rPh sb="0" eb="2">
      <t>トクテイ</t>
    </rPh>
    <rPh sb="2" eb="4">
      <t>カンキョウ</t>
    </rPh>
    <rPh sb="4" eb="6">
      <t>ホゼン</t>
    </rPh>
    <rPh sb="6" eb="8">
      <t>コウキョウ</t>
    </rPh>
    <rPh sb="8" eb="11">
      <t>ゲスイドウ</t>
    </rPh>
    <rPh sb="11" eb="13">
      <t>ジギョウ</t>
    </rPh>
    <phoneticPr fontId="2"/>
  </si>
  <si>
    <t>平成４年度
（24年）</t>
    <rPh sb="0" eb="2">
      <t>ヘイセイ</t>
    </rPh>
    <rPh sb="3" eb="4">
      <t>ネン</t>
    </rPh>
    <rPh sb="4" eb="5">
      <t>ド</t>
    </rPh>
    <rPh sb="9" eb="10">
      <t>ネン</t>
    </rPh>
    <phoneticPr fontId="2"/>
  </si>
  <si>
    <t>無</t>
    <rPh sb="0" eb="1">
      <t>ナ</t>
    </rPh>
    <phoneticPr fontId="2"/>
  </si>
  <si>
    <t>26.6 人/ha</t>
    <rPh sb="5" eb="6">
      <t>ニン</t>
    </rPh>
    <phoneticPr fontId="2"/>
  </si>
  <si>
    <t>1（松島処理区）</t>
    <rPh sb="2" eb="4">
      <t>マツシマ</t>
    </rPh>
    <rPh sb="4" eb="6">
      <t>ショリ</t>
    </rPh>
    <rPh sb="6" eb="7">
      <t>ク</t>
    </rPh>
    <phoneticPr fontId="2"/>
  </si>
  <si>
    <t>1（合津終末処理場）</t>
    <rPh sb="2" eb="4">
      <t>アイズ</t>
    </rPh>
    <rPh sb="4" eb="6">
      <t>シュウマツ</t>
    </rPh>
    <rPh sb="6" eb="9">
      <t>ショリジョウ</t>
    </rPh>
    <phoneticPr fontId="2"/>
  </si>
  <si>
    <t>－</t>
    <phoneticPr fontId="2"/>
  </si>
  <si>
    <t>平成26年度</t>
    <rPh sb="0" eb="2">
      <t>ヘイセイ</t>
    </rPh>
    <rPh sb="4" eb="6">
      <t>ネンド</t>
    </rPh>
    <phoneticPr fontId="2"/>
  </si>
  <si>
    <t>平成25年度</t>
    <rPh sb="0" eb="2">
      <t>ヘイセイ</t>
    </rPh>
    <rPh sb="4" eb="6">
      <t>ネンド</t>
    </rPh>
    <phoneticPr fontId="2"/>
  </si>
  <si>
    <t>平成27年度</t>
    <rPh sb="0" eb="2">
      <t>ヘイセイ</t>
    </rPh>
    <rPh sb="4" eb="6">
      <t>ネンド</t>
    </rPh>
    <phoneticPr fontId="2"/>
  </si>
  <si>
    <t>2人</t>
    <rPh sb="1" eb="2">
      <t>ニン</t>
    </rPh>
    <phoneticPr fontId="2"/>
  </si>
  <si>
    <t>H29年度
（法適用）</t>
    <rPh sb="3" eb="4">
      <t>ネン</t>
    </rPh>
    <rPh sb="4" eb="5">
      <t>ド</t>
    </rPh>
    <rPh sb="7" eb="8">
      <t>ホウ</t>
    </rPh>
    <rPh sb="8" eb="10">
      <t>テキヨウ</t>
    </rPh>
    <phoneticPr fontId="2"/>
  </si>
  <si>
    <t>H30年度</t>
    <rPh sb="3" eb="4">
      <t>ネン</t>
    </rPh>
    <rPh sb="4" eb="5">
      <t>ド</t>
    </rPh>
    <phoneticPr fontId="2"/>
  </si>
  <si>
    <t>H31年度</t>
    <rPh sb="3" eb="4">
      <t>ネン</t>
    </rPh>
    <rPh sb="4" eb="5">
      <t>ド</t>
    </rPh>
    <phoneticPr fontId="2"/>
  </si>
  <si>
    <t>H32年度</t>
    <rPh sb="3" eb="4">
      <t>ネン</t>
    </rPh>
    <rPh sb="4" eb="5">
      <t>ド</t>
    </rPh>
    <phoneticPr fontId="2"/>
  </si>
  <si>
    <t>H33年度</t>
    <rPh sb="3" eb="4">
      <t>ネン</t>
    </rPh>
    <rPh sb="4" eb="5">
      <t>ド</t>
    </rPh>
    <phoneticPr fontId="2"/>
  </si>
  <si>
    <t>H34年度</t>
    <rPh sb="3" eb="4">
      <t>ネン</t>
    </rPh>
    <rPh sb="4" eb="5">
      <t>ド</t>
    </rPh>
    <phoneticPr fontId="2"/>
  </si>
  <si>
    <t>H35年度</t>
    <rPh sb="3" eb="4">
      <t>ネン</t>
    </rPh>
    <rPh sb="4" eb="5">
      <t>ド</t>
    </rPh>
    <phoneticPr fontId="2"/>
  </si>
  <si>
    <t>H36年度</t>
    <rPh sb="3" eb="4">
      <t>ネン</t>
    </rPh>
    <rPh sb="4" eb="5">
      <t>ド</t>
    </rPh>
    <phoneticPr fontId="2"/>
  </si>
  <si>
    <t>H37年度</t>
    <rPh sb="3" eb="4">
      <t>ネン</t>
    </rPh>
    <rPh sb="4" eb="5">
      <t>ド</t>
    </rPh>
    <phoneticPr fontId="2"/>
  </si>
  <si>
    <t>非適用
（平成29年度に一部適用の予定）</t>
    <rPh sb="0" eb="1">
      <t>ヒ</t>
    </rPh>
    <rPh sb="1" eb="3">
      <t>テキヨウ</t>
    </rPh>
    <rPh sb="5" eb="7">
      <t>ヘイセイ</t>
    </rPh>
    <rPh sb="9" eb="10">
      <t>ネン</t>
    </rPh>
    <rPh sb="10" eb="11">
      <t>ド</t>
    </rPh>
    <rPh sb="12" eb="14">
      <t>イチブ</t>
    </rPh>
    <rPh sb="14" eb="16">
      <t>テキヨウ</t>
    </rPh>
    <rPh sb="17" eb="19">
      <t>ヨテイ</t>
    </rPh>
    <phoneticPr fontId="2"/>
  </si>
  <si>
    <t>建設部都市整備課の水環境係において、下水道事業の他に浄化槽・コミュニティプラントの生活排水処理全般の業務に従事しています。</t>
    <rPh sb="0" eb="2">
      <t>ケンセツ</t>
    </rPh>
    <rPh sb="2" eb="3">
      <t>ブ</t>
    </rPh>
    <rPh sb="3" eb="5">
      <t>トシ</t>
    </rPh>
    <rPh sb="5" eb="7">
      <t>セイビ</t>
    </rPh>
    <rPh sb="7" eb="8">
      <t>カ</t>
    </rPh>
    <rPh sb="9" eb="10">
      <t>ミズ</t>
    </rPh>
    <rPh sb="10" eb="13">
      <t>カンキョウカカリ</t>
    </rPh>
    <rPh sb="18" eb="21">
      <t>ゲスイドウ</t>
    </rPh>
    <rPh sb="21" eb="23">
      <t>ジギョウ</t>
    </rPh>
    <rPh sb="24" eb="25">
      <t>ホカ</t>
    </rPh>
    <rPh sb="26" eb="29">
      <t>ジョウカソウ</t>
    </rPh>
    <rPh sb="41" eb="43">
      <t>セイカツ</t>
    </rPh>
    <rPh sb="43" eb="45">
      <t>ハイスイ</t>
    </rPh>
    <rPh sb="45" eb="47">
      <t>ショリ</t>
    </rPh>
    <rPh sb="47" eb="49">
      <t>ゼンパン</t>
    </rPh>
    <rPh sb="50" eb="52">
      <t>ギョウム</t>
    </rPh>
    <rPh sb="53" eb="55">
      <t>ジュウジ</t>
    </rPh>
    <phoneticPr fontId="2"/>
  </si>
  <si>
    <t>実施していません。</t>
    <rPh sb="0" eb="2">
      <t>ジッシ</t>
    </rPh>
    <phoneticPr fontId="2"/>
  </si>
  <si>
    <t>特にありません。</t>
    <rPh sb="0" eb="1">
      <t>トク</t>
    </rPh>
    <phoneticPr fontId="2"/>
  </si>
  <si>
    <t>量水器がある場合は、その水量で、ない場合は、事業内容等を勘案して固定認定します。</t>
    <rPh sb="0" eb="3">
      <t>リョウスイキ</t>
    </rPh>
    <rPh sb="6" eb="8">
      <t>バアイ</t>
    </rPh>
    <rPh sb="12" eb="14">
      <t>スイリョウ</t>
    </rPh>
    <rPh sb="18" eb="20">
      <t>バアイ</t>
    </rPh>
    <rPh sb="22" eb="24">
      <t>ジギョウ</t>
    </rPh>
    <rPh sb="24" eb="26">
      <t>ナイヨウ</t>
    </rPh>
    <rPh sb="26" eb="27">
      <t>ナド</t>
    </rPh>
    <rPh sb="28" eb="30">
      <t>カンアン</t>
    </rPh>
    <rPh sb="32" eb="34">
      <t>コテイ</t>
    </rPh>
    <rPh sb="34" eb="36">
      <t>ニンテイ</t>
    </rPh>
    <phoneticPr fontId="2"/>
  </si>
  <si>
    <t>【従量制】　5㎥までが基本使用料となり、超えた分は1㎥あたり151.2円が加算されます。</t>
    <rPh sb="1" eb="4">
      <t>ジュウリョウセイ</t>
    </rPh>
    <rPh sb="11" eb="13">
      <t>キホン</t>
    </rPh>
    <rPh sb="13" eb="16">
      <t>シヨウリョウ</t>
    </rPh>
    <rPh sb="20" eb="21">
      <t>コ</t>
    </rPh>
    <rPh sb="23" eb="24">
      <t>ブン</t>
    </rPh>
    <rPh sb="35" eb="36">
      <t>エン</t>
    </rPh>
    <rPh sb="37" eb="39">
      <t>カサン</t>
    </rPh>
    <phoneticPr fontId="2"/>
  </si>
  <si>
    <t>上天草市は島で分断されている地形の特徴から、他の事業との処理場統廃合は考えにくいため、施設については、現状を維持していきます。ただし、汚泥処理については、広域連携や共同化の可能性があるため、今後検討を行う予定です。</t>
    <rPh sb="0" eb="4">
      <t>カミアマクサシ</t>
    </rPh>
    <rPh sb="5" eb="6">
      <t>シマ</t>
    </rPh>
    <rPh sb="7" eb="9">
      <t>ブンダン</t>
    </rPh>
    <rPh sb="14" eb="16">
      <t>チケイ</t>
    </rPh>
    <rPh sb="17" eb="19">
      <t>トクチョウ</t>
    </rPh>
    <rPh sb="22" eb="23">
      <t>タ</t>
    </rPh>
    <rPh sb="24" eb="26">
      <t>ジギョウ</t>
    </rPh>
    <rPh sb="28" eb="31">
      <t>ショリジョウ</t>
    </rPh>
    <rPh sb="31" eb="34">
      <t>トウハイゴウ</t>
    </rPh>
    <rPh sb="35" eb="36">
      <t>カンガ</t>
    </rPh>
    <rPh sb="43" eb="45">
      <t>シセツ</t>
    </rPh>
    <rPh sb="51" eb="53">
      <t>ゲンジョウ</t>
    </rPh>
    <rPh sb="54" eb="56">
      <t>イジ</t>
    </rPh>
    <rPh sb="67" eb="69">
      <t>オデイ</t>
    </rPh>
    <rPh sb="69" eb="71">
      <t>ショリ</t>
    </rPh>
    <rPh sb="77" eb="79">
      <t>コウイキ</t>
    </rPh>
    <rPh sb="79" eb="81">
      <t>レンケイ</t>
    </rPh>
    <rPh sb="82" eb="85">
      <t>キョウドウカ</t>
    </rPh>
    <rPh sb="86" eb="89">
      <t>カノウセイ</t>
    </rPh>
    <rPh sb="95" eb="97">
      <t>コンゴ</t>
    </rPh>
    <rPh sb="97" eb="99">
      <t>ケントウ</t>
    </rPh>
    <rPh sb="100" eb="101">
      <t>オコナ</t>
    </rPh>
    <rPh sb="102" eb="104">
      <t>ヨテイ</t>
    </rPh>
    <phoneticPr fontId="2"/>
  </si>
  <si>
    <t>整備がほぼ完了したため、新規の設備投資はありませんが、長寿命化計画に従って改築更新費を見込みます。今後は、ストックマネジメント計画を策定し、維持管理を適正に行って、施設の長寿命化と投資の平準化を図ります。</t>
    <rPh sb="0" eb="2">
      <t>セイビ</t>
    </rPh>
    <rPh sb="5" eb="7">
      <t>カンリョウ</t>
    </rPh>
    <rPh sb="12" eb="14">
      <t>シンキ</t>
    </rPh>
    <rPh sb="15" eb="17">
      <t>セツビ</t>
    </rPh>
    <rPh sb="17" eb="19">
      <t>トウシ</t>
    </rPh>
    <rPh sb="27" eb="28">
      <t>チョウ</t>
    </rPh>
    <rPh sb="28" eb="31">
      <t>ジュミョウカ</t>
    </rPh>
    <rPh sb="31" eb="33">
      <t>ケイカク</t>
    </rPh>
    <rPh sb="34" eb="35">
      <t>シタガ</t>
    </rPh>
    <rPh sb="37" eb="39">
      <t>カイチク</t>
    </rPh>
    <rPh sb="39" eb="41">
      <t>コウシン</t>
    </rPh>
    <rPh sb="41" eb="42">
      <t>ヒ</t>
    </rPh>
    <rPh sb="43" eb="45">
      <t>ミコ</t>
    </rPh>
    <rPh sb="49" eb="51">
      <t>コンゴ</t>
    </rPh>
    <rPh sb="63" eb="65">
      <t>ケイカク</t>
    </rPh>
    <rPh sb="66" eb="68">
      <t>サクテイ</t>
    </rPh>
    <rPh sb="70" eb="72">
      <t>イジ</t>
    </rPh>
    <rPh sb="72" eb="74">
      <t>カンリ</t>
    </rPh>
    <rPh sb="75" eb="77">
      <t>テキセイ</t>
    </rPh>
    <rPh sb="78" eb="79">
      <t>オコナ</t>
    </rPh>
    <rPh sb="82" eb="84">
      <t>シセツ</t>
    </rPh>
    <rPh sb="85" eb="86">
      <t>チョウ</t>
    </rPh>
    <rPh sb="86" eb="89">
      <t>ジュミョウカ</t>
    </rPh>
    <rPh sb="90" eb="92">
      <t>トウシ</t>
    </rPh>
    <rPh sb="93" eb="96">
      <t>ヘイジュンカ</t>
    </rPh>
    <rPh sb="97" eb="98">
      <t>ハカ</t>
    </rPh>
    <phoneticPr fontId="2"/>
  </si>
  <si>
    <t>80%</t>
  </si>
  <si>
    <t>79%</t>
  </si>
  <si>
    <t>78%</t>
  </si>
  <si>
    <t>計画値</t>
    <rPh sb="0" eb="2">
      <t>ケイカク</t>
    </rPh>
    <rPh sb="2" eb="3">
      <t>チ</t>
    </rPh>
    <phoneticPr fontId="2"/>
  </si>
  <si>
    <t>予定額</t>
    <rPh sb="0" eb="2">
      <t>ヨテイ</t>
    </rPh>
    <rPh sb="2" eb="3">
      <t>ガク</t>
    </rPh>
    <phoneticPr fontId="2"/>
  </si>
  <si>
    <t>計画値</t>
    <rPh sb="0" eb="2">
      <t>ケイカク</t>
    </rPh>
    <rPh sb="2" eb="3">
      <t>チ</t>
    </rPh>
    <phoneticPr fontId="2"/>
  </si>
  <si>
    <t>定額</t>
    <rPh sb="0" eb="2">
      <t>テイガク</t>
    </rPh>
    <phoneticPr fontId="2"/>
  </si>
  <si>
    <t>考え方</t>
    <rPh sb="0" eb="1">
      <t>カンガ</t>
    </rPh>
    <rPh sb="2" eb="3">
      <t>カタ</t>
    </rPh>
    <phoneticPr fontId="2"/>
  </si>
  <si>
    <t>なし</t>
    <phoneticPr fontId="2"/>
  </si>
  <si>
    <t>0</t>
  </si>
  <si>
    <t>建設改良費を充当</t>
    <rPh sb="0" eb="2">
      <t>ケンセツ</t>
    </rPh>
    <rPh sb="2" eb="4">
      <t>カイリョウ</t>
    </rPh>
    <rPh sb="4" eb="5">
      <t>ヒ</t>
    </rPh>
    <rPh sb="6" eb="8">
      <t>ジュウトウ</t>
    </rPh>
    <phoneticPr fontId="2"/>
  </si>
  <si>
    <t>なし</t>
    <phoneticPr fontId="2"/>
  </si>
  <si>
    <t>実績のみ</t>
    <rPh sb="0" eb="2">
      <t>ジッセキ</t>
    </rPh>
    <phoneticPr fontId="2"/>
  </si>
  <si>
    <t>収支バランスをとっているため繰越に変動なし</t>
    <rPh sb="0" eb="2">
      <t>シュウシ</t>
    </rPh>
    <rPh sb="14" eb="16">
      <t>クリコ</t>
    </rPh>
    <rPh sb="17" eb="19">
      <t>ヘンドウ</t>
    </rPh>
    <phoneticPr fontId="2"/>
  </si>
  <si>
    <t>計算</t>
    <rPh sb="0" eb="2">
      <t>ケイサン</t>
    </rPh>
    <phoneticPr fontId="2"/>
  </si>
  <si>
    <t>資金不足は生じていない</t>
    <rPh sb="0" eb="2">
      <t>シキン</t>
    </rPh>
    <rPh sb="2" eb="4">
      <t>ブソク</t>
    </rPh>
    <rPh sb="5" eb="6">
      <t>ショウ</t>
    </rPh>
    <phoneticPr fontId="2"/>
  </si>
  <si>
    <t>差額</t>
    <rPh sb="0" eb="2">
      <t>サガク</t>
    </rPh>
    <phoneticPr fontId="2"/>
  </si>
  <si>
    <t>予測値</t>
    <rPh sb="0" eb="3">
      <t>ヨソクチ</t>
    </rPh>
    <phoneticPr fontId="2"/>
  </si>
  <si>
    <t>職員数２名固定（市より）</t>
    <rPh sb="0" eb="3">
      <t>ショクインスウ</t>
    </rPh>
    <rPh sb="4" eb="5">
      <t>メイ</t>
    </rPh>
    <rPh sb="5" eb="7">
      <t>コテイ</t>
    </rPh>
    <rPh sb="8" eb="9">
      <t>シ</t>
    </rPh>
    <phoneticPr fontId="2"/>
  </si>
  <si>
    <r>
      <t xml:space="preserve">
</t>
    </r>
    <r>
      <rPr>
        <sz val="16"/>
        <rFont val="ＭＳ Ｐ明朝"/>
        <family val="1"/>
        <charset val="128"/>
      </rPr>
      <t>平成２６年度「経営比較分析表」を添付します。</t>
    </r>
    <rPh sb="0" eb="1">
      <t>ヘイセイ</t>
    </rPh>
    <rPh sb="4" eb="6">
      <t>ネンド</t>
    </rPh>
    <rPh sb="6" eb="8">
      <t>ケイエイ</t>
    </rPh>
    <rPh sb="8" eb="10">
      <t>ヒカク</t>
    </rPh>
    <rPh sb="10" eb="12">
      <t>ブンセキ</t>
    </rPh>
    <rPh sb="12" eb="13">
      <t>ヒョウ</t>
    </rPh>
    <rPh sb="15" eb="17">
      <t>テンプ</t>
    </rPh>
    <phoneticPr fontId="2"/>
  </si>
  <si>
    <t>処理場施設及び管路施設管理業務の包括的民間委託等の導入可能性について検討を行う予定です。</t>
    <rPh sb="0" eb="3">
      <t>ショリジョウ</t>
    </rPh>
    <rPh sb="3" eb="5">
      <t>シセツ</t>
    </rPh>
    <rPh sb="5" eb="6">
      <t>オヨ</t>
    </rPh>
    <rPh sb="7" eb="9">
      <t>カンロ</t>
    </rPh>
    <rPh sb="9" eb="11">
      <t>シセツ</t>
    </rPh>
    <rPh sb="11" eb="13">
      <t>カンリ</t>
    </rPh>
    <rPh sb="13" eb="15">
      <t>ギョウム</t>
    </rPh>
    <rPh sb="16" eb="19">
      <t>ホウカツテキ</t>
    </rPh>
    <rPh sb="19" eb="21">
      <t>ミンカン</t>
    </rPh>
    <rPh sb="21" eb="23">
      <t>イタク</t>
    </rPh>
    <rPh sb="23" eb="24">
      <t>トウ</t>
    </rPh>
    <rPh sb="25" eb="27">
      <t>ドウニュウ</t>
    </rPh>
    <rPh sb="27" eb="30">
      <t>カノウセイ</t>
    </rPh>
    <rPh sb="34" eb="36">
      <t>ケントウ</t>
    </rPh>
    <rPh sb="37" eb="38">
      <t>オコナ</t>
    </rPh>
    <rPh sb="39" eb="41">
      <t>ヨテイ</t>
    </rPh>
    <phoneticPr fontId="2"/>
  </si>
  <si>
    <t>平成29年度に法適用を予定しています。
企業会計方式に移行し、経営状況を勘案しながら使用料の見直しを検討する予定です。</t>
    <rPh sb="0" eb="2">
      <t>ヘイセイ</t>
    </rPh>
    <rPh sb="4" eb="5">
      <t>ネン</t>
    </rPh>
    <rPh sb="5" eb="6">
      <t>ド</t>
    </rPh>
    <rPh sb="7" eb="8">
      <t>ホウ</t>
    </rPh>
    <rPh sb="8" eb="10">
      <t>テキヨウ</t>
    </rPh>
    <rPh sb="11" eb="13">
      <t>ヨテイ</t>
    </rPh>
    <rPh sb="20" eb="22">
      <t>キギョウ</t>
    </rPh>
    <rPh sb="22" eb="24">
      <t>カイケイ</t>
    </rPh>
    <rPh sb="24" eb="26">
      <t>ホウシキ</t>
    </rPh>
    <rPh sb="27" eb="29">
      <t>イコウ</t>
    </rPh>
    <rPh sb="31" eb="33">
      <t>ケイエイ</t>
    </rPh>
    <rPh sb="33" eb="35">
      <t>ジョウキョウ</t>
    </rPh>
    <rPh sb="36" eb="38">
      <t>カンアン</t>
    </rPh>
    <rPh sb="42" eb="45">
      <t>シヨウリョウ</t>
    </rPh>
    <rPh sb="46" eb="48">
      <t>ミナオ</t>
    </rPh>
    <rPh sb="50" eb="52">
      <t>ケントウ</t>
    </rPh>
    <rPh sb="54" eb="56">
      <t>ヨテイ</t>
    </rPh>
    <phoneticPr fontId="2"/>
  </si>
  <si>
    <t>平成29年度から地方公営企業法を適用するため、平成29年度以降の経営戦略については、法適用後の会計（企業会計）で見直しを実施します。</t>
    <rPh sb="0" eb="2">
      <t>ヘイセイ</t>
    </rPh>
    <rPh sb="4" eb="5">
      <t>ネン</t>
    </rPh>
    <rPh sb="5" eb="6">
      <t>ド</t>
    </rPh>
    <rPh sb="8" eb="10">
      <t>チホウ</t>
    </rPh>
    <rPh sb="10" eb="12">
      <t>コウエイ</t>
    </rPh>
    <rPh sb="12" eb="14">
      <t>キギョウ</t>
    </rPh>
    <rPh sb="14" eb="15">
      <t>ホウ</t>
    </rPh>
    <rPh sb="16" eb="18">
      <t>テキヨウ</t>
    </rPh>
    <rPh sb="23" eb="25">
      <t>ヘイセイ</t>
    </rPh>
    <rPh sb="27" eb="28">
      <t>ネン</t>
    </rPh>
    <rPh sb="28" eb="29">
      <t>ド</t>
    </rPh>
    <rPh sb="29" eb="31">
      <t>イコウ</t>
    </rPh>
    <rPh sb="32" eb="34">
      <t>ケイエイ</t>
    </rPh>
    <rPh sb="34" eb="36">
      <t>センリャク</t>
    </rPh>
    <rPh sb="42" eb="43">
      <t>ホウ</t>
    </rPh>
    <rPh sb="43" eb="45">
      <t>テキヨウ</t>
    </rPh>
    <rPh sb="45" eb="46">
      <t>ゴ</t>
    </rPh>
    <rPh sb="47" eb="49">
      <t>カイケイ</t>
    </rPh>
    <rPh sb="50" eb="52">
      <t>キギョウ</t>
    </rPh>
    <rPh sb="52" eb="54">
      <t>カイケイ</t>
    </rPh>
    <rPh sb="56" eb="58">
      <t>ミナオ</t>
    </rPh>
    <rPh sb="60" eb="62">
      <t>ジッシ</t>
    </rPh>
    <phoneticPr fontId="2"/>
  </si>
  <si>
    <t>平成24年度～26年度の平均値にて計上。（2,639千円）</t>
    <phoneticPr fontId="2"/>
  </si>
  <si>
    <t>平成26年度実績値を基に処理水量の変動に比例して計上。（2,000～1,800千円）</t>
    <rPh sb="0" eb="2">
      <t>ヘイセイ</t>
    </rPh>
    <rPh sb="4" eb="5">
      <t>ネン</t>
    </rPh>
    <rPh sb="5" eb="6">
      <t>ド</t>
    </rPh>
    <rPh sb="6" eb="8">
      <t>ジッセキ</t>
    </rPh>
    <rPh sb="8" eb="9">
      <t>チ</t>
    </rPh>
    <rPh sb="10" eb="11">
      <t>モト</t>
    </rPh>
    <rPh sb="12" eb="14">
      <t>ショリ</t>
    </rPh>
    <rPh sb="14" eb="15">
      <t>スイ</t>
    </rPh>
    <rPh sb="15" eb="16">
      <t>リョウ</t>
    </rPh>
    <rPh sb="17" eb="19">
      <t>ヘンドウ</t>
    </rPh>
    <rPh sb="20" eb="22">
      <t>ヒレイ</t>
    </rPh>
    <phoneticPr fontId="2"/>
  </si>
  <si>
    <t>平成26年度実績値を基に処理水量の変動に比例して計上。（9,600～8,400千円）</t>
    <rPh sb="0" eb="2">
      <t>ヘイセイ</t>
    </rPh>
    <rPh sb="4" eb="5">
      <t>ネン</t>
    </rPh>
    <rPh sb="5" eb="6">
      <t>ド</t>
    </rPh>
    <rPh sb="6" eb="8">
      <t>ジッセキ</t>
    </rPh>
    <rPh sb="8" eb="9">
      <t>チ</t>
    </rPh>
    <rPh sb="10" eb="11">
      <t>モト</t>
    </rPh>
    <rPh sb="12" eb="14">
      <t>ショリ</t>
    </rPh>
    <rPh sb="14" eb="15">
      <t>スイ</t>
    </rPh>
    <rPh sb="15" eb="16">
      <t>リョウ</t>
    </rPh>
    <rPh sb="17" eb="19">
      <t>ヘンドウ</t>
    </rPh>
    <rPh sb="20" eb="22">
      <t>ヒレイ</t>
    </rPh>
    <phoneticPr fontId="2"/>
  </si>
  <si>
    <r>
      <t xml:space="preserve">条例上の使用料*2
（２０㎥あたり）
</t>
    </r>
    <r>
      <rPr>
        <sz val="12"/>
        <rFont val="ＭＳ Ｐゴシック"/>
        <family val="3"/>
        <charset val="128"/>
        <scheme val="minor"/>
      </rPr>
      <t>※過去３年度分を記載</t>
    </r>
    <rPh sb="0" eb="3">
      <t>ジョウレイジョウ</t>
    </rPh>
    <rPh sb="4" eb="7">
      <t>シヨウリョウ</t>
    </rPh>
    <phoneticPr fontId="2"/>
  </si>
  <si>
    <r>
      <t xml:space="preserve">実質的な使用料*3
（２０㎥あたり）
</t>
    </r>
    <r>
      <rPr>
        <sz val="12"/>
        <rFont val="ＭＳ Ｐゴシック"/>
        <family val="3"/>
        <charset val="128"/>
        <scheme val="minor"/>
      </rPr>
      <t>※過去３年度分を記載</t>
    </r>
    <rPh sb="0" eb="3">
      <t>ジッシツテキ</t>
    </rPh>
    <rPh sb="4" eb="7">
      <t>シヨウリョウ</t>
    </rPh>
    <phoneticPr fontId="2"/>
  </si>
  <si>
    <r>
      <rPr>
        <strike/>
        <sz val="12"/>
        <rFont val="ＭＳ Ｐ明朝"/>
        <family val="1"/>
        <charset val="128"/>
      </rPr>
      <t xml:space="preserve">
</t>
    </r>
    <r>
      <rPr>
        <sz val="16"/>
        <rFont val="ＭＳ Ｐ明朝"/>
        <family val="1"/>
        <charset val="128"/>
      </rPr>
      <t xml:space="preserve">【建設改良費について】
平成31年まで計画されている長寿命化計画に則り、合津終末処理場と管路施設の改築更新工事を予定しています。投資額は年間約100,000千円程度を計画しています。なお、計画期間中の新設工事は予定していません。
</t>
    </r>
    <rPh sb="0" eb="1">
      <t>ケンセツ</t>
    </rPh>
    <rPh sb="1" eb="3">
      <t>カイリョウ</t>
    </rPh>
    <rPh sb="3" eb="4">
      <t>ヒ</t>
    </rPh>
    <rPh sb="11" eb="13">
      <t>シュウシ</t>
    </rPh>
    <rPh sb="65" eb="67">
      <t>トウシ</t>
    </rPh>
    <rPh sb="67" eb="68">
      <t>ガク</t>
    </rPh>
    <rPh sb="69" eb="71">
      <t>ネンカン</t>
    </rPh>
    <rPh sb="71" eb="72">
      <t>ヤク</t>
    </rPh>
    <rPh sb="81" eb="83">
      <t>テイド</t>
    </rPh>
    <rPh sb="84" eb="86">
      <t>ケイカク</t>
    </rPh>
    <rPh sb="95" eb="97">
      <t>ケイカク</t>
    </rPh>
    <rPh sb="97" eb="100">
      <t>キカンチュウ</t>
    </rPh>
    <rPh sb="101" eb="103">
      <t>シンセツ</t>
    </rPh>
    <rPh sb="103" eb="105">
      <t>コウジ</t>
    </rPh>
    <rPh sb="106" eb="108">
      <t>ヨテイ</t>
    </rPh>
    <phoneticPr fontId="2"/>
  </si>
  <si>
    <r>
      <t xml:space="preserve">
</t>
    </r>
    <r>
      <rPr>
        <sz val="16"/>
        <rFont val="ＭＳ Ｐ明朝"/>
        <family val="1"/>
        <charset val="128"/>
      </rPr>
      <t xml:space="preserve">【維持管理費等について】
①職員給与費：過年度実績より、職員数2名の変更はないものとして設定しています。
②動力費：人口減少にともなう汚水処理水量の減少を見込んでいます。
③薬品費：人口減少にともなう汚水処理水量の減少を見込んでいます。
④修繕費：平成24年～平成26年度の実績平均値で設定しています。
⑤委託費：処理場の運転管理を委託しており、現契約金額を設定し一定としています。
⑥その他の経費：平成26年度実績で固定しています。
</t>
    </r>
    <rPh sb="2" eb="4">
      <t>イジ</t>
    </rPh>
    <rPh sb="4" eb="7">
      <t>カンリヒ</t>
    </rPh>
    <rPh sb="7" eb="8">
      <t>トウ</t>
    </rPh>
    <rPh sb="15" eb="17">
      <t>ショクイン</t>
    </rPh>
    <rPh sb="17" eb="19">
      <t>キュウヨ</t>
    </rPh>
    <rPh sb="19" eb="20">
      <t>ヒ</t>
    </rPh>
    <rPh sb="21" eb="24">
      <t>カネンド</t>
    </rPh>
    <rPh sb="24" eb="26">
      <t>ジッセキ</t>
    </rPh>
    <rPh sb="29" eb="32">
      <t>ショクインスウ</t>
    </rPh>
    <rPh sb="33" eb="34">
      <t>メイ</t>
    </rPh>
    <rPh sb="35" eb="37">
      <t>ヘンコウ</t>
    </rPh>
    <rPh sb="45" eb="47">
      <t>セッテイ</t>
    </rPh>
    <rPh sb="55" eb="57">
      <t>ドウリョク</t>
    </rPh>
    <rPh sb="57" eb="58">
      <t>ヒ</t>
    </rPh>
    <rPh sb="88" eb="90">
      <t>ヤクヒン</t>
    </rPh>
    <rPh sb="90" eb="91">
      <t>ヒ</t>
    </rPh>
    <rPh sb="92" eb="94">
      <t>ジンコウ</t>
    </rPh>
    <rPh sb="94" eb="96">
      <t>ゲンショウ</t>
    </rPh>
    <rPh sb="101" eb="103">
      <t>オスイ</t>
    </rPh>
    <rPh sb="103" eb="105">
      <t>ショリ</t>
    </rPh>
    <rPh sb="105" eb="107">
      <t>スイリョウ</t>
    </rPh>
    <rPh sb="108" eb="110">
      <t>ゲンショウ</t>
    </rPh>
    <rPh sb="111" eb="113">
      <t>ミコ</t>
    </rPh>
    <rPh sb="121" eb="124">
      <t>シュウゼンヒ</t>
    </rPh>
    <rPh sb="125" eb="127">
      <t>ヘイセイ</t>
    </rPh>
    <rPh sb="129" eb="130">
      <t>ネン</t>
    </rPh>
    <rPh sb="131" eb="133">
      <t>ヘイセイ</t>
    </rPh>
    <rPh sb="135" eb="136">
      <t>ネン</t>
    </rPh>
    <rPh sb="136" eb="137">
      <t>ド</t>
    </rPh>
    <rPh sb="138" eb="140">
      <t>ジッセキ</t>
    </rPh>
    <rPh sb="140" eb="143">
      <t>ヘイキンチ</t>
    </rPh>
    <rPh sb="144" eb="146">
      <t>セッテイ</t>
    </rPh>
    <rPh sb="154" eb="156">
      <t>イタク</t>
    </rPh>
    <rPh sb="156" eb="157">
      <t>ヒ</t>
    </rPh>
    <rPh sb="158" eb="161">
      <t>ショリジョウ</t>
    </rPh>
    <rPh sb="162" eb="164">
      <t>ウンテン</t>
    </rPh>
    <rPh sb="164" eb="166">
      <t>カンリ</t>
    </rPh>
    <rPh sb="167" eb="169">
      <t>イタク</t>
    </rPh>
    <rPh sb="174" eb="175">
      <t>ゲン</t>
    </rPh>
    <rPh sb="183" eb="185">
      <t>イッテイ</t>
    </rPh>
    <rPh sb="196" eb="197">
      <t>タ</t>
    </rPh>
    <rPh sb="198" eb="200">
      <t>ケイヒ</t>
    </rPh>
    <rPh sb="201" eb="203">
      <t>ヘイセイ</t>
    </rPh>
    <rPh sb="205" eb="206">
      <t>ネン</t>
    </rPh>
    <rPh sb="206" eb="207">
      <t>ド</t>
    </rPh>
    <rPh sb="207" eb="209">
      <t>ジッセキ</t>
    </rPh>
    <rPh sb="210" eb="212">
      <t>コテイ</t>
    </rPh>
    <phoneticPr fontId="2"/>
  </si>
  <si>
    <t>処理場及び管路管理業務の包括的民間委託等の導入可能性について検討予定です。</t>
    <rPh sb="0" eb="3">
      <t>ショリジョウ</t>
    </rPh>
    <rPh sb="3" eb="4">
      <t>オヨ</t>
    </rPh>
    <rPh sb="5" eb="7">
      <t>カンロ</t>
    </rPh>
    <rPh sb="7" eb="9">
      <t>カンリ</t>
    </rPh>
    <rPh sb="9" eb="11">
      <t>ギョウム</t>
    </rPh>
    <rPh sb="12" eb="15">
      <t>ホウカツテキ</t>
    </rPh>
    <rPh sb="15" eb="17">
      <t>ミンカン</t>
    </rPh>
    <rPh sb="17" eb="19">
      <t>イタク</t>
    </rPh>
    <rPh sb="19" eb="20">
      <t>トウ</t>
    </rPh>
    <rPh sb="21" eb="23">
      <t>ドウニュウ</t>
    </rPh>
    <rPh sb="23" eb="26">
      <t>カノウセイ</t>
    </rPh>
    <rPh sb="30" eb="32">
      <t>ケントウ</t>
    </rPh>
    <rPh sb="32" eb="34">
      <t>ヨテイ</t>
    </rPh>
    <phoneticPr fontId="2"/>
  </si>
  <si>
    <t>処理場の運転管理、汚泥処理、電気計装設備保守点検業務等を民間委託しています。</t>
    <rPh sb="0" eb="3">
      <t>ショリジョウ</t>
    </rPh>
    <rPh sb="4" eb="6">
      <t>ウンテン</t>
    </rPh>
    <rPh sb="6" eb="8">
      <t>カンリ</t>
    </rPh>
    <rPh sb="9" eb="13">
      <t>オデイショリ</t>
    </rPh>
    <rPh sb="14" eb="16">
      <t>デンキ</t>
    </rPh>
    <rPh sb="16" eb="18">
      <t>ケイソウ</t>
    </rPh>
    <rPh sb="18" eb="20">
      <t>セツビ</t>
    </rPh>
    <rPh sb="20" eb="22">
      <t>ホシュ</t>
    </rPh>
    <rPh sb="22" eb="24">
      <t>テンケン</t>
    </rPh>
    <rPh sb="24" eb="26">
      <t>ギョウム</t>
    </rPh>
    <rPh sb="26" eb="27">
      <t>ナド</t>
    </rPh>
    <rPh sb="28" eb="30">
      <t>ミンカン</t>
    </rPh>
    <rPh sb="30" eb="32">
      <t>イタク</t>
    </rPh>
    <phoneticPr fontId="2"/>
  </si>
  <si>
    <r>
      <rPr>
        <sz val="16"/>
        <rFont val="ＭＳ Ｐ明朝"/>
        <family val="1"/>
        <charset val="128"/>
      </rPr>
      <t>【上天草市下水道事業の歩み】
上天草市は、平成１６年３月３１日に、大矢野町、松島町、姫戸町、龍ヶ岳町が合併し、下水道事業は旧松島町だけが整備を行っていたために、松島町の計画を上天草市の計画として引き継ぎました。上天草市は天草五橋開通により観光客が飛躍的に増加した反面、公共用水域の汚濁が進みました。そこで観光資源の保護と、清潔で快適な生活環境の確保、並びに、不知火湾及び有明海への生活排水流入による水質汚濁の防止を行うため昭和５０年に事業着手し、平成４年４月１日に供用を開始しました。
【基本方針】
①下水道サービスの安定供給
②下水道経営基盤の強化
近年、施設の老朽化、人口減少による料金収入の減少等、公営企業をめぐる経営環境は厳しさを増しています。当市の下水道事業においても、これまで面整備を中心に行ってきましたが、平成２５年度にほぼ完了し、今後は管路施設及び処理場の長寿命化計画に取り組んでいく中、更新工事の増大が予想されます。そのため、一層の経営の効率化・健全化が求められており、経営内容の明確化及び透明性を向上し、更新工事の優先順位を決め、計画的・効率的に運営を行いつつ、維持管理費の削減、適正な料金収入の確保について検討し、住民に不可欠な当サービスを持続的・安定的に供給します。　　　　　</t>
    </r>
    <r>
      <rPr>
        <sz val="12"/>
        <rFont val="ＭＳ Ｐ明朝"/>
        <family val="1"/>
        <charset val="128"/>
      </rPr>
      <t>　　　　　　</t>
    </r>
    <rPh sb="1" eb="5">
      <t>カミアマクサシ</t>
    </rPh>
    <rPh sb="5" eb="8">
      <t>ゲスイドウ</t>
    </rPh>
    <rPh sb="8" eb="10">
      <t>ジギョウ</t>
    </rPh>
    <rPh sb="11" eb="12">
      <t>アユ</t>
    </rPh>
    <rPh sb="15" eb="16">
      <t>カミ</t>
    </rPh>
    <rPh sb="16" eb="19">
      <t>アマクサシ</t>
    </rPh>
    <rPh sb="21" eb="23">
      <t>ヘイセイ</t>
    </rPh>
    <rPh sb="25" eb="26">
      <t>ネン</t>
    </rPh>
    <rPh sb="27" eb="28">
      <t>ガツ</t>
    </rPh>
    <rPh sb="30" eb="31">
      <t>ニチ</t>
    </rPh>
    <rPh sb="33" eb="37">
      <t>オオヤノマチ</t>
    </rPh>
    <rPh sb="38" eb="41">
      <t>マツシママチ</t>
    </rPh>
    <rPh sb="42" eb="45">
      <t>ヒメドマチ</t>
    </rPh>
    <rPh sb="46" eb="50">
      <t>リュウガタケマチ</t>
    </rPh>
    <rPh sb="51" eb="53">
      <t>ガッペイ</t>
    </rPh>
    <rPh sb="55" eb="58">
      <t>ゲスイドウ</t>
    </rPh>
    <rPh sb="58" eb="60">
      <t>ジギョウ</t>
    </rPh>
    <rPh sb="61" eb="62">
      <t>キュウ</t>
    </rPh>
    <rPh sb="62" eb="64">
      <t>マツシマ</t>
    </rPh>
    <rPh sb="64" eb="65">
      <t>マチ</t>
    </rPh>
    <rPh sb="68" eb="70">
      <t>セイビ</t>
    </rPh>
    <rPh sb="71" eb="72">
      <t>オコナ</t>
    </rPh>
    <rPh sb="80" eb="83">
      <t>マツシママチ</t>
    </rPh>
    <rPh sb="84" eb="86">
      <t>ケイカク</t>
    </rPh>
    <rPh sb="87" eb="88">
      <t>カミ</t>
    </rPh>
    <rPh sb="88" eb="91">
      <t>アマクサシ</t>
    </rPh>
    <rPh sb="92" eb="94">
      <t>ケイカク</t>
    </rPh>
    <rPh sb="97" eb="98">
      <t>ヒ</t>
    </rPh>
    <rPh sb="99" eb="100">
      <t>ツ</t>
    </rPh>
    <rPh sb="105" eb="106">
      <t>カミ</t>
    </rPh>
    <rPh sb="106" eb="109">
      <t>アマクサシ</t>
    </rPh>
    <rPh sb="110" eb="114">
      <t>アマクサゴキョウ</t>
    </rPh>
    <rPh sb="114" eb="116">
      <t>カイツウ</t>
    </rPh>
    <rPh sb="119" eb="122">
      <t>カンコウキャク</t>
    </rPh>
    <rPh sb="123" eb="126">
      <t>ヒヤクテキ</t>
    </rPh>
    <rPh sb="127" eb="129">
      <t>ゾウカ</t>
    </rPh>
    <rPh sb="131" eb="133">
      <t>ハンメン</t>
    </rPh>
    <rPh sb="134" eb="137">
      <t>コウキョウヨウ</t>
    </rPh>
    <rPh sb="137" eb="139">
      <t>スイイキ</t>
    </rPh>
    <rPh sb="140" eb="142">
      <t>オダク</t>
    </rPh>
    <rPh sb="143" eb="144">
      <t>スス</t>
    </rPh>
    <rPh sb="152" eb="154">
      <t>カンコウ</t>
    </rPh>
    <rPh sb="154" eb="156">
      <t>シゲン</t>
    </rPh>
    <rPh sb="157" eb="159">
      <t>ホゴ</t>
    </rPh>
    <rPh sb="161" eb="163">
      <t>セイケツ</t>
    </rPh>
    <rPh sb="164" eb="166">
      <t>カイテキ</t>
    </rPh>
    <rPh sb="167" eb="169">
      <t>セイカツ</t>
    </rPh>
    <rPh sb="169" eb="171">
      <t>カンキョウ</t>
    </rPh>
    <rPh sb="172" eb="174">
      <t>カクホ</t>
    </rPh>
    <rPh sb="175" eb="176">
      <t>ナラ</t>
    </rPh>
    <rPh sb="179" eb="182">
      <t>シラヌイ</t>
    </rPh>
    <rPh sb="182" eb="183">
      <t>ワン</t>
    </rPh>
    <rPh sb="183" eb="184">
      <t>オヨ</t>
    </rPh>
    <rPh sb="185" eb="188">
      <t>アリアケカイ</t>
    </rPh>
    <rPh sb="190" eb="194">
      <t>セイカツハイスイ</t>
    </rPh>
    <rPh sb="194" eb="196">
      <t>リュウニュウ</t>
    </rPh>
    <rPh sb="199" eb="201">
      <t>スイシツ</t>
    </rPh>
    <rPh sb="201" eb="203">
      <t>オダク</t>
    </rPh>
    <rPh sb="204" eb="206">
      <t>ボウシ</t>
    </rPh>
    <rPh sb="207" eb="208">
      <t>オコナ</t>
    </rPh>
    <rPh sb="211" eb="213">
      <t>ショウワ</t>
    </rPh>
    <rPh sb="215" eb="216">
      <t>ネン</t>
    </rPh>
    <rPh sb="217" eb="219">
      <t>ジギョウ</t>
    </rPh>
    <rPh sb="219" eb="221">
      <t>チャクシュ</t>
    </rPh>
    <rPh sb="223" eb="225">
      <t>ヘイセイ</t>
    </rPh>
    <rPh sb="226" eb="227">
      <t>ネン</t>
    </rPh>
    <rPh sb="228" eb="229">
      <t>ガツ</t>
    </rPh>
    <rPh sb="230" eb="231">
      <t>ニチ</t>
    </rPh>
    <rPh sb="232" eb="234">
      <t>キョウヨウ</t>
    </rPh>
    <rPh sb="235" eb="237">
      <t>カイシ</t>
    </rPh>
    <rPh sb="245" eb="247">
      <t>キホン</t>
    </rPh>
    <rPh sb="247" eb="249">
      <t>ホウシン</t>
    </rPh>
    <rPh sb="252" eb="255">
      <t>ゲスイドウ</t>
    </rPh>
    <rPh sb="260" eb="262">
      <t>アンテイ</t>
    </rPh>
    <rPh sb="262" eb="264">
      <t>キョウキュウ</t>
    </rPh>
    <rPh sb="266" eb="269">
      <t>ゲスイドウ</t>
    </rPh>
    <rPh sb="269" eb="271">
      <t>ケイエイ</t>
    </rPh>
    <rPh sb="271" eb="273">
      <t>キバン</t>
    </rPh>
    <rPh sb="274" eb="276">
      <t>キョウカ</t>
    </rPh>
    <rPh sb="277" eb="279">
      <t>キンネン</t>
    </rPh>
    <rPh sb="280" eb="282">
      <t>シセツ</t>
    </rPh>
    <rPh sb="283" eb="286">
      <t>ロウキュウカ</t>
    </rPh>
    <rPh sb="287" eb="289">
      <t>ジンコウ</t>
    </rPh>
    <rPh sb="289" eb="291">
      <t>ゲンショウ</t>
    </rPh>
    <rPh sb="294" eb="296">
      <t>リョウキン</t>
    </rPh>
    <rPh sb="296" eb="298">
      <t>シュウニュウ</t>
    </rPh>
    <rPh sb="299" eb="302">
      <t>ゲンショウナド</t>
    </rPh>
    <rPh sb="303" eb="305">
      <t>コウエイ</t>
    </rPh>
    <rPh sb="305" eb="307">
      <t>キギョウ</t>
    </rPh>
    <rPh sb="311" eb="313">
      <t>ケイエイ</t>
    </rPh>
    <rPh sb="313" eb="315">
      <t>カンキョウ</t>
    </rPh>
    <rPh sb="316" eb="317">
      <t>キビ</t>
    </rPh>
    <rPh sb="320" eb="321">
      <t>マ</t>
    </rPh>
    <rPh sb="345" eb="346">
      <t>メン</t>
    </rPh>
    <rPh sb="346" eb="348">
      <t>セイビ</t>
    </rPh>
    <rPh sb="349" eb="351">
      <t>チュウシン</t>
    </rPh>
    <rPh sb="352" eb="353">
      <t>オコナ</t>
    </rPh>
    <rPh sb="361" eb="363">
      <t>ヘイセイ</t>
    </rPh>
    <rPh sb="365" eb="366">
      <t>ネン</t>
    </rPh>
    <rPh sb="366" eb="367">
      <t>ド</t>
    </rPh>
    <rPh sb="370" eb="372">
      <t>カンリョウ</t>
    </rPh>
    <rPh sb="374" eb="376">
      <t>コンゴ</t>
    </rPh>
    <rPh sb="377" eb="379">
      <t>カンロ</t>
    </rPh>
    <rPh sb="379" eb="381">
      <t>シセツ</t>
    </rPh>
    <rPh sb="381" eb="382">
      <t>オヨ</t>
    </rPh>
    <rPh sb="383" eb="386">
      <t>ショリジョウ</t>
    </rPh>
    <rPh sb="387" eb="391">
      <t>チョウジュミョウカ</t>
    </rPh>
    <rPh sb="391" eb="393">
      <t>ケイカク</t>
    </rPh>
    <rPh sb="394" eb="395">
      <t>ト</t>
    </rPh>
    <rPh sb="396" eb="397">
      <t>ク</t>
    </rPh>
    <rPh sb="401" eb="402">
      <t>ナカ</t>
    </rPh>
    <rPh sb="403" eb="405">
      <t>コウシン</t>
    </rPh>
    <rPh sb="405" eb="407">
      <t>コウジ</t>
    </rPh>
    <rPh sb="408" eb="410">
      <t>ゾウダイ</t>
    </rPh>
    <rPh sb="411" eb="413">
      <t>ヨソウ</t>
    </rPh>
    <rPh sb="423" eb="425">
      <t>イッソウ</t>
    </rPh>
    <rPh sb="426" eb="428">
      <t>ケイエイ</t>
    </rPh>
    <rPh sb="429" eb="432">
      <t>コウリツカ</t>
    </rPh>
    <rPh sb="433" eb="436">
      <t>ケンゼンカ</t>
    </rPh>
    <rPh sb="437" eb="438">
      <t>モト</t>
    </rPh>
    <rPh sb="445" eb="447">
      <t>ケイエイ</t>
    </rPh>
    <rPh sb="447" eb="449">
      <t>ナイヨウ</t>
    </rPh>
    <rPh sb="450" eb="453">
      <t>メイカクカ</t>
    </rPh>
    <rPh sb="453" eb="454">
      <t>オヨ</t>
    </rPh>
    <rPh sb="455" eb="458">
      <t>トウメイセイ</t>
    </rPh>
    <rPh sb="459" eb="461">
      <t>コウジョウ</t>
    </rPh>
    <rPh sb="519" eb="521">
      <t>ジュウミン</t>
    </rPh>
    <rPh sb="522" eb="525">
      <t>フカケツ</t>
    </rPh>
    <rPh sb="526" eb="527">
      <t>トウ</t>
    </rPh>
    <rPh sb="532" eb="535">
      <t>ジゾクテキ</t>
    </rPh>
    <rPh sb="536" eb="539">
      <t>アンテイテキ</t>
    </rPh>
    <rPh sb="540" eb="542">
      <t>キョウキュウ</t>
    </rPh>
    <phoneticPr fontId="2"/>
  </si>
  <si>
    <t>平成26年度の現契約金額を設定し一定で計上。（27,292千円）</t>
    <rPh sb="0" eb="1">
      <t>ヘイ</t>
    </rPh>
    <rPh sb="7" eb="8">
      <t>ゲン</t>
    </rPh>
    <rPh sb="8" eb="10">
      <t>ケイヤク</t>
    </rPh>
    <rPh sb="10" eb="11">
      <t>キン</t>
    </rPh>
    <rPh sb="11" eb="12">
      <t>ガク</t>
    </rPh>
    <rPh sb="13" eb="15">
      <t>セッテイ</t>
    </rPh>
    <rPh sb="16" eb="18">
      <t>イッテイ</t>
    </rPh>
    <phoneticPr fontId="2"/>
  </si>
  <si>
    <t>市職員２名を計上。（9,100千円）
今後は施設の維持管理が主となるため、職員数の見直しを検討していきます。</t>
    <rPh sb="0" eb="3">
      <t>シショクイン</t>
    </rPh>
    <rPh sb="4" eb="5">
      <t>メイ</t>
    </rPh>
    <rPh sb="19" eb="21">
      <t>コンゴ</t>
    </rPh>
    <rPh sb="22" eb="24">
      <t>シセツ</t>
    </rPh>
    <rPh sb="30" eb="31">
      <t>シュ</t>
    </rPh>
    <phoneticPr fontId="2"/>
  </si>
  <si>
    <r>
      <rPr>
        <strike/>
        <sz val="12"/>
        <rFont val="ＭＳ Ｐ明朝"/>
        <family val="1"/>
        <charset val="128"/>
      </rPr>
      <t xml:space="preserve">
</t>
    </r>
    <r>
      <rPr>
        <sz val="16"/>
        <rFont val="ＭＳ Ｐ明朝"/>
        <family val="1"/>
        <charset val="128"/>
      </rPr>
      <t>【使用料収入について】
・使用料収入は、水洗化率の向上と人口減少の影響を考慮し、将来の有水水量を予測し推計しています。　　　　　　　　　　　　　　　　（例）２９年度の場合　有水水量：339,064×使用料単価151.6＝51,402千円　　　　　　　　　　　　　　　　　　　　　　　　　　　　　　　　　　人口は、汚水処理構想で推計されている人口予測を基に中間年次を補完し設定しています。水洗化率の向上は、平成24年から平成26年の年平均上昇率1.1％を見込んでいます。この結果、水洗化率の向上よりも人口減少の影響を受け、徐々に使用料収入が減少していく見込みです。
【繰入金について】
・一般会計繰入金は、国が示す繰出し基準に基づく繰入を含め、毎年170,000千円前後となっていますが、基準外繰入も必要としているため、下水道使用料収入を増やすために接続率の向上に努め、基準外繰入に頼らない下水道経営を目指します。
【その他の収入について】
・下水道整備がほぼ完了しており、受益者負担金や手数料収入等の大幅な伸びは考えにくいため、これらの収入に頼らない下水道経営を目指します。</t>
    </r>
    <r>
      <rPr>
        <sz val="12"/>
        <rFont val="ＭＳ Ｐ明朝"/>
        <family val="1"/>
        <charset val="128"/>
      </rPr>
      <t xml:space="preserve">
</t>
    </r>
    <rPh sb="2" eb="5">
      <t>シヨウリョウ</t>
    </rPh>
    <rPh sb="5" eb="7">
      <t>シュウニュウ</t>
    </rPh>
    <rPh sb="14" eb="17">
      <t>シヨウリョウ</t>
    </rPh>
    <rPh sb="17" eb="19">
      <t>シュウニュウ</t>
    </rPh>
    <rPh sb="21" eb="24">
      <t>スイセンカ</t>
    </rPh>
    <rPh sb="24" eb="25">
      <t>リツ</t>
    </rPh>
    <rPh sb="26" eb="28">
      <t>コウジョウ</t>
    </rPh>
    <rPh sb="29" eb="31">
      <t>ジンコウ</t>
    </rPh>
    <rPh sb="31" eb="33">
      <t>ゲンショウ</t>
    </rPh>
    <rPh sb="34" eb="36">
      <t>エイキョウ</t>
    </rPh>
    <rPh sb="37" eb="39">
      <t>コウリョ</t>
    </rPh>
    <rPh sb="41" eb="43">
      <t>ショウライ</t>
    </rPh>
    <rPh sb="44" eb="46">
      <t>ユウスイ</t>
    </rPh>
    <rPh sb="46" eb="48">
      <t>スイリョウ</t>
    </rPh>
    <rPh sb="49" eb="51">
      <t>ヨソク</t>
    </rPh>
    <rPh sb="52" eb="54">
      <t>スイケイ</t>
    </rPh>
    <rPh sb="77" eb="78">
      <t>レイ</t>
    </rPh>
    <rPh sb="81" eb="83">
      <t>ネンド</t>
    </rPh>
    <rPh sb="84" eb="86">
      <t>バアイ</t>
    </rPh>
    <rPh sb="87" eb="89">
      <t>ユウスイ</t>
    </rPh>
    <rPh sb="89" eb="91">
      <t>スイリョウ</t>
    </rPh>
    <rPh sb="100" eb="103">
      <t>シヨウリョウ</t>
    </rPh>
    <rPh sb="103" eb="105">
      <t>タンカ</t>
    </rPh>
    <rPh sb="117" eb="118">
      <t>セン</t>
    </rPh>
    <rPh sb="118" eb="119">
      <t>エン</t>
    </rPh>
    <rPh sb="153" eb="155">
      <t>ジンコウ</t>
    </rPh>
    <rPh sb="157" eb="159">
      <t>オスイ</t>
    </rPh>
    <rPh sb="159" eb="161">
      <t>ショリ</t>
    </rPh>
    <rPh sb="161" eb="163">
      <t>コウソウ</t>
    </rPh>
    <rPh sb="164" eb="166">
      <t>スイケイ</t>
    </rPh>
    <rPh sb="171" eb="173">
      <t>ジンコウ</t>
    </rPh>
    <rPh sb="173" eb="175">
      <t>ヨソク</t>
    </rPh>
    <rPh sb="176" eb="177">
      <t>モト</t>
    </rPh>
    <rPh sb="178" eb="180">
      <t>チュウカン</t>
    </rPh>
    <rPh sb="180" eb="182">
      <t>ネンジ</t>
    </rPh>
    <rPh sb="183" eb="185">
      <t>ホカン</t>
    </rPh>
    <rPh sb="186" eb="188">
      <t>セッテイ</t>
    </rPh>
    <rPh sb="237" eb="239">
      <t>ケッカ</t>
    </rPh>
    <rPh sb="240" eb="242">
      <t>スイセン</t>
    </rPh>
    <rPh sb="242" eb="243">
      <t>カ</t>
    </rPh>
    <rPh sb="243" eb="244">
      <t>リツ</t>
    </rPh>
    <rPh sb="245" eb="247">
      <t>コウジョウ</t>
    </rPh>
    <rPh sb="250" eb="252">
      <t>ジンコウ</t>
    </rPh>
    <rPh sb="252" eb="254">
      <t>ゲンショウ</t>
    </rPh>
    <rPh sb="255" eb="257">
      <t>エイキョウ</t>
    </rPh>
    <rPh sb="258" eb="259">
      <t>ウ</t>
    </rPh>
    <rPh sb="261" eb="263">
      <t>ジョジョ</t>
    </rPh>
    <rPh sb="264" eb="267">
      <t>シヨウリョウ</t>
    </rPh>
    <rPh sb="267" eb="269">
      <t>シュウニュウ</t>
    </rPh>
    <rPh sb="270" eb="272">
      <t>ゲンショウ</t>
    </rPh>
    <rPh sb="276" eb="278">
      <t>ミコ</t>
    </rPh>
    <rPh sb="284" eb="286">
      <t>クリイレ</t>
    </rPh>
    <rPh sb="286" eb="287">
      <t>キン</t>
    </rPh>
    <rPh sb="294" eb="296">
      <t>イッパン</t>
    </rPh>
    <rPh sb="296" eb="298">
      <t>カイケイ</t>
    </rPh>
    <rPh sb="298" eb="300">
      <t>クリイレ</t>
    </rPh>
    <rPh sb="300" eb="301">
      <t>キン</t>
    </rPh>
    <rPh sb="303" eb="304">
      <t>クニ</t>
    </rPh>
    <rPh sb="305" eb="306">
      <t>シメ</t>
    </rPh>
    <rPh sb="307" eb="309">
      <t>クリダ</t>
    </rPh>
    <rPh sb="310" eb="312">
      <t>キジュン</t>
    </rPh>
    <rPh sb="313" eb="314">
      <t>モト</t>
    </rPh>
    <rPh sb="316" eb="318">
      <t>クリイレ</t>
    </rPh>
    <rPh sb="319" eb="320">
      <t>フク</t>
    </rPh>
    <rPh sb="322" eb="324">
      <t>マイトシ</t>
    </rPh>
    <rPh sb="331" eb="333">
      <t>センエン</t>
    </rPh>
    <rPh sb="333" eb="335">
      <t>ゼンゴ</t>
    </rPh>
    <rPh sb="360" eb="363">
      <t>ゲスイドウ</t>
    </rPh>
    <rPh sb="363" eb="366">
      <t>シヨウリョウ</t>
    </rPh>
    <rPh sb="366" eb="368">
      <t>シュウニュウ</t>
    </rPh>
    <rPh sb="369" eb="370">
      <t>フ</t>
    </rPh>
    <rPh sb="375" eb="377">
      <t>セツゾク</t>
    </rPh>
    <rPh sb="377" eb="378">
      <t>リツ</t>
    </rPh>
    <rPh sb="379" eb="381">
      <t>コウジョウ</t>
    </rPh>
    <rPh sb="382" eb="383">
      <t>ツト</t>
    </rPh>
    <rPh sb="385" eb="387">
      <t>キジュン</t>
    </rPh>
    <rPh sb="387" eb="388">
      <t>ガイ</t>
    </rPh>
    <rPh sb="388" eb="390">
      <t>クリイレ</t>
    </rPh>
    <rPh sb="391" eb="392">
      <t>タヨ</t>
    </rPh>
    <rPh sb="395" eb="398">
      <t>ゲスイドウ</t>
    </rPh>
    <rPh sb="398" eb="400">
      <t>ケイエイ</t>
    </rPh>
    <rPh sb="401" eb="403">
      <t>メザ</t>
    </rPh>
    <rPh sb="411" eb="412">
      <t>タ</t>
    </rPh>
    <rPh sb="413" eb="415">
      <t>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</si>
</sst>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年度&quot;"/>
    <numFmt numFmtId="177" formatCode="#,##0;&quot;△ &quot;#,##0"/>
  </numFmts>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Ｐゴシック"/>
      <family val="2"/>
      <scheme val="minor"/>
    </font>
    <font>
      <sz val="9"/>
      <color indexed="81"/>
      <name val="ＭＳ Ｐゴシック"/>
      <family val="3"/>
      <charset val="128"/>
    </font>
    <font>
      <sz val="14"/>
      <name val="ＭＳ Ｐゴシック"/>
      <family val="3"/>
      <charset val="128"/>
    </font>
    <font>
      <sz val="16"/>
      <name val="ＭＳ Ｐ明朝"/>
      <family val="1"/>
      <charset val="128"/>
    </font>
    <font>
      <sz val="16"/>
      <name val="ＭＳ 明朝"/>
      <family val="1"/>
      <charset val="128"/>
    </font>
    <font>
      <sz val="11"/>
      <name val="ＭＳ Ｐ明朝"/>
      <family val="1"/>
      <charset val="128"/>
    </font>
    <font>
      <strike/>
      <sz val="12"/>
      <name val="ＭＳ Ｐ明朝"/>
      <family val="1"/>
      <charset val="128"/>
    </font>
  </fonts>
  <fills count="3">
    <fill>
      <patternFill patternType="none"/>
    </fill>
    <fill>
      <patternFill patternType="gray125"/>
    </fill>
    <fill>
      <patternFill patternType="solid">
        <fgColor rgb="FFFFFFCC"/>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indexed="64"/>
      </right>
      <top style="hair">
        <color auto="1"/>
      </top>
      <bottom/>
      <diagonal/>
    </border>
  </borders>
  <cellStyleXfs count="7">
    <xf numFmtId="0" fontId="0"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38" fontId="22" fillId="0" borderId="0" applyFont="0" applyFill="0" applyBorder="0" applyAlignment="0" applyProtection="0">
      <alignment vertical="center"/>
    </xf>
    <xf numFmtId="0" fontId="1" fillId="0" borderId="0">
      <alignment vertical="center"/>
    </xf>
    <xf numFmtId="9" fontId="22" fillId="0" borderId="0" applyFont="0" applyFill="0" applyBorder="0" applyAlignment="0" applyProtection="0">
      <alignment vertical="center"/>
    </xf>
  </cellStyleXfs>
  <cellXfs count="381">
    <xf numFmtId="0" fontId="0" fillId="0" borderId="0" xfId="0"/>
    <xf numFmtId="0" fontId="3" fillId="0" borderId="0" xfId="1" applyFont="1" applyFill="1" applyAlignment="1">
      <alignment vertical="center"/>
    </xf>
    <xf numFmtId="0" fontId="3" fillId="0" borderId="0" xfId="1" applyFont="1" applyFill="1" applyAlignment="1">
      <alignment horizontal="right" vertical="center"/>
    </xf>
    <xf numFmtId="176" fontId="3" fillId="0" borderId="11" xfId="1" applyNumberFormat="1" applyFont="1" applyFill="1" applyBorder="1" applyAlignment="1">
      <alignment vertical="center"/>
    </xf>
    <xf numFmtId="176" fontId="3" fillId="0" borderId="1" xfId="1" applyNumberFormat="1" applyFont="1" applyFill="1" applyBorder="1" applyAlignment="1">
      <alignment vertical="center"/>
    </xf>
    <xf numFmtId="176" fontId="3" fillId="0" borderId="1" xfId="1"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12" xfId="1" applyNumberFormat="1" applyFont="1" applyFill="1" applyBorder="1" applyAlignment="1">
      <alignment horizontal="center" vertical="center"/>
    </xf>
    <xf numFmtId="176" fontId="3" fillId="0" borderId="0" xfId="1" applyNumberFormat="1" applyFont="1" applyFill="1" applyAlignment="1">
      <alignment vertical="center"/>
    </xf>
    <xf numFmtId="176" fontId="3" fillId="0" borderId="13" xfId="1" applyNumberFormat="1" applyFont="1" applyFill="1" applyBorder="1" applyAlignment="1">
      <alignment vertical="center"/>
    </xf>
    <xf numFmtId="176" fontId="3" fillId="0" borderId="14" xfId="1" applyNumberFormat="1" applyFont="1" applyFill="1" applyBorder="1" applyAlignment="1">
      <alignmen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justifyLastLine="1"/>
    </xf>
    <xf numFmtId="38" fontId="0" fillId="0" borderId="4" xfId="2" applyFont="1" applyFill="1" applyBorder="1" applyAlignment="1">
      <alignment horizontal="distributed" vertical="center"/>
    </xf>
    <xf numFmtId="38" fontId="0" fillId="0" borderId="5" xfId="2" applyFont="1" applyFill="1" applyBorder="1" applyAlignment="1">
      <alignment horizontal="center" vertical="center"/>
    </xf>
    <xf numFmtId="38" fontId="0" fillId="0" borderId="0" xfId="2" applyFont="1" applyFill="1" applyAlignment="1">
      <alignment vertical="center"/>
    </xf>
    <xf numFmtId="38" fontId="0" fillId="0" borderId="4" xfId="2" quotePrefix="1" applyFont="1" applyFill="1" applyBorder="1" applyAlignment="1">
      <alignment horizontal="right" vertical="center"/>
    </xf>
    <xf numFmtId="38" fontId="0" fillId="0" borderId="1" xfId="2" quotePrefix="1" applyFont="1" applyFill="1" applyBorder="1" applyAlignment="1">
      <alignment horizontal="right" vertical="center"/>
    </xf>
    <xf numFmtId="38" fontId="0" fillId="0" borderId="0" xfId="2" applyFont="1" applyFill="1" applyBorder="1" applyAlignment="1">
      <alignment vertical="center"/>
    </xf>
    <xf numFmtId="38" fontId="0" fillId="0" borderId="14" xfId="2" applyFont="1" applyFill="1" applyBorder="1" applyAlignment="1">
      <alignment vertical="center"/>
    </xf>
    <xf numFmtId="38" fontId="0" fillId="0" borderId="15" xfId="2" applyFont="1" applyFill="1" applyBorder="1" applyAlignment="1">
      <alignment vertical="center"/>
    </xf>
    <xf numFmtId="38" fontId="0" fillId="0" borderId="4" xfId="2" quotePrefix="1" applyFont="1" applyFill="1" applyBorder="1" applyAlignment="1">
      <alignment vertical="center"/>
    </xf>
    <xf numFmtId="38" fontId="0" fillId="0" borderId="4" xfId="2" applyFont="1" applyFill="1" applyBorder="1" applyAlignment="1">
      <alignment vertical="center"/>
    </xf>
    <xf numFmtId="38" fontId="0" fillId="0" borderId="2" xfId="2" applyFont="1" applyFill="1" applyBorder="1" applyAlignment="1">
      <alignment horizontal="center" vertical="center"/>
    </xf>
    <xf numFmtId="38" fontId="0" fillId="0" borderId="1" xfId="2" applyFont="1" applyFill="1" applyBorder="1" applyAlignment="1">
      <alignment horizontal="center" vertical="center"/>
    </xf>
    <xf numFmtId="38" fontId="0" fillId="0" borderId="4" xfId="2" applyFont="1" applyFill="1" applyBorder="1" applyAlignment="1">
      <alignment horizontal="center" vertical="center"/>
    </xf>
    <xf numFmtId="0" fontId="3" fillId="0" borderId="5" xfId="1" applyFont="1" applyFill="1" applyBorder="1" applyAlignment="1">
      <alignment horizontal="center" vertical="center"/>
    </xf>
    <xf numFmtId="0" fontId="3" fillId="0" borderId="0" xfId="1" applyFont="1" applyFill="1" applyAlignment="1">
      <alignment horizontal="left" vertical="center"/>
    </xf>
    <xf numFmtId="176" fontId="3" fillId="0" borderId="1" xfId="1" applyNumberFormat="1" applyFont="1" applyFill="1" applyBorder="1" applyAlignment="1">
      <alignment horizontal="left" vertical="center"/>
    </xf>
    <xf numFmtId="0" fontId="3" fillId="0" borderId="4" xfId="1" applyFont="1" applyFill="1" applyBorder="1" applyAlignment="1">
      <alignment vertical="center"/>
    </xf>
    <xf numFmtId="0" fontId="3" fillId="0" borderId="6" xfId="1" applyFont="1" applyFill="1" applyBorder="1" applyAlignment="1">
      <alignment vertical="center"/>
    </xf>
    <xf numFmtId="0" fontId="3" fillId="0" borderId="0" xfId="1" applyFont="1" applyFill="1" applyBorder="1" applyAlignment="1">
      <alignment vertical="center"/>
    </xf>
    <xf numFmtId="0" fontId="3" fillId="0" borderId="3" xfId="1" applyFont="1" applyFill="1" applyBorder="1" applyAlignment="1">
      <alignment vertical="center"/>
    </xf>
    <xf numFmtId="0" fontId="3" fillId="0" borderId="13" xfId="1" applyFont="1" applyFill="1" applyBorder="1" applyAlignment="1">
      <alignment vertical="center"/>
    </xf>
    <xf numFmtId="0" fontId="3" fillId="0" borderId="14" xfId="1" applyFont="1" applyFill="1" applyBorder="1" applyAlignment="1">
      <alignment vertical="center"/>
    </xf>
    <xf numFmtId="0" fontId="3" fillId="0" borderId="15" xfId="1" applyFont="1" applyFill="1" applyBorder="1" applyAlignment="1">
      <alignment vertical="center"/>
    </xf>
    <xf numFmtId="0" fontId="3" fillId="0" borderId="0" xfId="1" applyFont="1" applyFill="1" applyAlignment="1">
      <alignment horizontal="center" vertical="center"/>
    </xf>
    <xf numFmtId="176" fontId="3" fillId="0" borderId="11"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76" fontId="3" fillId="0" borderId="13" xfId="1" applyNumberFormat="1" applyFont="1" applyFill="1" applyBorder="1" applyAlignment="1">
      <alignment horizontal="center" vertical="center"/>
    </xf>
    <xf numFmtId="176" fontId="3" fillId="0" borderId="14" xfId="1" applyNumberFormat="1" applyFont="1" applyFill="1" applyBorder="1" applyAlignment="1">
      <alignment horizontal="center" vertical="center"/>
    </xf>
    <xf numFmtId="49" fontId="3" fillId="0" borderId="7" xfId="1" quotePrefix="1" applyNumberFormat="1" applyFont="1" applyFill="1" applyBorder="1" applyAlignment="1">
      <alignment vertical="center"/>
    </xf>
    <xf numFmtId="177" fontId="0" fillId="0" borderId="8" xfId="2" applyNumberFormat="1" applyFont="1" applyFill="1" applyBorder="1" applyAlignment="1">
      <alignment horizontal="right" vertical="center"/>
    </xf>
    <xf numFmtId="49" fontId="0" fillId="0" borderId="7" xfId="2" applyNumberFormat="1" applyFont="1" applyFill="1" applyBorder="1" applyAlignment="1">
      <alignment horizontal="right" vertical="center"/>
    </xf>
    <xf numFmtId="38" fontId="0" fillId="0" borderId="4" xfId="2" applyFont="1" applyFill="1" applyBorder="1" applyAlignment="1">
      <alignment horizontal="right" vertical="center"/>
    </xf>
    <xf numFmtId="49" fontId="0" fillId="0" borderId="7" xfId="2" quotePrefix="1" applyNumberFormat="1" applyFont="1" applyFill="1" applyBorder="1" applyAlignment="1">
      <alignment horizontal="right" vertical="center"/>
    </xf>
    <xf numFmtId="49" fontId="0" fillId="0" borderId="4" xfId="2" applyNumberFormat="1" applyFont="1" applyFill="1" applyBorder="1" applyAlignment="1">
      <alignment horizontal="center" vertical="center"/>
    </xf>
    <xf numFmtId="177" fontId="3" fillId="2" borderId="8" xfId="2" applyNumberFormat="1" applyFont="1" applyFill="1" applyBorder="1" applyAlignment="1">
      <alignment horizontal="right" vertical="center"/>
    </xf>
    <xf numFmtId="49" fontId="0" fillId="0" borderId="11" xfId="2" quotePrefix="1" applyNumberFormat="1" applyFont="1" applyFill="1" applyBorder="1" applyAlignment="1">
      <alignment horizontal="right" vertical="center"/>
    </xf>
    <xf numFmtId="49" fontId="0" fillId="0" borderId="1" xfId="2" applyNumberFormat="1" applyFont="1" applyFill="1" applyBorder="1" applyAlignment="1">
      <alignment horizontal="center" vertical="center"/>
    </xf>
    <xf numFmtId="49" fontId="0" fillId="0" borderId="7" xfId="2" applyNumberFormat="1" applyFont="1" applyFill="1" applyBorder="1" applyAlignment="1">
      <alignment vertical="center"/>
    </xf>
    <xf numFmtId="49" fontId="3" fillId="0" borderId="7" xfId="1" applyNumberFormat="1" applyFont="1" applyFill="1" applyBorder="1" applyAlignment="1">
      <alignment vertical="center"/>
    </xf>
    <xf numFmtId="49" fontId="0" fillId="0" borderId="13" xfId="2" quotePrefix="1" applyNumberFormat="1" applyFont="1" applyFill="1" applyBorder="1" applyAlignment="1">
      <alignment horizontal="right" vertical="center"/>
    </xf>
    <xf numFmtId="38" fontId="0" fillId="0" borderId="14" xfId="2" quotePrefix="1" applyFont="1" applyFill="1" applyBorder="1" applyAlignment="1">
      <alignment horizontal="right" vertical="center"/>
    </xf>
    <xf numFmtId="38" fontId="0" fillId="0" borderId="14" xfId="2" applyFont="1" applyFill="1" applyBorder="1" applyAlignment="1">
      <alignment horizontal="center" vertical="center"/>
    </xf>
    <xf numFmtId="38" fontId="0" fillId="0" borderId="15" xfId="2" applyFont="1" applyFill="1" applyBorder="1" applyAlignment="1">
      <alignment horizontal="distributed" vertical="center"/>
    </xf>
    <xf numFmtId="49" fontId="0" fillId="0" borderId="13" xfId="2" applyNumberFormat="1" applyFont="1" applyFill="1" applyBorder="1" applyAlignment="1">
      <alignment vertical="center"/>
    </xf>
    <xf numFmtId="49" fontId="0" fillId="0" borderId="14" xfId="2" applyNumberFormat="1" applyFont="1" applyFill="1" applyBorder="1" applyAlignment="1">
      <alignment horizontal="right" vertical="center"/>
    </xf>
    <xf numFmtId="0" fontId="3" fillId="0" borderId="7" xfId="1" applyFont="1" applyFill="1" applyBorder="1" applyAlignment="1">
      <alignment horizontal="center" vertical="center"/>
    </xf>
    <xf numFmtId="49" fontId="0" fillId="0" borderId="4" xfId="2" applyNumberFormat="1" applyFont="1" applyFill="1" applyBorder="1" applyAlignment="1">
      <alignment vertical="center"/>
    </xf>
    <xf numFmtId="38" fontId="0" fillId="0" borderId="1" xfId="2" quotePrefix="1" applyFont="1" applyFill="1" applyBorder="1" applyAlignment="1">
      <alignment vertical="center"/>
    </xf>
    <xf numFmtId="177" fontId="3" fillId="0" borderId="12" xfId="2" applyNumberFormat="1" applyFont="1" applyFill="1" applyBorder="1" applyAlignment="1">
      <alignment horizontal="right" vertical="center"/>
    </xf>
    <xf numFmtId="49" fontId="0" fillId="0" borderId="1" xfId="2" applyNumberFormat="1" applyFont="1" applyFill="1" applyBorder="1" applyAlignment="1">
      <alignment horizontal="right" vertical="center"/>
    </xf>
    <xf numFmtId="38" fontId="0" fillId="0" borderId="1" xfId="2" applyFont="1" applyFill="1" applyBorder="1" applyAlignment="1">
      <alignment horizontal="right" vertical="center"/>
    </xf>
    <xf numFmtId="177" fontId="3" fillId="2" borderId="12" xfId="2" applyNumberFormat="1" applyFont="1" applyFill="1" applyBorder="1" applyAlignment="1">
      <alignment horizontal="right" vertical="center"/>
    </xf>
    <xf numFmtId="49" fontId="0" fillId="0" borderId="13" xfId="2" applyNumberFormat="1" applyFont="1" applyFill="1" applyBorder="1" applyAlignment="1">
      <alignment horizontal="right" vertical="center"/>
    </xf>
    <xf numFmtId="38" fontId="0" fillId="0" borderId="15" xfId="2" applyFont="1" applyFill="1" applyBorder="1" applyAlignment="1">
      <alignment horizontal="right" vertical="center"/>
    </xf>
    <xf numFmtId="177" fontId="0" fillId="0" borderId="12" xfId="2" applyNumberFormat="1" applyFont="1" applyFill="1" applyBorder="1" applyAlignment="1">
      <alignment horizontal="right" vertical="center"/>
    </xf>
    <xf numFmtId="38" fontId="0" fillId="0" borderId="14" xfId="2" applyFont="1" applyFill="1" applyBorder="1" applyAlignment="1">
      <alignment horizontal="right" vertical="center"/>
    </xf>
    <xf numFmtId="0" fontId="3" fillId="0" borderId="14" xfId="1" applyFont="1" applyFill="1" applyBorder="1" applyAlignment="1">
      <alignment horizontal="center" vertical="center" textRotation="255"/>
    </xf>
    <xf numFmtId="0" fontId="3" fillId="0" borderId="7" xfId="1" quotePrefix="1" applyFont="1" applyFill="1" applyBorder="1" applyAlignment="1">
      <alignment horizontal="center" vertical="distributed"/>
    </xf>
    <xf numFmtId="0" fontId="3" fillId="0" borderId="4" xfId="1" quotePrefix="1" applyFont="1" applyFill="1" applyBorder="1" applyAlignment="1">
      <alignment horizontal="center" vertical="distributed"/>
    </xf>
    <xf numFmtId="0" fontId="3" fillId="0" borderId="4" xfId="1" applyFont="1" applyFill="1" applyBorder="1" applyAlignment="1">
      <alignment horizontal="distributed" vertical="center"/>
    </xf>
    <xf numFmtId="0" fontId="3" fillId="0" borderId="1" xfId="1" quotePrefix="1" applyFont="1" applyFill="1" applyBorder="1" applyAlignment="1">
      <alignment horizontal="center" vertical="center"/>
    </xf>
    <xf numFmtId="0" fontId="3" fillId="0" borderId="14" xfId="1" applyFont="1" applyFill="1" applyBorder="1" applyAlignment="1">
      <alignment horizontal="center" vertical="center"/>
    </xf>
    <xf numFmtId="38" fontId="0" fillId="0" borderId="0" xfId="2" quotePrefix="1" applyFont="1" applyFill="1" applyBorder="1" applyAlignment="1">
      <alignment horizontal="center" vertical="center"/>
    </xf>
    <xf numFmtId="0" fontId="3" fillId="0" borderId="0" xfId="1" applyFont="1" applyFill="1" applyBorder="1" applyAlignment="1">
      <alignment horizontal="distributed" vertical="center"/>
    </xf>
    <xf numFmtId="38" fontId="0" fillId="0" borderId="0" xfId="2" applyFont="1" applyFill="1" applyBorder="1" applyAlignment="1">
      <alignment horizontal="center" vertical="center"/>
    </xf>
    <xf numFmtId="0" fontId="3" fillId="0" borderId="14" xfId="1" applyFont="1" applyFill="1" applyBorder="1" applyAlignment="1">
      <alignment horizontal="distributed" vertical="center"/>
    </xf>
    <xf numFmtId="38" fontId="0" fillId="0" borderId="1" xfId="2" quotePrefix="1" applyFont="1" applyFill="1" applyBorder="1" applyAlignment="1">
      <alignment horizontal="center" vertical="center"/>
    </xf>
    <xf numFmtId="38" fontId="0" fillId="0" borderId="1" xfId="2" applyFont="1" applyFill="1" applyBorder="1" applyAlignment="1">
      <alignment horizontal="distributed" vertical="center"/>
    </xf>
    <xf numFmtId="0" fontId="3" fillId="0" borderId="6" xfId="1" quotePrefix="1" applyFont="1" applyFill="1" applyBorder="1" applyAlignment="1">
      <alignment horizontal="center" vertical="distributed"/>
    </xf>
    <xf numFmtId="0" fontId="3" fillId="0" borderId="0" xfId="1" quotePrefix="1" applyFont="1" applyFill="1" applyBorder="1" applyAlignment="1">
      <alignment horizontal="center" vertical="distributed"/>
    </xf>
    <xf numFmtId="177" fontId="3" fillId="0" borderId="8" xfId="1" applyNumberFormat="1" applyFont="1" applyFill="1" applyBorder="1" applyAlignment="1">
      <alignment horizontal="right" vertical="center"/>
    </xf>
    <xf numFmtId="0" fontId="3" fillId="0" borderId="7" xfId="1" applyFont="1" applyFill="1" applyBorder="1" applyAlignment="1">
      <alignment horizontal="center" vertical="distributed"/>
    </xf>
    <xf numFmtId="0" fontId="3" fillId="0" borderId="4" xfId="1" applyFont="1" applyFill="1" applyBorder="1" applyAlignment="1">
      <alignment horizontal="center" vertical="distributed"/>
    </xf>
    <xf numFmtId="177" fontId="3" fillId="2" borderId="8" xfId="1" applyNumberFormat="1" applyFont="1" applyFill="1" applyBorder="1" applyAlignment="1">
      <alignment horizontal="right" vertical="center"/>
    </xf>
    <xf numFmtId="0" fontId="3" fillId="0" borderId="11" xfId="1" applyFont="1" applyFill="1" applyBorder="1" applyAlignment="1">
      <alignment horizontal="center" vertical="distributed"/>
    </xf>
    <xf numFmtId="0" fontId="3" fillId="0" borderId="1" xfId="1" applyFont="1" applyFill="1" applyBorder="1" applyAlignment="1">
      <alignment horizontal="center" vertical="distributed"/>
    </xf>
    <xf numFmtId="0" fontId="3" fillId="0" borderId="1" xfId="1" applyFont="1" applyFill="1" applyBorder="1" applyAlignment="1">
      <alignment vertical="center"/>
    </xf>
    <xf numFmtId="0" fontId="3" fillId="0" borderId="2" xfId="1" applyFont="1" applyFill="1" applyBorder="1" applyAlignment="1">
      <alignment horizontal="center" vertical="center"/>
    </xf>
    <xf numFmtId="177" fontId="3" fillId="2" borderId="12" xfId="1" applyNumberFormat="1" applyFont="1" applyFill="1" applyBorder="1" applyAlignment="1">
      <alignment horizontal="right" vertical="center"/>
    </xf>
    <xf numFmtId="0" fontId="3" fillId="0" borderId="7" xfId="1" applyFont="1" applyFill="1" applyBorder="1" applyAlignment="1">
      <alignment vertical="center" wrapText="1" shrinkToFit="1"/>
    </xf>
    <xf numFmtId="0" fontId="3" fillId="0" borderId="4" xfId="1" applyFont="1" applyFill="1" applyBorder="1" applyAlignment="1">
      <alignment vertical="center" shrinkToFit="1"/>
    </xf>
    <xf numFmtId="0" fontId="3" fillId="0" borderId="4" xfId="1" applyFont="1" applyFill="1" applyBorder="1" applyAlignment="1">
      <alignment horizontal="right" vertical="center"/>
    </xf>
    <xf numFmtId="0" fontId="3" fillId="0" borderId="5" xfId="1" applyFill="1" applyBorder="1" applyAlignment="1">
      <alignment horizontal="center" vertical="center"/>
    </xf>
    <xf numFmtId="0" fontId="3" fillId="0" borderId="13" xfId="1" applyFont="1" applyFill="1" applyBorder="1" applyAlignment="1">
      <alignment vertical="center" wrapText="1" shrinkToFit="1"/>
    </xf>
    <xf numFmtId="0" fontId="3" fillId="0" borderId="14" xfId="1" applyFont="1" applyFill="1" applyBorder="1" applyAlignment="1">
      <alignment vertical="center" shrinkToFit="1"/>
    </xf>
    <xf numFmtId="0" fontId="3" fillId="0" borderId="14" xfId="1" applyFont="1" applyFill="1" applyBorder="1" applyAlignment="1">
      <alignment horizontal="right" vertical="center"/>
    </xf>
    <xf numFmtId="0" fontId="3" fillId="0" borderId="15" xfId="1" applyFill="1" applyBorder="1" applyAlignment="1">
      <alignment horizontal="center" vertical="center"/>
    </xf>
    <xf numFmtId="177" fontId="3" fillId="2" borderId="16" xfId="1" applyNumberFormat="1" applyFont="1" applyFill="1" applyBorder="1" applyAlignment="1">
      <alignment horizontal="right" vertical="center"/>
    </xf>
    <xf numFmtId="0" fontId="3" fillId="0" borderId="2" xfId="1" applyFont="1" applyFill="1" applyBorder="1" applyAlignment="1">
      <alignment vertical="center"/>
    </xf>
    <xf numFmtId="176" fontId="3" fillId="0" borderId="14" xfId="1" applyNumberFormat="1" applyFont="1" applyFill="1" applyBorder="1" applyAlignment="1">
      <alignment horizontal="right" vertical="center"/>
    </xf>
    <xf numFmtId="0" fontId="3" fillId="0" borderId="11" xfId="1" applyFont="1" applyFill="1" applyBorder="1" applyAlignment="1">
      <alignment vertical="center"/>
    </xf>
    <xf numFmtId="0" fontId="3" fillId="0" borderId="5" xfId="1" applyFont="1" applyFill="1" applyBorder="1" applyAlignment="1">
      <alignment vertical="center"/>
    </xf>
    <xf numFmtId="177" fontId="3" fillId="0" borderId="16" xfId="1" applyNumberFormat="1" applyFont="1" applyFill="1" applyBorder="1" applyAlignment="1">
      <alignment horizontal="right" vertical="center" justifyLastLine="1"/>
    </xf>
    <xf numFmtId="0" fontId="3" fillId="0" borderId="0" xfId="1" applyFont="1" applyFill="1" applyBorder="1" applyAlignment="1">
      <alignment horizontal="left" vertical="center"/>
    </xf>
    <xf numFmtId="0" fontId="3" fillId="0" borderId="14" xfId="1" applyFont="1" applyFill="1" applyBorder="1" applyAlignment="1">
      <alignment horizontal="left" vertical="center"/>
    </xf>
    <xf numFmtId="0" fontId="3" fillId="0" borderId="7" xfId="1" applyFont="1" applyFill="1" applyBorder="1" applyAlignment="1">
      <alignment vertical="center"/>
    </xf>
    <xf numFmtId="0" fontId="6" fillId="0" borderId="0" xfId="0" applyFont="1" applyAlignment="1">
      <alignment horizontal="left" vertical="center"/>
    </xf>
    <xf numFmtId="0" fontId="10" fillId="0" borderId="1" xfId="0" applyFont="1" applyBorder="1" applyAlignment="1">
      <alignment horizontal="distributed" vertical="distributed"/>
    </xf>
    <xf numFmtId="0" fontId="11"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vertical="center"/>
    </xf>
    <xf numFmtId="0" fontId="6"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0" fillId="0" borderId="14" xfId="0" applyFont="1" applyBorder="1" applyAlignment="1">
      <alignmen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13" fillId="0" borderId="0" xfId="0" quotePrefix="1" applyFont="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0" applyFont="1" applyAlignment="1">
      <alignment vertical="top" wrapText="1"/>
    </xf>
    <xf numFmtId="0" fontId="10" fillId="0" borderId="0" xfId="0" applyFont="1" applyBorder="1" applyAlignment="1">
      <alignment vertical="center"/>
    </xf>
    <xf numFmtId="0" fontId="17" fillId="0" borderId="0" xfId="0" applyFont="1" applyBorder="1" applyAlignment="1">
      <alignment vertical="center"/>
    </xf>
    <xf numFmtId="0" fontId="17" fillId="0" borderId="0" xfId="0" applyFont="1" applyAlignment="1">
      <alignment horizontal="left" vertical="center"/>
    </xf>
    <xf numFmtId="0" fontId="12" fillId="0" borderId="0" xfId="0" applyFont="1" applyBorder="1" applyAlignment="1">
      <alignment vertical="center"/>
    </xf>
    <xf numFmtId="0" fontId="10" fillId="0" borderId="0" xfId="0" applyFont="1" applyAlignment="1">
      <alignment vertical="center"/>
    </xf>
    <xf numFmtId="0" fontId="10" fillId="0" borderId="0" xfId="0" quotePrefix="1" applyFont="1" applyAlignment="1">
      <alignment horizontal="center" vertical="center"/>
    </xf>
    <xf numFmtId="0" fontId="18" fillId="0" borderId="0" xfId="0" applyFont="1" applyAlignment="1">
      <alignment horizontal="left" vertical="center"/>
    </xf>
    <xf numFmtId="0" fontId="12" fillId="0" borderId="0" xfId="0" quotePrefix="1" applyFont="1" applyAlignment="1">
      <alignment horizontal="left" vertical="center"/>
    </xf>
    <xf numFmtId="0" fontId="10" fillId="0" borderId="0" xfId="0" applyFont="1" applyAlignment="1">
      <alignment horizontal="distributed" vertical="center"/>
    </xf>
    <xf numFmtId="0" fontId="12" fillId="0" borderId="0" xfId="0" applyFont="1" applyAlignment="1">
      <alignment horizontal="left" vertical="center"/>
    </xf>
    <xf numFmtId="0" fontId="12" fillId="0" borderId="0" xfId="0" quotePrefix="1" applyFont="1" applyAlignment="1">
      <alignment vertical="center"/>
    </xf>
    <xf numFmtId="0" fontId="12" fillId="0" borderId="0" xfId="0" quotePrefix="1" applyFont="1" applyAlignment="1">
      <alignment vertical="center" wrapText="1"/>
    </xf>
    <xf numFmtId="0" fontId="12" fillId="0" borderId="0" xfId="0" quotePrefix="1" applyFont="1" applyBorder="1" applyAlignment="1">
      <alignment vertical="center" wrapText="1"/>
    </xf>
    <xf numFmtId="0" fontId="10" fillId="0" borderId="0" xfId="0" applyFont="1" applyBorder="1" applyAlignment="1">
      <alignment vertical="center" wrapText="1" justifyLastLine="1"/>
    </xf>
    <xf numFmtId="0" fontId="19" fillId="0" borderId="0" xfId="0" applyFont="1" applyBorder="1" applyAlignment="1">
      <alignment vertical="center" wrapText="1"/>
    </xf>
    <xf numFmtId="0" fontId="10" fillId="0" borderId="0" xfId="0" applyFont="1" applyBorder="1" applyAlignment="1">
      <alignment vertical="center" justifyLastLine="1"/>
    </xf>
    <xf numFmtId="0" fontId="6" fillId="0" borderId="0" xfId="0" quotePrefix="1" applyFont="1" applyBorder="1" applyAlignment="1">
      <alignment vertical="center"/>
    </xf>
    <xf numFmtId="0" fontId="16" fillId="0" borderId="0" xfId="0" quotePrefix="1" applyFont="1" applyBorder="1" applyAlignment="1">
      <alignment vertical="center"/>
    </xf>
    <xf numFmtId="0" fontId="12" fillId="0" borderId="0" xfId="0" applyFont="1" applyAlignment="1">
      <alignment vertical="center" wrapText="1"/>
    </xf>
    <xf numFmtId="0" fontId="12" fillId="0" borderId="0" xfId="0" quotePrefix="1" applyFont="1" applyAlignment="1">
      <alignment vertical="top" wrapText="1"/>
    </xf>
    <xf numFmtId="0" fontId="12" fillId="0" borderId="0" xfId="0" quotePrefix="1"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20" fillId="0" borderId="0" xfId="0" quotePrefix="1" applyNumberFormat="1" applyFont="1" applyAlignment="1">
      <alignment horizontal="center" vertical="center"/>
    </xf>
    <xf numFmtId="0" fontId="21" fillId="0" borderId="0" xfId="0" applyFont="1" applyBorder="1" applyAlignment="1">
      <alignment vertical="center"/>
    </xf>
    <xf numFmtId="0" fontId="18" fillId="0" borderId="0" xfId="0" applyFont="1" applyBorder="1" applyAlignment="1">
      <alignment horizontal="center" vertical="center"/>
    </xf>
    <xf numFmtId="0" fontId="10" fillId="0" borderId="0" xfId="0" applyFont="1" applyBorder="1" applyAlignment="1">
      <alignment horizontal="center" vertical="center" wrapText="1" justifyLastLine="1"/>
    </xf>
    <xf numFmtId="0" fontId="19" fillId="0" borderId="0" xfId="0" quotePrefix="1" applyFont="1" applyAlignment="1">
      <alignment horizontal="left" vertical="top"/>
    </xf>
    <xf numFmtId="0" fontId="19" fillId="0" borderId="14" xfId="0" quotePrefix="1" applyFont="1" applyBorder="1" applyAlignment="1">
      <alignment horizontal="left" vertical="top" wrapText="1"/>
    </xf>
    <xf numFmtId="0" fontId="19" fillId="0" borderId="0" xfId="0" applyFont="1" applyBorder="1" applyAlignment="1">
      <alignment vertical="top" wrapText="1"/>
    </xf>
    <xf numFmtId="0" fontId="19" fillId="0" borderId="0" xfId="0" applyFont="1" applyBorder="1" applyAlignment="1">
      <alignment vertical="top"/>
    </xf>
    <xf numFmtId="0" fontId="20" fillId="0" borderId="0" xfId="0" applyFont="1" applyBorder="1" applyAlignment="1">
      <alignment vertical="center"/>
    </xf>
    <xf numFmtId="0" fontId="20" fillId="0" borderId="0" xfId="0" applyFont="1" applyAlignment="1">
      <alignment horizontal="left" vertical="center"/>
    </xf>
    <xf numFmtId="0" fontId="20" fillId="0" borderId="0" xfId="0" applyFont="1" applyBorder="1" applyAlignment="1">
      <alignment horizontal="center" vertical="center"/>
    </xf>
    <xf numFmtId="177" fontId="3" fillId="0" borderId="0" xfId="1" applyNumberFormat="1" applyFont="1" applyFill="1" applyAlignment="1">
      <alignment vertical="center"/>
    </xf>
    <xf numFmtId="177" fontId="16" fillId="0" borderId="8" xfId="2" applyNumberFormat="1" applyFont="1" applyFill="1" applyBorder="1" applyAlignment="1">
      <alignment horizontal="right" vertical="center"/>
    </xf>
    <xf numFmtId="38" fontId="16" fillId="0" borderId="0" xfId="2" applyFont="1" applyFill="1" applyAlignment="1">
      <alignment vertical="center"/>
    </xf>
    <xf numFmtId="0" fontId="10" fillId="0" borderId="14" xfId="0" applyFont="1" applyBorder="1" applyAlignment="1">
      <alignment horizontal="center" vertical="center"/>
    </xf>
    <xf numFmtId="0" fontId="10" fillId="0" borderId="0" xfId="0" applyFont="1" applyAlignment="1">
      <alignment vertical="center" wrapText="1"/>
    </xf>
    <xf numFmtId="0" fontId="19" fillId="0" borderId="0" xfId="0" applyFont="1" applyAlignment="1">
      <alignment vertical="top"/>
    </xf>
    <xf numFmtId="0" fontId="9" fillId="0" borderId="0" xfId="0" applyFont="1" applyAlignment="1">
      <alignment horizontal="right" vertical="center"/>
    </xf>
    <xf numFmtId="177" fontId="0" fillId="0" borderId="8" xfId="2" applyNumberFormat="1" applyFont="1" applyFill="1" applyBorder="1" applyAlignment="1">
      <alignment horizontal="right" vertical="center" shrinkToFit="1"/>
    </xf>
    <xf numFmtId="0" fontId="12" fillId="0" borderId="0" xfId="0" applyFont="1" applyBorder="1" applyAlignment="1">
      <alignment horizontal="center" vertical="center"/>
    </xf>
    <xf numFmtId="0" fontId="12" fillId="0" borderId="0" xfId="0" applyFont="1" applyBorder="1" applyAlignment="1">
      <alignment vertical="distributed" justifyLastLine="1"/>
    </xf>
    <xf numFmtId="0" fontId="10" fillId="0" borderId="0" xfId="0" applyFont="1" applyBorder="1" applyAlignment="1">
      <alignment horizontal="distributed" vertical="distributed"/>
    </xf>
    <xf numFmtId="0" fontId="12" fillId="0" borderId="0" xfId="0" applyFont="1" applyAlignment="1">
      <alignment vertical="center"/>
    </xf>
    <xf numFmtId="0" fontId="6" fillId="0" borderId="0" xfId="0" applyFont="1" applyBorder="1" applyAlignment="1">
      <alignment horizontal="left" vertical="center" wrapText="1"/>
    </xf>
    <xf numFmtId="38" fontId="27" fillId="0" borderId="25" xfId="4" applyFont="1" applyBorder="1" applyAlignment="1">
      <alignment horizontal="left" vertical="center" wrapText="1"/>
    </xf>
    <xf numFmtId="0" fontId="27" fillId="0" borderId="26" xfId="0" applyFont="1" applyBorder="1" applyAlignment="1">
      <alignment vertical="center" wrapText="1"/>
    </xf>
    <xf numFmtId="38" fontId="27" fillId="0" borderId="25" xfId="4" applyFont="1" applyBorder="1" applyAlignment="1">
      <alignment horizontal="right" vertical="center" wrapText="1"/>
    </xf>
    <xf numFmtId="0" fontId="27" fillId="0" borderId="26" xfId="0" applyFont="1" applyBorder="1" applyAlignment="1">
      <alignment horizontal="center" vertical="center" wrapText="1"/>
    </xf>
    <xf numFmtId="3" fontId="27" fillId="0" borderId="19" xfId="0" applyNumberFormat="1" applyFont="1" applyFill="1" applyBorder="1" applyAlignment="1">
      <alignment horizontal="left" vertical="center" wrapText="1"/>
    </xf>
    <xf numFmtId="0" fontId="27" fillId="0" borderId="20" xfId="0" applyFont="1" applyBorder="1" applyAlignment="1">
      <alignment horizontal="left" vertical="center" wrapText="1"/>
    </xf>
    <xf numFmtId="38" fontId="27" fillId="0" borderId="19" xfId="4" applyFont="1" applyBorder="1" applyAlignment="1">
      <alignment horizontal="right" vertical="center" wrapText="1"/>
    </xf>
    <xf numFmtId="0" fontId="27" fillId="0" borderId="20" xfId="0" applyFont="1" applyBorder="1" applyAlignment="1">
      <alignment horizontal="center" vertical="center" wrapText="1"/>
    </xf>
    <xf numFmtId="3" fontId="27" fillId="0" borderId="22" xfId="0" applyNumberFormat="1" applyFont="1" applyFill="1" applyBorder="1" applyAlignment="1">
      <alignment horizontal="left" vertical="center" wrapText="1"/>
    </xf>
    <xf numFmtId="0" fontId="27" fillId="0" borderId="23" xfId="0" applyFont="1" applyBorder="1" applyAlignment="1">
      <alignment horizontal="left" vertical="center" wrapText="1"/>
    </xf>
    <xf numFmtId="38" fontId="27" fillId="0" borderId="22" xfId="4" applyFont="1" applyFill="1" applyBorder="1" applyAlignment="1">
      <alignment horizontal="right" vertical="center" wrapText="1"/>
    </xf>
    <xf numFmtId="0" fontId="27" fillId="0" borderId="23" xfId="0" applyFont="1" applyBorder="1" applyAlignment="1">
      <alignment horizontal="center" vertical="center" wrapText="1"/>
    </xf>
    <xf numFmtId="0" fontId="10" fillId="0" borderId="0" xfId="0" applyFont="1" applyBorder="1" applyAlignment="1">
      <alignment horizontal="distributed" vertical="center" wrapText="1" justifyLastLine="1"/>
    </xf>
    <xf numFmtId="0" fontId="6" fillId="0" borderId="0"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14" xfId="0" applyFont="1" applyBorder="1" applyAlignment="1">
      <alignment horizontal="left" vertical="center" wrapText="1"/>
    </xf>
    <xf numFmtId="0" fontId="10" fillId="0" borderId="0" xfId="0" applyFont="1" applyBorder="1" applyAlignment="1">
      <alignment horizontal="distributed" vertical="center" justifyLastLine="1"/>
    </xf>
    <xf numFmtId="0" fontId="17" fillId="0" borderId="0" xfId="0" applyFont="1" applyBorder="1" applyAlignment="1">
      <alignment horizontal="left" vertical="center" wrapText="1"/>
    </xf>
    <xf numFmtId="0" fontId="16" fillId="0" borderId="0" xfId="0" applyFont="1" applyBorder="1" applyAlignment="1">
      <alignment horizontal="left" vertical="distributed" wrapText="1"/>
    </xf>
    <xf numFmtId="0" fontId="12" fillId="0" borderId="0" xfId="0" applyFont="1" applyBorder="1" applyAlignment="1">
      <alignment horizontal="center" vertical="center" wrapText="1" justifyLastLine="1"/>
    </xf>
    <xf numFmtId="0" fontId="6" fillId="0" borderId="0" xfId="0" applyFont="1" applyAlignment="1">
      <alignment horizontal="left" vertical="center" wrapText="1"/>
    </xf>
    <xf numFmtId="0" fontId="12" fillId="0" borderId="7" xfId="0" applyFont="1" applyBorder="1" applyAlignment="1">
      <alignment horizontal="center" vertical="center" wrapText="1" justifyLastLine="1"/>
    </xf>
    <xf numFmtId="0" fontId="12" fillId="0" borderId="4" xfId="0" applyFont="1" applyBorder="1" applyAlignment="1">
      <alignment horizontal="center" vertical="center" wrapText="1" justifyLastLine="1"/>
    </xf>
    <xf numFmtId="0" fontId="12" fillId="0" borderId="5" xfId="0" applyFont="1" applyBorder="1" applyAlignment="1">
      <alignment horizontal="center" vertical="center" wrapText="1" justifyLastLine="1"/>
    </xf>
    <xf numFmtId="0" fontId="25" fillId="0" borderId="7"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10" fillId="0" borderId="8" xfId="0" applyFont="1" applyBorder="1" applyAlignment="1">
      <alignment horizontal="distributed" vertical="center" wrapText="1" justifyLastLine="1"/>
    </xf>
    <xf numFmtId="0" fontId="12" fillId="0" borderId="16" xfId="0" applyFont="1" applyBorder="1" applyAlignment="1">
      <alignment horizontal="center" vertical="center" wrapText="1" justifyLastLine="1"/>
    </xf>
    <xf numFmtId="0" fontId="25" fillId="0" borderId="13" xfId="0" applyFont="1" applyBorder="1" applyAlignment="1">
      <alignment vertical="center" wrapText="1"/>
    </xf>
    <xf numFmtId="0" fontId="25" fillId="0" borderId="14" xfId="0" applyFont="1" applyBorder="1" applyAlignment="1">
      <alignment vertical="center"/>
    </xf>
    <xf numFmtId="0" fontId="25" fillId="0" borderId="15" xfId="0" applyFont="1" applyBorder="1" applyAlignment="1">
      <alignment vertical="center"/>
    </xf>
    <xf numFmtId="0" fontId="10" fillId="0" borderId="8" xfId="0" applyFont="1" applyBorder="1" applyAlignment="1">
      <alignment horizontal="center" vertical="center" justifyLastLine="1"/>
    </xf>
    <xf numFmtId="0" fontId="25" fillId="0" borderId="7" xfId="0" applyFont="1" applyBorder="1" applyAlignment="1">
      <alignment vertical="center" wrapText="1"/>
    </xf>
    <xf numFmtId="0" fontId="25" fillId="0" borderId="4" xfId="0" applyFont="1" applyBorder="1" applyAlignment="1">
      <alignment vertical="center"/>
    </xf>
    <xf numFmtId="0" fontId="25" fillId="0" borderId="5" xfId="0" applyFont="1" applyBorder="1" applyAlignment="1">
      <alignment vertical="center"/>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7"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distributed" vertical="center" wrapText="1" justifyLastLine="1"/>
    </xf>
    <xf numFmtId="0" fontId="10" fillId="0" borderId="4" xfId="0" applyFont="1" applyBorder="1" applyAlignment="1">
      <alignment horizontal="distributed" vertical="center" wrapText="1" justifyLastLine="1"/>
    </xf>
    <xf numFmtId="0" fontId="10" fillId="0" borderId="5" xfId="0" applyFont="1" applyBorder="1" applyAlignment="1">
      <alignment horizontal="distributed" vertical="center" justifyLastLine="1"/>
    </xf>
    <xf numFmtId="0" fontId="26" fillId="0" borderId="8" xfId="0" applyFont="1" applyBorder="1" applyAlignment="1">
      <alignment horizontal="left" vertical="center" wrapText="1"/>
    </xf>
    <xf numFmtId="0" fontId="9"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6" fillId="0" borderId="7" xfId="0" applyFont="1" applyBorder="1" applyAlignment="1">
      <alignment horizontal="left" vertical="center" wrapText="1"/>
    </xf>
    <xf numFmtId="0" fontId="24" fillId="0" borderId="14" xfId="0" applyFont="1" applyBorder="1" applyAlignment="1">
      <alignment horizontal="center" vertical="center"/>
    </xf>
    <xf numFmtId="0" fontId="12" fillId="0" borderId="0" xfId="0" applyFont="1" applyAlignment="1">
      <alignment vertical="center"/>
    </xf>
    <xf numFmtId="0" fontId="10" fillId="0" borderId="0" xfId="0" applyFont="1" applyAlignment="1">
      <alignment vertical="center"/>
    </xf>
    <xf numFmtId="0" fontId="12" fillId="0" borderId="8" xfId="0" applyFont="1" applyBorder="1" applyAlignment="1">
      <alignment horizontal="distributed" vertical="center" wrapText="1" justifyLastLine="1"/>
    </xf>
    <xf numFmtId="0" fontId="10" fillId="0" borderId="8" xfId="0" applyFont="1" applyBorder="1" applyAlignment="1">
      <alignment horizontal="distributed" vertical="center" justifyLastLine="1"/>
    </xf>
    <xf numFmtId="0" fontId="10" fillId="0" borderId="14" xfId="0" applyFont="1" applyBorder="1" applyAlignment="1">
      <alignment horizontal="distributed" vertical="distributed"/>
    </xf>
    <xf numFmtId="0" fontId="10" fillId="0" borderId="7" xfId="0" applyFont="1" applyBorder="1" applyAlignment="1">
      <alignment horizontal="distributed" vertical="center" wrapText="1" justifyLastLine="1"/>
    </xf>
    <xf numFmtId="0" fontId="10" fillId="0" borderId="4"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10" fillId="0" borderId="11"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10" fillId="0" borderId="6"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13" xfId="0" applyFont="1" applyBorder="1" applyAlignment="1">
      <alignment horizontal="distributed" vertical="center" justifyLastLine="1"/>
    </xf>
    <xf numFmtId="0" fontId="10" fillId="0" borderId="14"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7"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9" fillId="0" borderId="0" xfId="0" applyFont="1" applyBorder="1" applyAlignment="1">
      <alignment horizontal="left" vertical="distributed" wrapText="1"/>
    </xf>
    <xf numFmtId="0" fontId="12" fillId="0" borderId="0" xfId="0" applyFont="1" applyAlignment="1">
      <alignment horizontal="center" vertical="center" wrapText="1"/>
    </xf>
    <xf numFmtId="0" fontId="10"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vertical="top"/>
    </xf>
    <xf numFmtId="0" fontId="19" fillId="0" borderId="7" xfId="0" applyFont="1" applyBorder="1" applyAlignment="1">
      <alignment vertical="top" wrapText="1"/>
    </xf>
    <xf numFmtId="0" fontId="19" fillId="0" borderId="4" xfId="0" applyFont="1" applyBorder="1" applyAlignment="1">
      <alignment vertical="top"/>
    </xf>
    <xf numFmtId="0" fontId="19" fillId="0" borderId="5" xfId="0" applyFont="1" applyBorder="1" applyAlignment="1">
      <alignment vertical="top"/>
    </xf>
    <xf numFmtId="0" fontId="19" fillId="0" borderId="7" xfId="0" applyFont="1" applyBorder="1" applyAlignment="1">
      <alignment vertical="top" wrapText="1" justifyLastLine="1"/>
    </xf>
    <xf numFmtId="0" fontId="19" fillId="0" borderId="4" xfId="0" applyFont="1" applyBorder="1" applyAlignment="1">
      <alignment vertical="top" wrapText="1" justifyLastLine="1"/>
    </xf>
    <xf numFmtId="0" fontId="19" fillId="0" borderId="5" xfId="0" applyFont="1" applyBorder="1" applyAlignment="1">
      <alignment vertical="top" wrapText="1" justifyLastLine="1"/>
    </xf>
    <xf numFmtId="0" fontId="19" fillId="0" borderId="0" xfId="0" quotePrefix="1" applyFont="1" applyBorder="1" applyAlignment="1">
      <alignment horizontal="left" vertical="top" wrapText="1"/>
    </xf>
    <xf numFmtId="0" fontId="19" fillId="0" borderId="7" xfId="0" quotePrefix="1" applyFont="1" applyBorder="1" applyAlignment="1">
      <alignment horizontal="left" vertical="top" wrapText="1"/>
    </xf>
    <xf numFmtId="0" fontId="19" fillId="0" borderId="4" xfId="0" quotePrefix="1" applyFont="1" applyBorder="1" applyAlignment="1">
      <alignment horizontal="left" vertical="top"/>
    </xf>
    <xf numFmtId="0" fontId="19" fillId="0" borderId="5" xfId="0" quotePrefix="1" applyFont="1" applyBorder="1" applyAlignment="1">
      <alignment horizontal="left" vertical="top"/>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18" fillId="0" borderId="24"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24" xfId="0" applyFont="1" applyBorder="1" applyAlignment="1">
      <alignment horizontal="left" vertical="center" wrapText="1"/>
    </xf>
    <xf numFmtId="0" fontId="19" fillId="0" borderId="0" xfId="0" applyFont="1" applyBorder="1" applyAlignment="1">
      <alignment horizontal="left" vertical="distributed"/>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xf>
    <xf numFmtId="0" fontId="19" fillId="0" borderId="7" xfId="0" quotePrefix="1" applyFont="1" applyBorder="1" applyAlignment="1">
      <alignment vertical="top" wrapText="1"/>
    </xf>
    <xf numFmtId="0" fontId="19" fillId="0" borderId="4" xfId="0" quotePrefix="1" applyFont="1" applyBorder="1" applyAlignment="1">
      <alignment vertical="top"/>
    </xf>
    <xf numFmtId="0" fontId="19" fillId="0" borderId="5" xfId="0" quotePrefix="1" applyFont="1" applyBorder="1" applyAlignment="1">
      <alignment vertical="top"/>
    </xf>
    <xf numFmtId="0" fontId="19" fillId="0" borderId="7" xfId="0" applyFont="1" applyFill="1" applyBorder="1" applyAlignment="1">
      <alignment horizontal="left" vertical="top" wrapText="1" justifyLastLine="1"/>
    </xf>
    <xf numFmtId="0" fontId="19" fillId="0" borderId="4" xfId="0" applyFont="1" applyFill="1" applyBorder="1" applyAlignment="1">
      <alignment horizontal="left" vertical="top" wrapText="1" justifyLastLine="1"/>
    </xf>
    <xf numFmtId="0" fontId="19" fillId="0" borderId="5" xfId="0" applyFont="1" applyFill="1" applyBorder="1" applyAlignment="1">
      <alignment horizontal="left" vertical="top" wrapText="1" justifyLastLine="1"/>
    </xf>
    <xf numFmtId="0" fontId="12" fillId="0" borderId="0" xfId="0" quotePrefix="1" applyFont="1" applyAlignment="1">
      <alignment horizontal="left" vertical="center" wrapText="1"/>
    </xf>
    <xf numFmtId="0" fontId="10" fillId="0" borderId="0" xfId="0" quotePrefix="1" applyFont="1" applyAlignment="1">
      <alignment horizontal="left" vertical="center" wrapText="1"/>
    </xf>
    <xf numFmtId="0" fontId="12" fillId="0" borderId="0" xfId="0" applyFont="1" applyAlignment="1">
      <alignment horizontal="center" vertical="center"/>
    </xf>
    <xf numFmtId="0" fontId="27" fillId="0" borderId="0" xfId="0" applyFont="1" applyFill="1" applyBorder="1" applyAlignment="1">
      <alignment vertical="top" wrapText="1"/>
    </xf>
    <xf numFmtId="0" fontId="10" fillId="0" borderId="11" xfId="0" applyFont="1" applyBorder="1" applyAlignment="1">
      <alignment horizontal="distributed" vertical="center" wrapText="1" justifyLastLine="1"/>
    </xf>
    <xf numFmtId="0" fontId="10" fillId="0" borderId="1" xfId="0" applyFont="1" applyBorder="1" applyAlignment="1">
      <alignment horizontal="distributed" vertical="center" wrapText="1" justifyLastLine="1"/>
    </xf>
    <xf numFmtId="0" fontId="10" fillId="0" borderId="2" xfId="0" applyFont="1" applyBorder="1" applyAlignment="1">
      <alignment horizontal="distributed" vertical="center" wrapText="1" justifyLastLine="1"/>
    </xf>
    <xf numFmtId="0" fontId="10" fillId="0" borderId="6" xfId="0" applyFont="1" applyBorder="1" applyAlignment="1">
      <alignment horizontal="distributed" vertical="center" wrapText="1" justifyLastLine="1"/>
    </xf>
    <xf numFmtId="0" fontId="10" fillId="0" borderId="0" xfId="0" applyFont="1" applyBorder="1" applyAlignment="1">
      <alignment horizontal="distributed" vertical="center" wrapText="1" justifyLastLine="1"/>
    </xf>
    <xf numFmtId="0" fontId="10" fillId="0" borderId="3" xfId="0" applyFont="1" applyBorder="1" applyAlignment="1">
      <alignment horizontal="distributed" vertical="center" wrapText="1" justifyLastLine="1"/>
    </xf>
    <xf numFmtId="0" fontId="10" fillId="0" borderId="13" xfId="0" applyFont="1" applyBorder="1" applyAlignment="1">
      <alignment horizontal="distributed" vertical="center" wrapText="1" justifyLastLine="1"/>
    </xf>
    <xf numFmtId="0" fontId="10" fillId="0" borderId="14" xfId="0" applyFont="1" applyBorder="1" applyAlignment="1">
      <alignment horizontal="distributed" vertical="center" wrapText="1" justifyLastLine="1"/>
    </xf>
    <xf numFmtId="0" fontId="10" fillId="0" borderId="15" xfId="0" applyFont="1" applyBorder="1" applyAlignment="1">
      <alignment horizontal="distributed" vertical="center" wrapText="1" justifyLastLine="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5" fillId="0" borderId="7" xfId="0" applyFont="1" applyBorder="1" applyAlignment="1">
      <alignment horizontal="left" vertical="center" wrapText="1" justifyLastLine="1"/>
    </xf>
    <xf numFmtId="0" fontId="25" fillId="0" borderId="4" xfId="0" applyFont="1" applyBorder="1" applyAlignment="1">
      <alignment horizontal="left" vertical="center" wrapText="1" justifyLastLine="1"/>
    </xf>
    <xf numFmtId="0" fontId="25" fillId="0" borderId="5" xfId="0" applyFont="1" applyBorder="1" applyAlignment="1">
      <alignment horizontal="left" vertical="center" wrapText="1" justifyLastLine="1"/>
    </xf>
    <xf numFmtId="0" fontId="25" fillId="0" borderId="7"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3" fillId="0" borderId="7" xfId="1" applyFont="1" applyFill="1" applyBorder="1" applyAlignment="1">
      <alignment horizontal="distributed" vertical="center"/>
    </xf>
    <xf numFmtId="0" fontId="3" fillId="0" borderId="4" xfId="1" applyFont="1" applyFill="1" applyBorder="1" applyAlignment="1">
      <alignment horizontal="distributed" vertical="center"/>
    </xf>
    <xf numFmtId="0" fontId="3" fillId="0" borderId="5" xfId="1" applyFont="1" applyFill="1" applyBorder="1" applyAlignment="1">
      <alignment horizontal="distributed" vertical="center"/>
    </xf>
    <xf numFmtId="0" fontId="3" fillId="0" borderId="1" xfId="1" applyFont="1" applyFill="1" applyBorder="1" applyAlignment="1">
      <alignment horizontal="distributed" vertical="center"/>
    </xf>
    <xf numFmtId="0" fontId="3" fillId="0" borderId="4" xfId="1" applyFill="1" applyBorder="1" applyAlignment="1">
      <alignment horizontal="distributed" vertical="center"/>
    </xf>
    <xf numFmtId="176" fontId="3" fillId="0" borderId="12" xfId="1" applyNumberFormat="1" applyFont="1" applyFill="1" applyBorder="1" applyAlignment="1">
      <alignment horizontal="center" vertical="center"/>
    </xf>
    <xf numFmtId="176" fontId="3" fillId="0" borderId="16" xfId="1" applyNumberFormat="1" applyFont="1" applyFill="1" applyBorder="1" applyAlignment="1">
      <alignment horizontal="center" vertical="center"/>
    </xf>
    <xf numFmtId="0" fontId="3" fillId="0" borderId="4" xfId="1" applyFill="1" applyBorder="1" applyAlignment="1">
      <alignment horizontal="distributed" vertical="center" shrinkToFit="1"/>
    </xf>
    <xf numFmtId="0" fontId="3" fillId="0" borderId="4" xfId="1" applyFont="1" applyFill="1" applyBorder="1" applyAlignment="1">
      <alignment horizontal="distributed" vertical="center" shrinkToFit="1"/>
    </xf>
    <xf numFmtId="0" fontId="3" fillId="0" borderId="16" xfId="1" applyFont="1" applyFill="1" applyBorder="1" applyAlignment="1">
      <alignment vertical="center"/>
    </xf>
    <xf numFmtId="176" fontId="3" fillId="0" borderId="12" xfId="1" applyNumberFormat="1" applyFont="1" applyFill="1" applyBorder="1" applyAlignment="1">
      <alignment horizontal="center" vertical="center" wrapText="1"/>
    </xf>
    <xf numFmtId="0" fontId="3" fillId="0" borderId="4" xfId="1" applyFill="1" applyBorder="1" applyAlignment="1">
      <alignment horizontal="distributed" vertical="center" wrapText="1" shrinkToFit="1"/>
    </xf>
    <xf numFmtId="0" fontId="3" fillId="0" borderId="4" xfId="1" applyFont="1" applyFill="1" applyBorder="1" applyAlignment="1">
      <alignment horizontal="distributed" vertical="center" wrapText="1" shrinkToFit="1"/>
    </xf>
    <xf numFmtId="0" fontId="3" fillId="0" borderId="14" xfId="1" applyFont="1" applyFill="1" applyBorder="1" applyAlignment="1">
      <alignment horizontal="distributed" vertical="center" wrapText="1" shrinkToFit="1"/>
    </xf>
    <xf numFmtId="0" fontId="3" fillId="0" borderId="14" xfId="1" applyFont="1" applyFill="1" applyBorder="1" applyAlignment="1">
      <alignment horizontal="distributed" vertical="center" shrinkToFit="1"/>
    </xf>
    <xf numFmtId="0" fontId="3" fillId="0" borderId="4" xfId="1" applyFont="1" applyFill="1" applyBorder="1" applyAlignment="1">
      <alignment horizontal="right" vertical="center"/>
    </xf>
    <xf numFmtId="0" fontId="3" fillId="0" borderId="5" xfId="1" applyFont="1" applyFill="1" applyBorder="1" applyAlignment="1">
      <alignment horizontal="right" vertical="center"/>
    </xf>
    <xf numFmtId="177" fontId="3" fillId="2" borderId="12" xfId="1" applyNumberFormat="1" applyFont="1" applyFill="1" applyBorder="1" applyAlignment="1">
      <alignment horizontal="right" vertical="center"/>
    </xf>
    <xf numFmtId="177" fontId="3" fillId="2" borderId="16" xfId="1" applyNumberFormat="1" applyFont="1" applyFill="1" applyBorder="1" applyAlignment="1">
      <alignment horizontal="right" vertical="center"/>
    </xf>
    <xf numFmtId="0" fontId="3" fillId="0" borderId="4" xfId="1" applyFont="1" applyFill="1" applyBorder="1" applyAlignment="1">
      <alignment vertical="center"/>
    </xf>
    <xf numFmtId="0" fontId="3" fillId="0" borderId="5" xfId="1" applyFont="1" applyFill="1" applyBorder="1" applyAlignment="1">
      <alignment vertical="center"/>
    </xf>
    <xf numFmtId="9" fontId="3" fillId="2" borderId="12" xfId="6" applyFont="1" applyFill="1" applyBorder="1" applyAlignment="1">
      <alignment horizontal="right" vertical="center"/>
    </xf>
    <xf numFmtId="9" fontId="3" fillId="2" borderId="16" xfId="6" applyFont="1" applyFill="1" applyBorder="1" applyAlignment="1">
      <alignment horizontal="right" vertical="center"/>
    </xf>
    <xf numFmtId="38" fontId="0" fillId="0" borderId="11" xfId="2" quotePrefix="1" applyFont="1" applyFill="1" applyBorder="1" applyAlignment="1">
      <alignment horizontal="center" vertical="center"/>
    </xf>
    <xf numFmtId="38" fontId="0" fillId="0" borderId="13" xfId="2" quotePrefix="1" applyFont="1" applyFill="1" applyBorder="1" applyAlignment="1">
      <alignment horizontal="center" vertical="center"/>
    </xf>
    <xf numFmtId="38" fontId="0" fillId="0" borderId="1" xfId="2" quotePrefix="1" applyFont="1" applyFill="1" applyBorder="1" applyAlignment="1">
      <alignment horizontal="center" vertical="center"/>
    </xf>
    <xf numFmtId="38" fontId="0" fillId="0" borderId="14" xfId="2" quotePrefix="1" applyFont="1" applyFill="1" applyBorder="1" applyAlignment="1">
      <alignment horizontal="center" vertical="center"/>
    </xf>
    <xf numFmtId="0" fontId="5" fillId="0" borderId="1" xfId="1" applyFont="1" applyFill="1" applyBorder="1" applyAlignment="1">
      <alignment horizontal="distributed" vertical="center" wrapText="1" shrinkToFit="1"/>
    </xf>
    <xf numFmtId="0" fontId="5" fillId="0" borderId="1" xfId="1" applyFont="1" applyFill="1" applyBorder="1" applyAlignment="1">
      <alignment horizontal="distributed" vertical="center" shrinkToFit="1"/>
    </xf>
    <xf numFmtId="0" fontId="3" fillId="0" borderId="2" xfId="1" applyFont="1" applyFill="1" applyBorder="1" applyAlignment="1">
      <alignment horizontal="center" vertical="center"/>
    </xf>
    <xf numFmtId="0" fontId="3" fillId="0" borderId="15" xfId="1" applyFont="1" applyFill="1" applyBorder="1" applyAlignment="1">
      <alignment horizontal="center" vertical="center"/>
    </xf>
    <xf numFmtId="177" fontId="3" fillId="2" borderId="12" xfId="2" applyNumberFormat="1" applyFont="1" applyFill="1" applyBorder="1" applyAlignment="1">
      <alignment horizontal="right" vertical="center"/>
    </xf>
    <xf numFmtId="177" fontId="3" fillId="2" borderId="16" xfId="2" applyNumberFormat="1" applyFont="1" applyFill="1" applyBorder="1" applyAlignment="1">
      <alignment horizontal="right" vertical="center"/>
    </xf>
    <xf numFmtId="0" fontId="3" fillId="0" borderId="13" xfId="1" applyFont="1" applyFill="1" applyBorder="1" applyAlignment="1">
      <alignment horizontal="center" vertical="center"/>
    </xf>
    <xf numFmtId="38" fontId="0" fillId="0" borderId="1" xfId="2" applyFont="1" applyFill="1" applyBorder="1" applyAlignment="1">
      <alignment horizontal="distributed" vertical="center"/>
    </xf>
    <xf numFmtId="0" fontId="3" fillId="0" borderId="14" xfId="1" applyFont="1" applyFill="1" applyBorder="1" applyAlignment="1">
      <alignment horizontal="distributed" vertical="center"/>
    </xf>
    <xf numFmtId="38" fontId="0" fillId="0" borderId="1" xfId="2" applyFont="1" applyFill="1" applyBorder="1" applyAlignment="1">
      <alignment horizontal="center" vertical="center"/>
    </xf>
    <xf numFmtId="38" fontId="0" fillId="0" borderId="14" xfId="2" applyFont="1" applyFill="1" applyBorder="1" applyAlignment="1">
      <alignment horizontal="center" vertical="center"/>
    </xf>
    <xf numFmtId="38" fontId="0" fillId="0" borderId="2" xfId="2" applyFont="1" applyFill="1" applyBorder="1" applyAlignment="1">
      <alignment vertical="center"/>
    </xf>
    <xf numFmtId="38" fontId="0" fillId="0" borderId="15" xfId="2" applyFont="1" applyFill="1" applyBorder="1" applyAlignment="1">
      <alignment vertical="center"/>
    </xf>
    <xf numFmtId="38" fontId="0" fillId="0" borderId="0" xfId="2" applyFont="1" applyFill="1" applyBorder="1" applyAlignment="1">
      <alignment horizontal="distributed" vertical="center"/>
    </xf>
    <xf numFmtId="0" fontId="3" fillId="0" borderId="0" xfId="1" applyFont="1" applyFill="1" applyBorder="1" applyAlignment="1">
      <alignment horizontal="distributed" vertical="center"/>
    </xf>
    <xf numFmtId="38" fontId="0" fillId="0" borderId="0" xfId="2" applyFont="1" applyFill="1" applyBorder="1" applyAlignment="1">
      <alignment horizontal="center" vertical="center"/>
    </xf>
    <xf numFmtId="38" fontId="0" fillId="0" borderId="3" xfId="2" applyFont="1" applyFill="1" applyBorder="1" applyAlignment="1">
      <alignment vertical="center"/>
    </xf>
    <xf numFmtId="38" fontId="0" fillId="0" borderId="4" xfId="2" applyFont="1" applyFill="1" applyBorder="1" applyAlignment="1">
      <alignment horizontal="distributed" vertical="center"/>
    </xf>
    <xf numFmtId="0" fontId="3" fillId="0" borderId="11" xfId="1" quotePrefix="1" applyFont="1" applyFill="1" applyBorder="1" applyAlignment="1">
      <alignment horizontal="center" vertical="center"/>
    </xf>
    <xf numFmtId="38" fontId="0" fillId="0" borderId="7" xfId="2" applyFont="1" applyFill="1" applyBorder="1" applyAlignment="1">
      <alignment horizontal="distributed" vertical="center"/>
    </xf>
    <xf numFmtId="38" fontId="0" fillId="0" borderId="14" xfId="2" applyFont="1" applyFill="1" applyBorder="1" applyAlignment="1">
      <alignment horizontal="distributed" vertical="center"/>
    </xf>
    <xf numFmtId="0" fontId="3" fillId="0" borderId="8" xfId="1" applyFont="1" applyFill="1" applyBorder="1" applyAlignment="1">
      <alignment horizontal="center" vertical="center" textRotation="255"/>
    </xf>
    <xf numFmtId="38" fontId="0" fillId="0" borderId="5" xfId="2" applyFont="1" applyFill="1" applyBorder="1" applyAlignment="1">
      <alignment horizontal="distributed" vertical="center"/>
    </xf>
    <xf numFmtId="38" fontId="0" fillId="0" borderId="2" xfId="2" applyFont="1" applyFill="1" applyBorder="1" applyAlignment="1">
      <alignment horizontal="distributed" vertical="center"/>
    </xf>
    <xf numFmtId="0" fontId="3" fillId="0" borderId="12" xfId="1" applyFont="1" applyFill="1" applyBorder="1" applyAlignment="1">
      <alignment horizontal="center" vertical="center" textRotation="255"/>
    </xf>
    <xf numFmtId="0" fontId="3" fillId="0" borderId="17" xfId="1" applyFont="1" applyFill="1" applyBorder="1" applyAlignment="1">
      <alignment horizontal="center" vertical="center" textRotation="255"/>
    </xf>
    <xf numFmtId="0" fontId="3" fillId="0" borderId="16" xfId="1" applyFont="1" applyFill="1" applyBorder="1" applyAlignment="1">
      <alignment horizontal="center" vertical="center" textRotation="255"/>
    </xf>
    <xf numFmtId="0" fontId="3" fillId="0" borderId="17" xfId="1" applyFont="1" applyFill="1" applyBorder="1" applyAlignment="1">
      <alignment horizontal="center" vertical="center"/>
    </xf>
    <xf numFmtId="0" fontId="3" fillId="0" borderId="16" xfId="1" applyFont="1" applyFill="1" applyBorder="1" applyAlignment="1">
      <alignment horizontal="center" vertical="center"/>
    </xf>
    <xf numFmtId="176" fontId="3" fillId="0" borderId="4" xfId="1" applyNumberFormat="1" applyFont="1" applyFill="1" applyBorder="1" applyAlignment="1">
      <alignment horizontal="distributed" vertical="center"/>
    </xf>
  </cellXfs>
  <cellStyles count="7">
    <cellStyle name="パーセント" xfId="6" builtinId="5"/>
    <cellStyle name="パーセント 2" xfId="3"/>
    <cellStyle name="桁区切り" xfId="4" builtinId="6"/>
    <cellStyle name="桁区切り 2" xfId="2"/>
    <cellStyle name="標準" xfId="0" builtinId="0"/>
    <cellStyle name="標準 2" xfId="1"/>
    <cellStyle name="標準 3" xfId="5"/>
  </cellStyles>
  <dxfs count="0"/>
  <tableStyles count="0" defaultTableStyle="TableStyleMedium2" defaultPivotStyle="PivotStyleMedium9"/>
  <colors>
    <mruColors>
      <color rgb="FF0000FF"/>
      <color rgb="FFFF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190499</xdr:colOff>
      <xdr:row>66</xdr:row>
      <xdr:rowOff>925285</xdr:rowOff>
    </xdr:from>
    <xdr:to>
      <xdr:col>11</xdr:col>
      <xdr:colOff>785132</xdr:colOff>
      <xdr:row>66</xdr:row>
      <xdr:rowOff>2982685</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035" y="35582678"/>
          <a:ext cx="7316561"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0</xdr:rowOff>
    </xdr:from>
    <xdr:to>
      <xdr:col>10</xdr:col>
      <xdr:colOff>0</xdr:colOff>
      <xdr:row>2</xdr:row>
      <xdr:rowOff>373380</xdr:rowOff>
    </xdr:to>
    <xdr:sp macro="" textlink="">
      <xdr:nvSpPr>
        <xdr:cNvPr id="2" name="Line 1"/>
        <xdr:cNvSpPr>
          <a:spLocks noChangeShapeType="1"/>
        </xdr:cNvSpPr>
      </xdr:nvSpPr>
      <xdr:spPr bwMode="auto">
        <a:xfrm>
          <a:off x="7620" y="167640"/>
          <a:ext cx="352044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2</xdr:row>
      <xdr:rowOff>53340</xdr:rowOff>
    </xdr:from>
    <xdr:to>
      <xdr:col>11</xdr:col>
      <xdr:colOff>571500</xdr:colOff>
      <xdr:row>2</xdr:row>
      <xdr:rowOff>342900</xdr:rowOff>
    </xdr:to>
    <xdr:sp macro="" textlink="">
      <xdr:nvSpPr>
        <xdr:cNvPr id="3" name="AutoShape 2"/>
        <xdr:cNvSpPr>
          <a:spLocks noChangeArrowheads="1"/>
        </xdr:cNvSpPr>
      </xdr:nvSpPr>
      <xdr:spPr bwMode="auto">
        <a:xfrm>
          <a:off x="4236720" y="38862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10</xdr:col>
      <xdr:colOff>15240</xdr:colOff>
      <xdr:row>63</xdr:row>
      <xdr:rowOff>0</xdr:rowOff>
    </xdr:to>
    <xdr:sp macro="" textlink="">
      <xdr:nvSpPr>
        <xdr:cNvPr id="4" name="Line 3"/>
        <xdr:cNvSpPr>
          <a:spLocks noChangeShapeType="1"/>
        </xdr:cNvSpPr>
      </xdr:nvSpPr>
      <xdr:spPr bwMode="auto">
        <a:xfrm>
          <a:off x="0" y="12832080"/>
          <a:ext cx="3543300" cy="579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62</xdr:row>
      <xdr:rowOff>53340</xdr:rowOff>
    </xdr:from>
    <xdr:to>
      <xdr:col>11</xdr:col>
      <xdr:colOff>571500</xdr:colOff>
      <xdr:row>62</xdr:row>
      <xdr:rowOff>342900</xdr:rowOff>
    </xdr:to>
    <xdr:sp macro="" textlink="">
      <xdr:nvSpPr>
        <xdr:cNvPr id="5" name="AutoShape 4"/>
        <xdr:cNvSpPr>
          <a:spLocks noChangeArrowheads="1"/>
        </xdr:cNvSpPr>
      </xdr:nvSpPr>
      <xdr:spPr bwMode="auto">
        <a:xfrm>
          <a:off x="4236720" y="1308354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B1:AH110"/>
  <sheetViews>
    <sheetView showGridLines="0" tabSelected="1" view="pageBreakPreview" topLeftCell="A64" zoomScale="70" zoomScaleNormal="40" zoomScaleSheetLayoutView="70" workbookViewId="0">
      <selection activeCell="B71" sqref="B71:O71"/>
    </sheetView>
  </sheetViews>
  <sheetFormatPr defaultColWidth="8.875" defaultRowHeight="13.5" x14ac:dyDescent="0.15"/>
  <cols>
    <col min="1" max="1" width="1.75" style="109" customWidth="1"/>
    <col min="2" max="2" width="4.75" style="109" customWidth="1"/>
    <col min="3" max="3" width="11.75" style="109" customWidth="1"/>
    <col min="4" max="4" width="15.75" style="109" customWidth="1"/>
    <col min="5" max="7" width="10.75" style="109" customWidth="1"/>
    <col min="8" max="8" width="8.5" style="109" customWidth="1"/>
    <col min="9" max="9" width="10.75" style="109" customWidth="1"/>
    <col min="10" max="10" width="9.625" style="109" customWidth="1"/>
    <col min="11" max="11" width="11.375" style="109" customWidth="1"/>
    <col min="12" max="12" width="10.625" style="109" customWidth="1"/>
    <col min="13" max="15" width="10.75" style="109" customWidth="1"/>
    <col min="16" max="16" width="2.75" style="109" customWidth="1"/>
    <col min="17" max="16384" width="8.875" style="109"/>
  </cols>
  <sheetData>
    <row r="1" spans="2:16" ht="10.15" customHeight="1" thickBot="1" x14ac:dyDescent="0.2"/>
    <row r="2" spans="2:16" ht="30" customHeight="1" thickBot="1" x14ac:dyDescent="0.2">
      <c r="N2" s="215" t="s">
        <v>140</v>
      </c>
      <c r="O2" s="216"/>
      <c r="P2" s="128"/>
    </row>
    <row r="3" spans="2:16" ht="10.9" customHeight="1" x14ac:dyDescent="0.15">
      <c r="N3" s="169"/>
      <c r="O3" s="169"/>
      <c r="P3" s="128"/>
    </row>
    <row r="4" spans="2:16" ht="52.9" customHeight="1" x14ac:dyDescent="0.15">
      <c r="B4" s="222" t="s">
        <v>202</v>
      </c>
      <c r="C4" s="223"/>
      <c r="D4" s="223"/>
      <c r="E4" s="223"/>
      <c r="F4" s="223"/>
      <c r="G4" s="223"/>
      <c r="H4" s="223"/>
      <c r="I4" s="223"/>
      <c r="J4" s="223"/>
      <c r="K4" s="223"/>
      <c r="L4" s="223"/>
      <c r="M4" s="223"/>
      <c r="N4" s="223"/>
      <c r="O4" s="223"/>
    </row>
    <row r="5" spans="2:16" ht="36" customHeight="1" x14ac:dyDescent="0.15">
      <c r="B5" s="221"/>
      <c r="C5" s="221"/>
      <c r="D5" s="221"/>
      <c r="E5" s="221"/>
      <c r="F5" s="221"/>
      <c r="G5" s="221"/>
      <c r="H5" s="221"/>
      <c r="I5" s="221"/>
      <c r="J5" s="221"/>
      <c r="K5" s="221"/>
      <c r="L5" s="221"/>
      <c r="M5" s="221"/>
      <c r="N5" s="221"/>
      <c r="O5" s="221"/>
      <c r="P5" s="221"/>
    </row>
    <row r="6" spans="2:16" ht="39" customHeight="1" x14ac:dyDescent="0.15">
      <c r="B6" s="230" t="s">
        <v>159</v>
      </c>
      <c r="C6" s="230"/>
      <c r="D6" s="230"/>
      <c r="E6" s="230"/>
      <c r="F6" s="225" t="s">
        <v>203</v>
      </c>
      <c r="G6" s="225"/>
      <c r="H6" s="225"/>
      <c r="I6" s="225"/>
      <c r="J6" s="225"/>
      <c r="K6" s="167"/>
      <c r="L6" s="167"/>
      <c r="M6" s="167"/>
      <c r="N6" s="167"/>
      <c r="O6" s="167"/>
      <c r="P6" s="167"/>
    </row>
    <row r="7" spans="2:16" ht="19.899999999999999" customHeight="1" x14ac:dyDescent="0.15">
      <c r="B7" s="110"/>
      <c r="C7" s="110"/>
      <c r="D7" s="110"/>
      <c r="E7" s="110"/>
      <c r="F7" s="111"/>
      <c r="G7" s="111"/>
      <c r="H7" s="111"/>
      <c r="I7" s="111"/>
      <c r="J7" s="111"/>
      <c r="K7" s="167"/>
      <c r="L7" s="167"/>
      <c r="M7" s="167"/>
      <c r="N7" s="167"/>
      <c r="O7" s="167"/>
      <c r="P7" s="167"/>
    </row>
    <row r="8" spans="2:16" ht="39" customHeight="1" x14ac:dyDescent="0.15">
      <c r="B8" s="230" t="s">
        <v>160</v>
      </c>
      <c r="C8" s="230"/>
      <c r="D8" s="230"/>
      <c r="E8" s="230"/>
      <c r="F8" s="225" t="s">
        <v>204</v>
      </c>
      <c r="G8" s="225"/>
      <c r="H8" s="225"/>
      <c r="I8" s="225"/>
      <c r="J8" s="225"/>
      <c r="K8" s="167"/>
      <c r="L8" s="167"/>
      <c r="M8" s="167"/>
      <c r="N8" s="167"/>
      <c r="O8" s="167"/>
      <c r="P8" s="167"/>
    </row>
    <row r="9" spans="2:16" ht="19.899999999999999" customHeight="1" x14ac:dyDescent="0.15">
      <c r="B9" s="110"/>
      <c r="C9" s="110"/>
      <c r="D9" s="110"/>
      <c r="E9" s="110"/>
      <c r="F9" s="111"/>
      <c r="G9" s="111"/>
      <c r="H9" s="111"/>
      <c r="I9" s="111"/>
      <c r="J9" s="111"/>
      <c r="K9" s="167"/>
      <c r="L9" s="167"/>
      <c r="M9" s="167"/>
      <c r="N9" s="167"/>
      <c r="O9" s="167"/>
      <c r="P9" s="167"/>
    </row>
    <row r="10" spans="2:16" ht="39" customHeight="1" x14ac:dyDescent="0.15">
      <c r="B10" s="230" t="s">
        <v>154</v>
      </c>
      <c r="C10" s="230"/>
      <c r="D10" s="230"/>
      <c r="E10" s="230"/>
      <c r="F10" s="112" t="s">
        <v>1</v>
      </c>
      <c r="G10" s="113">
        <v>29</v>
      </c>
      <c r="H10" s="112" t="s">
        <v>155</v>
      </c>
      <c r="I10" s="113">
        <v>3</v>
      </c>
      <c r="J10" s="112" t="s">
        <v>156</v>
      </c>
      <c r="K10" s="114"/>
      <c r="L10" s="114"/>
      <c r="M10" s="114"/>
      <c r="N10" s="114"/>
      <c r="O10" s="114"/>
      <c r="P10" s="114"/>
    </row>
    <row r="11" spans="2:16" ht="19.899999999999999" customHeight="1" x14ac:dyDescent="0.15">
      <c r="B11" s="110"/>
      <c r="C11" s="110"/>
      <c r="D11" s="110"/>
      <c r="E11" s="110"/>
      <c r="F11" s="115"/>
      <c r="G11" s="116"/>
      <c r="H11" s="115"/>
      <c r="I11" s="116"/>
      <c r="J11" s="115"/>
      <c r="K11" s="114"/>
      <c r="L11" s="114"/>
      <c r="M11" s="114"/>
      <c r="N11" s="114"/>
      <c r="O11" s="114"/>
      <c r="P11" s="114"/>
    </row>
    <row r="12" spans="2:16" ht="39" customHeight="1" x14ac:dyDescent="0.15">
      <c r="B12" s="230" t="s">
        <v>157</v>
      </c>
      <c r="C12" s="230"/>
      <c r="D12" s="230"/>
      <c r="E12" s="230"/>
      <c r="F12" s="112" t="s">
        <v>1</v>
      </c>
      <c r="G12" s="164">
        <v>28</v>
      </c>
      <c r="H12" s="164" t="s">
        <v>0</v>
      </c>
      <c r="I12" s="292" t="s">
        <v>158</v>
      </c>
      <c r="J12" s="292"/>
      <c r="K12" s="164" t="s">
        <v>1</v>
      </c>
      <c r="L12" s="164">
        <v>37</v>
      </c>
      <c r="M12" s="117" t="s">
        <v>0</v>
      </c>
      <c r="N12" s="117"/>
      <c r="O12" s="118"/>
      <c r="P12" s="119"/>
    </row>
    <row r="13" spans="2:16" ht="28.9" customHeight="1" x14ac:dyDescent="0.15">
      <c r="B13" s="170"/>
      <c r="C13" s="171"/>
      <c r="D13" s="171"/>
      <c r="E13" s="171"/>
      <c r="F13" s="169"/>
      <c r="G13" s="149"/>
      <c r="H13" s="149"/>
      <c r="I13" s="149"/>
      <c r="J13" s="149"/>
      <c r="K13" s="149"/>
      <c r="L13" s="149"/>
      <c r="M13" s="125"/>
      <c r="N13" s="125"/>
      <c r="O13" s="119"/>
      <c r="P13" s="119"/>
    </row>
    <row r="14" spans="2:16" s="131" customFormat="1" ht="30" customHeight="1" x14ac:dyDescent="0.15">
      <c r="B14" s="122" t="s">
        <v>165</v>
      </c>
    </row>
    <row r="15" spans="2:16" ht="30" customHeight="1" x14ac:dyDescent="0.15">
      <c r="B15" s="145" t="s">
        <v>4</v>
      </c>
      <c r="C15" s="226" t="s">
        <v>198</v>
      </c>
      <c r="D15" s="227"/>
      <c r="E15" s="134"/>
    </row>
    <row r="16" spans="2:16" ht="30" customHeight="1" x14ac:dyDescent="0.15">
      <c r="B16" s="145" t="s">
        <v>185</v>
      </c>
      <c r="C16" s="135" t="s">
        <v>192</v>
      </c>
      <c r="D16" s="172"/>
      <c r="E16" s="134"/>
    </row>
    <row r="17" spans="2:16" ht="4.9000000000000004" customHeight="1" x14ac:dyDescent="0.15"/>
    <row r="18" spans="2:16" ht="70.150000000000006" customHeight="1" x14ac:dyDescent="0.15">
      <c r="B18" s="228" t="s">
        <v>136</v>
      </c>
      <c r="C18" s="229"/>
      <c r="D18" s="229"/>
      <c r="E18" s="220" t="s">
        <v>205</v>
      </c>
      <c r="F18" s="220"/>
      <c r="G18" s="220"/>
      <c r="H18" s="224"/>
      <c r="I18" s="217" t="s">
        <v>129</v>
      </c>
      <c r="J18" s="218"/>
      <c r="K18" s="219"/>
      <c r="L18" s="220" t="s">
        <v>224</v>
      </c>
      <c r="M18" s="220"/>
      <c r="N18" s="220"/>
      <c r="O18" s="220"/>
      <c r="P18" s="119"/>
    </row>
    <row r="19" spans="2:16" ht="70.150000000000006" customHeight="1" x14ac:dyDescent="0.15">
      <c r="B19" s="201" t="s">
        <v>3</v>
      </c>
      <c r="C19" s="229"/>
      <c r="D19" s="229"/>
      <c r="E19" s="220" t="s">
        <v>207</v>
      </c>
      <c r="F19" s="220"/>
      <c r="G19" s="220"/>
      <c r="H19" s="220"/>
      <c r="I19" s="231" t="s">
        <v>150</v>
      </c>
      <c r="J19" s="232"/>
      <c r="K19" s="219"/>
      <c r="L19" s="220" t="s">
        <v>206</v>
      </c>
      <c r="M19" s="220"/>
      <c r="N19" s="220"/>
      <c r="O19" s="220"/>
      <c r="P19" s="119"/>
    </row>
    <row r="20" spans="2:16" ht="71.45" customHeight="1" x14ac:dyDescent="0.15">
      <c r="B20" s="233" t="s">
        <v>131</v>
      </c>
      <c r="C20" s="232"/>
      <c r="D20" s="219"/>
      <c r="E20" s="207" t="s">
        <v>208</v>
      </c>
      <c r="F20" s="210"/>
      <c r="G20" s="210"/>
      <c r="H20" s="210"/>
      <c r="I20" s="210"/>
      <c r="J20" s="210"/>
      <c r="K20" s="210"/>
      <c r="L20" s="210"/>
      <c r="M20" s="210"/>
      <c r="N20" s="210"/>
      <c r="O20" s="211"/>
      <c r="P20" s="119"/>
    </row>
    <row r="21" spans="2:16" ht="71.45" customHeight="1" x14ac:dyDescent="0.15">
      <c r="B21" s="233" t="s">
        <v>135</v>
      </c>
      <c r="C21" s="232"/>
      <c r="D21" s="219"/>
      <c r="E21" s="198" t="s">
        <v>209</v>
      </c>
      <c r="F21" s="199"/>
      <c r="G21" s="199"/>
      <c r="H21" s="199"/>
      <c r="I21" s="199"/>
      <c r="J21" s="199"/>
      <c r="K21" s="199"/>
      <c r="L21" s="199"/>
      <c r="M21" s="199"/>
      <c r="N21" s="199"/>
      <c r="O21" s="200"/>
      <c r="P21" s="119"/>
    </row>
    <row r="22" spans="2:16" ht="71.45" customHeight="1" x14ac:dyDescent="0.15">
      <c r="B22" s="255" t="s">
        <v>161</v>
      </c>
      <c r="C22" s="256"/>
      <c r="D22" s="257"/>
      <c r="E22" s="258" t="s">
        <v>210</v>
      </c>
      <c r="F22" s="259"/>
      <c r="G22" s="259"/>
      <c r="H22" s="259"/>
      <c r="I22" s="259"/>
      <c r="J22" s="259"/>
      <c r="K22" s="259"/>
      <c r="L22" s="259"/>
      <c r="M22" s="259"/>
      <c r="N22" s="259"/>
      <c r="O22" s="260"/>
      <c r="P22" s="119"/>
    </row>
    <row r="23" spans="2:16" ht="9" customHeight="1" x14ac:dyDescent="0.15">
      <c r="B23" s="148"/>
      <c r="C23" s="149"/>
      <c r="D23" s="149"/>
      <c r="E23" s="173"/>
      <c r="F23" s="173"/>
      <c r="G23" s="173"/>
      <c r="H23" s="173"/>
      <c r="I23" s="173"/>
      <c r="J23" s="173"/>
      <c r="K23" s="173"/>
      <c r="L23" s="173"/>
      <c r="M23" s="173"/>
      <c r="N23" s="173"/>
      <c r="O23" s="173"/>
      <c r="P23" s="119"/>
    </row>
    <row r="24" spans="2:16" ht="93" customHeight="1" x14ac:dyDescent="0.15">
      <c r="B24" s="302" t="s">
        <v>200</v>
      </c>
      <c r="C24" s="302"/>
      <c r="D24" s="302"/>
      <c r="E24" s="302"/>
      <c r="F24" s="302"/>
      <c r="G24" s="302"/>
      <c r="H24" s="302"/>
      <c r="I24" s="302"/>
      <c r="J24" s="302"/>
      <c r="K24" s="302"/>
      <c r="L24" s="302"/>
      <c r="M24" s="302"/>
      <c r="N24" s="302"/>
      <c r="O24" s="302"/>
      <c r="P24" s="119"/>
    </row>
    <row r="25" spans="2:16" ht="24" customHeight="1" x14ac:dyDescent="0.15">
      <c r="B25" s="145" t="s">
        <v>193</v>
      </c>
      <c r="C25" s="172" t="s">
        <v>178</v>
      </c>
      <c r="D25" s="129"/>
      <c r="E25" s="129"/>
      <c r="F25" s="131"/>
      <c r="P25" s="119"/>
    </row>
    <row r="26" spans="2:16" ht="6.6" customHeight="1" x14ac:dyDescent="0.15">
      <c r="B26" s="146"/>
      <c r="C26" s="147"/>
      <c r="D26" s="147"/>
      <c r="E26" s="147"/>
      <c r="P26" s="119"/>
    </row>
    <row r="27" spans="2:16" ht="72" customHeight="1" x14ac:dyDescent="0.15">
      <c r="B27" s="217" t="s">
        <v>179</v>
      </c>
      <c r="C27" s="218"/>
      <c r="D27" s="219"/>
      <c r="E27" s="318" t="s">
        <v>229</v>
      </c>
      <c r="F27" s="319"/>
      <c r="G27" s="319"/>
      <c r="H27" s="319"/>
      <c r="I27" s="319"/>
      <c r="J27" s="319"/>
      <c r="K27" s="319"/>
      <c r="L27" s="319"/>
      <c r="M27" s="319"/>
      <c r="N27" s="319"/>
      <c r="O27" s="320"/>
      <c r="P27" s="119"/>
    </row>
    <row r="28" spans="2:16" ht="72" customHeight="1" x14ac:dyDescent="0.15">
      <c r="B28" s="228" t="s">
        <v>180</v>
      </c>
      <c r="C28" s="229"/>
      <c r="D28" s="229"/>
      <c r="E28" s="321" t="s">
        <v>228</v>
      </c>
      <c r="F28" s="322"/>
      <c r="G28" s="322"/>
      <c r="H28" s="322"/>
      <c r="I28" s="322"/>
      <c r="J28" s="322"/>
      <c r="K28" s="322"/>
      <c r="L28" s="322"/>
      <c r="M28" s="322"/>
      <c r="N28" s="322"/>
      <c r="O28" s="323"/>
      <c r="P28" s="119"/>
    </row>
    <row r="29" spans="2:16" ht="72" customHeight="1" x14ac:dyDescent="0.15">
      <c r="B29" s="201" t="s">
        <v>181</v>
      </c>
      <c r="C29" s="229"/>
      <c r="D29" s="229"/>
      <c r="E29" s="321" t="s">
        <v>228</v>
      </c>
      <c r="F29" s="322"/>
      <c r="G29" s="322"/>
      <c r="H29" s="322"/>
      <c r="I29" s="322"/>
      <c r="J29" s="322"/>
      <c r="K29" s="322"/>
      <c r="L29" s="322"/>
      <c r="M29" s="322"/>
      <c r="N29" s="322"/>
      <c r="O29" s="323"/>
      <c r="P29" s="119"/>
    </row>
    <row r="30" spans="2:16" ht="24" customHeight="1" x14ac:dyDescent="0.15">
      <c r="B30" s="303" t="s">
        <v>258</v>
      </c>
      <c r="C30" s="304"/>
      <c r="D30" s="305"/>
      <c r="E30" s="312" t="s">
        <v>212</v>
      </c>
      <c r="F30" s="313"/>
      <c r="G30" s="174">
        <v>3150</v>
      </c>
      <c r="H30" s="175" t="s">
        <v>138</v>
      </c>
      <c r="I30" s="303" t="s">
        <v>259</v>
      </c>
      <c r="J30" s="304"/>
      <c r="K30" s="304"/>
      <c r="L30" s="312" t="s">
        <v>212</v>
      </c>
      <c r="M30" s="313"/>
      <c r="N30" s="176">
        <f>ROUND(55067000/360123*20,0)</f>
        <v>3058</v>
      </c>
      <c r="O30" s="177" t="s">
        <v>138</v>
      </c>
      <c r="P30" s="119"/>
    </row>
    <row r="31" spans="2:16" ht="24" customHeight="1" x14ac:dyDescent="0.15">
      <c r="B31" s="306"/>
      <c r="C31" s="307"/>
      <c r="D31" s="308"/>
      <c r="E31" s="314" t="s">
        <v>211</v>
      </c>
      <c r="F31" s="315"/>
      <c r="G31" s="178">
        <v>3240</v>
      </c>
      <c r="H31" s="179" t="s">
        <v>138</v>
      </c>
      <c r="I31" s="306"/>
      <c r="J31" s="307"/>
      <c r="K31" s="307"/>
      <c r="L31" s="314" t="s">
        <v>211</v>
      </c>
      <c r="M31" s="315"/>
      <c r="N31" s="180">
        <f>ROUND(54259000/357931*20,0)</f>
        <v>3032</v>
      </c>
      <c r="O31" s="181" t="s">
        <v>138</v>
      </c>
      <c r="P31" s="119"/>
    </row>
    <row r="32" spans="2:16" ht="24" customHeight="1" x14ac:dyDescent="0.15">
      <c r="B32" s="309"/>
      <c r="C32" s="310"/>
      <c r="D32" s="311"/>
      <c r="E32" s="316" t="s">
        <v>213</v>
      </c>
      <c r="F32" s="317"/>
      <c r="G32" s="182">
        <v>3240</v>
      </c>
      <c r="H32" s="183" t="s">
        <v>138</v>
      </c>
      <c r="I32" s="309"/>
      <c r="J32" s="310"/>
      <c r="K32" s="310"/>
      <c r="L32" s="316" t="s">
        <v>213</v>
      </c>
      <c r="M32" s="317"/>
      <c r="N32" s="184">
        <v>2980</v>
      </c>
      <c r="O32" s="185" t="s">
        <v>138</v>
      </c>
      <c r="P32" s="119"/>
    </row>
    <row r="33" spans="2:16" ht="7.9" customHeight="1" x14ac:dyDescent="0.15">
      <c r="B33" s="186"/>
      <c r="C33" s="186"/>
      <c r="D33" s="186"/>
      <c r="E33" s="187"/>
      <c r="F33" s="187"/>
      <c r="G33" s="173"/>
      <c r="H33" s="173"/>
      <c r="I33" s="153"/>
      <c r="J33" s="153"/>
      <c r="K33" s="153"/>
      <c r="L33" s="153"/>
      <c r="M33" s="153"/>
      <c r="N33" s="153"/>
      <c r="O33" s="153"/>
      <c r="P33" s="119"/>
    </row>
    <row r="34" spans="2:16" ht="32.450000000000003" customHeight="1" x14ac:dyDescent="0.15">
      <c r="B34" s="261" t="s">
        <v>183</v>
      </c>
      <c r="C34" s="261"/>
      <c r="D34" s="261"/>
      <c r="E34" s="261"/>
      <c r="F34" s="261"/>
      <c r="G34" s="261"/>
      <c r="H34" s="261"/>
      <c r="I34" s="261"/>
      <c r="J34" s="261"/>
      <c r="K34" s="261"/>
      <c r="L34" s="261"/>
      <c r="M34" s="261"/>
      <c r="N34" s="261"/>
      <c r="O34" s="261"/>
      <c r="P34" s="119"/>
    </row>
    <row r="35" spans="2:16" ht="18.600000000000001" customHeight="1" x14ac:dyDescent="0.15">
      <c r="B35" s="148"/>
      <c r="C35" s="149"/>
      <c r="D35" s="149"/>
      <c r="E35" s="173"/>
      <c r="F35" s="173"/>
      <c r="G35" s="173"/>
      <c r="H35" s="173"/>
      <c r="I35" s="173"/>
      <c r="J35" s="173"/>
      <c r="K35" s="173"/>
      <c r="L35" s="173"/>
      <c r="M35" s="173"/>
      <c r="N35" s="173"/>
      <c r="O35" s="173"/>
      <c r="P35" s="119"/>
    </row>
    <row r="36" spans="2:16" ht="24" customHeight="1" x14ac:dyDescent="0.15">
      <c r="B36" s="145" t="s">
        <v>194</v>
      </c>
      <c r="C36" s="125" t="s">
        <v>182</v>
      </c>
      <c r="D36" s="149"/>
      <c r="E36" s="173"/>
      <c r="F36" s="173"/>
      <c r="G36" s="173"/>
      <c r="H36" s="173"/>
      <c r="I36" s="173"/>
      <c r="J36" s="173"/>
      <c r="K36" s="173"/>
      <c r="L36" s="173"/>
      <c r="M36" s="173"/>
      <c r="N36" s="173"/>
      <c r="O36" s="173"/>
      <c r="P36" s="119"/>
    </row>
    <row r="37" spans="2:16" ht="9" customHeight="1" x14ac:dyDescent="0.15">
      <c r="B37" s="188"/>
      <c r="C37" s="164"/>
      <c r="D37" s="164"/>
      <c r="E37" s="189"/>
      <c r="F37" s="189"/>
      <c r="G37" s="189"/>
      <c r="H37" s="189"/>
      <c r="I37" s="189"/>
      <c r="J37" s="189"/>
      <c r="K37" s="189"/>
      <c r="L37" s="189"/>
      <c r="M37" s="189"/>
      <c r="N37" s="189"/>
      <c r="O37" s="189"/>
      <c r="P37" s="119"/>
    </row>
    <row r="38" spans="2:16" ht="90" customHeight="1" x14ac:dyDescent="0.15">
      <c r="B38" s="229" t="s">
        <v>2</v>
      </c>
      <c r="C38" s="229"/>
      <c r="D38" s="229"/>
      <c r="E38" s="198" t="s">
        <v>214</v>
      </c>
      <c r="F38" s="199"/>
      <c r="G38" s="199"/>
      <c r="H38" s="199"/>
      <c r="I38" s="199"/>
      <c r="J38" s="199"/>
      <c r="K38" s="199"/>
      <c r="L38" s="199"/>
      <c r="M38" s="199"/>
      <c r="N38" s="199"/>
      <c r="O38" s="200"/>
      <c r="P38" s="119"/>
    </row>
    <row r="39" spans="2:16" ht="90" customHeight="1" x14ac:dyDescent="0.15">
      <c r="B39" s="233" t="s">
        <v>130</v>
      </c>
      <c r="C39" s="232"/>
      <c r="D39" s="219"/>
      <c r="E39" s="198" t="s">
        <v>225</v>
      </c>
      <c r="F39" s="199"/>
      <c r="G39" s="199"/>
      <c r="H39" s="199"/>
      <c r="I39" s="199"/>
      <c r="J39" s="199"/>
      <c r="K39" s="199"/>
      <c r="L39" s="199"/>
      <c r="M39" s="199"/>
      <c r="N39" s="199"/>
      <c r="O39" s="200"/>
      <c r="P39" s="119"/>
    </row>
    <row r="40" spans="2:16" ht="4.9000000000000004" customHeight="1" x14ac:dyDescent="0.15">
      <c r="B40" s="148"/>
      <c r="C40" s="149"/>
      <c r="D40" s="149"/>
      <c r="E40" s="173"/>
      <c r="F40" s="173"/>
      <c r="G40" s="173"/>
      <c r="H40" s="173"/>
      <c r="I40" s="173"/>
      <c r="J40" s="173"/>
      <c r="K40" s="173"/>
      <c r="L40" s="173"/>
      <c r="M40" s="173"/>
      <c r="N40" s="173"/>
      <c r="O40" s="173"/>
      <c r="P40" s="119"/>
    </row>
    <row r="41" spans="2:16" ht="10.15" customHeight="1" x14ac:dyDescent="0.15">
      <c r="B41" s="190"/>
      <c r="C41" s="190"/>
      <c r="D41" s="190"/>
      <c r="E41" s="173"/>
      <c r="F41" s="173"/>
      <c r="G41" s="173"/>
      <c r="H41" s="173"/>
      <c r="I41" s="173"/>
      <c r="J41" s="173"/>
      <c r="K41" s="173"/>
      <c r="L41" s="173"/>
      <c r="M41" s="173"/>
      <c r="N41" s="173"/>
      <c r="O41" s="173"/>
      <c r="P41" s="119"/>
    </row>
    <row r="42" spans="2:16" ht="30" customHeight="1" x14ac:dyDescent="0.15">
      <c r="B42" s="145" t="s">
        <v>139</v>
      </c>
      <c r="C42" s="172" t="s">
        <v>184</v>
      </c>
      <c r="D42" s="129"/>
      <c r="E42" s="134"/>
    </row>
    <row r="43" spans="2:16" ht="4.9000000000000004" customHeight="1" x14ac:dyDescent="0.15"/>
    <row r="44" spans="2:16" ht="70.150000000000006" customHeight="1" x14ac:dyDescent="0.15">
      <c r="B44" s="246" t="s">
        <v>128</v>
      </c>
      <c r="C44" s="247"/>
      <c r="D44" s="248"/>
      <c r="E44" s="282" t="s">
        <v>137</v>
      </c>
      <c r="F44" s="283"/>
      <c r="G44" s="283"/>
      <c r="H44" s="284"/>
      <c r="I44" s="244" t="s">
        <v>263</v>
      </c>
      <c r="J44" s="244"/>
      <c r="K44" s="244"/>
      <c r="L44" s="244"/>
      <c r="M44" s="244"/>
      <c r="N44" s="244"/>
      <c r="O44" s="245"/>
      <c r="P44" s="119"/>
    </row>
    <row r="45" spans="2:16" ht="70.150000000000006" customHeight="1" x14ac:dyDescent="0.15">
      <c r="B45" s="249"/>
      <c r="C45" s="250"/>
      <c r="D45" s="251"/>
      <c r="E45" s="241" t="s">
        <v>133</v>
      </c>
      <c r="F45" s="242"/>
      <c r="G45" s="242"/>
      <c r="H45" s="243"/>
      <c r="I45" s="237" t="s">
        <v>226</v>
      </c>
      <c r="J45" s="237"/>
      <c r="K45" s="237"/>
      <c r="L45" s="237"/>
      <c r="M45" s="237"/>
      <c r="N45" s="237"/>
      <c r="O45" s="238"/>
      <c r="P45" s="119"/>
    </row>
    <row r="46" spans="2:16" ht="70.150000000000006" customHeight="1" x14ac:dyDescent="0.15">
      <c r="B46" s="252"/>
      <c r="C46" s="253"/>
      <c r="D46" s="254"/>
      <c r="E46" s="234" t="s">
        <v>134</v>
      </c>
      <c r="F46" s="235"/>
      <c r="G46" s="235"/>
      <c r="H46" s="236"/>
      <c r="I46" s="239" t="s">
        <v>226</v>
      </c>
      <c r="J46" s="239"/>
      <c r="K46" s="239"/>
      <c r="L46" s="239"/>
      <c r="M46" s="239"/>
      <c r="N46" s="239"/>
      <c r="O46" s="240"/>
      <c r="P46" s="119"/>
    </row>
    <row r="47" spans="2:16" ht="70.150000000000006" customHeight="1" x14ac:dyDescent="0.15">
      <c r="B47" s="246" t="s">
        <v>132</v>
      </c>
      <c r="C47" s="247"/>
      <c r="D47" s="248"/>
      <c r="E47" s="285" t="s">
        <v>186</v>
      </c>
      <c r="F47" s="283"/>
      <c r="G47" s="283"/>
      <c r="H47" s="284"/>
      <c r="I47" s="276" t="s">
        <v>226</v>
      </c>
      <c r="J47" s="277"/>
      <c r="K47" s="277"/>
      <c r="L47" s="277"/>
      <c r="M47" s="277"/>
      <c r="N47" s="277"/>
      <c r="O47" s="278"/>
      <c r="P47" s="119"/>
    </row>
    <row r="48" spans="2:16" ht="70.150000000000006" customHeight="1" x14ac:dyDescent="0.15">
      <c r="B48" s="252"/>
      <c r="C48" s="253"/>
      <c r="D48" s="254"/>
      <c r="E48" s="234" t="s">
        <v>187</v>
      </c>
      <c r="F48" s="235"/>
      <c r="G48" s="235"/>
      <c r="H48" s="236"/>
      <c r="I48" s="279" t="s">
        <v>226</v>
      </c>
      <c r="J48" s="280"/>
      <c r="K48" s="280"/>
      <c r="L48" s="280"/>
      <c r="M48" s="280"/>
      <c r="N48" s="280"/>
      <c r="O48" s="281"/>
      <c r="P48" s="119"/>
    </row>
    <row r="49" spans="2:16" ht="10.15" customHeight="1" x14ac:dyDescent="0.15">
      <c r="B49" s="190"/>
      <c r="C49" s="190"/>
      <c r="D49" s="190"/>
      <c r="E49" s="191"/>
      <c r="F49" s="191"/>
      <c r="G49" s="191"/>
      <c r="H49" s="191"/>
      <c r="I49" s="187"/>
      <c r="J49" s="187"/>
      <c r="K49" s="187"/>
      <c r="L49" s="187"/>
      <c r="M49" s="187"/>
      <c r="N49" s="187"/>
      <c r="O49" s="187"/>
      <c r="P49" s="119"/>
    </row>
    <row r="50" spans="2:16" ht="30" customHeight="1" x14ac:dyDescent="0.15">
      <c r="B50" s="261" t="s">
        <v>188</v>
      </c>
      <c r="C50" s="286"/>
      <c r="D50" s="286"/>
      <c r="E50" s="286"/>
      <c r="F50" s="286"/>
      <c r="G50" s="286"/>
      <c r="H50" s="286"/>
      <c r="I50" s="286"/>
      <c r="J50" s="286"/>
      <c r="K50" s="286"/>
      <c r="L50" s="286"/>
      <c r="M50" s="286"/>
      <c r="N50" s="286"/>
      <c r="O50" s="286"/>
    </row>
    <row r="51" spans="2:16" ht="30" customHeight="1" x14ac:dyDescent="0.15">
      <c r="B51" s="192"/>
      <c r="C51" s="192"/>
      <c r="D51" s="192"/>
      <c r="E51" s="192"/>
      <c r="F51" s="192"/>
      <c r="G51" s="192"/>
      <c r="H51" s="192"/>
      <c r="I51" s="192"/>
      <c r="J51" s="192"/>
      <c r="K51" s="192"/>
      <c r="L51" s="192"/>
      <c r="M51" s="192"/>
      <c r="N51" s="192"/>
      <c r="O51" s="192"/>
      <c r="P51" s="119"/>
    </row>
    <row r="52" spans="2:16" ht="27.6" customHeight="1" x14ac:dyDescent="0.15">
      <c r="B52" s="130" t="s">
        <v>143</v>
      </c>
      <c r="C52" s="129" t="s">
        <v>164</v>
      </c>
      <c r="D52" s="129"/>
      <c r="E52" s="129"/>
      <c r="F52" s="127"/>
      <c r="G52" s="123"/>
      <c r="H52" s="123"/>
      <c r="I52" s="123"/>
      <c r="J52" s="123"/>
      <c r="K52" s="123"/>
      <c r="L52" s="123"/>
      <c r="M52" s="123"/>
      <c r="N52" s="123"/>
      <c r="O52" s="123"/>
      <c r="P52" s="119"/>
    </row>
    <row r="53" spans="2:16" ht="27" customHeight="1" x14ac:dyDescent="0.15">
      <c r="B53" s="272" t="s">
        <v>201</v>
      </c>
      <c r="C53" s="272"/>
      <c r="D53" s="272"/>
      <c r="E53" s="272"/>
      <c r="F53" s="272"/>
      <c r="G53" s="272"/>
      <c r="H53" s="272"/>
      <c r="I53" s="272"/>
      <c r="J53" s="272"/>
      <c r="K53" s="272"/>
      <c r="L53" s="272"/>
      <c r="M53" s="272"/>
      <c r="N53" s="272"/>
      <c r="O53" s="272"/>
    </row>
    <row r="54" spans="2:16" ht="9.6" customHeight="1" x14ac:dyDescent="0.15">
      <c r="B54" s="155"/>
      <c r="C54" s="155"/>
      <c r="D54" s="155"/>
      <c r="E54" s="155"/>
      <c r="F54" s="155"/>
      <c r="G54" s="155"/>
      <c r="H54" s="155"/>
      <c r="I54" s="155"/>
      <c r="J54" s="155"/>
      <c r="K54" s="155"/>
      <c r="L54" s="155"/>
      <c r="M54" s="155"/>
      <c r="N54" s="155"/>
      <c r="O54" s="155"/>
    </row>
    <row r="55" spans="2:16" ht="156" customHeight="1" x14ac:dyDescent="0.15">
      <c r="B55" s="273" t="s">
        <v>251</v>
      </c>
      <c r="C55" s="274"/>
      <c r="D55" s="274"/>
      <c r="E55" s="274"/>
      <c r="F55" s="274"/>
      <c r="G55" s="274"/>
      <c r="H55" s="274"/>
      <c r="I55" s="274"/>
      <c r="J55" s="274"/>
      <c r="K55" s="274"/>
      <c r="L55" s="274"/>
      <c r="M55" s="274"/>
      <c r="N55" s="274"/>
      <c r="O55" s="275"/>
    </row>
    <row r="56" spans="2:16" s="131" customFormat="1" ht="30" customHeight="1" x14ac:dyDescent="0.15">
      <c r="B56" s="122" t="s">
        <v>162</v>
      </c>
      <c r="J56" s="193"/>
    </row>
    <row r="57" spans="2:16" ht="4.9000000000000004" customHeight="1" x14ac:dyDescent="0.15">
      <c r="B57" s="146"/>
      <c r="C57" s="147"/>
      <c r="D57" s="147"/>
      <c r="E57" s="147"/>
    </row>
    <row r="58" spans="2:16" ht="309" customHeight="1" x14ac:dyDescent="0.15">
      <c r="B58" s="296" t="s">
        <v>264</v>
      </c>
      <c r="C58" s="297"/>
      <c r="D58" s="297"/>
      <c r="E58" s="297"/>
      <c r="F58" s="297"/>
      <c r="G58" s="297"/>
      <c r="H58" s="297"/>
      <c r="I58" s="297"/>
      <c r="J58" s="297"/>
      <c r="K58" s="297"/>
      <c r="L58" s="297"/>
      <c r="M58" s="297"/>
      <c r="N58" s="297"/>
      <c r="O58" s="298"/>
      <c r="P58" s="119"/>
    </row>
    <row r="59" spans="2:16" ht="10.15" customHeight="1" x14ac:dyDescent="0.15">
      <c r="B59" s="190"/>
      <c r="C59" s="190"/>
      <c r="D59" s="190"/>
      <c r="E59" s="173"/>
      <c r="F59" s="173"/>
      <c r="G59" s="173"/>
      <c r="H59" s="173"/>
      <c r="I59" s="186"/>
      <c r="J59" s="190"/>
      <c r="K59" s="190"/>
      <c r="L59" s="173"/>
      <c r="M59" s="173"/>
      <c r="N59" s="173"/>
      <c r="O59" s="173"/>
      <c r="P59" s="119"/>
    </row>
    <row r="60" spans="2:16" s="131" customFormat="1" ht="30" customHeight="1" x14ac:dyDescent="0.15">
      <c r="B60" s="122" t="s">
        <v>170</v>
      </c>
    </row>
    <row r="61" spans="2:16" ht="19.899999999999999" customHeight="1" x14ac:dyDescent="0.15"/>
    <row r="62" spans="2:16" ht="30" customHeight="1" x14ac:dyDescent="0.15">
      <c r="B62" s="132" t="s">
        <v>144</v>
      </c>
      <c r="C62" s="301" t="s">
        <v>171</v>
      </c>
      <c r="D62" s="301"/>
      <c r="E62" s="301"/>
      <c r="F62" s="301"/>
      <c r="G62" s="301"/>
    </row>
    <row r="63" spans="2:16" ht="28.9" customHeight="1" x14ac:dyDescent="0.15">
      <c r="C63" s="154" t="s">
        <v>153</v>
      </c>
      <c r="D63" s="133"/>
      <c r="E63" s="134"/>
    </row>
    <row r="64" spans="2:16" ht="34.15" customHeight="1" x14ac:dyDescent="0.15">
      <c r="B64" s="299" t="s">
        <v>172</v>
      </c>
      <c r="C64" s="300"/>
      <c r="D64" s="300"/>
      <c r="E64" s="300"/>
      <c r="F64" s="300"/>
      <c r="G64" s="300"/>
      <c r="H64" s="300"/>
      <c r="I64" s="300"/>
      <c r="J64" s="300"/>
      <c r="K64" s="300"/>
      <c r="L64" s="300"/>
      <c r="M64" s="300"/>
      <c r="N64" s="300"/>
      <c r="O64" s="300"/>
      <c r="P64" s="300"/>
    </row>
    <row r="65" spans="2:34" ht="22.9" customHeight="1" x14ac:dyDescent="0.15">
      <c r="B65" s="145" t="s">
        <v>190</v>
      </c>
      <c r="C65" s="135" t="s">
        <v>191</v>
      </c>
      <c r="D65" s="136"/>
      <c r="E65" s="136"/>
      <c r="F65" s="136"/>
      <c r="G65" s="136"/>
      <c r="H65" s="136"/>
      <c r="I65" s="136"/>
      <c r="J65" s="136"/>
      <c r="K65" s="136"/>
      <c r="L65" s="136"/>
      <c r="M65" s="136"/>
      <c r="N65" s="136"/>
      <c r="O65" s="136"/>
      <c r="P65" s="136"/>
    </row>
    <row r="66" spans="2:34" ht="10.15" customHeight="1" x14ac:dyDescent="0.15">
      <c r="B66" s="135"/>
      <c r="C66" s="136"/>
      <c r="D66" s="136"/>
      <c r="E66" s="136"/>
      <c r="F66" s="136"/>
      <c r="G66" s="136"/>
      <c r="H66" s="136"/>
      <c r="I66" s="136"/>
      <c r="J66" s="136"/>
      <c r="K66" s="136"/>
      <c r="L66" s="136"/>
      <c r="M66" s="136"/>
      <c r="N66" s="136"/>
      <c r="O66" s="136"/>
      <c r="P66" s="136"/>
    </row>
    <row r="67" spans="2:34" ht="244.5" customHeight="1" x14ac:dyDescent="0.15">
      <c r="B67" s="293" t="s">
        <v>260</v>
      </c>
      <c r="C67" s="294"/>
      <c r="D67" s="294"/>
      <c r="E67" s="294"/>
      <c r="F67" s="294"/>
      <c r="G67" s="294"/>
      <c r="H67" s="294"/>
      <c r="I67" s="294"/>
      <c r="J67" s="294"/>
      <c r="K67" s="294"/>
      <c r="L67" s="294"/>
      <c r="M67" s="294"/>
      <c r="N67" s="294"/>
      <c r="O67" s="295"/>
      <c r="P67" s="136"/>
    </row>
    <row r="68" spans="2:34" ht="17.45" customHeight="1" x14ac:dyDescent="0.15">
      <c r="B68" s="137"/>
      <c r="C68" s="137"/>
      <c r="D68" s="137"/>
      <c r="E68" s="137"/>
      <c r="F68" s="137"/>
      <c r="G68" s="137"/>
      <c r="H68" s="137"/>
      <c r="I68" s="137"/>
      <c r="J68" s="137"/>
      <c r="K68" s="137"/>
      <c r="L68" s="137"/>
      <c r="M68" s="137"/>
      <c r="N68" s="137"/>
      <c r="O68" s="137"/>
      <c r="P68" s="137"/>
    </row>
    <row r="69" spans="2:34" ht="24" customHeight="1" x14ac:dyDescent="0.15">
      <c r="B69" s="125" t="s">
        <v>173</v>
      </c>
      <c r="C69" s="138"/>
      <c r="D69" s="138"/>
      <c r="E69" s="138"/>
      <c r="F69" s="114"/>
      <c r="G69" s="114"/>
      <c r="H69" s="114"/>
      <c r="I69" s="114"/>
      <c r="J69" s="114"/>
      <c r="K69" s="114"/>
      <c r="L69" s="114"/>
      <c r="M69" s="114"/>
      <c r="N69" s="114"/>
      <c r="O69" s="114"/>
      <c r="P69" s="139"/>
    </row>
    <row r="70" spans="2:34" ht="8.4499999999999993" customHeight="1" x14ac:dyDescent="0.15">
      <c r="B70" s="125"/>
      <c r="C70" s="138"/>
      <c r="D70" s="138"/>
      <c r="E70" s="138"/>
      <c r="F70" s="114"/>
      <c r="G70" s="114"/>
      <c r="H70" s="114"/>
      <c r="I70" s="114"/>
      <c r="J70" s="114"/>
      <c r="K70" s="114"/>
      <c r="L70" s="114"/>
      <c r="M70" s="114"/>
      <c r="N70" s="114"/>
      <c r="O70" s="114"/>
      <c r="P70" s="139"/>
    </row>
    <row r="71" spans="2:34" ht="245.25" customHeight="1" x14ac:dyDescent="0.15">
      <c r="B71" s="266" t="s">
        <v>267</v>
      </c>
      <c r="C71" s="267"/>
      <c r="D71" s="267"/>
      <c r="E71" s="267"/>
      <c r="F71" s="267"/>
      <c r="G71" s="267"/>
      <c r="H71" s="267"/>
      <c r="I71" s="267"/>
      <c r="J71" s="267"/>
      <c r="K71" s="267"/>
      <c r="L71" s="267"/>
      <c r="M71" s="267"/>
      <c r="N71" s="267"/>
      <c r="O71" s="268"/>
      <c r="P71" s="139"/>
    </row>
    <row r="72" spans="2:34" ht="16.899999999999999" customHeight="1" x14ac:dyDescent="0.15">
      <c r="B72" s="156"/>
      <c r="C72" s="157"/>
      <c r="D72" s="157"/>
      <c r="E72" s="157"/>
      <c r="F72" s="157"/>
      <c r="G72" s="157"/>
      <c r="H72" s="157"/>
      <c r="I72" s="157"/>
      <c r="J72" s="157"/>
      <c r="K72" s="157"/>
      <c r="L72" s="157"/>
      <c r="M72" s="157"/>
      <c r="N72" s="157"/>
      <c r="O72" s="157"/>
      <c r="P72" s="139"/>
    </row>
    <row r="73" spans="2:34" ht="23.45" customHeight="1" x14ac:dyDescent="0.15">
      <c r="B73" s="128" t="s">
        <v>174</v>
      </c>
      <c r="C73" s="140"/>
      <c r="D73" s="140"/>
      <c r="E73" s="140"/>
      <c r="F73" s="114"/>
      <c r="G73" s="114"/>
      <c r="H73" s="114"/>
      <c r="I73" s="114"/>
      <c r="J73" s="114"/>
      <c r="K73" s="114"/>
      <c r="L73" s="114"/>
      <c r="M73" s="114"/>
      <c r="N73" s="114"/>
      <c r="O73" s="114"/>
      <c r="P73" s="139"/>
    </row>
    <row r="74" spans="2:34" ht="8.4499999999999993" customHeight="1" x14ac:dyDescent="0.15">
      <c r="B74" s="128"/>
      <c r="C74" s="140"/>
      <c r="D74" s="140"/>
      <c r="E74" s="140"/>
      <c r="F74" s="114"/>
      <c r="G74" s="114"/>
      <c r="H74" s="114"/>
      <c r="I74" s="114"/>
      <c r="J74" s="114"/>
      <c r="K74" s="114"/>
      <c r="L74" s="114"/>
      <c r="M74" s="114"/>
      <c r="N74" s="114"/>
      <c r="O74" s="114"/>
      <c r="P74" s="139"/>
    </row>
    <row r="75" spans="2:34" ht="234.75" customHeight="1" x14ac:dyDescent="0.15">
      <c r="B75" s="269" t="s">
        <v>261</v>
      </c>
      <c r="C75" s="270"/>
      <c r="D75" s="270"/>
      <c r="E75" s="270"/>
      <c r="F75" s="270"/>
      <c r="G75" s="270"/>
      <c r="H75" s="270"/>
      <c r="I75" s="270"/>
      <c r="J75" s="270"/>
      <c r="K75" s="270"/>
      <c r="L75" s="270"/>
      <c r="M75" s="270"/>
      <c r="N75" s="270"/>
      <c r="O75" s="271"/>
      <c r="P75" s="139"/>
    </row>
    <row r="76" spans="2:34" ht="22.15" customHeight="1" x14ac:dyDescent="0.15">
      <c r="B76" s="141"/>
      <c r="C76" s="142"/>
      <c r="D76" s="142"/>
      <c r="E76" s="142"/>
      <c r="F76" s="142"/>
      <c r="G76" s="142"/>
      <c r="H76" s="142"/>
      <c r="I76" s="142"/>
      <c r="J76" s="142"/>
      <c r="K76" s="142"/>
      <c r="L76" s="142"/>
      <c r="M76" s="142"/>
      <c r="N76" s="142"/>
      <c r="O76" s="142"/>
    </row>
    <row r="77" spans="2:34" ht="22.15" customHeight="1" x14ac:dyDescent="0.15">
      <c r="B77" s="141"/>
      <c r="C77" s="142"/>
      <c r="D77" s="142"/>
      <c r="E77" s="142"/>
      <c r="F77" s="142"/>
      <c r="G77" s="142"/>
      <c r="H77" s="142"/>
      <c r="I77" s="142"/>
      <c r="J77" s="142"/>
      <c r="K77" s="142"/>
      <c r="L77" s="142"/>
      <c r="M77" s="142"/>
      <c r="N77" s="142"/>
      <c r="O77" s="142"/>
    </row>
    <row r="78" spans="2:34" ht="22.9" customHeight="1" x14ac:dyDescent="0.15">
      <c r="B78" s="120" t="s">
        <v>175</v>
      </c>
      <c r="C78" s="121"/>
      <c r="D78" s="121"/>
      <c r="E78" s="121"/>
      <c r="F78" s="122"/>
      <c r="G78" s="122"/>
      <c r="H78" s="123"/>
      <c r="I78" s="123"/>
      <c r="J78" s="123"/>
      <c r="K78" s="123"/>
      <c r="L78" s="123"/>
      <c r="M78" s="123"/>
      <c r="N78" s="123"/>
      <c r="O78" s="123"/>
    </row>
    <row r="79" spans="2:34" ht="9" customHeight="1" x14ac:dyDescent="0.15">
      <c r="B79" s="120"/>
      <c r="C79" s="121"/>
      <c r="D79" s="121"/>
      <c r="E79" s="121"/>
      <c r="F79" s="122"/>
      <c r="G79" s="122"/>
      <c r="H79" s="123"/>
      <c r="I79" s="123"/>
      <c r="J79" s="123"/>
      <c r="K79" s="123"/>
      <c r="L79" s="123"/>
      <c r="M79" s="123"/>
      <c r="N79" s="123"/>
      <c r="O79" s="123"/>
    </row>
    <row r="80" spans="2:34" ht="48" customHeight="1" x14ac:dyDescent="0.15">
      <c r="B80" s="263" t="s">
        <v>169</v>
      </c>
      <c r="C80" s="263"/>
      <c r="D80" s="263"/>
      <c r="E80" s="263"/>
      <c r="F80" s="263"/>
      <c r="G80" s="263"/>
      <c r="H80" s="263"/>
      <c r="I80" s="263"/>
      <c r="J80" s="263"/>
      <c r="K80" s="263"/>
      <c r="L80" s="263"/>
      <c r="M80" s="263"/>
      <c r="N80" s="263"/>
      <c r="O80" s="263"/>
      <c r="P80" s="143"/>
      <c r="T80" s="262"/>
      <c r="U80" s="262"/>
      <c r="V80" s="262"/>
      <c r="W80" s="262"/>
      <c r="X80" s="262"/>
      <c r="Y80" s="262"/>
      <c r="Z80" s="262"/>
      <c r="AA80" s="262"/>
      <c r="AB80" s="262"/>
      <c r="AC80" s="262"/>
      <c r="AD80" s="262"/>
      <c r="AE80" s="262"/>
      <c r="AF80" s="262"/>
      <c r="AG80" s="262"/>
      <c r="AH80" s="262"/>
    </row>
    <row r="81" spans="2:34" ht="18" customHeight="1" x14ac:dyDescent="0.15">
      <c r="B81" s="124"/>
      <c r="C81" s="264" t="s">
        <v>189</v>
      </c>
      <c r="D81" s="265"/>
      <c r="E81" s="265"/>
      <c r="F81" s="265"/>
      <c r="G81" s="265"/>
      <c r="H81" s="265"/>
      <c r="I81" s="265"/>
      <c r="J81" s="265"/>
      <c r="K81" s="265"/>
      <c r="L81" s="265"/>
      <c r="M81" s="265"/>
      <c r="N81" s="265"/>
      <c r="O81" s="265"/>
      <c r="P81" s="143"/>
      <c r="T81" s="262"/>
      <c r="U81" s="262"/>
      <c r="V81" s="262"/>
      <c r="W81" s="262"/>
      <c r="X81" s="262"/>
      <c r="Y81" s="262"/>
      <c r="Z81" s="262"/>
      <c r="AA81" s="262"/>
      <c r="AB81" s="262"/>
      <c r="AC81" s="262"/>
      <c r="AD81" s="262"/>
      <c r="AE81" s="262"/>
      <c r="AF81" s="262"/>
      <c r="AG81" s="262"/>
      <c r="AH81" s="262"/>
    </row>
    <row r="82" spans="2:34" ht="16.899999999999999" customHeight="1" x14ac:dyDescent="0.15">
      <c r="B82" s="124"/>
      <c r="C82" s="265"/>
      <c r="D82" s="265"/>
      <c r="E82" s="265"/>
      <c r="F82" s="265"/>
      <c r="G82" s="265"/>
      <c r="H82" s="265"/>
      <c r="I82" s="265"/>
      <c r="J82" s="265"/>
      <c r="K82" s="265"/>
      <c r="L82" s="265"/>
      <c r="M82" s="265"/>
      <c r="N82" s="265"/>
      <c r="O82" s="265"/>
      <c r="P82" s="144"/>
      <c r="T82" s="262"/>
      <c r="U82" s="262"/>
      <c r="V82" s="262"/>
      <c r="W82" s="262"/>
      <c r="X82" s="262"/>
      <c r="Y82" s="262"/>
      <c r="Z82" s="262"/>
      <c r="AA82" s="262"/>
      <c r="AB82" s="262"/>
      <c r="AC82" s="262"/>
      <c r="AD82" s="262"/>
      <c r="AE82" s="262"/>
      <c r="AF82" s="262"/>
      <c r="AG82" s="262"/>
      <c r="AH82" s="262"/>
    </row>
    <row r="83" spans="2:34" ht="6.6" customHeight="1" x14ac:dyDescent="0.15">
      <c r="B83" s="124"/>
      <c r="C83" s="165"/>
      <c r="D83" s="165"/>
      <c r="E83" s="165"/>
      <c r="F83" s="165"/>
      <c r="G83" s="165"/>
      <c r="H83" s="165"/>
      <c r="I83" s="165"/>
      <c r="J83" s="165"/>
      <c r="K83" s="165"/>
      <c r="L83" s="165"/>
      <c r="M83" s="165"/>
      <c r="N83" s="165"/>
      <c r="O83" s="165"/>
      <c r="P83" s="144"/>
      <c r="T83" s="262"/>
      <c r="U83" s="262"/>
      <c r="V83" s="262"/>
      <c r="W83" s="262"/>
      <c r="X83" s="262"/>
      <c r="Y83" s="262"/>
      <c r="Z83" s="262"/>
      <c r="AA83" s="262"/>
      <c r="AB83" s="262"/>
      <c r="AC83" s="262"/>
      <c r="AD83" s="262"/>
      <c r="AE83" s="262"/>
      <c r="AF83" s="262"/>
      <c r="AG83" s="262"/>
      <c r="AH83" s="262"/>
    </row>
    <row r="84" spans="2:34" ht="22.15" customHeight="1" x14ac:dyDescent="0.15">
      <c r="B84" s="125" t="s">
        <v>166</v>
      </c>
      <c r="C84" s="125"/>
      <c r="D84" s="126"/>
      <c r="E84" s="123"/>
      <c r="F84" s="123"/>
      <c r="G84" s="123"/>
      <c r="H84" s="123"/>
      <c r="I84" s="123"/>
      <c r="J84" s="123"/>
      <c r="K84" s="123"/>
      <c r="L84" s="123"/>
      <c r="M84" s="123"/>
      <c r="N84" s="123"/>
      <c r="O84" s="127"/>
      <c r="P84" s="131"/>
      <c r="T84" s="262"/>
      <c r="U84" s="262"/>
      <c r="V84" s="262"/>
      <c r="W84" s="262"/>
      <c r="X84" s="262"/>
      <c r="Y84" s="262"/>
      <c r="Z84" s="262"/>
      <c r="AA84" s="262"/>
      <c r="AB84" s="262"/>
      <c r="AC84" s="262"/>
      <c r="AD84" s="262"/>
      <c r="AE84" s="262"/>
      <c r="AF84" s="262"/>
      <c r="AG84" s="262"/>
      <c r="AH84" s="262"/>
    </row>
    <row r="85" spans="2:34" ht="21" customHeight="1" x14ac:dyDescent="0.15">
      <c r="B85" s="145"/>
      <c r="C85" s="166" t="s">
        <v>199</v>
      </c>
      <c r="D85" s="129"/>
      <c r="E85" s="129"/>
      <c r="F85" s="131"/>
    </row>
    <row r="86" spans="2:34" ht="7.9" customHeight="1" x14ac:dyDescent="0.15">
      <c r="B86" s="146"/>
      <c r="C86" s="147"/>
      <c r="D86" s="147"/>
      <c r="E86" s="147"/>
    </row>
    <row r="87" spans="2:34" ht="72" customHeight="1" x14ac:dyDescent="0.15">
      <c r="B87" s="287" t="s">
        <v>151</v>
      </c>
      <c r="C87" s="288"/>
      <c r="D87" s="288"/>
      <c r="E87" s="288"/>
      <c r="F87" s="289"/>
      <c r="G87" s="198" t="s">
        <v>230</v>
      </c>
      <c r="H87" s="199"/>
      <c r="I87" s="199"/>
      <c r="J87" s="199"/>
      <c r="K87" s="199"/>
      <c r="L87" s="199"/>
      <c r="M87" s="199"/>
      <c r="N87" s="199"/>
      <c r="O87" s="200"/>
      <c r="P87" s="139"/>
    </row>
    <row r="88" spans="2:34" ht="72" customHeight="1" x14ac:dyDescent="0.15">
      <c r="B88" s="287" t="s">
        <v>152</v>
      </c>
      <c r="C88" s="288"/>
      <c r="D88" s="288"/>
      <c r="E88" s="288"/>
      <c r="F88" s="289"/>
      <c r="G88" s="198" t="s">
        <v>231</v>
      </c>
      <c r="H88" s="199"/>
      <c r="I88" s="199"/>
      <c r="J88" s="199"/>
      <c r="K88" s="199"/>
      <c r="L88" s="199"/>
      <c r="M88" s="199"/>
      <c r="N88" s="199"/>
      <c r="O88" s="200"/>
      <c r="P88" s="139"/>
      <c r="Q88" s="194"/>
    </row>
    <row r="89" spans="2:34" ht="72" customHeight="1" x14ac:dyDescent="0.15">
      <c r="B89" s="287" t="s">
        <v>176</v>
      </c>
      <c r="C89" s="288"/>
      <c r="D89" s="288"/>
      <c r="E89" s="288"/>
      <c r="F89" s="289"/>
      <c r="G89" s="198" t="s">
        <v>252</v>
      </c>
      <c r="H89" s="199"/>
      <c r="I89" s="199"/>
      <c r="J89" s="199"/>
      <c r="K89" s="199"/>
      <c r="L89" s="199"/>
      <c r="M89" s="199"/>
      <c r="N89" s="199"/>
      <c r="O89" s="200"/>
      <c r="P89" s="139"/>
    </row>
    <row r="90" spans="2:34" ht="72" customHeight="1" x14ac:dyDescent="0.15">
      <c r="B90" s="255" t="s">
        <v>195</v>
      </c>
      <c r="C90" s="290"/>
      <c r="D90" s="290"/>
      <c r="E90" s="290"/>
      <c r="F90" s="291"/>
      <c r="G90" s="212" t="s">
        <v>227</v>
      </c>
      <c r="H90" s="213"/>
      <c r="I90" s="213"/>
      <c r="J90" s="213"/>
      <c r="K90" s="213"/>
      <c r="L90" s="213"/>
      <c r="M90" s="213"/>
      <c r="N90" s="213"/>
      <c r="O90" s="214"/>
      <c r="P90" s="139"/>
    </row>
    <row r="91" spans="2:34" ht="18.600000000000001" customHeight="1" x14ac:dyDescent="0.15">
      <c r="B91" s="153"/>
      <c r="C91" s="153"/>
      <c r="D91" s="153"/>
      <c r="E91" s="153"/>
      <c r="F91" s="153"/>
      <c r="G91" s="158"/>
      <c r="H91" s="158"/>
      <c r="I91" s="158"/>
      <c r="J91" s="158"/>
      <c r="K91" s="158"/>
      <c r="L91" s="158"/>
      <c r="M91" s="158"/>
      <c r="N91" s="158"/>
      <c r="O91" s="158"/>
      <c r="P91" s="139"/>
    </row>
    <row r="92" spans="2:34" ht="30" customHeight="1" x14ac:dyDescent="0.15">
      <c r="B92" s="128" t="s">
        <v>167</v>
      </c>
      <c r="D92" s="126"/>
      <c r="G92" s="159"/>
      <c r="H92" s="159"/>
      <c r="I92" s="159"/>
      <c r="J92" s="159"/>
      <c r="K92" s="159"/>
      <c r="L92" s="159"/>
      <c r="M92" s="159"/>
      <c r="N92" s="159"/>
      <c r="O92" s="159"/>
      <c r="P92" s="131"/>
    </row>
    <row r="93" spans="2:34" ht="7.9" customHeight="1" x14ac:dyDescent="0.15">
      <c r="B93" s="145"/>
      <c r="C93" s="128"/>
      <c r="D93" s="126"/>
      <c r="G93" s="159"/>
      <c r="H93" s="159"/>
      <c r="I93" s="159"/>
      <c r="J93" s="159"/>
      <c r="K93" s="159"/>
      <c r="L93" s="159"/>
      <c r="M93" s="159"/>
      <c r="N93" s="159"/>
      <c r="O93" s="159"/>
      <c r="P93" s="131"/>
    </row>
    <row r="94" spans="2:34" ht="70.150000000000006" customHeight="1" x14ac:dyDescent="0.15">
      <c r="B94" s="255" t="s">
        <v>146</v>
      </c>
      <c r="C94" s="290"/>
      <c r="D94" s="290"/>
      <c r="E94" s="290"/>
      <c r="F94" s="291"/>
      <c r="G94" s="198" t="s">
        <v>253</v>
      </c>
      <c r="H94" s="199"/>
      <c r="I94" s="199"/>
      <c r="J94" s="199"/>
      <c r="K94" s="199"/>
      <c r="L94" s="199"/>
      <c r="M94" s="199"/>
      <c r="N94" s="199"/>
      <c r="O94" s="200"/>
      <c r="P94" s="139"/>
    </row>
    <row r="95" spans="2:34" ht="70.150000000000006" customHeight="1" x14ac:dyDescent="0.15">
      <c r="B95" s="287" t="s">
        <v>145</v>
      </c>
      <c r="C95" s="288"/>
      <c r="D95" s="288"/>
      <c r="E95" s="288"/>
      <c r="F95" s="289"/>
      <c r="G95" s="212" t="s">
        <v>227</v>
      </c>
      <c r="H95" s="213"/>
      <c r="I95" s="213"/>
      <c r="J95" s="213"/>
      <c r="K95" s="213"/>
      <c r="L95" s="213"/>
      <c r="M95" s="213"/>
      <c r="N95" s="213"/>
      <c r="O95" s="214"/>
      <c r="P95" s="139"/>
    </row>
    <row r="96" spans="2:34" ht="70.150000000000006" customHeight="1" x14ac:dyDescent="0.15">
      <c r="B96" s="255" t="s">
        <v>195</v>
      </c>
      <c r="C96" s="290"/>
      <c r="D96" s="290"/>
      <c r="E96" s="290"/>
      <c r="F96" s="291"/>
      <c r="G96" s="212" t="s">
        <v>227</v>
      </c>
      <c r="H96" s="213"/>
      <c r="I96" s="213"/>
      <c r="J96" s="213"/>
      <c r="K96" s="213"/>
      <c r="L96" s="213"/>
      <c r="M96" s="213"/>
      <c r="N96" s="213"/>
      <c r="O96" s="214"/>
      <c r="P96" s="139"/>
    </row>
    <row r="97" spans="2:16" ht="19.149999999999999" customHeight="1" x14ac:dyDescent="0.15">
      <c r="B97" s="148"/>
      <c r="C97" s="149"/>
      <c r="D97" s="149"/>
      <c r="E97" s="149"/>
      <c r="F97" s="119"/>
      <c r="G97" s="160"/>
      <c r="H97" s="160"/>
      <c r="I97" s="160"/>
      <c r="J97" s="160"/>
      <c r="K97" s="160"/>
      <c r="L97" s="160"/>
      <c r="M97" s="160"/>
      <c r="N97" s="160"/>
      <c r="O97" s="160"/>
      <c r="P97" s="139"/>
    </row>
    <row r="98" spans="2:16" ht="29.45" customHeight="1" x14ac:dyDescent="0.15">
      <c r="B98" s="128" t="s">
        <v>168</v>
      </c>
      <c r="C98" s="149"/>
      <c r="D98" s="149"/>
      <c r="E98" s="149"/>
      <c r="F98" s="119"/>
      <c r="G98" s="160"/>
      <c r="H98" s="160"/>
      <c r="I98" s="160"/>
      <c r="J98" s="160"/>
      <c r="K98" s="160"/>
      <c r="L98" s="160"/>
      <c r="M98" s="160"/>
      <c r="N98" s="160"/>
      <c r="O98" s="160"/>
      <c r="P98" s="139"/>
    </row>
    <row r="99" spans="2:16" ht="8.4499999999999993" customHeight="1" x14ac:dyDescent="0.15">
      <c r="B99" s="128"/>
      <c r="C99" s="149"/>
      <c r="D99" s="149"/>
      <c r="E99" s="149"/>
      <c r="F99" s="119"/>
      <c r="G99" s="160"/>
      <c r="H99" s="160"/>
      <c r="I99" s="160"/>
      <c r="J99" s="160"/>
      <c r="K99" s="160"/>
      <c r="L99" s="160"/>
      <c r="M99" s="160"/>
      <c r="N99" s="160"/>
      <c r="O99" s="160"/>
      <c r="P99" s="139"/>
    </row>
    <row r="100" spans="2:16" ht="64.150000000000006" customHeight="1" x14ac:dyDescent="0.15">
      <c r="B100" s="195" t="s">
        <v>177</v>
      </c>
      <c r="C100" s="196"/>
      <c r="D100" s="196"/>
      <c r="E100" s="196"/>
      <c r="F100" s="197"/>
      <c r="G100" s="198" t="s">
        <v>262</v>
      </c>
      <c r="H100" s="199"/>
      <c r="I100" s="199"/>
      <c r="J100" s="199"/>
      <c r="K100" s="199"/>
      <c r="L100" s="199"/>
      <c r="M100" s="199"/>
      <c r="N100" s="199"/>
      <c r="O100" s="200"/>
      <c r="P100" s="139"/>
    </row>
    <row r="101" spans="2:16" ht="64.150000000000006" customHeight="1" x14ac:dyDescent="0.15">
      <c r="B101" s="202" t="s">
        <v>147</v>
      </c>
      <c r="C101" s="202"/>
      <c r="D101" s="202"/>
      <c r="E101" s="202"/>
      <c r="F101" s="202"/>
      <c r="G101" s="203" t="s">
        <v>266</v>
      </c>
      <c r="H101" s="204"/>
      <c r="I101" s="204"/>
      <c r="J101" s="204"/>
      <c r="K101" s="204"/>
      <c r="L101" s="204"/>
      <c r="M101" s="204"/>
      <c r="N101" s="204"/>
      <c r="O101" s="205"/>
      <c r="P101" s="139"/>
    </row>
    <row r="102" spans="2:16" ht="64.150000000000006" customHeight="1" x14ac:dyDescent="0.15">
      <c r="B102" s="206" t="s">
        <v>196</v>
      </c>
      <c r="C102" s="206"/>
      <c r="D102" s="206"/>
      <c r="E102" s="206"/>
      <c r="F102" s="206"/>
      <c r="G102" s="207" t="s">
        <v>257</v>
      </c>
      <c r="H102" s="208"/>
      <c r="I102" s="208"/>
      <c r="J102" s="208"/>
      <c r="K102" s="208"/>
      <c r="L102" s="208"/>
      <c r="M102" s="208"/>
      <c r="N102" s="208"/>
      <c r="O102" s="209"/>
      <c r="P102" s="139"/>
    </row>
    <row r="103" spans="2:16" ht="63.75" customHeight="1" x14ac:dyDescent="0.15">
      <c r="B103" s="206" t="s">
        <v>197</v>
      </c>
      <c r="C103" s="206"/>
      <c r="D103" s="206"/>
      <c r="E103" s="206"/>
      <c r="F103" s="206"/>
      <c r="G103" s="207" t="s">
        <v>256</v>
      </c>
      <c r="H103" s="208"/>
      <c r="I103" s="208"/>
      <c r="J103" s="208"/>
      <c r="K103" s="208"/>
      <c r="L103" s="208"/>
      <c r="M103" s="208"/>
      <c r="N103" s="208"/>
      <c r="O103" s="209"/>
      <c r="P103" s="139"/>
    </row>
    <row r="104" spans="2:16" ht="64.5" customHeight="1" x14ac:dyDescent="0.15">
      <c r="B104" s="206" t="s">
        <v>148</v>
      </c>
      <c r="C104" s="206"/>
      <c r="D104" s="206"/>
      <c r="E104" s="206"/>
      <c r="F104" s="206"/>
      <c r="G104" s="207" t="s">
        <v>255</v>
      </c>
      <c r="H104" s="210"/>
      <c r="I104" s="210"/>
      <c r="J104" s="210"/>
      <c r="K104" s="210"/>
      <c r="L104" s="210"/>
      <c r="M104" s="210"/>
      <c r="N104" s="210"/>
      <c r="O104" s="211"/>
      <c r="P104" s="139"/>
    </row>
    <row r="105" spans="2:16" ht="64.5" customHeight="1" x14ac:dyDescent="0.15">
      <c r="B105" s="206" t="s">
        <v>149</v>
      </c>
      <c r="C105" s="206"/>
      <c r="D105" s="206"/>
      <c r="E105" s="206"/>
      <c r="F105" s="206"/>
      <c r="G105" s="207" t="s">
        <v>265</v>
      </c>
      <c r="H105" s="210"/>
      <c r="I105" s="210"/>
      <c r="J105" s="210"/>
      <c r="K105" s="210"/>
      <c r="L105" s="210"/>
      <c r="M105" s="210"/>
      <c r="N105" s="210"/>
      <c r="O105" s="211"/>
      <c r="P105" s="139"/>
    </row>
    <row r="106" spans="2:16" ht="64.150000000000006" customHeight="1" x14ac:dyDescent="0.15">
      <c r="B106" s="206" t="s">
        <v>195</v>
      </c>
      <c r="C106" s="206"/>
      <c r="D106" s="206"/>
      <c r="E106" s="206"/>
      <c r="F106" s="206"/>
      <c r="G106" s="212" t="s">
        <v>227</v>
      </c>
      <c r="H106" s="213"/>
      <c r="I106" s="213"/>
      <c r="J106" s="213"/>
      <c r="K106" s="213"/>
      <c r="L106" s="213"/>
      <c r="M106" s="213"/>
      <c r="N106" s="213"/>
      <c r="O106" s="214"/>
      <c r="P106" s="139"/>
    </row>
    <row r="107" spans="2:16" ht="16.149999999999999" customHeight="1" x14ac:dyDescent="0.15">
      <c r="O107" s="131"/>
      <c r="P107" s="131"/>
    </row>
    <row r="108" spans="2:16" ht="30" customHeight="1" x14ac:dyDescent="0.15">
      <c r="B108" s="150" t="s">
        <v>163</v>
      </c>
      <c r="C108" s="151" t="s">
        <v>141</v>
      </c>
      <c r="D108" s="126"/>
      <c r="E108" s="123"/>
      <c r="F108" s="123"/>
      <c r="G108" s="123"/>
      <c r="O108" s="131"/>
      <c r="P108" s="131"/>
    </row>
    <row r="109" spans="2:16" ht="4.9000000000000004" customHeight="1" x14ac:dyDescent="0.15">
      <c r="B109" s="130"/>
      <c r="C109" s="125"/>
      <c r="D109" s="126"/>
      <c r="E109" s="123"/>
      <c r="F109" s="123"/>
      <c r="G109" s="123"/>
      <c r="O109" s="131"/>
      <c r="P109" s="131"/>
    </row>
    <row r="110" spans="2:16" ht="81.599999999999994" customHeight="1" x14ac:dyDescent="0.15">
      <c r="B110" s="201" t="s">
        <v>142</v>
      </c>
      <c r="C110" s="201"/>
      <c r="D110" s="201"/>
      <c r="E110" s="201"/>
      <c r="F110" s="198" t="s">
        <v>254</v>
      </c>
      <c r="G110" s="199"/>
      <c r="H110" s="199"/>
      <c r="I110" s="199"/>
      <c r="J110" s="199"/>
      <c r="K110" s="199"/>
      <c r="L110" s="199"/>
      <c r="M110" s="199"/>
      <c r="N110" s="199"/>
      <c r="O110" s="200"/>
      <c r="P110" s="152"/>
    </row>
  </sheetData>
  <mergeCells count="99">
    <mergeCell ref="B24:O24"/>
    <mergeCell ref="B30:D32"/>
    <mergeCell ref="E30:F30"/>
    <mergeCell ref="I30:K32"/>
    <mergeCell ref="L30:M30"/>
    <mergeCell ref="E31:F31"/>
    <mergeCell ref="L31:M31"/>
    <mergeCell ref="E32:F32"/>
    <mergeCell ref="L32:M32"/>
    <mergeCell ref="B27:D27"/>
    <mergeCell ref="E27:O27"/>
    <mergeCell ref="B28:D28"/>
    <mergeCell ref="E28:O28"/>
    <mergeCell ref="B29:D29"/>
    <mergeCell ref="E29:O29"/>
    <mergeCell ref="G90:O90"/>
    <mergeCell ref="I12:J12"/>
    <mergeCell ref="B12:E12"/>
    <mergeCell ref="G89:O89"/>
    <mergeCell ref="G88:O88"/>
    <mergeCell ref="G87:O87"/>
    <mergeCell ref="B87:F87"/>
    <mergeCell ref="B67:O67"/>
    <mergeCell ref="B90:F90"/>
    <mergeCell ref="B19:D19"/>
    <mergeCell ref="B21:D21"/>
    <mergeCell ref="B89:F89"/>
    <mergeCell ref="B88:F88"/>
    <mergeCell ref="B58:O58"/>
    <mergeCell ref="B64:P64"/>
    <mergeCell ref="C62:G62"/>
    <mergeCell ref="B95:F95"/>
    <mergeCell ref="B96:F96"/>
    <mergeCell ref="G96:O96"/>
    <mergeCell ref="G95:O95"/>
    <mergeCell ref="G94:O94"/>
    <mergeCell ref="B94:F94"/>
    <mergeCell ref="B53:O53"/>
    <mergeCell ref="B55:O55"/>
    <mergeCell ref="B38:D38"/>
    <mergeCell ref="E38:O38"/>
    <mergeCell ref="E39:O39"/>
    <mergeCell ref="I47:O47"/>
    <mergeCell ref="I48:O48"/>
    <mergeCell ref="B47:D48"/>
    <mergeCell ref="E44:H44"/>
    <mergeCell ref="E47:H47"/>
    <mergeCell ref="E48:H48"/>
    <mergeCell ref="B50:O50"/>
    <mergeCell ref="T80:AH84"/>
    <mergeCell ref="B80:O80"/>
    <mergeCell ref="C81:O82"/>
    <mergeCell ref="B71:O71"/>
    <mergeCell ref="B75:O75"/>
    <mergeCell ref="I19:K19"/>
    <mergeCell ref="B39:D39"/>
    <mergeCell ref="E19:H19"/>
    <mergeCell ref="E46:H46"/>
    <mergeCell ref="I45:O45"/>
    <mergeCell ref="I46:O46"/>
    <mergeCell ref="E45:H45"/>
    <mergeCell ref="I44:O44"/>
    <mergeCell ref="E21:O21"/>
    <mergeCell ref="L19:O19"/>
    <mergeCell ref="B44:D46"/>
    <mergeCell ref="B20:D20"/>
    <mergeCell ref="E20:O20"/>
    <mergeCell ref="B22:D22"/>
    <mergeCell ref="E22:O22"/>
    <mergeCell ref="B34:O34"/>
    <mergeCell ref="N2:O2"/>
    <mergeCell ref="I18:K18"/>
    <mergeCell ref="L18:O18"/>
    <mergeCell ref="B5:P5"/>
    <mergeCell ref="B4:O4"/>
    <mergeCell ref="E18:H18"/>
    <mergeCell ref="F6:J6"/>
    <mergeCell ref="F8:J8"/>
    <mergeCell ref="C15:D15"/>
    <mergeCell ref="B18:D18"/>
    <mergeCell ref="B6:E6"/>
    <mergeCell ref="B8:E8"/>
    <mergeCell ref="B10:E10"/>
    <mergeCell ref="B100:F100"/>
    <mergeCell ref="G100:O100"/>
    <mergeCell ref="B110:E110"/>
    <mergeCell ref="F110:O110"/>
    <mergeCell ref="B101:F101"/>
    <mergeCell ref="G101:O101"/>
    <mergeCell ref="B102:F102"/>
    <mergeCell ref="G102:O102"/>
    <mergeCell ref="B104:F104"/>
    <mergeCell ref="G104:O104"/>
    <mergeCell ref="B105:F105"/>
    <mergeCell ref="G105:O105"/>
    <mergeCell ref="B106:F106"/>
    <mergeCell ref="G106:O106"/>
    <mergeCell ref="B103:F103"/>
    <mergeCell ref="G103:O103"/>
  </mergeCells>
  <phoneticPr fontId="2"/>
  <printOptions horizontalCentered="1"/>
  <pageMargins left="0.70866141732283472" right="0.59055118110236227" top="0.74803149606299213" bottom="0.55118110236220474" header="0.51181102362204722" footer="0.31496062992125984"/>
  <pageSetup paperSize="9" scale="59" fitToHeight="0" orientation="portrait" r:id="rId1"/>
  <rowBreaks count="3" manualBreakCount="3">
    <brk id="35" max="15" man="1"/>
    <brk id="55" max="15" man="1"/>
    <brk id="77" max="15" man="1"/>
  </rowBreaks>
  <colBreaks count="2" manualBreakCount="2">
    <brk id="1" max="95" man="1"/>
    <brk id="1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74"/>
  <sheetViews>
    <sheetView showZeros="0" view="pageBreakPreview" topLeftCell="A13" zoomScale="85" zoomScaleNormal="70" zoomScaleSheetLayoutView="85" zoomScalePageLayoutView="55" workbookViewId="0">
      <selection activeCell="P10" sqref="P10"/>
    </sheetView>
  </sheetViews>
  <sheetFormatPr defaultColWidth="9" defaultRowHeight="13.5" x14ac:dyDescent="0.15"/>
  <cols>
    <col min="1" max="2" width="3.375" style="36" customWidth="1"/>
    <col min="3" max="3" width="5.125" style="1" customWidth="1"/>
    <col min="4" max="4" width="2.125" style="1" customWidth="1"/>
    <col min="5" max="5" width="5.875" style="1" customWidth="1"/>
    <col min="6" max="6" width="6.375" style="1" customWidth="1"/>
    <col min="7" max="7" width="6.75" style="1" customWidth="1"/>
    <col min="8" max="8" width="7.375" style="1" customWidth="1"/>
    <col min="9" max="9" width="7.25" style="1" customWidth="1"/>
    <col min="10" max="10" width="4" style="2" customWidth="1"/>
    <col min="11" max="22" width="9.375" style="1" customWidth="1"/>
    <col min="23" max="23" width="2.25" style="1" customWidth="1"/>
    <col min="24" max="256" width="9" style="1"/>
    <col min="257" max="258" width="3.375" style="1" customWidth="1"/>
    <col min="259" max="259" width="5.125" style="1" customWidth="1"/>
    <col min="260" max="260" width="2.125" style="1" customWidth="1"/>
    <col min="261" max="261" width="5.875" style="1" customWidth="1"/>
    <col min="262" max="262" width="6.375" style="1" customWidth="1"/>
    <col min="263" max="263" width="6.75" style="1" customWidth="1"/>
    <col min="264" max="264" width="7.375" style="1" customWidth="1"/>
    <col min="265" max="265" width="7.25" style="1" customWidth="1"/>
    <col min="266" max="266" width="4" style="1" customWidth="1"/>
    <col min="267" max="278" width="9.375" style="1" customWidth="1"/>
    <col min="279" max="512" width="9" style="1"/>
    <col min="513" max="514" width="3.375" style="1" customWidth="1"/>
    <col min="515" max="515" width="5.125" style="1" customWidth="1"/>
    <col min="516" max="516" width="2.125" style="1" customWidth="1"/>
    <col min="517" max="517" width="5.875" style="1" customWidth="1"/>
    <col min="518" max="518" width="6.375" style="1" customWidth="1"/>
    <col min="519" max="519" width="6.75" style="1" customWidth="1"/>
    <col min="520" max="520" width="7.375" style="1" customWidth="1"/>
    <col min="521" max="521" width="7.25" style="1" customWidth="1"/>
    <col min="522" max="522" width="4" style="1" customWidth="1"/>
    <col min="523" max="534" width="9.375" style="1" customWidth="1"/>
    <col min="535" max="768" width="9" style="1"/>
    <col min="769" max="770" width="3.375" style="1" customWidth="1"/>
    <col min="771" max="771" width="5.125" style="1" customWidth="1"/>
    <col min="772" max="772" width="2.125" style="1" customWidth="1"/>
    <col min="773" max="773" width="5.875" style="1" customWidth="1"/>
    <col min="774" max="774" width="6.375" style="1" customWidth="1"/>
    <col min="775" max="775" width="6.75" style="1" customWidth="1"/>
    <col min="776" max="776" width="7.375" style="1" customWidth="1"/>
    <col min="777" max="777" width="7.25" style="1" customWidth="1"/>
    <col min="778" max="778" width="4" style="1" customWidth="1"/>
    <col min="779" max="790" width="9.375" style="1" customWidth="1"/>
    <col min="791" max="1024" width="9" style="1"/>
    <col min="1025" max="1026" width="3.375" style="1" customWidth="1"/>
    <col min="1027" max="1027" width="5.125" style="1" customWidth="1"/>
    <col min="1028" max="1028" width="2.125" style="1" customWidth="1"/>
    <col min="1029" max="1029" width="5.875" style="1" customWidth="1"/>
    <col min="1030" max="1030" width="6.375" style="1" customWidth="1"/>
    <col min="1031" max="1031" width="6.75" style="1" customWidth="1"/>
    <col min="1032" max="1032" width="7.375" style="1" customWidth="1"/>
    <col min="1033" max="1033" width="7.25" style="1" customWidth="1"/>
    <col min="1034" max="1034" width="4" style="1" customWidth="1"/>
    <col min="1035" max="1046" width="9.375" style="1" customWidth="1"/>
    <col min="1047" max="1280" width="9" style="1"/>
    <col min="1281" max="1282" width="3.375" style="1" customWidth="1"/>
    <col min="1283" max="1283" width="5.125" style="1" customWidth="1"/>
    <col min="1284" max="1284" width="2.125" style="1" customWidth="1"/>
    <col min="1285" max="1285" width="5.875" style="1" customWidth="1"/>
    <col min="1286" max="1286" width="6.375" style="1" customWidth="1"/>
    <col min="1287" max="1287" width="6.75" style="1" customWidth="1"/>
    <col min="1288" max="1288" width="7.375" style="1" customWidth="1"/>
    <col min="1289" max="1289" width="7.25" style="1" customWidth="1"/>
    <col min="1290" max="1290" width="4" style="1" customWidth="1"/>
    <col min="1291" max="1302" width="9.375" style="1" customWidth="1"/>
    <col min="1303" max="1536" width="9" style="1"/>
    <col min="1537" max="1538" width="3.375" style="1" customWidth="1"/>
    <col min="1539" max="1539" width="5.125" style="1" customWidth="1"/>
    <col min="1540" max="1540" width="2.125" style="1" customWidth="1"/>
    <col min="1541" max="1541" width="5.875" style="1" customWidth="1"/>
    <col min="1542" max="1542" width="6.375" style="1" customWidth="1"/>
    <col min="1543" max="1543" width="6.75" style="1" customWidth="1"/>
    <col min="1544" max="1544" width="7.375" style="1" customWidth="1"/>
    <col min="1545" max="1545" width="7.25" style="1" customWidth="1"/>
    <col min="1546" max="1546" width="4" style="1" customWidth="1"/>
    <col min="1547" max="1558" width="9.375" style="1" customWidth="1"/>
    <col min="1559" max="1792" width="9" style="1"/>
    <col min="1793" max="1794" width="3.375" style="1" customWidth="1"/>
    <col min="1795" max="1795" width="5.125" style="1" customWidth="1"/>
    <col min="1796" max="1796" width="2.125" style="1" customWidth="1"/>
    <col min="1797" max="1797" width="5.875" style="1" customWidth="1"/>
    <col min="1798" max="1798" width="6.375" style="1" customWidth="1"/>
    <col min="1799" max="1799" width="6.75" style="1" customWidth="1"/>
    <col min="1800" max="1800" width="7.375" style="1" customWidth="1"/>
    <col min="1801" max="1801" width="7.25" style="1" customWidth="1"/>
    <col min="1802" max="1802" width="4" style="1" customWidth="1"/>
    <col min="1803" max="1814" width="9.375" style="1" customWidth="1"/>
    <col min="1815" max="2048" width="9" style="1"/>
    <col min="2049" max="2050" width="3.375" style="1" customWidth="1"/>
    <col min="2051" max="2051" width="5.125" style="1" customWidth="1"/>
    <col min="2052" max="2052" width="2.125" style="1" customWidth="1"/>
    <col min="2053" max="2053" width="5.875" style="1" customWidth="1"/>
    <col min="2054" max="2054" width="6.375" style="1" customWidth="1"/>
    <col min="2055" max="2055" width="6.75" style="1" customWidth="1"/>
    <col min="2056" max="2056" width="7.375" style="1" customWidth="1"/>
    <col min="2057" max="2057" width="7.25" style="1" customWidth="1"/>
    <col min="2058" max="2058" width="4" style="1" customWidth="1"/>
    <col min="2059" max="2070" width="9.375" style="1" customWidth="1"/>
    <col min="2071" max="2304" width="9" style="1"/>
    <col min="2305" max="2306" width="3.375" style="1" customWidth="1"/>
    <col min="2307" max="2307" width="5.125" style="1" customWidth="1"/>
    <col min="2308" max="2308" width="2.125" style="1" customWidth="1"/>
    <col min="2309" max="2309" width="5.875" style="1" customWidth="1"/>
    <col min="2310" max="2310" width="6.375" style="1" customWidth="1"/>
    <col min="2311" max="2311" width="6.75" style="1" customWidth="1"/>
    <col min="2312" max="2312" width="7.375" style="1" customWidth="1"/>
    <col min="2313" max="2313" width="7.25" style="1" customWidth="1"/>
    <col min="2314" max="2314" width="4" style="1" customWidth="1"/>
    <col min="2315" max="2326" width="9.375" style="1" customWidth="1"/>
    <col min="2327" max="2560" width="9" style="1"/>
    <col min="2561" max="2562" width="3.375" style="1" customWidth="1"/>
    <col min="2563" max="2563" width="5.125" style="1" customWidth="1"/>
    <col min="2564" max="2564" width="2.125" style="1" customWidth="1"/>
    <col min="2565" max="2565" width="5.875" style="1" customWidth="1"/>
    <col min="2566" max="2566" width="6.375" style="1" customWidth="1"/>
    <col min="2567" max="2567" width="6.75" style="1" customWidth="1"/>
    <col min="2568" max="2568" width="7.375" style="1" customWidth="1"/>
    <col min="2569" max="2569" width="7.25" style="1" customWidth="1"/>
    <col min="2570" max="2570" width="4" style="1" customWidth="1"/>
    <col min="2571" max="2582" width="9.375" style="1" customWidth="1"/>
    <col min="2583" max="2816" width="9" style="1"/>
    <col min="2817" max="2818" width="3.375" style="1" customWidth="1"/>
    <col min="2819" max="2819" width="5.125" style="1" customWidth="1"/>
    <col min="2820" max="2820" width="2.125" style="1" customWidth="1"/>
    <col min="2821" max="2821" width="5.875" style="1" customWidth="1"/>
    <col min="2822" max="2822" width="6.375" style="1" customWidth="1"/>
    <col min="2823" max="2823" width="6.75" style="1" customWidth="1"/>
    <col min="2824" max="2824" width="7.375" style="1" customWidth="1"/>
    <col min="2825" max="2825" width="7.25" style="1" customWidth="1"/>
    <col min="2826" max="2826" width="4" style="1" customWidth="1"/>
    <col min="2827" max="2838" width="9.375" style="1" customWidth="1"/>
    <col min="2839" max="3072" width="9" style="1"/>
    <col min="3073" max="3074" width="3.375" style="1" customWidth="1"/>
    <col min="3075" max="3075" width="5.125" style="1" customWidth="1"/>
    <col min="3076" max="3076" width="2.125" style="1" customWidth="1"/>
    <col min="3077" max="3077" width="5.875" style="1" customWidth="1"/>
    <col min="3078" max="3078" width="6.375" style="1" customWidth="1"/>
    <col min="3079" max="3079" width="6.75" style="1" customWidth="1"/>
    <col min="3080" max="3080" width="7.375" style="1" customWidth="1"/>
    <col min="3081" max="3081" width="7.25" style="1" customWidth="1"/>
    <col min="3082" max="3082" width="4" style="1" customWidth="1"/>
    <col min="3083" max="3094" width="9.375" style="1" customWidth="1"/>
    <col min="3095" max="3328" width="9" style="1"/>
    <col min="3329" max="3330" width="3.375" style="1" customWidth="1"/>
    <col min="3331" max="3331" width="5.125" style="1" customWidth="1"/>
    <col min="3332" max="3332" width="2.125" style="1" customWidth="1"/>
    <col min="3333" max="3333" width="5.875" style="1" customWidth="1"/>
    <col min="3334" max="3334" width="6.375" style="1" customWidth="1"/>
    <col min="3335" max="3335" width="6.75" style="1" customWidth="1"/>
    <col min="3336" max="3336" width="7.375" style="1" customWidth="1"/>
    <col min="3337" max="3337" width="7.25" style="1" customWidth="1"/>
    <col min="3338" max="3338" width="4" style="1" customWidth="1"/>
    <col min="3339" max="3350" width="9.375" style="1" customWidth="1"/>
    <col min="3351" max="3584" width="9" style="1"/>
    <col min="3585" max="3586" width="3.375" style="1" customWidth="1"/>
    <col min="3587" max="3587" width="5.125" style="1" customWidth="1"/>
    <col min="3588" max="3588" width="2.125" style="1" customWidth="1"/>
    <col min="3589" max="3589" width="5.875" style="1" customWidth="1"/>
    <col min="3590" max="3590" width="6.375" style="1" customWidth="1"/>
    <col min="3591" max="3591" width="6.75" style="1" customWidth="1"/>
    <col min="3592" max="3592" width="7.375" style="1" customWidth="1"/>
    <col min="3593" max="3593" width="7.25" style="1" customWidth="1"/>
    <col min="3594" max="3594" width="4" style="1" customWidth="1"/>
    <col min="3595" max="3606" width="9.375" style="1" customWidth="1"/>
    <col min="3607" max="3840" width="9" style="1"/>
    <col min="3841" max="3842" width="3.375" style="1" customWidth="1"/>
    <col min="3843" max="3843" width="5.125" style="1" customWidth="1"/>
    <col min="3844" max="3844" width="2.125" style="1" customWidth="1"/>
    <col min="3845" max="3845" width="5.875" style="1" customWidth="1"/>
    <col min="3846" max="3846" width="6.375" style="1" customWidth="1"/>
    <col min="3847" max="3847" width="6.75" style="1" customWidth="1"/>
    <col min="3848" max="3848" width="7.375" style="1" customWidth="1"/>
    <col min="3849" max="3849" width="7.25" style="1" customWidth="1"/>
    <col min="3850" max="3850" width="4" style="1" customWidth="1"/>
    <col min="3851" max="3862" width="9.375" style="1" customWidth="1"/>
    <col min="3863" max="4096" width="9" style="1"/>
    <col min="4097" max="4098" width="3.375" style="1" customWidth="1"/>
    <col min="4099" max="4099" width="5.125" style="1" customWidth="1"/>
    <col min="4100" max="4100" width="2.125" style="1" customWidth="1"/>
    <col min="4101" max="4101" width="5.875" style="1" customWidth="1"/>
    <col min="4102" max="4102" width="6.375" style="1" customWidth="1"/>
    <col min="4103" max="4103" width="6.75" style="1" customWidth="1"/>
    <col min="4104" max="4104" width="7.375" style="1" customWidth="1"/>
    <col min="4105" max="4105" width="7.25" style="1" customWidth="1"/>
    <col min="4106" max="4106" width="4" style="1" customWidth="1"/>
    <col min="4107" max="4118" width="9.375" style="1" customWidth="1"/>
    <col min="4119" max="4352" width="9" style="1"/>
    <col min="4353" max="4354" width="3.375" style="1" customWidth="1"/>
    <col min="4355" max="4355" width="5.125" style="1" customWidth="1"/>
    <col min="4356" max="4356" width="2.125" style="1" customWidth="1"/>
    <col min="4357" max="4357" width="5.875" style="1" customWidth="1"/>
    <col min="4358" max="4358" width="6.375" style="1" customWidth="1"/>
    <col min="4359" max="4359" width="6.75" style="1" customWidth="1"/>
    <col min="4360" max="4360" width="7.375" style="1" customWidth="1"/>
    <col min="4361" max="4361" width="7.25" style="1" customWidth="1"/>
    <col min="4362" max="4362" width="4" style="1" customWidth="1"/>
    <col min="4363" max="4374" width="9.375" style="1" customWidth="1"/>
    <col min="4375" max="4608" width="9" style="1"/>
    <col min="4609" max="4610" width="3.375" style="1" customWidth="1"/>
    <col min="4611" max="4611" width="5.125" style="1" customWidth="1"/>
    <col min="4612" max="4612" width="2.125" style="1" customWidth="1"/>
    <col min="4613" max="4613" width="5.875" style="1" customWidth="1"/>
    <col min="4614" max="4614" width="6.375" style="1" customWidth="1"/>
    <col min="4615" max="4615" width="6.75" style="1" customWidth="1"/>
    <col min="4616" max="4616" width="7.375" style="1" customWidth="1"/>
    <col min="4617" max="4617" width="7.25" style="1" customWidth="1"/>
    <col min="4618" max="4618" width="4" style="1" customWidth="1"/>
    <col min="4619" max="4630" width="9.375" style="1" customWidth="1"/>
    <col min="4631" max="4864" width="9" style="1"/>
    <col min="4865" max="4866" width="3.375" style="1" customWidth="1"/>
    <col min="4867" max="4867" width="5.125" style="1" customWidth="1"/>
    <col min="4868" max="4868" width="2.125" style="1" customWidth="1"/>
    <col min="4869" max="4869" width="5.875" style="1" customWidth="1"/>
    <col min="4870" max="4870" width="6.375" style="1" customWidth="1"/>
    <col min="4871" max="4871" width="6.75" style="1" customWidth="1"/>
    <col min="4872" max="4872" width="7.375" style="1" customWidth="1"/>
    <col min="4873" max="4873" width="7.25" style="1" customWidth="1"/>
    <col min="4874" max="4874" width="4" style="1" customWidth="1"/>
    <col min="4875" max="4886" width="9.375" style="1" customWidth="1"/>
    <col min="4887" max="5120" width="9" style="1"/>
    <col min="5121" max="5122" width="3.375" style="1" customWidth="1"/>
    <col min="5123" max="5123" width="5.125" style="1" customWidth="1"/>
    <col min="5124" max="5124" width="2.125" style="1" customWidth="1"/>
    <col min="5125" max="5125" width="5.875" style="1" customWidth="1"/>
    <col min="5126" max="5126" width="6.375" style="1" customWidth="1"/>
    <col min="5127" max="5127" width="6.75" style="1" customWidth="1"/>
    <col min="5128" max="5128" width="7.375" style="1" customWidth="1"/>
    <col min="5129" max="5129" width="7.25" style="1" customWidth="1"/>
    <col min="5130" max="5130" width="4" style="1" customWidth="1"/>
    <col min="5131" max="5142" width="9.375" style="1" customWidth="1"/>
    <col min="5143" max="5376" width="9" style="1"/>
    <col min="5377" max="5378" width="3.375" style="1" customWidth="1"/>
    <col min="5379" max="5379" width="5.125" style="1" customWidth="1"/>
    <col min="5380" max="5380" width="2.125" style="1" customWidth="1"/>
    <col min="5381" max="5381" width="5.875" style="1" customWidth="1"/>
    <col min="5382" max="5382" width="6.375" style="1" customWidth="1"/>
    <col min="5383" max="5383" width="6.75" style="1" customWidth="1"/>
    <col min="5384" max="5384" width="7.375" style="1" customWidth="1"/>
    <col min="5385" max="5385" width="7.25" style="1" customWidth="1"/>
    <col min="5386" max="5386" width="4" style="1" customWidth="1"/>
    <col min="5387" max="5398" width="9.375" style="1" customWidth="1"/>
    <col min="5399" max="5632" width="9" style="1"/>
    <col min="5633" max="5634" width="3.375" style="1" customWidth="1"/>
    <col min="5635" max="5635" width="5.125" style="1" customWidth="1"/>
    <col min="5636" max="5636" width="2.125" style="1" customWidth="1"/>
    <col min="5637" max="5637" width="5.875" style="1" customWidth="1"/>
    <col min="5638" max="5638" width="6.375" style="1" customWidth="1"/>
    <col min="5639" max="5639" width="6.75" style="1" customWidth="1"/>
    <col min="5640" max="5640" width="7.375" style="1" customWidth="1"/>
    <col min="5641" max="5641" width="7.25" style="1" customWidth="1"/>
    <col min="5642" max="5642" width="4" style="1" customWidth="1"/>
    <col min="5643" max="5654" width="9.375" style="1" customWidth="1"/>
    <col min="5655" max="5888" width="9" style="1"/>
    <col min="5889" max="5890" width="3.375" style="1" customWidth="1"/>
    <col min="5891" max="5891" width="5.125" style="1" customWidth="1"/>
    <col min="5892" max="5892" width="2.125" style="1" customWidth="1"/>
    <col min="5893" max="5893" width="5.875" style="1" customWidth="1"/>
    <col min="5894" max="5894" width="6.375" style="1" customWidth="1"/>
    <col min="5895" max="5895" width="6.75" style="1" customWidth="1"/>
    <col min="5896" max="5896" width="7.375" style="1" customWidth="1"/>
    <col min="5897" max="5897" width="7.25" style="1" customWidth="1"/>
    <col min="5898" max="5898" width="4" style="1" customWidth="1"/>
    <col min="5899" max="5910" width="9.375" style="1" customWidth="1"/>
    <col min="5911" max="6144" width="9" style="1"/>
    <col min="6145" max="6146" width="3.375" style="1" customWidth="1"/>
    <col min="6147" max="6147" width="5.125" style="1" customWidth="1"/>
    <col min="6148" max="6148" width="2.125" style="1" customWidth="1"/>
    <col min="6149" max="6149" width="5.875" style="1" customWidth="1"/>
    <col min="6150" max="6150" width="6.375" style="1" customWidth="1"/>
    <col min="6151" max="6151" width="6.75" style="1" customWidth="1"/>
    <col min="6152" max="6152" width="7.375" style="1" customWidth="1"/>
    <col min="6153" max="6153" width="7.25" style="1" customWidth="1"/>
    <col min="6154" max="6154" width="4" style="1" customWidth="1"/>
    <col min="6155" max="6166" width="9.375" style="1" customWidth="1"/>
    <col min="6167" max="6400" width="9" style="1"/>
    <col min="6401" max="6402" width="3.375" style="1" customWidth="1"/>
    <col min="6403" max="6403" width="5.125" style="1" customWidth="1"/>
    <col min="6404" max="6404" width="2.125" style="1" customWidth="1"/>
    <col min="6405" max="6405" width="5.875" style="1" customWidth="1"/>
    <col min="6406" max="6406" width="6.375" style="1" customWidth="1"/>
    <col min="6407" max="6407" width="6.75" style="1" customWidth="1"/>
    <col min="6408" max="6408" width="7.375" style="1" customWidth="1"/>
    <col min="6409" max="6409" width="7.25" style="1" customWidth="1"/>
    <col min="6410" max="6410" width="4" style="1" customWidth="1"/>
    <col min="6411" max="6422" width="9.375" style="1" customWidth="1"/>
    <col min="6423" max="6656" width="9" style="1"/>
    <col min="6657" max="6658" width="3.375" style="1" customWidth="1"/>
    <col min="6659" max="6659" width="5.125" style="1" customWidth="1"/>
    <col min="6660" max="6660" width="2.125" style="1" customWidth="1"/>
    <col min="6661" max="6661" width="5.875" style="1" customWidth="1"/>
    <col min="6662" max="6662" width="6.375" style="1" customWidth="1"/>
    <col min="6663" max="6663" width="6.75" style="1" customWidth="1"/>
    <col min="6664" max="6664" width="7.375" style="1" customWidth="1"/>
    <col min="6665" max="6665" width="7.25" style="1" customWidth="1"/>
    <col min="6666" max="6666" width="4" style="1" customWidth="1"/>
    <col min="6667" max="6678" width="9.375" style="1" customWidth="1"/>
    <col min="6679" max="6912" width="9" style="1"/>
    <col min="6913" max="6914" width="3.375" style="1" customWidth="1"/>
    <col min="6915" max="6915" width="5.125" style="1" customWidth="1"/>
    <col min="6916" max="6916" width="2.125" style="1" customWidth="1"/>
    <col min="6917" max="6917" width="5.875" style="1" customWidth="1"/>
    <col min="6918" max="6918" width="6.375" style="1" customWidth="1"/>
    <col min="6919" max="6919" width="6.75" style="1" customWidth="1"/>
    <col min="6920" max="6920" width="7.375" style="1" customWidth="1"/>
    <col min="6921" max="6921" width="7.25" style="1" customWidth="1"/>
    <col min="6922" max="6922" width="4" style="1" customWidth="1"/>
    <col min="6923" max="6934" width="9.375" style="1" customWidth="1"/>
    <col min="6935" max="7168" width="9" style="1"/>
    <col min="7169" max="7170" width="3.375" style="1" customWidth="1"/>
    <col min="7171" max="7171" width="5.125" style="1" customWidth="1"/>
    <col min="7172" max="7172" width="2.125" style="1" customWidth="1"/>
    <col min="7173" max="7173" width="5.875" style="1" customWidth="1"/>
    <col min="7174" max="7174" width="6.375" style="1" customWidth="1"/>
    <col min="7175" max="7175" width="6.75" style="1" customWidth="1"/>
    <col min="7176" max="7176" width="7.375" style="1" customWidth="1"/>
    <col min="7177" max="7177" width="7.25" style="1" customWidth="1"/>
    <col min="7178" max="7178" width="4" style="1" customWidth="1"/>
    <col min="7179" max="7190" width="9.375" style="1" customWidth="1"/>
    <col min="7191" max="7424" width="9" style="1"/>
    <col min="7425" max="7426" width="3.375" style="1" customWidth="1"/>
    <col min="7427" max="7427" width="5.125" style="1" customWidth="1"/>
    <col min="7428" max="7428" width="2.125" style="1" customWidth="1"/>
    <col min="7429" max="7429" width="5.875" style="1" customWidth="1"/>
    <col min="7430" max="7430" width="6.375" style="1" customWidth="1"/>
    <col min="7431" max="7431" width="6.75" style="1" customWidth="1"/>
    <col min="7432" max="7432" width="7.375" style="1" customWidth="1"/>
    <col min="7433" max="7433" width="7.25" style="1" customWidth="1"/>
    <col min="7434" max="7434" width="4" style="1" customWidth="1"/>
    <col min="7435" max="7446" width="9.375" style="1" customWidth="1"/>
    <col min="7447" max="7680" width="9" style="1"/>
    <col min="7681" max="7682" width="3.375" style="1" customWidth="1"/>
    <col min="7683" max="7683" width="5.125" style="1" customWidth="1"/>
    <col min="7684" max="7684" width="2.125" style="1" customWidth="1"/>
    <col min="7685" max="7685" width="5.875" style="1" customWidth="1"/>
    <col min="7686" max="7686" width="6.375" style="1" customWidth="1"/>
    <col min="7687" max="7687" width="6.75" style="1" customWidth="1"/>
    <col min="7688" max="7688" width="7.375" style="1" customWidth="1"/>
    <col min="7689" max="7689" width="7.25" style="1" customWidth="1"/>
    <col min="7690" max="7690" width="4" style="1" customWidth="1"/>
    <col min="7691" max="7702" width="9.375" style="1" customWidth="1"/>
    <col min="7703" max="7936" width="9" style="1"/>
    <col min="7937" max="7938" width="3.375" style="1" customWidth="1"/>
    <col min="7939" max="7939" width="5.125" style="1" customWidth="1"/>
    <col min="7940" max="7940" width="2.125" style="1" customWidth="1"/>
    <col min="7941" max="7941" width="5.875" style="1" customWidth="1"/>
    <col min="7942" max="7942" width="6.375" style="1" customWidth="1"/>
    <col min="7943" max="7943" width="6.75" style="1" customWidth="1"/>
    <col min="7944" max="7944" width="7.375" style="1" customWidth="1"/>
    <col min="7945" max="7945" width="7.25" style="1" customWidth="1"/>
    <col min="7946" max="7946" width="4" style="1" customWidth="1"/>
    <col min="7947" max="7958" width="9.375" style="1" customWidth="1"/>
    <col min="7959" max="8192" width="9" style="1"/>
    <col min="8193" max="8194" width="3.375" style="1" customWidth="1"/>
    <col min="8195" max="8195" width="5.125" style="1" customWidth="1"/>
    <col min="8196" max="8196" width="2.125" style="1" customWidth="1"/>
    <col min="8197" max="8197" width="5.875" style="1" customWidth="1"/>
    <col min="8198" max="8198" width="6.375" style="1" customWidth="1"/>
    <col min="8199" max="8199" width="6.75" style="1" customWidth="1"/>
    <col min="8200" max="8200" width="7.375" style="1" customWidth="1"/>
    <col min="8201" max="8201" width="7.25" style="1" customWidth="1"/>
    <col min="8202" max="8202" width="4" style="1" customWidth="1"/>
    <col min="8203" max="8214" width="9.375" style="1" customWidth="1"/>
    <col min="8215" max="8448" width="9" style="1"/>
    <col min="8449" max="8450" width="3.375" style="1" customWidth="1"/>
    <col min="8451" max="8451" width="5.125" style="1" customWidth="1"/>
    <col min="8452" max="8452" width="2.125" style="1" customWidth="1"/>
    <col min="8453" max="8453" width="5.875" style="1" customWidth="1"/>
    <col min="8454" max="8454" width="6.375" style="1" customWidth="1"/>
    <col min="8455" max="8455" width="6.75" style="1" customWidth="1"/>
    <col min="8456" max="8456" width="7.375" style="1" customWidth="1"/>
    <col min="8457" max="8457" width="7.25" style="1" customWidth="1"/>
    <col min="8458" max="8458" width="4" style="1" customWidth="1"/>
    <col min="8459" max="8470" width="9.375" style="1" customWidth="1"/>
    <col min="8471" max="8704" width="9" style="1"/>
    <col min="8705" max="8706" width="3.375" style="1" customWidth="1"/>
    <col min="8707" max="8707" width="5.125" style="1" customWidth="1"/>
    <col min="8708" max="8708" width="2.125" style="1" customWidth="1"/>
    <col min="8709" max="8709" width="5.875" style="1" customWidth="1"/>
    <col min="8710" max="8710" width="6.375" style="1" customWidth="1"/>
    <col min="8711" max="8711" width="6.75" style="1" customWidth="1"/>
    <col min="8712" max="8712" width="7.375" style="1" customWidth="1"/>
    <col min="8713" max="8713" width="7.25" style="1" customWidth="1"/>
    <col min="8714" max="8714" width="4" style="1" customWidth="1"/>
    <col min="8715" max="8726" width="9.375" style="1" customWidth="1"/>
    <col min="8727" max="8960" width="9" style="1"/>
    <col min="8961" max="8962" width="3.375" style="1" customWidth="1"/>
    <col min="8963" max="8963" width="5.125" style="1" customWidth="1"/>
    <col min="8964" max="8964" width="2.125" style="1" customWidth="1"/>
    <col min="8965" max="8965" width="5.875" style="1" customWidth="1"/>
    <col min="8966" max="8966" width="6.375" style="1" customWidth="1"/>
    <col min="8967" max="8967" width="6.75" style="1" customWidth="1"/>
    <col min="8968" max="8968" width="7.375" style="1" customWidth="1"/>
    <col min="8969" max="8969" width="7.25" style="1" customWidth="1"/>
    <col min="8970" max="8970" width="4" style="1" customWidth="1"/>
    <col min="8971" max="8982" width="9.375" style="1" customWidth="1"/>
    <col min="8983" max="9216" width="9" style="1"/>
    <col min="9217" max="9218" width="3.375" style="1" customWidth="1"/>
    <col min="9219" max="9219" width="5.125" style="1" customWidth="1"/>
    <col min="9220" max="9220" width="2.125" style="1" customWidth="1"/>
    <col min="9221" max="9221" width="5.875" style="1" customWidth="1"/>
    <col min="9222" max="9222" width="6.375" style="1" customWidth="1"/>
    <col min="9223" max="9223" width="6.75" style="1" customWidth="1"/>
    <col min="9224" max="9224" width="7.375" style="1" customWidth="1"/>
    <col min="9225" max="9225" width="7.25" style="1" customWidth="1"/>
    <col min="9226" max="9226" width="4" style="1" customWidth="1"/>
    <col min="9227" max="9238" width="9.375" style="1" customWidth="1"/>
    <col min="9239" max="9472" width="9" style="1"/>
    <col min="9473" max="9474" width="3.375" style="1" customWidth="1"/>
    <col min="9475" max="9475" width="5.125" style="1" customWidth="1"/>
    <col min="9476" max="9476" width="2.125" style="1" customWidth="1"/>
    <col min="9477" max="9477" width="5.875" style="1" customWidth="1"/>
    <col min="9478" max="9478" width="6.375" style="1" customWidth="1"/>
    <col min="9479" max="9479" width="6.75" style="1" customWidth="1"/>
    <col min="9480" max="9480" width="7.375" style="1" customWidth="1"/>
    <col min="9481" max="9481" width="7.25" style="1" customWidth="1"/>
    <col min="9482" max="9482" width="4" style="1" customWidth="1"/>
    <col min="9483" max="9494" width="9.375" style="1" customWidth="1"/>
    <col min="9495" max="9728" width="9" style="1"/>
    <col min="9729" max="9730" width="3.375" style="1" customWidth="1"/>
    <col min="9731" max="9731" width="5.125" style="1" customWidth="1"/>
    <col min="9732" max="9732" width="2.125" style="1" customWidth="1"/>
    <col min="9733" max="9733" width="5.875" style="1" customWidth="1"/>
    <col min="9734" max="9734" width="6.375" style="1" customWidth="1"/>
    <col min="9735" max="9735" width="6.75" style="1" customWidth="1"/>
    <col min="9736" max="9736" width="7.375" style="1" customWidth="1"/>
    <col min="9737" max="9737" width="7.25" style="1" customWidth="1"/>
    <col min="9738" max="9738" width="4" style="1" customWidth="1"/>
    <col min="9739" max="9750" width="9.375" style="1" customWidth="1"/>
    <col min="9751" max="9984" width="9" style="1"/>
    <col min="9985" max="9986" width="3.375" style="1" customWidth="1"/>
    <col min="9987" max="9987" width="5.125" style="1" customWidth="1"/>
    <col min="9988" max="9988" width="2.125" style="1" customWidth="1"/>
    <col min="9989" max="9989" width="5.875" style="1" customWidth="1"/>
    <col min="9990" max="9990" width="6.375" style="1" customWidth="1"/>
    <col min="9991" max="9991" width="6.75" style="1" customWidth="1"/>
    <col min="9992" max="9992" width="7.375" style="1" customWidth="1"/>
    <col min="9993" max="9993" width="7.25" style="1" customWidth="1"/>
    <col min="9994" max="9994" width="4" style="1" customWidth="1"/>
    <col min="9995" max="10006" width="9.375" style="1" customWidth="1"/>
    <col min="10007" max="10240" width="9" style="1"/>
    <col min="10241" max="10242" width="3.375" style="1" customWidth="1"/>
    <col min="10243" max="10243" width="5.125" style="1" customWidth="1"/>
    <col min="10244" max="10244" width="2.125" style="1" customWidth="1"/>
    <col min="10245" max="10245" width="5.875" style="1" customWidth="1"/>
    <col min="10246" max="10246" width="6.375" style="1" customWidth="1"/>
    <col min="10247" max="10247" width="6.75" style="1" customWidth="1"/>
    <col min="10248" max="10248" width="7.375" style="1" customWidth="1"/>
    <col min="10249" max="10249" width="7.25" style="1" customWidth="1"/>
    <col min="10250" max="10250" width="4" style="1" customWidth="1"/>
    <col min="10251" max="10262" width="9.375" style="1" customWidth="1"/>
    <col min="10263" max="10496" width="9" style="1"/>
    <col min="10497" max="10498" width="3.375" style="1" customWidth="1"/>
    <col min="10499" max="10499" width="5.125" style="1" customWidth="1"/>
    <col min="10500" max="10500" width="2.125" style="1" customWidth="1"/>
    <col min="10501" max="10501" width="5.875" style="1" customWidth="1"/>
    <col min="10502" max="10502" width="6.375" style="1" customWidth="1"/>
    <col min="10503" max="10503" width="6.75" style="1" customWidth="1"/>
    <col min="10504" max="10504" width="7.375" style="1" customWidth="1"/>
    <col min="10505" max="10505" width="7.25" style="1" customWidth="1"/>
    <col min="10506" max="10506" width="4" style="1" customWidth="1"/>
    <col min="10507" max="10518" width="9.375" style="1" customWidth="1"/>
    <col min="10519" max="10752" width="9" style="1"/>
    <col min="10753" max="10754" width="3.375" style="1" customWidth="1"/>
    <col min="10755" max="10755" width="5.125" style="1" customWidth="1"/>
    <col min="10756" max="10756" width="2.125" style="1" customWidth="1"/>
    <col min="10757" max="10757" width="5.875" style="1" customWidth="1"/>
    <col min="10758" max="10758" width="6.375" style="1" customWidth="1"/>
    <col min="10759" max="10759" width="6.75" style="1" customWidth="1"/>
    <col min="10760" max="10760" width="7.375" style="1" customWidth="1"/>
    <col min="10761" max="10761" width="7.25" style="1" customWidth="1"/>
    <col min="10762" max="10762" width="4" style="1" customWidth="1"/>
    <col min="10763" max="10774" width="9.375" style="1" customWidth="1"/>
    <col min="10775" max="11008" width="9" style="1"/>
    <col min="11009" max="11010" width="3.375" style="1" customWidth="1"/>
    <col min="11011" max="11011" width="5.125" style="1" customWidth="1"/>
    <col min="11012" max="11012" width="2.125" style="1" customWidth="1"/>
    <col min="11013" max="11013" width="5.875" style="1" customWidth="1"/>
    <col min="11014" max="11014" width="6.375" style="1" customWidth="1"/>
    <col min="11015" max="11015" width="6.75" style="1" customWidth="1"/>
    <col min="11016" max="11016" width="7.375" style="1" customWidth="1"/>
    <col min="11017" max="11017" width="7.25" style="1" customWidth="1"/>
    <col min="11018" max="11018" width="4" style="1" customWidth="1"/>
    <col min="11019" max="11030" width="9.375" style="1" customWidth="1"/>
    <col min="11031" max="11264" width="9" style="1"/>
    <col min="11265" max="11266" width="3.375" style="1" customWidth="1"/>
    <col min="11267" max="11267" width="5.125" style="1" customWidth="1"/>
    <col min="11268" max="11268" width="2.125" style="1" customWidth="1"/>
    <col min="11269" max="11269" width="5.875" style="1" customWidth="1"/>
    <col min="11270" max="11270" width="6.375" style="1" customWidth="1"/>
    <col min="11271" max="11271" width="6.75" style="1" customWidth="1"/>
    <col min="11272" max="11272" width="7.375" style="1" customWidth="1"/>
    <col min="11273" max="11273" width="7.25" style="1" customWidth="1"/>
    <col min="11274" max="11274" width="4" style="1" customWidth="1"/>
    <col min="11275" max="11286" width="9.375" style="1" customWidth="1"/>
    <col min="11287" max="11520" width="9" style="1"/>
    <col min="11521" max="11522" width="3.375" style="1" customWidth="1"/>
    <col min="11523" max="11523" width="5.125" style="1" customWidth="1"/>
    <col min="11524" max="11524" width="2.125" style="1" customWidth="1"/>
    <col min="11525" max="11525" width="5.875" style="1" customWidth="1"/>
    <col min="11526" max="11526" width="6.375" style="1" customWidth="1"/>
    <col min="11527" max="11527" width="6.75" style="1" customWidth="1"/>
    <col min="11528" max="11528" width="7.375" style="1" customWidth="1"/>
    <col min="11529" max="11529" width="7.25" style="1" customWidth="1"/>
    <col min="11530" max="11530" width="4" style="1" customWidth="1"/>
    <col min="11531" max="11542" width="9.375" style="1" customWidth="1"/>
    <col min="11543" max="11776" width="9" style="1"/>
    <col min="11777" max="11778" width="3.375" style="1" customWidth="1"/>
    <col min="11779" max="11779" width="5.125" style="1" customWidth="1"/>
    <col min="11780" max="11780" width="2.125" style="1" customWidth="1"/>
    <col min="11781" max="11781" width="5.875" style="1" customWidth="1"/>
    <col min="11782" max="11782" width="6.375" style="1" customWidth="1"/>
    <col min="11783" max="11783" width="6.75" style="1" customWidth="1"/>
    <col min="11784" max="11784" width="7.375" style="1" customWidth="1"/>
    <col min="11785" max="11785" width="7.25" style="1" customWidth="1"/>
    <col min="11786" max="11786" width="4" style="1" customWidth="1"/>
    <col min="11787" max="11798" width="9.375" style="1" customWidth="1"/>
    <col min="11799" max="12032" width="9" style="1"/>
    <col min="12033" max="12034" width="3.375" style="1" customWidth="1"/>
    <col min="12035" max="12035" width="5.125" style="1" customWidth="1"/>
    <col min="12036" max="12036" width="2.125" style="1" customWidth="1"/>
    <col min="12037" max="12037" width="5.875" style="1" customWidth="1"/>
    <col min="12038" max="12038" width="6.375" style="1" customWidth="1"/>
    <col min="12039" max="12039" width="6.75" style="1" customWidth="1"/>
    <col min="12040" max="12040" width="7.375" style="1" customWidth="1"/>
    <col min="12041" max="12041" width="7.25" style="1" customWidth="1"/>
    <col min="12042" max="12042" width="4" style="1" customWidth="1"/>
    <col min="12043" max="12054" width="9.375" style="1" customWidth="1"/>
    <col min="12055" max="12288" width="9" style="1"/>
    <col min="12289" max="12290" width="3.375" style="1" customWidth="1"/>
    <col min="12291" max="12291" width="5.125" style="1" customWidth="1"/>
    <col min="12292" max="12292" width="2.125" style="1" customWidth="1"/>
    <col min="12293" max="12293" width="5.875" style="1" customWidth="1"/>
    <col min="12294" max="12294" width="6.375" style="1" customWidth="1"/>
    <col min="12295" max="12295" width="6.75" style="1" customWidth="1"/>
    <col min="12296" max="12296" width="7.375" style="1" customWidth="1"/>
    <col min="12297" max="12297" width="7.25" style="1" customWidth="1"/>
    <col min="12298" max="12298" width="4" style="1" customWidth="1"/>
    <col min="12299" max="12310" width="9.375" style="1" customWidth="1"/>
    <col min="12311" max="12544" width="9" style="1"/>
    <col min="12545" max="12546" width="3.375" style="1" customWidth="1"/>
    <col min="12547" max="12547" width="5.125" style="1" customWidth="1"/>
    <col min="12548" max="12548" width="2.125" style="1" customWidth="1"/>
    <col min="12549" max="12549" width="5.875" style="1" customWidth="1"/>
    <col min="12550" max="12550" width="6.375" style="1" customWidth="1"/>
    <col min="12551" max="12551" width="6.75" style="1" customWidth="1"/>
    <col min="12552" max="12552" width="7.375" style="1" customWidth="1"/>
    <col min="12553" max="12553" width="7.25" style="1" customWidth="1"/>
    <col min="12554" max="12554" width="4" style="1" customWidth="1"/>
    <col min="12555" max="12566" width="9.375" style="1" customWidth="1"/>
    <col min="12567" max="12800" width="9" style="1"/>
    <col min="12801" max="12802" width="3.375" style="1" customWidth="1"/>
    <col min="12803" max="12803" width="5.125" style="1" customWidth="1"/>
    <col min="12804" max="12804" width="2.125" style="1" customWidth="1"/>
    <col min="12805" max="12805" width="5.875" style="1" customWidth="1"/>
    <col min="12806" max="12806" width="6.375" style="1" customWidth="1"/>
    <col min="12807" max="12807" width="6.75" style="1" customWidth="1"/>
    <col min="12808" max="12808" width="7.375" style="1" customWidth="1"/>
    <col min="12809" max="12809" width="7.25" style="1" customWidth="1"/>
    <col min="12810" max="12810" width="4" style="1" customWidth="1"/>
    <col min="12811" max="12822" width="9.375" style="1" customWidth="1"/>
    <col min="12823" max="13056" width="9" style="1"/>
    <col min="13057" max="13058" width="3.375" style="1" customWidth="1"/>
    <col min="13059" max="13059" width="5.125" style="1" customWidth="1"/>
    <col min="13060" max="13060" width="2.125" style="1" customWidth="1"/>
    <col min="13061" max="13061" width="5.875" style="1" customWidth="1"/>
    <col min="13062" max="13062" width="6.375" style="1" customWidth="1"/>
    <col min="13063" max="13063" width="6.75" style="1" customWidth="1"/>
    <col min="13064" max="13064" width="7.375" style="1" customWidth="1"/>
    <col min="13065" max="13065" width="7.25" style="1" customWidth="1"/>
    <col min="13066" max="13066" width="4" style="1" customWidth="1"/>
    <col min="13067" max="13078" width="9.375" style="1" customWidth="1"/>
    <col min="13079" max="13312" width="9" style="1"/>
    <col min="13313" max="13314" width="3.375" style="1" customWidth="1"/>
    <col min="13315" max="13315" width="5.125" style="1" customWidth="1"/>
    <col min="13316" max="13316" width="2.125" style="1" customWidth="1"/>
    <col min="13317" max="13317" width="5.875" style="1" customWidth="1"/>
    <col min="13318" max="13318" width="6.375" style="1" customWidth="1"/>
    <col min="13319" max="13319" width="6.75" style="1" customWidth="1"/>
    <col min="13320" max="13320" width="7.375" style="1" customWidth="1"/>
    <col min="13321" max="13321" width="7.25" style="1" customWidth="1"/>
    <col min="13322" max="13322" width="4" style="1" customWidth="1"/>
    <col min="13323" max="13334" width="9.375" style="1" customWidth="1"/>
    <col min="13335" max="13568" width="9" style="1"/>
    <col min="13569" max="13570" width="3.375" style="1" customWidth="1"/>
    <col min="13571" max="13571" width="5.125" style="1" customWidth="1"/>
    <col min="13572" max="13572" width="2.125" style="1" customWidth="1"/>
    <col min="13573" max="13573" width="5.875" style="1" customWidth="1"/>
    <col min="13574" max="13574" width="6.375" style="1" customWidth="1"/>
    <col min="13575" max="13575" width="6.75" style="1" customWidth="1"/>
    <col min="13576" max="13576" width="7.375" style="1" customWidth="1"/>
    <col min="13577" max="13577" width="7.25" style="1" customWidth="1"/>
    <col min="13578" max="13578" width="4" style="1" customWidth="1"/>
    <col min="13579" max="13590" width="9.375" style="1" customWidth="1"/>
    <col min="13591" max="13824" width="9" style="1"/>
    <col min="13825" max="13826" width="3.375" style="1" customWidth="1"/>
    <col min="13827" max="13827" width="5.125" style="1" customWidth="1"/>
    <col min="13828" max="13828" width="2.125" style="1" customWidth="1"/>
    <col min="13829" max="13829" width="5.875" style="1" customWidth="1"/>
    <col min="13830" max="13830" width="6.375" style="1" customWidth="1"/>
    <col min="13831" max="13831" width="6.75" style="1" customWidth="1"/>
    <col min="13832" max="13832" width="7.375" style="1" customWidth="1"/>
    <col min="13833" max="13833" width="7.25" style="1" customWidth="1"/>
    <col min="13834" max="13834" width="4" style="1" customWidth="1"/>
    <col min="13835" max="13846" width="9.375" style="1" customWidth="1"/>
    <col min="13847" max="14080" width="9" style="1"/>
    <col min="14081" max="14082" width="3.375" style="1" customWidth="1"/>
    <col min="14083" max="14083" width="5.125" style="1" customWidth="1"/>
    <col min="14084" max="14084" width="2.125" style="1" customWidth="1"/>
    <col min="14085" max="14085" width="5.875" style="1" customWidth="1"/>
    <col min="14086" max="14086" width="6.375" style="1" customWidth="1"/>
    <col min="14087" max="14087" width="6.75" style="1" customWidth="1"/>
    <col min="14088" max="14088" width="7.375" style="1" customWidth="1"/>
    <col min="14089" max="14089" width="7.25" style="1" customWidth="1"/>
    <col min="14090" max="14090" width="4" style="1" customWidth="1"/>
    <col min="14091" max="14102" width="9.375" style="1" customWidth="1"/>
    <col min="14103" max="14336" width="9" style="1"/>
    <col min="14337" max="14338" width="3.375" style="1" customWidth="1"/>
    <col min="14339" max="14339" width="5.125" style="1" customWidth="1"/>
    <col min="14340" max="14340" width="2.125" style="1" customWidth="1"/>
    <col min="14341" max="14341" width="5.875" style="1" customWidth="1"/>
    <col min="14342" max="14342" width="6.375" style="1" customWidth="1"/>
    <col min="14343" max="14343" width="6.75" style="1" customWidth="1"/>
    <col min="14344" max="14344" width="7.375" style="1" customWidth="1"/>
    <col min="14345" max="14345" width="7.25" style="1" customWidth="1"/>
    <col min="14346" max="14346" width="4" style="1" customWidth="1"/>
    <col min="14347" max="14358" width="9.375" style="1" customWidth="1"/>
    <col min="14359" max="14592" width="9" style="1"/>
    <col min="14593" max="14594" width="3.375" style="1" customWidth="1"/>
    <col min="14595" max="14595" width="5.125" style="1" customWidth="1"/>
    <col min="14596" max="14596" width="2.125" style="1" customWidth="1"/>
    <col min="14597" max="14597" width="5.875" style="1" customWidth="1"/>
    <col min="14598" max="14598" width="6.375" style="1" customWidth="1"/>
    <col min="14599" max="14599" width="6.75" style="1" customWidth="1"/>
    <col min="14600" max="14600" width="7.375" style="1" customWidth="1"/>
    <col min="14601" max="14601" width="7.25" style="1" customWidth="1"/>
    <col min="14602" max="14602" width="4" style="1" customWidth="1"/>
    <col min="14603" max="14614" width="9.375" style="1" customWidth="1"/>
    <col min="14615" max="14848" width="9" style="1"/>
    <col min="14849" max="14850" width="3.375" style="1" customWidth="1"/>
    <col min="14851" max="14851" width="5.125" style="1" customWidth="1"/>
    <col min="14852" max="14852" width="2.125" style="1" customWidth="1"/>
    <col min="14853" max="14853" width="5.875" style="1" customWidth="1"/>
    <col min="14854" max="14854" width="6.375" style="1" customWidth="1"/>
    <col min="14855" max="14855" width="6.75" style="1" customWidth="1"/>
    <col min="14856" max="14856" width="7.375" style="1" customWidth="1"/>
    <col min="14857" max="14857" width="7.25" style="1" customWidth="1"/>
    <col min="14858" max="14858" width="4" style="1" customWidth="1"/>
    <col min="14859" max="14870" width="9.375" style="1" customWidth="1"/>
    <col min="14871" max="15104" width="9" style="1"/>
    <col min="15105" max="15106" width="3.375" style="1" customWidth="1"/>
    <col min="15107" max="15107" width="5.125" style="1" customWidth="1"/>
    <col min="15108" max="15108" width="2.125" style="1" customWidth="1"/>
    <col min="15109" max="15109" width="5.875" style="1" customWidth="1"/>
    <col min="15110" max="15110" width="6.375" style="1" customWidth="1"/>
    <col min="15111" max="15111" width="6.75" style="1" customWidth="1"/>
    <col min="15112" max="15112" width="7.375" style="1" customWidth="1"/>
    <col min="15113" max="15113" width="7.25" style="1" customWidth="1"/>
    <col min="15114" max="15114" width="4" style="1" customWidth="1"/>
    <col min="15115" max="15126" width="9.375" style="1" customWidth="1"/>
    <col min="15127" max="15360" width="9" style="1"/>
    <col min="15361" max="15362" width="3.375" style="1" customWidth="1"/>
    <col min="15363" max="15363" width="5.125" style="1" customWidth="1"/>
    <col min="15364" max="15364" width="2.125" style="1" customWidth="1"/>
    <col min="15365" max="15365" width="5.875" style="1" customWidth="1"/>
    <col min="15366" max="15366" width="6.375" style="1" customWidth="1"/>
    <col min="15367" max="15367" width="6.75" style="1" customWidth="1"/>
    <col min="15368" max="15368" width="7.375" style="1" customWidth="1"/>
    <col min="15369" max="15369" width="7.25" style="1" customWidth="1"/>
    <col min="15370" max="15370" width="4" style="1" customWidth="1"/>
    <col min="15371" max="15382" width="9.375" style="1" customWidth="1"/>
    <col min="15383" max="15616" width="9" style="1"/>
    <col min="15617" max="15618" width="3.375" style="1" customWidth="1"/>
    <col min="15619" max="15619" width="5.125" style="1" customWidth="1"/>
    <col min="15620" max="15620" width="2.125" style="1" customWidth="1"/>
    <col min="15621" max="15621" width="5.875" style="1" customWidth="1"/>
    <col min="15622" max="15622" width="6.375" style="1" customWidth="1"/>
    <col min="15623" max="15623" width="6.75" style="1" customWidth="1"/>
    <col min="15624" max="15624" width="7.375" style="1" customWidth="1"/>
    <col min="15625" max="15625" width="7.25" style="1" customWidth="1"/>
    <col min="15626" max="15626" width="4" style="1" customWidth="1"/>
    <col min="15627" max="15638" width="9.375" style="1" customWidth="1"/>
    <col min="15639" max="15872" width="9" style="1"/>
    <col min="15873" max="15874" width="3.375" style="1" customWidth="1"/>
    <col min="15875" max="15875" width="5.125" style="1" customWidth="1"/>
    <col min="15876" max="15876" width="2.125" style="1" customWidth="1"/>
    <col min="15877" max="15877" width="5.875" style="1" customWidth="1"/>
    <col min="15878" max="15878" width="6.375" style="1" customWidth="1"/>
    <col min="15879" max="15879" width="6.75" style="1" customWidth="1"/>
    <col min="15880" max="15880" width="7.375" style="1" customWidth="1"/>
    <col min="15881" max="15881" width="7.25" style="1" customWidth="1"/>
    <col min="15882" max="15882" width="4" style="1" customWidth="1"/>
    <col min="15883" max="15894" width="9.375" style="1" customWidth="1"/>
    <col min="15895" max="16128" width="9" style="1"/>
    <col min="16129" max="16130" width="3.375" style="1" customWidth="1"/>
    <col min="16131" max="16131" width="5.125" style="1" customWidth="1"/>
    <col min="16132" max="16132" width="2.125" style="1" customWidth="1"/>
    <col min="16133" max="16133" width="5.875" style="1" customWidth="1"/>
    <col min="16134" max="16134" width="6.375" style="1" customWidth="1"/>
    <col min="16135" max="16135" width="6.75" style="1" customWidth="1"/>
    <col min="16136" max="16136" width="7.375" style="1" customWidth="1"/>
    <col min="16137" max="16137" width="7.25" style="1" customWidth="1"/>
    <col min="16138" max="16138" width="4" style="1" customWidth="1"/>
    <col min="16139" max="16150" width="9.375" style="1" customWidth="1"/>
    <col min="16151" max="16384" width="9" style="1"/>
  </cols>
  <sheetData>
    <row r="1" spans="1:24" x14ac:dyDescent="0.15">
      <c r="V1" s="2" t="s">
        <v>43</v>
      </c>
      <c r="X1" s="1" t="s">
        <v>239</v>
      </c>
    </row>
    <row r="2" spans="1:24" s="8" customFormat="1" x14ac:dyDescent="0.15">
      <c r="A2" s="37"/>
      <c r="B2" s="38"/>
      <c r="C2" s="4"/>
      <c r="D2" s="4"/>
      <c r="E2" s="4"/>
      <c r="F2" s="4"/>
      <c r="G2" s="4"/>
      <c r="H2" s="4"/>
      <c r="I2" s="5" t="s">
        <v>7</v>
      </c>
      <c r="J2" s="6"/>
      <c r="K2" s="7" t="s">
        <v>8</v>
      </c>
      <c r="L2" s="7" t="s">
        <v>9</v>
      </c>
      <c r="M2" s="329" t="s">
        <v>10</v>
      </c>
      <c r="N2" s="334" t="s">
        <v>215</v>
      </c>
      <c r="O2" s="329" t="s">
        <v>216</v>
      </c>
      <c r="P2" s="329" t="s">
        <v>217</v>
      </c>
      <c r="Q2" s="329" t="s">
        <v>218</v>
      </c>
      <c r="R2" s="329" t="s">
        <v>219</v>
      </c>
      <c r="S2" s="329" t="s">
        <v>220</v>
      </c>
      <c r="T2" s="329" t="s">
        <v>221</v>
      </c>
      <c r="U2" s="329" t="s">
        <v>222</v>
      </c>
      <c r="V2" s="329" t="s">
        <v>223</v>
      </c>
    </row>
    <row r="3" spans="1:24" s="8" customFormat="1" ht="30" customHeight="1" x14ac:dyDescent="0.15">
      <c r="A3" s="39"/>
      <c r="B3" s="40"/>
      <c r="C3" s="10" t="s">
        <v>44</v>
      </c>
      <c r="D3" s="10"/>
      <c r="E3" s="10" t="s">
        <v>45</v>
      </c>
      <c r="F3" s="10"/>
      <c r="G3" s="10"/>
      <c r="H3" s="10"/>
      <c r="I3" s="10"/>
      <c r="J3" s="11"/>
      <c r="K3" s="12" t="s">
        <v>11</v>
      </c>
      <c r="L3" s="12" t="s">
        <v>12</v>
      </c>
      <c r="M3" s="333"/>
      <c r="N3" s="330"/>
      <c r="O3" s="330"/>
      <c r="P3" s="330"/>
      <c r="Q3" s="330"/>
      <c r="R3" s="330"/>
      <c r="S3" s="330"/>
      <c r="T3" s="330"/>
      <c r="U3" s="330"/>
      <c r="V3" s="330"/>
    </row>
    <row r="4" spans="1:24" s="8" customFormat="1" ht="15.75" customHeight="1" x14ac:dyDescent="0.15">
      <c r="A4" s="375" t="s">
        <v>46</v>
      </c>
      <c r="B4" s="372" t="s">
        <v>13</v>
      </c>
      <c r="C4" s="41">
        <v>1</v>
      </c>
      <c r="D4" s="380" t="s">
        <v>47</v>
      </c>
      <c r="E4" s="343"/>
      <c r="F4" s="343"/>
      <c r="G4" s="343"/>
      <c r="H4" s="343"/>
      <c r="I4" s="343"/>
      <c r="J4" s="14" t="s">
        <v>48</v>
      </c>
      <c r="K4" s="42">
        <f>K5+K9</f>
        <v>176687</v>
      </c>
      <c r="L4" s="42">
        <f t="shared" ref="L4:V4" si="0">L5+L9</f>
        <v>152490</v>
      </c>
      <c r="M4" s="42">
        <f t="shared" si="0"/>
        <v>158627</v>
      </c>
      <c r="N4" s="42">
        <f t="shared" si="0"/>
        <v>204113</v>
      </c>
      <c r="O4" s="42">
        <f t="shared" si="0"/>
        <v>210609</v>
      </c>
      <c r="P4" s="42">
        <f t="shared" si="0"/>
        <v>216749</v>
      </c>
      <c r="Q4" s="42">
        <f t="shared" si="0"/>
        <v>226635</v>
      </c>
      <c r="R4" s="42">
        <f t="shared" si="0"/>
        <v>233381</v>
      </c>
      <c r="S4" s="42">
        <f t="shared" si="0"/>
        <v>235139</v>
      </c>
      <c r="T4" s="42">
        <f t="shared" si="0"/>
        <v>226703</v>
      </c>
      <c r="U4" s="42">
        <f t="shared" si="0"/>
        <v>224579</v>
      </c>
      <c r="V4" s="42">
        <f t="shared" si="0"/>
        <v>214780</v>
      </c>
    </row>
    <row r="5" spans="1:24" s="15" customFormat="1" ht="15.75" customHeight="1" x14ac:dyDescent="0.15">
      <c r="A5" s="378"/>
      <c r="B5" s="372"/>
      <c r="C5" s="43" t="s">
        <v>49</v>
      </c>
      <c r="D5" s="44"/>
      <c r="E5" s="368" t="s">
        <v>14</v>
      </c>
      <c r="F5" s="368"/>
      <c r="G5" s="368"/>
      <c r="H5" s="368"/>
      <c r="I5" s="325"/>
      <c r="J5" s="14" t="s">
        <v>31</v>
      </c>
      <c r="K5" s="42">
        <f>K6+K7+K8</f>
        <v>54259</v>
      </c>
      <c r="L5" s="42">
        <f t="shared" ref="L5:V5" si="1">L6+L7+L8</f>
        <v>47222</v>
      </c>
      <c r="M5" s="42">
        <f t="shared" si="1"/>
        <v>58003</v>
      </c>
      <c r="N5" s="42">
        <f t="shared" si="1"/>
        <v>51402</v>
      </c>
      <c r="O5" s="42">
        <f t="shared" si="1"/>
        <v>50775</v>
      </c>
      <c r="P5" s="42">
        <f t="shared" si="1"/>
        <v>50121</v>
      </c>
      <c r="Q5" s="42">
        <f t="shared" si="1"/>
        <v>49414</v>
      </c>
      <c r="R5" s="42">
        <f t="shared" si="1"/>
        <v>49254</v>
      </c>
      <c r="S5" s="42">
        <f t="shared" si="1"/>
        <v>49081</v>
      </c>
      <c r="T5" s="42">
        <f t="shared" si="1"/>
        <v>48881</v>
      </c>
      <c r="U5" s="42">
        <f t="shared" si="1"/>
        <v>48667</v>
      </c>
      <c r="V5" s="42">
        <f t="shared" si="1"/>
        <v>48440</v>
      </c>
    </row>
    <row r="6" spans="1:24" s="15" customFormat="1" ht="15.75" customHeight="1" x14ac:dyDescent="0.15">
      <c r="A6" s="378"/>
      <c r="B6" s="372"/>
      <c r="C6" s="45"/>
      <c r="D6" s="16"/>
      <c r="E6" s="46" t="s">
        <v>50</v>
      </c>
      <c r="F6" s="368" t="s">
        <v>15</v>
      </c>
      <c r="G6" s="368"/>
      <c r="H6" s="368"/>
      <c r="I6" s="368"/>
      <c r="J6" s="373"/>
      <c r="K6" s="47">
        <v>54259</v>
      </c>
      <c r="L6" s="47">
        <v>47222</v>
      </c>
      <c r="M6" s="47">
        <v>58003</v>
      </c>
      <c r="N6" s="47">
        <v>51402</v>
      </c>
      <c r="O6" s="47">
        <v>50775</v>
      </c>
      <c r="P6" s="47">
        <v>50121</v>
      </c>
      <c r="Q6" s="47">
        <v>49414</v>
      </c>
      <c r="R6" s="47">
        <v>49254</v>
      </c>
      <c r="S6" s="47">
        <v>49081</v>
      </c>
      <c r="T6" s="47">
        <v>48881</v>
      </c>
      <c r="U6" s="47">
        <v>48667</v>
      </c>
      <c r="V6" s="47">
        <v>48440</v>
      </c>
      <c r="W6" s="163"/>
      <c r="X6" s="163" t="s">
        <v>249</v>
      </c>
    </row>
    <row r="7" spans="1:24" s="15" customFormat="1" ht="15.75" customHeight="1" x14ac:dyDescent="0.15">
      <c r="A7" s="378"/>
      <c r="B7" s="372"/>
      <c r="C7" s="45"/>
      <c r="D7" s="16"/>
      <c r="E7" s="46" t="s">
        <v>51</v>
      </c>
      <c r="F7" s="368" t="s">
        <v>16</v>
      </c>
      <c r="G7" s="368"/>
      <c r="H7" s="368"/>
      <c r="I7" s="325"/>
      <c r="J7" s="14" t="s">
        <v>32</v>
      </c>
      <c r="K7" s="47"/>
      <c r="L7" s="47"/>
      <c r="M7" s="47"/>
      <c r="N7" s="47"/>
      <c r="O7" s="47"/>
      <c r="P7" s="47"/>
      <c r="Q7" s="47"/>
      <c r="R7" s="47"/>
      <c r="S7" s="47"/>
      <c r="T7" s="47"/>
      <c r="U7" s="47"/>
      <c r="V7" s="47"/>
      <c r="W7" s="163"/>
      <c r="X7" s="163" t="s">
        <v>244</v>
      </c>
    </row>
    <row r="8" spans="1:24" s="15" customFormat="1" ht="15.75" customHeight="1" x14ac:dyDescent="0.15">
      <c r="A8" s="378"/>
      <c r="B8" s="372"/>
      <c r="C8" s="45"/>
      <c r="D8" s="16"/>
      <c r="E8" s="46" t="s">
        <v>52</v>
      </c>
      <c r="F8" s="368" t="s">
        <v>17</v>
      </c>
      <c r="G8" s="368"/>
      <c r="H8" s="368"/>
      <c r="I8" s="368"/>
      <c r="J8" s="373"/>
      <c r="K8" s="47"/>
      <c r="L8" s="47"/>
      <c r="M8" s="47"/>
      <c r="N8" s="47"/>
      <c r="O8" s="47"/>
      <c r="P8" s="47"/>
      <c r="Q8" s="47"/>
      <c r="R8" s="47"/>
      <c r="S8" s="47"/>
      <c r="T8" s="47"/>
      <c r="U8" s="47"/>
      <c r="V8" s="47"/>
      <c r="W8" s="163"/>
      <c r="X8" s="163" t="s">
        <v>243</v>
      </c>
    </row>
    <row r="9" spans="1:24" s="15" customFormat="1" ht="15.75" customHeight="1" x14ac:dyDescent="0.15">
      <c r="A9" s="378"/>
      <c r="B9" s="372"/>
      <c r="C9" s="43" t="s">
        <v>53</v>
      </c>
      <c r="D9" s="44"/>
      <c r="E9" s="368" t="s">
        <v>18</v>
      </c>
      <c r="F9" s="368"/>
      <c r="G9" s="368"/>
      <c r="H9" s="368"/>
      <c r="I9" s="368"/>
      <c r="J9" s="373"/>
      <c r="K9" s="42">
        <f>K10+K11</f>
        <v>122428</v>
      </c>
      <c r="L9" s="42">
        <f t="shared" ref="L9:V9" si="2">L10+L11</f>
        <v>105268</v>
      </c>
      <c r="M9" s="42">
        <f t="shared" si="2"/>
        <v>100624</v>
      </c>
      <c r="N9" s="162">
        <f t="shared" si="2"/>
        <v>152711</v>
      </c>
      <c r="O9" s="162">
        <f t="shared" si="2"/>
        <v>159834</v>
      </c>
      <c r="P9" s="162">
        <f t="shared" si="2"/>
        <v>166628</v>
      </c>
      <c r="Q9" s="162">
        <f t="shared" si="2"/>
        <v>177221</v>
      </c>
      <c r="R9" s="162">
        <f t="shared" si="2"/>
        <v>184127</v>
      </c>
      <c r="S9" s="162">
        <f t="shared" si="2"/>
        <v>186058</v>
      </c>
      <c r="T9" s="162">
        <f t="shared" si="2"/>
        <v>177822</v>
      </c>
      <c r="U9" s="162">
        <f t="shared" si="2"/>
        <v>175912</v>
      </c>
      <c r="V9" s="162">
        <f t="shared" si="2"/>
        <v>166340</v>
      </c>
      <c r="W9" s="163"/>
      <c r="X9" s="163"/>
    </row>
    <row r="10" spans="1:24" s="15" customFormat="1" ht="15.75" customHeight="1" x14ac:dyDescent="0.15">
      <c r="A10" s="378"/>
      <c r="B10" s="372"/>
      <c r="C10" s="48"/>
      <c r="D10" s="17"/>
      <c r="E10" s="49" t="s">
        <v>50</v>
      </c>
      <c r="F10" s="358" t="s">
        <v>54</v>
      </c>
      <c r="G10" s="358"/>
      <c r="H10" s="358"/>
      <c r="I10" s="358"/>
      <c r="J10" s="374"/>
      <c r="K10" s="47">
        <v>119820</v>
      </c>
      <c r="L10" s="47">
        <v>102685</v>
      </c>
      <c r="M10" s="47">
        <v>99454</v>
      </c>
      <c r="N10" s="47">
        <f>139788+11908</f>
        <v>151696</v>
      </c>
      <c r="O10" s="47">
        <f>146476+12343</f>
        <v>158819</v>
      </c>
      <c r="P10" s="47">
        <f>152816+12797</f>
        <v>165613</v>
      </c>
      <c r="Q10" s="47">
        <f>162919+13287</f>
        <v>176206</v>
      </c>
      <c r="R10" s="47">
        <f>169714+13398</f>
        <v>183112</v>
      </c>
      <c r="S10" s="47">
        <f>171525+13518</f>
        <v>185043</v>
      </c>
      <c r="T10" s="47">
        <f>163151+13656</f>
        <v>176807</v>
      </c>
      <c r="U10" s="47">
        <f>161092+13805</f>
        <v>174897</v>
      </c>
      <c r="V10" s="47">
        <f>151362+13963</f>
        <v>165325</v>
      </c>
      <c r="W10" s="163"/>
      <c r="X10" s="163" t="s">
        <v>236</v>
      </c>
    </row>
    <row r="11" spans="1:24" s="15" customFormat="1" ht="15.75" customHeight="1" x14ac:dyDescent="0.15">
      <c r="A11" s="378"/>
      <c r="B11" s="372"/>
      <c r="C11" s="50"/>
      <c r="D11" s="22"/>
      <c r="E11" s="46" t="s">
        <v>51</v>
      </c>
      <c r="F11" s="368" t="s">
        <v>17</v>
      </c>
      <c r="G11" s="368"/>
      <c r="H11" s="368"/>
      <c r="I11" s="368"/>
      <c r="J11" s="373"/>
      <c r="K11" s="47">
        <v>2608</v>
      </c>
      <c r="L11" s="47">
        <v>2583</v>
      </c>
      <c r="M11" s="47">
        <v>1170</v>
      </c>
      <c r="N11" s="47">
        <v>1015</v>
      </c>
      <c r="O11" s="47">
        <v>1015</v>
      </c>
      <c r="P11" s="47">
        <v>1015</v>
      </c>
      <c r="Q11" s="47">
        <v>1015</v>
      </c>
      <c r="R11" s="47">
        <v>1015</v>
      </c>
      <c r="S11" s="47">
        <v>1015</v>
      </c>
      <c r="T11" s="47">
        <v>1015</v>
      </c>
      <c r="U11" s="47">
        <v>1015</v>
      </c>
      <c r="V11" s="47">
        <v>1015</v>
      </c>
      <c r="W11" s="163"/>
      <c r="X11" s="163" t="s">
        <v>238</v>
      </c>
    </row>
    <row r="12" spans="1:24" s="15" customFormat="1" ht="15.75" customHeight="1" x14ac:dyDescent="0.15">
      <c r="A12" s="378"/>
      <c r="B12" s="372" t="s">
        <v>19</v>
      </c>
      <c r="C12" s="51" t="s">
        <v>55</v>
      </c>
      <c r="D12" s="368" t="s">
        <v>56</v>
      </c>
      <c r="E12" s="368"/>
      <c r="F12" s="368"/>
      <c r="G12" s="368"/>
      <c r="H12" s="368"/>
      <c r="I12" s="368"/>
      <c r="J12" s="14" t="s">
        <v>57</v>
      </c>
      <c r="K12" s="42">
        <f>K13+K17</f>
        <v>114515</v>
      </c>
      <c r="L12" s="42">
        <f t="shared" ref="L12:V12" si="3">L13+L17</f>
        <v>120626</v>
      </c>
      <c r="M12" s="42">
        <f t="shared" si="3"/>
        <v>123954</v>
      </c>
      <c r="N12" s="162">
        <f t="shared" si="3"/>
        <v>103689</v>
      </c>
      <c r="O12" s="162">
        <f t="shared" si="3"/>
        <v>100001</v>
      </c>
      <c r="P12" s="162">
        <f t="shared" si="3"/>
        <v>96497</v>
      </c>
      <c r="Q12" s="162">
        <f t="shared" si="3"/>
        <v>93351</v>
      </c>
      <c r="R12" s="162">
        <f t="shared" si="3"/>
        <v>90456</v>
      </c>
      <c r="S12" s="162">
        <f t="shared" si="3"/>
        <v>87822</v>
      </c>
      <c r="T12" s="162">
        <f t="shared" si="3"/>
        <v>85338</v>
      </c>
      <c r="U12" s="162">
        <f t="shared" si="3"/>
        <v>83319</v>
      </c>
      <c r="V12" s="162">
        <f t="shared" si="3"/>
        <v>81501</v>
      </c>
      <c r="W12" s="163"/>
      <c r="X12" s="163"/>
    </row>
    <row r="13" spans="1:24" s="15" customFormat="1" ht="15.75" customHeight="1" x14ac:dyDescent="0.15">
      <c r="A13" s="378"/>
      <c r="B13" s="372"/>
      <c r="C13" s="43" t="s">
        <v>58</v>
      </c>
      <c r="D13" s="44"/>
      <c r="E13" s="368" t="s">
        <v>20</v>
      </c>
      <c r="F13" s="368"/>
      <c r="G13" s="368"/>
      <c r="H13" s="368"/>
      <c r="I13" s="368"/>
      <c r="J13" s="373"/>
      <c r="K13" s="42">
        <f>K14+K16</f>
        <v>70905</v>
      </c>
      <c r="L13" s="42">
        <f t="shared" ref="L13:V13" si="4">L14+L16</f>
        <v>80681</v>
      </c>
      <c r="M13" s="42">
        <f t="shared" si="4"/>
        <v>87644</v>
      </c>
      <c r="N13" s="162">
        <f t="shared" si="4"/>
        <v>71402</v>
      </c>
      <c r="O13" s="162">
        <f t="shared" si="4"/>
        <v>71210</v>
      </c>
      <c r="P13" s="162">
        <f t="shared" si="4"/>
        <v>71010</v>
      </c>
      <c r="Q13" s="162">
        <f t="shared" si="4"/>
        <v>70793</v>
      </c>
      <c r="R13" s="162">
        <f t="shared" si="4"/>
        <v>70744</v>
      </c>
      <c r="S13" s="162">
        <f t="shared" si="4"/>
        <v>70691</v>
      </c>
      <c r="T13" s="162">
        <f t="shared" si="4"/>
        <v>70629</v>
      </c>
      <c r="U13" s="162">
        <f t="shared" si="4"/>
        <v>70564</v>
      </c>
      <c r="V13" s="162">
        <f t="shared" si="4"/>
        <v>70495</v>
      </c>
      <c r="W13" s="163"/>
      <c r="X13" s="163"/>
    </row>
    <row r="14" spans="1:24" s="15" customFormat="1" ht="15.75" customHeight="1" x14ac:dyDescent="0.15">
      <c r="A14" s="378"/>
      <c r="B14" s="372"/>
      <c r="C14" s="48"/>
      <c r="D14" s="17"/>
      <c r="E14" s="49" t="s">
        <v>59</v>
      </c>
      <c r="F14" s="358" t="s">
        <v>21</v>
      </c>
      <c r="G14" s="368"/>
      <c r="H14" s="368"/>
      <c r="I14" s="368"/>
      <c r="J14" s="373"/>
      <c r="K14" s="47">
        <v>8342</v>
      </c>
      <c r="L14" s="47">
        <v>8200</v>
      </c>
      <c r="M14" s="47">
        <v>6000</v>
      </c>
      <c r="N14" s="47">
        <v>9100</v>
      </c>
      <c r="O14" s="47">
        <v>9100</v>
      </c>
      <c r="P14" s="47">
        <v>9100</v>
      </c>
      <c r="Q14" s="47">
        <v>9100</v>
      </c>
      <c r="R14" s="47">
        <v>9100</v>
      </c>
      <c r="S14" s="47">
        <v>9100</v>
      </c>
      <c r="T14" s="47">
        <v>9100</v>
      </c>
      <c r="U14" s="47">
        <v>9100</v>
      </c>
      <c r="V14" s="47">
        <v>9100</v>
      </c>
      <c r="W14" s="163"/>
      <c r="X14" s="163" t="s">
        <v>250</v>
      </c>
    </row>
    <row r="15" spans="1:24" s="15" customFormat="1" ht="15.75" customHeight="1" x14ac:dyDescent="0.15">
      <c r="A15" s="378"/>
      <c r="B15" s="372"/>
      <c r="C15" s="52"/>
      <c r="D15" s="53"/>
      <c r="E15" s="54"/>
      <c r="F15" s="55"/>
      <c r="G15" s="370" t="s">
        <v>60</v>
      </c>
      <c r="H15" s="325"/>
      <c r="I15" s="325"/>
      <c r="J15" s="326"/>
      <c r="K15" s="47"/>
      <c r="L15" s="47"/>
      <c r="M15" s="47"/>
      <c r="N15" s="47"/>
      <c r="O15" s="47"/>
      <c r="P15" s="47"/>
      <c r="Q15" s="47"/>
      <c r="R15" s="47"/>
      <c r="S15" s="47"/>
      <c r="T15" s="47"/>
      <c r="U15" s="47"/>
      <c r="V15" s="47"/>
      <c r="W15" s="163"/>
      <c r="X15" s="163" t="s">
        <v>243</v>
      </c>
    </row>
    <row r="16" spans="1:24" s="15" customFormat="1" ht="15.75" customHeight="1" x14ac:dyDescent="0.15">
      <c r="A16" s="378"/>
      <c r="B16" s="372"/>
      <c r="C16" s="50"/>
      <c r="D16" s="22"/>
      <c r="E16" s="46" t="s">
        <v>61</v>
      </c>
      <c r="F16" s="368" t="s">
        <v>17</v>
      </c>
      <c r="G16" s="368"/>
      <c r="H16" s="325"/>
      <c r="I16" s="325"/>
      <c r="J16" s="326"/>
      <c r="K16" s="47">
        <v>62563</v>
      </c>
      <c r="L16" s="47">
        <v>72481</v>
      </c>
      <c r="M16" s="47">
        <v>81644</v>
      </c>
      <c r="N16" s="47">
        <v>62302</v>
      </c>
      <c r="O16" s="47">
        <v>62110</v>
      </c>
      <c r="P16" s="47">
        <v>61910</v>
      </c>
      <c r="Q16" s="47">
        <v>61693</v>
      </c>
      <c r="R16" s="47">
        <v>61644</v>
      </c>
      <c r="S16" s="47">
        <v>61591</v>
      </c>
      <c r="T16" s="47">
        <v>61529</v>
      </c>
      <c r="U16" s="47">
        <v>61464</v>
      </c>
      <c r="V16" s="47">
        <v>61395</v>
      </c>
      <c r="W16" s="163"/>
      <c r="X16" s="163" t="s">
        <v>249</v>
      </c>
    </row>
    <row r="17" spans="1:24" s="15" customFormat="1" ht="15.75" customHeight="1" x14ac:dyDescent="0.15">
      <c r="A17" s="378"/>
      <c r="B17" s="372"/>
      <c r="C17" s="43" t="s">
        <v>62</v>
      </c>
      <c r="D17" s="44"/>
      <c r="E17" s="368" t="s">
        <v>22</v>
      </c>
      <c r="F17" s="368"/>
      <c r="G17" s="368"/>
      <c r="H17" s="368"/>
      <c r="I17" s="368"/>
      <c r="J17" s="373"/>
      <c r="K17" s="42">
        <f>K18+K20</f>
        <v>43610</v>
      </c>
      <c r="L17" s="42">
        <f t="shared" ref="L17:V17" si="5">L18+L20</f>
        <v>39945</v>
      </c>
      <c r="M17" s="42">
        <f t="shared" si="5"/>
        <v>36310</v>
      </c>
      <c r="N17" s="162">
        <f t="shared" si="5"/>
        <v>32287</v>
      </c>
      <c r="O17" s="162">
        <f t="shared" si="5"/>
        <v>28791</v>
      </c>
      <c r="P17" s="162">
        <f t="shared" si="5"/>
        <v>25487</v>
      </c>
      <c r="Q17" s="162">
        <f t="shared" si="5"/>
        <v>22558</v>
      </c>
      <c r="R17" s="162">
        <f t="shared" si="5"/>
        <v>19712</v>
      </c>
      <c r="S17" s="162">
        <f t="shared" si="5"/>
        <v>17131</v>
      </c>
      <c r="T17" s="162">
        <f t="shared" si="5"/>
        <v>14709</v>
      </c>
      <c r="U17" s="162">
        <f t="shared" si="5"/>
        <v>12755</v>
      </c>
      <c r="V17" s="162">
        <f t="shared" si="5"/>
        <v>11006</v>
      </c>
      <c r="W17" s="163"/>
      <c r="X17" s="163"/>
    </row>
    <row r="18" spans="1:24" s="15" customFormat="1" ht="15.75" customHeight="1" x14ac:dyDescent="0.15">
      <c r="A18" s="378"/>
      <c r="B18" s="372"/>
      <c r="C18" s="48"/>
      <c r="D18" s="17"/>
      <c r="E18" s="49" t="s">
        <v>59</v>
      </c>
      <c r="F18" s="358" t="s">
        <v>23</v>
      </c>
      <c r="G18" s="368"/>
      <c r="H18" s="368"/>
      <c r="I18" s="368"/>
      <c r="J18" s="373"/>
      <c r="K18" s="47">
        <v>43610</v>
      </c>
      <c r="L18" s="47">
        <v>39945</v>
      </c>
      <c r="M18" s="47">
        <v>36310</v>
      </c>
      <c r="N18" s="47">
        <v>32287</v>
      </c>
      <c r="O18" s="47">
        <v>28791</v>
      </c>
      <c r="P18" s="47">
        <v>25487</v>
      </c>
      <c r="Q18" s="47">
        <v>22558</v>
      </c>
      <c r="R18" s="47">
        <v>19712</v>
      </c>
      <c r="S18" s="47">
        <v>17131</v>
      </c>
      <c r="T18" s="47">
        <v>14709</v>
      </c>
      <c r="U18" s="47">
        <v>12755</v>
      </c>
      <c r="V18" s="47">
        <v>11006</v>
      </c>
      <c r="X18" s="15" t="s">
        <v>236</v>
      </c>
    </row>
    <row r="19" spans="1:24" s="15" customFormat="1" ht="15.75" customHeight="1" x14ac:dyDescent="0.15">
      <c r="A19" s="378"/>
      <c r="B19" s="372"/>
      <c r="C19" s="56"/>
      <c r="D19" s="19"/>
      <c r="E19" s="57"/>
      <c r="F19" s="20"/>
      <c r="G19" s="370" t="s">
        <v>63</v>
      </c>
      <c r="H19" s="343"/>
      <c r="I19" s="343"/>
      <c r="J19" s="344"/>
      <c r="K19" s="47"/>
      <c r="L19" s="47"/>
      <c r="M19" s="47"/>
      <c r="N19" s="47"/>
      <c r="O19" s="47"/>
      <c r="P19" s="47"/>
      <c r="Q19" s="47"/>
      <c r="R19" s="47"/>
      <c r="S19" s="47"/>
      <c r="T19" s="47"/>
      <c r="U19" s="47"/>
      <c r="V19" s="47"/>
      <c r="X19" s="15" t="s">
        <v>244</v>
      </c>
    </row>
    <row r="20" spans="1:24" s="15" customFormat="1" ht="15.75" customHeight="1" x14ac:dyDescent="0.15">
      <c r="A20" s="378"/>
      <c r="B20" s="372"/>
      <c r="C20" s="50"/>
      <c r="D20" s="22"/>
      <c r="E20" s="46" t="s">
        <v>61</v>
      </c>
      <c r="F20" s="368" t="s">
        <v>17</v>
      </c>
      <c r="G20" s="368"/>
      <c r="H20" s="325"/>
      <c r="I20" s="325"/>
      <c r="J20" s="326"/>
      <c r="K20" s="47"/>
      <c r="L20" s="47"/>
      <c r="M20" s="47"/>
      <c r="N20" s="47"/>
      <c r="O20" s="47"/>
      <c r="P20" s="47"/>
      <c r="Q20" s="47"/>
      <c r="R20" s="47"/>
      <c r="S20" s="47"/>
      <c r="T20" s="47"/>
      <c r="U20" s="47"/>
      <c r="V20" s="47"/>
      <c r="X20" s="15" t="s">
        <v>243</v>
      </c>
    </row>
    <row r="21" spans="1:24" s="15" customFormat="1" ht="15.75" customHeight="1" x14ac:dyDescent="0.15">
      <c r="A21" s="379"/>
      <c r="B21" s="58"/>
      <c r="C21" s="59" t="s">
        <v>64</v>
      </c>
      <c r="D21" s="21"/>
      <c r="E21" s="368" t="s">
        <v>65</v>
      </c>
      <c r="F21" s="368"/>
      <c r="G21" s="13"/>
      <c r="H21" s="368" t="s">
        <v>66</v>
      </c>
      <c r="I21" s="368"/>
      <c r="J21" s="14" t="s">
        <v>67</v>
      </c>
      <c r="K21" s="42">
        <f>K4-K12</f>
        <v>62172</v>
      </c>
      <c r="L21" s="42">
        <f t="shared" ref="L21:V21" si="6">L4-L12</f>
        <v>31864</v>
      </c>
      <c r="M21" s="42">
        <f t="shared" si="6"/>
        <v>34673</v>
      </c>
      <c r="N21" s="42">
        <f t="shared" si="6"/>
        <v>100424</v>
      </c>
      <c r="O21" s="42">
        <f t="shared" si="6"/>
        <v>110608</v>
      </c>
      <c r="P21" s="42">
        <f t="shared" si="6"/>
        <v>120252</v>
      </c>
      <c r="Q21" s="42">
        <f t="shared" si="6"/>
        <v>133284</v>
      </c>
      <c r="R21" s="42">
        <f t="shared" si="6"/>
        <v>142925</v>
      </c>
      <c r="S21" s="42">
        <f t="shared" si="6"/>
        <v>147317</v>
      </c>
      <c r="T21" s="42">
        <f t="shared" si="6"/>
        <v>141365</v>
      </c>
      <c r="U21" s="42">
        <f t="shared" si="6"/>
        <v>141260</v>
      </c>
      <c r="V21" s="42">
        <f t="shared" si="6"/>
        <v>133279</v>
      </c>
    </row>
    <row r="22" spans="1:24" s="15" customFormat="1" ht="15.75" customHeight="1" x14ac:dyDescent="0.15">
      <c r="A22" s="375" t="s">
        <v>68</v>
      </c>
      <c r="B22" s="372" t="s">
        <v>26</v>
      </c>
      <c r="C22" s="41">
        <v>1</v>
      </c>
      <c r="D22" s="60"/>
      <c r="E22" s="368" t="s">
        <v>26</v>
      </c>
      <c r="F22" s="325"/>
      <c r="G22" s="325"/>
      <c r="H22" s="325"/>
      <c r="I22" s="325"/>
      <c r="J22" s="23" t="s">
        <v>69</v>
      </c>
      <c r="K22" s="61">
        <f>SUM(K23,K25:K30)</f>
        <v>240992</v>
      </c>
      <c r="L22" s="61">
        <f t="shared" ref="L22:V22" si="7">SUM(L23,L25:L30)</f>
        <v>198912</v>
      </c>
      <c r="M22" s="61">
        <f t="shared" si="7"/>
        <v>301004</v>
      </c>
      <c r="N22" s="61">
        <f t="shared" si="7"/>
        <v>157361</v>
      </c>
      <c r="O22" s="61">
        <f t="shared" si="7"/>
        <v>203169</v>
      </c>
      <c r="P22" s="61">
        <f t="shared" si="7"/>
        <v>180631</v>
      </c>
      <c r="Q22" s="61">
        <f t="shared" si="7"/>
        <v>163571</v>
      </c>
      <c r="R22" s="61">
        <f t="shared" si="7"/>
        <v>139385</v>
      </c>
      <c r="S22" s="61">
        <f t="shared" si="7"/>
        <v>127095</v>
      </c>
      <c r="T22" s="61">
        <f t="shared" si="7"/>
        <v>113441</v>
      </c>
      <c r="U22" s="61">
        <f t="shared" si="7"/>
        <v>105765</v>
      </c>
      <c r="V22" s="61">
        <f t="shared" si="7"/>
        <v>93167</v>
      </c>
    </row>
    <row r="23" spans="1:24" s="15" customFormat="1" ht="15.75" customHeight="1" x14ac:dyDescent="0.15">
      <c r="A23" s="376"/>
      <c r="B23" s="372"/>
      <c r="C23" s="62" t="s">
        <v>58</v>
      </c>
      <c r="D23" s="63"/>
      <c r="E23" s="368" t="s">
        <v>70</v>
      </c>
      <c r="F23" s="325"/>
      <c r="G23" s="325"/>
      <c r="H23" s="325"/>
      <c r="I23" s="325"/>
      <c r="J23" s="326"/>
      <c r="K23" s="64">
        <f>42700+K24</f>
        <v>91800</v>
      </c>
      <c r="L23" s="64">
        <f>34800+L24</f>
        <v>87900</v>
      </c>
      <c r="M23" s="64">
        <f>81300+M24</f>
        <v>139500</v>
      </c>
      <c r="N23" s="64">
        <f>31600+N24</f>
        <v>81200</v>
      </c>
      <c r="O23" s="64">
        <f>55300+O24</f>
        <v>97500</v>
      </c>
      <c r="P23" s="64">
        <f>51200+P24</f>
        <v>79200</v>
      </c>
      <c r="Q23" s="64">
        <f>47100+Q24</f>
        <v>66000</v>
      </c>
      <c r="R23" s="64">
        <f>43100+R24</f>
        <v>46300</v>
      </c>
      <c r="S23" s="64">
        <f>39000+S24</f>
        <v>39000</v>
      </c>
      <c r="T23" s="64">
        <f>34900+T24</f>
        <v>34900</v>
      </c>
      <c r="U23" s="64">
        <f>30900+U24</f>
        <v>30900</v>
      </c>
      <c r="V23" s="64">
        <f>26800+V24</f>
        <v>26800</v>
      </c>
      <c r="X23" s="15" t="s">
        <v>235</v>
      </c>
    </row>
    <row r="24" spans="1:24" s="15" customFormat="1" ht="15.75" customHeight="1" x14ac:dyDescent="0.15">
      <c r="A24" s="376"/>
      <c r="B24" s="372"/>
      <c r="C24" s="65"/>
      <c r="D24" s="66"/>
      <c r="E24" s="370" t="s">
        <v>27</v>
      </c>
      <c r="F24" s="368"/>
      <c r="G24" s="368"/>
      <c r="H24" s="368"/>
      <c r="I24" s="368"/>
      <c r="J24" s="373"/>
      <c r="K24" s="64">
        <v>49100</v>
      </c>
      <c r="L24" s="64">
        <v>53100</v>
      </c>
      <c r="M24" s="64">
        <v>58200</v>
      </c>
      <c r="N24" s="64">
        <v>49600</v>
      </c>
      <c r="O24" s="64">
        <v>42200</v>
      </c>
      <c r="P24" s="64">
        <v>28000</v>
      </c>
      <c r="Q24" s="64">
        <v>18900</v>
      </c>
      <c r="R24" s="64">
        <v>3200</v>
      </c>
      <c r="S24" s="64" t="s">
        <v>241</v>
      </c>
      <c r="T24" s="64" t="s">
        <v>241</v>
      </c>
      <c r="U24" s="64" t="s">
        <v>241</v>
      </c>
      <c r="V24" s="64" t="s">
        <v>241</v>
      </c>
      <c r="X24" s="15" t="s">
        <v>235</v>
      </c>
    </row>
    <row r="25" spans="1:24" s="15" customFormat="1" ht="15.75" customHeight="1" x14ac:dyDescent="0.15">
      <c r="A25" s="376"/>
      <c r="B25" s="372"/>
      <c r="C25" s="62" t="s">
        <v>62</v>
      </c>
      <c r="D25" s="63"/>
      <c r="E25" s="368" t="s">
        <v>71</v>
      </c>
      <c r="F25" s="325"/>
      <c r="G25" s="325"/>
      <c r="H25" s="325"/>
      <c r="I25" s="325"/>
      <c r="J25" s="326"/>
      <c r="K25" s="64">
        <v>84766</v>
      </c>
      <c r="L25" s="64">
        <v>74575</v>
      </c>
      <c r="M25" s="64">
        <v>76780</v>
      </c>
      <c r="N25" s="64">
        <v>29126</v>
      </c>
      <c r="O25" s="64">
        <v>29734</v>
      </c>
      <c r="P25" s="64">
        <v>30496</v>
      </c>
      <c r="Q25" s="64">
        <v>31536</v>
      </c>
      <c r="R25" s="64">
        <v>32050</v>
      </c>
      <c r="S25" s="64">
        <v>32060</v>
      </c>
      <c r="T25" s="64">
        <v>27406</v>
      </c>
      <c r="U25" s="64">
        <v>28830</v>
      </c>
      <c r="V25" s="64">
        <v>25232</v>
      </c>
      <c r="X25" s="15" t="s">
        <v>242</v>
      </c>
    </row>
    <row r="26" spans="1:24" s="15" customFormat="1" ht="15.75" customHeight="1" x14ac:dyDescent="0.15">
      <c r="A26" s="376"/>
      <c r="B26" s="372"/>
      <c r="C26" s="62" t="s">
        <v>5</v>
      </c>
      <c r="D26" s="63"/>
      <c r="E26" s="368" t="s">
        <v>72</v>
      </c>
      <c r="F26" s="325"/>
      <c r="G26" s="325"/>
      <c r="H26" s="325"/>
      <c r="I26" s="325"/>
      <c r="J26" s="326"/>
      <c r="K26" s="64"/>
      <c r="L26" s="64"/>
      <c r="M26" s="64"/>
      <c r="N26" s="64"/>
      <c r="O26" s="64"/>
      <c r="P26" s="64"/>
      <c r="Q26" s="64"/>
      <c r="R26" s="64"/>
      <c r="S26" s="64"/>
      <c r="T26" s="64"/>
      <c r="U26" s="64"/>
      <c r="V26" s="64"/>
      <c r="X26" s="15" t="s">
        <v>240</v>
      </c>
    </row>
    <row r="27" spans="1:24" s="15" customFormat="1" ht="15.75" customHeight="1" x14ac:dyDescent="0.15">
      <c r="A27" s="376"/>
      <c r="B27" s="372"/>
      <c r="C27" s="62" t="s">
        <v>6</v>
      </c>
      <c r="D27" s="63"/>
      <c r="E27" s="368" t="s">
        <v>29</v>
      </c>
      <c r="F27" s="325"/>
      <c r="G27" s="325"/>
      <c r="H27" s="325"/>
      <c r="I27" s="325"/>
      <c r="J27" s="326"/>
      <c r="K27" s="64"/>
      <c r="L27" s="64"/>
      <c r="M27" s="64"/>
      <c r="N27" s="64"/>
      <c r="O27" s="64"/>
      <c r="P27" s="64"/>
      <c r="Q27" s="64"/>
      <c r="R27" s="64"/>
      <c r="S27" s="64"/>
      <c r="T27" s="64"/>
      <c r="U27" s="64"/>
      <c r="V27" s="64"/>
      <c r="X27" s="15" t="s">
        <v>240</v>
      </c>
    </row>
    <row r="28" spans="1:24" s="15" customFormat="1" ht="15.75" customHeight="1" x14ac:dyDescent="0.15">
      <c r="A28" s="376"/>
      <c r="B28" s="372"/>
      <c r="C28" s="62" t="s">
        <v>73</v>
      </c>
      <c r="D28" s="63"/>
      <c r="E28" s="368" t="s">
        <v>28</v>
      </c>
      <c r="F28" s="325"/>
      <c r="G28" s="325"/>
      <c r="H28" s="325"/>
      <c r="I28" s="325"/>
      <c r="J28" s="326"/>
      <c r="K28" s="64">
        <v>58643</v>
      </c>
      <c r="L28" s="64">
        <v>32894</v>
      </c>
      <c r="M28" s="64">
        <v>80300</v>
      </c>
      <c r="N28" s="64">
        <v>43500</v>
      </c>
      <c r="O28" s="64">
        <v>72400</v>
      </c>
      <c r="P28" s="64">
        <v>67400</v>
      </c>
      <c r="Q28" s="64">
        <v>62500</v>
      </c>
      <c r="R28" s="64">
        <v>57500</v>
      </c>
      <c r="S28" s="64">
        <v>52500</v>
      </c>
      <c r="T28" s="64">
        <v>47600</v>
      </c>
      <c r="U28" s="64">
        <v>42500</v>
      </c>
      <c r="V28" s="64">
        <v>37600</v>
      </c>
      <c r="X28" s="15" t="s">
        <v>237</v>
      </c>
    </row>
    <row r="29" spans="1:24" s="15" customFormat="1" ht="15.75" customHeight="1" x14ac:dyDescent="0.15">
      <c r="A29" s="376"/>
      <c r="B29" s="372"/>
      <c r="C29" s="62" t="s">
        <v>74</v>
      </c>
      <c r="D29" s="63"/>
      <c r="E29" s="368" t="s">
        <v>30</v>
      </c>
      <c r="F29" s="325"/>
      <c r="G29" s="325"/>
      <c r="H29" s="325"/>
      <c r="I29" s="325"/>
      <c r="J29" s="326"/>
      <c r="K29" s="64">
        <v>5710</v>
      </c>
      <c r="L29" s="64">
        <v>2946</v>
      </c>
      <c r="M29" s="64">
        <v>4360</v>
      </c>
      <c r="N29" s="64">
        <v>3500</v>
      </c>
      <c r="O29" s="64">
        <v>3500</v>
      </c>
      <c r="P29" s="64">
        <v>3500</v>
      </c>
      <c r="Q29" s="64">
        <v>3500</v>
      </c>
      <c r="R29" s="64">
        <v>3500</v>
      </c>
      <c r="S29" s="64">
        <v>3500</v>
      </c>
      <c r="T29" s="64">
        <v>3500</v>
      </c>
      <c r="U29" s="64">
        <v>3500</v>
      </c>
      <c r="V29" s="64">
        <v>3500</v>
      </c>
      <c r="X29" s="15" t="s">
        <v>237</v>
      </c>
    </row>
    <row r="30" spans="1:24" s="15" customFormat="1" ht="15.75" customHeight="1" x14ac:dyDescent="0.15">
      <c r="A30" s="376"/>
      <c r="B30" s="372"/>
      <c r="C30" s="62" t="s">
        <v>75</v>
      </c>
      <c r="D30" s="63"/>
      <c r="E30" s="368" t="s">
        <v>17</v>
      </c>
      <c r="F30" s="325"/>
      <c r="G30" s="325"/>
      <c r="H30" s="325"/>
      <c r="I30" s="325"/>
      <c r="J30" s="326"/>
      <c r="K30" s="64">
        <v>73</v>
      </c>
      <c r="L30" s="64">
        <v>597</v>
      </c>
      <c r="M30" s="64">
        <v>64</v>
      </c>
      <c r="N30" s="64">
        <v>35</v>
      </c>
      <c r="O30" s="64">
        <v>35</v>
      </c>
      <c r="P30" s="64">
        <v>35</v>
      </c>
      <c r="Q30" s="64">
        <v>35</v>
      </c>
      <c r="R30" s="64">
        <v>35</v>
      </c>
      <c r="S30" s="64">
        <v>35</v>
      </c>
      <c r="T30" s="64">
        <v>35</v>
      </c>
      <c r="U30" s="64">
        <v>35</v>
      </c>
      <c r="V30" s="64">
        <v>35</v>
      </c>
      <c r="X30" s="15" t="s">
        <v>238</v>
      </c>
    </row>
    <row r="31" spans="1:24" s="15" customFormat="1" ht="15.75" customHeight="1" x14ac:dyDescent="0.15">
      <c r="A31" s="376"/>
      <c r="B31" s="372" t="s">
        <v>33</v>
      </c>
      <c r="C31" s="51" t="s">
        <v>76</v>
      </c>
      <c r="D31" s="60"/>
      <c r="E31" s="368" t="s">
        <v>33</v>
      </c>
      <c r="F31" s="325"/>
      <c r="G31" s="325"/>
      <c r="H31" s="325"/>
      <c r="I31" s="325"/>
      <c r="J31" s="23" t="s">
        <v>77</v>
      </c>
      <c r="K31" s="67">
        <f>K32+K34+K35+K36+K37</f>
        <v>291212</v>
      </c>
      <c r="L31" s="67">
        <f t="shared" ref="L31:V31" si="8">L32+L34+L35+L36+L37</f>
        <v>248040</v>
      </c>
      <c r="M31" s="67">
        <f t="shared" si="8"/>
        <v>335677</v>
      </c>
      <c r="N31" s="67">
        <f t="shared" si="8"/>
        <v>257785</v>
      </c>
      <c r="O31" s="67">
        <f t="shared" si="8"/>
        <v>313777</v>
      </c>
      <c r="P31" s="67">
        <f t="shared" si="8"/>
        <v>300883</v>
      </c>
      <c r="Q31" s="67">
        <f t="shared" si="8"/>
        <v>296855</v>
      </c>
      <c r="R31" s="67">
        <f t="shared" si="8"/>
        <v>282310</v>
      </c>
      <c r="S31" s="67">
        <f t="shared" si="8"/>
        <v>274412</v>
      </c>
      <c r="T31" s="67">
        <f t="shared" si="8"/>
        <v>254806</v>
      </c>
      <c r="U31" s="67">
        <f t="shared" si="8"/>
        <v>247025</v>
      </c>
      <c r="V31" s="67">
        <f t="shared" si="8"/>
        <v>226446</v>
      </c>
    </row>
    <row r="32" spans="1:24" s="15" customFormat="1" ht="15.75" customHeight="1" x14ac:dyDescent="0.15">
      <c r="A32" s="376"/>
      <c r="B32" s="372"/>
      <c r="C32" s="62" t="s">
        <v>58</v>
      </c>
      <c r="D32" s="63"/>
      <c r="E32" s="358" t="s">
        <v>34</v>
      </c>
      <c r="F32" s="327"/>
      <c r="G32" s="325"/>
      <c r="H32" s="325"/>
      <c r="I32" s="325"/>
      <c r="J32" s="326"/>
      <c r="K32" s="64">
        <v>115728</v>
      </c>
      <c r="L32" s="64">
        <v>70780</v>
      </c>
      <c r="M32" s="64">
        <v>158297</v>
      </c>
      <c r="N32" s="64">
        <v>79100</v>
      </c>
      <c r="O32" s="64">
        <v>131600</v>
      </c>
      <c r="P32" s="64">
        <v>122600</v>
      </c>
      <c r="Q32" s="64">
        <v>113600</v>
      </c>
      <c r="R32" s="64">
        <v>104500</v>
      </c>
      <c r="S32" s="64">
        <v>95500</v>
      </c>
      <c r="T32" s="64">
        <v>86500</v>
      </c>
      <c r="U32" s="64">
        <v>77400</v>
      </c>
      <c r="V32" s="64">
        <v>68400</v>
      </c>
      <c r="X32" s="15" t="s">
        <v>235</v>
      </c>
    </row>
    <row r="33" spans="1:24" s="15" customFormat="1" ht="15.75" customHeight="1" x14ac:dyDescent="0.15">
      <c r="A33" s="376"/>
      <c r="B33" s="372"/>
      <c r="C33" s="65"/>
      <c r="D33" s="68"/>
      <c r="E33" s="19"/>
      <c r="F33" s="20"/>
      <c r="G33" s="370" t="s">
        <v>35</v>
      </c>
      <c r="H33" s="343"/>
      <c r="I33" s="343"/>
      <c r="J33" s="344"/>
      <c r="K33" s="64">
        <v>7795</v>
      </c>
      <c r="L33" s="64">
        <v>6746</v>
      </c>
      <c r="M33" s="64">
        <v>4977</v>
      </c>
      <c r="N33" s="64">
        <v>8400</v>
      </c>
      <c r="O33" s="64">
        <v>8400</v>
      </c>
      <c r="P33" s="64">
        <v>8400</v>
      </c>
      <c r="Q33" s="64">
        <v>8400</v>
      </c>
      <c r="R33" s="64">
        <v>8400</v>
      </c>
      <c r="S33" s="64">
        <v>8400</v>
      </c>
      <c r="T33" s="64">
        <v>8400</v>
      </c>
      <c r="U33" s="64">
        <v>8400</v>
      </c>
      <c r="V33" s="64">
        <v>8400</v>
      </c>
      <c r="X33" s="15" t="s">
        <v>235</v>
      </c>
    </row>
    <row r="34" spans="1:24" s="15" customFormat="1" ht="15.75" customHeight="1" x14ac:dyDescent="0.15">
      <c r="A34" s="376"/>
      <c r="B34" s="372"/>
      <c r="C34" s="62" t="s">
        <v>62</v>
      </c>
      <c r="D34" s="63"/>
      <c r="E34" s="368" t="s">
        <v>78</v>
      </c>
      <c r="F34" s="325"/>
      <c r="G34" s="325"/>
      <c r="H34" s="325"/>
      <c r="I34" s="325"/>
      <c r="J34" s="23" t="s">
        <v>79</v>
      </c>
      <c r="K34" s="64">
        <v>175484</v>
      </c>
      <c r="L34" s="64">
        <v>177260</v>
      </c>
      <c r="M34" s="64">
        <v>177380</v>
      </c>
      <c r="N34" s="64">
        <v>178685</v>
      </c>
      <c r="O34" s="64">
        <v>182177</v>
      </c>
      <c r="P34" s="64">
        <v>178283</v>
      </c>
      <c r="Q34" s="64">
        <v>183255</v>
      </c>
      <c r="R34" s="64">
        <v>177810</v>
      </c>
      <c r="S34" s="64">
        <v>178912</v>
      </c>
      <c r="T34" s="64">
        <v>168306</v>
      </c>
      <c r="U34" s="64">
        <v>169625</v>
      </c>
      <c r="V34" s="64">
        <v>158046</v>
      </c>
      <c r="X34" s="15" t="s">
        <v>236</v>
      </c>
    </row>
    <row r="35" spans="1:24" s="15" customFormat="1" ht="15.75" customHeight="1" x14ac:dyDescent="0.15">
      <c r="A35" s="376"/>
      <c r="B35" s="372"/>
      <c r="C35" s="62" t="s">
        <v>5</v>
      </c>
      <c r="D35" s="63"/>
      <c r="E35" s="368" t="s">
        <v>80</v>
      </c>
      <c r="F35" s="325"/>
      <c r="G35" s="325"/>
      <c r="H35" s="325"/>
      <c r="I35" s="325"/>
      <c r="J35" s="326"/>
      <c r="K35" s="64"/>
      <c r="L35" s="64"/>
      <c r="M35" s="64"/>
      <c r="N35" s="64"/>
      <c r="O35" s="64"/>
      <c r="P35" s="64"/>
      <c r="Q35" s="64"/>
      <c r="R35" s="64"/>
      <c r="S35" s="64"/>
      <c r="T35" s="64"/>
      <c r="U35" s="64"/>
      <c r="V35" s="64"/>
      <c r="X35" s="15" t="s">
        <v>240</v>
      </c>
    </row>
    <row r="36" spans="1:24" s="15" customFormat="1" ht="15.75" customHeight="1" x14ac:dyDescent="0.15">
      <c r="A36" s="376"/>
      <c r="B36" s="372"/>
      <c r="C36" s="62" t="s">
        <v>6</v>
      </c>
      <c r="D36" s="63"/>
      <c r="E36" s="368" t="s">
        <v>81</v>
      </c>
      <c r="F36" s="325"/>
      <c r="G36" s="325"/>
      <c r="H36" s="325"/>
      <c r="I36" s="325"/>
      <c r="J36" s="326"/>
      <c r="K36" s="64"/>
      <c r="L36" s="64"/>
      <c r="M36" s="64"/>
      <c r="N36" s="64"/>
      <c r="O36" s="64"/>
      <c r="P36" s="64"/>
      <c r="Q36" s="64"/>
      <c r="R36" s="64"/>
      <c r="S36" s="64"/>
      <c r="T36" s="64"/>
      <c r="U36" s="64"/>
      <c r="V36" s="64"/>
      <c r="X36" s="15" t="s">
        <v>240</v>
      </c>
    </row>
    <row r="37" spans="1:24" s="15" customFormat="1" ht="15.75" customHeight="1" x14ac:dyDescent="0.15">
      <c r="A37" s="376"/>
      <c r="B37" s="372"/>
      <c r="C37" s="62" t="s">
        <v>73</v>
      </c>
      <c r="D37" s="63"/>
      <c r="E37" s="368" t="s">
        <v>17</v>
      </c>
      <c r="F37" s="325"/>
      <c r="G37" s="325"/>
      <c r="H37" s="325"/>
      <c r="I37" s="325"/>
      <c r="J37" s="326"/>
      <c r="K37" s="64"/>
      <c r="L37" s="64"/>
      <c r="M37" s="64"/>
      <c r="N37" s="64"/>
      <c r="O37" s="64"/>
      <c r="P37" s="64"/>
      <c r="Q37" s="64"/>
      <c r="R37" s="64"/>
      <c r="S37" s="64"/>
      <c r="T37" s="64"/>
      <c r="U37" s="64"/>
      <c r="V37" s="64"/>
      <c r="X37" s="15" t="s">
        <v>240</v>
      </c>
    </row>
    <row r="38" spans="1:24" s="15" customFormat="1" ht="15.75" customHeight="1" x14ac:dyDescent="0.15">
      <c r="A38" s="377"/>
      <c r="B38" s="69"/>
      <c r="C38" s="59" t="s">
        <v>64</v>
      </c>
      <c r="D38" s="21"/>
      <c r="E38" s="368" t="s">
        <v>65</v>
      </c>
      <c r="F38" s="368"/>
      <c r="G38" s="13"/>
      <c r="H38" s="368" t="s">
        <v>82</v>
      </c>
      <c r="I38" s="368"/>
      <c r="J38" s="14" t="s">
        <v>83</v>
      </c>
      <c r="K38" s="168">
        <f>K22-K31</f>
        <v>-50220</v>
      </c>
      <c r="L38" s="168">
        <f t="shared" ref="L38:V38" si="9">L22-L31</f>
        <v>-49128</v>
      </c>
      <c r="M38" s="168">
        <f t="shared" si="9"/>
        <v>-34673</v>
      </c>
      <c r="N38" s="168">
        <f t="shared" si="9"/>
        <v>-100424</v>
      </c>
      <c r="O38" s="168">
        <f t="shared" si="9"/>
        <v>-110608</v>
      </c>
      <c r="P38" s="168">
        <f t="shared" si="9"/>
        <v>-120252</v>
      </c>
      <c r="Q38" s="168">
        <f t="shared" si="9"/>
        <v>-133284</v>
      </c>
      <c r="R38" s="168">
        <f t="shared" si="9"/>
        <v>-142925</v>
      </c>
      <c r="S38" s="168">
        <f t="shared" si="9"/>
        <v>-147317</v>
      </c>
      <c r="T38" s="168">
        <f t="shared" si="9"/>
        <v>-141365</v>
      </c>
      <c r="U38" s="168">
        <f t="shared" si="9"/>
        <v>-141260</v>
      </c>
      <c r="V38" s="168">
        <f t="shared" si="9"/>
        <v>-133279</v>
      </c>
    </row>
    <row r="39" spans="1:24" s="15" customFormat="1" ht="15.75" customHeight="1" x14ac:dyDescent="0.15">
      <c r="A39" s="70"/>
      <c r="B39" s="71"/>
      <c r="C39" s="368" t="s">
        <v>84</v>
      </c>
      <c r="D39" s="368"/>
      <c r="E39" s="368"/>
      <c r="F39" s="368"/>
      <c r="G39" s="13"/>
      <c r="H39" s="368" t="s">
        <v>85</v>
      </c>
      <c r="I39" s="368"/>
      <c r="J39" s="14" t="s">
        <v>86</v>
      </c>
      <c r="K39" s="67">
        <f>K21+K38</f>
        <v>11952</v>
      </c>
      <c r="L39" s="67">
        <f t="shared" ref="L39:V39" si="10">L21+L38</f>
        <v>-17264</v>
      </c>
      <c r="M39" s="67">
        <f t="shared" si="10"/>
        <v>0</v>
      </c>
      <c r="N39" s="67">
        <f t="shared" si="10"/>
        <v>0</v>
      </c>
      <c r="O39" s="67">
        <f t="shared" si="10"/>
        <v>0</v>
      </c>
      <c r="P39" s="67">
        <f t="shared" si="10"/>
        <v>0</v>
      </c>
      <c r="Q39" s="67">
        <f t="shared" si="10"/>
        <v>0</v>
      </c>
      <c r="R39" s="67">
        <f t="shared" si="10"/>
        <v>0</v>
      </c>
      <c r="S39" s="67">
        <f t="shared" si="10"/>
        <v>0</v>
      </c>
      <c r="T39" s="67">
        <f t="shared" si="10"/>
        <v>0</v>
      </c>
      <c r="U39" s="67">
        <f t="shared" si="10"/>
        <v>0</v>
      </c>
      <c r="V39" s="67">
        <f t="shared" si="10"/>
        <v>0</v>
      </c>
    </row>
    <row r="40" spans="1:24" s="15" customFormat="1" ht="15.75" customHeight="1" x14ac:dyDescent="0.15">
      <c r="A40" s="70"/>
      <c r="B40" s="71"/>
      <c r="C40" s="368" t="s">
        <v>87</v>
      </c>
      <c r="D40" s="368"/>
      <c r="E40" s="368"/>
      <c r="F40" s="368"/>
      <c r="G40" s="13"/>
      <c r="H40" s="13"/>
      <c r="I40" s="13"/>
      <c r="J40" s="14" t="s">
        <v>88</v>
      </c>
      <c r="K40" s="64"/>
      <c r="L40" s="64"/>
      <c r="M40" s="64"/>
      <c r="N40" s="64"/>
      <c r="O40" s="64"/>
      <c r="P40" s="64"/>
      <c r="Q40" s="64"/>
      <c r="R40" s="64"/>
      <c r="S40" s="64"/>
      <c r="T40" s="64"/>
      <c r="U40" s="64"/>
      <c r="V40" s="64"/>
      <c r="X40" s="15" t="s">
        <v>243</v>
      </c>
    </row>
    <row r="41" spans="1:24" s="15" customFormat="1" ht="15.75" customHeight="1" x14ac:dyDescent="0.15">
      <c r="A41" s="70"/>
      <c r="B41" s="71"/>
      <c r="C41" s="368" t="s">
        <v>89</v>
      </c>
      <c r="D41" s="368"/>
      <c r="E41" s="368"/>
      <c r="F41" s="368"/>
      <c r="G41" s="13"/>
      <c r="H41" s="13"/>
      <c r="I41" s="13"/>
      <c r="J41" s="14" t="s">
        <v>90</v>
      </c>
      <c r="K41" s="64">
        <v>8262</v>
      </c>
      <c r="L41" s="64">
        <v>20214</v>
      </c>
      <c r="M41" s="64">
        <v>2950</v>
      </c>
      <c r="N41" s="64">
        <f>M43</f>
        <v>2950</v>
      </c>
      <c r="O41" s="64">
        <f t="shared" ref="O41:V41" si="11">N43</f>
        <v>2950</v>
      </c>
      <c r="P41" s="64">
        <f t="shared" si="11"/>
        <v>2950</v>
      </c>
      <c r="Q41" s="64">
        <f t="shared" si="11"/>
        <v>2950</v>
      </c>
      <c r="R41" s="64">
        <f t="shared" si="11"/>
        <v>2950</v>
      </c>
      <c r="S41" s="64">
        <f t="shared" si="11"/>
        <v>2950</v>
      </c>
      <c r="T41" s="64">
        <f t="shared" si="11"/>
        <v>2950</v>
      </c>
      <c r="U41" s="64">
        <f t="shared" si="11"/>
        <v>2950</v>
      </c>
      <c r="V41" s="64">
        <f t="shared" si="11"/>
        <v>2950</v>
      </c>
      <c r="X41" s="15" t="s">
        <v>245</v>
      </c>
    </row>
    <row r="42" spans="1:24" s="15" customFormat="1" ht="15.75" customHeight="1" x14ac:dyDescent="0.15">
      <c r="A42" s="70"/>
      <c r="B42" s="71"/>
      <c r="C42" s="368" t="s">
        <v>91</v>
      </c>
      <c r="D42" s="368"/>
      <c r="E42" s="368"/>
      <c r="F42" s="368"/>
      <c r="G42" s="13"/>
      <c r="H42" s="13"/>
      <c r="I42" s="13"/>
      <c r="J42" s="14" t="s">
        <v>92</v>
      </c>
      <c r="K42" s="47"/>
      <c r="L42" s="47"/>
      <c r="M42" s="47"/>
      <c r="N42" s="47"/>
      <c r="O42" s="47"/>
      <c r="P42" s="47"/>
      <c r="Q42" s="47"/>
      <c r="R42" s="47"/>
      <c r="S42" s="47"/>
      <c r="T42" s="47"/>
      <c r="U42" s="47"/>
      <c r="V42" s="47"/>
      <c r="X42" s="15" t="s">
        <v>243</v>
      </c>
    </row>
    <row r="43" spans="1:24" s="18" customFormat="1" ht="15.75" customHeight="1" x14ac:dyDescent="0.15">
      <c r="A43" s="70"/>
      <c r="B43" s="71"/>
      <c r="C43" s="368" t="s">
        <v>93</v>
      </c>
      <c r="D43" s="325"/>
      <c r="E43" s="325"/>
      <c r="F43" s="325"/>
      <c r="G43" s="72"/>
      <c r="H43" s="368" t="s">
        <v>94</v>
      </c>
      <c r="I43" s="368"/>
      <c r="J43" s="14" t="s">
        <v>95</v>
      </c>
      <c r="K43" s="42">
        <f>K39-K40+K41-K42</f>
        <v>20214</v>
      </c>
      <c r="L43" s="42">
        <f t="shared" ref="L43:V43" si="12">L39-L40+L41-L42</f>
        <v>2950</v>
      </c>
      <c r="M43" s="42">
        <f t="shared" si="12"/>
        <v>2950</v>
      </c>
      <c r="N43" s="42">
        <f t="shared" si="12"/>
        <v>2950</v>
      </c>
      <c r="O43" s="42">
        <f t="shared" si="12"/>
        <v>2950</v>
      </c>
      <c r="P43" s="42">
        <f t="shared" si="12"/>
        <v>2950</v>
      </c>
      <c r="Q43" s="42">
        <f t="shared" si="12"/>
        <v>2950</v>
      </c>
      <c r="R43" s="42">
        <f t="shared" si="12"/>
        <v>2950</v>
      </c>
      <c r="S43" s="42">
        <f t="shared" si="12"/>
        <v>2950</v>
      </c>
      <c r="T43" s="42">
        <f t="shared" si="12"/>
        <v>2950</v>
      </c>
      <c r="U43" s="42">
        <f t="shared" si="12"/>
        <v>2950</v>
      </c>
      <c r="V43" s="42">
        <f t="shared" si="12"/>
        <v>2950</v>
      </c>
    </row>
    <row r="44" spans="1:24" s="18" customFormat="1" ht="15.75" customHeight="1" x14ac:dyDescent="0.15">
      <c r="A44" s="70"/>
      <c r="B44" s="71"/>
      <c r="C44" s="368" t="s">
        <v>96</v>
      </c>
      <c r="D44" s="325"/>
      <c r="E44" s="325"/>
      <c r="F44" s="325"/>
      <c r="G44" s="325"/>
      <c r="H44" s="325"/>
      <c r="I44" s="325"/>
      <c r="J44" s="14" t="s">
        <v>97</v>
      </c>
      <c r="K44" s="47">
        <v>1591</v>
      </c>
      <c r="L44" s="47"/>
      <c r="M44" s="47"/>
      <c r="N44" s="47"/>
      <c r="O44" s="47"/>
      <c r="P44" s="47"/>
      <c r="Q44" s="47"/>
      <c r="R44" s="47"/>
      <c r="S44" s="47"/>
      <c r="T44" s="47"/>
      <c r="U44" s="47"/>
      <c r="V44" s="47"/>
      <c r="X44" s="18" t="s">
        <v>243</v>
      </c>
    </row>
    <row r="45" spans="1:24" s="18" customFormat="1" ht="15.75" customHeight="1" x14ac:dyDescent="0.15">
      <c r="A45" s="369"/>
      <c r="B45" s="73"/>
      <c r="C45" s="358" t="s">
        <v>98</v>
      </c>
      <c r="D45" s="327"/>
      <c r="E45" s="327"/>
      <c r="F45" s="327"/>
      <c r="G45" s="370" t="s">
        <v>99</v>
      </c>
      <c r="H45" s="325"/>
      <c r="I45" s="325"/>
      <c r="J45" s="14" t="s">
        <v>100</v>
      </c>
      <c r="K45" s="47">
        <v>18623</v>
      </c>
      <c r="L45" s="47">
        <v>2950</v>
      </c>
      <c r="M45" s="47">
        <v>2950</v>
      </c>
      <c r="N45" s="47">
        <f>N43-N44</f>
        <v>2950</v>
      </c>
      <c r="O45" s="47">
        <f t="shared" ref="O45:V45" si="13">O43-O44</f>
        <v>2950</v>
      </c>
      <c r="P45" s="47">
        <f t="shared" si="13"/>
        <v>2950</v>
      </c>
      <c r="Q45" s="47">
        <f t="shared" si="13"/>
        <v>2950</v>
      </c>
      <c r="R45" s="47">
        <f t="shared" si="13"/>
        <v>2950</v>
      </c>
      <c r="S45" s="47">
        <f t="shared" si="13"/>
        <v>2950</v>
      </c>
      <c r="T45" s="47">
        <f t="shared" si="13"/>
        <v>2950</v>
      </c>
      <c r="U45" s="47">
        <f t="shared" si="13"/>
        <v>2950</v>
      </c>
      <c r="V45" s="47">
        <f t="shared" si="13"/>
        <v>2950</v>
      </c>
      <c r="X45" s="18" t="s">
        <v>246</v>
      </c>
    </row>
    <row r="46" spans="1:24" s="18" customFormat="1" ht="15.75" customHeight="1" x14ac:dyDescent="0.15">
      <c r="A46" s="357"/>
      <c r="B46" s="74"/>
      <c r="C46" s="371" t="s">
        <v>101</v>
      </c>
      <c r="D46" s="359"/>
      <c r="E46" s="359"/>
      <c r="F46" s="359"/>
      <c r="G46" s="370" t="s">
        <v>102</v>
      </c>
      <c r="H46" s="325"/>
      <c r="I46" s="325"/>
      <c r="J46" s="14" t="s">
        <v>103</v>
      </c>
      <c r="K46" s="47"/>
      <c r="L46" s="47"/>
      <c r="M46" s="47"/>
      <c r="N46" s="47"/>
      <c r="O46" s="47"/>
      <c r="P46" s="47"/>
      <c r="Q46" s="47"/>
      <c r="R46" s="47"/>
      <c r="S46" s="47"/>
      <c r="T46" s="47"/>
      <c r="U46" s="47"/>
      <c r="V46" s="47"/>
    </row>
    <row r="47" spans="1:24" s="15" customFormat="1" ht="14.1" customHeight="1" x14ac:dyDescent="0.15">
      <c r="A47" s="347"/>
      <c r="B47" s="75"/>
      <c r="C47" s="364" t="s">
        <v>104</v>
      </c>
      <c r="D47" s="365"/>
      <c r="E47" s="365"/>
      <c r="F47" s="365"/>
      <c r="G47" s="76"/>
      <c r="H47" s="77" t="s">
        <v>103</v>
      </c>
      <c r="I47" s="366" t="s">
        <v>105</v>
      </c>
      <c r="J47" s="367" t="s">
        <v>106</v>
      </c>
      <c r="K47" s="355"/>
      <c r="L47" s="355"/>
      <c r="M47" s="355"/>
      <c r="N47" s="355"/>
      <c r="O47" s="355"/>
      <c r="P47" s="355"/>
      <c r="Q47" s="355"/>
      <c r="R47" s="355"/>
      <c r="S47" s="355"/>
      <c r="T47" s="355"/>
      <c r="U47" s="355"/>
      <c r="V47" s="355"/>
    </row>
    <row r="48" spans="1:24" s="15" customFormat="1" ht="14.1" customHeight="1" x14ac:dyDescent="0.15">
      <c r="A48" s="357"/>
      <c r="B48" s="74"/>
      <c r="C48" s="359"/>
      <c r="D48" s="359"/>
      <c r="E48" s="359"/>
      <c r="F48" s="359"/>
      <c r="G48" s="78"/>
      <c r="H48" s="25" t="s">
        <v>107</v>
      </c>
      <c r="I48" s="361"/>
      <c r="J48" s="363"/>
      <c r="K48" s="356"/>
      <c r="L48" s="356"/>
      <c r="M48" s="356"/>
      <c r="N48" s="356"/>
      <c r="O48" s="356"/>
      <c r="P48" s="356"/>
      <c r="Q48" s="356"/>
      <c r="R48" s="356"/>
      <c r="S48" s="356"/>
      <c r="T48" s="356"/>
      <c r="U48" s="356"/>
      <c r="V48" s="356"/>
    </row>
    <row r="49" spans="1:24" s="15" customFormat="1" ht="14.1" customHeight="1" x14ac:dyDescent="0.15">
      <c r="A49" s="347"/>
      <c r="B49" s="79"/>
      <c r="C49" s="358" t="s">
        <v>108</v>
      </c>
      <c r="D49" s="358"/>
      <c r="E49" s="358"/>
      <c r="F49" s="358"/>
      <c r="G49" s="80"/>
      <c r="H49" s="24" t="s">
        <v>109</v>
      </c>
      <c r="I49" s="360" t="s">
        <v>105</v>
      </c>
      <c r="J49" s="362" t="s">
        <v>106</v>
      </c>
      <c r="K49" s="355" t="s">
        <v>232</v>
      </c>
      <c r="L49" s="355" t="s">
        <v>233</v>
      </c>
      <c r="M49" s="355" t="s">
        <v>234</v>
      </c>
      <c r="N49" s="345">
        <f>N4/(N12+N34)</f>
        <v>0.7228462960470865</v>
      </c>
      <c r="O49" s="345">
        <f t="shared" ref="O49:V49" si="14">O4/(O12+O34)</f>
        <v>0.74636931298683806</v>
      </c>
      <c r="P49" s="345">
        <f t="shared" si="14"/>
        <v>0.78880922920154306</v>
      </c>
      <c r="Q49" s="345">
        <f t="shared" si="14"/>
        <v>0.81934231361575671</v>
      </c>
      <c r="R49" s="345">
        <f t="shared" si="14"/>
        <v>0.86996115795516393</v>
      </c>
      <c r="S49" s="345">
        <f t="shared" si="14"/>
        <v>0.88154865896361168</v>
      </c>
      <c r="T49" s="345">
        <f t="shared" si="14"/>
        <v>0.89378420147923865</v>
      </c>
      <c r="U49" s="345">
        <f t="shared" si="14"/>
        <v>0.88786055411474474</v>
      </c>
      <c r="V49" s="345">
        <f t="shared" si="14"/>
        <v>0.89660901618471534</v>
      </c>
      <c r="X49" s="15" t="s">
        <v>246</v>
      </c>
    </row>
    <row r="50" spans="1:24" s="15" customFormat="1" ht="14.1" customHeight="1" x14ac:dyDescent="0.15">
      <c r="A50" s="357"/>
      <c r="B50" s="74"/>
      <c r="C50" s="359"/>
      <c r="D50" s="359"/>
      <c r="E50" s="359"/>
      <c r="F50" s="359"/>
      <c r="G50" s="78"/>
      <c r="H50" s="25" t="s">
        <v>110</v>
      </c>
      <c r="I50" s="361"/>
      <c r="J50" s="363"/>
      <c r="K50" s="356"/>
      <c r="L50" s="356"/>
      <c r="M50" s="356"/>
      <c r="N50" s="346"/>
      <c r="O50" s="346"/>
      <c r="P50" s="346"/>
      <c r="Q50" s="346"/>
      <c r="R50" s="346"/>
      <c r="S50" s="346"/>
      <c r="T50" s="346"/>
      <c r="U50" s="346"/>
      <c r="V50" s="346"/>
    </row>
    <row r="51" spans="1:24" ht="14.1" customHeight="1" x14ac:dyDescent="0.15">
      <c r="A51" s="347"/>
      <c r="B51" s="349"/>
      <c r="C51" s="351" t="s">
        <v>111</v>
      </c>
      <c r="D51" s="352"/>
      <c r="E51" s="352"/>
      <c r="F51" s="352"/>
      <c r="G51" s="352"/>
      <c r="H51" s="352"/>
      <c r="I51" s="352"/>
      <c r="J51" s="353" t="s">
        <v>112</v>
      </c>
      <c r="K51" s="341"/>
      <c r="L51" s="341"/>
      <c r="M51" s="341"/>
      <c r="N51" s="341"/>
      <c r="O51" s="341"/>
      <c r="P51" s="341"/>
      <c r="Q51" s="341"/>
      <c r="R51" s="341"/>
      <c r="S51" s="341"/>
      <c r="T51" s="341"/>
      <c r="U51" s="341"/>
      <c r="V51" s="341"/>
    </row>
    <row r="52" spans="1:24" ht="14.1" customHeight="1" x14ac:dyDescent="0.15">
      <c r="A52" s="348"/>
      <c r="B52" s="350"/>
      <c r="C52" s="338"/>
      <c r="D52" s="338"/>
      <c r="E52" s="338"/>
      <c r="F52" s="338"/>
      <c r="G52" s="338"/>
      <c r="H52" s="338"/>
      <c r="I52" s="338"/>
      <c r="J52" s="354"/>
      <c r="K52" s="342"/>
      <c r="L52" s="342"/>
      <c r="M52" s="342"/>
      <c r="N52" s="342"/>
      <c r="O52" s="342"/>
      <c r="P52" s="342"/>
      <c r="Q52" s="342"/>
      <c r="R52" s="342"/>
      <c r="S52" s="342"/>
      <c r="T52" s="342"/>
      <c r="U52" s="342"/>
      <c r="V52" s="342"/>
    </row>
    <row r="53" spans="1:24" ht="15.75" customHeight="1" x14ac:dyDescent="0.15">
      <c r="A53" s="81"/>
      <c r="B53" s="82"/>
      <c r="C53" s="338" t="s">
        <v>113</v>
      </c>
      <c r="D53" s="332"/>
      <c r="E53" s="332"/>
      <c r="F53" s="332"/>
      <c r="G53" s="332"/>
      <c r="H53" s="332"/>
      <c r="I53" s="332"/>
      <c r="J53" s="26" t="s">
        <v>114</v>
      </c>
      <c r="K53" s="83">
        <f>K5-K7</f>
        <v>54259</v>
      </c>
      <c r="L53" s="83">
        <f t="shared" ref="L53:V53" si="15">L5-L7</f>
        <v>47222</v>
      </c>
      <c r="M53" s="83">
        <f t="shared" si="15"/>
        <v>58003</v>
      </c>
      <c r="N53" s="83">
        <f t="shared" si="15"/>
        <v>51402</v>
      </c>
      <c r="O53" s="83">
        <f t="shared" si="15"/>
        <v>50775</v>
      </c>
      <c r="P53" s="83">
        <f t="shared" si="15"/>
        <v>50121</v>
      </c>
      <c r="Q53" s="83">
        <f t="shared" si="15"/>
        <v>49414</v>
      </c>
      <c r="R53" s="83">
        <f t="shared" si="15"/>
        <v>49254</v>
      </c>
      <c r="S53" s="83">
        <f t="shared" si="15"/>
        <v>49081</v>
      </c>
      <c r="T53" s="83">
        <f t="shared" si="15"/>
        <v>48881</v>
      </c>
      <c r="U53" s="83">
        <f t="shared" si="15"/>
        <v>48667</v>
      </c>
      <c r="V53" s="83">
        <f t="shared" si="15"/>
        <v>48440</v>
      </c>
    </row>
    <row r="54" spans="1:24" ht="27.75" customHeight="1" x14ac:dyDescent="0.15">
      <c r="A54" s="84"/>
      <c r="B54" s="85"/>
      <c r="C54" s="336" t="s">
        <v>115</v>
      </c>
      <c r="D54" s="332"/>
      <c r="E54" s="332"/>
      <c r="F54" s="332"/>
      <c r="G54" s="332"/>
      <c r="H54" s="339" t="s">
        <v>116</v>
      </c>
      <c r="I54" s="343"/>
      <c r="J54" s="344"/>
      <c r="K54" s="86"/>
      <c r="L54" s="86"/>
      <c r="M54" s="86"/>
      <c r="N54" s="86"/>
      <c r="O54" s="86"/>
      <c r="P54" s="86"/>
      <c r="Q54" s="86"/>
      <c r="R54" s="86"/>
      <c r="S54" s="86"/>
      <c r="T54" s="86"/>
      <c r="U54" s="86"/>
      <c r="V54" s="86"/>
      <c r="X54" s="1" t="s">
        <v>247</v>
      </c>
    </row>
    <row r="55" spans="1:24" ht="27.75" customHeight="1" x14ac:dyDescent="0.15">
      <c r="A55" s="87"/>
      <c r="B55" s="88"/>
      <c r="C55" s="335" t="s">
        <v>117</v>
      </c>
      <c r="D55" s="336"/>
      <c r="E55" s="336"/>
      <c r="F55" s="336"/>
      <c r="G55" s="336"/>
      <c r="H55" s="336"/>
      <c r="I55" s="89"/>
      <c r="J55" s="90" t="s">
        <v>118</v>
      </c>
      <c r="K55" s="91"/>
      <c r="L55" s="91"/>
      <c r="M55" s="91"/>
      <c r="N55" s="91"/>
      <c r="O55" s="91"/>
      <c r="P55" s="91"/>
      <c r="Q55" s="91"/>
      <c r="R55" s="91"/>
      <c r="S55" s="91"/>
      <c r="T55" s="91"/>
      <c r="U55" s="91"/>
      <c r="V55" s="86"/>
      <c r="X55" s="1" t="s">
        <v>247</v>
      </c>
    </row>
    <row r="56" spans="1:24" ht="27.75" customHeight="1" x14ac:dyDescent="0.15">
      <c r="A56" s="92"/>
      <c r="B56" s="93"/>
      <c r="C56" s="336" t="s">
        <v>119</v>
      </c>
      <c r="D56" s="332"/>
      <c r="E56" s="332"/>
      <c r="F56" s="332"/>
      <c r="G56" s="332"/>
      <c r="H56" s="332"/>
      <c r="I56" s="94"/>
      <c r="J56" s="95" t="s">
        <v>120</v>
      </c>
      <c r="K56" s="86"/>
      <c r="L56" s="86"/>
      <c r="M56" s="86"/>
      <c r="N56" s="86"/>
      <c r="O56" s="86"/>
      <c r="P56" s="86"/>
      <c r="Q56" s="86"/>
      <c r="R56" s="86"/>
      <c r="S56" s="86"/>
      <c r="T56" s="86"/>
      <c r="U56" s="86"/>
      <c r="V56" s="86"/>
      <c r="X56" s="1" t="s">
        <v>247</v>
      </c>
    </row>
    <row r="57" spans="1:24" ht="27.75" customHeight="1" x14ac:dyDescent="0.15">
      <c r="A57" s="96"/>
      <c r="B57" s="97"/>
      <c r="C57" s="337" t="s">
        <v>121</v>
      </c>
      <c r="D57" s="338"/>
      <c r="E57" s="338"/>
      <c r="F57" s="338"/>
      <c r="G57" s="338"/>
      <c r="H57" s="338"/>
      <c r="I57" s="98"/>
      <c r="J57" s="99" t="s">
        <v>122</v>
      </c>
      <c r="K57" s="100"/>
      <c r="L57" s="100"/>
      <c r="M57" s="100"/>
      <c r="N57" s="100"/>
      <c r="O57" s="100"/>
      <c r="P57" s="100"/>
      <c r="Q57" s="100"/>
      <c r="R57" s="100"/>
      <c r="S57" s="100"/>
      <c r="T57" s="100"/>
      <c r="U57" s="100"/>
      <c r="V57" s="86"/>
    </row>
    <row r="58" spans="1:24" ht="27.75" customHeight="1" x14ac:dyDescent="0.15">
      <c r="A58" s="92"/>
      <c r="B58" s="93"/>
      <c r="C58" s="336" t="s">
        <v>123</v>
      </c>
      <c r="D58" s="332"/>
      <c r="E58" s="332"/>
      <c r="F58" s="332"/>
      <c r="G58" s="332"/>
      <c r="H58" s="339" t="s">
        <v>124</v>
      </c>
      <c r="I58" s="339"/>
      <c r="J58" s="340"/>
      <c r="K58" s="86"/>
      <c r="L58" s="86"/>
      <c r="M58" s="86"/>
      <c r="N58" s="86"/>
      <c r="O58" s="86"/>
      <c r="P58" s="86"/>
      <c r="Q58" s="86"/>
      <c r="R58" s="86"/>
      <c r="S58" s="86"/>
      <c r="T58" s="86"/>
      <c r="U58" s="86"/>
      <c r="V58" s="86"/>
      <c r="X58" s="1" t="s">
        <v>247</v>
      </c>
    </row>
    <row r="59" spans="1:24" ht="15.75" customHeight="1" x14ac:dyDescent="0.15">
      <c r="A59" s="81"/>
      <c r="B59" s="82"/>
      <c r="C59" s="331" t="s">
        <v>36</v>
      </c>
      <c r="D59" s="332"/>
      <c r="E59" s="332"/>
      <c r="F59" s="332"/>
      <c r="G59" s="332"/>
      <c r="H59" s="332"/>
      <c r="I59" s="93"/>
      <c r="J59" s="95" t="s">
        <v>125</v>
      </c>
      <c r="K59" s="86"/>
      <c r="L59" s="86"/>
      <c r="M59" s="86"/>
      <c r="N59" s="86"/>
      <c r="O59" s="86"/>
      <c r="P59" s="86"/>
      <c r="Q59" s="86"/>
      <c r="R59" s="86"/>
      <c r="S59" s="86"/>
      <c r="T59" s="86"/>
      <c r="U59" s="86"/>
      <c r="V59" s="86"/>
      <c r="X59" s="1" t="s">
        <v>243</v>
      </c>
    </row>
    <row r="60" spans="1:24" ht="15.75" customHeight="1" x14ac:dyDescent="0.15">
      <c r="A60" s="70"/>
      <c r="B60" s="71"/>
      <c r="C60" s="331" t="s">
        <v>126</v>
      </c>
      <c r="D60" s="332"/>
      <c r="E60" s="332"/>
      <c r="F60" s="332"/>
      <c r="G60" s="332"/>
      <c r="H60" s="332"/>
      <c r="I60" s="93"/>
      <c r="J60" s="95" t="s">
        <v>127</v>
      </c>
      <c r="K60" s="86">
        <v>1980565</v>
      </c>
      <c r="L60" s="86">
        <v>1758571</v>
      </c>
      <c r="M60" s="86">
        <v>1632581</v>
      </c>
      <c r="N60" s="86">
        <v>1506361</v>
      </c>
      <c r="O60" s="86">
        <v>1376589</v>
      </c>
      <c r="P60" s="86">
        <v>1263121</v>
      </c>
      <c r="Q60" s="86">
        <v>1138551</v>
      </c>
      <c r="R60" s="86">
        <v>998738</v>
      </c>
      <c r="S60" s="86">
        <v>847516</v>
      </c>
      <c r="T60" s="86">
        <v>690475</v>
      </c>
      <c r="U60" s="86">
        <v>477195</v>
      </c>
      <c r="V60" s="86">
        <v>281343</v>
      </c>
      <c r="X60" s="15" t="s">
        <v>236</v>
      </c>
    </row>
    <row r="61" spans="1:24" ht="15.75" customHeight="1" x14ac:dyDescent="0.15">
      <c r="A61" s="1" t="s">
        <v>37</v>
      </c>
      <c r="B61" s="1"/>
      <c r="D61" s="27"/>
      <c r="I61" s="2"/>
      <c r="J61" s="1"/>
      <c r="V61" s="2" t="s">
        <v>24</v>
      </c>
    </row>
    <row r="62" spans="1:24" ht="15.75" customHeight="1" x14ac:dyDescent="0.15">
      <c r="A62" s="3"/>
      <c r="B62" s="4"/>
      <c r="C62" s="4"/>
      <c r="D62" s="28"/>
      <c r="E62" s="4"/>
      <c r="F62" s="4"/>
      <c r="G62" s="4"/>
      <c r="H62" s="5" t="s">
        <v>25</v>
      </c>
      <c r="I62" s="5"/>
      <c r="J62" s="101"/>
      <c r="K62" s="7" t="s">
        <v>8</v>
      </c>
      <c r="L62" s="7" t="s">
        <v>9</v>
      </c>
      <c r="M62" s="329" t="s">
        <v>10</v>
      </c>
      <c r="N62" s="334" t="s">
        <v>215</v>
      </c>
      <c r="O62" s="329" t="s">
        <v>216</v>
      </c>
      <c r="P62" s="329" t="s">
        <v>217</v>
      </c>
      <c r="Q62" s="329" t="s">
        <v>218</v>
      </c>
      <c r="R62" s="329" t="s">
        <v>219</v>
      </c>
      <c r="S62" s="329" t="s">
        <v>220</v>
      </c>
      <c r="T62" s="329" t="s">
        <v>221</v>
      </c>
      <c r="U62" s="329" t="s">
        <v>222</v>
      </c>
      <c r="V62" s="329" t="s">
        <v>223</v>
      </c>
    </row>
    <row r="63" spans="1:24" ht="30" customHeight="1" x14ac:dyDescent="0.15">
      <c r="A63" s="9"/>
      <c r="B63" s="10"/>
      <c r="C63" s="10" t="s">
        <v>44</v>
      </c>
      <c r="D63" s="10"/>
      <c r="E63" s="10" t="s">
        <v>45</v>
      </c>
      <c r="F63" s="10"/>
      <c r="G63" s="10"/>
      <c r="H63" s="10"/>
      <c r="I63" s="102"/>
      <c r="J63" s="35"/>
      <c r="K63" s="12" t="s">
        <v>11</v>
      </c>
      <c r="L63" s="12" t="s">
        <v>12</v>
      </c>
      <c r="M63" s="333"/>
      <c r="N63" s="330"/>
      <c r="O63" s="330"/>
      <c r="P63" s="330"/>
      <c r="Q63" s="330"/>
      <c r="R63" s="330"/>
      <c r="S63" s="330"/>
      <c r="T63" s="330"/>
      <c r="U63" s="330"/>
      <c r="V63" s="330"/>
    </row>
    <row r="64" spans="1:24" ht="15.75" customHeight="1" x14ac:dyDescent="0.15">
      <c r="A64" s="103"/>
      <c r="B64" s="89"/>
      <c r="C64" s="327" t="s">
        <v>38</v>
      </c>
      <c r="D64" s="327"/>
      <c r="E64" s="327"/>
      <c r="F64" s="327"/>
      <c r="G64" s="29"/>
      <c r="H64" s="29"/>
      <c r="I64" s="94"/>
      <c r="J64" s="104"/>
      <c r="K64" s="105">
        <f>K65+K66</f>
        <v>119820</v>
      </c>
      <c r="L64" s="105">
        <f t="shared" ref="L64:V64" si="16">L65+L66</f>
        <v>102685</v>
      </c>
      <c r="M64" s="105">
        <f t="shared" si="16"/>
        <v>99454</v>
      </c>
      <c r="N64" s="105">
        <f t="shared" si="16"/>
        <v>151696</v>
      </c>
      <c r="O64" s="105">
        <f t="shared" si="16"/>
        <v>158819</v>
      </c>
      <c r="P64" s="105">
        <f t="shared" si="16"/>
        <v>165613</v>
      </c>
      <c r="Q64" s="105">
        <f t="shared" si="16"/>
        <v>176206</v>
      </c>
      <c r="R64" s="105">
        <f t="shared" si="16"/>
        <v>183112</v>
      </c>
      <c r="S64" s="105">
        <f t="shared" si="16"/>
        <v>185043</v>
      </c>
      <c r="T64" s="105">
        <f t="shared" si="16"/>
        <v>176807</v>
      </c>
      <c r="U64" s="105">
        <f t="shared" si="16"/>
        <v>174897</v>
      </c>
      <c r="V64" s="105">
        <f t="shared" si="16"/>
        <v>165325</v>
      </c>
      <c r="X64" s="15" t="s">
        <v>236</v>
      </c>
    </row>
    <row r="65" spans="1:24" ht="15.75" customHeight="1" x14ac:dyDescent="0.15">
      <c r="A65" s="30"/>
      <c r="B65" s="31"/>
      <c r="C65" s="31"/>
      <c r="D65" s="106"/>
      <c r="E65" s="31"/>
      <c r="F65" s="32"/>
      <c r="G65" s="324" t="s">
        <v>39</v>
      </c>
      <c r="H65" s="325"/>
      <c r="I65" s="325"/>
      <c r="J65" s="326"/>
      <c r="K65" s="47">
        <v>117877</v>
      </c>
      <c r="L65" s="47">
        <v>101231</v>
      </c>
      <c r="M65" s="47">
        <v>97772</v>
      </c>
      <c r="N65" s="47">
        <v>138241</v>
      </c>
      <c r="O65" s="47">
        <v>144794</v>
      </c>
      <c r="P65" s="47">
        <v>151549</v>
      </c>
      <c r="Q65" s="47">
        <v>161797</v>
      </c>
      <c r="R65" s="47">
        <v>168741</v>
      </c>
      <c r="S65" s="47">
        <v>170704</v>
      </c>
      <c r="T65" s="47">
        <v>162485</v>
      </c>
      <c r="U65" s="47">
        <v>160585</v>
      </c>
      <c r="V65" s="47">
        <v>151003</v>
      </c>
      <c r="X65" s="15" t="s">
        <v>236</v>
      </c>
    </row>
    <row r="66" spans="1:24" ht="15.75" customHeight="1" x14ac:dyDescent="0.15">
      <c r="A66" s="33"/>
      <c r="B66" s="34"/>
      <c r="C66" s="31"/>
      <c r="D66" s="106"/>
      <c r="E66" s="31"/>
      <c r="F66" s="32"/>
      <c r="G66" s="324" t="s">
        <v>40</v>
      </c>
      <c r="H66" s="325"/>
      <c r="I66" s="325"/>
      <c r="J66" s="326"/>
      <c r="K66" s="47">
        <v>1943</v>
      </c>
      <c r="L66" s="47">
        <v>1454</v>
      </c>
      <c r="M66" s="47">
        <v>1682</v>
      </c>
      <c r="N66" s="47">
        <f>1547+11908</f>
        <v>13455</v>
      </c>
      <c r="O66" s="47">
        <f>1682+12343</f>
        <v>14025</v>
      </c>
      <c r="P66" s="47">
        <f>1267+12797</f>
        <v>14064</v>
      </c>
      <c r="Q66" s="47">
        <f>1122+13287</f>
        <v>14409</v>
      </c>
      <c r="R66" s="47">
        <f>973+13398</f>
        <v>14371</v>
      </c>
      <c r="S66" s="47">
        <f>821+13518</f>
        <v>14339</v>
      </c>
      <c r="T66" s="47">
        <f>666+13656</f>
        <v>14322</v>
      </c>
      <c r="U66" s="47">
        <f>507+13805</f>
        <v>14312</v>
      </c>
      <c r="V66" s="47">
        <f>359+13963</f>
        <v>14322</v>
      </c>
      <c r="X66" s="15" t="s">
        <v>248</v>
      </c>
    </row>
    <row r="67" spans="1:24" ht="15.75" customHeight="1" x14ac:dyDescent="0.15">
      <c r="A67" s="103"/>
      <c r="B67" s="89"/>
      <c r="C67" s="327" t="s">
        <v>41</v>
      </c>
      <c r="D67" s="327"/>
      <c r="E67" s="327"/>
      <c r="F67" s="327"/>
      <c r="G67" s="29"/>
      <c r="H67" s="29"/>
      <c r="I67" s="94"/>
      <c r="J67" s="104"/>
      <c r="K67" s="42">
        <f>K68+K69</f>
        <v>84766</v>
      </c>
      <c r="L67" s="42">
        <f t="shared" ref="L67:V67" si="17">L68+L69</f>
        <v>74575</v>
      </c>
      <c r="M67" s="42">
        <f t="shared" si="17"/>
        <v>76780</v>
      </c>
      <c r="N67" s="162">
        <f t="shared" si="17"/>
        <v>29126</v>
      </c>
      <c r="O67" s="162">
        <f t="shared" si="17"/>
        <v>29734</v>
      </c>
      <c r="P67" s="162">
        <f t="shared" si="17"/>
        <v>30496</v>
      </c>
      <c r="Q67" s="162">
        <f t="shared" si="17"/>
        <v>31536</v>
      </c>
      <c r="R67" s="162">
        <f t="shared" si="17"/>
        <v>32050</v>
      </c>
      <c r="S67" s="162">
        <f t="shared" si="17"/>
        <v>32060</v>
      </c>
      <c r="T67" s="162">
        <f t="shared" si="17"/>
        <v>27406</v>
      </c>
      <c r="U67" s="162">
        <f t="shared" si="17"/>
        <v>28830</v>
      </c>
      <c r="V67" s="162">
        <f t="shared" si="17"/>
        <v>25232</v>
      </c>
      <c r="X67" s="15" t="s">
        <v>236</v>
      </c>
    </row>
    <row r="68" spans="1:24" ht="15.75" customHeight="1" x14ac:dyDescent="0.15">
      <c r="A68" s="30"/>
      <c r="B68" s="31"/>
      <c r="C68" s="31"/>
      <c r="D68" s="106"/>
      <c r="E68" s="31"/>
      <c r="F68" s="32"/>
      <c r="G68" s="324" t="s">
        <v>39</v>
      </c>
      <c r="H68" s="325"/>
      <c r="I68" s="325"/>
      <c r="J68" s="326"/>
      <c r="K68" s="47">
        <v>11456</v>
      </c>
      <c r="L68" s="47">
        <v>11814</v>
      </c>
      <c r="M68" s="47">
        <v>12188</v>
      </c>
      <c r="N68" s="47">
        <v>12183</v>
      </c>
      <c r="O68" s="47">
        <v>12188</v>
      </c>
      <c r="P68" s="47">
        <v>10935</v>
      </c>
      <c r="Q68" s="47">
        <v>11246</v>
      </c>
      <c r="R68" s="47">
        <v>11569</v>
      </c>
      <c r="S68" s="47">
        <v>11900</v>
      </c>
      <c r="T68" s="47">
        <v>8649</v>
      </c>
      <c r="U68" s="47">
        <v>8703</v>
      </c>
      <c r="V68" s="47">
        <v>7091</v>
      </c>
      <c r="X68" s="15" t="s">
        <v>236</v>
      </c>
    </row>
    <row r="69" spans="1:24" ht="15.75" customHeight="1" x14ac:dyDescent="0.15">
      <c r="A69" s="33"/>
      <c r="B69" s="34"/>
      <c r="C69" s="34"/>
      <c r="D69" s="107"/>
      <c r="E69" s="34"/>
      <c r="F69" s="35"/>
      <c r="G69" s="324" t="s">
        <v>40</v>
      </c>
      <c r="H69" s="325"/>
      <c r="I69" s="325"/>
      <c r="J69" s="326"/>
      <c r="K69" s="47">
        <v>73310</v>
      </c>
      <c r="L69" s="47">
        <v>62761</v>
      </c>
      <c r="M69" s="47">
        <v>64592</v>
      </c>
      <c r="N69" s="47">
        <v>16943</v>
      </c>
      <c r="O69" s="47">
        <v>17546</v>
      </c>
      <c r="P69" s="47">
        <v>19561</v>
      </c>
      <c r="Q69" s="47">
        <v>20290</v>
      </c>
      <c r="R69" s="47">
        <v>20481</v>
      </c>
      <c r="S69" s="47">
        <v>20160</v>
      </c>
      <c r="T69" s="47">
        <v>18757</v>
      </c>
      <c r="U69" s="47">
        <v>20127</v>
      </c>
      <c r="V69" s="47">
        <v>18141</v>
      </c>
      <c r="X69" s="15" t="s">
        <v>248</v>
      </c>
    </row>
    <row r="70" spans="1:24" x14ac:dyDescent="0.15">
      <c r="A70" s="108"/>
      <c r="B70" s="29"/>
      <c r="C70" s="328" t="s">
        <v>42</v>
      </c>
      <c r="D70" s="325"/>
      <c r="E70" s="325"/>
      <c r="F70" s="325"/>
      <c r="G70" s="29"/>
      <c r="H70" s="29"/>
      <c r="I70" s="94"/>
      <c r="J70" s="104"/>
      <c r="K70" s="105">
        <f>K64+K67</f>
        <v>204586</v>
      </c>
      <c r="L70" s="105">
        <f t="shared" ref="L70:V70" si="18">L64+L67</f>
        <v>177260</v>
      </c>
      <c r="M70" s="105">
        <f t="shared" si="18"/>
        <v>176234</v>
      </c>
      <c r="N70" s="105">
        <f t="shared" si="18"/>
        <v>180822</v>
      </c>
      <c r="O70" s="105">
        <f t="shared" si="18"/>
        <v>188553</v>
      </c>
      <c r="P70" s="105">
        <f t="shared" si="18"/>
        <v>196109</v>
      </c>
      <c r="Q70" s="105">
        <f t="shared" si="18"/>
        <v>207742</v>
      </c>
      <c r="R70" s="105">
        <f t="shared" si="18"/>
        <v>215162</v>
      </c>
      <c r="S70" s="105">
        <f t="shared" si="18"/>
        <v>217103</v>
      </c>
      <c r="T70" s="105">
        <f t="shared" si="18"/>
        <v>204213</v>
      </c>
      <c r="U70" s="105">
        <f t="shared" si="18"/>
        <v>203727</v>
      </c>
      <c r="V70" s="105">
        <f t="shared" si="18"/>
        <v>190557</v>
      </c>
    </row>
    <row r="72" spans="1:24" x14ac:dyDescent="0.15">
      <c r="K72" s="161"/>
      <c r="L72" s="161"/>
      <c r="M72" s="161"/>
      <c r="N72" s="161"/>
      <c r="O72" s="161"/>
      <c r="P72" s="161"/>
      <c r="Q72" s="161"/>
      <c r="R72" s="161"/>
      <c r="S72" s="161"/>
      <c r="T72" s="161"/>
      <c r="U72" s="161"/>
      <c r="V72" s="161"/>
    </row>
    <row r="73" spans="1:24" x14ac:dyDescent="0.15">
      <c r="K73" s="161"/>
      <c r="L73" s="161"/>
      <c r="M73" s="161"/>
      <c r="N73" s="161"/>
      <c r="O73" s="161"/>
      <c r="P73" s="161"/>
      <c r="Q73" s="161"/>
      <c r="R73" s="161"/>
      <c r="S73" s="161"/>
      <c r="T73" s="161"/>
      <c r="U73" s="161"/>
      <c r="V73" s="161"/>
    </row>
    <row r="74" spans="1:24" x14ac:dyDescent="0.15">
      <c r="L74" s="161"/>
    </row>
  </sheetData>
  <mergeCells count="141">
    <mergeCell ref="V2:V3"/>
    <mergeCell ref="A4:A21"/>
    <mergeCell ref="B4:B11"/>
    <mergeCell ref="D4:I4"/>
    <mergeCell ref="E5:I5"/>
    <mergeCell ref="F6:J6"/>
    <mergeCell ref="F7:I7"/>
    <mergeCell ref="M2:M3"/>
    <mergeCell ref="N2:N3"/>
    <mergeCell ref="O2:O3"/>
    <mergeCell ref="P2:P3"/>
    <mergeCell ref="Q2:Q3"/>
    <mergeCell ref="R2:R3"/>
    <mergeCell ref="B12:B20"/>
    <mergeCell ref="D12:I12"/>
    <mergeCell ref="E13:J13"/>
    <mergeCell ref="F14:J14"/>
    <mergeCell ref="G15:J15"/>
    <mergeCell ref="F16:J16"/>
    <mergeCell ref="S2:S3"/>
    <mergeCell ref="T2:T3"/>
    <mergeCell ref="U2:U3"/>
    <mergeCell ref="E17:J17"/>
    <mergeCell ref="F18:J18"/>
    <mergeCell ref="G19:J19"/>
    <mergeCell ref="F20:J20"/>
    <mergeCell ref="E21:F21"/>
    <mergeCell ref="H21:I21"/>
    <mergeCell ref="F8:J8"/>
    <mergeCell ref="E9:J9"/>
    <mergeCell ref="F10:J10"/>
    <mergeCell ref="F11:J11"/>
    <mergeCell ref="A22:A38"/>
    <mergeCell ref="B22:B30"/>
    <mergeCell ref="E22:I22"/>
    <mergeCell ref="E23:J23"/>
    <mergeCell ref="E24:J24"/>
    <mergeCell ref="E25:J25"/>
    <mergeCell ref="E26:J26"/>
    <mergeCell ref="E27:J27"/>
    <mergeCell ref="E28:J28"/>
    <mergeCell ref="E29:J29"/>
    <mergeCell ref="E38:F38"/>
    <mergeCell ref="H38:I38"/>
    <mergeCell ref="C39:F39"/>
    <mergeCell ref="H39:I39"/>
    <mergeCell ref="C40:F40"/>
    <mergeCell ref="C41:F41"/>
    <mergeCell ref="E30:J30"/>
    <mergeCell ref="B31:B37"/>
    <mergeCell ref="E31:I31"/>
    <mergeCell ref="E32:J32"/>
    <mergeCell ref="G33:J33"/>
    <mergeCell ref="E34:I34"/>
    <mergeCell ref="E35:J35"/>
    <mergeCell ref="E36:J36"/>
    <mergeCell ref="E37:J37"/>
    <mergeCell ref="C42:F42"/>
    <mergeCell ref="C43:F43"/>
    <mergeCell ref="H43:I43"/>
    <mergeCell ref="C44:I44"/>
    <mergeCell ref="A45:A46"/>
    <mergeCell ref="C45:F45"/>
    <mergeCell ref="G45:I45"/>
    <mergeCell ref="C46:F46"/>
    <mergeCell ref="G46:I46"/>
    <mergeCell ref="S47:S48"/>
    <mergeCell ref="T47:T48"/>
    <mergeCell ref="U47:U48"/>
    <mergeCell ref="V47:V48"/>
    <mergeCell ref="A49:A50"/>
    <mergeCell ref="C49:F50"/>
    <mergeCell ref="I49:I50"/>
    <mergeCell ref="J49:J50"/>
    <mergeCell ref="K49:K50"/>
    <mergeCell ref="L49:L50"/>
    <mergeCell ref="M47:M48"/>
    <mergeCell ref="N47:N48"/>
    <mergeCell ref="O47:O48"/>
    <mergeCell ref="P47:P48"/>
    <mergeCell ref="Q47:Q48"/>
    <mergeCell ref="R47:R48"/>
    <mergeCell ref="A47:A48"/>
    <mergeCell ref="C47:F48"/>
    <mergeCell ref="I47:I48"/>
    <mergeCell ref="J47:J48"/>
    <mergeCell ref="K47:K48"/>
    <mergeCell ref="L47:L48"/>
    <mergeCell ref="S49:S50"/>
    <mergeCell ref="T49:T50"/>
    <mergeCell ref="U49:U50"/>
    <mergeCell ref="V49:V50"/>
    <mergeCell ref="A51:A52"/>
    <mergeCell ref="B51:B52"/>
    <mergeCell ref="C51:I52"/>
    <mergeCell ref="J51:J52"/>
    <mergeCell ref="K51:K52"/>
    <mergeCell ref="L51:L52"/>
    <mergeCell ref="M49:M50"/>
    <mergeCell ref="N49:N50"/>
    <mergeCell ref="O49:O50"/>
    <mergeCell ref="P49:P50"/>
    <mergeCell ref="Q49:Q50"/>
    <mergeCell ref="R49:R50"/>
    <mergeCell ref="V51:V52"/>
    <mergeCell ref="C55:H55"/>
    <mergeCell ref="C56:H56"/>
    <mergeCell ref="C57:H57"/>
    <mergeCell ref="C58:G58"/>
    <mergeCell ref="H58:J58"/>
    <mergeCell ref="C59:H59"/>
    <mergeCell ref="S51:S52"/>
    <mergeCell ref="T51:T52"/>
    <mergeCell ref="U51:U52"/>
    <mergeCell ref="C53:I53"/>
    <mergeCell ref="C54:G54"/>
    <mergeCell ref="H54:J54"/>
    <mergeCell ref="M51:M52"/>
    <mergeCell ref="N51:N52"/>
    <mergeCell ref="O51:O52"/>
    <mergeCell ref="P51:P52"/>
    <mergeCell ref="Q51:Q52"/>
    <mergeCell ref="R51:R52"/>
    <mergeCell ref="U62:U63"/>
    <mergeCell ref="V62:V63"/>
    <mergeCell ref="C64:F64"/>
    <mergeCell ref="C60:H60"/>
    <mergeCell ref="M62:M63"/>
    <mergeCell ref="N62:N63"/>
    <mergeCell ref="O62:O63"/>
    <mergeCell ref="P62:P63"/>
    <mergeCell ref="Q62:Q63"/>
    <mergeCell ref="G65:J65"/>
    <mergeCell ref="G66:J66"/>
    <mergeCell ref="C67:F67"/>
    <mergeCell ref="G68:J68"/>
    <mergeCell ref="G69:J69"/>
    <mergeCell ref="C70:F70"/>
    <mergeCell ref="R62:R63"/>
    <mergeCell ref="S62:S63"/>
    <mergeCell ref="T62:T63"/>
  </mergeCells>
  <phoneticPr fontId="2"/>
  <pageMargins left="0.47244094488188981" right="0.47244094488188981" top="0.98425196850393704" bottom="0.39370078740157483" header="0.51181102362204722" footer="0.35433070866141736"/>
  <pageSetup paperSize="9" scale="85" fitToHeight="0" orientation="landscape" r:id="rId1"/>
  <headerFooter alignWithMargins="0">
    <oddHeader xml:space="preserve">&amp;L&amp;12様式第2号（法非適用企業）&amp;C&amp;"ＭＳ Ｐゴシック,標準"&amp;20投資・財政計画
（収支計画）&amp;R
</oddHeader>
  </headerFooter>
  <rowBreaks count="1" manualBreakCount="1">
    <brk id="3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別添２－２　（下水道事業）</vt:lpstr>
      <vt:lpstr>別紙（非適）</vt:lpstr>
      <vt:lpstr>'別紙（非適）'!Print_Area</vt:lpstr>
      <vt:lpstr>'別添２－２　（下水道事業）'!Print_Area</vt:lpstr>
      <vt:lpstr>'別紙（非適）'!Print_Titles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2017-03-24T10:50:46Z</dcterms:modified>
</cp:coreProperties>
</file>