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5.教育企画係】\06_スクールバス\令和８年度\プロポ\02_仕様書・実施要領\実施要領\01.大矢野東小\案2　実施要領\様式\"/>
    </mc:Choice>
  </mc:AlternateContent>
  <xr:revisionPtr revIDLastSave="0" documentId="13_ncr:1_{95350AEE-F567-4A9F-8473-02D299B42863}" xr6:coauthVersionLast="47" xr6:coauthVersionMax="47" xr10:uidLastSave="{00000000-0000-0000-0000-000000000000}"/>
  <bookViews>
    <workbookView xWindow="-120" yWindow="-120" windowWidth="29040" windowHeight="15720" xr2:uid="{00000000-000D-0000-FFFF-FFFF00000000}"/>
  </bookViews>
  <sheets>
    <sheet name="大矢野東小ルート" sheetId="31" r:id="rId1"/>
    <sheet name="龍ヶ岳小(松)" sheetId="7" state="hidden" r:id="rId2"/>
    <sheet name="龍ヶ岳小(大)" sheetId="1" state="hidden" r:id="rId3"/>
    <sheet name="H27龍ヶ岳小(下限額）" sheetId="8" state="hidden" r:id="rId4"/>
    <sheet name="龍ヶ岳小" sheetId="9" state="hidden" r:id="rId5"/>
    <sheet name="H28・H29龍ヶ岳小" sheetId="10" state="hidden" r:id="rId6"/>
    <sheet name="H28・H29龍ヶ岳小(下限額）" sheetId="11" state="hidden" r:id="rId7"/>
  </sheets>
  <definedNames>
    <definedName name="_xlnm.Print_Area" localSheetId="3">'H27龍ヶ岳小(下限額）'!$A$1:$AT$67</definedName>
    <definedName name="_xlnm.Print_Area" localSheetId="6">'H28・H29龍ヶ岳小(下限額）'!$A$1:$AT$67</definedName>
    <definedName name="_xlnm.Print_Area" localSheetId="4">龍ヶ岳小!$A$1:$AT$65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144" i="31" l="1"/>
  <c r="Y144" i="31"/>
  <c r="P144" i="31"/>
  <c r="G144" i="31"/>
  <c r="G138" i="31"/>
  <c r="G133" i="31"/>
  <c r="O128" i="31"/>
  <c r="G128" i="31"/>
  <c r="G123" i="31"/>
  <c r="G118" i="31"/>
  <c r="G113" i="31"/>
  <c r="O108" i="31"/>
  <c r="G108" i="31"/>
  <c r="G103" i="31"/>
  <c r="BB92" i="31"/>
  <c r="AM92" i="31"/>
  <c r="X92" i="31"/>
  <c r="I92" i="31"/>
  <c r="BM84" i="31"/>
  <c r="BM90" i="31" s="1"/>
  <c r="BJ84" i="31"/>
  <c r="BJ90" i="31" s="1"/>
  <c r="AX84" i="31"/>
  <c r="AX90" i="31" s="1"/>
  <c r="AU84" i="31"/>
  <c r="AU90" i="31" s="1"/>
  <c r="AI84" i="31"/>
  <c r="AI90" i="31" s="1"/>
  <c r="AF84" i="31"/>
  <c r="AF90" i="31" s="1"/>
  <c r="T84" i="31"/>
  <c r="T90" i="31" s="1"/>
  <c r="Q84" i="31"/>
  <c r="Q90" i="31" s="1"/>
  <c r="BM67" i="31"/>
  <c r="BJ67" i="31"/>
  <c r="BJ85" i="31" s="1"/>
  <c r="AX67" i="31"/>
  <c r="AU67" i="31"/>
  <c r="AU89" i="31" s="1"/>
  <c r="AI67" i="31"/>
  <c r="AI89" i="31" s="1"/>
  <c r="AF67" i="31"/>
  <c r="AF89" i="31" s="1"/>
  <c r="T67" i="31"/>
  <c r="T89" i="31" s="1"/>
  <c r="Q67" i="31"/>
  <c r="Q89" i="31" s="1"/>
  <c r="BB49" i="31"/>
  <c r="AM49" i="31"/>
  <c r="X49" i="31"/>
  <c r="I49" i="31"/>
  <c r="BM41" i="31"/>
  <c r="BM47" i="31" s="1"/>
  <c r="BJ41" i="31"/>
  <c r="BJ47" i="31" s="1"/>
  <c r="AX41" i="31"/>
  <c r="AX47" i="31" s="1"/>
  <c r="AU41" i="31"/>
  <c r="AU47" i="31" s="1"/>
  <c r="AI41" i="31"/>
  <c r="AI47" i="31" s="1"/>
  <c r="AF41" i="31"/>
  <c r="AF47" i="31" s="1"/>
  <c r="T41" i="31"/>
  <c r="T47" i="31" s="1"/>
  <c r="Q41" i="31"/>
  <c r="Q47" i="31" s="1"/>
  <c r="BM20" i="31"/>
  <c r="BM46" i="31" s="1"/>
  <c r="BJ20" i="31"/>
  <c r="BJ46" i="31" s="1"/>
  <c r="AX20" i="31"/>
  <c r="AX46" i="31" s="1"/>
  <c r="AU20" i="31"/>
  <c r="AU42" i="31" s="1"/>
  <c r="AI20" i="31"/>
  <c r="AI46" i="31" s="1"/>
  <c r="AF20" i="31"/>
  <c r="AF42" i="31" s="1"/>
  <c r="T20" i="31"/>
  <c r="T46" i="31" s="1"/>
  <c r="Q20" i="31"/>
  <c r="Q46" i="31" s="1"/>
  <c r="AU91" i="31" l="1"/>
  <c r="AU92" i="31" s="1"/>
  <c r="O134" i="31" s="1"/>
  <c r="AK134" i="31" s="1"/>
  <c r="AI91" i="31"/>
  <c r="AI92" i="31" s="1"/>
  <c r="O130" i="31" s="1"/>
  <c r="AK130" i="31" s="1"/>
  <c r="BM85" i="31"/>
  <c r="AX85" i="31"/>
  <c r="AF91" i="31"/>
  <c r="AF92" i="31" s="1"/>
  <c r="O129" i="31" s="1"/>
  <c r="AK129" i="31" s="1"/>
  <c r="AA131" i="31" s="1"/>
  <c r="AK131" i="31" s="1"/>
  <c r="Q91" i="31"/>
  <c r="Q92" i="31" s="1"/>
  <c r="O124" i="31" s="1"/>
  <c r="AK124" i="31" s="1"/>
  <c r="T91" i="31"/>
  <c r="T92" i="31" s="1"/>
  <c r="O125" i="31" s="1"/>
  <c r="AK125" i="31" s="1"/>
  <c r="AX48" i="31"/>
  <c r="AX49" i="31" s="1"/>
  <c r="O115" i="31" s="1"/>
  <c r="AK115" i="31" s="1"/>
  <c r="BJ48" i="31"/>
  <c r="BJ49" i="31" s="1"/>
  <c r="O119" i="31" s="1"/>
  <c r="AK119" i="31" s="1"/>
  <c r="AA121" i="31" s="1"/>
  <c r="AK121" i="31" s="1"/>
  <c r="BM48" i="31"/>
  <c r="BM49" i="31" s="1"/>
  <c r="O120" i="31" s="1"/>
  <c r="AK120" i="31" s="1"/>
  <c r="AI48" i="31"/>
  <c r="AI49" i="31" s="1"/>
  <c r="O110" i="31" s="1"/>
  <c r="AK110" i="31" s="1"/>
  <c r="Q48" i="31"/>
  <c r="Q49" i="31" s="1"/>
  <c r="O104" i="31" s="1"/>
  <c r="AK104" i="31" s="1"/>
  <c r="T48" i="31"/>
  <c r="T49" i="31" s="1"/>
  <c r="O105" i="31" s="1"/>
  <c r="AK105" i="31" s="1"/>
  <c r="AX89" i="31"/>
  <c r="AX91" i="31" s="1"/>
  <c r="AX92" i="31" s="1"/>
  <c r="O135" i="31" s="1"/>
  <c r="AK135" i="31" s="1"/>
  <c r="BM89" i="31"/>
  <c r="BM91" i="31" s="1"/>
  <c r="BM92" i="31" s="1"/>
  <c r="O140" i="31" s="1"/>
  <c r="AK140" i="31" s="1"/>
  <c r="Q85" i="31"/>
  <c r="BM42" i="31"/>
  <c r="AI85" i="31"/>
  <c r="T42" i="31"/>
  <c r="AF46" i="31"/>
  <c r="AF48" i="31" s="1"/>
  <c r="AF49" i="31" s="1"/>
  <c r="O109" i="31" s="1"/>
  <c r="AK109" i="31" s="1"/>
  <c r="AA111" i="31" s="1"/>
  <c r="AK111" i="31" s="1"/>
  <c r="AI42" i="31"/>
  <c r="AU46" i="31"/>
  <c r="AU48" i="31" s="1"/>
  <c r="AU49" i="31" s="1"/>
  <c r="O114" i="31" s="1"/>
  <c r="AK114" i="31" s="1"/>
  <c r="AA116" i="31" s="1"/>
  <c r="AK116" i="31" s="1"/>
  <c r="Q42" i="31"/>
  <c r="AU85" i="31"/>
  <c r="BJ89" i="31"/>
  <c r="BJ91" i="31" s="1"/>
  <c r="BJ92" i="31" s="1"/>
  <c r="O139" i="31" s="1"/>
  <c r="AK139" i="31" s="1"/>
  <c r="AA141" i="31" s="1"/>
  <c r="AK141" i="31" s="1"/>
  <c r="AX42" i="31"/>
  <c r="T85" i="31"/>
  <c r="BJ42" i="31"/>
  <c r="AF85" i="31"/>
  <c r="AA126" i="31" l="1"/>
  <c r="AK126" i="31" s="1"/>
  <c r="AA136" i="31"/>
  <c r="AK136" i="31" s="1"/>
  <c r="AA145" i="31" s="1"/>
  <c r="R145" i="31"/>
  <c r="AJ145" i="31"/>
  <c r="AA106" i="31"/>
  <c r="AK106" i="31" s="1"/>
  <c r="I145" i="31" l="1"/>
  <c r="AS145" i="31" s="1"/>
  <c r="G152" i="31" s="1"/>
  <c r="S152" i="31" s="1"/>
  <c r="AG152" i="31" s="1"/>
  <c r="AS152" i="31" s="1"/>
  <c r="AP34" i="11"/>
  <c r="AM34" i="11"/>
  <c r="L32" i="11"/>
  <c r="I32" i="11"/>
  <c r="AA29" i="11"/>
  <c r="X29" i="11"/>
  <c r="Q27" i="11"/>
  <c r="AF32" i="11" s="1"/>
  <c r="AA17" i="11"/>
  <c r="X17" i="11"/>
  <c r="AP16" i="11"/>
  <c r="AP35" i="11" s="1"/>
  <c r="AM16" i="11"/>
  <c r="Q16" i="11"/>
  <c r="L16" i="11"/>
  <c r="L33" i="11" s="1"/>
  <c r="I16" i="11"/>
  <c r="I33" i="11" s="1"/>
  <c r="AF15" i="11"/>
  <c r="Q9" i="11"/>
  <c r="Q18" i="11" s="1"/>
  <c r="J56" i="10"/>
  <c r="AP34" i="10"/>
  <c r="AM34" i="10"/>
  <c r="L32" i="10"/>
  <c r="I32" i="10"/>
  <c r="AA29" i="10"/>
  <c r="X29" i="10"/>
  <c r="Q27" i="10"/>
  <c r="AF32" i="10" s="1"/>
  <c r="AA17" i="10"/>
  <c r="X17" i="10"/>
  <c r="AP16" i="10"/>
  <c r="AM16" i="10"/>
  <c r="Q16" i="10"/>
  <c r="L16" i="10"/>
  <c r="L33" i="10" s="1"/>
  <c r="I16" i="10"/>
  <c r="AF15" i="10"/>
  <c r="Q9" i="10"/>
  <c r="Q18" i="10" s="1"/>
  <c r="X30" i="11" l="1"/>
  <c r="AA30" i="11"/>
  <c r="I33" i="10"/>
  <c r="I37" i="10" s="1"/>
  <c r="AM35" i="11"/>
  <c r="AM36" i="11" s="1"/>
  <c r="AF47" i="11" s="1"/>
  <c r="AM35" i="10"/>
  <c r="AM37" i="10" s="1"/>
  <c r="X30" i="10"/>
  <c r="X31" i="10" s="1"/>
  <c r="Q49" i="10" s="1"/>
  <c r="AA30" i="10"/>
  <c r="AA31" i="10" s="1"/>
  <c r="Q47" i="10" s="1"/>
  <c r="AP35" i="10"/>
  <c r="AP37" i="10" s="1"/>
  <c r="I37" i="11"/>
  <c r="I34" i="11"/>
  <c r="B47" i="11" s="1"/>
  <c r="AP37" i="11"/>
  <c r="AP36" i="11"/>
  <c r="AF45" i="11" s="1"/>
  <c r="AA31" i="11"/>
  <c r="Q45" i="11" s="1"/>
  <c r="AA38" i="11"/>
  <c r="L37" i="10"/>
  <c r="L34" i="10"/>
  <c r="B47" i="10" s="1"/>
  <c r="L37" i="11"/>
  <c r="L34" i="11"/>
  <c r="B45" i="11" s="1"/>
  <c r="X38" i="11"/>
  <c r="X31" i="11"/>
  <c r="Q47" i="11" s="1"/>
  <c r="AF9" i="11"/>
  <c r="AF17" i="11" s="1"/>
  <c r="AF9" i="10"/>
  <c r="AF17" i="10" s="1"/>
  <c r="AM14" i="9"/>
  <c r="AP14" i="9"/>
  <c r="X14" i="9"/>
  <c r="I14" i="9"/>
  <c r="L14" i="9"/>
  <c r="L30" i="9"/>
  <c r="I30" i="9"/>
  <c r="AP32" i="9"/>
  <c r="AM32" i="9"/>
  <c r="AM33" i="9" s="1"/>
  <c r="AA26" i="9"/>
  <c r="X26" i="9"/>
  <c r="X27" i="9" s="1"/>
  <c r="Q24" i="9"/>
  <c r="AF30" i="9" s="1"/>
  <c r="AA14" i="9"/>
  <c r="AF13" i="9"/>
  <c r="Q13" i="9"/>
  <c r="Q7" i="9"/>
  <c r="Q15" i="9" s="1"/>
  <c r="AF15" i="8"/>
  <c r="Q16" i="8"/>
  <c r="AA27" i="9" l="1"/>
  <c r="AA38" i="10"/>
  <c r="AM36" i="10"/>
  <c r="AF49" i="10" s="1"/>
  <c r="AM37" i="11"/>
  <c r="AF7" i="9"/>
  <c r="AF15" i="9" s="1"/>
  <c r="AP33" i="9"/>
  <c r="AP35" i="9" s="1"/>
  <c r="I31" i="9"/>
  <c r="I35" i="9" s="1"/>
  <c r="L31" i="9"/>
  <c r="L32" i="9" s="1"/>
  <c r="I34" i="10"/>
  <c r="B49" i="10" s="1"/>
  <c r="J49" i="10" s="1"/>
  <c r="AP36" i="10"/>
  <c r="AF47" i="10" s="1"/>
  <c r="AF54" i="10" s="1"/>
  <c r="AN54" i="10" s="1"/>
  <c r="X38" i="10"/>
  <c r="Q54" i="11"/>
  <c r="Y54" i="11" s="1"/>
  <c r="Y47" i="11"/>
  <c r="AF54" i="11"/>
  <c r="AN54" i="11" s="1"/>
  <c r="AN47" i="11"/>
  <c r="B52" i="11"/>
  <c r="J52" i="11" s="1"/>
  <c r="J45" i="11"/>
  <c r="Q54" i="10"/>
  <c r="Y54" i="10" s="1"/>
  <c r="Y47" i="10"/>
  <c r="AF56" i="10"/>
  <c r="AN56" i="10" s="1"/>
  <c r="AN49" i="10"/>
  <c r="B54" i="10"/>
  <c r="J54" i="10" s="1"/>
  <c r="J52" i="10" s="1"/>
  <c r="J47" i="10"/>
  <c r="AF52" i="11"/>
  <c r="AN52" i="11" s="1"/>
  <c r="AN45" i="11"/>
  <c r="B54" i="11"/>
  <c r="J54" i="11" s="1"/>
  <c r="J47" i="11"/>
  <c r="Q56" i="10"/>
  <c r="Y56" i="10" s="1"/>
  <c r="Y49" i="10"/>
  <c r="Q52" i="11"/>
  <c r="Y52" i="11" s="1"/>
  <c r="Y45" i="11"/>
  <c r="Y43" i="11" s="1"/>
  <c r="AA35" i="9"/>
  <c r="AA28" i="9"/>
  <c r="X28" i="9"/>
  <c r="X35" i="9"/>
  <c r="AM35" i="9"/>
  <c r="AM34" i="9"/>
  <c r="L35" i="9" l="1"/>
  <c r="J45" i="10"/>
  <c r="I32" i="9"/>
  <c r="AP34" i="9"/>
  <c r="AN50" i="11"/>
  <c r="AN47" i="10"/>
  <c r="AN45" i="10" s="1"/>
  <c r="Y50" i="11"/>
  <c r="AN43" i="11"/>
  <c r="Y52" i="10"/>
  <c r="J50" i="11"/>
  <c r="AN52" i="10"/>
  <c r="Y45" i="10"/>
  <c r="J43" i="11"/>
  <c r="AP34" i="8"/>
  <c r="AM34" i="8"/>
  <c r="L32" i="8"/>
  <c r="I32" i="8"/>
  <c r="AA29" i="8"/>
  <c r="X29" i="8"/>
  <c r="Q27" i="8"/>
  <c r="AF32" i="8" s="1"/>
  <c r="AP16" i="8"/>
  <c r="AM16" i="8"/>
  <c r="AA17" i="8"/>
  <c r="X17" i="8"/>
  <c r="L16" i="8"/>
  <c r="I16" i="8"/>
  <c r="Q9" i="8"/>
  <c r="Q18" i="8" s="1"/>
  <c r="I33" i="8" l="1"/>
  <c r="I34" i="8" s="1"/>
  <c r="B47" i="8" s="1"/>
  <c r="AF9" i="8"/>
  <c r="AF17" i="8" s="1"/>
  <c r="X30" i="8"/>
  <c r="X31" i="8" s="1"/>
  <c r="Q47" i="8" s="1"/>
  <c r="AM35" i="8"/>
  <c r="AM37" i="8" s="1"/>
  <c r="AP35" i="8"/>
  <c r="AP36" i="8" s="1"/>
  <c r="AF45" i="8" s="1"/>
  <c r="AA30" i="8"/>
  <c r="AA31" i="8" s="1"/>
  <c r="Q45" i="8" s="1"/>
  <c r="L33" i="8"/>
  <c r="L34" i="8" s="1"/>
  <c r="B45" i="8" s="1"/>
  <c r="L37" i="8"/>
  <c r="I37" i="8"/>
  <c r="X38" i="8" l="1"/>
  <c r="AM36" i="8"/>
  <c r="AF47" i="8" s="1"/>
  <c r="AF54" i="8" s="1"/>
  <c r="AN54" i="8" s="1"/>
  <c r="AP37" i="8"/>
  <c r="AA38" i="8"/>
  <c r="Q54" i="8"/>
  <c r="Y54" i="8" s="1"/>
  <c r="Y47" i="8"/>
  <c r="B52" i="8"/>
  <c r="J52" i="8" s="1"/>
  <c r="J45" i="8"/>
  <c r="AN47" i="8"/>
  <c r="B54" i="8"/>
  <c r="J54" i="8" s="1"/>
  <c r="J47" i="8"/>
  <c r="AF52" i="8"/>
  <c r="AN52" i="8" s="1"/>
  <c r="AN45" i="8"/>
  <c r="AN43" i="8" s="1"/>
  <c r="Q52" i="8"/>
  <c r="Y52" i="8" s="1"/>
  <c r="Y50" i="8" s="1"/>
  <c r="Y45" i="8"/>
  <c r="Y43" i="8" l="1"/>
  <c r="AN50" i="8"/>
  <c r="J43" i="8"/>
  <c r="J50" i="8"/>
  <c r="AL34" i="7" l="1"/>
  <c r="AP32" i="7"/>
  <c r="AM32" i="7"/>
  <c r="L30" i="7"/>
  <c r="I30" i="7"/>
  <c r="W28" i="7"/>
  <c r="AA26" i="7"/>
  <c r="X26" i="7"/>
  <c r="AP14" i="7"/>
  <c r="AM14" i="7"/>
  <c r="AA14" i="7"/>
  <c r="X14" i="7"/>
  <c r="L14" i="7"/>
  <c r="I14" i="7"/>
  <c r="I31" i="7" s="1"/>
  <c r="I35" i="7" s="1"/>
  <c r="Q7" i="7"/>
  <c r="Q24" i="7" s="1"/>
  <c r="AF7" i="7" l="1"/>
  <c r="AF30" i="7" s="1"/>
  <c r="AP33" i="7"/>
  <c r="AP34" i="7" s="1"/>
  <c r="AF41" i="7" s="1"/>
  <c r="AM33" i="7"/>
  <c r="AM35" i="7" s="1"/>
  <c r="AA27" i="7"/>
  <c r="AA35" i="7" s="1"/>
  <c r="X27" i="7"/>
  <c r="X28" i="7" s="1"/>
  <c r="Q43" i="7" s="1"/>
  <c r="L31" i="7"/>
  <c r="L32" i="7"/>
  <c r="B41" i="7" s="1"/>
  <c r="L35" i="7"/>
  <c r="AF13" i="7"/>
  <c r="AF15" i="7"/>
  <c r="I32" i="7"/>
  <c r="B43" i="7" s="1"/>
  <c r="Q13" i="7"/>
  <c r="Q15" i="7"/>
  <c r="Y14" i="1"/>
  <c r="Y26" i="1"/>
  <c r="R15" i="1"/>
  <c r="R7" i="1"/>
  <c r="R24" i="1" s="1"/>
  <c r="I30" i="1"/>
  <c r="Y27" i="1" l="1"/>
  <c r="AH7" i="1"/>
  <c r="AH15" i="1" s="1"/>
  <c r="X35" i="7"/>
  <c r="AP35" i="7"/>
  <c r="AH30" i="1"/>
  <c r="AH13" i="1"/>
  <c r="R13" i="1"/>
  <c r="AA28" i="7"/>
  <c r="Q41" i="7" s="1"/>
  <c r="Q48" i="7" s="1"/>
  <c r="Y48" i="7" s="1"/>
  <c r="Y46" i="7" s="1"/>
  <c r="Q56" i="7" s="1"/>
  <c r="AM34" i="7"/>
  <c r="AF43" i="7" s="1"/>
  <c r="AF50" i="7" s="1"/>
  <c r="AN50" i="7" s="1"/>
  <c r="B48" i="7"/>
  <c r="J48" i="7" s="1"/>
  <c r="J41" i="7"/>
  <c r="B50" i="7"/>
  <c r="J50" i="7" s="1"/>
  <c r="J43" i="7"/>
  <c r="Q50" i="7"/>
  <c r="Y50" i="7" s="1"/>
  <c r="Y43" i="7"/>
  <c r="AF48" i="7"/>
  <c r="AN48" i="7" s="1"/>
  <c r="AN41" i="7"/>
  <c r="AN34" i="1"/>
  <c r="X28" i="1"/>
  <c r="AR32" i="1"/>
  <c r="AO32" i="1"/>
  <c r="AR14" i="1"/>
  <c r="AO14" i="1"/>
  <c r="AN43" i="7" l="1"/>
  <c r="AN39" i="7"/>
  <c r="I57" i="7" s="1"/>
  <c r="Y41" i="7"/>
  <c r="Y39" i="7" s="1"/>
  <c r="I56" i="7" s="1"/>
  <c r="AR33" i="1"/>
  <c r="AR35" i="1" s="1"/>
  <c r="AN46" i="7"/>
  <c r="Q57" i="7" s="1"/>
  <c r="J46" i="7"/>
  <c r="Q55" i="7" s="1"/>
  <c r="J39" i="7"/>
  <c r="I55" i="7" s="1"/>
  <c r="AO33" i="1"/>
  <c r="AO34" i="1" s="1"/>
  <c r="AH43" i="1" s="1"/>
  <c r="AO35" i="1" l="1"/>
  <c r="AR34" i="1"/>
  <c r="AH41" i="1" s="1"/>
  <c r="AH48" i="1" s="1"/>
  <c r="AP48" i="1" s="1"/>
  <c r="I58" i="7"/>
  <c r="I59" i="7" s="1"/>
  <c r="Q58" i="7"/>
  <c r="Q59" i="7" s="1"/>
  <c r="Q60" i="7" s="1"/>
  <c r="Q61" i="7" s="1"/>
  <c r="Q63" i="7" s="1"/>
  <c r="I60" i="7"/>
  <c r="I61" i="7" s="1"/>
  <c r="I63" i="7" s="1"/>
  <c r="AP43" i="1"/>
  <c r="AH50" i="1"/>
  <c r="AP50" i="1" s="1"/>
  <c r="AP41" i="1"/>
  <c r="AP46" i="1" l="1"/>
  <c r="R57" i="1" s="1"/>
  <c r="AP39" i="1"/>
  <c r="I57" i="1" s="1"/>
  <c r="AB26" i="1"/>
  <c r="AB14" i="1"/>
  <c r="L30" i="1"/>
  <c r="L14" i="1"/>
  <c r="I14" i="1"/>
  <c r="I31" i="1" l="1"/>
  <c r="L31" i="1"/>
  <c r="L35" i="1" s="1"/>
  <c r="AB27" i="1"/>
  <c r="AB35" i="1" s="1"/>
  <c r="L32" i="1"/>
  <c r="B41" i="1" s="1"/>
  <c r="Y28" i="1"/>
  <c r="R43" i="1" s="1"/>
  <c r="Y35" i="1"/>
  <c r="AB28" i="1" l="1"/>
  <c r="R41" i="1" s="1"/>
  <c r="I35" i="1"/>
  <c r="I32" i="1"/>
  <c r="B43" i="1" s="1"/>
  <c r="B50" i="1" s="1"/>
  <c r="J50" i="1" s="1"/>
  <c r="R50" i="1"/>
  <c r="Z50" i="1" s="1"/>
  <c r="Z43" i="1"/>
  <c r="B48" i="1"/>
  <c r="J48" i="1" s="1"/>
  <c r="J41" i="1"/>
  <c r="Z41" i="1"/>
  <c r="R48" i="1"/>
  <c r="Z48" i="1" s="1"/>
  <c r="J46" i="1" l="1"/>
  <c r="R55" i="1" s="1"/>
  <c r="J43" i="1"/>
  <c r="Z46" i="1"/>
  <c r="R56" i="1" s="1"/>
  <c r="J39" i="1"/>
  <c r="I55" i="1" s="1"/>
  <c r="Z39" i="1"/>
  <c r="I56" i="1" s="1"/>
  <c r="R58" i="1" l="1"/>
  <c r="R59" i="1" s="1"/>
  <c r="R60" i="1" s="1"/>
  <c r="R61" i="1" s="1"/>
  <c r="R63" i="1" s="1"/>
  <c r="I58" i="1"/>
  <c r="I59" i="1" s="1"/>
  <c r="I60" i="1" s="1"/>
  <c r="I61" i="1" s="1"/>
  <c r="I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teacher</author>
  </authors>
  <commentList>
    <comment ref="AF30" authorId="0" shapeId="0" xr:uid="{BA0172B5-038A-4D39-97DC-4234566B79D3}">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 ref="AU30" authorId="0" shapeId="0" xr:uid="{C8E3A62F-B3CF-4269-ADA4-B45284B8C4B5}">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 ref="AF76" authorId="0" shapeId="0" xr:uid="{7F41B95B-8E13-41FE-9814-FC341ACE4B8C}">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List>
</comments>
</file>

<file path=xl/sharedStrings.xml><?xml version="1.0" encoding="utf-8"?>
<sst xmlns="http://schemas.openxmlformats.org/spreadsheetml/2006/main" count="1445" uniqueCount="229">
  <si>
    <t>運行速度</t>
    <rPh sb="0" eb="2">
      <t>ウンコウ</t>
    </rPh>
    <rPh sb="2" eb="4">
      <t>ソクド</t>
    </rPh>
    <phoneticPr fontId="2"/>
  </si>
  <si>
    <t>時刻表</t>
    <rPh sb="0" eb="2">
      <t>ジコク</t>
    </rPh>
    <rPh sb="2" eb="3">
      <t>ヒョウ</t>
    </rPh>
    <phoneticPr fontId="2"/>
  </si>
  <si>
    <t>時間</t>
    <rPh sb="0" eb="2">
      <t>ジカン</t>
    </rPh>
    <phoneticPr fontId="2"/>
  </si>
  <si>
    <t>距離</t>
    <rPh sb="0" eb="2">
      <t>キョリ</t>
    </rPh>
    <phoneticPr fontId="2"/>
  </si>
  <si>
    <t>点呼</t>
    <rPh sb="0" eb="2">
      <t>テンコ</t>
    </rPh>
    <phoneticPr fontId="2"/>
  </si>
  <si>
    <t>【上限】</t>
    <rPh sb="1" eb="3">
      <t>ジョウゲン</t>
    </rPh>
    <phoneticPr fontId="2"/>
  </si>
  <si>
    <t>運航日数×（①＋②）＝</t>
    <rPh sb="0" eb="2">
      <t>ウンコウ</t>
    </rPh>
    <rPh sb="2" eb="4">
      <t>ニッスウ</t>
    </rPh>
    <phoneticPr fontId="2"/>
  </si>
  <si>
    <t>円/年</t>
    <rPh sb="0" eb="1">
      <t>エン</t>
    </rPh>
    <rPh sb="2" eb="3">
      <t>ネン</t>
    </rPh>
    <phoneticPr fontId="2"/>
  </si>
  <si>
    <t>下桶体セ</t>
    <rPh sb="0" eb="1">
      <t>シモ</t>
    </rPh>
    <rPh sb="1" eb="2">
      <t>オケ</t>
    </rPh>
    <rPh sb="2" eb="3">
      <t>カラダ</t>
    </rPh>
    <phoneticPr fontId="2"/>
  </si>
  <si>
    <t>学校着</t>
    <rPh sb="0" eb="2">
      <t>ガッコウ</t>
    </rPh>
    <rPh sb="2" eb="3">
      <t>チャク</t>
    </rPh>
    <phoneticPr fontId="2"/>
  </si>
  <si>
    <t>キロ制運賃</t>
    <rPh sb="2" eb="3">
      <t>セイ</t>
    </rPh>
    <rPh sb="3" eb="5">
      <t>ウンチン</t>
    </rPh>
    <phoneticPr fontId="2"/>
  </si>
  <si>
    <t>仏崎</t>
    <rPh sb="0" eb="1">
      <t>ホトケ</t>
    </rPh>
    <rPh sb="1" eb="2">
      <t>ザキ</t>
    </rPh>
    <phoneticPr fontId="2"/>
  </si>
  <si>
    <t>×</t>
  </si>
  <si>
    <t>＝</t>
  </si>
  <si>
    <t>…①</t>
  </si>
  <si>
    <t>宮の下</t>
    <rPh sb="0" eb="1">
      <t>ミヤ</t>
    </rPh>
    <rPh sb="2" eb="3">
      <t>シタ</t>
    </rPh>
    <phoneticPr fontId="2"/>
  </si>
  <si>
    <t>時間制運賃</t>
    <rPh sb="0" eb="3">
      <t>ジカンセイ</t>
    </rPh>
    <rPh sb="3" eb="5">
      <t>ウンチン</t>
    </rPh>
    <phoneticPr fontId="2"/>
  </si>
  <si>
    <t>…②</t>
  </si>
  <si>
    <t>【下限】</t>
    <rPh sb="1" eb="2">
      <t>カ</t>
    </rPh>
    <phoneticPr fontId="2"/>
  </si>
  <si>
    <t>円/年</t>
  </si>
  <si>
    <t>龍小発１</t>
    <rPh sb="0" eb="1">
      <t>リュウ</t>
    </rPh>
    <rPh sb="1" eb="2">
      <t>ショウ</t>
    </rPh>
    <rPh sb="2" eb="3">
      <t>ハツ</t>
    </rPh>
    <phoneticPr fontId="2"/>
  </si>
  <si>
    <t>仏崎</t>
    <rPh sb="0" eb="1">
      <t>ホトケ</t>
    </rPh>
    <rPh sb="1" eb="2">
      <t>サキ</t>
    </rPh>
    <phoneticPr fontId="2"/>
  </si>
  <si>
    <t>龍小発２</t>
    <rPh sb="0" eb="1">
      <t>リュウ</t>
    </rPh>
    <rPh sb="1" eb="2">
      <t>ショウ</t>
    </rPh>
    <rPh sb="2" eb="3">
      <t>ハツ</t>
    </rPh>
    <phoneticPr fontId="2"/>
  </si>
  <si>
    <t>龍小発３</t>
    <rPh sb="0" eb="1">
      <t>リュウ</t>
    </rPh>
    <rPh sb="1" eb="2">
      <t>ショウ</t>
    </rPh>
    <rPh sb="2" eb="3">
      <t>ハツ</t>
    </rPh>
    <phoneticPr fontId="2"/>
  </si>
  <si>
    <t>共通時間・距離</t>
    <rPh sb="0" eb="2">
      <t>キョウツウ</t>
    </rPh>
    <rPh sb="2" eb="4">
      <t>ジカン</t>
    </rPh>
    <rPh sb="5" eb="7">
      <t>キョリ</t>
    </rPh>
    <phoneticPr fontId="2"/>
  </si>
  <si>
    <t>相生荘</t>
    <rPh sb="0" eb="2">
      <t>アイオイ</t>
    </rPh>
    <rPh sb="2" eb="3">
      <t>ソウ</t>
    </rPh>
    <phoneticPr fontId="2"/>
  </si>
  <si>
    <t>赤崎学習セ</t>
    <rPh sb="0" eb="2">
      <t>アカサキ</t>
    </rPh>
    <rPh sb="2" eb="4">
      <t>ガクシュウ</t>
    </rPh>
    <phoneticPr fontId="2"/>
  </si>
  <si>
    <t>葛崎公園</t>
    <rPh sb="0" eb="1">
      <t>カツラ</t>
    </rPh>
    <rPh sb="1" eb="2">
      <t>ザキ</t>
    </rPh>
    <rPh sb="2" eb="4">
      <t>コウエン</t>
    </rPh>
    <phoneticPr fontId="2"/>
  </si>
  <si>
    <t>大道出張所</t>
    <rPh sb="0" eb="2">
      <t>オオドウ</t>
    </rPh>
    <rPh sb="2" eb="4">
      <t>シュッチョウ</t>
    </rPh>
    <rPh sb="4" eb="5">
      <t>ショ</t>
    </rPh>
    <phoneticPr fontId="2"/>
  </si>
  <si>
    <t>東浦バス</t>
    <rPh sb="0" eb="2">
      <t>ヒガシウラ</t>
    </rPh>
    <phoneticPr fontId="2"/>
  </si>
  <si>
    <t>中園集会所</t>
    <rPh sb="0" eb="2">
      <t>ナカゾノ</t>
    </rPh>
    <rPh sb="2" eb="5">
      <t>シュウカイショ</t>
    </rPh>
    <phoneticPr fontId="2"/>
  </si>
  <si>
    <t>大作山</t>
    <rPh sb="0" eb="2">
      <t>オオサク</t>
    </rPh>
    <rPh sb="2" eb="3">
      <t>ヤマ</t>
    </rPh>
    <phoneticPr fontId="2"/>
  </si>
  <si>
    <t>共通時間・距離</t>
  </si>
  <si>
    <t>大道漁港</t>
    <rPh sb="0" eb="2">
      <t>オオドウ</t>
    </rPh>
    <rPh sb="2" eb="4">
      <t>ギョコウ</t>
    </rPh>
    <phoneticPr fontId="2"/>
  </si>
  <si>
    <t>東浦バス停</t>
    <rPh sb="0" eb="2">
      <t>ヒガシウラ</t>
    </rPh>
    <rPh sb="4" eb="5">
      <t>テイ</t>
    </rPh>
    <phoneticPr fontId="2"/>
  </si>
  <si>
    <t>【龍ヶ岳小学校スクールバス】</t>
    <rPh sb="1" eb="4">
      <t>リュウガタケ</t>
    </rPh>
    <rPh sb="4" eb="7">
      <t>ショウガッコウ</t>
    </rPh>
    <phoneticPr fontId="2"/>
  </si>
  <si>
    <t>【上限】</t>
  </si>
  <si>
    <t>【下限】</t>
  </si>
  <si>
    <t>年間積算額</t>
    <rPh sb="0" eb="2">
      <t>ネンカン</t>
    </rPh>
    <rPh sb="2" eb="4">
      <t>セキサン</t>
    </rPh>
    <rPh sb="4" eb="5">
      <t>ガク</t>
    </rPh>
    <phoneticPr fontId="2"/>
  </si>
  <si>
    <t>３年間積算額</t>
    <rPh sb="1" eb="3">
      <t>ネンカン</t>
    </rPh>
    <rPh sb="3" eb="5">
      <t>セキサン</t>
    </rPh>
    <rPh sb="5" eb="6">
      <t>ガク</t>
    </rPh>
    <phoneticPr fontId="2"/>
  </si>
  <si>
    <t>(消費税8%）</t>
    <rPh sb="1" eb="4">
      <t>ショウヒゼイ</t>
    </rPh>
    <phoneticPr fontId="2"/>
  </si>
  <si>
    <t>３年間合計額</t>
    <rPh sb="1" eb="3">
      <t>ネンカン</t>
    </rPh>
    <rPh sb="3" eb="5">
      <t>ゴウケイ</t>
    </rPh>
    <rPh sb="5" eb="6">
      <t>ガク</t>
    </rPh>
    <phoneticPr fontId="2"/>
  </si>
  <si>
    <t>～</t>
  </si>
  <si>
    <t>※ＳＢ上限のみ２割引</t>
    <rPh sb="3" eb="5">
      <t>ジョウゲン</t>
    </rPh>
    <rPh sb="8" eb="9">
      <t>ワリ</t>
    </rPh>
    <phoneticPr fontId="2"/>
  </si>
  <si>
    <t>１号車</t>
    <rPh sb="1" eb="3">
      <t>ゴウシャ</t>
    </rPh>
    <phoneticPr fontId="2"/>
  </si>
  <si>
    <t>２号車</t>
    <rPh sb="1" eb="3">
      <t>ゴウシャ</t>
    </rPh>
    <phoneticPr fontId="2"/>
  </si>
  <si>
    <t>３号車</t>
    <rPh sb="1" eb="3">
      <t>ゴウシャ</t>
    </rPh>
    <phoneticPr fontId="2"/>
  </si>
  <si>
    <t>運行日数</t>
    <rPh sb="0" eb="2">
      <t>ウンコウ</t>
    </rPh>
    <rPh sb="2" eb="4">
      <t>ニッスウ</t>
    </rPh>
    <phoneticPr fontId="2"/>
  </si>
  <si>
    <t>１号車</t>
    <rPh sb="1" eb="2">
      <t>ゴウ</t>
    </rPh>
    <rPh sb="2" eb="3">
      <t>シャ</t>
    </rPh>
    <phoneticPr fontId="2"/>
  </si>
  <si>
    <t>２号車</t>
    <rPh sb="1" eb="2">
      <t>ゴウ</t>
    </rPh>
    <rPh sb="2" eb="3">
      <t>シャ</t>
    </rPh>
    <phoneticPr fontId="2"/>
  </si>
  <si>
    <t>３号車</t>
    <rPh sb="1" eb="2">
      <t>ゴウ</t>
    </rPh>
    <rPh sb="2" eb="3">
      <t>シャ</t>
    </rPh>
    <phoneticPr fontId="2"/>
  </si>
  <si>
    <t>１号車委託料</t>
    <rPh sb="1" eb="3">
      <t>ゴウシャ</t>
    </rPh>
    <rPh sb="3" eb="5">
      <t>イタク</t>
    </rPh>
    <phoneticPr fontId="2"/>
  </si>
  <si>
    <t>２号車委託料</t>
    <rPh sb="1" eb="3">
      <t>ゴウシャ</t>
    </rPh>
    <rPh sb="3" eb="5">
      <t>イタク</t>
    </rPh>
    <phoneticPr fontId="2"/>
  </si>
  <si>
    <t>３号車委託料</t>
    <rPh sb="1" eb="3">
      <t>ゴウシャ</t>
    </rPh>
    <rPh sb="3" eb="5">
      <t>イタク</t>
    </rPh>
    <phoneticPr fontId="2"/>
  </si>
  <si>
    <t>入札予定価格</t>
    <rPh sb="0" eb="2">
      <t>ニュウサツ</t>
    </rPh>
    <rPh sb="2" eb="4">
      <t>ヨテイ</t>
    </rPh>
    <rPh sb="4" eb="6">
      <t>カカク</t>
    </rPh>
    <phoneticPr fontId="2"/>
  </si>
  <si>
    <t>車庫発</t>
    <rPh sb="0" eb="2">
      <t>シャコ</t>
    </rPh>
    <rPh sb="2" eb="3">
      <t>ハツ</t>
    </rPh>
    <phoneticPr fontId="2"/>
  </si>
  <si>
    <t>車庫着</t>
    <rPh sb="0" eb="2">
      <t>シャコ</t>
    </rPh>
    <rPh sb="2" eb="3">
      <t>チャク</t>
    </rPh>
    <phoneticPr fontId="2"/>
  </si>
  <si>
    <t>九州運輸局</t>
    <rPh sb="0" eb="2">
      <t>キュウシュウ</t>
    </rPh>
    <rPh sb="2" eb="4">
      <t>ウンユ</t>
    </rPh>
    <rPh sb="4" eb="5">
      <t>キョク</t>
    </rPh>
    <phoneticPr fontId="2"/>
  </si>
  <si>
    <t>上限</t>
    <rPh sb="0" eb="2">
      <t>ジョウゲン</t>
    </rPh>
    <phoneticPr fontId="2"/>
  </si>
  <si>
    <t>下限</t>
    <rPh sb="0" eb="2">
      <t>カゲン</t>
    </rPh>
    <phoneticPr fontId="2"/>
  </si>
  <si>
    <t>大矢野運行業者</t>
    <rPh sb="0" eb="3">
      <t>オオヤノ</t>
    </rPh>
    <rPh sb="3" eb="5">
      <t>ウンコウ</t>
    </rPh>
    <rPh sb="5" eb="7">
      <t>ギョウシャ</t>
    </rPh>
    <phoneticPr fontId="2"/>
  </si>
  <si>
    <t>松島運行業者</t>
    <rPh sb="0" eb="2">
      <t>マツシマ</t>
    </rPh>
    <rPh sb="2" eb="4">
      <t>ウンコウ</t>
    </rPh>
    <rPh sb="4" eb="6">
      <t>ギョウシャ</t>
    </rPh>
    <phoneticPr fontId="2"/>
  </si>
  <si>
    <t>※学校長が緊急的に下校を判断してから</t>
    <rPh sb="1" eb="3">
      <t>ガッコウ</t>
    </rPh>
    <rPh sb="3" eb="4">
      <t>チョウ</t>
    </rPh>
    <rPh sb="5" eb="8">
      <t>キンキュウテキ</t>
    </rPh>
    <rPh sb="9" eb="11">
      <t>ゲコウ</t>
    </rPh>
    <rPh sb="12" eb="14">
      <t>ハンダン</t>
    </rPh>
    <phoneticPr fontId="2"/>
  </si>
  <si>
    <t>　終点「下桶川体育センター」まで</t>
    <rPh sb="1" eb="3">
      <t>シュウテン</t>
    </rPh>
    <rPh sb="4" eb="5">
      <t>シモ</t>
    </rPh>
    <rPh sb="5" eb="6">
      <t>オケ</t>
    </rPh>
    <rPh sb="6" eb="7">
      <t>カワ</t>
    </rPh>
    <rPh sb="7" eb="9">
      <t>タイイク</t>
    </rPh>
    <phoneticPr fontId="2"/>
  </si>
  <si>
    <t>　所要時間１７分のため</t>
    <rPh sb="1" eb="3">
      <t>ショヨウ</t>
    </rPh>
    <rPh sb="3" eb="5">
      <t>ジカン</t>
    </rPh>
    <rPh sb="7" eb="8">
      <t>フン</t>
    </rPh>
    <phoneticPr fontId="2"/>
  </si>
  <si>
    <t>終点「相生荘」まで所要時間１６分</t>
    <rPh sb="0" eb="2">
      <t>シュウテン</t>
    </rPh>
    <rPh sb="3" eb="5">
      <t>アイオイ</t>
    </rPh>
    <rPh sb="5" eb="6">
      <t>ソウ</t>
    </rPh>
    <rPh sb="9" eb="11">
      <t>ショヨウ</t>
    </rPh>
    <rPh sb="11" eb="13">
      <t>ジカン</t>
    </rPh>
    <rPh sb="15" eb="16">
      <t>フン</t>
    </rPh>
    <phoneticPr fontId="2"/>
  </si>
  <si>
    <t>のため、配車完了まで４４分とする</t>
    <rPh sb="4" eb="6">
      <t>ハイシャ</t>
    </rPh>
    <rPh sb="6" eb="8">
      <t>カンリョウ</t>
    </rPh>
    <rPh sb="12" eb="13">
      <t>フン</t>
    </rPh>
    <phoneticPr fontId="2"/>
  </si>
  <si>
    <t>終点「大作山」まで所要時間２１分のため</t>
    <rPh sb="0" eb="2">
      <t>シュウテン</t>
    </rPh>
    <rPh sb="3" eb="5">
      <t>オオサク</t>
    </rPh>
    <rPh sb="5" eb="6">
      <t>ヤマ</t>
    </rPh>
    <rPh sb="9" eb="11">
      <t>ショヨウ</t>
    </rPh>
    <rPh sb="11" eb="13">
      <t>ジカン</t>
    </rPh>
    <rPh sb="15" eb="16">
      <t>フン</t>
    </rPh>
    <phoneticPr fontId="2"/>
  </si>
  <si>
    <t>これより下は閲覧資料にはしない。</t>
    <rPh sb="4" eb="5">
      <t>シタ</t>
    </rPh>
    <rPh sb="6" eb="8">
      <t>エツラン</t>
    </rPh>
    <rPh sb="8" eb="10">
      <t>シリョウ</t>
    </rPh>
    <phoneticPr fontId="2"/>
  </si>
  <si>
    <t>　　１時間以内に送迎が完了する。</t>
    <rPh sb="3" eb="5">
      <t>ジカン</t>
    </rPh>
    <rPh sb="5" eb="7">
      <t>イナイ</t>
    </rPh>
    <rPh sb="8" eb="10">
      <t>ソウゲイ</t>
    </rPh>
    <rPh sb="11" eb="13">
      <t>カンリョウ</t>
    </rPh>
    <phoneticPr fontId="2"/>
  </si>
  <si>
    <t>学校への配車完了まで３９分とする</t>
    <rPh sb="0" eb="2">
      <t>ガッコウ</t>
    </rPh>
    <rPh sb="4" eb="6">
      <t>ハイシャ</t>
    </rPh>
    <rPh sb="6" eb="8">
      <t>カンリョウ</t>
    </rPh>
    <rPh sb="12" eb="13">
      <t>フン</t>
    </rPh>
    <phoneticPr fontId="2"/>
  </si>
  <si>
    <t>　下限額については、仮に事業所の車庫が学校から０kmの距離に位置すると仮定し算定する。</t>
    <rPh sb="1" eb="3">
      <t>カゲン</t>
    </rPh>
    <rPh sb="3" eb="4">
      <t>ガク</t>
    </rPh>
    <rPh sb="10" eb="11">
      <t>カリ</t>
    </rPh>
    <rPh sb="12" eb="15">
      <t>ジギョウショ</t>
    </rPh>
    <rPh sb="16" eb="18">
      <t>シャコ</t>
    </rPh>
    <rPh sb="19" eb="21">
      <t>ガッコウ</t>
    </rPh>
    <rPh sb="27" eb="29">
      <t>キョリ</t>
    </rPh>
    <rPh sb="30" eb="32">
      <t>イチ</t>
    </rPh>
    <rPh sb="35" eb="37">
      <t>カテイ</t>
    </rPh>
    <rPh sb="38" eb="40">
      <t>サンテイ</t>
    </rPh>
    <phoneticPr fontId="2"/>
  </si>
  <si>
    <t>樋島1号車</t>
    <rPh sb="0" eb="2">
      <t>ヒノシマ</t>
    </rPh>
    <rPh sb="3" eb="5">
      <t>ゴウシャ</t>
    </rPh>
    <phoneticPr fontId="2"/>
  </si>
  <si>
    <t>大道1号車</t>
    <rPh sb="0" eb="2">
      <t>オオドウ</t>
    </rPh>
    <rPh sb="3" eb="5">
      <t>ゴウシャ</t>
    </rPh>
    <phoneticPr fontId="2"/>
  </si>
  <si>
    <t>大道2号車</t>
    <rPh sb="0" eb="2">
      <t>オオドウ</t>
    </rPh>
    <rPh sb="3" eb="5">
      <t>ゴウシャ</t>
    </rPh>
    <phoneticPr fontId="2"/>
  </si>
  <si>
    <t>運行日数×（①＋②）＝</t>
    <rPh sb="0" eb="2">
      <t>ウンコウ</t>
    </rPh>
    <rPh sb="2" eb="4">
      <t>ニッスウ</t>
    </rPh>
    <phoneticPr fontId="2"/>
  </si>
  <si>
    <t>樋島１号車委託料</t>
    <rPh sb="0" eb="2">
      <t>ヒノシマ</t>
    </rPh>
    <rPh sb="3" eb="5">
      <t>ゴウシャ</t>
    </rPh>
    <rPh sb="5" eb="7">
      <t>イタク</t>
    </rPh>
    <phoneticPr fontId="2"/>
  </si>
  <si>
    <t>大道1号車号車委託料</t>
    <rPh sb="0" eb="2">
      <t>オオドウ</t>
    </rPh>
    <rPh sb="3" eb="5">
      <t>ゴウシャ</t>
    </rPh>
    <rPh sb="5" eb="7">
      <t>ゴウシャ</t>
    </rPh>
    <rPh sb="7" eb="9">
      <t>イタク</t>
    </rPh>
    <phoneticPr fontId="2"/>
  </si>
  <si>
    <t>大道2号車委託料</t>
    <rPh sb="0" eb="2">
      <t>オオドウ</t>
    </rPh>
    <rPh sb="3" eb="5">
      <t>ゴウシャ</t>
    </rPh>
    <rPh sb="5" eb="7">
      <t>イタク</t>
    </rPh>
    <phoneticPr fontId="2"/>
  </si>
  <si>
    <t>　学校への配車完了まで４３分とする。</t>
    <rPh sb="1" eb="3">
      <t>ガッコウ</t>
    </rPh>
    <rPh sb="5" eb="7">
      <t>ハイシャ</t>
    </rPh>
    <rPh sb="7" eb="9">
      <t>カンリョウ</t>
    </rPh>
    <rPh sb="13" eb="14">
      <t>フン</t>
    </rPh>
    <phoneticPr fontId="2"/>
  </si>
  <si>
    <t>大道1号車</t>
    <rPh sb="0" eb="2">
      <t>オオドウ</t>
    </rPh>
    <rPh sb="3" eb="4">
      <t>ゴウ</t>
    </rPh>
    <rPh sb="4" eb="5">
      <t>クルマ</t>
    </rPh>
    <phoneticPr fontId="2"/>
  </si>
  <si>
    <t>運行日数×（①＋②）＝</t>
    <rPh sb="0" eb="1">
      <t>ウン</t>
    </rPh>
    <rPh sb="1" eb="2">
      <t>イ</t>
    </rPh>
    <rPh sb="2" eb="4">
      <t>ニッスウ</t>
    </rPh>
    <phoneticPr fontId="2"/>
  </si>
  <si>
    <t>上限額については、災害等で学校長が一斉下校を判断してから1時間以内で輸送完了さ</t>
    <rPh sb="0" eb="3">
      <t>ジョウゲンガク</t>
    </rPh>
    <rPh sb="9" eb="12">
      <t>サイガイトウ</t>
    </rPh>
    <rPh sb="13" eb="15">
      <t>ガッコウ</t>
    </rPh>
    <rPh sb="15" eb="16">
      <t>チョウ</t>
    </rPh>
    <rPh sb="17" eb="19">
      <t>イッセイ</t>
    </rPh>
    <rPh sb="19" eb="21">
      <t>ゲコウ</t>
    </rPh>
    <rPh sb="22" eb="24">
      <t>ハンダン</t>
    </rPh>
    <rPh sb="29" eb="31">
      <t>ジカン</t>
    </rPh>
    <rPh sb="31" eb="33">
      <t>イナイ</t>
    </rPh>
    <rPh sb="34" eb="36">
      <t>ユソウ</t>
    </rPh>
    <rPh sb="36" eb="38">
      <t>カンリョウ</t>
    </rPh>
    <phoneticPr fontId="2"/>
  </si>
  <si>
    <t>せるという仕様書条件を基に積算</t>
    <rPh sb="5" eb="8">
      <t>シヨウショ</t>
    </rPh>
    <rPh sb="8" eb="10">
      <t>ジョウケン</t>
    </rPh>
    <rPh sb="11" eb="12">
      <t>モト</t>
    </rPh>
    <rPh sb="13" eb="15">
      <t>セキサン</t>
    </rPh>
    <phoneticPr fontId="2"/>
  </si>
  <si>
    <t>距離制運賃</t>
    <rPh sb="0" eb="2">
      <t>キョリ</t>
    </rPh>
    <rPh sb="2" eb="3">
      <t>セイ</t>
    </rPh>
    <rPh sb="3" eb="5">
      <t>ウンチン</t>
    </rPh>
    <phoneticPr fontId="2"/>
  </si>
  <si>
    <t>（　回送距離　+　実走行距離　+　回送距離　）×キロ単価＝運行距離運賃</t>
    <rPh sb="2" eb="4">
      <t>カイソウ</t>
    </rPh>
    <rPh sb="4" eb="6">
      <t>キョリ</t>
    </rPh>
    <rPh sb="9" eb="10">
      <t>ジツ</t>
    </rPh>
    <rPh sb="10" eb="12">
      <t>ソウコウ</t>
    </rPh>
    <rPh sb="12" eb="14">
      <t>キョリ</t>
    </rPh>
    <rPh sb="17" eb="19">
      <t>カイソウ</t>
    </rPh>
    <rPh sb="19" eb="21">
      <t>キョリ</t>
    </rPh>
    <rPh sb="26" eb="28">
      <t>タンカ</t>
    </rPh>
    <rPh sb="29" eb="31">
      <t>ウンコウ</t>
    </rPh>
    <rPh sb="31" eb="33">
      <t>キョリ</t>
    </rPh>
    <rPh sb="33" eb="35">
      <t>ウンチン</t>
    </rPh>
    <phoneticPr fontId="2"/>
  </si>
  <si>
    <t>時間制運賃</t>
    <rPh sb="0" eb="3">
      <t>ジカンセイ</t>
    </rPh>
    <rPh sb="3" eb="5">
      <t>ウンチン</t>
    </rPh>
    <phoneticPr fontId="2"/>
  </si>
  <si>
    <t>（出庫前点検+回送時間+実走行時間+回送時間+帰庫後点呼）×キロ単価＝運行時間運賃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2" eb="34">
      <t>タンカ</t>
    </rPh>
    <rPh sb="35" eb="37">
      <t>ウンコウ</t>
    </rPh>
    <rPh sb="37" eb="39">
      <t>ジカン</t>
    </rPh>
    <rPh sb="39" eb="41">
      <t>ウンチン</t>
    </rPh>
    <phoneticPr fontId="2"/>
  </si>
  <si>
    <t>（１時間）</t>
    <rPh sb="2" eb="4">
      <t>ジカン</t>
    </rPh>
    <phoneticPr fontId="2"/>
  </si>
  <si>
    <t>大道２号車</t>
    <rPh sb="0" eb="2">
      <t>オオドウ</t>
    </rPh>
    <rPh sb="3" eb="4">
      <t>ゴウ</t>
    </rPh>
    <rPh sb="4" eb="5">
      <t>クルマ</t>
    </rPh>
    <phoneticPr fontId="2"/>
  </si>
  <si>
    <t>（3時間を超えない場合
　　　は3時間とする）</t>
    <rPh sb="2" eb="4">
      <t>ジカン</t>
    </rPh>
    <rPh sb="5" eb="6">
      <t>コ</t>
    </rPh>
    <rPh sb="9" eb="11">
      <t>バアイ</t>
    </rPh>
    <rPh sb="17" eb="19">
      <t>ジカン</t>
    </rPh>
    <phoneticPr fontId="2"/>
  </si>
  <si>
    <t>大道１号車委託料</t>
    <rPh sb="0" eb="2">
      <t>オオドウ</t>
    </rPh>
    <rPh sb="3" eb="4">
      <t>ゴウ</t>
    </rPh>
    <rPh sb="5" eb="7">
      <t>イタク</t>
    </rPh>
    <phoneticPr fontId="2"/>
  </si>
  <si>
    <t>大道２号車委託料</t>
    <rPh sb="0" eb="2">
      <t>オオドウ</t>
    </rPh>
    <rPh sb="3" eb="5">
      <t>ゴウシャ</t>
    </rPh>
    <rPh sb="5" eb="7">
      <t>イタク</t>
    </rPh>
    <phoneticPr fontId="2"/>
  </si>
  <si>
    <t>　樋島1号車</t>
    <rPh sb="1" eb="3">
      <t>ヒノシマ</t>
    </rPh>
    <rPh sb="4" eb="6">
      <t>ゴウシャ</t>
    </rPh>
    <phoneticPr fontId="2"/>
  </si>
  <si>
    <t>大道１号車</t>
    <rPh sb="0" eb="2">
      <t>オオドウ</t>
    </rPh>
    <rPh sb="3" eb="5">
      <t>ゴウシャ</t>
    </rPh>
    <phoneticPr fontId="2"/>
  </si>
  <si>
    <t>点呼</t>
    <rPh sb="0" eb="2">
      <t>テンコ</t>
    </rPh>
    <phoneticPr fontId="29"/>
  </si>
  <si>
    <t>車庫発</t>
    <rPh sb="0" eb="2">
      <t>シャコ</t>
    </rPh>
    <rPh sb="2" eb="3">
      <t>ハツ</t>
    </rPh>
    <phoneticPr fontId="29"/>
  </si>
  <si>
    <t>車庫着</t>
    <rPh sb="0" eb="2">
      <t>シャコ</t>
    </rPh>
    <rPh sb="2" eb="3">
      <t>チャク</t>
    </rPh>
    <phoneticPr fontId="29"/>
  </si>
  <si>
    <t>九州運輸局</t>
    <rPh sb="0" eb="2">
      <t>キュウシュウ</t>
    </rPh>
    <rPh sb="2" eb="4">
      <t>ウンユ</t>
    </rPh>
    <rPh sb="4" eb="5">
      <t>キョク</t>
    </rPh>
    <phoneticPr fontId="29"/>
  </si>
  <si>
    <t>キロ制運賃</t>
    <rPh sb="2" eb="3">
      <t>セイ</t>
    </rPh>
    <rPh sb="3" eb="5">
      <t>ウンチン</t>
    </rPh>
    <phoneticPr fontId="29"/>
  </si>
  <si>
    <t>上限</t>
    <rPh sb="0" eb="2">
      <t>ジョウゲン</t>
    </rPh>
    <phoneticPr fontId="29"/>
  </si>
  <si>
    <t>時間制運賃</t>
    <rPh sb="0" eb="3">
      <t>ジカンセイ</t>
    </rPh>
    <rPh sb="3" eb="5">
      <t>ウンチン</t>
    </rPh>
    <phoneticPr fontId="29"/>
  </si>
  <si>
    <t>下限</t>
    <rPh sb="0" eb="2">
      <t>カゲン</t>
    </rPh>
    <phoneticPr fontId="29"/>
  </si>
  <si>
    <t>登校１便、下校１便</t>
    <phoneticPr fontId="29"/>
  </si>
  <si>
    <t>運行速度</t>
    <rPh sb="0" eb="2">
      <t>ウンコウ</t>
    </rPh>
    <rPh sb="2" eb="4">
      <t>ソクド</t>
    </rPh>
    <phoneticPr fontId="29"/>
  </si>
  <si>
    <t>時刻</t>
    <rPh sb="0" eb="2">
      <t>ジコク</t>
    </rPh>
    <phoneticPr fontId="29"/>
  </si>
  <si>
    <t>時間</t>
    <rPh sb="0" eb="2">
      <t>ジカン</t>
    </rPh>
    <phoneticPr fontId="29"/>
  </si>
  <si>
    <t>距離</t>
    <rPh sb="0" eb="2">
      <t>キョリ</t>
    </rPh>
    <phoneticPr fontId="29"/>
  </si>
  <si>
    <t>運行
日数</t>
    <rPh sb="0" eb="2">
      <t>ウンコウ</t>
    </rPh>
    <rPh sb="3" eb="5">
      <t>ニッスウ</t>
    </rPh>
    <phoneticPr fontId="29"/>
  </si>
  <si>
    <t>車庫発</t>
    <phoneticPr fontId="29"/>
  </si>
  <si>
    <t>⑤</t>
    <phoneticPr fontId="29"/>
  </si>
  <si>
    <t>合計</t>
    <rPh sb="0" eb="2">
      <t>ゴウケイ</t>
    </rPh>
    <phoneticPr fontId="29"/>
  </si>
  <si>
    <t>日</t>
    <rPh sb="0" eb="1">
      <t>ニチ</t>
    </rPh>
    <phoneticPr fontId="29"/>
  </si>
  <si>
    <t>車庫着</t>
    <rPh sb="2" eb="3">
      <t>チャク</t>
    </rPh>
    <phoneticPr fontId="29"/>
  </si>
  <si>
    <t>小計</t>
    <rPh sb="0" eb="2">
      <t>ショウケイ</t>
    </rPh>
    <phoneticPr fontId="29"/>
  </si>
  <si>
    <t>登校　　小計</t>
    <rPh sb="0" eb="2">
      <t>トウコウ</t>
    </rPh>
    <rPh sb="4" eb="5">
      <t>ショウ</t>
    </rPh>
    <rPh sb="5" eb="6">
      <t>ケイ</t>
    </rPh>
    <phoneticPr fontId="29"/>
  </si>
  <si>
    <t>下校　　小計</t>
    <rPh sb="0" eb="2">
      <t>ゲコウ</t>
    </rPh>
    <rPh sb="4" eb="6">
      <t>ショウケイ</t>
    </rPh>
    <phoneticPr fontId="29"/>
  </si>
  <si>
    <t>H</t>
    <phoneticPr fontId="29"/>
  </si>
  <si>
    <t>③</t>
    <phoneticPr fontId="29"/>
  </si>
  <si>
    <t>④</t>
    <phoneticPr fontId="29"/>
  </si>
  <si>
    <t>⑧</t>
    <phoneticPr fontId="29"/>
  </si>
  <si>
    <t>⑨</t>
    <phoneticPr fontId="29"/>
  </si>
  <si>
    <t>⑬</t>
    <phoneticPr fontId="29"/>
  </si>
  <si>
    <t>⑭</t>
    <phoneticPr fontId="29"/>
  </si>
  <si>
    <t>⑱</t>
    <phoneticPr fontId="29"/>
  </si>
  <si>
    <t>⑲</t>
    <phoneticPr fontId="29"/>
  </si>
  <si>
    <t>㉓</t>
    <phoneticPr fontId="29"/>
  </si>
  <si>
    <t>㉔</t>
    <phoneticPr fontId="29"/>
  </si>
  <si>
    <t>【内訳書計算方法】</t>
    <rPh sb="1" eb="3">
      <t>ウチワケ</t>
    </rPh>
    <rPh sb="3" eb="4">
      <t>ショ</t>
    </rPh>
    <rPh sb="4" eb="6">
      <t>ケイサン</t>
    </rPh>
    <rPh sb="6" eb="8">
      <t>ホウホウ</t>
    </rPh>
    <phoneticPr fontId="29"/>
  </si>
  <si>
    <t>手順</t>
    <rPh sb="0" eb="2">
      <t>テジュン</t>
    </rPh>
    <phoneticPr fontId="29"/>
  </si>
  <si>
    <r>
      <t>1.　１）～４）の運行形態、全ての</t>
    </r>
    <r>
      <rPr>
        <b/>
        <sz val="10"/>
        <color indexed="10"/>
        <rFont val="ＭＳ Ｐゴシック"/>
        <family val="3"/>
        <charset val="128"/>
      </rPr>
      <t>①</t>
    </r>
    <r>
      <rPr>
        <b/>
        <sz val="10"/>
        <color indexed="8"/>
        <rFont val="ＭＳ Ｐゴシック"/>
        <family val="3"/>
        <charset val="128"/>
      </rPr>
      <t>の欄に車庫から目的地までの時間（回送時間）を記入すること。</t>
    </r>
    <rPh sb="9" eb="11">
      <t>ウンコウ</t>
    </rPh>
    <rPh sb="11" eb="13">
      <t>ケイタイ</t>
    </rPh>
    <rPh sb="14" eb="15">
      <t>スベ</t>
    </rPh>
    <rPh sb="19" eb="20">
      <t>ラン</t>
    </rPh>
    <rPh sb="21" eb="23">
      <t>シャコ</t>
    </rPh>
    <rPh sb="25" eb="27">
      <t>モクテキ</t>
    </rPh>
    <rPh sb="27" eb="28">
      <t>チ</t>
    </rPh>
    <rPh sb="31" eb="33">
      <t>ジカン</t>
    </rPh>
    <rPh sb="34" eb="36">
      <t>カイソウ</t>
    </rPh>
    <rPh sb="36" eb="38">
      <t>ジカン</t>
    </rPh>
    <rPh sb="40" eb="42">
      <t>キニュウ</t>
    </rPh>
    <phoneticPr fontId="29"/>
  </si>
  <si>
    <r>
      <t>2.　１）～４）の運行形態、全ての</t>
    </r>
    <r>
      <rPr>
        <b/>
        <sz val="10"/>
        <color indexed="10"/>
        <rFont val="ＭＳ Ｐゴシック"/>
        <family val="3"/>
        <charset val="128"/>
      </rPr>
      <t>②</t>
    </r>
    <r>
      <rPr>
        <b/>
        <sz val="10"/>
        <color indexed="8"/>
        <rFont val="ＭＳ Ｐゴシック"/>
        <family val="3"/>
        <charset val="128"/>
      </rPr>
      <t>の各種に車庫から目的地までの距離(回送距離）を記入すること。</t>
    </r>
    <rPh sb="9" eb="11">
      <t>ウンコウ</t>
    </rPh>
    <rPh sb="11" eb="13">
      <t>ケイタイ</t>
    </rPh>
    <rPh sb="14" eb="15">
      <t>スベ</t>
    </rPh>
    <rPh sb="19" eb="21">
      <t>カクシュ</t>
    </rPh>
    <rPh sb="22" eb="24">
      <t>シャコ</t>
    </rPh>
    <rPh sb="26" eb="29">
      <t>モクテキチ</t>
    </rPh>
    <rPh sb="32" eb="34">
      <t>キョリ</t>
    </rPh>
    <rPh sb="35" eb="37">
      <t>カイソウ</t>
    </rPh>
    <rPh sb="37" eb="39">
      <t>キョリ</t>
    </rPh>
    <rPh sb="41" eb="43">
      <t>キニュウ</t>
    </rPh>
    <phoneticPr fontId="29"/>
  </si>
  <si>
    <t>3.　全ての小計欄（既入力は、車庫からの分を除く。）に車庫からの時間・距離を加え完成させ、合計数値を明記させること。</t>
    <rPh sb="3" eb="4">
      <t>スベ</t>
    </rPh>
    <rPh sb="6" eb="8">
      <t>ショウケイ</t>
    </rPh>
    <rPh sb="8" eb="9">
      <t>ラン</t>
    </rPh>
    <rPh sb="10" eb="11">
      <t>キ</t>
    </rPh>
    <rPh sb="11" eb="13">
      <t>ニュウリョク</t>
    </rPh>
    <rPh sb="15" eb="17">
      <t>シャコ</t>
    </rPh>
    <rPh sb="20" eb="21">
      <t>ブン</t>
    </rPh>
    <rPh sb="22" eb="23">
      <t>ノゾ</t>
    </rPh>
    <rPh sb="27" eb="29">
      <t>シャコ</t>
    </rPh>
    <rPh sb="32" eb="34">
      <t>ジカン</t>
    </rPh>
    <rPh sb="35" eb="37">
      <t>キョリ</t>
    </rPh>
    <rPh sb="38" eb="39">
      <t>クワ</t>
    </rPh>
    <rPh sb="40" eb="42">
      <t>カンセイ</t>
    </rPh>
    <rPh sb="45" eb="47">
      <t>ゴウケイ</t>
    </rPh>
    <rPh sb="47" eb="49">
      <t>スウチ</t>
    </rPh>
    <rPh sb="50" eb="52">
      <t>メイキ</t>
    </rPh>
    <phoneticPr fontId="29"/>
  </si>
  <si>
    <t>4.　時間については、３０分以上は切り上げ、３０分未満は切り捨て、時間単位で算出すること。
　　(運行時間は最低５時間。※５時間未満の場合は５時間とする。）</t>
    <rPh sb="3" eb="5">
      <t>ジカン</t>
    </rPh>
    <rPh sb="13" eb="16">
      <t>ブイジョウ</t>
    </rPh>
    <rPh sb="17" eb="18">
      <t>キ</t>
    </rPh>
    <rPh sb="19" eb="20">
      <t>ア</t>
    </rPh>
    <rPh sb="24" eb="25">
      <t>プン</t>
    </rPh>
    <rPh sb="25" eb="27">
      <t>ミマン</t>
    </rPh>
    <rPh sb="28" eb="29">
      <t>キ</t>
    </rPh>
    <rPh sb="30" eb="31">
      <t>ス</t>
    </rPh>
    <rPh sb="33" eb="35">
      <t>ジカン</t>
    </rPh>
    <rPh sb="35" eb="37">
      <t>タンイ</t>
    </rPh>
    <rPh sb="38" eb="40">
      <t>サンシュツ</t>
    </rPh>
    <phoneticPr fontId="29"/>
  </si>
  <si>
    <t>5.　距離については、一位を切り上げ、十キロ単位で算出すること。</t>
    <rPh sb="3" eb="5">
      <t>キョリ</t>
    </rPh>
    <rPh sb="11" eb="13">
      <t>イチイ</t>
    </rPh>
    <rPh sb="14" eb="15">
      <t>キ</t>
    </rPh>
    <rPh sb="16" eb="17">
      <t>ア</t>
    </rPh>
    <rPh sb="19" eb="20">
      <t>ジュウ</t>
    </rPh>
    <rPh sb="22" eb="24">
      <t>タンイ</t>
    </rPh>
    <rPh sb="25" eb="27">
      <t>サンシュツ</t>
    </rPh>
    <phoneticPr fontId="29"/>
  </si>
  <si>
    <t>委託計算</t>
    <rPh sb="0" eb="2">
      <t>イタク</t>
    </rPh>
    <rPh sb="2" eb="4">
      <t>ケイサン</t>
    </rPh>
    <phoneticPr fontId="29"/>
  </si>
  <si>
    <t>【運行時間運賃】</t>
    <rPh sb="1" eb="3">
      <t>ウンコウ</t>
    </rPh>
    <rPh sb="3" eb="5">
      <t>ジカン</t>
    </rPh>
    <rPh sb="5" eb="7">
      <t>ウンチン</t>
    </rPh>
    <phoneticPr fontId="29"/>
  </si>
  <si>
    <t>×</t>
    <phoneticPr fontId="29"/>
  </si>
  <si>
    <t>（時間単価）</t>
    <rPh sb="1" eb="3">
      <t>ジカン</t>
    </rPh>
    <rPh sb="3" eb="5">
      <t>タンカ</t>
    </rPh>
    <phoneticPr fontId="29"/>
  </si>
  <si>
    <t>円/時間</t>
    <rPh sb="0" eb="1">
      <t>エン</t>
    </rPh>
    <rPh sb="2" eb="4">
      <t>ジカン</t>
    </rPh>
    <phoneticPr fontId="29"/>
  </si>
  <si>
    <t>＝</t>
    <phoneticPr fontId="29"/>
  </si>
  <si>
    <t>円</t>
    <rPh sb="0" eb="1">
      <t>エン</t>
    </rPh>
    <phoneticPr fontId="29"/>
  </si>
  <si>
    <t>【距離運賃】</t>
    <rPh sb="1" eb="3">
      <t>キョリ</t>
    </rPh>
    <rPh sb="3" eb="5">
      <t>ウンチン</t>
    </rPh>
    <phoneticPr fontId="29"/>
  </si>
  <si>
    <t>㎞</t>
    <phoneticPr fontId="29"/>
  </si>
  <si>
    <t>（距離単価）</t>
    <rPh sb="1" eb="3">
      <t>キョリ</t>
    </rPh>
    <rPh sb="3" eb="5">
      <t>タンカ</t>
    </rPh>
    <phoneticPr fontId="29"/>
  </si>
  <si>
    <t>円/ｈ㎞</t>
    <rPh sb="0" eb="1">
      <t>エン</t>
    </rPh>
    <phoneticPr fontId="29"/>
  </si>
  <si>
    <t>⑥</t>
    <phoneticPr fontId="29"/>
  </si>
  <si>
    <t>年間料金</t>
    <rPh sb="0" eb="2">
      <t>ネンカン</t>
    </rPh>
    <rPh sb="2" eb="4">
      <t>リョウキン</t>
    </rPh>
    <phoneticPr fontId="29"/>
  </si>
  <si>
    <t>運行日数</t>
    <rPh sb="0" eb="2">
      <t>ウンコウ</t>
    </rPh>
    <rPh sb="2" eb="4">
      <t>ニッスウ</t>
    </rPh>
    <phoneticPr fontId="29"/>
  </si>
  <si>
    <t>日</t>
    <rPh sb="0" eb="1">
      <t>ヒ</t>
    </rPh>
    <phoneticPr fontId="29"/>
  </si>
  <si>
    <t>⑦</t>
    <phoneticPr fontId="29"/>
  </si>
  <si>
    <t>⑩</t>
    <phoneticPr fontId="29"/>
  </si>
  <si>
    <t>⑪</t>
    <phoneticPr fontId="29"/>
  </si>
  <si>
    <t>⑫</t>
    <phoneticPr fontId="29"/>
  </si>
  <si>
    <t>⑮</t>
    <phoneticPr fontId="29"/>
  </si>
  <si>
    <t>⑯</t>
    <phoneticPr fontId="29"/>
  </si>
  <si>
    <t>⑰</t>
    <phoneticPr fontId="29"/>
  </si>
  <si>
    <t>⑳</t>
    <phoneticPr fontId="29"/>
  </si>
  <si>
    <t>㉑</t>
    <phoneticPr fontId="29"/>
  </si>
  <si>
    <t>㉒</t>
    <phoneticPr fontId="29"/>
  </si>
  <si>
    <t>㉕</t>
    <phoneticPr fontId="29"/>
  </si>
  <si>
    <t>㉖</t>
    <phoneticPr fontId="29"/>
  </si>
  <si>
    <t>㉗</t>
    <phoneticPr fontId="29"/>
  </si>
  <si>
    <t>（１年間総額）</t>
    <rPh sb="2" eb="4">
      <t>ネンカン</t>
    </rPh>
    <rPh sb="4" eb="6">
      <t>ソウガク</t>
    </rPh>
    <phoneticPr fontId="29"/>
  </si>
  <si>
    <t>＋</t>
    <phoneticPr fontId="29"/>
  </si>
  <si>
    <t>円（税抜価格）</t>
    <rPh sb="0" eb="1">
      <t>エン</t>
    </rPh>
    <rPh sb="2" eb="4">
      <t>ゼイヌキ</t>
    </rPh>
    <rPh sb="4" eb="6">
      <t>カカク</t>
    </rPh>
    <phoneticPr fontId="29"/>
  </si>
  <si>
    <t>距離運賃</t>
    <rPh sb="0" eb="2">
      <t>キョリ</t>
    </rPh>
    <rPh sb="2" eb="4">
      <t>ウンチン</t>
    </rPh>
    <phoneticPr fontId="29"/>
  </si>
  <si>
    <t>（回送距離+実走行距離+回送費）×キロ単価＝運行距離運賃</t>
    <rPh sb="1" eb="3">
      <t>カイソウ</t>
    </rPh>
    <rPh sb="3" eb="5">
      <t>キョリ</t>
    </rPh>
    <rPh sb="6" eb="7">
      <t>ジツ</t>
    </rPh>
    <rPh sb="7" eb="9">
      <t>ソウコウ</t>
    </rPh>
    <rPh sb="9" eb="11">
      <t>キョリ</t>
    </rPh>
    <rPh sb="12" eb="15">
      <t>カイソウヒ</t>
    </rPh>
    <rPh sb="19" eb="21">
      <t>タンカ</t>
    </rPh>
    <rPh sb="22" eb="24">
      <t>ウンコウ</t>
    </rPh>
    <rPh sb="24" eb="26">
      <t>キョリ</t>
    </rPh>
    <rPh sb="26" eb="28">
      <t>ウンチン</t>
    </rPh>
    <phoneticPr fontId="29"/>
  </si>
  <si>
    <t>（出庫前点検＋回送時間+実走行時間+回送時間+帰庫後点呼）×時間単価＝運行時間運賃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0" eb="32">
      <t>ジカン</t>
    </rPh>
    <rPh sb="32" eb="34">
      <t>タンカ</t>
    </rPh>
    <rPh sb="35" eb="37">
      <t>ウンコウ</t>
    </rPh>
    <rPh sb="37" eb="39">
      <t>ジカン</t>
    </rPh>
    <rPh sb="39" eb="41">
      <t>ウンチン</t>
    </rPh>
    <phoneticPr fontId="29"/>
  </si>
  <si>
    <t>１時間</t>
    <rPh sb="1" eb="3">
      <t>ジカン</t>
    </rPh>
    <phoneticPr fontId="29"/>
  </si>
  <si>
    <t>（３時間を超えない場合３時間とする）</t>
    <rPh sb="2" eb="4">
      <t>ジカン</t>
    </rPh>
    <rPh sb="5" eb="6">
      <t>コ</t>
    </rPh>
    <rPh sb="9" eb="11">
      <t>バアイ</t>
    </rPh>
    <rPh sb="12" eb="14">
      <t>ジカン</t>
    </rPh>
    <phoneticPr fontId="29"/>
  </si>
  <si>
    <t>①</t>
    <phoneticPr fontId="29"/>
  </si>
  <si>
    <t>②</t>
    <phoneticPr fontId="29"/>
  </si>
  <si>
    <t>車庫</t>
    <rPh sb="0" eb="2">
      <t>シャコ</t>
    </rPh>
    <phoneticPr fontId="29"/>
  </si>
  <si>
    <t>㉘</t>
    <phoneticPr fontId="29"/>
  </si>
  <si>
    <t>㉙</t>
    <phoneticPr fontId="29"/>
  </si>
  <si>
    <t>㉚</t>
    <phoneticPr fontId="29"/>
  </si>
  <si>
    <t>㉛</t>
    <phoneticPr fontId="29"/>
  </si>
  <si>
    <t>㉜</t>
    <phoneticPr fontId="29"/>
  </si>
  <si>
    <t>1号車　下山方面</t>
    <rPh sb="1" eb="3">
      <t>ゴウシャ</t>
    </rPh>
    <rPh sb="4" eb="6">
      <t>シモヤマ</t>
    </rPh>
    <rPh sb="6" eb="8">
      <t>ホウメン</t>
    </rPh>
    <phoneticPr fontId="29"/>
  </si>
  <si>
    <t>１）通常運行</t>
    <phoneticPr fontId="29"/>
  </si>
  <si>
    <t>登校１便、下校２便</t>
    <phoneticPr fontId="29"/>
  </si>
  <si>
    <t>２）一斉下校</t>
    <rPh sb="2" eb="6">
      <t>イッセイゲコウ</t>
    </rPh>
    <phoneticPr fontId="29"/>
  </si>
  <si>
    <t>３）休日運行</t>
    <phoneticPr fontId="29"/>
  </si>
  <si>
    <t>４）特別運行</t>
    <rPh sb="2" eb="4">
      <t>トクベツ</t>
    </rPh>
    <phoneticPr fontId="29"/>
  </si>
  <si>
    <t>登校１便、下校３便</t>
    <phoneticPr fontId="29"/>
  </si>
  <si>
    <t>旧バス停留所(1区)</t>
    <rPh sb="0" eb="1">
      <t>キュウ</t>
    </rPh>
    <rPh sb="3" eb="6">
      <t>テイリュウジョ</t>
    </rPh>
    <rPh sb="8" eb="9">
      <t>ク</t>
    </rPh>
    <phoneticPr fontId="29"/>
  </si>
  <si>
    <t>3区学習センター</t>
    <rPh sb="1" eb="2">
      <t>ク</t>
    </rPh>
    <rPh sb="2" eb="4">
      <t>ガクシュウ</t>
    </rPh>
    <phoneticPr fontId="29"/>
  </si>
  <si>
    <t>維和郵便局</t>
    <rPh sb="0" eb="5">
      <t>イワユウビンキョク</t>
    </rPh>
    <phoneticPr fontId="29"/>
  </si>
  <si>
    <t>維和中学校正門</t>
    <rPh sb="0" eb="2">
      <t>イワ</t>
    </rPh>
    <rPh sb="2" eb="5">
      <t>チュウガッコウ</t>
    </rPh>
    <rPh sb="5" eb="7">
      <t>セイモン</t>
    </rPh>
    <phoneticPr fontId="29"/>
  </si>
  <si>
    <t>中北小学校</t>
    <rPh sb="0" eb="2">
      <t>ナカキタ</t>
    </rPh>
    <rPh sb="2" eb="5">
      <t>ショウガッコウ</t>
    </rPh>
    <phoneticPr fontId="29"/>
  </si>
  <si>
    <t>中北小学校発１</t>
    <rPh sb="0" eb="5">
      <t>ナカキタショウガッコウ</t>
    </rPh>
    <rPh sb="5" eb="6">
      <t>ハツ</t>
    </rPh>
    <phoneticPr fontId="29"/>
  </si>
  <si>
    <t>中北小学校</t>
    <rPh sb="0" eb="5">
      <t>ナカキタショウガッコウ</t>
    </rPh>
    <phoneticPr fontId="29"/>
  </si>
  <si>
    <t>中北小学校発２</t>
    <rPh sb="0" eb="5">
      <t>ナカキタショウガッコウ</t>
    </rPh>
    <rPh sb="5" eb="6">
      <t>ハツ</t>
    </rPh>
    <phoneticPr fontId="29"/>
  </si>
  <si>
    <t>２号車　蔵々方面</t>
    <rPh sb="1" eb="3">
      <t>ゴウシャ</t>
    </rPh>
    <rPh sb="4" eb="5">
      <t>クラ</t>
    </rPh>
    <rPh sb="6" eb="8">
      <t>ホウメン</t>
    </rPh>
    <phoneticPr fontId="29"/>
  </si>
  <si>
    <t>蔵々漁港</t>
    <rPh sb="0" eb="1">
      <t>クラ</t>
    </rPh>
    <rPh sb="2" eb="4">
      <t>ギョコウ</t>
    </rPh>
    <phoneticPr fontId="29"/>
  </si>
  <si>
    <t>オルレ駐車場</t>
    <rPh sb="3" eb="6">
      <t>チュウシャジョウ</t>
    </rPh>
    <phoneticPr fontId="29"/>
  </si>
  <si>
    <t>中北小学校発３</t>
    <rPh sb="0" eb="5">
      <t>ナカキタショウガッコウ</t>
    </rPh>
    <rPh sb="5" eb="6">
      <t>ハツ</t>
    </rPh>
    <phoneticPr fontId="29"/>
  </si>
  <si>
    <t>㊱</t>
    <phoneticPr fontId="29"/>
  </si>
  <si>
    <t>㊲</t>
    <phoneticPr fontId="29"/>
  </si>
  <si>
    <t>注１：車庫とは、一般貸切旅客自動車運送事業の許可及び認可等を受けた場所のこと。変更を行っている場合は、その場所が分かる資料を添付ください。</t>
    <rPh sb="0" eb="1">
      <t>チュウ</t>
    </rPh>
    <rPh sb="3" eb="5">
      <t>シャコ</t>
    </rPh>
    <rPh sb="8" eb="10">
      <t>イッパン</t>
    </rPh>
    <rPh sb="10" eb="12">
      <t>カシキリ</t>
    </rPh>
    <rPh sb="12" eb="14">
      <t>リョキャク</t>
    </rPh>
    <rPh sb="14" eb="17">
      <t>ジドウシャ</t>
    </rPh>
    <rPh sb="17" eb="19">
      <t>ウンソウ</t>
    </rPh>
    <rPh sb="19" eb="21">
      <t>ジギョウ</t>
    </rPh>
    <rPh sb="22" eb="24">
      <t>キョカ</t>
    </rPh>
    <rPh sb="24" eb="25">
      <t>オヨ</t>
    </rPh>
    <rPh sb="26" eb="28">
      <t>ニンカ</t>
    </rPh>
    <rPh sb="28" eb="29">
      <t>トウ</t>
    </rPh>
    <rPh sb="30" eb="31">
      <t>ウ</t>
    </rPh>
    <rPh sb="33" eb="35">
      <t>バショ</t>
    </rPh>
    <rPh sb="39" eb="41">
      <t>ヘンコウ</t>
    </rPh>
    <rPh sb="42" eb="43">
      <t>オコナ</t>
    </rPh>
    <rPh sb="47" eb="49">
      <t>バアイ</t>
    </rPh>
    <rPh sb="53" eb="55">
      <t>バショ</t>
    </rPh>
    <rPh sb="56" eb="57">
      <t>ワ</t>
    </rPh>
    <rPh sb="59" eb="61">
      <t>シリョウ</t>
    </rPh>
    <rPh sb="62" eb="64">
      <t>テンプ</t>
    </rPh>
    <phoneticPr fontId="29"/>
  </si>
  <si>
    <t>１号車（下山方面）</t>
    <rPh sb="1" eb="3">
      <t>ゴウシャ</t>
    </rPh>
    <rPh sb="4" eb="6">
      <t>シモヤマ</t>
    </rPh>
    <rPh sb="6" eb="8">
      <t>ホウメン</t>
    </rPh>
    <phoneticPr fontId="29"/>
  </si>
  <si>
    <r>
      <rPr>
        <b/>
        <sz val="10"/>
        <color indexed="10"/>
        <rFont val="ＭＳ Ｐゴシック"/>
        <family val="3"/>
        <charset val="128"/>
      </rPr>
      <t>（③</t>
    </r>
    <r>
      <rPr>
        <b/>
        <sz val="10"/>
        <color indexed="10"/>
        <rFont val="ＭＳ Ｐゴシック"/>
        <family val="3"/>
        <charset val="128"/>
      </rPr>
      <t>+④）</t>
    </r>
    <phoneticPr fontId="29"/>
  </si>
  <si>
    <r>
      <t>（⑧</t>
    </r>
    <r>
      <rPr>
        <b/>
        <sz val="10"/>
        <color indexed="10"/>
        <rFont val="ＭＳ Ｐゴシック"/>
        <family val="3"/>
        <charset val="128"/>
      </rPr>
      <t>+⑨）</t>
    </r>
    <phoneticPr fontId="29"/>
  </si>
  <si>
    <t>委託計算</t>
    <rPh sb="0" eb="4">
      <t>イタクケイサン</t>
    </rPh>
    <phoneticPr fontId="29"/>
  </si>
  <si>
    <r>
      <t>（⑬</t>
    </r>
    <r>
      <rPr>
        <b/>
        <sz val="10"/>
        <color indexed="10"/>
        <rFont val="ＭＳ Ｐゴシック"/>
        <family val="3"/>
        <charset val="128"/>
      </rPr>
      <t>+⑭）</t>
    </r>
    <phoneticPr fontId="29"/>
  </si>
  <si>
    <r>
      <t>（⑱</t>
    </r>
    <r>
      <rPr>
        <b/>
        <sz val="10"/>
        <color indexed="10"/>
        <rFont val="ＭＳ Ｐゴシック"/>
        <family val="3"/>
        <charset val="128"/>
      </rPr>
      <t>+⑲）</t>
    </r>
    <phoneticPr fontId="29"/>
  </si>
  <si>
    <t>２号車（蔵々方面）</t>
    <rPh sb="1" eb="3">
      <t>ゴウシャ</t>
    </rPh>
    <rPh sb="4" eb="5">
      <t>ゾウ</t>
    </rPh>
    <rPh sb="6" eb="8">
      <t>ホウメン</t>
    </rPh>
    <phoneticPr fontId="29"/>
  </si>
  <si>
    <r>
      <t>（㉓</t>
    </r>
    <r>
      <rPr>
        <b/>
        <sz val="10"/>
        <color indexed="10"/>
        <rFont val="ＭＳ Ｐゴシック"/>
        <family val="3"/>
        <charset val="128"/>
      </rPr>
      <t>+㉔）</t>
    </r>
    <phoneticPr fontId="29"/>
  </si>
  <si>
    <r>
      <t>（㉘</t>
    </r>
    <r>
      <rPr>
        <b/>
        <sz val="10"/>
        <color indexed="10"/>
        <rFont val="ＭＳ Ｐゴシック"/>
        <family val="3"/>
        <charset val="128"/>
      </rPr>
      <t>+㉙）</t>
    </r>
    <phoneticPr fontId="29"/>
  </si>
  <si>
    <t>㉝</t>
    <phoneticPr fontId="29"/>
  </si>
  <si>
    <t>㉞</t>
    <phoneticPr fontId="29"/>
  </si>
  <si>
    <r>
      <t>（㉝</t>
    </r>
    <r>
      <rPr>
        <b/>
        <sz val="10"/>
        <color indexed="10"/>
        <rFont val="ＭＳ Ｐゴシック"/>
        <family val="3"/>
        <charset val="128"/>
      </rPr>
      <t>+㉞）</t>
    </r>
    <phoneticPr fontId="29"/>
  </si>
  <si>
    <t>㉟</t>
    <phoneticPr fontId="29"/>
  </si>
  <si>
    <t>㊳</t>
    <phoneticPr fontId="29"/>
  </si>
  <si>
    <t>㊴</t>
    <phoneticPr fontId="29"/>
  </si>
  <si>
    <r>
      <t>（㊳</t>
    </r>
    <r>
      <rPr>
        <b/>
        <sz val="10"/>
        <color indexed="10"/>
        <rFont val="ＭＳ Ｐゴシック"/>
        <family val="3"/>
        <charset val="128"/>
      </rPr>
      <t>+㊴）</t>
    </r>
    <phoneticPr fontId="29"/>
  </si>
  <si>
    <t>㊵</t>
    <phoneticPr fontId="29"/>
  </si>
  <si>
    <t>大矢野中学校　合計計算</t>
    <rPh sb="0" eb="3">
      <t>オオヤノ</t>
    </rPh>
    <rPh sb="3" eb="6">
      <t>チュウガッコウ</t>
    </rPh>
    <rPh sb="4" eb="6">
      <t>ガッコウ</t>
    </rPh>
    <rPh sb="7" eb="9">
      <t>ゴウケイ</t>
    </rPh>
    <rPh sb="9" eb="11">
      <t>ケイサン</t>
    </rPh>
    <phoneticPr fontId="29"/>
  </si>
  <si>
    <t>⑤+㉕</t>
    <phoneticPr fontId="29"/>
  </si>
  <si>
    <t>⑩+㉚</t>
    <phoneticPr fontId="29"/>
  </si>
  <si>
    <t>⑮+㉟</t>
    <phoneticPr fontId="29"/>
  </si>
  <si>
    <t>⑳+㊵</t>
    <phoneticPr fontId="29"/>
  </si>
  <si>
    <t>（税抜価格）</t>
    <rPh sb="1" eb="3">
      <t>ゼイヌ</t>
    </rPh>
    <rPh sb="3" eb="5">
      <t>カカク</t>
    </rPh>
    <phoneticPr fontId="29"/>
  </si>
  <si>
    <t>（税込価格）</t>
    <rPh sb="1" eb="3">
      <t>ゼイコ</t>
    </rPh>
    <rPh sb="3" eb="5">
      <t>カカク</t>
    </rPh>
    <phoneticPr fontId="29"/>
  </si>
  <si>
    <t>（２年間総額）</t>
    <rPh sb="2" eb="4">
      <t>ネンカン</t>
    </rPh>
    <rPh sb="4" eb="6">
      <t>ソウガク</t>
    </rPh>
    <phoneticPr fontId="29"/>
  </si>
  <si>
    <t>様式第４号　大矢野東小学校スクールバス運行業務委託　計算表</t>
    <rPh sb="0" eb="2">
      <t>ヨウシキ</t>
    </rPh>
    <rPh sb="2" eb="3">
      <t>ダイ</t>
    </rPh>
    <rPh sb="4" eb="5">
      <t>ゴウ</t>
    </rPh>
    <rPh sb="6" eb="9">
      <t>オオヤノ</t>
    </rPh>
    <rPh sb="9" eb="10">
      <t>ヒガシ</t>
    </rPh>
    <rPh sb="10" eb="13">
      <t>ショウガッコウ</t>
    </rPh>
    <rPh sb="19" eb="25">
      <t>ウンコウギョウムイタク</t>
    </rPh>
    <rPh sb="26" eb="28">
      <t>ケイサン</t>
    </rPh>
    <rPh sb="28" eb="29">
      <t>ヒョウ</t>
    </rPh>
    <phoneticPr fontId="29"/>
  </si>
  <si>
    <t>12;15</t>
    <phoneticPr fontId="2"/>
  </si>
  <si>
    <t>7;50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</si>
</sst>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 &quot;日/年&quot;"/>
    <numFmt numFmtId="177" formatCode="#,##0\ &quot;㎞&quot;"/>
    <numFmt numFmtId="178" formatCode="#,##0\ &quot;㎞/h&quot;"/>
    <numFmt numFmtId="179" formatCode="#,##0&quot; 円/㎞&quot;"/>
    <numFmt numFmtId="180" formatCode="#,##0\ &quot;円&quot;"/>
    <numFmt numFmtId="181" formatCode="#,##0\ &quot;h&quot;"/>
    <numFmt numFmtId="182" formatCode="#,##0\ &quot;円/ｈ&quot;"/>
    <numFmt numFmtId="183" formatCode="#,##0\ &quot;分&quot;"/>
    <numFmt numFmtId="184" formatCode="#,##0.0\ &quot;㎞&quot;"/>
    <numFmt numFmtId="185" formatCode="\ &quot;ｈ&quot;"/>
    <numFmt numFmtId="186" formatCode="#,##0.0"/>
  </numFmts>
  <fonts count="4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sz val="11"/>
      <name val="ＭＳ ゴシック"/>
      <family val="3"/>
      <charset val="128"/>
    </font>
    <font>
      <sz val="11"/>
      <color theme="1"/>
      <name val="ＭＳ Ｐゴシック"/>
      <family val="3"/>
      <charset val="128"/>
    </font>
    <font>
      <sz val="11"/>
      <color theme="0"/>
      <name val="ＭＳ Ｐゴシック"/>
      <family val="2"/>
      <charset val="128"/>
      <scheme val="minor"/>
    </font>
    <font>
      <sz val="10"/>
      <color theme="1"/>
      <name val="ＭＳ ゴシック"/>
      <family val="3"/>
      <charset val="128"/>
    </font>
    <font>
      <sz val="11"/>
      <color theme="0"/>
      <name val="ＭＳ ゴシック"/>
      <family val="3"/>
      <charset val="128"/>
    </font>
    <font>
      <b/>
      <sz val="11"/>
      <color theme="0"/>
      <name val="ＭＳ ゴシック"/>
      <family val="3"/>
      <charset val="128"/>
    </font>
    <font>
      <sz val="11"/>
      <name val="ＭＳ Ｐゴシック"/>
      <family val="2"/>
      <charset val="128"/>
      <scheme val="minor"/>
    </font>
    <font>
      <b/>
      <sz val="11"/>
      <name val="ＭＳ ゴシック"/>
      <family val="3"/>
      <charset val="128"/>
    </font>
    <font>
      <sz val="10"/>
      <name val="ＭＳ ゴシック"/>
      <family val="3"/>
      <charset val="128"/>
    </font>
    <font>
      <b/>
      <sz val="11"/>
      <color theme="1"/>
      <name val="ＭＳ Ｐゴシック"/>
      <family val="3"/>
      <charset val="128"/>
      <scheme val="minor"/>
    </font>
    <font>
      <sz val="10.5"/>
      <color theme="1"/>
      <name val="ＭＳ 明朝"/>
      <family val="1"/>
      <charset val="128"/>
    </font>
    <font>
      <sz val="10.5"/>
      <color rgb="FFFF0000"/>
      <name val="ＭＳ 明朝"/>
      <family val="1"/>
      <charset val="128"/>
    </font>
    <font>
      <sz val="10.5"/>
      <name val="ＭＳ 明朝"/>
      <family val="1"/>
      <charset val="128"/>
    </font>
    <font>
      <b/>
      <sz val="10.5"/>
      <color theme="1"/>
      <name val="ＭＳ 明朝"/>
      <family val="1"/>
      <charset val="128"/>
    </font>
    <font>
      <sz val="11"/>
      <color theme="0"/>
      <name val="ＭＳ 明朝"/>
      <family val="1"/>
      <charset val="128"/>
    </font>
    <font>
      <sz val="11"/>
      <name val="ＭＳ 明朝"/>
      <family val="1"/>
      <charset val="128"/>
    </font>
    <font>
      <sz val="11"/>
      <name val="ＭＳ Ｐゴシック"/>
      <family val="3"/>
      <charset val="128"/>
    </font>
    <font>
      <sz val="11"/>
      <color theme="1"/>
      <name val="ＭＳ 明朝"/>
      <family val="1"/>
      <charset val="128"/>
    </font>
    <font>
      <sz val="10"/>
      <name val="ＭＳ 明朝"/>
      <family val="1"/>
      <charset val="128"/>
    </font>
    <font>
      <sz val="11"/>
      <color theme="0"/>
      <name val="ＭＳ Ｐゴシック"/>
      <family val="3"/>
      <charset val="128"/>
    </font>
    <font>
      <sz val="9"/>
      <color indexed="81"/>
      <name val="ＭＳ Ｐゴシック"/>
      <family val="3"/>
      <charset val="128"/>
    </font>
    <font>
      <b/>
      <sz val="9"/>
      <color indexed="81"/>
      <name val="ＭＳ Ｐゴシック"/>
      <family val="3"/>
      <charset val="128"/>
    </font>
    <font>
      <sz val="11"/>
      <color theme="1"/>
      <name val="ＭＳ Ｐゴシック"/>
      <family val="3"/>
      <charset val="128"/>
      <scheme val="minor"/>
    </font>
    <font>
      <sz val="6"/>
      <name val="ＭＳ Ｐゴシック"/>
      <family val="3"/>
      <charset val="128"/>
    </font>
    <font>
      <sz val="12"/>
      <color theme="1"/>
      <name val="ＭＳ Ｐゴシック"/>
      <family val="3"/>
      <charset val="128"/>
      <scheme val="major"/>
    </font>
    <font>
      <sz val="10"/>
      <color theme="1"/>
      <name val="ＭＳ Ｐゴシック"/>
      <family val="3"/>
      <charset val="128"/>
      <scheme val="major"/>
    </font>
    <font>
      <b/>
      <sz val="12"/>
      <color rgb="FFFF0000"/>
      <name val="ＭＳ Ｐゴシック"/>
      <family val="3"/>
      <charset val="128"/>
    </font>
    <font>
      <sz val="10"/>
      <name val="ＭＳ Ｐゴシック"/>
      <family val="3"/>
      <charset val="128"/>
      <scheme val="major"/>
    </font>
    <font>
      <b/>
      <sz val="10"/>
      <color rgb="FFFF0000"/>
      <name val="ＭＳ Ｐゴシック"/>
      <family val="3"/>
      <charset val="128"/>
      <scheme val="major"/>
    </font>
    <font>
      <b/>
      <sz val="10"/>
      <color theme="1"/>
      <name val="ＭＳ Ｐゴシック"/>
      <family val="3"/>
      <charset val="128"/>
      <scheme val="major"/>
    </font>
    <font>
      <b/>
      <sz val="10"/>
      <color indexed="10"/>
      <name val="ＭＳ Ｐゴシック"/>
      <family val="3"/>
      <charset val="128"/>
    </font>
    <font>
      <b/>
      <sz val="10"/>
      <color indexed="8"/>
      <name val="ＭＳ Ｐゴシック"/>
      <family val="3"/>
      <charset val="128"/>
    </font>
    <font>
      <b/>
      <sz val="10"/>
      <color theme="1"/>
      <name val="ＭＳ Ｐゴシック"/>
      <family val="3"/>
      <charset val="128"/>
    </font>
    <font>
      <b/>
      <sz val="8"/>
      <color rgb="FFFF0000"/>
      <name val="ＭＳ Ｐゴシック"/>
      <family val="3"/>
      <charset val="128"/>
      <scheme val="major"/>
    </font>
    <font>
      <sz val="10"/>
      <color theme="1"/>
      <name val="ＭＳ 明朝"/>
      <family val="1"/>
      <charset val="128"/>
    </font>
    <font>
      <sz val="9"/>
      <color theme="1"/>
      <name val="ＭＳ Ｐゴシック"/>
      <family val="3"/>
      <charset val="128"/>
      <scheme val="major"/>
    </font>
  </fonts>
  <fills count="13">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8"/>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rgb="FF00FF00"/>
      </top>
      <bottom/>
      <diagonal/>
    </border>
    <border>
      <left style="thin">
        <color rgb="FF00FF00"/>
      </left>
      <right/>
      <top style="thin">
        <color rgb="FF00FF00"/>
      </top>
      <bottom style="thin">
        <color rgb="FF00FF00"/>
      </bottom>
      <diagonal/>
    </border>
    <border>
      <left/>
      <right/>
      <top style="thin">
        <color rgb="FF00FF00"/>
      </top>
      <bottom style="thin">
        <color rgb="FF00FF00"/>
      </bottom>
      <diagonal/>
    </border>
    <border>
      <left/>
      <right style="thin">
        <color rgb="FF00FF00"/>
      </right>
      <top style="thin">
        <color rgb="FF00FF00"/>
      </top>
      <bottom style="thin">
        <color rgb="FF00FF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thin">
        <color rgb="FF00FF00"/>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DashDot">
        <color auto="1"/>
      </top>
      <bottom/>
      <diagonal/>
    </border>
    <border>
      <left/>
      <right/>
      <top/>
      <bottom style="mediumDashDot">
        <color auto="1"/>
      </bottom>
      <diagonal/>
    </border>
    <border>
      <left/>
      <right/>
      <top style="thin">
        <color auto="1"/>
      </top>
      <bottom style="mediumDashDot">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auto="1"/>
      </right>
      <top/>
      <bottom/>
      <diagonal/>
    </border>
    <border>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2" fillId="0" borderId="0">
      <alignment vertical="center"/>
    </xf>
    <xf numFmtId="0" fontId="28" fillId="0" borderId="0">
      <alignment vertical="center"/>
    </xf>
    <xf numFmtId="38" fontId="28" fillId="0" borderId="0" applyFont="0" applyFill="0" applyBorder="0" applyAlignment="0" applyProtection="0">
      <alignment vertical="center"/>
    </xf>
  </cellStyleXfs>
  <cellXfs count="1009">
    <xf numFmtId="0" fontId="0" fillId="0" borderId="0" xfId="0">
      <alignment vertical="center"/>
    </xf>
    <xf numFmtId="0" fontId="0" fillId="0" borderId="0" xfId="0">
      <alignment vertical="center"/>
    </xf>
    <xf numFmtId="0" fontId="3" fillId="0" borderId="0" xfId="0" applyFont="1" applyFill="1">
      <alignment vertical="center"/>
    </xf>
    <xf numFmtId="0" fontId="3" fillId="0" borderId="0" xfId="0" applyFont="1" applyBorder="1">
      <alignment vertical="center"/>
    </xf>
    <xf numFmtId="20" fontId="3" fillId="0" borderId="0" xfId="0" applyNumberFormat="1" applyFont="1">
      <alignment vertical="center"/>
    </xf>
    <xf numFmtId="0" fontId="3" fillId="0" borderId="0" xfId="0" applyFont="1" applyFill="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183" fontId="3" fillId="9" borderId="0" xfId="0" applyNumberFormat="1" applyFont="1" applyFill="1" applyBorder="1" applyAlignment="1">
      <alignment vertical="center" shrinkToFit="1"/>
    </xf>
    <xf numFmtId="184" fontId="3" fillId="9" borderId="9" xfId="0" applyNumberFormat="1" applyFont="1" applyFill="1" applyBorder="1" applyAlignment="1">
      <alignment vertical="center" shrinkToFit="1"/>
    </xf>
    <xf numFmtId="184" fontId="3" fillId="9" borderId="10" xfId="0" applyNumberFormat="1" applyFont="1" applyFill="1" applyBorder="1" applyAlignment="1">
      <alignment vertical="center"/>
    </xf>
    <xf numFmtId="184" fontId="3" fillId="9" borderId="9" xfId="0" applyNumberFormat="1" applyFont="1" applyFill="1" applyBorder="1" applyAlignment="1">
      <alignment vertical="center"/>
    </xf>
    <xf numFmtId="184" fontId="3" fillId="9" borderId="16" xfId="0" applyNumberFormat="1" applyFont="1" applyFill="1" applyBorder="1" applyAlignment="1">
      <alignment vertical="center" shrinkToFit="1"/>
    </xf>
    <xf numFmtId="184" fontId="3" fillId="9" borderId="18" xfId="0" applyNumberFormat="1" applyFont="1" applyFill="1" applyBorder="1" applyAlignment="1">
      <alignment vertical="center"/>
    </xf>
    <xf numFmtId="0" fontId="0" fillId="0" borderId="0" xfId="0">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38" fontId="3" fillId="0" borderId="0" xfId="1" applyFont="1" applyBorder="1" applyAlignment="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20" fontId="3" fillId="0" borderId="14" xfId="0" applyNumberFormat="1" applyFont="1" applyFill="1" applyBorder="1">
      <alignment vertical="center"/>
    </xf>
    <xf numFmtId="20" fontId="3" fillId="0" borderId="15" xfId="0" applyNumberFormat="1"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176" fontId="3" fillId="0" borderId="0" xfId="0" applyNumberFormat="1" applyFont="1" applyFill="1" applyBorder="1" applyAlignment="1">
      <alignment vertical="center"/>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184" fontId="3" fillId="0" borderId="9" xfId="0" applyNumberFormat="1" applyFont="1" applyBorder="1" applyAlignment="1">
      <alignment vertical="center" shrinkToFit="1"/>
    </xf>
    <xf numFmtId="184" fontId="3" fillId="0" borderId="16" xfId="0" applyNumberFormat="1" applyFont="1" applyBorder="1" applyAlignment="1">
      <alignment vertical="center" shrinkToFit="1"/>
    </xf>
    <xf numFmtId="184" fontId="3" fillId="0" borderId="10" xfId="0" applyNumberFormat="1" applyFont="1" applyBorder="1" applyAlignment="1">
      <alignment vertical="center"/>
    </xf>
    <xf numFmtId="184" fontId="3" fillId="0" borderId="18" xfId="0" applyNumberFormat="1" applyFont="1" applyBorder="1" applyAlignment="1">
      <alignment vertical="center"/>
    </xf>
    <xf numFmtId="0" fontId="3" fillId="0" borderId="26" xfId="0" applyFont="1" applyBorder="1" applyAlignment="1">
      <alignment vertical="center"/>
    </xf>
    <xf numFmtId="38" fontId="3" fillId="0" borderId="26" xfId="0" applyNumberFormat="1" applyFont="1" applyBorder="1" applyAlignment="1">
      <alignment horizontal="right" vertical="center"/>
    </xf>
    <xf numFmtId="0" fontId="3" fillId="0" borderId="23" xfId="0" applyFont="1" applyBorder="1" applyAlignment="1">
      <alignment vertical="center"/>
    </xf>
    <xf numFmtId="38" fontId="3" fillId="0" borderId="32" xfId="0" applyNumberFormat="1" applyFont="1" applyBorder="1" applyAlignment="1">
      <alignment vertical="center"/>
    </xf>
    <xf numFmtId="0" fontId="3" fillId="0" borderId="28"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0" xfId="0" applyFont="1" applyBorder="1">
      <alignment vertical="center"/>
    </xf>
    <xf numFmtId="38" fontId="3" fillId="0" borderId="26" xfId="0" applyNumberFormat="1" applyFont="1" applyBorder="1" applyAlignment="1">
      <alignment vertical="center"/>
    </xf>
    <xf numFmtId="0" fontId="3" fillId="0" borderId="26" xfId="0" applyFont="1" applyBorder="1">
      <alignment vertical="center"/>
    </xf>
    <xf numFmtId="0" fontId="3" fillId="0" borderId="27" xfId="0" applyFont="1" applyBorder="1">
      <alignment vertical="center"/>
    </xf>
    <xf numFmtId="183" fontId="3" fillId="9" borderId="0" xfId="0" applyNumberFormat="1" applyFont="1" applyFill="1" applyBorder="1" applyAlignment="1">
      <alignment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26" xfId="0" applyNumberFormat="1" applyFont="1" applyBorder="1" applyAlignment="1">
      <alignment horizontal="right" vertical="center"/>
    </xf>
    <xf numFmtId="184" fontId="3" fillId="0" borderId="0" xfId="0" applyNumberFormat="1" applyFont="1" applyBorder="1" applyAlignment="1">
      <alignment vertical="center" shrinkToFit="1"/>
    </xf>
    <xf numFmtId="184" fontId="3" fillId="0" borderId="17" xfId="0" applyNumberFormat="1" applyFont="1" applyBorder="1" applyAlignment="1">
      <alignment vertical="center" shrinkToFit="1"/>
    </xf>
    <xf numFmtId="184" fontId="3" fillId="9" borderId="0" xfId="0" applyNumberFormat="1" applyFont="1" applyFill="1" applyBorder="1" applyAlignment="1">
      <alignment vertical="center" shrinkToFit="1"/>
    </xf>
    <xf numFmtId="184" fontId="3" fillId="9" borderId="0" xfId="0" applyNumberFormat="1" applyFont="1" applyFill="1" applyBorder="1" applyAlignment="1">
      <alignment vertical="center"/>
    </xf>
    <xf numFmtId="184" fontId="3" fillId="9" borderId="17" xfId="0" applyNumberFormat="1" applyFont="1" applyFill="1" applyBorder="1" applyAlignment="1">
      <alignment vertical="center" shrinkToFit="1"/>
    </xf>
    <xf numFmtId="0" fontId="0" fillId="0" borderId="0" xfId="0" applyBorder="1">
      <alignment vertical="center"/>
    </xf>
    <xf numFmtId="0" fontId="3" fillId="0" borderId="32"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180" fontId="7" fillId="0" borderId="0" xfId="0" applyNumberFormat="1" applyFont="1" applyBorder="1" applyAlignment="1">
      <alignment vertical="center"/>
    </xf>
    <xf numFmtId="38" fontId="7" fillId="0" borderId="0" xfId="1" applyFont="1" applyBorder="1" applyAlignment="1">
      <alignment vertical="center"/>
    </xf>
    <xf numFmtId="0" fontId="0" fillId="0" borderId="0" xfId="0" applyAlignment="1">
      <alignment vertical="center"/>
    </xf>
    <xf numFmtId="178" fontId="3" fillId="0" borderId="0" xfId="0" applyNumberFormat="1" applyFont="1" applyFill="1" applyBorder="1" applyAlignment="1">
      <alignment vertical="center" shrinkToFit="1"/>
    </xf>
    <xf numFmtId="0" fontId="3" fillId="0" borderId="0" xfId="0" applyFont="1" applyAlignment="1">
      <alignment vertical="center"/>
    </xf>
    <xf numFmtId="0" fontId="7" fillId="0" borderId="0" xfId="0" applyFont="1" applyFill="1" applyBorder="1">
      <alignment vertical="center"/>
    </xf>
    <xf numFmtId="0" fontId="3" fillId="0" borderId="31" xfId="0" applyFont="1" applyBorder="1" applyAlignment="1">
      <alignment vertical="center"/>
    </xf>
    <xf numFmtId="0" fontId="3" fillId="0" borderId="1" xfId="0" applyFont="1" applyBorder="1">
      <alignment vertical="center"/>
    </xf>
    <xf numFmtId="38" fontId="7" fillId="0" borderId="0" xfId="1" applyFont="1" applyBorder="1" applyAlignment="1">
      <alignment vertical="center"/>
    </xf>
    <xf numFmtId="0" fontId="3" fillId="0" borderId="0" xfId="0" applyFont="1" applyBorder="1" applyAlignment="1">
      <alignment vertical="center"/>
    </xf>
    <xf numFmtId="38" fontId="3" fillId="0" borderId="0" xfId="0" applyNumberFormat="1" applyFont="1" applyBorder="1" applyAlignment="1">
      <alignment vertical="center"/>
    </xf>
    <xf numFmtId="38" fontId="3" fillId="0" borderId="0" xfId="0" applyNumberFormat="1" applyFont="1" applyBorder="1" applyAlignment="1">
      <alignment horizontal="right" vertical="center"/>
    </xf>
    <xf numFmtId="38" fontId="3" fillId="0" borderId="26" xfId="0" applyNumberFormat="1" applyFont="1" applyBorder="1" applyAlignment="1">
      <alignment horizontal="right" vertical="center"/>
    </xf>
    <xf numFmtId="38" fontId="4" fillId="0" borderId="32" xfId="0" applyNumberFormat="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3" fillId="9" borderId="0" xfId="0" applyNumberFormat="1" applyFont="1" applyFill="1" applyBorder="1" applyAlignment="1">
      <alignment vertical="center" shrinkToFit="1"/>
    </xf>
    <xf numFmtId="38" fontId="4" fillId="0" borderId="32" xfId="0" applyNumberFormat="1" applyFont="1" applyBorder="1" applyAlignment="1">
      <alignment vertical="center" shrinkToFit="1"/>
    </xf>
    <xf numFmtId="38" fontId="7" fillId="0" borderId="0" xfId="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7" fillId="0" borderId="0" xfId="0" applyFont="1" applyBorder="1" applyAlignment="1">
      <alignment vertical="center" shrinkToFit="1"/>
    </xf>
    <xf numFmtId="176" fontId="3" fillId="0" borderId="0" xfId="0" applyNumberFormat="1" applyFont="1" applyFill="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3" fillId="0" borderId="0" xfId="0" applyFont="1" applyBorder="1" applyAlignment="1">
      <alignment vertical="center" shrinkToFit="1"/>
    </xf>
    <xf numFmtId="0" fontId="3" fillId="0" borderId="0" xfId="0" applyFont="1" applyFill="1" applyBorder="1" applyAlignment="1">
      <alignment horizontal="center" vertical="center" shrinkToFit="1"/>
    </xf>
    <xf numFmtId="0" fontId="0" fillId="0" borderId="0" xfId="0">
      <alignment vertical="center"/>
    </xf>
    <xf numFmtId="0" fontId="10" fillId="0" borderId="0" xfId="0" applyFont="1" applyBorder="1">
      <alignment vertical="center"/>
    </xf>
    <xf numFmtId="0" fontId="10" fillId="0" borderId="0" xfId="0" applyFont="1" applyBorder="1" applyAlignment="1">
      <alignment horizontal="right" vertical="center"/>
    </xf>
    <xf numFmtId="38" fontId="10" fillId="0" borderId="0" xfId="0" applyNumberFormat="1" applyFont="1" applyBorder="1" applyAlignment="1">
      <alignment vertical="center"/>
    </xf>
    <xf numFmtId="0" fontId="10" fillId="0" borderId="0" xfId="0" applyFont="1" applyBorder="1" applyAlignment="1">
      <alignment vertical="center"/>
    </xf>
    <xf numFmtId="38" fontId="10" fillId="0" borderId="0" xfId="0" applyNumberFormat="1" applyFont="1" applyBorder="1" applyAlignment="1">
      <alignment horizontal="right" vertical="center"/>
    </xf>
    <xf numFmtId="38" fontId="10" fillId="0" borderId="0" xfId="1" applyFont="1" applyBorder="1" applyAlignment="1">
      <alignment vertical="center"/>
    </xf>
    <xf numFmtId="0" fontId="8" fillId="0" borderId="0" xfId="0" applyFont="1" applyBorder="1">
      <alignment vertical="center"/>
    </xf>
    <xf numFmtId="38" fontId="11" fillId="0" borderId="0" xfId="0" applyNumberFormat="1" applyFont="1" applyBorder="1" applyAlignment="1">
      <alignment vertical="center"/>
    </xf>
    <xf numFmtId="0" fontId="8" fillId="0" borderId="0" xfId="0" applyFont="1" applyAlignment="1">
      <alignment vertical="center"/>
    </xf>
    <xf numFmtId="38" fontId="11" fillId="0" borderId="0" xfId="0" applyNumberFormat="1" applyFont="1" applyBorder="1" applyAlignment="1">
      <alignment vertical="center" shrinkToFit="1"/>
    </xf>
    <xf numFmtId="0" fontId="0" fillId="0" borderId="44" xfId="0" applyBorder="1">
      <alignment vertical="center"/>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38" fontId="13" fillId="0" borderId="0" xfId="0" applyNumberFormat="1" applyFont="1" applyBorder="1" applyAlignment="1">
      <alignment vertical="center" shrinkToFit="1"/>
    </xf>
    <xf numFmtId="38" fontId="13" fillId="0" borderId="0" xfId="0" applyNumberFormat="1" applyFont="1" applyBorder="1" applyAlignment="1">
      <alignment vertical="center"/>
    </xf>
    <xf numFmtId="38" fontId="6"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0" fillId="0" borderId="45" xfId="0" applyBorder="1">
      <alignment vertical="center"/>
    </xf>
    <xf numFmtId="0" fontId="0" fillId="0" borderId="0" xfId="0">
      <alignment vertical="center"/>
    </xf>
    <xf numFmtId="0" fontId="0" fillId="0" borderId="0" xfId="0">
      <alignment vertical="center"/>
    </xf>
    <xf numFmtId="0" fontId="6" fillId="0" borderId="0" xfId="0" applyFont="1" applyBorder="1">
      <alignment vertical="center"/>
    </xf>
    <xf numFmtId="38" fontId="6" fillId="0" borderId="0" xfId="0" applyNumberFormat="1" applyFont="1" applyBorder="1" applyAlignment="1">
      <alignment vertical="center"/>
    </xf>
    <xf numFmtId="0" fontId="6" fillId="0" borderId="0" xfId="0" applyFont="1" applyFill="1" applyBorder="1" applyAlignment="1">
      <alignment vertical="center"/>
    </xf>
    <xf numFmtId="0" fontId="12" fillId="0" borderId="0" xfId="0" applyFont="1" applyFill="1" applyBorder="1">
      <alignment vertical="center"/>
    </xf>
    <xf numFmtId="0" fontId="16" fillId="0" borderId="0" xfId="0" applyFont="1">
      <alignment vertical="center"/>
    </xf>
    <xf numFmtId="0" fontId="16" fillId="0" borderId="1" xfId="0" applyFont="1" applyBorder="1">
      <alignment vertical="center"/>
    </xf>
    <xf numFmtId="178" fontId="16" fillId="0" borderId="0" xfId="0" applyNumberFormat="1" applyFont="1" applyFill="1" applyBorder="1" applyAlignment="1">
      <alignment vertical="center" shrinkToFit="1"/>
    </xf>
    <xf numFmtId="0" fontId="16" fillId="0" borderId="0" xfId="0" applyFont="1" applyBorder="1">
      <alignment vertical="center"/>
    </xf>
    <xf numFmtId="176" fontId="16" fillId="0" borderId="0" xfId="0" applyNumberFormat="1" applyFont="1" applyFill="1" applyBorder="1" applyAlignment="1">
      <alignment vertical="center"/>
    </xf>
    <xf numFmtId="0" fontId="16" fillId="0" borderId="2" xfId="0" applyFont="1" applyBorder="1">
      <alignment vertical="center"/>
    </xf>
    <xf numFmtId="0" fontId="16" fillId="0" borderId="3" xfId="0" applyFont="1" applyBorder="1">
      <alignment vertical="center"/>
    </xf>
    <xf numFmtId="183"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shrinkToFit="1"/>
    </xf>
    <xf numFmtId="184" fontId="16" fillId="9" borderId="0" xfId="0" applyNumberFormat="1" applyFont="1" applyFill="1" applyBorder="1" applyAlignment="1">
      <alignment vertical="center" shrinkToFit="1"/>
    </xf>
    <xf numFmtId="184" fontId="16" fillId="9" borderId="10" xfId="0" applyNumberFormat="1" applyFont="1" applyFill="1" applyBorder="1" applyAlignment="1">
      <alignment vertical="center"/>
    </xf>
    <xf numFmtId="0" fontId="16" fillId="0" borderId="9" xfId="0" applyFont="1" applyBorder="1">
      <alignment vertical="center"/>
    </xf>
    <xf numFmtId="0"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xf>
    <xf numFmtId="184" fontId="16" fillId="9" borderId="0" xfId="0" applyNumberFormat="1" applyFont="1" applyFill="1" applyBorder="1" applyAlignment="1">
      <alignment vertical="center"/>
    </xf>
    <xf numFmtId="20" fontId="16" fillId="0" borderId="0" xfId="0" applyNumberFormat="1" applyFont="1" applyBorder="1" applyAlignment="1">
      <alignment horizontal="center" vertical="center"/>
    </xf>
    <xf numFmtId="0" fontId="16" fillId="0" borderId="0" xfId="0" applyFont="1" applyFill="1" applyBorder="1">
      <alignment vertical="center"/>
    </xf>
    <xf numFmtId="0" fontId="16" fillId="0" borderId="0" xfId="0" applyFont="1" applyFill="1" applyBorder="1" applyAlignment="1">
      <alignment horizontal="center" vertical="center"/>
    </xf>
    <xf numFmtId="20" fontId="16" fillId="0" borderId="0" xfId="0" applyNumberFormat="1" applyFont="1">
      <alignment vertical="center"/>
    </xf>
    <xf numFmtId="0" fontId="16" fillId="0" borderId="0" xfId="0" applyFont="1" applyFill="1" applyBorder="1" applyAlignment="1">
      <alignment horizontal="center" vertical="center" shrinkToFit="1"/>
    </xf>
    <xf numFmtId="0" fontId="16" fillId="0" borderId="0" xfId="0" applyFont="1" applyAlignment="1">
      <alignment vertical="center" shrinkToFit="1"/>
    </xf>
    <xf numFmtId="0" fontId="16" fillId="0" borderId="0" xfId="0" applyNumberFormat="1" applyFont="1" applyFill="1" applyBorder="1" applyAlignment="1">
      <alignment horizontal="center" vertical="center" shrinkToFit="1"/>
    </xf>
    <xf numFmtId="0" fontId="16" fillId="0" borderId="13" xfId="0" applyFont="1" applyFill="1" applyBorder="1">
      <alignment vertical="center"/>
    </xf>
    <xf numFmtId="0" fontId="16" fillId="0" borderId="14" xfId="0" applyFont="1" applyFill="1" applyBorder="1">
      <alignment vertical="center"/>
    </xf>
    <xf numFmtId="20" fontId="16" fillId="0" borderId="13" xfId="0" applyNumberFormat="1" applyFont="1" applyFill="1" applyBorder="1">
      <alignment vertical="center"/>
    </xf>
    <xf numFmtId="20" fontId="16" fillId="0" borderId="14" xfId="0" applyNumberFormat="1" applyFont="1" applyFill="1" applyBorder="1">
      <alignment vertical="center"/>
    </xf>
    <xf numFmtId="20" fontId="16" fillId="0" borderId="15" xfId="0" applyNumberFormat="1" applyFont="1" applyFill="1" applyBorder="1">
      <alignment vertical="center"/>
    </xf>
    <xf numFmtId="184" fontId="16" fillId="0" borderId="9" xfId="0" applyNumberFormat="1" applyFont="1" applyBorder="1" applyAlignment="1">
      <alignment vertical="center" shrinkToFit="1"/>
    </xf>
    <xf numFmtId="184" fontId="16" fillId="0" borderId="0" xfId="0" applyNumberFormat="1" applyFont="1" applyBorder="1" applyAlignment="1">
      <alignment vertical="center" shrinkToFit="1"/>
    </xf>
    <xf numFmtId="184" fontId="16" fillId="0" borderId="10" xfId="0" applyNumberFormat="1" applyFont="1" applyBorder="1" applyAlignment="1">
      <alignment vertical="center"/>
    </xf>
    <xf numFmtId="0" fontId="16" fillId="0" borderId="16" xfId="0" applyFont="1" applyBorder="1">
      <alignment vertical="center"/>
    </xf>
    <xf numFmtId="0" fontId="16" fillId="0" borderId="17" xfId="0" applyFont="1" applyBorder="1">
      <alignment vertical="center"/>
    </xf>
    <xf numFmtId="184" fontId="16" fillId="0" borderId="16" xfId="0" applyNumberFormat="1" applyFont="1" applyBorder="1" applyAlignment="1">
      <alignment vertical="center" shrinkToFit="1"/>
    </xf>
    <xf numFmtId="184" fontId="16" fillId="0" borderId="17" xfId="0" applyNumberFormat="1" applyFont="1" applyBorder="1" applyAlignment="1">
      <alignment vertical="center" shrinkToFit="1"/>
    </xf>
    <xf numFmtId="184" fontId="16" fillId="0" borderId="18" xfId="0" applyNumberFormat="1" applyFont="1" applyBorder="1" applyAlignment="1">
      <alignment vertical="center"/>
    </xf>
    <xf numFmtId="0" fontId="16" fillId="0" borderId="0" xfId="0" applyFont="1" applyFill="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horizontal="right" vertical="center"/>
    </xf>
    <xf numFmtId="184" fontId="16" fillId="9" borderId="16" xfId="0" applyNumberFormat="1" applyFont="1" applyFill="1" applyBorder="1" applyAlignment="1">
      <alignment vertical="center" shrinkToFit="1"/>
    </xf>
    <xf numFmtId="184" fontId="16" fillId="9" borderId="17" xfId="0" applyNumberFormat="1" applyFont="1" applyFill="1" applyBorder="1" applyAlignment="1">
      <alignment vertical="center" shrinkToFit="1"/>
    </xf>
    <xf numFmtId="184" fontId="16" fillId="9" borderId="18" xfId="0" applyNumberFormat="1" applyFont="1" applyFill="1" applyBorder="1" applyAlignment="1">
      <alignment vertical="center"/>
    </xf>
    <xf numFmtId="0" fontId="16" fillId="0" borderId="0" xfId="0" applyFont="1" applyAlignment="1">
      <alignment vertical="center"/>
    </xf>
    <xf numFmtId="0" fontId="16" fillId="0" borderId="8" xfId="0" applyFont="1" applyBorder="1">
      <alignment vertical="center"/>
    </xf>
    <xf numFmtId="0" fontId="16" fillId="0" borderId="5" xfId="0" applyFont="1" applyBorder="1">
      <alignment vertical="center"/>
    </xf>
    <xf numFmtId="0" fontId="16" fillId="0" borderId="11" xfId="0" applyFont="1" applyBorder="1" applyAlignment="1">
      <alignment horizontal="right" vertical="center"/>
    </xf>
    <xf numFmtId="0" fontId="19" fillId="0" borderId="0" xfId="0" applyFont="1" applyFill="1" applyBorder="1" applyAlignment="1">
      <alignment vertical="center"/>
    </xf>
    <xf numFmtId="0" fontId="16" fillId="0" borderId="0" xfId="0" applyFont="1" applyFill="1" applyBorder="1" applyAlignment="1">
      <alignment vertical="center"/>
    </xf>
    <xf numFmtId="38" fontId="16" fillId="0" borderId="0" xfId="1" applyFont="1" applyFill="1" applyBorder="1" applyAlignment="1">
      <alignment vertical="center"/>
    </xf>
    <xf numFmtId="177" fontId="16" fillId="0" borderId="0" xfId="0" applyNumberFormat="1" applyFont="1" applyFill="1" applyBorder="1" applyAlignment="1">
      <alignment vertical="center" shrinkToFit="1"/>
    </xf>
    <xf numFmtId="179" fontId="16" fillId="0" borderId="0" xfId="0" applyNumberFormat="1" applyFont="1" applyFill="1" applyBorder="1" applyAlignment="1">
      <alignment vertical="center"/>
    </xf>
    <xf numFmtId="180" fontId="16" fillId="0" borderId="0" xfId="0" applyNumberFormat="1" applyFont="1" applyFill="1" applyBorder="1" applyAlignment="1">
      <alignment vertical="center"/>
    </xf>
    <xf numFmtId="181" fontId="16" fillId="0" borderId="0" xfId="0" applyNumberFormat="1" applyFont="1" applyFill="1" applyBorder="1" applyAlignment="1">
      <alignment vertical="center" shrinkToFit="1"/>
    </xf>
    <xf numFmtId="182" fontId="16" fillId="0" borderId="0" xfId="0" applyNumberFormat="1" applyFont="1" applyFill="1" applyBorder="1" applyAlignment="1">
      <alignment vertical="center" shrinkToFit="1"/>
    </xf>
    <xf numFmtId="0" fontId="16" fillId="0" borderId="0" xfId="0" applyFont="1" applyFill="1" applyBorder="1" applyAlignment="1">
      <alignment vertical="center" shrinkToFit="1"/>
    </xf>
    <xf numFmtId="0" fontId="18" fillId="0" borderId="0" xfId="0" applyFont="1" applyFill="1" applyBorder="1">
      <alignment vertical="center"/>
    </xf>
    <xf numFmtId="0" fontId="18" fillId="0" borderId="0" xfId="0" applyFont="1" applyFill="1" applyBorder="1" applyAlignment="1">
      <alignment vertical="center"/>
    </xf>
    <xf numFmtId="0" fontId="18" fillId="0" borderId="0" xfId="0" applyFont="1">
      <alignment vertical="center"/>
    </xf>
    <xf numFmtId="0" fontId="16" fillId="0" borderId="0" xfId="0" applyFont="1" applyBorder="1" applyAlignment="1">
      <alignment vertical="center"/>
    </xf>
    <xf numFmtId="179" fontId="16" fillId="0" borderId="0" xfId="0" applyNumberFormat="1" applyFont="1" applyBorder="1" applyAlignment="1">
      <alignment vertical="center"/>
    </xf>
    <xf numFmtId="182" fontId="16" fillId="0" borderId="0" xfId="0" applyNumberFormat="1" applyFont="1" applyBorder="1" applyAlignment="1">
      <alignment vertical="center" shrinkToFit="1"/>
    </xf>
    <xf numFmtId="0" fontId="20" fillId="0" borderId="0" xfId="0" applyFont="1" applyFill="1" applyBorder="1">
      <alignment vertical="center"/>
    </xf>
    <xf numFmtId="177" fontId="21" fillId="0" borderId="0" xfId="0" applyNumberFormat="1" applyFont="1" applyFill="1" applyBorder="1" applyAlignment="1">
      <alignment vertical="center" shrinkToFit="1"/>
    </xf>
    <xf numFmtId="177" fontId="6" fillId="0" borderId="0" xfId="0" applyNumberFormat="1" applyFont="1" applyFill="1" applyBorder="1" applyAlignment="1">
      <alignment vertical="center" shrinkToFit="1"/>
    </xf>
    <xf numFmtId="0" fontId="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lignment vertical="center"/>
    </xf>
    <xf numFmtId="0" fontId="12" fillId="0" borderId="0" xfId="0" applyFont="1" applyBorder="1">
      <alignment vertical="center"/>
    </xf>
    <xf numFmtId="0" fontId="22" fillId="0" borderId="0" xfId="0" applyFont="1" applyFill="1" applyBorder="1" applyAlignment="1">
      <alignment vertical="center"/>
    </xf>
    <xf numFmtId="0" fontId="23" fillId="0" borderId="0" xfId="0" applyFont="1">
      <alignment vertical="center"/>
    </xf>
    <xf numFmtId="0" fontId="25" fillId="0" borderId="0" xfId="0" applyFont="1" applyFill="1" applyBorder="1">
      <alignment vertical="center"/>
    </xf>
    <xf numFmtId="38" fontId="6" fillId="0" borderId="0" xfId="0" applyNumberFormat="1" applyFont="1" applyBorder="1" applyAlignment="1">
      <alignment vertical="center"/>
    </xf>
    <xf numFmtId="0" fontId="0" fillId="0" borderId="46" xfId="0" applyBorder="1">
      <alignment vertical="center"/>
    </xf>
    <xf numFmtId="0" fontId="0" fillId="0" borderId="0" xfId="0">
      <alignment vertical="center"/>
    </xf>
    <xf numFmtId="0" fontId="0" fillId="0" borderId="0" xfId="0" applyAlignment="1">
      <alignment vertical="center"/>
    </xf>
    <xf numFmtId="0" fontId="9" fillId="0" borderId="0" xfId="0" applyNumberFormat="1" applyFont="1" applyFill="1" applyBorder="1" applyAlignment="1">
      <alignment vertical="center" shrinkToFit="1"/>
    </xf>
    <xf numFmtId="0" fontId="3" fillId="0" borderId="5" xfId="0" applyFont="1" applyBorder="1" applyAlignment="1">
      <alignment vertical="center"/>
    </xf>
    <xf numFmtId="183" fontId="3" fillId="9" borderId="0" xfId="0" applyNumberFormat="1" applyFont="1" applyFill="1" applyBorder="1" applyAlignment="1">
      <alignment vertical="center" shrinkToFit="1"/>
    </xf>
    <xf numFmtId="0" fontId="3" fillId="0" borderId="4" xfId="0" applyFont="1" applyBorder="1" applyAlignment="1">
      <alignment horizontal="right" vertical="center"/>
    </xf>
    <xf numFmtId="38" fontId="7" fillId="0" borderId="0" xfId="1" applyFont="1" applyBorder="1" applyAlignment="1">
      <alignment vertical="center"/>
    </xf>
    <xf numFmtId="0" fontId="6" fillId="0" borderId="0"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20" fontId="3" fillId="0" borderId="9" xfId="0" applyNumberFormat="1" applyFont="1" applyBorder="1" applyAlignment="1">
      <alignment horizontal="center" vertical="center"/>
    </xf>
    <xf numFmtId="2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83" fontId="3" fillId="0" borderId="0" xfId="0" applyNumberFormat="1" applyFont="1" applyFill="1" applyBorder="1" applyAlignment="1">
      <alignment horizontal="center" vertical="center"/>
    </xf>
    <xf numFmtId="184" fontId="3" fillId="0" borderId="9" xfId="0" applyNumberFormat="1" applyFont="1" applyBorder="1" applyAlignment="1">
      <alignment horizontal="center" vertical="center"/>
    </xf>
    <xf numFmtId="184" fontId="3" fillId="0" borderId="0" xfId="0" applyNumberFormat="1" applyFont="1" applyBorder="1" applyAlignment="1">
      <alignment horizontal="center" vertical="center"/>
    </xf>
    <xf numFmtId="184" fontId="3" fillId="0" borderId="10" xfId="0" applyNumberFormat="1"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0" fillId="0" borderId="0" xfId="0">
      <alignment vertical="center"/>
    </xf>
    <xf numFmtId="0" fontId="3" fillId="0" borderId="5" xfId="0" applyFont="1" applyBorder="1" applyAlignment="1">
      <alignment vertical="center"/>
    </xf>
    <xf numFmtId="0" fontId="30" fillId="0" borderId="0" xfId="3" applyFont="1">
      <alignment vertical="center"/>
    </xf>
    <xf numFmtId="0" fontId="31" fillId="0" borderId="0" xfId="3" applyFont="1">
      <alignment vertical="center"/>
    </xf>
    <xf numFmtId="0" fontId="32" fillId="0" borderId="0" xfId="3" applyFont="1">
      <alignment vertical="center"/>
    </xf>
    <xf numFmtId="0" fontId="28" fillId="0" borderId="0" xfId="3" applyAlignment="1">
      <alignment horizontal="center" vertical="center"/>
    </xf>
    <xf numFmtId="0" fontId="28" fillId="0" borderId="0" xfId="3">
      <alignment vertical="center"/>
    </xf>
    <xf numFmtId="179" fontId="7" fillId="0" borderId="0" xfId="3" applyNumberFormat="1" applyFont="1">
      <alignment vertical="center"/>
    </xf>
    <xf numFmtId="182" fontId="7" fillId="0" borderId="0" xfId="3" applyNumberFormat="1" applyFont="1" applyAlignment="1">
      <alignment vertical="center" shrinkToFit="1"/>
    </xf>
    <xf numFmtId="0" fontId="31" fillId="0" borderId="5" xfId="3" applyFont="1" applyBorder="1">
      <alignment vertical="center"/>
    </xf>
    <xf numFmtId="0" fontId="31" fillId="0" borderId="0" xfId="3" applyFont="1" applyAlignment="1">
      <alignment horizontal="right" vertical="center"/>
    </xf>
    <xf numFmtId="0" fontId="31" fillId="0" borderId="56" xfId="3" applyFont="1" applyBorder="1">
      <alignment vertical="center"/>
    </xf>
    <xf numFmtId="20" fontId="31" fillId="0" borderId="0" xfId="3" applyNumberFormat="1" applyFont="1" applyAlignment="1">
      <alignment horizontal="center" vertical="center"/>
    </xf>
    <xf numFmtId="20" fontId="31" fillId="0" borderId="56" xfId="3" applyNumberFormat="1" applyFont="1" applyBorder="1" applyAlignment="1">
      <alignment horizontal="center" vertical="center"/>
    </xf>
    <xf numFmtId="0" fontId="40" fillId="0" borderId="0" xfId="3" applyFont="1">
      <alignment vertical="center"/>
    </xf>
    <xf numFmtId="20" fontId="31" fillId="0" borderId="0" xfId="3" applyNumberFormat="1" applyFont="1">
      <alignment vertical="center"/>
    </xf>
    <xf numFmtId="0" fontId="31" fillId="0" borderId="0" xfId="3" applyFont="1" applyAlignment="1">
      <alignment horizontal="center" vertical="center" shrinkToFit="1"/>
    </xf>
    <xf numFmtId="0" fontId="31" fillId="0" borderId="56" xfId="3" applyFont="1" applyBorder="1" applyAlignment="1">
      <alignment horizontal="center" vertical="center" shrinkToFit="1"/>
    </xf>
    <xf numFmtId="0" fontId="31" fillId="0" borderId="9" xfId="3" applyFont="1" applyBorder="1" applyAlignment="1">
      <alignment vertical="center" shrinkToFit="1"/>
    </xf>
    <xf numFmtId="0" fontId="31" fillId="0" borderId="0" xfId="3" applyFont="1" applyAlignment="1">
      <alignment vertical="center" shrinkToFit="1"/>
    </xf>
    <xf numFmtId="0" fontId="31" fillId="0" borderId="10" xfId="3" applyFont="1" applyBorder="1" applyAlignment="1">
      <alignment vertical="center" shrinkToFit="1"/>
    </xf>
    <xf numFmtId="20" fontId="33" fillId="0" borderId="9" xfId="3" applyNumberFormat="1" applyFont="1" applyBorder="1">
      <alignment vertical="center"/>
    </xf>
    <xf numFmtId="20" fontId="33" fillId="0" borderId="0" xfId="3" applyNumberFormat="1" applyFont="1">
      <alignment vertical="center"/>
    </xf>
    <xf numFmtId="20" fontId="33" fillId="0" borderId="10" xfId="3" applyNumberFormat="1" applyFont="1" applyBorder="1">
      <alignment vertical="center"/>
    </xf>
    <xf numFmtId="183" fontId="31" fillId="0" borderId="9" xfId="3" applyNumberFormat="1" applyFont="1" applyBorder="1" applyAlignment="1">
      <alignment vertical="center" shrinkToFit="1"/>
    </xf>
    <xf numFmtId="183" fontId="31" fillId="0" borderId="0" xfId="3" applyNumberFormat="1" applyFont="1" applyAlignment="1">
      <alignment vertical="center" shrinkToFit="1"/>
    </xf>
    <xf numFmtId="184" fontId="31" fillId="0" borderId="9" xfId="3" applyNumberFormat="1" applyFont="1" applyBorder="1" applyAlignment="1">
      <alignment vertical="center" shrinkToFit="1"/>
    </xf>
    <xf numFmtId="184" fontId="31" fillId="0" borderId="0" xfId="3" applyNumberFormat="1" applyFont="1" applyAlignment="1">
      <alignment vertical="center" shrinkToFit="1"/>
    </xf>
    <xf numFmtId="184" fontId="31" fillId="0" borderId="10" xfId="3" applyNumberFormat="1" applyFont="1" applyBorder="1" applyAlignment="1">
      <alignment vertical="center" shrinkToFit="1"/>
    </xf>
    <xf numFmtId="176" fontId="31" fillId="0" borderId="0" xfId="3" applyNumberFormat="1" applyFont="1" applyAlignment="1">
      <alignment vertical="center" shrinkToFit="1"/>
    </xf>
    <xf numFmtId="0" fontId="31" fillId="0" borderId="0" xfId="3" applyFont="1" applyAlignment="1">
      <alignment vertical="center" wrapText="1"/>
    </xf>
    <xf numFmtId="183" fontId="31" fillId="0" borderId="26" xfId="3" applyNumberFormat="1" applyFont="1" applyBorder="1" applyAlignment="1">
      <alignment vertical="center" shrinkToFit="1"/>
    </xf>
    <xf numFmtId="184" fontId="31" fillId="0" borderId="26" xfId="3" applyNumberFormat="1" applyFont="1" applyBorder="1" applyAlignment="1">
      <alignment vertical="center" shrinkToFit="1"/>
    </xf>
    <xf numFmtId="3" fontId="31" fillId="0" borderId="0" xfId="3" applyNumberFormat="1" applyFont="1">
      <alignment vertical="center"/>
    </xf>
    <xf numFmtId="183" fontId="31" fillId="0" borderId="10" xfId="3" applyNumberFormat="1" applyFont="1" applyBorder="1" applyAlignment="1">
      <alignment vertical="center" shrinkToFit="1"/>
    </xf>
    <xf numFmtId="0" fontId="31" fillId="0" borderId="0" xfId="3" applyFont="1" applyAlignment="1">
      <alignment vertical="center" textRotation="255"/>
    </xf>
    <xf numFmtId="0" fontId="31" fillId="0" borderId="10" xfId="3" applyFont="1" applyBorder="1" applyAlignment="1">
      <alignment horizontal="center" vertical="center" shrinkToFit="1"/>
    </xf>
    <xf numFmtId="0" fontId="33" fillId="0" borderId="16" xfId="3" applyFont="1" applyBorder="1">
      <alignment vertical="center"/>
    </xf>
    <xf numFmtId="0" fontId="33" fillId="0" borderId="17" xfId="3" applyFont="1" applyBorder="1">
      <alignment vertical="center"/>
    </xf>
    <xf numFmtId="0" fontId="31" fillId="0" borderId="4" xfId="3" applyFont="1" applyBorder="1">
      <alignment vertical="center"/>
    </xf>
    <xf numFmtId="0" fontId="35" fillId="0" borderId="0" xfId="3" applyFont="1">
      <alignment vertical="center"/>
    </xf>
    <xf numFmtId="185" fontId="35" fillId="2" borderId="49" xfId="3" applyNumberFormat="1" applyFont="1" applyFill="1" applyBorder="1" applyAlignment="1"/>
    <xf numFmtId="0" fontId="34" fillId="0" borderId="0" xfId="3" applyFont="1">
      <alignment vertical="center"/>
    </xf>
    <xf numFmtId="0" fontId="40" fillId="0" borderId="0" xfId="3" applyFont="1" applyAlignment="1">
      <alignment horizontal="center" vertical="center" wrapText="1"/>
    </xf>
    <xf numFmtId="0" fontId="40" fillId="0" borderId="0" xfId="3" applyFont="1" applyAlignment="1">
      <alignment horizontal="center" vertical="center"/>
    </xf>
    <xf numFmtId="176" fontId="40" fillId="0" borderId="0" xfId="3" applyNumberFormat="1" applyFont="1" applyAlignment="1">
      <alignment vertical="center" shrinkToFit="1"/>
    </xf>
    <xf numFmtId="0" fontId="33" fillId="0" borderId="9" xfId="3" applyFont="1" applyBorder="1" applyAlignment="1">
      <alignment vertical="center" shrinkToFit="1"/>
    </xf>
    <xf numFmtId="0" fontId="33" fillId="0" borderId="0" xfId="3" applyFont="1" applyAlignment="1">
      <alignment vertical="center" shrinkToFit="1"/>
    </xf>
    <xf numFmtId="0" fontId="33" fillId="0" borderId="10" xfId="3" applyFont="1" applyBorder="1" applyAlignment="1">
      <alignment vertical="center" shrinkToFit="1"/>
    </xf>
    <xf numFmtId="0" fontId="31" fillId="0" borderId="79" xfId="3" applyFont="1" applyBorder="1" applyAlignment="1">
      <alignment horizontal="center" vertical="center" shrinkToFit="1"/>
    </xf>
    <xf numFmtId="0" fontId="35" fillId="0" borderId="0" xfId="3" applyFont="1" applyAlignment="1"/>
    <xf numFmtId="0" fontId="35" fillId="0" borderId="0" xfId="3" applyFont="1" applyAlignment="1">
      <alignment horizontal="left" vertical="center"/>
    </xf>
    <xf numFmtId="0" fontId="35" fillId="0" borderId="0" xfId="3" applyFont="1" applyAlignment="1">
      <alignment horizontal="center" vertical="center"/>
    </xf>
    <xf numFmtId="0" fontId="34" fillId="0" borderId="0" xfId="3" applyFont="1" applyAlignment="1">
      <alignment horizontal="center" vertical="center"/>
    </xf>
    <xf numFmtId="0" fontId="35" fillId="0" borderId="26" xfId="3" applyFont="1" applyBorder="1" applyAlignment="1">
      <alignment horizontal="left" vertical="center"/>
    </xf>
    <xf numFmtId="0" fontId="35" fillId="0" borderId="26" xfId="3" applyFont="1" applyBorder="1">
      <alignment vertical="center"/>
    </xf>
    <xf numFmtId="0" fontId="35" fillId="0" borderId="26" xfId="3" applyFont="1" applyBorder="1" applyAlignment="1">
      <alignment horizontal="center" vertical="center"/>
    </xf>
    <xf numFmtId="0" fontId="34" fillId="0" borderId="26" xfId="3" applyFont="1" applyBorder="1">
      <alignment vertical="center"/>
    </xf>
    <xf numFmtId="0" fontId="35" fillId="0" borderId="58" xfId="3" applyFont="1" applyBorder="1">
      <alignment vertical="center"/>
    </xf>
    <xf numFmtId="183" fontId="35" fillId="0" borderId="0" xfId="3" applyNumberFormat="1" applyFont="1">
      <alignment vertical="center"/>
    </xf>
    <xf numFmtId="0" fontId="38" fillId="0" borderId="0" xfId="3" applyFont="1">
      <alignment vertical="center"/>
    </xf>
    <xf numFmtId="3" fontId="35" fillId="0" borderId="0" xfId="3" applyNumberFormat="1" applyFont="1" applyAlignment="1">
      <alignment horizontal="center" vertical="center"/>
    </xf>
    <xf numFmtId="183" fontId="34" fillId="0" borderId="0" xfId="3" applyNumberFormat="1" applyFont="1">
      <alignment vertical="center"/>
    </xf>
    <xf numFmtId="0" fontId="35" fillId="0" borderId="23" xfId="3" applyFont="1" applyBorder="1" applyAlignment="1">
      <alignment horizontal="center" vertical="center"/>
    </xf>
    <xf numFmtId="0" fontId="34" fillId="0" borderId="0" xfId="3" applyFont="1" applyAlignment="1">
      <alignment horizontal="left" vertical="center"/>
    </xf>
    <xf numFmtId="184" fontId="34" fillId="0" borderId="0" xfId="3" applyNumberFormat="1" applyFont="1" applyAlignment="1">
      <alignment vertical="center" shrinkToFit="1"/>
    </xf>
    <xf numFmtId="3" fontId="34" fillId="0" borderId="0" xfId="3" applyNumberFormat="1" applyFont="1">
      <alignment vertical="center"/>
    </xf>
    <xf numFmtId="0" fontId="39" fillId="0" borderId="0" xfId="3" applyFont="1">
      <alignment vertical="center"/>
    </xf>
    <xf numFmtId="0" fontId="33" fillId="0" borderId="0" xfId="3" applyFont="1">
      <alignment vertical="center"/>
    </xf>
    <xf numFmtId="181" fontId="33" fillId="0" borderId="0" xfId="3" applyNumberFormat="1" applyFont="1">
      <alignment vertical="center"/>
    </xf>
    <xf numFmtId="181" fontId="31" fillId="0" borderId="0" xfId="3" applyNumberFormat="1" applyFont="1">
      <alignment vertical="center"/>
    </xf>
    <xf numFmtId="0" fontId="31" fillId="0" borderId="47" xfId="3" applyFont="1" applyBorder="1" applyAlignment="1">
      <alignment horizontal="center" vertical="center"/>
    </xf>
    <xf numFmtId="0" fontId="31" fillId="0" borderId="48" xfId="3" applyFont="1" applyBorder="1" applyAlignment="1">
      <alignment horizontal="center" vertical="center"/>
    </xf>
    <xf numFmtId="0" fontId="31" fillId="0" borderId="49" xfId="3" applyFont="1" applyBorder="1" applyAlignment="1">
      <alignment horizontal="center" vertical="center"/>
    </xf>
    <xf numFmtId="0" fontId="40" fillId="0" borderId="6" xfId="3" applyFont="1" applyBorder="1" applyAlignment="1">
      <alignment horizontal="center" vertical="center"/>
    </xf>
    <xf numFmtId="0" fontId="40" fillId="0" borderId="12" xfId="3" applyFont="1" applyBorder="1" applyAlignment="1">
      <alignment horizontal="center" vertical="center"/>
    </xf>
    <xf numFmtId="0" fontId="40" fillId="0" borderId="7" xfId="3" applyFont="1" applyBorder="1" applyAlignment="1">
      <alignment horizontal="center" vertical="center"/>
    </xf>
    <xf numFmtId="0" fontId="40" fillId="0" borderId="8" xfId="3" applyFont="1" applyBorder="1" applyAlignment="1">
      <alignment horizontal="center" vertical="center"/>
    </xf>
    <xf numFmtId="0" fontId="40" fillId="0" borderId="5" xfId="3" applyFont="1" applyBorder="1" applyAlignment="1">
      <alignment horizontal="center" vertical="center"/>
    </xf>
    <xf numFmtId="0" fontId="40" fillId="0" borderId="11" xfId="3" applyFont="1" applyBorder="1" applyAlignment="1">
      <alignment horizontal="center" vertical="center"/>
    </xf>
    <xf numFmtId="178" fontId="40" fillId="2" borderId="6" xfId="3" applyNumberFormat="1" applyFont="1" applyFill="1" applyBorder="1" applyAlignment="1">
      <alignment horizontal="center" vertical="center" shrinkToFit="1"/>
    </xf>
    <xf numFmtId="178" fontId="40" fillId="2" borderId="12" xfId="3" applyNumberFormat="1" applyFont="1" applyFill="1" applyBorder="1" applyAlignment="1">
      <alignment horizontal="center" vertical="center" shrinkToFit="1"/>
    </xf>
    <xf numFmtId="178" fontId="40" fillId="2" borderId="7" xfId="3" applyNumberFormat="1" applyFont="1" applyFill="1" applyBorder="1" applyAlignment="1">
      <alignment horizontal="center" vertical="center" shrinkToFit="1"/>
    </xf>
    <xf numFmtId="178" fontId="40" fillId="2" borderId="8" xfId="3" applyNumberFormat="1" applyFont="1" applyFill="1" applyBorder="1" applyAlignment="1">
      <alignment horizontal="center" vertical="center" shrinkToFit="1"/>
    </xf>
    <xf numFmtId="178" fontId="40" fillId="2" borderId="5" xfId="3" applyNumberFormat="1" applyFont="1" applyFill="1" applyBorder="1" applyAlignment="1">
      <alignment horizontal="center" vertical="center" shrinkToFit="1"/>
    </xf>
    <xf numFmtId="178" fontId="40" fillId="2" borderId="11" xfId="3" applyNumberFormat="1" applyFont="1" applyFill="1" applyBorder="1" applyAlignment="1">
      <alignment horizontal="center" vertical="center" shrinkToFit="1"/>
    </xf>
    <xf numFmtId="0" fontId="31" fillId="0" borderId="37" xfId="3" applyFont="1" applyBorder="1" applyAlignment="1">
      <alignment horizontal="center" vertical="center"/>
    </xf>
    <xf numFmtId="0" fontId="31" fillId="0" borderId="38" xfId="3" applyFont="1" applyBorder="1" applyAlignment="1">
      <alignment horizontal="center" vertical="center"/>
    </xf>
    <xf numFmtId="0" fontId="31" fillId="0" borderId="39" xfId="3" applyFont="1" applyBorder="1" applyAlignment="1">
      <alignment horizontal="center" vertical="center"/>
    </xf>
    <xf numFmtId="0" fontId="33" fillId="0" borderId="2" xfId="3" applyFont="1" applyBorder="1" applyAlignment="1">
      <alignment horizontal="center" vertical="center"/>
    </xf>
    <xf numFmtId="0" fontId="33" fillId="0" borderId="3" xfId="3" applyFont="1" applyBorder="1" applyAlignment="1">
      <alignment horizontal="center" vertical="center"/>
    </xf>
    <xf numFmtId="0" fontId="33" fillId="0" borderId="4" xfId="3" applyFont="1" applyBorder="1" applyAlignment="1">
      <alignment horizontal="center" vertical="center"/>
    </xf>
    <xf numFmtId="0" fontId="31" fillId="0" borderId="2" xfId="3" applyFont="1" applyBorder="1" applyAlignment="1">
      <alignment horizontal="center" vertical="center"/>
    </xf>
    <xf numFmtId="0" fontId="31" fillId="0" borderId="3" xfId="3" applyFont="1" applyBorder="1" applyAlignment="1">
      <alignment horizontal="center" vertical="center"/>
    </xf>
    <xf numFmtId="0" fontId="31" fillId="0" borderId="4" xfId="3" applyFont="1" applyBorder="1" applyAlignment="1">
      <alignment horizontal="center" vertical="center"/>
    </xf>
    <xf numFmtId="182" fontId="7" fillId="0" borderId="2" xfId="3" applyNumberFormat="1" applyFont="1" applyBorder="1" applyAlignment="1">
      <alignment vertical="center" shrinkToFit="1"/>
    </xf>
    <xf numFmtId="182" fontId="7" fillId="0" borderId="3" xfId="3" applyNumberFormat="1" applyFont="1" applyBorder="1" applyAlignment="1">
      <alignment vertical="center" shrinkToFit="1"/>
    </xf>
    <xf numFmtId="182" fontId="7" fillId="0" borderId="4" xfId="3" applyNumberFormat="1" applyFont="1" applyBorder="1" applyAlignment="1">
      <alignment vertical="center" shrinkToFit="1"/>
    </xf>
    <xf numFmtId="0" fontId="32" fillId="0" borderId="0" xfId="3" applyFont="1" applyAlignment="1">
      <alignment horizontal="center" vertical="center"/>
    </xf>
    <xf numFmtId="0" fontId="28" fillId="2" borderId="8" xfId="3" applyFill="1" applyBorder="1" applyAlignment="1">
      <alignment horizontal="center" vertical="center"/>
    </xf>
    <xf numFmtId="0" fontId="28" fillId="2" borderId="11" xfId="3" applyFill="1" applyBorder="1" applyAlignment="1">
      <alignment horizontal="center" vertical="center"/>
    </xf>
    <xf numFmtId="179" fontId="7" fillId="2" borderId="2" xfId="3" applyNumberFormat="1" applyFont="1" applyFill="1" applyBorder="1">
      <alignment vertical="center"/>
    </xf>
    <xf numFmtId="179" fontId="7" fillId="2" borderId="3" xfId="3" applyNumberFormat="1" applyFont="1" applyFill="1" applyBorder="1">
      <alignment vertical="center"/>
    </xf>
    <xf numFmtId="179" fontId="7" fillId="2" borderId="4" xfId="3" applyNumberFormat="1" applyFont="1" applyFill="1" applyBorder="1">
      <alignment vertical="center"/>
    </xf>
    <xf numFmtId="0" fontId="28" fillId="2" borderId="2" xfId="3" applyFill="1" applyBorder="1" applyAlignment="1">
      <alignment horizontal="center" vertical="center"/>
    </xf>
    <xf numFmtId="0" fontId="28" fillId="2" borderId="4" xfId="3" applyFill="1" applyBorder="1" applyAlignment="1">
      <alignment horizontal="center" vertical="center"/>
    </xf>
    <xf numFmtId="182" fontId="7" fillId="2" borderId="8" xfId="3" applyNumberFormat="1" applyFont="1" applyFill="1" applyBorder="1" applyAlignment="1">
      <alignment vertical="center" shrinkToFit="1"/>
    </xf>
    <xf numFmtId="182" fontId="7" fillId="2" borderId="5" xfId="3" applyNumberFormat="1" applyFont="1" applyFill="1" applyBorder="1" applyAlignment="1">
      <alignment vertical="center" shrinkToFit="1"/>
    </xf>
    <xf numFmtId="182" fontId="7" fillId="2" borderId="11" xfId="3" applyNumberFormat="1" applyFont="1" applyFill="1" applyBorder="1" applyAlignment="1">
      <alignment vertical="center" shrinkToFit="1"/>
    </xf>
    <xf numFmtId="0" fontId="28" fillId="0" borderId="1" xfId="3" applyBorder="1" applyAlignment="1">
      <alignment horizontal="center" vertical="center"/>
    </xf>
    <xf numFmtId="0" fontId="28" fillId="0" borderId="6" xfId="3" applyBorder="1" applyAlignment="1">
      <alignment horizontal="center" vertical="center"/>
    </xf>
    <xf numFmtId="0" fontId="28" fillId="0" borderId="12" xfId="3" applyBorder="1" applyAlignment="1">
      <alignment horizontal="center" vertical="center"/>
    </xf>
    <xf numFmtId="0" fontId="28" fillId="0" borderId="7" xfId="3" applyBorder="1" applyAlignment="1">
      <alignment horizontal="center" vertical="center"/>
    </xf>
    <xf numFmtId="0" fontId="28" fillId="0" borderId="8" xfId="3" applyBorder="1" applyAlignment="1">
      <alignment horizontal="center" vertical="center"/>
    </xf>
    <xf numFmtId="0" fontId="28" fillId="0" borderId="5" xfId="3" applyBorder="1" applyAlignment="1">
      <alignment horizontal="center" vertical="center"/>
    </xf>
    <xf numFmtId="0" fontId="28" fillId="0" borderId="11" xfId="3" applyBorder="1" applyAlignment="1">
      <alignment horizontal="center" vertical="center"/>
    </xf>
    <xf numFmtId="0" fontId="28" fillId="0" borderId="2" xfId="3" applyBorder="1" applyAlignment="1">
      <alignment horizontal="center" vertical="center"/>
    </xf>
    <xf numFmtId="0" fontId="28" fillId="0" borderId="4" xfId="3" applyBorder="1" applyAlignment="1">
      <alignment horizontal="center" vertical="center"/>
    </xf>
    <xf numFmtId="179" fontId="7" fillId="0" borderId="6" xfId="3" applyNumberFormat="1" applyFont="1" applyBorder="1">
      <alignment vertical="center"/>
    </xf>
    <xf numFmtId="179" fontId="7" fillId="0" borderId="12" xfId="3" applyNumberFormat="1" applyFont="1" applyBorder="1">
      <alignment vertical="center"/>
    </xf>
    <xf numFmtId="179" fontId="7" fillId="0" borderId="7" xfId="3" applyNumberFormat="1" applyFont="1" applyBorder="1">
      <alignment vertical="center"/>
    </xf>
    <xf numFmtId="20" fontId="31" fillId="0" borderId="2" xfId="3" applyNumberFormat="1" applyFont="1" applyBorder="1" applyAlignment="1">
      <alignment horizontal="center" vertical="center"/>
    </xf>
    <xf numFmtId="20" fontId="31" fillId="0" borderId="3" xfId="3" applyNumberFormat="1" applyFont="1" applyBorder="1" applyAlignment="1">
      <alignment horizontal="center" vertical="center"/>
    </xf>
    <xf numFmtId="20" fontId="31" fillId="0" borderId="4" xfId="3" applyNumberFormat="1" applyFont="1" applyBorder="1" applyAlignment="1">
      <alignment horizontal="center" vertical="center"/>
    </xf>
    <xf numFmtId="0" fontId="33" fillId="0" borderId="37" xfId="3" applyFont="1" applyBorder="1" applyAlignment="1">
      <alignment horizontal="center" vertical="center"/>
    </xf>
    <xf numFmtId="0" fontId="33" fillId="0" borderId="38" xfId="3" applyFont="1" applyBorder="1" applyAlignment="1">
      <alignment horizontal="center" vertical="center"/>
    </xf>
    <xf numFmtId="0" fontId="33" fillId="0" borderId="39" xfId="3" applyFont="1" applyBorder="1" applyAlignment="1">
      <alignment horizontal="center" vertical="center"/>
    </xf>
    <xf numFmtId="0" fontId="40" fillId="0" borderId="72" xfId="3" applyFont="1" applyBorder="1" applyAlignment="1">
      <alignment vertical="center" shrinkToFit="1"/>
    </xf>
    <xf numFmtId="0" fontId="40" fillId="0" borderId="73" xfId="3" applyFont="1" applyBorder="1" applyAlignment="1">
      <alignment vertical="center" shrinkToFit="1"/>
    </xf>
    <xf numFmtId="0" fontId="40" fillId="0" borderId="74" xfId="3" applyFont="1" applyBorder="1" applyAlignment="1">
      <alignment vertical="center" shrinkToFit="1"/>
    </xf>
    <xf numFmtId="20" fontId="33" fillId="0" borderId="6" xfId="3" applyNumberFormat="1" applyFont="1" applyBorder="1" applyAlignment="1">
      <alignment vertical="center" shrinkToFit="1"/>
    </xf>
    <xf numFmtId="20" fontId="33" fillId="0" borderId="12" xfId="3" applyNumberFormat="1" applyFont="1" applyBorder="1" applyAlignment="1">
      <alignment vertical="center" shrinkToFit="1"/>
    </xf>
    <xf numFmtId="20" fontId="33" fillId="0" borderId="7" xfId="3" applyNumberFormat="1" applyFont="1" applyBorder="1" applyAlignment="1">
      <alignment vertical="center" shrinkToFit="1"/>
    </xf>
    <xf numFmtId="183" fontId="31" fillId="11" borderId="6" xfId="3" applyNumberFormat="1" applyFont="1" applyFill="1" applyBorder="1" applyAlignment="1">
      <alignment horizontal="center" vertical="center" shrinkToFit="1"/>
    </xf>
    <xf numFmtId="183" fontId="31" fillId="11" borderId="12" xfId="3" applyNumberFormat="1" applyFont="1" applyFill="1" applyBorder="1" applyAlignment="1">
      <alignment horizontal="center" vertical="center" shrinkToFit="1"/>
    </xf>
    <xf numFmtId="183" fontId="31" fillId="11" borderId="7" xfId="3" applyNumberFormat="1" applyFont="1" applyFill="1" applyBorder="1" applyAlignment="1">
      <alignment horizontal="center" vertical="center" shrinkToFit="1"/>
    </xf>
    <xf numFmtId="184" fontId="31" fillId="11" borderId="6" xfId="3" applyNumberFormat="1" applyFont="1" applyFill="1" applyBorder="1" applyAlignment="1">
      <alignment horizontal="center" vertical="center" shrinkToFit="1"/>
    </xf>
    <xf numFmtId="184" fontId="31" fillId="11" borderId="12" xfId="3" applyNumberFormat="1" applyFont="1" applyFill="1" applyBorder="1" applyAlignment="1">
      <alignment horizontal="center" vertical="center" shrinkToFit="1"/>
    </xf>
    <xf numFmtId="184" fontId="31" fillId="11" borderId="7" xfId="3" applyNumberFormat="1" applyFont="1" applyFill="1" applyBorder="1" applyAlignment="1">
      <alignment horizontal="center" vertical="center" shrinkToFit="1"/>
    </xf>
    <xf numFmtId="0" fontId="33" fillId="0" borderId="6" xfId="3" applyFont="1" applyBorder="1" applyAlignment="1">
      <alignment vertical="center" shrinkToFit="1"/>
    </xf>
    <xf numFmtId="0" fontId="33" fillId="0" borderId="12" xfId="3" applyFont="1" applyBorder="1" applyAlignment="1">
      <alignment vertical="center" shrinkToFit="1"/>
    </xf>
    <xf numFmtId="0" fontId="33" fillId="0" borderId="7" xfId="3" applyFont="1" applyBorder="1" applyAlignment="1">
      <alignment vertical="center" shrinkToFit="1"/>
    </xf>
    <xf numFmtId="0" fontId="40" fillId="0" borderId="6" xfId="3" applyFont="1" applyBorder="1" applyAlignment="1">
      <alignment horizontal="center" vertical="center" wrapText="1"/>
    </xf>
    <xf numFmtId="0" fontId="40" fillId="0" borderId="12" xfId="3" applyFont="1" applyBorder="1" applyAlignment="1">
      <alignment horizontal="center" vertical="center" wrapText="1"/>
    </xf>
    <xf numFmtId="0" fontId="40" fillId="0" borderId="9" xfId="3" applyFont="1" applyBorder="1" applyAlignment="1">
      <alignment horizontal="center" vertical="center" wrapText="1"/>
    </xf>
    <xf numFmtId="0" fontId="40" fillId="0" borderId="0" xfId="3" applyFont="1" applyAlignment="1">
      <alignment horizontal="center" vertical="center" wrapText="1"/>
    </xf>
    <xf numFmtId="0" fontId="40" fillId="0" borderId="8" xfId="3" applyFont="1" applyBorder="1" applyAlignment="1">
      <alignment horizontal="center" vertical="center" wrapText="1"/>
    </xf>
    <xf numFmtId="0" fontId="40" fillId="0" borderId="5" xfId="3" applyFont="1" applyBorder="1" applyAlignment="1">
      <alignment horizontal="center" vertical="center" wrapText="1"/>
    </xf>
    <xf numFmtId="0" fontId="40" fillId="0" borderId="50" xfId="3" applyFont="1" applyBorder="1" applyAlignment="1">
      <alignment horizontal="center" vertical="center"/>
    </xf>
    <xf numFmtId="176" fontId="40" fillId="7" borderId="50" xfId="3" applyNumberFormat="1" applyFont="1" applyFill="1" applyBorder="1" applyAlignment="1">
      <alignment vertical="center" shrinkToFit="1"/>
    </xf>
    <xf numFmtId="0" fontId="40" fillId="0" borderId="51" xfId="3" applyFont="1" applyBorder="1" applyAlignment="1">
      <alignment vertical="center" shrinkToFit="1"/>
    </xf>
    <xf numFmtId="0" fontId="40" fillId="0" borderId="52" xfId="3" applyFont="1" applyBorder="1" applyAlignment="1">
      <alignment vertical="center" shrinkToFit="1"/>
    </xf>
    <xf numFmtId="0" fontId="40" fillId="0" borderId="53" xfId="3" applyFont="1" applyBorder="1" applyAlignment="1">
      <alignment vertical="center" shrinkToFit="1"/>
    </xf>
    <xf numFmtId="20" fontId="33" fillId="0" borderId="9" xfId="3" applyNumberFormat="1" applyFont="1" applyBorder="1" applyAlignment="1">
      <alignment vertical="center" shrinkToFit="1"/>
    </xf>
    <xf numFmtId="20" fontId="33" fillId="0" borderId="0" xfId="3" applyNumberFormat="1" applyFont="1" applyAlignment="1">
      <alignment vertical="center" shrinkToFit="1"/>
    </xf>
    <xf numFmtId="20" fontId="33" fillId="0" borderId="10" xfId="3" applyNumberFormat="1" applyFont="1" applyBorder="1" applyAlignment="1">
      <alignment vertical="center" shrinkToFit="1"/>
    </xf>
    <xf numFmtId="183" fontId="31" fillId="0" borderId="58" xfId="3" applyNumberFormat="1" applyFont="1" applyBorder="1" applyAlignment="1">
      <alignment vertical="center" shrinkToFit="1"/>
    </xf>
    <xf numFmtId="183" fontId="31" fillId="0" borderId="26" xfId="3" applyNumberFormat="1" applyFont="1" applyBorder="1" applyAlignment="1">
      <alignment vertical="center" shrinkToFit="1"/>
    </xf>
    <xf numFmtId="183" fontId="31" fillId="0" borderId="59" xfId="3" applyNumberFormat="1" applyFont="1" applyBorder="1" applyAlignment="1">
      <alignment vertical="center" shrinkToFit="1"/>
    </xf>
    <xf numFmtId="184" fontId="31" fillId="11" borderId="58" xfId="3" applyNumberFormat="1" applyFont="1" applyFill="1" applyBorder="1" applyAlignment="1">
      <alignment horizontal="center" vertical="center"/>
    </xf>
    <xf numFmtId="184" fontId="31" fillId="11" borderId="26" xfId="3" applyNumberFormat="1" applyFont="1" applyFill="1" applyBorder="1" applyAlignment="1">
      <alignment horizontal="center" vertical="center"/>
    </xf>
    <xf numFmtId="184" fontId="31" fillId="11" borderId="59" xfId="3" applyNumberFormat="1" applyFont="1" applyFill="1" applyBorder="1" applyAlignment="1">
      <alignment horizontal="center" vertical="center"/>
    </xf>
    <xf numFmtId="0" fontId="33" fillId="0" borderId="9" xfId="3" applyFont="1" applyBorder="1" applyAlignment="1">
      <alignment vertical="center" shrinkToFit="1"/>
    </xf>
    <xf numFmtId="0" fontId="33" fillId="0" borderId="0" xfId="3" applyFont="1" applyAlignment="1">
      <alignment vertical="center" shrinkToFit="1"/>
    </xf>
    <xf numFmtId="0" fontId="33" fillId="0" borderId="10" xfId="3" applyFont="1" applyBorder="1" applyAlignment="1">
      <alignment vertical="center" shrinkToFit="1"/>
    </xf>
    <xf numFmtId="0" fontId="40" fillId="0" borderId="54" xfId="3" applyFont="1" applyBorder="1" applyAlignment="1">
      <alignment horizontal="center" vertical="center"/>
    </xf>
    <xf numFmtId="176" fontId="40" fillId="7" borderId="54" xfId="3" applyNumberFormat="1" applyFont="1" applyFill="1" applyBorder="1" applyAlignment="1">
      <alignment vertical="center" shrinkToFit="1"/>
    </xf>
    <xf numFmtId="0" fontId="40" fillId="0" borderId="70" xfId="3" applyFont="1" applyBorder="1" applyAlignment="1">
      <alignment vertical="center" shrinkToFit="1"/>
    </xf>
    <xf numFmtId="0" fontId="40" fillId="0" borderId="57" xfId="3" applyFont="1" applyBorder="1" applyAlignment="1">
      <alignment vertical="center" shrinkToFit="1"/>
    </xf>
    <xf numFmtId="0" fontId="40" fillId="0" borderId="71" xfId="3" applyFont="1" applyBorder="1" applyAlignment="1">
      <alignment vertical="center" shrinkToFit="1"/>
    </xf>
    <xf numFmtId="20" fontId="33" fillId="0" borderId="9" xfId="3" applyNumberFormat="1" applyFont="1" applyBorder="1">
      <alignment vertical="center"/>
    </xf>
    <xf numFmtId="20" fontId="33" fillId="0" borderId="0" xfId="3" applyNumberFormat="1" applyFont="1">
      <alignment vertical="center"/>
    </xf>
    <xf numFmtId="20" fontId="33" fillId="0" borderId="10" xfId="3" applyNumberFormat="1" applyFont="1" applyBorder="1">
      <alignment vertical="center"/>
    </xf>
    <xf numFmtId="183" fontId="33" fillId="0" borderId="61" xfId="3" applyNumberFormat="1" applyFont="1" applyBorder="1" applyAlignment="1">
      <alignment vertical="center" shrinkToFit="1"/>
    </xf>
    <xf numFmtId="183" fontId="33" fillId="0" borderId="23" xfId="3" applyNumberFormat="1" applyFont="1" applyBorder="1" applyAlignment="1">
      <alignment vertical="center" shrinkToFit="1"/>
    </xf>
    <xf numFmtId="183" fontId="33" fillId="0" borderId="62" xfId="3" applyNumberFormat="1" applyFont="1" applyBorder="1" applyAlignment="1">
      <alignment vertical="center" shrinkToFit="1"/>
    </xf>
    <xf numFmtId="184" fontId="33" fillId="0" borderId="61" xfId="3" applyNumberFormat="1" applyFont="1" applyBorder="1">
      <alignment vertical="center"/>
    </xf>
    <xf numFmtId="184" fontId="33" fillId="0" borderId="23" xfId="3" applyNumberFormat="1" applyFont="1" applyBorder="1">
      <alignment vertical="center"/>
    </xf>
    <xf numFmtId="184" fontId="33" fillId="0" borderId="62" xfId="3" applyNumberFormat="1" applyFont="1" applyBorder="1">
      <alignment vertical="center"/>
    </xf>
    <xf numFmtId="183" fontId="34" fillId="2" borderId="60" xfId="3" applyNumberFormat="1" applyFont="1" applyFill="1" applyBorder="1" applyAlignment="1">
      <alignment vertical="center" shrinkToFit="1"/>
    </xf>
    <xf numFmtId="184" fontId="34" fillId="2" borderId="60" xfId="3" applyNumberFormat="1" applyFont="1" applyFill="1" applyBorder="1" applyAlignment="1">
      <alignment vertical="center" shrinkToFit="1"/>
    </xf>
    <xf numFmtId="0" fontId="40" fillId="10" borderId="51" xfId="3" applyFont="1" applyFill="1" applyBorder="1" applyAlignment="1">
      <alignment vertical="center" shrinkToFit="1"/>
    </xf>
    <xf numFmtId="0" fontId="40" fillId="10" borderId="52" xfId="3" applyFont="1" applyFill="1" applyBorder="1" applyAlignment="1">
      <alignment vertical="center" shrinkToFit="1"/>
    </xf>
    <xf numFmtId="0" fontId="40" fillId="10" borderId="53" xfId="3" applyFont="1" applyFill="1" applyBorder="1" applyAlignment="1">
      <alignment vertical="center" shrinkToFit="1"/>
    </xf>
    <xf numFmtId="0" fontId="31" fillId="0" borderId="9" xfId="3" applyFont="1" applyBorder="1" applyAlignment="1">
      <alignment vertical="center" shrinkToFit="1"/>
    </xf>
    <xf numFmtId="0" fontId="31" fillId="0" borderId="0" xfId="3" applyFont="1" applyAlignment="1">
      <alignment vertical="center" shrinkToFit="1"/>
    </xf>
    <xf numFmtId="0" fontId="31" fillId="0" borderId="10" xfId="3" applyFont="1" applyBorder="1" applyAlignment="1">
      <alignment vertical="center" shrinkToFit="1"/>
    </xf>
    <xf numFmtId="183" fontId="34" fillId="2" borderId="47" xfId="3" applyNumberFormat="1" applyFont="1" applyFill="1" applyBorder="1" applyAlignment="1">
      <alignment vertical="center" shrinkToFit="1"/>
    </xf>
    <xf numFmtId="183" fontId="34" fillId="2" borderId="48" xfId="3" applyNumberFormat="1" applyFont="1" applyFill="1" applyBorder="1" applyAlignment="1">
      <alignment vertical="center" shrinkToFit="1"/>
    </xf>
    <xf numFmtId="183" fontId="34" fillId="2" borderId="49" xfId="3" applyNumberFormat="1" applyFont="1" applyFill="1" applyBorder="1" applyAlignment="1">
      <alignment vertical="center" shrinkToFit="1"/>
    </xf>
    <xf numFmtId="0" fontId="31" fillId="10" borderId="9" xfId="3" applyFont="1" applyFill="1" applyBorder="1" applyAlignment="1">
      <alignment vertical="center" shrinkToFit="1"/>
    </xf>
    <xf numFmtId="0" fontId="31" fillId="10" borderId="0" xfId="3" applyFont="1" applyFill="1" applyAlignment="1">
      <alignment vertical="center" shrinkToFit="1"/>
    </xf>
    <xf numFmtId="0" fontId="31" fillId="10" borderId="10" xfId="3" applyFont="1" applyFill="1" applyBorder="1" applyAlignment="1">
      <alignment vertical="center" shrinkToFit="1"/>
    </xf>
    <xf numFmtId="183" fontId="31" fillId="0" borderId="9" xfId="3" applyNumberFormat="1" applyFont="1" applyBorder="1" applyAlignment="1">
      <alignment vertical="center" shrinkToFit="1"/>
    </xf>
    <xf numFmtId="183" fontId="31" fillId="0" borderId="0" xfId="3" applyNumberFormat="1" applyFont="1" applyAlignment="1">
      <alignment vertical="center" shrinkToFit="1"/>
    </xf>
    <xf numFmtId="184" fontId="31" fillId="0" borderId="9" xfId="3" applyNumberFormat="1" applyFont="1" applyBorder="1" applyAlignment="1">
      <alignment vertical="center" shrinkToFit="1"/>
    </xf>
    <xf numFmtId="184" fontId="31" fillId="0" borderId="0" xfId="3" applyNumberFormat="1" applyFont="1" applyAlignment="1">
      <alignment vertical="center" shrinkToFit="1"/>
    </xf>
    <xf numFmtId="184" fontId="31" fillId="0" borderId="10" xfId="3" applyNumberFormat="1" applyFont="1" applyBorder="1" applyAlignment="1">
      <alignment vertical="center" shrinkToFit="1"/>
    </xf>
    <xf numFmtId="0" fontId="40" fillId="0" borderId="75" xfId="3" applyFont="1" applyBorder="1" applyAlignment="1">
      <alignment horizontal="center" vertical="center"/>
    </xf>
    <xf numFmtId="176" fontId="40" fillId="7" borderId="55" xfId="3" applyNumberFormat="1" applyFont="1" applyFill="1" applyBorder="1" applyAlignment="1">
      <alignment vertical="center" shrinkToFit="1"/>
    </xf>
    <xf numFmtId="0" fontId="40" fillId="0" borderId="9" xfId="3" applyFont="1" applyBorder="1" applyAlignment="1">
      <alignment vertical="center" shrinkToFit="1"/>
    </xf>
    <xf numFmtId="0" fontId="40" fillId="0" borderId="0" xfId="3" applyFont="1" applyAlignment="1">
      <alignment vertical="center" shrinkToFit="1"/>
    </xf>
    <xf numFmtId="0" fontId="40" fillId="0" borderId="10" xfId="3" applyFont="1" applyBorder="1" applyAlignment="1">
      <alignment vertical="center" shrinkToFit="1"/>
    </xf>
    <xf numFmtId="20" fontId="33" fillId="0" borderId="9" xfId="3" quotePrefix="1" applyNumberFormat="1" applyFont="1" applyBorder="1">
      <alignment vertical="center"/>
    </xf>
    <xf numFmtId="20" fontId="33" fillId="0" borderId="0" xfId="3" quotePrefix="1" applyNumberFormat="1" applyFont="1">
      <alignment vertical="center"/>
    </xf>
    <xf numFmtId="20" fontId="33" fillId="0" borderId="10" xfId="3" quotePrefix="1" applyNumberFormat="1" applyFont="1" applyBorder="1">
      <alignment vertical="center"/>
    </xf>
    <xf numFmtId="183" fontId="33" fillId="0" borderId="9" xfId="3" applyNumberFormat="1" applyFont="1" applyBorder="1" applyAlignment="1">
      <alignment vertical="center" shrinkToFit="1"/>
    </xf>
    <xf numFmtId="183" fontId="33" fillId="0" borderId="0" xfId="3" applyNumberFormat="1" applyFont="1" applyAlignment="1">
      <alignment vertical="center" shrinkToFit="1"/>
    </xf>
    <xf numFmtId="183" fontId="33" fillId="0" borderId="10" xfId="3" applyNumberFormat="1" applyFont="1" applyBorder="1" applyAlignment="1">
      <alignment vertical="center" shrinkToFit="1"/>
    </xf>
    <xf numFmtId="184" fontId="33" fillId="0" borderId="9" xfId="3" applyNumberFormat="1" applyFont="1" applyBorder="1">
      <alignment vertical="center"/>
    </xf>
    <xf numFmtId="184" fontId="33" fillId="0" borderId="0" xfId="3" applyNumberFormat="1" applyFont="1">
      <alignment vertical="center"/>
    </xf>
    <xf numFmtId="184" fontId="33" fillId="0" borderId="10" xfId="3" applyNumberFormat="1" applyFont="1" applyBorder="1">
      <alignment vertical="center"/>
    </xf>
    <xf numFmtId="184" fontId="31" fillId="0" borderId="9" xfId="3" applyNumberFormat="1" applyFont="1" applyBorder="1" applyAlignment="1">
      <alignment horizontal="right" vertical="center" shrinkToFit="1"/>
    </xf>
    <xf numFmtId="184" fontId="31" fillId="0" borderId="0" xfId="3" applyNumberFormat="1" applyFont="1" applyAlignment="1">
      <alignment horizontal="right" vertical="center" shrinkToFit="1"/>
    </xf>
    <xf numFmtId="184" fontId="31" fillId="0" borderId="10" xfId="3" applyNumberFormat="1" applyFont="1" applyBorder="1" applyAlignment="1">
      <alignment horizontal="right" vertical="center" shrinkToFit="1"/>
    </xf>
    <xf numFmtId="0" fontId="40" fillId="0" borderId="9" xfId="3" applyFont="1" applyBorder="1" applyAlignment="1">
      <alignment horizontal="left" vertical="center" shrinkToFit="1"/>
    </xf>
    <xf numFmtId="0" fontId="40" fillId="0" borderId="0" xfId="3" applyFont="1" applyAlignment="1">
      <alignment horizontal="left" vertical="center" shrinkToFit="1"/>
    </xf>
    <xf numFmtId="0" fontId="40" fillId="0" borderId="10" xfId="3" applyFont="1" applyBorder="1" applyAlignment="1">
      <alignment horizontal="left" vertical="center" shrinkToFit="1"/>
    </xf>
    <xf numFmtId="20" fontId="33" fillId="0" borderId="9" xfId="3" applyNumberFormat="1" applyFont="1" applyBorder="1" applyAlignment="1">
      <alignment horizontal="right" vertical="center"/>
    </xf>
    <xf numFmtId="20" fontId="33" fillId="0" borderId="0" xfId="3" applyNumberFormat="1" applyFont="1" applyAlignment="1">
      <alignment horizontal="right" vertical="center"/>
    </xf>
    <xf numFmtId="20" fontId="33" fillId="0" borderId="10" xfId="3" applyNumberFormat="1" applyFont="1" applyBorder="1" applyAlignment="1">
      <alignment horizontal="right" vertical="center"/>
    </xf>
    <xf numFmtId="183" fontId="31" fillId="0" borderId="9" xfId="3" applyNumberFormat="1" applyFont="1" applyBorder="1" applyAlignment="1">
      <alignment horizontal="right" vertical="center" shrinkToFit="1"/>
    </xf>
    <xf numFmtId="183" fontId="31" fillId="0" borderId="0" xfId="3" applyNumberFormat="1" applyFont="1" applyAlignment="1">
      <alignment horizontal="right" vertical="center" shrinkToFit="1"/>
    </xf>
    <xf numFmtId="183" fontId="31" fillId="0" borderId="10" xfId="3" applyNumberFormat="1" applyFont="1" applyBorder="1" applyAlignment="1">
      <alignment horizontal="right" vertical="center" shrinkToFit="1"/>
    </xf>
    <xf numFmtId="0" fontId="41" fillId="0" borderId="0" xfId="3" applyFont="1" applyAlignment="1">
      <alignment horizontal="center" vertical="center"/>
    </xf>
    <xf numFmtId="0" fontId="31" fillId="0" borderId="0" xfId="3" applyFont="1" applyAlignment="1">
      <alignment horizontal="center" vertical="center"/>
    </xf>
    <xf numFmtId="0" fontId="31" fillId="0" borderId="10" xfId="3" applyFont="1" applyBorder="1" applyAlignment="1">
      <alignment horizontal="center" vertical="center"/>
    </xf>
    <xf numFmtId="0" fontId="40" fillId="0" borderId="16" xfId="3" applyFont="1" applyBorder="1" applyAlignment="1">
      <alignment vertical="center" shrinkToFit="1"/>
    </xf>
    <xf numFmtId="0" fontId="40" fillId="0" borderId="17" xfId="3" applyFont="1" applyBorder="1" applyAlignment="1">
      <alignment vertical="center" shrinkToFit="1"/>
    </xf>
    <xf numFmtId="0" fontId="40" fillId="0" borderId="18" xfId="3" applyFont="1" applyBorder="1" applyAlignment="1">
      <alignment vertical="center" shrinkToFit="1"/>
    </xf>
    <xf numFmtId="0" fontId="40" fillId="0" borderId="0" xfId="3" applyFont="1" applyAlignment="1">
      <alignment horizontal="right" vertical="center"/>
    </xf>
    <xf numFmtId="176" fontId="40" fillId="0" borderId="0" xfId="3" applyNumberFormat="1" applyFont="1" applyAlignment="1">
      <alignment horizontal="right" vertical="center"/>
    </xf>
    <xf numFmtId="0" fontId="31" fillId="0" borderId="0" xfId="3" applyFont="1" applyAlignment="1">
      <alignment horizontal="center" vertical="center" wrapText="1"/>
    </xf>
    <xf numFmtId="183" fontId="31" fillId="0" borderId="10" xfId="3" applyNumberFormat="1" applyFont="1" applyBorder="1" applyAlignment="1">
      <alignment vertical="center" shrinkToFit="1"/>
    </xf>
    <xf numFmtId="184" fontId="31" fillId="0" borderId="58" xfId="3" applyNumberFormat="1" applyFont="1" applyBorder="1" applyAlignment="1">
      <alignment vertical="center" shrinkToFit="1"/>
    </xf>
    <xf numFmtId="184" fontId="31" fillId="0" borderId="26" xfId="3" applyNumberFormat="1" applyFont="1" applyBorder="1" applyAlignment="1">
      <alignment vertical="center" shrinkToFit="1"/>
    </xf>
    <xf numFmtId="184" fontId="31" fillId="0" borderId="59" xfId="3" applyNumberFormat="1" applyFont="1" applyBorder="1" applyAlignment="1">
      <alignment vertical="center" shrinkToFit="1"/>
    </xf>
    <xf numFmtId="20" fontId="33" fillId="0" borderId="16" xfId="3" applyNumberFormat="1" applyFont="1" applyBorder="1" applyAlignment="1">
      <alignment vertical="center" shrinkToFit="1"/>
    </xf>
    <xf numFmtId="20" fontId="33" fillId="0" borderId="17" xfId="3" applyNumberFormat="1" applyFont="1" applyBorder="1" applyAlignment="1">
      <alignment vertical="center" shrinkToFit="1"/>
    </xf>
    <xf numFmtId="20" fontId="33" fillId="0" borderId="18" xfId="3" applyNumberFormat="1" applyFont="1" applyBorder="1" applyAlignment="1">
      <alignment vertical="center" shrinkToFit="1"/>
    </xf>
    <xf numFmtId="0" fontId="33" fillId="0" borderId="13" xfId="3" applyFont="1" applyBorder="1" applyAlignment="1">
      <alignment horizontal="center" vertical="center" shrinkToFit="1"/>
    </xf>
    <xf numFmtId="0" fontId="33" fillId="0" borderId="14" xfId="3" applyFont="1" applyBorder="1" applyAlignment="1">
      <alignment horizontal="center" vertical="center" shrinkToFit="1"/>
    </xf>
    <xf numFmtId="0" fontId="33" fillId="0" borderId="15" xfId="3" applyFont="1" applyBorder="1" applyAlignment="1">
      <alignment horizontal="center" vertical="center" shrinkToFit="1"/>
    </xf>
    <xf numFmtId="183" fontId="31" fillId="0" borderId="13" xfId="3" applyNumberFormat="1" applyFont="1" applyBorder="1" applyAlignment="1">
      <alignment vertical="center" shrinkToFit="1"/>
    </xf>
    <xf numFmtId="183" fontId="31" fillId="0" borderId="14" xfId="3" applyNumberFormat="1" applyFont="1" applyBorder="1" applyAlignment="1">
      <alignment vertical="center" shrinkToFit="1"/>
    </xf>
    <xf numFmtId="183" fontId="31" fillId="0" borderId="15" xfId="3" applyNumberFormat="1" applyFont="1" applyBorder="1" applyAlignment="1">
      <alignment vertical="center" shrinkToFit="1"/>
    </xf>
    <xf numFmtId="184" fontId="31" fillId="0" borderId="13" xfId="3" applyNumberFormat="1" applyFont="1" applyBorder="1" applyAlignment="1">
      <alignment vertical="center" shrinkToFit="1"/>
    </xf>
    <xf numFmtId="184" fontId="31" fillId="0" borderId="14" xfId="3" applyNumberFormat="1" applyFont="1" applyBorder="1" applyAlignment="1">
      <alignment vertical="center" shrinkToFit="1"/>
    </xf>
    <xf numFmtId="184" fontId="31" fillId="0" borderId="15" xfId="3" applyNumberFormat="1" applyFont="1" applyBorder="1" applyAlignment="1">
      <alignment vertical="center" shrinkToFit="1"/>
    </xf>
    <xf numFmtId="183" fontId="31" fillId="0" borderId="8" xfId="3" applyNumberFormat="1" applyFont="1" applyBorder="1" applyAlignment="1">
      <alignment vertical="center" shrinkToFit="1"/>
    </xf>
    <xf numFmtId="183" fontId="31" fillId="0" borderId="5" xfId="3" applyNumberFormat="1" applyFont="1" applyBorder="1" applyAlignment="1">
      <alignment vertical="center" shrinkToFit="1"/>
    </xf>
    <xf numFmtId="183" fontId="31" fillId="0" borderId="11" xfId="3" applyNumberFormat="1" applyFont="1" applyBorder="1" applyAlignment="1">
      <alignment vertical="center" shrinkToFit="1"/>
    </xf>
    <xf numFmtId="184" fontId="34" fillId="2" borderId="47" xfId="3" applyNumberFormat="1" applyFont="1" applyFill="1" applyBorder="1" applyAlignment="1">
      <alignment vertical="center" shrinkToFit="1"/>
    </xf>
    <xf numFmtId="184" fontId="34" fillId="2" borderId="48" xfId="3" applyNumberFormat="1" applyFont="1" applyFill="1" applyBorder="1" applyAlignment="1">
      <alignment vertical="center" shrinkToFit="1"/>
    </xf>
    <xf numFmtId="184" fontId="34" fillId="2" borderId="49" xfId="3" applyNumberFormat="1" applyFont="1" applyFill="1" applyBorder="1" applyAlignment="1">
      <alignment vertical="center" shrinkToFit="1"/>
    </xf>
    <xf numFmtId="183" fontId="31" fillId="11" borderId="63" xfId="3" applyNumberFormat="1" applyFont="1" applyFill="1" applyBorder="1" applyAlignment="1">
      <alignment horizontal="center" vertical="center" shrinkToFit="1"/>
    </xf>
    <xf numFmtId="183" fontId="31" fillId="11" borderId="64" xfId="3" applyNumberFormat="1" applyFont="1" applyFill="1" applyBorder="1" applyAlignment="1">
      <alignment horizontal="center" vertical="center" shrinkToFit="1"/>
    </xf>
    <xf numFmtId="183" fontId="31" fillId="11" borderId="65" xfId="3" applyNumberFormat="1" applyFont="1" applyFill="1" applyBorder="1" applyAlignment="1">
      <alignment horizontal="center" vertical="center" shrinkToFit="1"/>
    </xf>
    <xf numFmtId="184" fontId="31" fillId="11" borderId="63" xfId="3" applyNumberFormat="1" applyFont="1" applyFill="1" applyBorder="1" applyAlignment="1">
      <alignment horizontal="center" vertical="center" shrinkToFit="1"/>
    </xf>
    <xf numFmtId="184" fontId="31" fillId="11" borderId="64" xfId="3" applyNumberFormat="1" applyFont="1" applyFill="1" applyBorder="1" applyAlignment="1">
      <alignment horizontal="center" vertical="center" shrinkToFit="1"/>
    </xf>
    <xf numFmtId="184" fontId="31" fillId="11" borderId="65" xfId="3" applyNumberFormat="1" applyFont="1" applyFill="1" applyBorder="1" applyAlignment="1">
      <alignment horizontal="center" vertical="center" shrinkToFit="1"/>
    </xf>
    <xf numFmtId="0" fontId="33" fillId="8" borderId="6" xfId="3" applyFont="1" applyFill="1" applyBorder="1" applyAlignment="1">
      <alignment vertical="center" shrinkToFit="1"/>
    </xf>
    <xf numFmtId="0" fontId="33" fillId="8" borderId="12" xfId="3" applyFont="1" applyFill="1" applyBorder="1" applyAlignment="1">
      <alignment vertical="center" shrinkToFit="1"/>
    </xf>
    <xf numFmtId="0" fontId="33" fillId="8" borderId="7" xfId="3" applyFont="1" applyFill="1" applyBorder="1" applyAlignment="1">
      <alignment vertical="center" shrinkToFit="1"/>
    </xf>
    <xf numFmtId="0" fontId="31" fillId="8" borderId="6" xfId="3" applyFont="1" applyFill="1" applyBorder="1" applyAlignment="1">
      <alignment vertical="center" shrinkToFit="1"/>
    </xf>
    <xf numFmtId="0" fontId="31" fillId="8" borderId="12" xfId="3" applyFont="1" applyFill="1" applyBorder="1" applyAlignment="1">
      <alignment vertical="center" shrinkToFit="1"/>
    </xf>
    <xf numFmtId="0" fontId="31" fillId="8" borderId="7" xfId="3" applyFont="1" applyFill="1" applyBorder="1" applyAlignment="1">
      <alignment vertical="center" shrinkToFit="1"/>
    </xf>
    <xf numFmtId="184" fontId="31" fillId="0" borderId="8" xfId="3" applyNumberFormat="1" applyFont="1" applyBorder="1" applyAlignment="1">
      <alignment vertical="center" shrinkToFit="1"/>
    </xf>
    <xf numFmtId="184" fontId="31" fillId="0" borderId="5" xfId="3" applyNumberFormat="1" applyFont="1" applyBorder="1" applyAlignment="1">
      <alignment vertical="center" shrinkToFit="1"/>
    </xf>
    <xf numFmtId="184" fontId="31" fillId="0" borderId="11" xfId="3" applyNumberFormat="1" applyFont="1" applyBorder="1" applyAlignment="1">
      <alignment vertical="center" shrinkToFit="1"/>
    </xf>
    <xf numFmtId="184" fontId="31" fillId="0" borderId="61" xfId="3" applyNumberFormat="1" applyFont="1" applyBorder="1" applyAlignment="1">
      <alignment vertical="center" shrinkToFit="1"/>
    </xf>
    <xf numFmtId="184" fontId="31" fillId="0" borderId="23" xfId="3" applyNumberFormat="1" applyFont="1" applyBorder="1" applyAlignment="1">
      <alignment vertical="center" shrinkToFit="1"/>
    </xf>
    <xf numFmtId="184" fontId="31" fillId="0" borderId="62" xfId="3" applyNumberFormat="1" applyFont="1" applyBorder="1" applyAlignment="1">
      <alignment vertical="center" shrinkToFit="1"/>
    </xf>
    <xf numFmtId="0" fontId="40" fillId="0" borderId="70" xfId="3" applyFont="1" applyBorder="1" applyAlignment="1">
      <alignment horizontal="left" vertical="center" shrinkToFit="1"/>
    </xf>
    <xf numFmtId="0" fontId="40" fillId="0" borderId="57" xfId="3" applyFont="1" applyBorder="1" applyAlignment="1">
      <alignment horizontal="left" vertical="center" shrinkToFit="1"/>
    </xf>
    <xf numFmtId="0" fontId="40" fillId="0" borderId="71" xfId="3" applyFont="1" applyBorder="1" applyAlignment="1">
      <alignment horizontal="left" vertical="center" shrinkToFit="1"/>
    </xf>
    <xf numFmtId="0" fontId="33" fillId="10" borderId="9" xfId="3" applyFont="1" applyFill="1" applyBorder="1" applyAlignment="1">
      <alignment vertical="center" shrinkToFit="1"/>
    </xf>
    <xf numFmtId="0" fontId="33" fillId="10" borderId="0" xfId="3" applyFont="1" applyFill="1" applyAlignment="1">
      <alignment vertical="center" shrinkToFit="1"/>
    </xf>
    <xf numFmtId="0" fontId="33" fillId="10" borderId="10" xfId="3" applyFont="1" applyFill="1" applyBorder="1" applyAlignment="1">
      <alignment vertical="center" shrinkToFit="1"/>
    </xf>
    <xf numFmtId="184" fontId="33" fillId="0" borderId="76" xfId="3" applyNumberFormat="1" applyFont="1" applyBorder="1" applyAlignment="1">
      <alignment vertical="center" shrinkToFit="1"/>
    </xf>
    <xf numFmtId="184" fontId="33" fillId="0" borderId="77" xfId="3" applyNumberFormat="1" applyFont="1" applyBorder="1" applyAlignment="1">
      <alignment vertical="center" shrinkToFit="1"/>
    </xf>
    <xf numFmtId="184" fontId="33" fillId="0" borderId="78" xfId="3" applyNumberFormat="1" applyFont="1" applyBorder="1" applyAlignment="1">
      <alignment vertical="center" shrinkToFit="1"/>
    </xf>
    <xf numFmtId="183" fontId="33" fillId="0" borderId="76" xfId="3" applyNumberFormat="1" applyFont="1" applyBorder="1" applyAlignment="1">
      <alignment vertical="center" shrinkToFit="1"/>
    </xf>
    <xf numFmtId="183" fontId="33" fillId="0" borderId="77" xfId="3" applyNumberFormat="1" applyFont="1" applyBorder="1" applyAlignment="1">
      <alignment vertical="center" shrinkToFit="1"/>
    </xf>
    <xf numFmtId="183" fontId="33" fillId="0" borderId="78" xfId="3" applyNumberFormat="1" applyFont="1" applyBorder="1" applyAlignment="1">
      <alignment vertical="center" shrinkToFit="1"/>
    </xf>
    <xf numFmtId="184" fontId="34" fillId="2" borderId="26" xfId="3" applyNumberFormat="1" applyFont="1" applyFill="1" applyBorder="1" applyAlignment="1">
      <alignment vertical="center" shrinkToFit="1"/>
    </xf>
    <xf numFmtId="184" fontId="34" fillId="2" borderId="27" xfId="3" applyNumberFormat="1" applyFont="1" applyFill="1" applyBorder="1" applyAlignment="1">
      <alignment vertical="center" shrinkToFit="1"/>
    </xf>
    <xf numFmtId="0" fontId="40" fillId="0" borderId="9" xfId="3" applyFont="1" applyBorder="1" applyAlignment="1">
      <alignment horizontal="center" vertical="center" shrinkToFit="1"/>
    </xf>
    <xf numFmtId="0" fontId="40" fillId="0" borderId="0" xfId="3" applyFont="1" applyAlignment="1">
      <alignment horizontal="center" vertical="center" shrinkToFit="1"/>
    </xf>
    <xf numFmtId="0" fontId="40" fillId="0" borderId="10" xfId="3" applyFont="1" applyBorder="1" applyAlignment="1">
      <alignment horizontal="center" vertical="center" shrinkToFit="1"/>
    </xf>
    <xf numFmtId="183" fontId="31" fillId="0" borderId="9" xfId="3" applyNumberFormat="1" applyFont="1" applyBorder="1" applyAlignment="1">
      <alignment horizontal="center" vertical="center" shrinkToFit="1"/>
    </xf>
    <xf numFmtId="183" fontId="31" fillId="0" borderId="0" xfId="3" applyNumberFormat="1" applyFont="1" applyBorder="1" applyAlignment="1">
      <alignment horizontal="center" vertical="center" shrinkToFit="1"/>
    </xf>
    <xf numFmtId="183" fontId="31" fillId="0" borderId="10" xfId="3" applyNumberFormat="1" applyFont="1" applyBorder="1" applyAlignment="1">
      <alignment horizontal="center" vertical="center" shrinkToFit="1"/>
    </xf>
    <xf numFmtId="183" fontId="31" fillId="0" borderId="0" xfId="3" applyNumberFormat="1" applyFont="1" applyAlignment="1">
      <alignment horizontal="center" vertical="center" shrinkToFit="1"/>
    </xf>
    <xf numFmtId="0" fontId="40" fillId="0" borderId="0" xfId="3" applyFont="1" applyBorder="1" applyAlignment="1">
      <alignment horizontal="center" vertical="center" shrinkToFit="1"/>
    </xf>
    <xf numFmtId="20" fontId="33" fillId="0" borderId="9" xfId="3" applyNumberFormat="1" applyFont="1" applyBorder="1" applyAlignment="1">
      <alignment horizontal="center" vertical="center"/>
    </xf>
    <xf numFmtId="20" fontId="33" fillId="0" borderId="0" xfId="3" applyNumberFormat="1" applyFont="1" applyBorder="1" applyAlignment="1">
      <alignment horizontal="center" vertical="center"/>
    </xf>
    <xf numFmtId="20" fontId="33" fillId="0" borderId="10" xfId="3" applyNumberFormat="1" applyFont="1" applyBorder="1" applyAlignment="1">
      <alignment horizontal="center" vertical="center"/>
    </xf>
    <xf numFmtId="183" fontId="33" fillId="0" borderId="52" xfId="3" applyNumberFormat="1" applyFont="1" applyBorder="1" applyAlignment="1">
      <alignment vertical="center" shrinkToFit="1"/>
    </xf>
    <xf numFmtId="184" fontId="31" fillId="11" borderId="66" xfId="3" applyNumberFormat="1" applyFont="1" applyFill="1" applyBorder="1" applyAlignment="1">
      <alignment horizontal="center" vertical="center"/>
    </xf>
    <xf numFmtId="184" fontId="31" fillId="11" borderId="67" xfId="3" applyNumberFormat="1" applyFont="1" applyFill="1" applyBorder="1" applyAlignment="1">
      <alignment horizontal="center" vertical="center"/>
    </xf>
    <xf numFmtId="184" fontId="31" fillId="11" borderId="68" xfId="3" applyNumberFormat="1" applyFont="1" applyFill="1" applyBorder="1" applyAlignment="1">
      <alignment horizontal="center" vertical="center"/>
    </xf>
    <xf numFmtId="183" fontId="31" fillId="0" borderId="13" xfId="3" applyNumberFormat="1" applyFont="1" applyBorder="1">
      <alignment vertical="center"/>
    </xf>
    <xf numFmtId="183" fontId="31" fillId="0" borderId="14" xfId="3" applyNumberFormat="1" applyFont="1" applyBorder="1">
      <alignment vertical="center"/>
    </xf>
    <xf numFmtId="183" fontId="31" fillId="0" borderId="15" xfId="3" applyNumberFormat="1" applyFont="1" applyBorder="1">
      <alignment vertical="center"/>
    </xf>
    <xf numFmtId="0" fontId="31" fillId="0" borderId="16" xfId="3" applyFont="1" applyBorder="1" applyAlignment="1">
      <alignment vertical="center" shrinkToFit="1"/>
    </xf>
    <xf numFmtId="0" fontId="31" fillId="0" borderId="17" xfId="3" applyFont="1" applyBorder="1" applyAlignment="1">
      <alignment vertical="center" shrinkToFit="1"/>
    </xf>
    <xf numFmtId="0" fontId="31" fillId="0" borderId="18" xfId="3" applyFont="1" applyBorder="1" applyAlignment="1">
      <alignment vertical="center" shrinkToFit="1"/>
    </xf>
    <xf numFmtId="0" fontId="31" fillId="0" borderId="2" xfId="3" applyFont="1" applyBorder="1" applyAlignment="1">
      <alignment horizontal="right" vertical="center"/>
    </xf>
    <xf numFmtId="0" fontId="31" fillId="0" borderId="3" xfId="3" applyFont="1" applyBorder="1" applyAlignment="1">
      <alignment horizontal="right" vertical="center"/>
    </xf>
    <xf numFmtId="0" fontId="31" fillId="0" borderId="4" xfId="3" applyFont="1" applyBorder="1" applyAlignment="1">
      <alignment horizontal="right" vertical="center"/>
    </xf>
    <xf numFmtId="0" fontId="31" fillId="0" borderId="3" xfId="3" applyFont="1" applyBorder="1">
      <alignment vertical="center"/>
    </xf>
    <xf numFmtId="177" fontId="31" fillId="0" borderId="2" xfId="3" applyNumberFormat="1" applyFont="1" applyBorder="1" applyAlignment="1">
      <alignment vertical="center" shrinkToFit="1"/>
    </xf>
    <xf numFmtId="177" fontId="31" fillId="0" borderId="3" xfId="3" applyNumberFormat="1" applyFont="1" applyBorder="1" applyAlignment="1">
      <alignment vertical="center" shrinkToFit="1"/>
    </xf>
    <xf numFmtId="177" fontId="31" fillId="0" borderId="4" xfId="3" applyNumberFormat="1" applyFont="1" applyBorder="1" applyAlignment="1">
      <alignment vertical="center" shrinkToFit="1"/>
    </xf>
    <xf numFmtId="0" fontId="33" fillId="0" borderId="2" xfId="3" applyFont="1" applyBorder="1" applyAlignment="1">
      <alignment horizontal="right" vertical="center"/>
    </xf>
    <xf numFmtId="0" fontId="33" fillId="0" borderId="3" xfId="3" applyFont="1" applyBorder="1" applyAlignment="1">
      <alignment horizontal="right" vertical="center"/>
    </xf>
    <xf numFmtId="0" fontId="33" fillId="0" borderId="4" xfId="3" applyFont="1" applyBorder="1" applyAlignment="1">
      <alignment horizontal="right" vertical="center"/>
    </xf>
    <xf numFmtId="0" fontId="33" fillId="10" borderId="13" xfId="3" applyFont="1" applyFill="1" applyBorder="1" applyAlignment="1">
      <alignment horizontal="center" vertical="center" shrinkToFit="1"/>
    </xf>
    <xf numFmtId="0" fontId="33" fillId="10" borderId="14" xfId="3" applyFont="1" applyFill="1" applyBorder="1" applyAlignment="1">
      <alignment horizontal="center" vertical="center" shrinkToFit="1"/>
    </xf>
    <xf numFmtId="0" fontId="33" fillId="10" borderId="15" xfId="3" applyFont="1" applyFill="1" applyBorder="1" applyAlignment="1">
      <alignment horizontal="center" vertical="center" shrinkToFit="1"/>
    </xf>
    <xf numFmtId="183" fontId="31" fillId="0" borderId="3" xfId="3" applyNumberFormat="1" applyFont="1" applyBorder="1">
      <alignment vertical="center"/>
    </xf>
    <xf numFmtId="184" fontId="31" fillId="0" borderId="2" xfId="3" applyNumberFormat="1" applyFont="1" applyBorder="1" applyAlignment="1">
      <alignment vertical="center" shrinkToFit="1"/>
    </xf>
    <xf numFmtId="184" fontId="31" fillId="0" borderId="3" xfId="3" applyNumberFormat="1" applyFont="1" applyBorder="1" applyAlignment="1">
      <alignment vertical="center" shrinkToFit="1"/>
    </xf>
    <xf numFmtId="184" fontId="31" fillId="0" borderId="4" xfId="3" applyNumberFormat="1" applyFont="1" applyBorder="1" applyAlignment="1">
      <alignment vertical="center" shrinkToFit="1"/>
    </xf>
    <xf numFmtId="0" fontId="33" fillId="10" borderId="2" xfId="3" applyFont="1" applyFill="1" applyBorder="1" applyAlignment="1">
      <alignment horizontal="center" vertical="center" shrinkToFit="1"/>
    </xf>
    <xf numFmtId="0" fontId="33" fillId="10" borderId="3" xfId="3" applyFont="1" applyFill="1" applyBorder="1" applyAlignment="1">
      <alignment horizontal="center" vertical="center" shrinkToFit="1"/>
    </xf>
    <xf numFmtId="0" fontId="33" fillId="10" borderId="4" xfId="3" applyFont="1" applyFill="1" applyBorder="1" applyAlignment="1">
      <alignment horizontal="center" vertical="center" shrinkToFit="1"/>
    </xf>
    <xf numFmtId="183" fontId="35" fillId="2" borderId="47" xfId="3" applyNumberFormat="1" applyFont="1" applyFill="1" applyBorder="1" applyAlignment="1">
      <alignment horizontal="right"/>
    </xf>
    <xf numFmtId="183" fontId="35" fillId="2" borderId="48" xfId="3" applyNumberFormat="1" applyFont="1" applyFill="1" applyBorder="1" applyAlignment="1">
      <alignment horizontal="right"/>
    </xf>
    <xf numFmtId="183" fontId="35" fillId="2" borderId="49" xfId="3" applyNumberFormat="1" applyFont="1" applyFill="1" applyBorder="1" applyAlignment="1">
      <alignment horizontal="right"/>
    </xf>
    <xf numFmtId="184" fontId="35" fillId="2" borderId="47" xfId="3" applyNumberFormat="1" applyFont="1" applyFill="1" applyBorder="1" applyAlignment="1">
      <alignment horizontal="right" shrinkToFit="1"/>
    </xf>
    <xf numFmtId="184" fontId="35" fillId="2" borderId="48" xfId="3" applyNumberFormat="1" applyFont="1" applyFill="1" applyBorder="1" applyAlignment="1">
      <alignment horizontal="right" shrinkToFit="1"/>
    </xf>
    <xf numFmtId="184" fontId="35" fillId="2" borderId="49" xfId="3" applyNumberFormat="1" applyFont="1" applyFill="1" applyBorder="1" applyAlignment="1">
      <alignment horizontal="right" shrinkToFit="1"/>
    </xf>
    <xf numFmtId="0" fontId="35" fillId="0" borderId="47" xfId="3" applyFont="1" applyBorder="1" applyAlignment="1">
      <alignment horizontal="center" vertical="center"/>
    </xf>
    <xf numFmtId="0" fontId="35" fillId="0" borderId="48" xfId="3" applyFont="1" applyBorder="1" applyAlignment="1">
      <alignment horizontal="center" vertical="center"/>
    </xf>
    <xf numFmtId="0" fontId="35" fillId="0" borderId="49" xfId="3" applyFont="1" applyBorder="1" applyAlignment="1">
      <alignment horizontal="center" vertical="center"/>
    </xf>
    <xf numFmtId="0" fontId="35" fillId="2" borderId="48" xfId="3" applyFont="1" applyFill="1" applyBorder="1" applyAlignment="1">
      <alignment horizontal="right"/>
    </xf>
    <xf numFmtId="0" fontId="35" fillId="2" borderId="49" xfId="3" applyFont="1" applyFill="1" applyBorder="1" applyAlignment="1">
      <alignment horizontal="right"/>
    </xf>
    <xf numFmtId="0" fontId="35" fillId="2" borderId="48" xfId="3" applyFont="1" applyFill="1" applyBorder="1" applyAlignment="1">
      <alignment horizontal="right" shrinkToFit="1"/>
    </xf>
    <xf numFmtId="0" fontId="35" fillId="2" borderId="49" xfId="3" applyFont="1" applyFill="1" applyBorder="1" applyAlignment="1">
      <alignment horizontal="right" shrinkToFit="1"/>
    </xf>
    <xf numFmtId="0" fontId="35" fillId="2" borderId="47" xfId="3" applyFont="1" applyFill="1" applyBorder="1" applyAlignment="1">
      <alignment horizontal="right"/>
    </xf>
    <xf numFmtId="177" fontId="35" fillId="2" borderId="47" xfId="3" applyNumberFormat="1" applyFont="1" applyFill="1" applyBorder="1" applyAlignment="1">
      <alignment horizontal="right" shrinkToFit="1"/>
    </xf>
    <xf numFmtId="177" fontId="35" fillId="2" borderId="48" xfId="3" applyNumberFormat="1" applyFont="1" applyFill="1" applyBorder="1" applyAlignment="1">
      <alignment horizontal="right" shrinkToFit="1"/>
    </xf>
    <xf numFmtId="177" fontId="35" fillId="2" borderId="49" xfId="3" applyNumberFormat="1" applyFont="1" applyFill="1" applyBorder="1" applyAlignment="1">
      <alignment horizontal="right" shrinkToFit="1"/>
    </xf>
    <xf numFmtId="0" fontId="40" fillId="0" borderId="5" xfId="3" applyFont="1" applyBorder="1" applyAlignment="1">
      <alignment horizontal="right" vertical="center"/>
    </xf>
    <xf numFmtId="0" fontId="40" fillId="0" borderId="16" xfId="3" applyFont="1" applyBorder="1" applyAlignment="1">
      <alignment horizontal="center" vertical="center" shrinkToFit="1"/>
    </xf>
    <xf numFmtId="0" fontId="40" fillId="0" borderId="17" xfId="3" applyFont="1" applyBorder="1" applyAlignment="1">
      <alignment horizontal="center" vertical="center" shrinkToFit="1"/>
    </xf>
    <xf numFmtId="0" fontId="40" fillId="0" borderId="18" xfId="3" applyFont="1" applyBorder="1" applyAlignment="1">
      <alignment horizontal="center" vertical="center" shrinkToFit="1"/>
    </xf>
    <xf numFmtId="20" fontId="33" fillId="0" borderId="0" xfId="3" applyNumberFormat="1" applyFont="1" applyAlignment="1">
      <alignment horizontal="center" vertical="center"/>
    </xf>
    <xf numFmtId="183" fontId="33" fillId="0" borderId="9" xfId="3" applyNumberFormat="1" applyFont="1" applyBorder="1" applyAlignment="1">
      <alignment horizontal="center" vertical="center" shrinkToFit="1"/>
    </xf>
    <xf numFmtId="183" fontId="33" fillId="0" borderId="0" xfId="3" applyNumberFormat="1" applyFont="1" applyAlignment="1">
      <alignment horizontal="center" vertical="center" shrinkToFit="1"/>
    </xf>
    <xf numFmtId="183" fontId="33" fillId="0" borderId="10" xfId="3" applyNumberFormat="1" applyFont="1" applyBorder="1" applyAlignment="1">
      <alignment horizontal="center" vertical="center" shrinkToFit="1"/>
    </xf>
    <xf numFmtId="184" fontId="33" fillId="0" borderId="9" xfId="3" applyNumberFormat="1" applyFont="1" applyBorder="1" applyAlignment="1">
      <alignment horizontal="center" vertical="center"/>
    </xf>
    <xf numFmtId="184" fontId="33" fillId="0" borderId="0" xfId="3" applyNumberFormat="1" applyFont="1" applyAlignment="1">
      <alignment horizontal="center" vertical="center"/>
    </xf>
    <xf numFmtId="184" fontId="33" fillId="0" borderId="10" xfId="3" applyNumberFormat="1" applyFont="1" applyBorder="1" applyAlignment="1">
      <alignment horizontal="center" vertical="center"/>
    </xf>
    <xf numFmtId="0" fontId="40" fillId="0" borderId="12" xfId="3" applyFont="1" applyBorder="1" applyAlignment="1">
      <alignment horizontal="right" vertical="center"/>
    </xf>
    <xf numFmtId="0" fontId="40" fillId="0" borderId="51" xfId="3" applyFont="1" applyBorder="1" applyAlignment="1">
      <alignment horizontal="left" vertical="center" shrinkToFit="1"/>
    </xf>
    <xf numFmtId="0" fontId="40" fillId="0" borderId="52" xfId="3" applyFont="1" applyBorder="1" applyAlignment="1">
      <alignment horizontal="left" vertical="center" shrinkToFit="1"/>
    </xf>
    <xf numFmtId="0" fontId="40" fillId="0" borderId="53" xfId="3" applyFont="1" applyBorder="1" applyAlignment="1">
      <alignment horizontal="left" vertical="center" shrinkToFit="1"/>
    </xf>
    <xf numFmtId="184" fontId="31" fillId="0" borderId="9" xfId="3" applyNumberFormat="1" applyFont="1" applyBorder="1" applyAlignment="1">
      <alignment horizontal="center" vertical="center" shrinkToFit="1"/>
    </xf>
    <xf numFmtId="184" fontId="31" fillId="0" borderId="0" xfId="3" applyNumberFormat="1" applyFont="1" applyAlignment="1">
      <alignment horizontal="center" vertical="center" shrinkToFit="1"/>
    </xf>
    <xf numFmtId="184" fontId="31" fillId="0" borderId="10" xfId="3" applyNumberFormat="1" applyFont="1" applyBorder="1" applyAlignment="1">
      <alignment horizontal="center" vertical="center" shrinkToFit="1"/>
    </xf>
    <xf numFmtId="184" fontId="33" fillId="0" borderId="9" xfId="3" applyNumberFormat="1" applyFont="1" applyBorder="1" applyAlignment="1">
      <alignment vertical="center" shrinkToFit="1"/>
    </xf>
    <xf numFmtId="184" fontId="33" fillId="0" borderId="0" xfId="3" applyNumberFormat="1" applyFont="1" applyAlignment="1">
      <alignment vertical="center" shrinkToFit="1"/>
    </xf>
    <xf numFmtId="184" fontId="33" fillId="0" borderId="10" xfId="3" applyNumberFormat="1" applyFont="1" applyBorder="1" applyAlignment="1">
      <alignment vertical="center" shrinkToFit="1"/>
    </xf>
    <xf numFmtId="0" fontId="40" fillId="0" borderId="16" xfId="3" applyFont="1" applyBorder="1" applyAlignment="1">
      <alignment horizontal="left" vertical="center" shrinkToFit="1"/>
    </xf>
    <xf numFmtId="0" fontId="40" fillId="0" borderId="17" xfId="3" applyFont="1" applyBorder="1" applyAlignment="1">
      <alignment horizontal="left" vertical="center" shrinkToFit="1"/>
    </xf>
    <xf numFmtId="0" fontId="40" fillId="0" borderId="18" xfId="3" applyFont="1" applyBorder="1" applyAlignment="1">
      <alignment horizontal="left" vertical="center" shrinkToFit="1"/>
    </xf>
    <xf numFmtId="183" fontId="34" fillId="2" borderId="47" xfId="3" applyNumberFormat="1" applyFont="1" applyFill="1" applyBorder="1" applyAlignment="1">
      <alignment horizontal="right" vertical="center" shrinkToFit="1"/>
    </xf>
    <xf numFmtId="183" fontId="34" fillId="2" borderId="48" xfId="3" applyNumberFormat="1" applyFont="1" applyFill="1" applyBorder="1" applyAlignment="1">
      <alignment horizontal="right" vertical="center" shrinkToFit="1"/>
    </xf>
    <xf numFmtId="183" fontId="34" fillId="2" borderId="49" xfId="3" applyNumberFormat="1" applyFont="1" applyFill="1" applyBorder="1" applyAlignment="1">
      <alignment horizontal="right" vertical="center" shrinkToFit="1"/>
    </xf>
    <xf numFmtId="184" fontId="34" fillId="2" borderId="47" xfId="3" applyNumberFormat="1" applyFont="1" applyFill="1" applyBorder="1" applyAlignment="1">
      <alignment horizontal="right" vertical="center" shrinkToFit="1"/>
    </xf>
    <xf numFmtId="184" fontId="34" fillId="2" borderId="48" xfId="3" applyNumberFormat="1" applyFont="1" applyFill="1" applyBorder="1" applyAlignment="1">
      <alignment horizontal="right" vertical="center" shrinkToFit="1"/>
    </xf>
    <xf numFmtId="184" fontId="34" fillId="2" borderId="49" xfId="3" applyNumberFormat="1" applyFont="1" applyFill="1" applyBorder="1" applyAlignment="1">
      <alignment horizontal="right" vertical="center" shrinkToFit="1"/>
    </xf>
    <xf numFmtId="183" fontId="33" fillId="0" borderId="61" xfId="3" applyNumberFormat="1" applyFont="1" applyBorder="1" applyAlignment="1">
      <alignment horizontal="right" vertical="center" shrinkToFit="1"/>
    </xf>
    <xf numFmtId="183" fontId="33" fillId="0" borderId="23" xfId="3" applyNumberFormat="1" applyFont="1" applyBorder="1" applyAlignment="1">
      <alignment horizontal="right" vertical="center" shrinkToFit="1"/>
    </xf>
    <xf numFmtId="183" fontId="33" fillId="0" borderId="62" xfId="3" applyNumberFormat="1" applyFont="1" applyBorder="1" applyAlignment="1">
      <alignment horizontal="right" vertical="center" shrinkToFit="1"/>
    </xf>
    <xf numFmtId="184" fontId="33" fillId="0" borderId="61" xfId="3" applyNumberFormat="1" applyFont="1" applyBorder="1" applyAlignment="1">
      <alignment horizontal="right" vertical="center" shrinkToFit="1"/>
    </xf>
    <xf numFmtId="184" fontId="33" fillId="0" borderId="23" xfId="3" applyNumberFormat="1" applyFont="1" applyBorder="1" applyAlignment="1">
      <alignment horizontal="right" vertical="center" shrinkToFit="1"/>
    </xf>
    <xf numFmtId="184" fontId="33" fillId="0" borderId="62" xfId="3" applyNumberFormat="1" applyFont="1" applyBorder="1" applyAlignment="1">
      <alignment horizontal="right" vertical="center" shrinkToFit="1"/>
    </xf>
    <xf numFmtId="0" fontId="40" fillId="10" borderId="51" xfId="3" applyFont="1" applyFill="1" applyBorder="1" applyAlignment="1">
      <alignment horizontal="center" vertical="center" shrinkToFit="1"/>
    </xf>
    <xf numFmtId="0" fontId="40" fillId="10" borderId="52" xfId="3" applyFont="1" applyFill="1" applyBorder="1" applyAlignment="1">
      <alignment horizontal="center" vertical="center" shrinkToFit="1"/>
    </xf>
    <xf numFmtId="0" fontId="40" fillId="10" borderId="53" xfId="3" applyFont="1" applyFill="1" applyBorder="1" applyAlignment="1">
      <alignment horizontal="center" vertical="center" shrinkToFit="1"/>
    </xf>
    <xf numFmtId="20" fontId="33" fillId="0" borderId="25" xfId="3" applyNumberFormat="1" applyFont="1" applyBorder="1" applyAlignment="1">
      <alignment horizontal="right" vertical="center"/>
    </xf>
    <xf numFmtId="184" fontId="33" fillId="0" borderId="9" xfId="3" applyNumberFormat="1" applyFont="1" applyBorder="1" applyAlignment="1">
      <alignment horizontal="center" vertical="center" shrinkToFit="1"/>
    </xf>
    <xf numFmtId="184" fontId="33" fillId="0" borderId="0" xfId="3" applyNumberFormat="1" applyFont="1" applyAlignment="1">
      <alignment horizontal="center" vertical="center" shrinkToFit="1"/>
    </xf>
    <xf numFmtId="184" fontId="33" fillId="0" borderId="10" xfId="3" applyNumberFormat="1" applyFont="1" applyBorder="1" applyAlignment="1">
      <alignment horizontal="center" vertical="center" shrinkToFit="1"/>
    </xf>
    <xf numFmtId="183" fontId="33" fillId="0" borderId="58" xfId="3" applyNumberFormat="1" applyFont="1" applyBorder="1" applyAlignment="1">
      <alignment horizontal="center" vertical="center" shrinkToFit="1"/>
    </xf>
    <xf numFmtId="183" fontId="33" fillId="0" borderId="26" xfId="3" applyNumberFormat="1" applyFont="1" applyBorder="1" applyAlignment="1">
      <alignment horizontal="center" vertical="center" shrinkToFit="1"/>
    </xf>
    <xf numFmtId="183" fontId="33" fillId="0" borderId="59" xfId="3" applyNumberFormat="1" applyFont="1" applyBorder="1" applyAlignment="1">
      <alignment horizontal="center" vertical="center" shrinkToFit="1"/>
    </xf>
    <xf numFmtId="0" fontId="35" fillId="0" borderId="80" xfId="3" applyFont="1" applyBorder="1" applyAlignment="1">
      <alignment horizontal="center" vertical="center" textRotation="255"/>
    </xf>
    <xf numFmtId="0" fontId="35" fillId="0" borderId="77" xfId="3" applyFont="1" applyBorder="1" applyAlignment="1">
      <alignment horizontal="center" vertical="center" textRotation="255"/>
    </xf>
    <xf numFmtId="0" fontId="35" fillId="0" borderId="81" xfId="3" applyFont="1" applyBorder="1" applyAlignment="1">
      <alignment horizontal="center" vertical="center" textRotation="255"/>
    </xf>
    <xf numFmtId="3" fontId="35" fillId="2" borderId="1" xfId="3" applyNumberFormat="1" applyFont="1" applyFill="1" applyBorder="1" applyAlignment="1">
      <alignment horizontal="center" vertical="center"/>
    </xf>
    <xf numFmtId="3" fontId="35" fillId="0" borderId="2" xfId="3" applyNumberFormat="1" applyFont="1" applyBorder="1" applyAlignment="1">
      <alignment horizontal="center" vertical="center"/>
    </xf>
    <xf numFmtId="3" fontId="35" fillId="0" borderId="3" xfId="3" applyNumberFormat="1" applyFont="1" applyBorder="1" applyAlignment="1">
      <alignment horizontal="center" vertical="center"/>
    </xf>
    <xf numFmtId="3" fontId="35" fillId="0" borderId="4" xfId="3" applyNumberFormat="1" applyFont="1" applyBorder="1" applyAlignment="1">
      <alignment horizontal="center" vertical="center"/>
    </xf>
    <xf numFmtId="0" fontId="34" fillId="0" borderId="0" xfId="3" applyFont="1" applyAlignment="1">
      <alignment horizontal="center" vertical="center"/>
    </xf>
    <xf numFmtId="186" fontId="35" fillId="2" borderId="1" xfId="3" applyNumberFormat="1" applyFont="1" applyFill="1" applyBorder="1" applyAlignment="1">
      <alignment horizontal="center" vertical="center"/>
    </xf>
    <xf numFmtId="3" fontId="35" fillId="2" borderId="2" xfId="3" applyNumberFormat="1" applyFont="1" applyFill="1" applyBorder="1" applyAlignment="1">
      <alignment horizontal="center" vertical="center"/>
    </xf>
    <xf numFmtId="3" fontId="35" fillId="2" borderId="3" xfId="3" applyNumberFormat="1" applyFont="1" applyFill="1" applyBorder="1" applyAlignment="1">
      <alignment horizontal="center" vertical="center"/>
    </xf>
    <xf numFmtId="3" fontId="35" fillId="2" borderId="4" xfId="3" applyNumberFormat="1" applyFont="1" applyFill="1" applyBorder="1" applyAlignment="1">
      <alignment horizontal="center" vertical="center"/>
    </xf>
    <xf numFmtId="3" fontId="35" fillId="0" borderId="63" xfId="3" applyNumberFormat="1" applyFont="1" applyBorder="1" applyAlignment="1">
      <alignment horizontal="center" vertical="center"/>
    </xf>
    <xf numFmtId="3" fontId="35" fillId="0" borderId="64" xfId="3" applyNumberFormat="1" applyFont="1" applyBorder="1" applyAlignment="1">
      <alignment horizontal="center" vertical="center"/>
    </xf>
    <xf numFmtId="3" fontId="35" fillId="0" borderId="65" xfId="3" applyNumberFormat="1" applyFont="1" applyBorder="1" applyAlignment="1">
      <alignment horizontal="center" vertical="center"/>
    </xf>
    <xf numFmtId="0" fontId="35" fillId="0" borderId="69" xfId="3" applyFont="1" applyBorder="1" applyAlignment="1">
      <alignment horizontal="center" vertical="center"/>
    </xf>
    <xf numFmtId="3" fontId="35" fillId="2" borderId="63" xfId="3" applyNumberFormat="1" applyFont="1" applyFill="1" applyBorder="1" applyAlignment="1">
      <alignment horizontal="center" vertical="center"/>
    </xf>
    <xf numFmtId="3" fontId="35" fillId="2" borderId="64" xfId="3" applyNumberFormat="1" applyFont="1" applyFill="1" applyBorder="1" applyAlignment="1">
      <alignment horizontal="center" vertical="center"/>
    </xf>
    <xf numFmtId="3" fontId="35" fillId="2" borderId="65" xfId="3" applyNumberFormat="1" applyFont="1" applyFill="1" applyBorder="1" applyAlignment="1">
      <alignment horizontal="center" vertical="center"/>
    </xf>
    <xf numFmtId="3" fontId="35" fillId="2" borderId="47" xfId="3" applyNumberFormat="1" applyFont="1" applyFill="1" applyBorder="1" applyAlignment="1">
      <alignment horizontal="center" vertical="center"/>
    </xf>
    <xf numFmtId="3" fontId="35" fillId="2" borderId="48" xfId="3" applyNumberFormat="1" applyFont="1" applyFill="1" applyBorder="1" applyAlignment="1">
      <alignment horizontal="center" vertical="center"/>
    </xf>
    <xf numFmtId="3" fontId="35" fillId="2" borderId="49" xfId="3" applyNumberFormat="1" applyFont="1" applyFill="1" applyBorder="1" applyAlignment="1">
      <alignment horizontal="center" vertical="center"/>
    </xf>
    <xf numFmtId="0" fontId="34" fillId="2" borderId="47" xfId="3" applyFont="1" applyFill="1" applyBorder="1" applyAlignment="1">
      <alignment horizontal="center" vertical="center"/>
    </xf>
    <xf numFmtId="0" fontId="34" fillId="2" borderId="49" xfId="3" applyFont="1" applyFill="1" applyBorder="1" applyAlignment="1">
      <alignment horizontal="center" vertical="center"/>
    </xf>
    <xf numFmtId="0" fontId="34" fillId="0" borderId="25" xfId="3" applyFont="1" applyBorder="1" applyAlignment="1">
      <alignment horizontal="center" vertical="center"/>
    </xf>
    <xf numFmtId="3" fontId="35" fillId="12" borderId="47" xfId="3" applyNumberFormat="1" applyFont="1" applyFill="1" applyBorder="1" applyAlignment="1">
      <alignment horizontal="center" vertical="center"/>
    </xf>
    <xf numFmtId="3" fontId="35" fillId="12" borderId="48" xfId="3" applyNumberFormat="1" applyFont="1" applyFill="1" applyBorder="1" applyAlignment="1">
      <alignment horizontal="center" vertical="center"/>
    </xf>
    <xf numFmtId="3" fontId="35" fillId="12" borderId="49" xfId="3" applyNumberFormat="1" applyFont="1" applyFill="1" applyBorder="1" applyAlignment="1">
      <alignment horizontal="center" vertical="center"/>
    </xf>
    <xf numFmtId="0" fontId="35" fillId="0" borderId="0" xfId="3" applyFont="1" applyAlignment="1">
      <alignment horizontal="center" vertical="center"/>
    </xf>
    <xf numFmtId="183" fontId="34" fillId="0" borderId="0" xfId="3" applyNumberFormat="1" applyFont="1" applyAlignment="1">
      <alignment horizontal="center" vertical="center"/>
    </xf>
    <xf numFmtId="183" fontId="34" fillId="0" borderId="25" xfId="3" applyNumberFormat="1" applyFont="1" applyBorder="1" applyAlignment="1">
      <alignment horizontal="center" vertical="center"/>
    </xf>
    <xf numFmtId="0" fontId="35" fillId="2" borderId="48" xfId="3" applyFont="1" applyFill="1" applyBorder="1" applyAlignment="1">
      <alignment horizontal="center" vertical="center"/>
    </xf>
    <xf numFmtId="0" fontId="35" fillId="2" borderId="49" xfId="3" applyFont="1" applyFill="1" applyBorder="1" applyAlignment="1">
      <alignment horizontal="center" vertical="center"/>
    </xf>
    <xf numFmtId="184" fontId="31" fillId="0" borderId="0" xfId="3" applyNumberFormat="1" applyFont="1" applyBorder="1" applyAlignment="1">
      <alignment horizontal="center" vertical="center" shrinkToFit="1"/>
    </xf>
    <xf numFmtId="0" fontId="31" fillId="0" borderId="9" xfId="3" applyFont="1" applyBorder="1" applyAlignment="1">
      <alignment horizontal="center" vertical="center" shrinkToFit="1"/>
    </xf>
    <xf numFmtId="0" fontId="31" fillId="0" borderId="0" xfId="3" applyFont="1" applyBorder="1" applyAlignment="1">
      <alignment horizontal="center" vertical="center" shrinkToFit="1"/>
    </xf>
    <xf numFmtId="0" fontId="31" fillId="0" borderId="10" xfId="3" applyFont="1" applyBorder="1" applyAlignment="1">
      <alignment horizontal="center" vertical="center" shrinkToFit="1"/>
    </xf>
    <xf numFmtId="183" fontId="31" fillId="0" borderId="58" xfId="3" applyNumberFormat="1" applyFont="1" applyBorder="1" applyAlignment="1">
      <alignment horizontal="center" vertical="center" shrinkToFit="1"/>
    </xf>
    <xf numFmtId="183" fontId="31" fillId="0" borderId="26" xfId="3" applyNumberFormat="1" applyFont="1" applyBorder="1" applyAlignment="1">
      <alignment horizontal="center" vertical="center" shrinkToFit="1"/>
    </xf>
    <xf numFmtId="183" fontId="31" fillId="0" borderId="59" xfId="3" applyNumberFormat="1" applyFont="1" applyBorder="1" applyAlignment="1">
      <alignment horizontal="center" vertical="center" shrinkToFit="1"/>
    </xf>
    <xf numFmtId="184" fontId="31" fillId="0" borderId="58" xfId="3" applyNumberFormat="1" applyFont="1" applyBorder="1" applyAlignment="1">
      <alignment horizontal="center" vertical="center" shrinkToFit="1"/>
    </xf>
    <xf numFmtId="184" fontId="31" fillId="0" borderId="26" xfId="3" applyNumberFormat="1" applyFont="1" applyBorder="1" applyAlignment="1">
      <alignment horizontal="center" vertical="center" shrinkToFit="1"/>
    </xf>
    <xf numFmtId="184" fontId="31" fillId="0" borderId="59" xfId="3" applyNumberFormat="1" applyFont="1" applyBorder="1" applyAlignment="1">
      <alignment horizontal="center" vertical="center" shrinkToFit="1"/>
    </xf>
    <xf numFmtId="0" fontId="33" fillId="0" borderId="16" xfId="3" applyFont="1" applyBorder="1" applyAlignment="1">
      <alignment horizontal="left" vertical="center"/>
    </xf>
    <xf numFmtId="0" fontId="33" fillId="0" borderId="17" xfId="3" applyFont="1" applyBorder="1" applyAlignment="1">
      <alignment horizontal="left" vertical="center"/>
    </xf>
    <xf numFmtId="0" fontId="33" fillId="0" borderId="18" xfId="3" applyFont="1" applyBorder="1" applyAlignment="1">
      <alignment horizontal="left" vertical="center"/>
    </xf>
    <xf numFmtId="0" fontId="33" fillId="0" borderId="51" xfId="3" applyFont="1" applyBorder="1" applyAlignment="1">
      <alignment horizontal="left" vertical="center"/>
    </xf>
    <xf numFmtId="0" fontId="33" fillId="0" borderId="52" xfId="3" applyFont="1" applyBorder="1" applyAlignment="1">
      <alignment horizontal="left" vertical="center"/>
    </xf>
    <xf numFmtId="0" fontId="33" fillId="0" borderId="53" xfId="3" applyFont="1" applyBorder="1" applyAlignment="1">
      <alignment horizontal="left" vertical="center"/>
    </xf>
    <xf numFmtId="20" fontId="33" fillId="0" borderId="9" xfId="3" quotePrefix="1" applyNumberFormat="1" applyFont="1" applyBorder="1" applyAlignment="1">
      <alignment horizontal="center" vertical="center"/>
    </xf>
    <xf numFmtId="20" fontId="33" fillId="0" borderId="0" xfId="3" quotePrefix="1" applyNumberFormat="1" applyFont="1" applyBorder="1" applyAlignment="1">
      <alignment horizontal="center" vertical="center"/>
    </xf>
    <xf numFmtId="20" fontId="33" fillId="0" borderId="10" xfId="3" quotePrefix="1" applyNumberFormat="1" applyFont="1" applyBorder="1" applyAlignment="1">
      <alignment horizontal="center" vertical="center"/>
    </xf>
    <xf numFmtId="184" fontId="33" fillId="0" borderId="58" xfId="3" applyNumberFormat="1" applyFont="1" applyBorder="1" applyAlignment="1">
      <alignment horizontal="center" vertical="center" shrinkToFit="1"/>
    </xf>
    <xf numFmtId="184" fontId="33" fillId="0" borderId="26" xfId="3" applyNumberFormat="1" applyFont="1" applyBorder="1" applyAlignment="1">
      <alignment horizontal="center" vertical="center" shrinkToFit="1"/>
    </xf>
    <xf numFmtId="184" fontId="33" fillId="0" borderId="59" xfId="3" applyNumberFormat="1" applyFont="1" applyBorder="1" applyAlignment="1">
      <alignment horizontal="center" vertical="center" shrinkToFit="1"/>
    </xf>
    <xf numFmtId="20" fontId="33" fillId="0" borderId="25" xfId="3" applyNumberFormat="1" applyFont="1" applyBorder="1" applyAlignment="1">
      <alignment horizontal="center" vertical="center"/>
    </xf>
    <xf numFmtId="38" fontId="3" fillId="0" borderId="19" xfId="0" applyNumberFormat="1" applyFont="1" applyBorder="1" applyAlignment="1">
      <alignment vertical="center"/>
    </xf>
    <xf numFmtId="38" fontId="3" fillId="0" borderId="0" xfId="0" applyNumberFormat="1" applyFont="1" applyBorder="1" applyAlignment="1">
      <alignment vertical="center"/>
    </xf>
    <xf numFmtId="38" fontId="4" fillId="0" borderId="32" xfId="0" applyNumberFormat="1" applyFont="1" applyBorder="1" applyAlignment="1">
      <alignment vertical="center" shrinkToFit="1"/>
    </xf>
    <xf numFmtId="38" fontId="4" fillId="0" borderId="33" xfId="0" applyNumberFormat="1" applyFont="1" applyBorder="1" applyAlignment="1">
      <alignment vertical="center" shrinkToFit="1"/>
    </xf>
    <xf numFmtId="38" fontId="3" fillId="0" borderId="26" xfId="0" applyNumberFormat="1" applyFont="1" applyBorder="1" applyAlignment="1">
      <alignment horizontal="right" vertical="center"/>
    </xf>
    <xf numFmtId="38" fontId="3" fillId="0" borderId="40" xfId="0" applyNumberFormat="1" applyFont="1" applyBorder="1" applyAlignment="1">
      <alignment vertical="center"/>
    </xf>
    <xf numFmtId="38" fontId="3" fillId="0" borderId="20" xfId="0" applyNumberFormat="1" applyFont="1" applyBorder="1" applyAlignment="1">
      <alignment vertical="center"/>
    </xf>
    <xf numFmtId="38" fontId="3" fillId="0" borderId="21" xfId="0" applyNumberFormat="1" applyFont="1" applyBorder="1" applyAlignment="1">
      <alignment vertical="center"/>
    </xf>
    <xf numFmtId="38" fontId="3" fillId="0" borderId="22" xfId="0" applyNumberFormat="1" applyFont="1" applyBorder="1" applyAlignment="1">
      <alignment vertical="center"/>
    </xf>
    <xf numFmtId="182" fontId="7" fillId="0" borderId="0" xfId="0" applyNumberFormat="1" applyFont="1" applyBorder="1" applyAlignment="1">
      <alignment vertical="center" shrinkToFit="1"/>
    </xf>
    <xf numFmtId="180" fontId="7" fillId="0" borderId="0" xfId="0" applyNumberFormat="1" applyFont="1" applyBorder="1" applyAlignment="1">
      <alignment vertical="center"/>
    </xf>
    <xf numFmtId="38" fontId="3" fillId="0" borderId="0" xfId="0" applyNumberFormat="1" applyFont="1" applyBorder="1" applyAlignment="1">
      <alignment horizontal="right" vertical="center"/>
    </xf>
    <xf numFmtId="177" fontId="7" fillId="4" borderId="0" xfId="0" applyNumberFormat="1" applyFont="1" applyFill="1" applyBorder="1" applyAlignment="1">
      <alignment horizontal="center" vertical="center" shrinkToFit="1"/>
    </xf>
    <xf numFmtId="179" fontId="7" fillId="0" borderId="0" xfId="0" applyNumberFormat="1" applyFont="1" applyBorder="1" applyAlignment="1">
      <alignment vertical="center"/>
    </xf>
    <xf numFmtId="182" fontId="7" fillId="0" borderId="0" xfId="0" applyNumberFormat="1" applyFont="1" applyBorder="1" applyAlignment="1">
      <alignment horizontal="center" vertical="center" shrinkToFit="1"/>
    </xf>
    <xf numFmtId="38" fontId="7" fillId="0" borderId="0" xfId="1" applyFont="1" applyBorder="1" applyAlignment="1">
      <alignment vertical="center"/>
    </xf>
    <xf numFmtId="177" fontId="7" fillId="0" borderId="0" xfId="0" applyNumberFormat="1" applyFont="1" applyFill="1" applyBorder="1" applyAlignment="1">
      <alignment horizontal="center" vertical="center" shrinkToFit="1"/>
    </xf>
    <xf numFmtId="181" fontId="7" fillId="5" borderId="0" xfId="0" applyNumberFormat="1" applyFont="1" applyFill="1" applyBorder="1" applyAlignment="1">
      <alignment horizontal="center" vertical="center" shrinkToFit="1"/>
    </xf>
    <xf numFmtId="181" fontId="7" fillId="0" borderId="0" xfId="0" applyNumberFormat="1" applyFont="1" applyFill="1" applyBorder="1" applyAlignment="1">
      <alignment horizontal="center" vertical="center"/>
    </xf>
    <xf numFmtId="177" fontId="3" fillId="3" borderId="2" xfId="0" applyNumberFormat="1" applyFont="1" applyFill="1" applyBorder="1" applyAlignment="1">
      <alignment vertical="center" shrinkToFit="1"/>
    </xf>
    <xf numFmtId="177" fontId="3" fillId="3" borderId="3" xfId="0" applyNumberFormat="1" applyFont="1" applyFill="1" applyBorder="1" applyAlignment="1">
      <alignment vertical="center" shrinkToFit="1"/>
    </xf>
    <xf numFmtId="177" fontId="3" fillId="3" borderId="4" xfId="0" applyNumberFormat="1" applyFont="1" applyFill="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181" fontId="3" fillId="6" borderId="2" xfId="0" applyNumberFormat="1" applyFont="1" applyFill="1" applyBorder="1" applyAlignment="1">
      <alignment vertical="center"/>
    </xf>
    <xf numFmtId="181" fontId="3" fillId="6" borderId="3" xfId="0" applyNumberFormat="1" applyFont="1" applyFill="1" applyBorder="1" applyAlignment="1">
      <alignment vertical="center"/>
    </xf>
    <xf numFmtId="181" fontId="3" fillId="6" borderId="4" xfId="0" applyNumberFormat="1" applyFont="1" applyFill="1" applyBorder="1" applyAlignment="1">
      <alignment vertical="center"/>
    </xf>
    <xf numFmtId="184" fontId="3" fillId="0" borderId="8" xfId="0" applyNumberFormat="1" applyFont="1" applyFill="1" applyBorder="1" applyAlignment="1">
      <alignment vertical="center" shrinkToFit="1"/>
    </xf>
    <xf numFmtId="184" fontId="3" fillId="0" borderId="5" xfId="0" applyNumberFormat="1" applyFont="1" applyFill="1" applyBorder="1" applyAlignment="1">
      <alignment vertical="center" shrinkToFit="1"/>
    </xf>
    <xf numFmtId="184" fontId="3" fillId="0" borderId="11" xfId="0" applyNumberFormat="1" applyFont="1" applyFill="1" applyBorder="1" applyAlignment="1">
      <alignment vertical="center" shrinkToFi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183" fontId="3" fillId="0" borderId="3" xfId="0" applyNumberFormat="1" applyFont="1" applyFill="1" applyBorder="1" applyAlignment="1">
      <alignment vertical="center"/>
    </xf>
    <xf numFmtId="184" fontId="3" fillId="0" borderId="2" xfId="0" applyNumberFormat="1" applyFont="1" applyFill="1" applyBorder="1" applyAlignment="1">
      <alignment vertical="center" shrinkToFit="1"/>
    </xf>
    <xf numFmtId="184" fontId="3" fillId="0" borderId="3" xfId="0" applyNumberFormat="1" applyFont="1" applyFill="1" applyBorder="1" applyAlignment="1">
      <alignment vertical="center" shrinkToFit="1"/>
    </xf>
    <xf numFmtId="184" fontId="3" fillId="0" borderId="4" xfId="0" applyNumberFormat="1" applyFont="1" applyFill="1" applyBorder="1" applyAlignment="1">
      <alignment vertical="center" shrinkToFit="1"/>
    </xf>
    <xf numFmtId="181" fontId="3" fillId="5" borderId="2" xfId="0" applyNumberFormat="1" applyFont="1" applyFill="1" applyBorder="1" applyAlignment="1">
      <alignment vertical="center"/>
    </xf>
    <xf numFmtId="181" fontId="3" fillId="5" borderId="3" xfId="0" applyNumberFormat="1" applyFont="1" applyFill="1" applyBorder="1" applyAlignment="1">
      <alignment vertical="center"/>
    </xf>
    <xf numFmtId="181" fontId="3" fillId="5" borderId="4" xfId="0" applyNumberFormat="1" applyFont="1" applyFill="1" applyBorder="1" applyAlignment="1">
      <alignment vertical="center"/>
    </xf>
    <xf numFmtId="177" fontId="3" fillId="4" borderId="2" xfId="0" applyNumberFormat="1" applyFont="1" applyFill="1" applyBorder="1" applyAlignment="1">
      <alignment vertical="center" shrinkToFit="1"/>
    </xf>
    <xf numFmtId="177" fontId="3" fillId="4" borderId="3" xfId="0" applyNumberFormat="1" applyFont="1" applyFill="1" applyBorder="1" applyAlignment="1">
      <alignment vertical="center" shrinkToFit="1"/>
    </xf>
    <xf numFmtId="177" fontId="3" fillId="4" borderId="4" xfId="0" applyNumberFormat="1" applyFont="1" applyFill="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83" fontId="3" fillId="0" borderId="5" xfId="0" applyNumberFormat="1" applyFont="1" applyFill="1" applyBorder="1" applyAlignment="1">
      <alignment vertical="center"/>
    </xf>
    <xf numFmtId="184" fontId="5" fillId="2" borderId="9" xfId="0" applyNumberFormat="1" applyFont="1" applyFill="1" applyBorder="1" applyAlignment="1">
      <alignment vertical="center" shrinkToFit="1"/>
    </xf>
    <xf numFmtId="184" fontId="5" fillId="2" borderId="0" xfId="0" applyNumberFormat="1" applyFont="1" applyFill="1" applyBorder="1" applyAlignment="1">
      <alignment vertical="center" shrinkToFit="1"/>
    </xf>
    <xf numFmtId="184" fontId="5" fillId="2" borderId="10" xfId="0" applyNumberFormat="1" applyFont="1" applyFill="1" applyBorder="1" applyAlignment="1">
      <alignment vertical="center" shrinkToFit="1"/>
    </xf>
    <xf numFmtId="183" fontId="3" fillId="0" borderId="2" xfId="0" applyNumberFormat="1" applyFont="1" applyFill="1" applyBorder="1" applyAlignment="1">
      <alignment vertical="center"/>
    </xf>
    <xf numFmtId="183" fontId="3" fillId="0" borderId="4" xfId="0" applyNumberFormat="1" applyFont="1" applyFill="1" applyBorder="1" applyAlignment="1">
      <alignment vertical="center"/>
    </xf>
    <xf numFmtId="20" fontId="5" fillId="2" borderId="16" xfId="0" applyNumberFormat="1" applyFont="1" applyFill="1" applyBorder="1" applyAlignment="1">
      <alignment horizontal="center" vertical="center"/>
    </xf>
    <xf numFmtId="20" fontId="5" fillId="2" borderId="17" xfId="0" applyNumberFormat="1" applyFont="1" applyFill="1" applyBorder="1" applyAlignment="1">
      <alignment horizontal="center" vertical="center"/>
    </xf>
    <xf numFmtId="20" fontId="5" fillId="2" borderId="18" xfId="0" applyNumberFormat="1" applyFont="1" applyFill="1" applyBorder="1" applyAlignment="1">
      <alignment horizontal="center" vertical="center"/>
    </xf>
    <xf numFmtId="183" fontId="3" fillId="2" borderId="17" xfId="0" applyNumberFormat="1" applyFont="1" applyFill="1" applyBorder="1" applyAlignment="1">
      <alignment vertical="center" shrinkToFit="1"/>
    </xf>
    <xf numFmtId="183" fontId="3" fillId="0" borderId="13" xfId="0" applyNumberFormat="1" applyFont="1" applyFill="1" applyBorder="1" applyAlignment="1">
      <alignment vertical="center"/>
    </xf>
    <xf numFmtId="183" fontId="3" fillId="0" borderId="14" xfId="0" applyNumberFormat="1" applyFont="1" applyFill="1" applyBorder="1" applyAlignment="1">
      <alignment vertical="center"/>
    </xf>
    <xf numFmtId="183" fontId="3" fillId="0" borderId="15" xfId="0" applyNumberFormat="1" applyFont="1" applyFill="1" applyBorder="1" applyAlignment="1">
      <alignment vertical="center"/>
    </xf>
    <xf numFmtId="184" fontId="3" fillId="0" borderId="13" xfId="0" applyNumberFormat="1" applyFont="1" applyFill="1" applyBorder="1" applyAlignment="1">
      <alignment vertical="center" shrinkToFit="1"/>
    </xf>
    <xf numFmtId="184" fontId="3" fillId="0" borderId="14" xfId="0" applyNumberFormat="1" applyFont="1" applyFill="1" applyBorder="1" applyAlignment="1">
      <alignment vertical="center" shrinkToFit="1"/>
    </xf>
    <xf numFmtId="184" fontId="3" fillId="0" borderId="15" xfId="0" applyNumberFormat="1" applyFont="1" applyFill="1" applyBorder="1" applyAlignment="1">
      <alignment vertical="center" shrinkToFit="1"/>
    </xf>
    <xf numFmtId="20" fontId="5" fillId="2" borderId="9" xfId="0" applyNumberFormat="1" applyFont="1" applyFill="1" applyBorder="1" applyAlignment="1">
      <alignment horizontal="center" vertical="center"/>
    </xf>
    <xf numFmtId="20" fontId="5" fillId="2" borderId="0" xfId="0" applyNumberFormat="1" applyFont="1" applyFill="1" applyBorder="1" applyAlignment="1">
      <alignment horizontal="center" vertical="center"/>
    </xf>
    <xf numFmtId="20" fontId="5" fillId="2" borderId="10" xfId="0" applyNumberFormat="1" applyFont="1" applyFill="1" applyBorder="1" applyAlignment="1">
      <alignment horizontal="center" vertical="center"/>
    </xf>
    <xf numFmtId="183" fontId="5" fillId="2" borderId="0" xfId="0" applyNumberFormat="1" applyFont="1" applyFill="1" applyBorder="1" applyAlignment="1">
      <alignment vertical="center" shrinkToFit="1"/>
    </xf>
    <xf numFmtId="20" fontId="3" fillId="2" borderId="9" xfId="0" applyNumberFormat="1" applyFont="1" applyFill="1" applyBorder="1" applyAlignment="1">
      <alignment horizontal="center" vertical="center"/>
    </xf>
    <xf numFmtId="20" fontId="3" fillId="2" borderId="0" xfId="0" applyNumberFormat="1" applyFont="1" applyFill="1" applyBorder="1" applyAlignment="1">
      <alignment horizontal="center" vertical="center"/>
    </xf>
    <xf numFmtId="20" fontId="3" fillId="2" borderId="10" xfId="0" applyNumberFormat="1" applyFont="1" applyFill="1" applyBorder="1" applyAlignment="1">
      <alignment horizontal="center" vertical="center"/>
    </xf>
    <xf numFmtId="183" fontId="3" fillId="2" borderId="0" xfId="0" applyNumberFormat="1" applyFont="1" applyFill="1" applyBorder="1" applyAlignment="1">
      <alignment vertical="center" shrinkToFit="1"/>
    </xf>
    <xf numFmtId="184" fontId="3" fillId="2" borderId="9" xfId="0" applyNumberFormat="1" applyFont="1" applyFill="1" applyBorder="1" applyAlignment="1">
      <alignment vertical="center" shrinkToFit="1"/>
    </xf>
    <xf numFmtId="184" fontId="3" fillId="2" borderId="0" xfId="0" applyNumberFormat="1" applyFont="1" applyFill="1" applyBorder="1" applyAlignment="1">
      <alignment vertical="center" shrinkToFit="1"/>
    </xf>
    <xf numFmtId="184" fontId="3" fillId="2" borderId="10" xfId="0" applyNumberFormat="1" applyFont="1" applyFill="1" applyBorder="1" applyAlignment="1">
      <alignment vertical="center" shrinkToFi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20" fontId="5" fillId="2" borderId="16" xfId="0" applyNumberFormat="1" applyFont="1" applyFill="1" applyBorder="1" applyAlignment="1">
      <alignment vertical="center"/>
    </xf>
    <xf numFmtId="20" fontId="5" fillId="2" borderId="17" xfId="0" applyNumberFormat="1" applyFont="1" applyFill="1" applyBorder="1" applyAlignment="1">
      <alignment vertical="center"/>
    </xf>
    <xf numFmtId="20" fontId="5" fillId="2" borderId="18" xfId="0" applyNumberFormat="1" applyFont="1" applyFill="1" applyBorder="1" applyAlignment="1">
      <alignment vertical="center"/>
    </xf>
    <xf numFmtId="183" fontId="3" fillId="2" borderId="16" xfId="0" applyNumberFormat="1" applyFont="1" applyFill="1" applyBorder="1" applyAlignment="1">
      <alignment vertical="center" shrinkToFit="1"/>
    </xf>
    <xf numFmtId="183" fontId="3" fillId="2" borderId="18" xfId="0" applyNumberFormat="1" applyFont="1" applyFill="1" applyBorder="1" applyAlignment="1">
      <alignment vertical="center" shrinkToFit="1"/>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20" fontId="5" fillId="2" borderId="9" xfId="0" applyNumberFormat="1" applyFont="1" applyFill="1" applyBorder="1" applyAlignment="1">
      <alignment vertical="center"/>
    </xf>
    <xf numFmtId="20" fontId="5" fillId="2" borderId="0" xfId="0" applyNumberFormat="1" applyFont="1" applyFill="1" applyBorder="1" applyAlignment="1">
      <alignment vertical="center"/>
    </xf>
    <xf numFmtId="20" fontId="5" fillId="2" borderId="10" xfId="0" applyNumberFormat="1" applyFont="1" applyFill="1" applyBorder="1" applyAlignment="1">
      <alignment vertical="center"/>
    </xf>
    <xf numFmtId="183" fontId="5" fillId="2" borderId="9" xfId="0" applyNumberFormat="1" applyFont="1" applyFill="1" applyBorder="1" applyAlignment="1">
      <alignment vertical="center" shrinkToFit="1"/>
    </xf>
    <xf numFmtId="183" fontId="5" fillId="2" borderId="10" xfId="0" applyNumberFormat="1" applyFont="1" applyFill="1" applyBorder="1" applyAlignment="1">
      <alignment vertical="center"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20" fontId="3" fillId="2" borderId="9" xfId="0" applyNumberFormat="1" applyFont="1" applyFill="1" applyBorder="1" applyAlignment="1">
      <alignment vertical="center"/>
    </xf>
    <xf numFmtId="20" fontId="3" fillId="2" borderId="0" xfId="0" applyNumberFormat="1" applyFont="1" applyFill="1" applyBorder="1" applyAlignment="1">
      <alignment vertical="center"/>
    </xf>
    <xf numFmtId="20" fontId="3" fillId="2" borderId="10" xfId="0" applyNumberFormat="1" applyFont="1" applyFill="1" applyBorder="1" applyAlignment="1">
      <alignment vertical="center"/>
    </xf>
    <xf numFmtId="183" fontId="3" fillId="2" borderId="9" xfId="0" applyNumberFormat="1" applyFont="1" applyFill="1" applyBorder="1" applyAlignment="1">
      <alignment vertical="center" shrinkToFit="1"/>
    </xf>
    <xf numFmtId="183" fontId="3" fillId="2" borderId="10" xfId="0" applyNumberFormat="1" applyFont="1" applyFill="1" applyBorder="1" applyAlignment="1">
      <alignment vertical="center" shrinkToFit="1"/>
    </xf>
    <xf numFmtId="183" fontId="6" fillId="2" borderId="17" xfId="0" applyNumberFormat="1" applyFont="1" applyFill="1" applyBorder="1" applyAlignment="1">
      <alignment vertical="center" shrinkToFit="1"/>
    </xf>
    <xf numFmtId="183" fontId="6" fillId="2" borderId="0" xfId="0" applyNumberFormat="1" applyFont="1" applyFill="1" applyBorder="1" applyAlignment="1">
      <alignment vertical="center" shrinkToFit="1"/>
    </xf>
    <xf numFmtId="183" fontId="6" fillId="2" borderId="9" xfId="0" applyNumberFormat="1" applyFont="1" applyFill="1" applyBorder="1" applyAlignment="1">
      <alignment vertical="center" shrinkToFit="1"/>
    </xf>
    <xf numFmtId="183" fontId="6" fillId="2" borderId="10" xfId="0" applyNumberFormat="1" applyFont="1" applyFill="1" applyBorder="1" applyAlignment="1">
      <alignment vertical="center" shrinkToFit="1"/>
    </xf>
    <xf numFmtId="0" fontId="3" fillId="8" borderId="13" xfId="0" applyFont="1" applyFill="1" applyBorder="1" applyAlignment="1">
      <alignmen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20" fontId="3" fillId="0" borderId="13" xfId="0" applyNumberFormat="1" applyFont="1" applyFill="1" applyBorder="1" applyAlignment="1">
      <alignment horizontal="center" vertical="center"/>
    </xf>
    <xf numFmtId="20" fontId="3" fillId="0" borderId="14" xfId="0" applyNumberFormat="1" applyFont="1" applyFill="1" applyBorder="1" applyAlignment="1">
      <alignment horizontal="center" vertical="center"/>
    </xf>
    <xf numFmtId="20" fontId="3" fillId="0" borderId="15" xfId="0" applyNumberFormat="1" applyFont="1" applyFill="1" applyBorder="1" applyAlignment="1">
      <alignment horizontal="center" vertical="center"/>
    </xf>
    <xf numFmtId="183" fontId="3" fillId="0" borderId="13" xfId="0" applyNumberFormat="1" applyFont="1" applyFill="1" applyBorder="1" applyAlignment="1">
      <alignment vertical="center" shrinkToFit="1"/>
    </xf>
    <xf numFmtId="183" fontId="3" fillId="0" borderId="14" xfId="0" applyNumberFormat="1" applyFont="1" applyFill="1" applyBorder="1" applyAlignment="1">
      <alignment vertical="center" shrinkToFit="1"/>
    </xf>
    <xf numFmtId="183" fontId="3" fillId="0" borderId="15" xfId="0" applyNumberFormat="1" applyFont="1" applyFill="1" applyBorder="1" applyAlignment="1">
      <alignment vertical="center" shrinkToFit="1"/>
    </xf>
    <xf numFmtId="0" fontId="3" fillId="0" borderId="6"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183" fontId="3" fillId="9" borderId="9" xfId="0" applyNumberFormat="1" applyFont="1" applyFill="1" applyBorder="1" applyAlignment="1">
      <alignment vertical="center" shrinkToFit="1"/>
    </xf>
    <xf numFmtId="183" fontId="3" fillId="9" borderId="0" xfId="0" applyNumberFormat="1" applyFont="1" applyFill="1" applyBorder="1" applyAlignment="1">
      <alignment vertical="center" shrinkToFit="1"/>
    </xf>
    <xf numFmtId="183" fontId="3" fillId="9" borderId="10" xfId="0" applyNumberFormat="1" applyFont="1" applyFill="1" applyBorder="1" applyAlignment="1">
      <alignment vertical="center" shrinkToFit="1"/>
    </xf>
    <xf numFmtId="184" fontId="3" fillId="2" borderId="9" xfId="0" applyNumberFormat="1" applyFont="1" applyFill="1" applyBorder="1" applyAlignment="1">
      <alignment vertical="center"/>
    </xf>
    <xf numFmtId="184" fontId="3" fillId="2" borderId="0" xfId="0" applyNumberFormat="1" applyFont="1" applyFill="1" applyBorder="1" applyAlignment="1">
      <alignment vertical="center"/>
    </xf>
    <xf numFmtId="184" fontId="3" fillId="2" borderId="10" xfId="0" applyNumberFormat="1" applyFont="1" applyFill="1" applyBorder="1" applyAlignment="1">
      <alignment vertical="center"/>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83" fontId="3" fillId="0" borderId="3" xfId="0" applyNumberFormat="1" applyFont="1" applyFill="1" applyBorder="1" applyAlignment="1">
      <alignment horizontal="center" vertical="center"/>
    </xf>
    <xf numFmtId="184" fontId="3" fillId="0" borderId="2" xfId="0" applyNumberFormat="1" applyFont="1" applyBorder="1" applyAlignment="1">
      <alignment horizontal="center" vertical="center"/>
    </xf>
    <xf numFmtId="184" fontId="3" fillId="0" borderId="3" xfId="0" applyNumberFormat="1" applyFont="1" applyBorder="1" applyAlignment="1">
      <alignment horizontal="center" vertical="center"/>
    </xf>
    <xf numFmtId="184" fontId="3" fillId="0" borderId="4" xfId="0" applyNumberFormat="1" applyFont="1" applyBorder="1" applyAlignment="1">
      <alignment horizontal="center" vertical="center"/>
    </xf>
    <xf numFmtId="20" fontId="5" fillId="2" borderId="6" xfId="0" applyNumberFormat="1" applyFont="1" applyFill="1" applyBorder="1" applyAlignment="1">
      <alignment vertical="center"/>
    </xf>
    <xf numFmtId="20" fontId="5" fillId="2" borderId="12" xfId="0" applyNumberFormat="1" applyFont="1" applyFill="1" applyBorder="1" applyAlignment="1">
      <alignment vertical="center"/>
    </xf>
    <xf numFmtId="20" fontId="5" fillId="2" borderId="7" xfId="0" applyNumberFormat="1"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78" fontId="3" fillId="2" borderId="1" xfId="0" applyNumberFormat="1" applyFont="1" applyFill="1" applyBorder="1" applyAlignment="1">
      <alignment vertical="center" shrinkToFit="1"/>
    </xf>
    <xf numFmtId="0" fontId="0" fillId="0" borderId="1" xfId="0" applyBorder="1" applyAlignment="1">
      <alignment horizontal="center" vertical="center"/>
    </xf>
    <xf numFmtId="179" fontId="7" fillId="0" borderId="1" xfId="0" applyNumberFormat="1" applyFont="1" applyBorder="1" applyAlignment="1">
      <alignment vertical="center"/>
    </xf>
    <xf numFmtId="182" fontId="7" fillId="0" borderId="1" xfId="0" applyNumberFormat="1" applyFont="1" applyBorder="1" applyAlignment="1">
      <alignment vertical="center" shrinkToFit="1"/>
    </xf>
    <xf numFmtId="176" fontId="3" fillId="7" borderId="1" xfId="0" applyNumberFormat="1" applyFont="1" applyFill="1" applyBorder="1" applyAlignment="1">
      <alignment vertical="center" shrinkToFit="1"/>
    </xf>
    <xf numFmtId="180" fontId="7" fillId="0" borderId="0" xfId="0" applyNumberFormat="1" applyFont="1" applyBorder="1" applyAlignment="1">
      <alignment vertical="center" shrinkToFit="1"/>
    </xf>
    <xf numFmtId="184" fontId="5" fillId="2" borderId="9" xfId="0" applyNumberFormat="1" applyFont="1" applyFill="1" applyBorder="1" applyAlignment="1">
      <alignment vertical="center"/>
    </xf>
    <xf numFmtId="184" fontId="5" fillId="2" borderId="0" xfId="0" applyNumberFormat="1" applyFont="1" applyFill="1" applyBorder="1" applyAlignment="1">
      <alignment vertical="center"/>
    </xf>
    <xf numFmtId="184" fontId="5" fillId="2" borderId="10" xfId="0" applyNumberFormat="1" applyFont="1" applyFill="1" applyBorder="1" applyAlignment="1">
      <alignment vertical="center"/>
    </xf>
    <xf numFmtId="184" fontId="3" fillId="0" borderId="8" xfId="0" applyNumberFormat="1" applyFont="1" applyFill="1" applyBorder="1" applyAlignment="1">
      <alignment vertical="center"/>
    </xf>
    <xf numFmtId="184" fontId="3" fillId="0" borderId="5" xfId="0" applyNumberFormat="1" applyFont="1" applyFill="1" applyBorder="1" applyAlignment="1">
      <alignment vertical="center"/>
    </xf>
    <xf numFmtId="184" fontId="3" fillId="0" borderId="11" xfId="0" applyNumberFormat="1" applyFont="1" applyFill="1" applyBorder="1" applyAlignment="1">
      <alignment vertical="center"/>
    </xf>
    <xf numFmtId="184" fontId="3" fillId="0" borderId="2" xfId="0" applyNumberFormat="1" applyFont="1" applyFill="1" applyBorder="1" applyAlignment="1">
      <alignment vertical="center"/>
    </xf>
    <xf numFmtId="184" fontId="3" fillId="0" borderId="3" xfId="0" applyNumberFormat="1" applyFont="1" applyFill="1" applyBorder="1" applyAlignment="1">
      <alignment vertical="center"/>
    </xf>
    <xf numFmtId="184" fontId="3" fillId="0" borderId="4" xfId="0" applyNumberFormat="1" applyFont="1" applyFill="1" applyBorder="1" applyAlignment="1">
      <alignment vertical="center"/>
    </xf>
    <xf numFmtId="184" fontId="3" fillId="0" borderId="13" xfId="0" applyNumberFormat="1" applyFont="1" applyFill="1" applyBorder="1" applyAlignment="1">
      <alignment vertical="center"/>
    </xf>
    <xf numFmtId="184" fontId="3" fillId="0" borderId="14" xfId="0" applyNumberFormat="1" applyFont="1" applyFill="1" applyBorder="1" applyAlignment="1">
      <alignment vertical="center"/>
    </xf>
    <xf numFmtId="184" fontId="3" fillId="0" borderId="15" xfId="0" applyNumberFormat="1" applyFont="1" applyFill="1" applyBorder="1" applyAlignment="1">
      <alignment vertical="center"/>
    </xf>
    <xf numFmtId="0" fontId="0" fillId="0" borderId="3" xfId="0" applyBorder="1">
      <alignment vertical="center"/>
    </xf>
    <xf numFmtId="0" fontId="0" fillId="0" borderId="4" xfId="0" applyBorder="1">
      <alignment vertical="center"/>
    </xf>
    <xf numFmtId="0" fontId="15" fillId="0" borderId="44" xfId="0" applyFont="1" applyBorder="1" applyAlignment="1">
      <alignment horizontal="center" vertical="center"/>
    </xf>
    <xf numFmtId="0" fontId="3" fillId="0" borderId="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0" xfId="0" applyFont="1" applyBorder="1" applyAlignment="1">
      <alignment horizontal="left" vertical="center" shrinkToFit="1"/>
    </xf>
    <xf numFmtId="184" fontId="6" fillId="2" borderId="9" xfId="0" applyNumberFormat="1" applyFont="1" applyFill="1" applyBorder="1" applyAlignment="1">
      <alignment vertical="center" shrinkToFit="1"/>
    </xf>
    <xf numFmtId="184" fontId="6" fillId="2" borderId="0" xfId="0" applyNumberFormat="1" applyFont="1" applyFill="1" applyBorder="1" applyAlignment="1">
      <alignment vertical="center" shrinkToFit="1"/>
    </xf>
    <xf numFmtId="184" fontId="6" fillId="2" borderId="10" xfId="0" applyNumberFormat="1" applyFont="1" applyFill="1" applyBorder="1" applyAlignment="1">
      <alignment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179" fontId="7" fillId="0" borderId="6" xfId="0" applyNumberFormat="1" applyFont="1" applyBorder="1" applyAlignment="1">
      <alignment horizontal="center" vertical="center"/>
    </xf>
    <xf numFmtId="179" fontId="7" fillId="0" borderId="12" xfId="0" applyNumberFormat="1" applyFont="1" applyBorder="1" applyAlignment="1">
      <alignment horizontal="center" vertical="center"/>
    </xf>
    <xf numFmtId="179" fontId="7" fillId="0" borderId="7"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11" xfId="0" applyNumberFormat="1" applyFont="1" applyBorder="1" applyAlignment="1">
      <alignment horizontal="center" vertical="center"/>
    </xf>
    <xf numFmtId="182" fontId="7" fillId="0" borderId="6" xfId="0" applyNumberFormat="1" applyFont="1" applyBorder="1" applyAlignment="1">
      <alignment horizontal="center" vertical="center" shrinkToFit="1"/>
    </xf>
    <xf numFmtId="182" fontId="7" fillId="0" borderId="12" xfId="0" applyNumberFormat="1" applyFont="1" applyBorder="1" applyAlignment="1">
      <alignment horizontal="center" vertical="center" shrinkToFit="1"/>
    </xf>
    <xf numFmtId="182" fontId="7" fillId="0" borderId="7" xfId="0" applyNumberFormat="1" applyFont="1" applyBorder="1" applyAlignment="1">
      <alignment horizontal="center" vertical="center" shrinkToFit="1"/>
    </xf>
    <xf numFmtId="182" fontId="7" fillId="0" borderId="8" xfId="0" applyNumberFormat="1" applyFont="1" applyBorder="1" applyAlignment="1">
      <alignment horizontal="center" vertical="center" shrinkToFit="1"/>
    </xf>
    <xf numFmtId="182" fontId="7" fillId="0" borderId="5" xfId="0" applyNumberFormat="1" applyFont="1" applyBorder="1" applyAlignment="1">
      <alignment horizontal="center" vertical="center" shrinkToFit="1"/>
    </xf>
    <xf numFmtId="182" fontId="7" fillId="0" borderId="11" xfId="0" applyNumberFormat="1" applyFont="1" applyBorder="1" applyAlignment="1">
      <alignment horizontal="center" vertical="center" shrinkToFit="1"/>
    </xf>
    <xf numFmtId="183" fontId="16" fillId="2" borderId="0" xfId="0" applyNumberFormat="1" applyFont="1" applyFill="1" applyBorder="1" applyAlignment="1">
      <alignment vertical="center" shrinkToFit="1"/>
    </xf>
    <xf numFmtId="0" fontId="16" fillId="0" borderId="9" xfId="0" applyFont="1" applyBorder="1" applyAlignment="1">
      <alignment vertical="center"/>
    </xf>
    <xf numFmtId="0" fontId="16" fillId="0" borderId="0" xfId="0" applyFont="1" applyBorder="1" applyAlignment="1">
      <alignment vertical="center"/>
    </xf>
    <xf numFmtId="0" fontId="16" fillId="0" borderId="10" xfId="0" applyFont="1" applyBorder="1" applyAlignment="1">
      <alignment vertical="center"/>
    </xf>
    <xf numFmtId="20" fontId="16" fillId="2" borderId="9" xfId="0" applyNumberFormat="1" applyFont="1" applyFill="1" applyBorder="1" applyAlignment="1">
      <alignment vertical="center"/>
    </xf>
    <xf numFmtId="20" fontId="16" fillId="2" borderId="0" xfId="0" applyNumberFormat="1" applyFont="1" applyFill="1" applyBorder="1" applyAlignment="1">
      <alignment vertical="center"/>
    </xf>
    <xf numFmtId="20" fontId="16" fillId="2" borderId="10" xfId="0" applyNumberFormat="1" applyFont="1" applyFill="1" applyBorder="1" applyAlignment="1">
      <alignment vertical="center"/>
    </xf>
    <xf numFmtId="183" fontId="17" fillId="2" borderId="9" xfId="0" applyNumberFormat="1" applyFont="1" applyFill="1" applyBorder="1" applyAlignment="1">
      <alignment vertical="center" shrinkToFit="1"/>
    </xf>
    <xf numFmtId="183" fontId="17" fillId="2" borderId="0" xfId="0" applyNumberFormat="1" applyFont="1" applyFill="1" applyBorder="1" applyAlignment="1">
      <alignment vertical="center" shrinkToFit="1"/>
    </xf>
    <xf numFmtId="183" fontId="17" fillId="2" borderId="10" xfId="0" applyNumberFormat="1" applyFont="1" applyFill="1" applyBorder="1" applyAlignment="1">
      <alignment vertical="center" shrinkToFit="1"/>
    </xf>
    <xf numFmtId="184" fontId="17" fillId="2" borderId="9" xfId="0" applyNumberFormat="1" applyFont="1" applyFill="1" applyBorder="1" applyAlignment="1">
      <alignment vertical="center" shrinkToFit="1"/>
    </xf>
    <xf numFmtId="184" fontId="17" fillId="2" borderId="0" xfId="0" applyNumberFormat="1" applyFont="1" applyFill="1" applyBorder="1" applyAlignment="1">
      <alignment vertical="center" shrinkToFit="1"/>
    </xf>
    <xf numFmtId="184" fontId="17" fillId="2" borderId="10" xfId="0" applyNumberFormat="1" applyFont="1" applyFill="1" applyBorder="1" applyAlignment="1">
      <alignment vertical="center" shrinkToFit="1"/>
    </xf>
    <xf numFmtId="20" fontId="16" fillId="2" borderId="9" xfId="0" applyNumberFormat="1" applyFont="1" applyFill="1" applyBorder="1" applyAlignment="1">
      <alignment horizontal="center" vertical="center"/>
    </xf>
    <xf numFmtId="20" fontId="16" fillId="2" borderId="0" xfId="0" applyNumberFormat="1" applyFont="1" applyFill="1" applyBorder="1" applyAlignment="1">
      <alignment horizontal="center" vertical="center"/>
    </xf>
    <xf numFmtId="20" fontId="16" fillId="2" borderId="10" xfId="0" applyNumberFormat="1" applyFont="1" applyFill="1" applyBorder="1" applyAlignment="1">
      <alignment horizontal="center" vertical="center"/>
    </xf>
    <xf numFmtId="183" fontId="16" fillId="0" borderId="3" xfId="0" applyNumberFormat="1" applyFont="1" applyFill="1" applyBorder="1" applyAlignment="1">
      <alignment horizontal="center" vertical="center"/>
    </xf>
    <xf numFmtId="184" fontId="16" fillId="0" borderId="2" xfId="0" applyNumberFormat="1" applyFont="1" applyBorder="1" applyAlignment="1">
      <alignment horizontal="center" vertical="center"/>
    </xf>
    <xf numFmtId="184" fontId="16" fillId="0" borderId="3" xfId="0" applyNumberFormat="1" applyFont="1" applyBorder="1" applyAlignment="1">
      <alignment horizontal="center" vertical="center"/>
    </xf>
    <xf numFmtId="184" fontId="16" fillId="0" borderId="4" xfId="0" applyNumberFormat="1" applyFont="1" applyBorder="1" applyAlignment="1">
      <alignment horizontal="center" vertical="center"/>
    </xf>
    <xf numFmtId="0" fontId="16" fillId="0" borderId="6" xfId="0" applyFont="1" applyBorder="1" applyAlignment="1">
      <alignment vertical="center"/>
    </xf>
    <xf numFmtId="0" fontId="16" fillId="0" borderId="12" xfId="0" applyFont="1" applyBorder="1" applyAlignment="1">
      <alignment vertical="center"/>
    </xf>
    <xf numFmtId="0" fontId="16" fillId="0" borderId="7" xfId="0" applyFont="1" applyBorder="1" applyAlignment="1">
      <alignment vertical="center"/>
    </xf>
    <xf numFmtId="20" fontId="17" fillId="2" borderId="6" xfId="0" applyNumberFormat="1" applyFont="1" applyFill="1" applyBorder="1" applyAlignment="1">
      <alignment vertical="center"/>
    </xf>
    <xf numFmtId="20" fontId="17" fillId="2" borderId="12" xfId="0" applyNumberFormat="1" applyFont="1" applyFill="1" applyBorder="1" applyAlignment="1">
      <alignment vertical="center"/>
    </xf>
    <xf numFmtId="20" fontId="17" fillId="2" borderId="7" xfId="0" applyNumberFormat="1" applyFont="1" applyFill="1" applyBorder="1" applyAlignment="1">
      <alignment vertical="center"/>
    </xf>
    <xf numFmtId="20" fontId="17" fillId="2" borderId="9" xfId="0" applyNumberFormat="1" applyFont="1" applyFill="1" applyBorder="1" applyAlignment="1">
      <alignment horizontal="center" vertical="center"/>
    </xf>
    <xf numFmtId="20" fontId="17" fillId="2" borderId="0" xfId="0" applyNumberFormat="1" applyFont="1" applyFill="1" applyBorder="1" applyAlignment="1">
      <alignment horizontal="center" vertical="center"/>
    </xf>
    <xf numFmtId="20" fontId="17" fillId="2" borderId="10" xfId="0" applyNumberFormat="1" applyFont="1" applyFill="1" applyBorder="1" applyAlignment="1">
      <alignment horizontal="center" vertical="center"/>
    </xf>
    <xf numFmtId="176" fontId="16" fillId="7" borderId="1" xfId="0" applyNumberFormat="1" applyFont="1" applyFill="1" applyBorder="1" applyAlignment="1">
      <alignment vertical="center" shrinkToFi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20" fontId="16" fillId="0" borderId="2" xfId="0" applyNumberFormat="1" applyFont="1" applyBorder="1" applyAlignment="1">
      <alignment horizontal="center" vertical="center"/>
    </xf>
    <xf numFmtId="20" fontId="16" fillId="0" borderId="3" xfId="0" applyNumberFormat="1" applyFont="1" applyBorder="1" applyAlignment="1">
      <alignment horizontal="center" vertical="center"/>
    </xf>
    <xf numFmtId="20" fontId="16" fillId="0" borderId="4" xfId="0" applyNumberFormat="1" applyFont="1" applyBorder="1" applyAlignment="1">
      <alignment horizontal="center" vertical="center"/>
    </xf>
    <xf numFmtId="20" fontId="17" fillId="2" borderId="9" xfId="0" applyNumberFormat="1" applyFont="1" applyFill="1" applyBorder="1" applyAlignment="1">
      <alignment vertical="center"/>
    </xf>
    <xf numFmtId="20" fontId="17" fillId="2" borderId="0" xfId="0" applyNumberFormat="1" applyFont="1" applyFill="1" applyBorder="1" applyAlignment="1">
      <alignment vertical="center"/>
    </xf>
    <xf numFmtId="20" fontId="17" fillId="2" borderId="10" xfId="0" applyNumberFormat="1" applyFont="1" applyFill="1" applyBorder="1" applyAlignment="1">
      <alignment vertical="center"/>
    </xf>
    <xf numFmtId="183" fontId="16" fillId="2" borderId="9" xfId="0" applyNumberFormat="1" applyFont="1" applyFill="1" applyBorder="1" applyAlignment="1">
      <alignment vertical="center" shrinkToFit="1"/>
    </xf>
    <xf numFmtId="183" fontId="16" fillId="2" borderId="10" xfId="0" applyNumberFormat="1" applyFont="1" applyFill="1" applyBorder="1" applyAlignment="1">
      <alignment vertical="center" shrinkToFit="1"/>
    </xf>
    <xf numFmtId="178" fontId="16" fillId="2" borderId="1" xfId="0" applyNumberFormat="1" applyFont="1" applyFill="1" applyBorder="1" applyAlignment="1">
      <alignment vertical="center" shrinkToFit="1"/>
    </xf>
    <xf numFmtId="0" fontId="24" fillId="0" borderId="0" xfId="0" applyFont="1" applyFill="1" applyBorder="1" applyAlignment="1">
      <alignment vertical="top" wrapText="1"/>
    </xf>
    <xf numFmtId="184" fontId="16" fillId="2" borderId="9" xfId="0" applyNumberFormat="1" applyFont="1" applyFill="1" applyBorder="1" applyAlignment="1">
      <alignment vertical="center"/>
    </xf>
    <xf numFmtId="184" fontId="16" fillId="2" borderId="0" xfId="0" applyNumberFormat="1" applyFont="1" applyFill="1" applyBorder="1" applyAlignment="1">
      <alignment vertical="center"/>
    </xf>
    <xf numFmtId="184" fontId="16" fillId="2" borderId="10" xfId="0" applyNumberFormat="1" applyFont="1" applyFill="1" applyBorder="1" applyAlignment="1">
      <alignment vertical="center"/>
    </xf>
    <xf numFmtId="183" fontId="18" fillId="2" borderId="0" xfId="0" applyNumberFormat="1" applyFont="1" applyFill="1" applyBorder="1" applyAlignment="1">
      <alignment vertical="center" shrinkToFit="1"/>
    </xf>
    <xf numFmtId="0" fontId="16" fillId="8" borderId="13" xfId="0" applyFont="1" applyFill="1" applyBorder="1" applyAlignment="1">
      <alignment vertical="center"/>
    </xf>
    <xf numFmtId="0" fontId="16" fillId="8" borderId="14" xfId="0" applyFont="1" applyFill="1" applyBorder="1" applyAlignment="1">
      <alignment vertical="center"/>
    </xf>
    <xf numFmtId="0" fontId="16" fillId="8" borderId="15" xfId="0" applyFont="1" applyFill="1" applyBorder="1" applyAlignment="1">
      <alignment vertical="center"/>
    </xf>
    <xf numFmtId="20" fontId="16" fillId="0" borderId="13"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20" fontId="16" fillId="0" borderId="15" xfId="0" applyNumberFormat="1" applyFont="1" applyFill="1" applyBorder="1" applyAlignment="1">
      <alignment horizontal="center" vertical="center"/>
    </xf>
    <xf numFmtId="183" fontId="16" fillId="0" borderId="13" xfId="0" applyNumberFormat="1" applyFont="1" applyFill="1" applyBorder="1" applyAlignment="1">
      <alignment vertical="center" shrinkToFit="1"/>
    </xf>
    <xf numFmtId="183" fontId="16" fillId="0" borderId="14" xfId="0" applyNumberFormat="1" applyFont="1" applyFill="1" applyBorder="1" applyAlignment="1">
      <alignment vertical="center" shrinkToFit="1"/>
    </xf>
    <xf numFmtId="183" fontId="16" fillId="0" borderId="15" xfId="0" applyNumberFormat="1" applyFont="1" applyFill="1" applyBorder="1" applyAlignment="1">
      <alignment vertical="center" shrinkToFit="1"/>
    </xf>
    <xf numFmtId="184" fontId="16" fillId="0" borderId="13" xfId="0" applyNumberFormat="1" applyFont="1" applyFill="1" applyBorder="1" applyAlignment="1">
      <alignment vertical="center" shrinkToFit="1"/>
    </xf>
    <xf numFmtId="184" fontId="16" fillId="0" borderId="14" xfId="0" applyNumberFormat="1" applyFont="1" applyFill="1" applyBorder="1" applyAlignment="1">
      <alignment vertical="center" shrinkToFit="1"/>
    </xf>
    <xf numFmtId="184" fontId="16" fillId="0" borderId="15" xfId="0" applyNumberFormat="1" applyFont="1" applyFill="1" applyBorder="1" applyAlignment="1">
      <alignment vertical="center" shrinkToFit="1"/>
    </xf>
    <xf numFmtId="183" fontId="16" fillId="9" borderId="9" xfId="0" applyNumberFormat="1" applyFont="1" applyFill="1" applyBorder="1" applyAlignment="1">
      <alignment vertical="center" shrinkToFit="1"/>
    </xf>
    <xf numFmtId="183" fontId="16" fillId="9" borderId="0" xfId="0" applyNumberFormat="1" applyFont="1" applyFill="1" applyBorder="1" applyAlignment="1">
      <alignment vertical="center" shrinkToFit="1"/>
    </xf>
    <xf numFmtId="183" fontId="16" fillId="9" borderId="10" xfId="0" applyNumberFormat="1" applyFont="1" applyFill="1" applyBorder="1" applyAlignment="1">
      <alignment vertical="center" shrinkToFit="1"/>
    </xf>
    <xf numFmtId="184" fontId="16" fillId="2" borderId="9" xfId="0" applyNumberFormat="1" applyFont="1" applyFill="1" applyBorder="1" applyAlignment="1">
      <alignment vertical="center" shrinkToFit="1"/>
    </xf>
    <xf numFmtId="184" fontId="16" fillId="2" borderId="0" xfId="0" applyNumberFormat="1" applyFont="1" applyFill="1" applyBorder="1" applyAlignment="1">
      <alignment vertical="center" shrinkToFit="1"/>
    </xf>
    <xf numFmtId="184" fontId="16" fillId="2" borderId="10" xfId="0" applyNumberFormat="1" applyFont="1" applyFill="1" applyBorder="1" applyAlignment="1">
      <alignment vertical="center" shrinkToFit="1"/>
    </xf>
    <xf numFmtId="183" fontId="18" fillId="2" borderId="9" xfId="0" applyNumberFormat="1" applyFont="1" applyFill="1" applyBorder="1" applyAlignment="1">
      <alignment vertical="center" shrinkToFit="1"/>
    </xf>
    <xf numFmtId="183" fontId="18" fillId="2" borderId="10" xfId="0" applyNumberFormat="1" applyFont="1" applyFill="1" applyBorder="1" applyAlignment="1">
      <alignment vertical="center" shrinkToFit="1"/>
    </xf>
    <xf numFmtId="20" fontId="17" fillId="2" borderId="16" xfId="0" applyNumberFormat="1" applyFont="1" applyFill="1" applyBorder="1" applyAlignment="1">
      <alignment horizontal="center" vertical="center"/>
    </xf>
    <xf numFmtId="20" fontId="17" fillId="2" borderId="17" xfId="0" applyNumberFormat="1" applyFont="1" applyFill="1" applyBorder="1" applyAlignment="1">
      <alignment horizontal="center" vertical="center"/>
    </xf>
    <xf numFmtId="20" fontId="17" fillId="2" borderId="18" xfId="0" applyNumberFormat="1" applyFont="1" applyFill="1" applyBorder="1" applyAlignment="1">
      <alignment horizontal="center" vertical="center"/>
    </xf>
    <xf numFmtId="183" fontId="18" fillId="2" borderId="17" xfId="0" applyNumberFormat="1" applyFont="1" applyFill="1" applyBorder="1" applyAlignment="1">
      <alignmen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183" fontId="16" fillId="0" borderId="3" xfId="0" applyNumberFormat="1" applyFont="1" applyFill="1" applyBorder="1" applyAlignment="1">
      <alignment vertical="center"/>
    </xf>
    <xf numFmtId="184" fontId="16" fillId="0" borderId="2" xfId="0" applyNumberFormat="1" applyFont="1" applyFill="1" applyBorder="1" applyAlignment="1">
      <alignment vertical="center" shrinkToFit="1"/>
    </xf>
    <xf numFmtId="184" fontId="16" fillId="0" borderId="3" xfId="0" applyNumberFormat="1" applyFont="1" applyFill="1" applyBorder="1" applyAlignment="1">
      <alignment vertical="center" shrinkToFit="1"/>
    </xf>
    <xf numFmtId="184" fontId="16" fillId="0" borderId="4" xfId="0" applyNumberFormat="1" applyFont="1" applyFill="1" applyBorder="1" applyAlignment="1">
      <alignment vertical="center" shrinkToFit="1"/>
    </xf>
    <xf numFmtId="183" fontId="16" fillId="0" borderId="5" xfId="0" applyNumberFormat="1" applyFont="1" applyFill="1" applyBorder="1" applyAlignment="1">
      <alignment vertical="center"/>
    </xf>
    <xf numFmtId="184" fontId="16" fillId="0" borderId="8" xfId="0" applyNumberFormat="1" applyFont="1" applyFill="1" applyBorder="1" applyAlignment="1">
      <alignment vertical="center" shrinkToFit="1"/>
    </xf>
    <xf numFmtId="184" fontId="16" fillId="0" borderId="5" xfId="0" applyNumberFormat="1" applyFont="1" applyFill="1" applyBorder="1" applyAlignment="1">
      <alignment vertical="center" shrinkToFit="1"/>
    </xf>
    <xf numFmtId="184" fontId="16" fillId="0" borderId="11" xfId="0" applyNumberFormat="1" applyFont="1" applyFill="1" applyBorder="1" applyAlignment="1">
      <alignment vertical="center" shrinkToFit="1"/>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20" fontId="17" fillId="2" borderId="16" xfId="0" applyNumberFormat="1" applyFont="1" applyFill="1" applyBorder="1" applyAlignment="1">
      <alignment vertical="center"/>
    </xf>
    <xf numFmtId="20" fontId="17" fillId="2" borderId="17" xfId="0" applyNumberFormat="1" applyFont="1" applyFill="1" applyBorder="1" applyAlignment="1">
      <alignment vertical="center"/>
    </xf>
    <xf numFmtId="20" fontId="17" fillId="2" borderId="18" xfId="0" applyNumberFormat="1" applyFont="1" applyFill="1" applyBorder="1" applyAlignment="1">
      <alignment vertical="center"/>
    </xf>
    <xf numFmtId="183" fontId="16" fillId="2" borderId="16" xfId="0" applyNumberFormat="1" applyFont="1" applyFill="1" applyBorder="1" applyAlignment="1">
      <alignment vertical="center" shrinkToFit="1"/>
    </xf>
    <xf numFmtId="183" fontId="16" fillId="2" borderId="17" xfId="0" applyNumberFormat="1" applyFont="1" applyFill="1" applyBorder="1" applyAlignment="1">
      <alignment vertical="center" shrinkToFit="1"/>
    </xf>
    <xf numFmtId="183" fontId="16" fillId="2" borderId="18" xfId="0" applyNumberFormat="1" applyFont="1" applyFill="1" applyBorder="1" applyAlignment="1">
      <alignment vertical="center" shrinkToFit="1"/>
    </xf>
    <xf numFmtId="181" fontId="16" fillId="5" borderId="2" xfId="0" applyNumberFormat="1" applyFont="1" applyFill="1" applyBorder="1" applyAlignment="1">
      <alignment vertical="center"/>
    </xf>
    <xf numFmtId="181" fontId="16" fillId="5" borderId="3" xfId="0" applyNumberFormat="1" applyFont="1" applyFill="1" applyBorder="1" applyAlignment="1">
      <alignment vertical="center"/>
    </xf>
    <xf numFmtId="181" fontId="16" fillId="5" borderId="4" xfId="0" applyNumberFormat="1" applyFont="1" applyFill="1" applyBorder="1" applyAlignment="1">
      <alignment vertical="center"/>
    </xf>
    <xf numFmtId="177" fontId="16" fillId="4" borderId="2" xfId="0" applyNumberFormat="1" applyFont="1" applyFill="1" applyBorder="1" applyAlignment="1">
      <alignment vertical="center" shrinkToFit="1"/>
    </xf>
    <xf numFmtId="177" fontId="16" fillId="4" borderId="3" xfId="0" applyNumberFormat="1" applyFont="1" applyFill="1" applyBorder="1" applyAlignment="1">
      <alignment vertical="center" shrinkToFit="1"/>
    </xf>
    <xf numFmtId="177" fontId="16" fillId="4" borderId="4" xfId="0" applyNumberFormat="1" applyFont="1" applyFill="1" applyBorder="1" applyAlignment="1">
      <alignment vertical="center" shrinkToFit="1"/>
    </xf>
    <xf numFmtId="183" fontId="16" fillId="0" borderId="2" xfId="0" applyNumberFormat="1" applyFont="1" applyFill="1" applyBorder="1" applyAlignment="1">
      <alignment vertical="center"/>
    </xf>
    <xf numFmtId="183" fontId="16" fillId="0" borderId="4" xfId="0" applyNumberFormat="1" applyFont="1" applyFill="1" applyBorder="1" applyAlignment="1">
      <alignment vertical="center"/>
    </xf>
    <xf numFmtId="183" fontId="16" fillId="0" borderId="13" xfId="0" applyNumberFormat="1" applyFont="1" applyFill="1" applyBorder="1" applyAlignment="1">
      <alignment vertical="center"/>
    </xf>
    <xf numFmtId="183" fontId="16" fillId="0" borderId="14" xfId="0" applyNumberFormat="1" applyFont="1" applyFill="1" applyBorder="1" applyAlignment="1">
      <alignment vertical="center"/>
    </xf>
    <xf numFmtId="183" fontId="16" fillId="0" borderId="15" xfId="0" applyNumberFormat="1" applyFont="1" applyFill="1" applyBorder="1" applyAlignment="1">
      <alignment vertical="center"/>
    </xf>
    <xf numFmtId="177" fontId="16" fillId="3" borderId="2" xfId="0" applyNumberFormat="1" applyFont="1" applyFill="1" applyBorder="1" applyAlignment="1">
      <alignment vertical="center" shrinkToFit="1"/>
    </xf>
    <xf numFmtId="177" fontId="16" fillId="3" borderId="3" xfId="0" applyNumberFormat="1" applyFont="1" applyFill="1" applyBorder="1" applyAlignment="1">
      <alignment vertical="center" shrinkToFit="1"/>
    </xf>
    <xf numFmtId="177" fontId="16" fillId="3" borderId="4" xfId="0" applyNumberFormat="1" applyFont="1" applyFill="1" applyBorder="1" applyAlignment="1">
      <alignment vertical="center" shrinkToFit="1"/>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181" fontId="16" fillId="6" borderId="2" xfId="0" applyNumberFormat="1" applyFont="1" applyFill="1" applyBorder="1" applyAlignment="1">
      <alignment vertical="center"/>
    </xf>
    <xf numFmtId="181" fontId="16" fillId="6" borderId="3" xfId="0" applyNumberFormat="1" applyFont="1" applyFill="1" applyBorder="1" applyAlignment="1">
      <alignment vertical="center"/>
    </xf>
    <xf numFmtId="181" fontId="16" fillId="6" borderId="4" xfId="0" applyNumberFormat="1" applyFont="1" applyFill="1" applyBorder="1" applyAlignment="1">
      <alignment vertical="center"/>
    </xf>
    <xf numFmtId="0" fontId="6" fillId="0" borderId="0" xfId="0" applyFont="1" applyBorder="1">
      <alignment vertical="center"/>
    </xf>
    <xf numFmtId="0" fontId="2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shrinkToFit="1"/>
    </xf>
    <xf numFmtId="0" fontId="9" fillId="0" borderId="0" xfId="0" applyNumberFormat="1" applyFont="1" applyFill="1" applyBorder="1" applyAlignment="1">
      <alignment vertical="center" shrinkToFit="1"/>
    </xf>
    <xf numFmtId="0" fontId="0" fillId="0" borderId="0" xfId="0" applyAlignment="1">
      <alignment vertical="center"/>
    </xf>
    <xf numFmtId="20" fontId="5" fillId="2" borderId="6" xfId="0" applyNumberFormat="1" applyFont="1" applyFill="1" applyBorder="1" applyAlignment="1">
      <alignment horizontal="center" vertical="center"/>
    </xf>
    <xf numFmtId="20" fontId="5" fillId="2" borderId="12" xfId="0" applyNumberFormat="1" applyFont="1" applyFill="1" applyBorder="1" applyAlignment="1">
      <alignment horizontal="center" vertical="center"/>
    </xf>
    <xf numFmtId="20" fontId="5" fillId="2" borderId="7" xfId="0" applyNumberFormat="1" applyFont="1" applyFill="1" applyBorder="1" applyAlignment="1">
      <alignment horizontal="center" vertical="center"/>
    </xf>
    <xf numFmtId="183" fontId="3" fillId="9" borderId="6" xfId="0" applyNumberFormat="1" applyFont="1" applyFill="1" applyBorder="1" applyAlignment="1">
      <alignment vertical="center" shrinkToFit="1"/>
    </xf>
    <xf numFmtId="183" fontId="3" fillId="9" borderId="12" xfId="0" applyNumberFormat="1" applyFont="1" applyFill="1" applyBorder="1" applyAlignment="1">
      <alignment vertical="center" shrinkToFit="1"/>
    </xf>
    <xf numFmtId="183" fontId="3" fillId="9" borderId="7" xfId="0" applyNumberFormat="1" applyFont="1" applyFill="1" applyBorder="1" applyAlignment="1">
      <alignment vertical="center" shrinkToFit="1"/>
    </xf>
    <xf numFmtId="183" fontId="5" fillId="2" borderId="16" xfId="0" applyNumberFormat="1" applyFont="1" applyFill="1" applyBorder="1" applyAlignment="1">
      <alignment vertical="center" shrinkToFit="1"/>
    </xf>
    <xf numFmtId="183" fontId="5" fillId="2" borderId="17" xfId="0" applyNumberFormat="1" applyFont="1" applyFill="1" applyBorder="1" applyAlignment="1">
      <alignment vertical="center" shrinkToFit="1"/>
    </xf>
    <xf numFmtId="183" fontId="5" fillId="2" borderId="18" xfId="0" applyNumberFormat="1" applyFont="1" applyFill="1" applyBorder="1" applyAlignment="1">
      <alignment vertical="center" shrinkToFit="1"/>
    </xf>
    <xf numFmtId="184" fontId="5" fillId="2" borderId="16" xfId="0" applyNumberFormat="1" applyFont="1" applyFill="1" applyBorder="1" applyAlignment="1">
      <alignment vertical="center" shrinkToFit="1"/>
    </xf>
    <xf numFmtId="184" fontId="5" fillId="2" borderId="17" xfId="0" applyNumberFormat="1" applyFont="1" applyFill="1" applyBorder="1" applyAlignment="1">
      <alignment vertical="center" shrinkToFit="1"/>
    </xf>
    <xf numFmtId="184" fontId="5" fillId="2" borderId="18" xfId="0" applyNumberFormat="1" applyFont="1" applyFill="1" applyBorder="1" applyAlignment="1">
      <alignment vertical="center" shrinkToFit="1"/>
    </xf>
    <xf numFmtId="0" fontId="3" fillId="0" borderId="5" xfId="0" applyFont="1" applyBorder="1" applyAlignment="1">
      <alignment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83612</xdr:colOff>
      <xdr:row>43</xdr:row>
      <xdr:rowOff>55499</xdr:rowOff>
    </xdr:from>
    <xdr:to>
      <xdr:col>15</xdr:col>
      <xdr:colOff>155575</xdr:colOff>
      <xdr:row>44</xdr:row>
      <xdr:rowOff>145145</xdr:rowOff>
    </xdr:to>
    <xdr:sp macro="" textlink="">
      <xdr:nvSpPr>
        <xdr:cNvPr id="2" name="下矢印 1">
          <a:extLst>
            <a:ext uri="{FF2B5EF4-FFF2-40B4-BE49-F238E27FC236}">
              <a16:creationId xmlns:a16="http://schemas.microsoft.com/office/drawing/2014/main" id="{AA69EB75-1FDC-4D0F-B639-7AA84A3C451E}"/>
            </a:ext>
          </a:extLst>
        </xdr:cNvPr>
        <xdr:cNvSpPr/>
      </xdr:nvSpPr>
      <xdr:spPr>
        <a:xfrm>
          <a:off x="3036362" y="12161774"/>
          <a:ext cx="27198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10583</xdr:colOff>
      <xdr:row>43</xdr:row>
      <xdr:rowOff>52915</xdr:rowOff>
    </xdr:from>
    <xdr:to>
      <xdr:col>30</xdr:col>
      <xdr:colOff>102021</xdr:colOff>
      <xdr:row>44</xdr:row>
      <xdr:rowOff>142561</xdr:rowOff>
    </xdr:to>
    <xdr:sp macro="" textlink="">
      <xdr:nvSpPr>
        <xdr:cNvPr id="3" name="下矢印 2">
          <a:extLst>
            <a:ext uri="{FF2B5EF4-FFF2-40B4-BE49-F238E27FC236}">
              <a16:creationId xmlns:a16="http://schemas.microsoft.com/office/drawing/2014/main" id="{46AAF3F9-1B92-4F75-8054-CF217B719400}"/>
            </a:ext>
          </a:extLst>
        </xdr:cNvPr>
        <xdr:cNvSpPr/>
      </xdr:nvSpPr>
      <xdr:spPr>
        <a:xfrm>
          <a:off x="5963708" y="12159190"/>
          <a:ext cx="291463"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43</xdr:row>
      <xdr:rowOff>42332</xdr:rowOff>
    </xdr:from>
    <xdr:to>
      <xdr:col>45</xdr:col>
      <xdr:colOff>86286</xdr:colOff>
      <xdr:row>44</xdr:row>
      <xdr:rowOff>131978</xdr:rowOff>
    </xdr:to>
    <xdr:sp macro="" textlink="">
      <xdr:nvSpPr>
        <xdr:cNvPr id="4" name="下矢印 3">
          <a:extLst>
            <a:ext uri="{FF2B5EF4-FFF2-40B4-BE49-F238E27FC236}">
              <a16:creationId xmlns:a16="http://schemas.microsoft.com/office/drawing/2014/main" id="{25C7E258-407E-4CDF-BACE-2A26607FEF01}"/>
            </a:ext>
          </a:extLst>
        </xdr:cNvPr>
        <xdr:cNvSpPr/>
      </xdr:nvSpPr>
      <xdr:spPr>
        <a:xfrm>
          <a:off x="9020175" y="12148607"/>
          <a:ext cx="286311"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59</xdr:col>
      <xdr:colOff>0</xdr:colOff>
      <xdr:row>43</xdr:row>
      <xdr:rowOff>42332</xdr:rowOff>
    </xdr:from>
    <xdr:to>
      <xdr:col>60</xdr:col>
      <xdr:colOff>86607</xdr:colOff>
      <xdr:row>44</xdr:row>
      <xdr:rowOff>131978</xdr:rowOff>
    </xdr:to>
    <xdr:sp macro="" textlink="">
      <xdr:nvSpPr>
        <xdr:cNvPr id="5" name="下矢印 4">
          <a:extLst>
            <a:ext uri="{FF2B5EF4-FFF2-40B4-BE49-F238E27FC236}">
              <a16:creationId xmlns:a16="http://schemas.microsoft.com/office/drawing/2014/main" id="{28927816-5329-491A-9A44-19F0948541EF}"/>
            </a:ext>
          </a:extLst>
        </xdr:cNvPr>
        <xdr:cNvSpPr/>
      </xdr:nvSpPr>
      <xdr:spPr>
        <a:xfrm>
          <a:off x="12020550" y="12148607"/>
          <a:ext cx="286632"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74</xdr:col>
      <xdr:colOff>0</xdr:colOff>
      <xdr:row>43</xdr:row>
      <xdr:rowOff>42332</xdr:rowOff>
    </xdr:from>
    <xdr:to>
      <xdr:col>75</xdr:col>
      <xdr:colOff>81643</xdr:colOff>
      <xdr:row>44</xdr:row>
      <xdr:rowOff>131978</xdr:rowOff>
    </xdr:to>
    <xdr:sp macro="" textlink="">
      <xdr:nvSpPr>
        <xdr:cNvPr id="6" name="下矢印 5">
          <a:extLst>
            <a:ext uri="{FF2B5EF4-FFF2-40B4-BE49-F238E27FC236}">
              <a16:creationId xmlns:a16="http://schemas.microsoft.com/office/drawing/2014/main" id="{C244EDBF-29E2-48CA-B359-F16E4BEDE73E}"/>
            </a:ext>
          </a:extLst>
        </xdr:cNvPr>
        <xdr:cNvSpPr/>
      </xdr:nvSpPr>
      <xdr:spPr>
        <a:xfrm>
          <a:off x="13754100" y="12148607"/>
          <a:ext cx="0"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14</xdr:col>
      <xdr:colOff>83612</xdr:colOff>
      <xdr:row>86</xdr:row>
      <xdr:rowOff>55499</xdr:rowOff>
    </xdr:from>
    <xdr:to>
      <xdr:col>15</xdr:col>
      <xdr:colOff>155575</xdr:colOff>
      <xdr:row>87</xdr:row>
      <xdr:rowOff>145145</xdr:rowOff>
    </xdr:to>
    <xdr:sp macro="" textlink="">
      <xdr:nvSpPr>
        <xdr:cNvPr id="7" name="下矢印 6">
          <a:extLst>
            <a:ext uri="{FF2B5EF4-FFF2-40B4-BE49-F238E27FC236}">
              <a16:creationId xmlns:a16="http://schemas.microsoft.com/office/drawing/2014/main" id="{80B96BAE-E626-4665-B291-863A2FE00D44}"/>
            </a:ext>
          </a:extLst>
        </xdr:cNvPr>
        <xdr:cNvSpPr/>
      </xdr:nvSpPr>
      <xdr:spPr>
        <a:xfrm>
          <a:off x="3036362" y="24268049"/>
          <a:ext cx="27198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10583</xdr:colOff>
      <xdr:row>86</xdr:row>
      <xdr:rowOff>43390</xdr:rowOff>
    </xdr:from>
    <xdr:to>
      <xdr:col>30</xdr:col>
      <xdr:colOff>102021</xdr:colOff>
      <xdr:row>87</xdr:row>
      <xdr:rowOff>142719</xdr:rowOff>
    </xdr:to>
    <xdr:sp macro="" textlink="">
      <xdr:nvSpPr>
        <xdr:cNvPr id="8" name="下矢印 7">
          <a:extLst>
            <a:ext uri="{FF2B5EF4-FFF2-40B4-BE49-F238E27FC236}">
              <a16:creationId xmlns:a16="http://schemas.microsoft.com/office/drawing/2014/main" id="{E8ADC057-B6C4-4DBB-9BB0-3A5F02DA2FBC}"/>
            </a:ext>
          </a:extLst>
        </xdr:cNvPr>
        <xdr:cNvSpPr/>
      </xdr:nvSpPr>
      <xdr:spPr>
        <a:xfrm>
          <a:off x="5963708" y="24255940"/>
          <a:ext cx="291463"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86</xdr:row>
      <xdr:rowOff>32807</xdr:rowOff>
    </xdr:from>
    <xdr:to>
      <xdr:col>45</xdr:col>
      <xdr:colOff>86286</xdr:colOff>
      <xdr:row>87</xdr:row>
      <xdr:rowOff>132136</xdr:rowOff>
    </xdr:to>
    <xdr:sp macro="" textlink="">
      <xdr:nvSpPr>
        <xdr:cNvPr id="9" name="下矢印 8">
          <a:extLst>
            <a:ext uri="{FF2B5EF4-FFF2-40B4-BE49-F238E27FC236}">
              <a16:creationId xmlns:a16="http://schemas.microsoft.com/office/drawing/2014/main" id="{F95ACF6F-2338-4DFA-BDD1-953C410FC8CB}"/>
            </a:ext>
          </a:extLst>
        </xdr:cNvPr>
        <xdr:cNvSpPr/>
      </xdr:nvSpPr>
      <xdr:spPr>
        <a:xfrm>
          <a:off x="9020175" y="24245357"/>
          <a:ext cx="286311"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59</xdr:col>
      <xdr:colOff>0</xdr:colOff>
      <xdr:row>86</xdr:row>
      <xdr:rowOff>32807</xdr:rowOff>
    </xdr:from>
    <xdr:to>
      <xdr:col>60</xdr:col>
      <xdr:colOff>86607</xdr:colOff>
      <xdr:row>87</xdr:row>
      <xdr:rowOff>132136</xdr:rowOff>
    </xdr:to>
    <xdr:sp macro="" textlink="">
      <xdr:nvSpPr>
        <xdr:cNvPr id="10" name="下矢印 9">
          <a:extLst>
            <a:ext uri="{FF2B5EF4-FFF2-40B4-BE49-F238E27FC236}">
              <a16:creationId xmlns:a16="http://schemas.microsoft.com/office/drawing/2014/main" id="{3BCADAD5-B3E0-4B2C-A8BD-045601E1C27E}"/>
            </a:ext>
          </a:extLst>
        </xdr:cNvPr>
        <xdr:cNvSpPr/>
      </xdr:nvSpPr>
      <xdr:spPr>
        <a:xfrm>
          <a:off x="12020550" y="24245357"/>
          <a:ext cx="286632"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68</xdr:col>
      <xdr:colOff>0</xdr:colOff>
      <xdr:row>86</xdr:row>
      <xdr:rowOff>32807</xdr:rowOff>
    </xdr:from>
    <xdr:to>
      <xdr:col>68</xdr:col>
      <xdr:colOff>0</xdr:colOff>
      <xdr:row>87</xdr:row>
      <xdr:rowOff>132136</xdr:rowOff>
    </xdr:to>
    <xdr:sp macro="" textlink="">
      <xdr:nvSpPr>
        <xdr:cNvPr id="11" name="下矢印 10">
          <a:extLst>
            <a:ext uri="{FF2B5EF4-FFF2-40B4-BE49-F238E27FC236}">
              <a16:creationId xmlns:a16="http://schemas.microsoft.com/office/drawing/2014/main" id="{ECF606E8-6958-40AB-9DBF-C2D44E9B1FED}"/>
            </a:ext>
          </a:extLst>
        </xdr:cNvPr>
        <xdr:cNvSpPr/>
      </xdr:nvSpPr>
      <xdr:spPr>
        <a:xfrm>
          <a:off x="13754100" y="24245357"/>
          <a:ext cx="0"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545DD-EC55-4AE4-991F-8BF391DD4345}">
  <sheetPr>
    <tabColor rgb="FFFF0000"/>
  </sheetPr>
  <dimension ref="A1:CD152"/>
  <sheetViews>
    <sheetView showZeros="0" tabSelected="1" view="pageBreakPreview" zoomScale="85" zoomScaleNormal="100" zoomScaleSheetLayoutView="85" workbookViewId="0">
      <selection activeCell="S152" sqref="S152:Z152"/>
    </sheetView>
  </sheetViews>
  <sheetFormatPr defaultRowHeight="23.25" customHeight="1" outlineLevelRow="1" x14ac:dyDescent="0.15"/>
  <cols>
    <col min="1" max="4" width="2.625" style="245" customWidth="1"/>
    <col min="5" max="5" width="4.625" style="245" customWidth="1"/>
    <col min="6" max="42" width="2.625" style="245" customWidth="1"/>
    <col min="43" max="43" width="3.5" style="245" customWidth="1"/>
    <col min="44" max="67" width="2.625" style="245" customWidth="1"/>
    <col min="68" max="68" width="1.75" style="245" customWidth="1"/>
    <col min="69" max="82" width="2.625" style="245" hidden="1" customWidth="1"/>
    <col min="83" max="116" width="2.625" style="245" customWidth="1"/>
    <col min="117" max="256" width="9" style="245"/>
    <col min="257" max="260" width="2.625" style="245" customWidth="1"/>
    <col min="261" max="261" width="4.625" style="245" customWidth="1"/>
    <col min="262" max="298" width="2.625" style="245" customWidth="1"/>
    <col min="299" max="299" width="3.5" style="245" customWidth="1"/>
    <col min="300" max="323" width="2.625" style="245" customWidth="1"/>
    <col min="324" max="324" width="1.75" style="245" customWidth="1"/>
    <col min="325" max="338" width="0" style="245" hidden="1" customWidth="1"/>
    <col min="339" max="372" width="2.625" style="245" customWidth="1"/>
    <col min="373" max="512" width="9" style="245"/>
    <col min="513" max="516" width="2.625" style="245" customWidth="1"/>
    <col min="517" max="517" width="4.625" style="245" customWidth="1"/>
    <col min="518" max="554" width="2.625" style="245" customWidth="1"/>
    <col min="555" max="555" width="3.5" style="245" customWidth="1"/>
    <col min="556" max="579" width="2.625" style="245" customWidth="1"/>
    <col min="580" max="580" width="1.75" style="245" customWidth="1"/>
    <col min="581" max="594" width="0" style="245" hidden="1" customWidth="1"/>
    <col min="595" max="628" width="2.625" style="245" customWidth="1"/>
    <col min="629" max="768" width="9" style="245"/>
    <col min="769" max="772" width="2.625" style="245" customWidth="1"/>
    <col min="773" max="773" width="4.625" style="245" customWidth="1"/>
    <col min="774" max="810" width="2.625" style="245" customWidth="1"/>
    <col min="811" max="811" width="3.5" style="245" customWidth="1"/>
    <col min="812" max="835" width="2.625" style="245" customWidth="1"/>
    <col min="836" max="836" width="1.75" style="245" customWidth="1"/>
    <col min="837" max="850" width="0" style="245" hidden="1" customWidth="1"/>
    <col min="851" max="884" width="2.625" style="245" customWidth="1"/>
    <col min="885" max="1024" width="9" style="245"/>
    <col min="1025" max="1028" width="2.625" style="245" customWidth="1"/>
    <col min="1029" max="1029" width="4.625" style="245" customWidth="1"/>
    <col min="1030" max="1066" width="2.625" style="245" customWidth="1"/>
    <col min="1067" max="1067" width="3.5" style="245" customWidth="1"/>
    <col min="1068" max="1091" width="2.625" style="245" customWidth="1"/>
    <col min="1092" max="1092" width="1.75" style="245" customWidth="1"/>
    <col min="1093" max="1106" width="0" style="245" hidden="1" customWidth="1"/>
    <col min="1107" max="1140" width="2.625" style="245" customWidth="1"/>
    <col min="1141" max="1280" width="9" style="245"/>
    <col min="1281" max="1284" width="2.625" style="245" customWidth="1"/>
    <col min="1285" max="1285" width="4.625" style="245" customWidth="1"/>
    <col min="1286" max="1322" width="2.625" style="245" customWidth="1"/>
    <col min="1323" max="1323" width="3.5" style="245" customWidth="1"/>
    <col min="1324" max="1347" width="2.625" style="245" customWidth="1"/>
    <col min="1348" max="1348" width="1.75" style="245" customWidth="1"/>
    <col min="1349" max="1362" width="0" style="245" hidden="1" customWidth="1"/>
    <col min="1363" max="1396" width="2.625" style="245" customWidth="1"/>
    <col min="1397" max="1536" width="9" style="245"/>
    <col min="1537" max="1540" width="2.625" style="245" customWidth="1"/>
    <col min="1541" max="1541" width="4.625" style="245" customWidth="1"/>
    <col min="1542" max="1578" width="2.625" style="245" customWidth="1"/>
    <col min="1579" max="1579" width="3.5" style="245" customWidth="1"/>
    <col min="1580" max="1603" width="2.625" style="245" customWidth="1"/>
    <col min="1604" max="1604" width="1.75" style="245" customWidth="1"/>
    <col min="1605" max="1618" width="0" style="245" hidden="1" customWidth="1"/>
    <col min="1619" max="1652" width="2.625" style="245" customWidth="1"/>
    <col min="1653" max="1792" width="9" style="245"/>
    <col min="1793" max="1796" width="2.625" style="245" customWidth="1"/>
    <col min="1797" max="1797" width="4.625" style="245" customWidth="1"/>
    <col min="1798" max="1834" width="2.625" style="245" customWidth="1"/>
    <col min="1835" max="1835" width="3.5" style="245" customWidth="1"/>
    <col min="1836" max="1859" width="2.625" style="245" customWidth="1"/>
    <col min="1860" max="1860" width="1.75" style="245" customWidth="1"/>
    <col min="1861" max="1874" width="0" style="245" hidden="1" customWidth="1"/>
    <col min="1875" max="1908" width="2.625" style="245" customWidth="1"/>
    <col min="1909" max="2048" width="9" style="245"/>
    <col min="2049" max="2052" width="2.625" style="245" customWidth="1"/>
    <col min="2053" max="2053" width="4.625" style="245" customWidth="1"/>
    <col min="2054" max="2090" width="2.625" style="245" customWidth="1"/>
    <col min="2091" max="2091" width="3.5" style="245" customWidth="1"/>
    <col min="2092" max="2115" width="2.625" style="245" customWidth="1"/>
    <col min="2116" max="2116" width="1.75" style="245" customWidth="1"/>
    <col min="2117" max="2130" width="0" style="245" hidden="1" customWidth="1"/>
    <col min="2131" max="2164" width="2.625" style="245" customWidth="1"/>
    <col min="2165" max="2304" width="9" style="245"/>
    <col min="2305" max="2308" width="2.625" style="245" customWidth="1"/>
    <col min="2309" max="2309" width="4.625" style="245" customWidth="1"/>
    <col min="2310" max="2346" width="2.625" style="245" customWidth="1"/>
    <col min="2347" max="2347" width="3.5" style="245" customWidth="1"/>
    <col min="2348" max="2371" width="2.625" style="245" customWidth="1"/>
    <col min="2372" max="2372" width="1.75" style="245" customWidth="1"/>
    <col min="2373" max="2386" width="0" style="245" hidden="1" customWidth="1"/>
    <col min="2387" max="2420" width="2.625" style="245" customWidth="1"/>
    <col min="2421" max="2560" width="9" style="245"/>
    <col min="2561" max="2564" width="2.625" style="245" customWidth="1"/>
    <col min="2565" max="2565" width="4.625" style="245" customWidth="1"/>
    <col min="2566" max="2602" width="2.625" style="245" customWidth="1"/>
    <col min="2603" max="2603" width="3.5" style="245" customWidth="1"/>
    <col min="2604" max="2627" width="2.625" style="245" customWidth="1"/>
    <col min="2628" max="2628" width="1.75" style="245" customWidth="1"/>
    <col min="2629" max="2642" width="0" style="245" hidden="1" customWidth="1"/>
    <col min="2643" max="2676" width="2.625" style="245" customWidth="1"/>
    <col min="2677" max="2816" width="9" style="245"/>
    <col min="2817" max="2820" width="2.625" style="245" customWidth="1"/>
    <col min="2821" max="2821" width="4.625" style="245" customWidth="1"/>
    <col min="2822" max="2858" width="2.625" style="245" customWidth="1"/>
    <col min="2859" max="2859" width="3.5" style="245" customWidth="1"/>
    <col min="2860" max="2883" width="2.625" style="245" customWidth="1"/>
    <col min="2884" max="2884" width="1.75" style="245" customWidth="1"/>
    <col min="2885" max="2898" width="0" style="245" hidden="1" customWidth="1"/>
    <col min="2899" max="2932" width="2.625" style="245" customWidth="1"/>
    <col min="2933" max="3072" width="9" style="245"/>
    <col min="3073" max="3076" width="2.625" style="245" customWidth="1"/>
    <col min="3077" max="3077" width="4.625" style="245" customWidth="1"/>
    <col min="3078" max="3114" width="2.625" style="245" customWidth="1"/>
    <col min="3115" max="3115" width="3.5" style="245" customWidth="1"/>
    <col min="3116" max="3139" width="2.625" style="245" customWidth="1"/>
    <col min="3140" max="3140" width="1.75" style="245" customWidth="1"/>
    <col min="3141" max="3154" width="0" style="245" hidden="1" customWidth="1"/>
    <col min="3155" max="3188" width="2.625" style="245" customWidth="1"/>
    <col min="3189" max="3328" width="9" style="245"/>
    <col min="3329" max="3332" width="2.625" style="245" customWidth="1"/>
    <col min="3333" max="3333" width="4.625" style="245" customWidth="1"/>
    <col min="3334" max="3370" width="2.625" style="245" customWidth="1"/>
    <col min="3371" max="3371" width="3.5" style="245" customWidth="1"/>
    <col min="3372" max="3395" width="2.625" style="245" customWidth="1"/>
    <col min="3396" max="3396" width="1.75" style="245" customWidth="1"/>
    <col min="3397" max="3410" width="0" style="245" hidden="1" customWidth="1"/>
    <col min="3411" max="3444" width="2.625" style="245" customWidth="1"/>
    <col min="3445" max="3584" width="9" style="245"/>
    <col min="3585" max="3588" width="2.625" style="245" customWidth="1"/>
    <col min="3589" max="3589" width="4.625" style="245" customWidth="1"/>
    <col min="3590" max="3626" width="2.625" style="245" customWidth="1"/>
    <col min="3627" max="3627" width="3.5" style="245" customWidth="1"/>
    <col min="3628" max="3651" width="2.625" style="245" customWidth="1"/>
    <col min="3652" max="3652" width="1.75" style="245" customWidth="1"/>
    <col min="3653" max="3666" width="0" style="245" hidden="1" customWidth="1"/>
    <col min="3667" max="3700" width="2.625" style="245" customWidth="1"/>
    <col min="3701" max="3840" width="9" style="245"/>
    <col min="3841" max="3844" width="2.625" style="245" customWidth="1"/>
    <col min="3845" max="3845" width="4.625" style="245" customWidth="1"/>
    <col min="3846" max="3882" width="2.625" style="245" customWidth="1"/>
    <col min="3883" max="3883" width="3.5" style="245" customWidth="1"/>
    <col min="3884" max="3907" width="2.625" style="245" customWidth="1"/>
    <col min="3908" max="3908" width="1.75" style="245" customWidth="1"/>
    <col min="3909" max="3922" width="0" style="245" hidden="1" customWidth="1"/>
    <col min="3923" max="3956" width="2.625" style="245" customWidth="1"/>
    <col min="3957" max="4096" width="9" style="245"/>
    <col min="4097" max="4100" width="2.625" style="245" customWidth="1"/>
    <col min="4101" max="4101" width="4.625" style="245" customWidth="1"/>
    <col min="4102" max="4138" width="2.625" style="245" customWidth="1"/>
    <col min="4139" max="4139" width="3.5" style="245" customWidth="1"/>
    <col min="4140" max="4163" width="2.625" style="245" customWidth="1"/>
    <col min="4164" max="4164" width="1.75" style="245" customWidth="1"/>
    <col min="4165" max="4178" width="0" style="245" hidden="1" customWidth="1"/>
    <col min="4179" max="4212" width="2.625" style="245" customWidth="1"/>
    <col min="4213" max="4352" width="9" style="245"/>
    <col min="4353" max="4356" width="2.625" style="245" customWidth="1"/>
    <col min="4357" max="4357" width="4.625" style="245" customWidth="1"/>
    <col min="4358" max="4394" width="2.625" style="245" customWidth="1"/>
    <col min="4395" max="4395" width="3.5" style="245" customWidth="1"/>
    <col min="4396" max="4419" width="2.625" style="245" customWidth="1"/>
    <col min="4420" max="4420" width="1.75" style="245" customWidth="1"/>
    <col min="4421" max="4434" width="0" style="245" hidden="1" customWidth="1"/>
    <col min="4435" max="4468" width="2.625" style="245" customWidth="1"/>
    <col min="4469" max="4608" width="9" style="245"/>
    <col min="4609" max="4612" width="2.625" style="245" customWidth="1"/>
    <col min="4613" max="4613" width="4.625" style="245" customWidth="1"/>
    <col min="4614" max="4650" width="2.625" style="245" customWidth="1"/>
    <col min="4651" max="4651" width="3.5" style="245" customWidth="1"/>
    <col min="4652" max="4675" width="2.625" style="245" customWidth="1"/>
    <col min="4676" max="4676" width="1.75" style="245" customWidth="1"/>
    <col min="4677" max="4690" width="0" style="245" hidden="1" customWidth="1"/>
    <col min="4691" max="4724" width="2.625" style="245" customWidth="1"/>
    <col min="4725" max="4864" width="9" style="245"/>
    <col min="4865" max="4868" width="2.625" style="245" customWidth="1"/>
    <col min="4869" max="4869" width="4.625" style="245" customWidth="1"/>
    <col min="4870" max="4906" width="2.625" style="245" customWidth="1"/>
    <col min="4907" max="4907" width="3.5" style="245" customWidth="1"/>
    <col min="4908" max="4931" width="2.625" style="245" customWidth="1"/>
    <col min="4932" max="4932" width="1.75" style="245" customWidth="1"/>
    <col min="4933" max="4946" width="0" style="245" hidden="1" customWidth="1"/>
    <col min="4947" max="4980" width="2.625" style="245" customWidth="1"/>
    <col min="4981" max="5120" width="9" style="245"/>
    <col min="5121" max="5124" width="2.625" style="245" customWidth="1"/>
    <col min="5125" max="5125" width="4.625" style="245" customWidth="1"/>
    <col min="5126" max="5162" width="2.625" style="245" customWidth="1"/>
    <col min="5163" max="5163" width="3.5" style="245" customWidth="1"/>
    <col min="5164" max="5187" width="2.625" style="245" customWidth="1"/>
    <col min="5188" max="5188" width="1.75" style="245" customWidth="1"/>
    <col min="5189" max="5202" width="0" style="245" hidden="1" customWidth="1"/>
    <col min="5203" max="5236" width="2.625" style="245" customWidth="1"/>
    <col min="5237" max="5376" width="9" style="245"/>
    <col min="5377" max="5380" width="2.625" style="245" customWidth="1"/>
    <col min="5381" max="5381" width="4.625" style="245" customWidth="1"/>
    <col min="5382" max="5418" width="2.625" style="245" customWidth="1"/>
    <col min="5419" max="5419" width="3.5" style="245" customWidth="1"/>
    <col min="5420" max="5443" width="2.625" style="245" customWidth="1"/>
    <col min="5444" max="5444" width="1.75" style="245" customWidth="1"/>
    <col min="5445" max="5458" width="0" style="245" hidden="1" customWidth="1"/>
    <col min="5459" max="5492" width="2.625" style="245" customWidth="1"/>
    <col min="5493" max="5632" width="9" style="245"/>
    <col min="5633" max="5636" width="2.625" style="245" customWidth="1"/>
    <col min="5637" max="5637" width="4.625" style="245" customWidth="1"/>
    <col min="5638" max="5674" width="2.625" style="245" customWidth="1"/>
    <col min="5675" max="5675" width="3.5" style="245" customWidth="1"/>
    <col min="5676" max="5699" width="2.625" style="245" customWidth="1"/>
    <col min="5700" max="5700" width="1.75" style="245" customWidth="1"/>
    <col min="5701" max="5714" width="0" style="245" hidden="1" customWidth="1"/>
    <col min="5715" max="5748" width="2.625" style="245" customWidth="1"/>
    <col min="5749" max="5888" width="9" style="245"/>
    <col min="5889" max="5892" width="2.625" style="245" customWidth="1"/>
    <col min="5893" max="5893" width="4.625" style="245" customWidth="1"/>
    <col min="5894" max="5930" width="2.625" style="245" customWidth="1"/>
    <col min="5931" max="5931" width="3.5" style="245" customWidth="1"/>
    <col min="5932" max="5955" width="2.625" style="245" customWidth="1"/>
    <col min="5956" max="5956" width="1.75" style="245" customWidth="1"/>
    <col min="5957" max="5970" width="0" style="245" hidden="1" customWidth="1"/>
    <col min="5971" max="6004" width="2.625" style="245" customWidth="1"/>
    <col min="6005" max="6144" width="9" style="245"/>
    <col min="6145" max="6148" width="2.625" style="245" customWidth="1"/>
    <col min="6149" max="6149" width="4.625" style="245" customWidth="1"/>
    <col min="6150" max="6186" width="2.625" style="245" customWidth="1"/>
    <col min="6187" max="6187" width="3.5" style="245" customWidth="1"/>
    <col min="6188" max="6211" width="2.625" style="245" customWidth="1"/>
    <col min="6212" max="6212" width="1.75" style="245" customWidth="1"/>
    <col min="6213" max="6226" width="0" style="245" hidden="1" customWidth="1"/>
    <col min="6227" max="6260" width="2.625" style="245" customWidth="1"/>
    <col min="6261" max="6400" width="9" style="245"/>
    <col min="6401" max="6404" width="2.625" style="245" customWidth="1"/>
    <col min="6405" max="6405" width="4.625" style="245" customWidth="1"/>
    <col min="6406" max="6442" width="2.625" style="245" customWidth="1"/>
    <col min="6443" max="6443" width="3.5" style="245" customWidth="1"/>
    <col min="6444" max="6467" width="2.625" style="245" customWidth="1"/>
    <col min="6468" max="6468" width="1.75" style="245" customWidth="1"/>
    <col min="6469" max="6482" width="0" style="245" hidden="1" customWidth="1"/>
    <col min="6483" max="6516" width="2.625" style="245" customWidth="1"/>
    <col min="6517" max="6656" width="9" style="245"/>
    <col min="6657" max="6660" width="2.625" style="245" customWidth="1"/>
    <col min="6661" max="6661" width="4.625" style="245" customWidth="1"/>
    <col min="6662" max="6698" width="2.625" style="245" customWidth="1"/>
    <col min="6699" max="6699" width="3.5" style="245" customWidth="1"/>
    <col min="6700" max="6723" width="2.625" style="245" customWidth="1"/>
    <col min="6724" max="6724" width="1.75" style="245" customWidth="1"/>
    <col min="6725" max="6738" width="0" style="245" hidden="1" customWidth="1"/>
    <col min="6739" max="6772" width="2.625" style="245" customWidth="1"/>
    <col min="6773" max="6912" width="9" style="245"/>
    <col min="6913" max="6916" width="2.625" style="245" customWidth="1"/>
    <col min="6917" max="6917" width="4.625" style="245" customWidth="1"/>
    <col min="6918" max="6954" width="2.625" style="245" customWidth="1"/>
    <col min="6955" max="6955" width="3.5" style="245" customWidth="1"/>
    <col min="6956" max="6979" width="2.625" style="245" customWidth="1"/>
    <col min="6980" max="6980" width="1.75" style="245" customWidth="1"/>
    <col min="6981" max="6994" width="0" style="245" hidden="1" customWidth="1"/>
    <col min="6995" max="7028" width="2.625" style="245" customWidth="1"/>
    <col min="7029" max="7168" width="9" style="245"/>
    <col min="7169" max="7172" width="2.625" style="245" customWidth="1"/>
    <col min="7173" max="7173" width="4.625" style="245" customWidth="1"/>
    <col min="7174" max="7210" width="2.625" style="245" customWidth="1"/>
    <col min="7211" max="7211" width="3.5" style="245" customWidth="1"/>
    <col min="7212" max="7235" width="2.625" style="245" customWidth="1"/>
    <col min="7236" max="7236" width="1.75" style="245" customWidth="1"/>
    <col min="7237" max="7250" width="0" style="245" hidden="1" customWidth="1"/>
    <col min="7251" max="7284" width="2.625" style="245" customWidth="1"/>
    <col min="7285" max="7424" width="9" style="245"/>
    <col min="7425" max="7428" width="2.625" style="245" customWidth="1"/>
    <col min="7429" max="7429" width="4.625" style="245" customWidth="1"/>
    <col min="7430" max="7466" width="2.625" style="245" customWidth="1"/>
    <col min="7467" max="7467" width="3.5" style="245" customWidth="1"/>
    <col min="7468" max="7491" width="2.625" style="245" customWidth="1"/>
    <col min="7492" max="7492" width="1.75" style="245" customWidth="1"/>
    <col min="7493" max="7506" width="0" style="245" hidden="1" customWidth="1"/>
    <col min="7507" max="7540" width="2.625" style="245" customWidth="1"/>
    <col min="7541" max="7680" width="9" style="245"/>
    <col min="7681" max="7684" width="2.625" style="245" customWidth="1"/>
    <col min="7685" max="7685" width="4.625" style="245" customWidth="1"/>
    <col min="7686" max="7722" width="2.625" style="245" customWidth="1"/>
    <col min="7723" max="7723" width="3.5" style="245" customWidth="1"/>
    <col min="7724" max="7747" width="2.625" style="245" customWidth="1"/>
    <col min="7748" max="7748" width="1.75" style="245" customWidth="1"/>
    <col min="7749" max="7762" width="0" style="245" hidden="1" customWidth="1"/>
    <col min="7763" max="7796" width="2.625" style="245" customWidth="1"/>
    <col min="7797" max="7936" width="9" style="245"/>
    <col min="7937" max="7940" width="2.625" style="245" customWidth="1"/>
    <col min="7941" max="7941" width="4.625" style="245" customWidth="1"/>
    <col min="7942" max="7978" width="2.625" style="245" customWidth="1"/>
    <col min="7979" max="7979" width="3.5" style="245" customWidth="1"/>
    <col min="7980" max="8003" width="2.625" style="245" customWidth="1"/>
    <col min="8004" max="8004" width="1.75" style="245" customWidth="1"/>
    <col min="8005" max="8018" width="0" style="245" hidden="1" customWidth="1"/>
    <col min="8019" max="8052" width="2.625" style="245" customWidth="1"/>
    <col min="8053" max="8192" width="9" style="245"/>
    <col min="8193" max="8196" width="2.625" style="245" customWidth="1"/>
    <col min="8197" max="8197" width="4.625" style="245" customWidth="1"/>
    <col min="8198" max="8234" width="2.625" style="245" customWidth="1"/>
    <col min="8235" max="8235" width="3.5" style="245" customWidth="1"/>
    <col min="8236" max="8259" width="2.625" style="245" customWidth="1"/>
    <col min="8260" max="8260" width="1.75" style="245" customWidth="1"/>
    <col min="8261" max="8274" width="0" style="245" hidden="1" customWidth="1"/>
    <col min="8275" max="8308" width="2.625" style="245" customWidth="1"/>
    <col min="8309" max="8448" width="9" style="245"/>
    <col min="8449" max="8452" width="2.625" style="245" customWidth="1"/>
    <col min="8453" max="8453" width="4.625" style="245" customWidth="1"/>
    <col min="8454" max="8490" width="2.625" style="245" customWidth="1"/>
    <col min="8491" max="8491" width="3.5" style="245" customWidth="1"/>
    <col min="8492" max="8515" width="2.625" style="245" customWidth="1"/>
    <col min="8516" max="8516" width="1.75" style="245" customWidth="1"/>
    <col min="8517" max="8530" width="0" style="245" hidden="1" customWidth="1"/>
    <col min="8531" max="8564" width="2.625" style="245" customWidth="1"/>
    <col min="8565" max="8704" width="9" style="245"/>
    <col min="8705" max="8708" width="2.625" style="245" customWidth="1"/>
    <col min="8709" max="8709" width="4.625" style="245" customWidth="1"/>
    <col min="8710" max="8746" width="2.625" style="245" customWidth="1"/>
    <col min="8747" max="8747" width="3.5" style="245" customWidth="1"/>
    <col min="8748" max="8771" width="2.625" style="245" customWidth="1"/>
    <col min="8772" max="8772" width="1.75" style="245" customWidth="1"/>
    <col min="8773" max="8786" width="0" style="245" hidden="1" customWidth="1"/>
    <col min="8787" max="8820" width="2.625" style="245" customWidth="1"/>
    <col min="8821" max="8960" width="9" style="245"/>
    <col min="8961" max="8964" width="2.625" style="245" customWidth="1"/>
    <col min="8965" max="8965" width="4.625" style="245" customWidth="1"/>
    <col min="8966" max="9002" width="2.625" style="245" customWidth="1"/>
    <col min="9003" max="9003" width="3.5" style="245" customWidth="1"/>
    <col min="9004" max="9027" width="2.625" style="245" customWidth="1"/>
    <col min="9028" max="9028" width="1.75" style="245" customWidth="1"/>
    <col min="9029" max="9042" width="0" style="245" hidden="1" customWidth="1"/>
    <col min="9043" max="9076" width="2.625" style="245" customWidth="1"/>
    <col min="9077" max="9216" width="9" style="245"/>
    <col min="9217" max="9220" width="2.625" style="245" customWidth="1"/>
    <col min="9221" max="9221" width="4.625" style="245" customWidth="1"/>
    <col min="9222" max="9258" width="2.625" style="245" customWidth="1"/>
    <col min="9259" max="9259" width="3.5" style="245" customWidth="1"/>
    <col min="9260" max="9283" width="2.625" style="245" customWidth="1"/>
    <col min="9284" max="9284" width="1.75" style="245" customWidth="1"/>
    <col min="9285" max="9298" width="0" style="245" hidden="1" customWidth="1"/>
    <col min="9299" max="9332" width="2.625" style="245" customWidth="1"/>
    <col min="9333" max="9472" width="9" style="245"/>
    <col min="9473" max="9476" width="2.625" style="245" customWidth="1"/>
    <col min="9477" max="9477" width="4.625" style="245" customWidth="1"/>
    <col min="9478" max="9514" width="2.625" style="245" customWidth="1"/>
    <col min="9515" max="9515" width="3.5" style="245" customWidth="1"/>
    <col min="9516" max="9539" width="2.625" style="245" customWidth="1"/>
    <col min="9540" max="9540" width="1.75" style="245" customWidth="1"/>
    <col min="9541" max="9554" width="0" style="245" hidden="1" customWidth="1"/>
    <col min="9555" max="9588" width="2.625" style="245" customWidth="1"/>
    <col min="9589" max="9728" width="9" style="245"/>
    <col min="9729" max="9732" width="2.625" style="245" customWidth="1"/>
    <col min="9733" max="9733" width="4.625" style="245" customWidth="1"/>
    <col min="9734" max="9770" width="2.625" style="245" customWidth="1"/>
    <col min="9771" max="9771" width="3.5" style="245" customWidth="1"/>
    <col min="9772" max="9795" width="2.625" style="245" customWidth="1"/>
    <col min="9796" max="9796" width="1.75" style="245" customWidth="1"/>
    <col min="9797" max="9810" width="0" style="245" hidden="1" customWidth="1"/>
    <col min="9811" max="9844" width="2.625" style="245" customWidth="1"/>
    <col min="9845" max="9984" width="9" style="245"/>
    <col min="9985" max="9988" width="2.625" style="245" customWidth="1"/>
    <col min="9989" max="9989" width="4.625" style="245" customWidth="1"/>
    <col min="9990" max="10026" width="2.625" style="245" customWidth="1"/>
    <col min="10027" max="10027" width="3.5" style="245" customWidth="1"/>
    <col min="10028" max="10051" width="2.625" style="245" customWidth="1"/>
    <col min="10052" max="10052" width="1.75" style="245" customWidth="1"/>
    <col min="10053" max="10066" width="0" style="245" hidden="1" customWidth="1"/>
    <col min="10067" max="10100" width="2.625" style="245" customWidth="1"/>
    <col min="10101" max="10240" width="9" style="245"/>
    <col min="10241" max="10244" width="2.625" style="245" customWidth="1"/>
    <col min="10245" max="10245" width="4.625" style="245" customWidth="1"/>
    <col min="10246" max="10282" width="2.625" style="245" customWidth="1"/>
    <col min="10283" max="10283" width="3.5" style="245" customWidth="1"/>
    <col min="10284" max="10307" width="2.625" style="245" customWidth="1"/>
    <col min="10308" max="10308" width="1.75" style="245" customWidth="1"/>
    <col min="10309" max="10322" width="0" style="245" hidden="1" customWidth="1"/>
    <col min="10323" max="10356" width="2.625" style="245" customWidth="1"/>
    <col min="10357" max="10496" width="9" style="245"/>
    <col min="10497" max="10500" width="2.625" style="245" customWidth="1"/>
    <col min="10501" max="10501" width="4.625" style="245" customWidth="1"/>
    <col min="10502" max="10538" width="2.625" style="245" customWidth="1"/>
    <col min="10539" max="10539" width="3.5" style="245" customWidth="1"/>
    <col min="10540" max="10563" width="2.625" style="245" customWidth="1"/>
    <col min="10564" max="10564" width="1.75" style="245" customWidth="1"/>
    <col min="10565" max="10578" width="0" style="245" hidden="1" customWidth="1"/>
    <col min="10579" max="10612" width="2.625" style="245" customWidth="1"/>
    <col min="10613" max="10752" width="9" style="245"/>
    <col min="10753" max="10756" width="2.625" style="245" customWidth="1"/>
    <col min="10757" max="10757" width="4.625" style="245" customWidth="1"/>
    <col min="10758" max="10794" width="2.625" style="245" customWidth="1"/>
    <col min="10795" max="10795" width="3.5" style="245" customWidth="1"/>
    <col min="10796" max="10819" width="2.625" style="245" customWidth="1"/>
    <col min="10820" max="10820" width="1.75" style="245" customWidth="1"/>
    <col min="10821" max="10834" width="0" style="245" hidden="1" customWidth="1"/>
    <col min="10835" max="10868" width="2.625" style="245" customWidth="1"/>
    <col min="10869" max="11008" width="9" style="245"/>
    <col min="11009" max="11012" width="2.625" style="245" customWidth="1"/>
    <col min="11013" max="11013" width="4.625" style="245" customWidth="1"/>
    <col min="11014" max="11050" width="2.625" style="245" customWidth="1"/>
    <col min="11051" max="11051" width="3.5" style="245" customWidth="1"/>
    <col min="11052" max="11075" width="2.625" style="245" customWidth="1"/>
    <col min="11076" max="11076" width="1.75" style="245" customWidth="1"/>
    <col min="11077" max="11090" width="0" style="245" hidden="1" customWidth="1"/>
    <col min="11091" max="11124" width="2.625" style="245" customWidth="1"/>
    <col min="11125" max="11264" width="9" style="245"/>
    <col min="11265" max="11268" width="2.625" style="245" customWidth="1"/>
    <col min="11269" max="11269" width="4.625" style="245" customWidth="1"/>
    <col min="11270" max="11306" width="2.625" style="245" customWidth="1"/>
    <col min="11307" max="11307" width="3.5" style="245" customWidth="1"/>
    <col min="11308" max="11331" width="2.625" style="245" customWidth="1"/>
    <col min="11332" max="11332" width="1.75" style="245" customWidth="1"/>
    <col min="11333" max="11346" width="0" style="245" hidden="1" customWidth="1"/>
    <col min="11347" max="11380" width="2.625" style="245" customWidth="1"/>
    <col min="11381" max="11520" width="9" style="245"/>
    <col min="11521" max="11524" width="2.625" style="245" customWidth="1"/>
    <col min="11525" max="11525" width="4.625" style="245" customWidth="1"/>
    <col min="11526" max="11562" width="2.625" style="245" customWidth="1"/>
    <col min="11563" max="11563" width="3.5" style="245" customWidth="1"/>
    <col min="11564" max="11587" width="2.625" style="245" customWidth="1"/>
    <col min="11588" max="11588" width="1.75" style="245" customWidth="1"/>
    <col min="11589" max="11602" width="0" style="245" hidden="1" customWidth="1"/>
    <col min="11603" max="11636" width="2.625" style="245" customWidth="1"/>
    <col min="11637" max="11776" width="9" style="245"/>
    <col min="11777" max="11780" width="2.625" style="245" customWidth="1"/>
    <col min="11781" max="11781" width="4.625" style="245" customWidth="1"/>
    <col min="11782" max="11818" width="2.625" style="245" customWidth="1"/>
    <col min="11819" max="11819" width="3.5" style="245" customWidth="1"/>
    <col min="11820" max="11843" width="2.625" style="245" customWidth="1"/>
    <col min="11844" max="11844" width="1.75" style="245" customWidth="1"/>
    <col min="11845" max="11858" width="0" style="245" hidden="1" customWidth="1"/>
    <col min="11859" max="11892" width="2.625" style="245" customWidth="1"/>
    <col min="11893" max="12032" width="9" style="245"/>
    <col min="12033" max="12036" width="2.625" style="245" customWidth="1"/>
    <col min="12037" max="12037" width="4.625" style="245" customWidth="1"/>
    <col min="12038" max="12074" width="2.625" style="245" customWidth="1"/>
    <col min="12075" max="12075" width="3.5" style="245" customWidth="1"/>
    <col min="12076" max="12099" width="2.625" style="245" customWidth="1"/>
    <col min="12100" max="12100" width="1.75" style="245" customWidth="1"/>
    <col min="12101" max="12114" width="0" style="245" hidden="1" customWidth="1"/>
    <col min="12115" max="12148" width="2.625" style="245" customWidth="1"/>
    <col min="12149" max="12288" width="9" style="245"/>
    <col min="12289" max="12292" width="2.625" style="245" customWidth="1"/>
    <col min="12293" max="12293" width="4.625" style="245" customWidth="1"/>
    <col min="12294" max="12330" width="2.625" style="245" customWidth="1"/>
    <col min="12331" max="12331" width="3.5" style="245" customWidth="1"/>
    <col min="12332" max="12355" width="2.625" style="245" customWidth="1"/>
    <col min="12356" max="12356" width="1.75" style="245" customWidth="1"/>
    <col min="12357" max="12370" width="0" style="245" hidden="1" customWidth="1"/>
    <col min="12371" max="12404" width="2.625" style="245" customWidth="1"/>
    <col min="12405" max="12544" width="9" style="245"/>
    <col min="12545" max="12548" width="2.625" style="245" customWidth="1"/>
    <col min="12549" max="12549" width="4.625" style="245" customWidth="1"/>
    <col min="12550" max="12586" width="2.625" style="245" customWidth="1"/>
    <col min="12587" max="12587" width="3.5" style="245" customWidth="1"/>
    <col min="12588" max="12611" width="2.625" style="245" customWidth="1"/>
    <col min="12612" max="12612" width="1.75" style="245" customWidth="1"/>
    <col min="12613" max="12626" width="0" style="245" hidden="1" customWidth="1"/>
    <col min="12627" max="12660" width="2.625" style="245" customWidth="1"/>
    <col min="12661" max="12800" width="9" style="245"/>
    <col min="12801" max="12804" width="2.625" style="245" customWidth="1"/>
    <col min="12805" max="12805" width="4.625" style="245" customWidth="1"/>
    <col min="12806" max="12842" width="2.625" style="245" customWidth="1"/>
    <col min="12843" max="12843" width="3.5" style="245" customWidth="1"/>
    <col min="12844" max="12867" width="2.625" style="245" customWidth="1"/>
    <col min="12868" max="12868" width="1.75" style="245" customWidth="1"/>
    <col min="12869" max="12882" width="0" style="245" hidden="1" customWidth="1"/>
    <col min="12883" max="12916" width="2.625" style="245" customWidth="1"/>
    <col min="12917" max="13056" width="9" style="245"/>
    <col min="13057" max="13060" width="2.625" style="245" customWidth="1"/>
    <col min="13061" max="13061" width="4.625" style="245" customWidth="1"/>
    <col min="13062" max="13098" width="2.625" style="245" customWidth="1"/>
    <col min="13099" max="13099" width="3.5" style="245" customWidth="1"/>
    <col min="13100" max="13123" width="2.625" style="245" customWidth="1"/>
    <col min="13124" max="13124" width="1.75" style="245" customWidth="1"/>
    <col min="13125" max="13138" width="0" style="245" hidden="1" customWidth="1"/>
    <col min="13139" max="13172" width="2.625" style="245" customWidth="1"/>
    <col min="13173" max="13312" width="9" style="245"/>
    <col min="13313" max="13316" width="2.625" style="245" customWidth="1"/>
    <col min="13317" max="13317" width="4.625" style="245" customWidth="1"/>
    <col min="13318" max="13354" width="2.625" style="245" customWidth="1"/>
    <col min="13355" max="13355" width="3.5" style="245" customWidth="1"/>
    <col min="13356" max="13379" width="2.625" style="245" customWidth="1"/>
    <col min="13380" max="13380" width="1.75" style="245" customWidth="1"/>
    <col min="13381" max="13394" width="0" style="245" hidden="1" customWidth="1"/>
    <col min="13395" max="13428" width="2.625" style="245" customWidth="1"/>
    <col min="13429" max="13568" width="9" style="245"/>
    <col min="13569" max="13572" width="2.625" style="245" customWidth="1"/>
    <col min="13573" max="13573" width="4.625" style="245" customWidth="1"/>
    <col min="13574" max="13610" width="2.625" style="245" customWidth="1"/>
    <col min="13611" max="13611" width="3.5" style="245" customWidth="1"/>
    <col min="13612" max="13635" width="2.625" style="245" customWidth="1"/>
    <col min="13636" max="13636" width="1.75" style="245" customWidth="1"/>
    <col min="13637" max="13650" width="0" style="245" hidden="1" customWidth="1"/>
    <col min="13651" max="13684" width="2.625" style="245" customWidth="1"/>
    <col min="13685" max="13824" width="9" style="245"/>
    <col min="13825" max="13828" width="2.625" style="245" customWidth="1"/>
    <col min="13829" max="13829" width="4.625" style="245" customWidth="1"/>
    <col min="13830" max="13866" width="2.625" style="245" customWidth="1"/>
    <col min="13867" max="13867" width="3.5" style="245" customWidth="1"/>
    <col min="13868" max="13891" width="2.625" style="245" customWidth="1"/>
    <col min="13892" max="13892" width="1.75" style="245" customWidth="1"/>
    <col min="13893" max="13906" width="0" style="245" hidden="1" customWidth="1"/>
    <col min="13907" max="13940" width="2.625" style="245" customWidth="1"/>
    <col min="13941" max="14080" width="9" style="245"/>
    <col min="14081" max="14084" width="2.625" style="245" customWidth="1"/>
    <col min="14085" max="14085" width="4.625" style="245" customWidth="1"/>
    <col min="14086" max="14122" width="2.625" style="245" customWidth="1"/>
    <col min="14123" max="14123" width="3.5" style="245" customWidth="1"/>
    <col min="14124" max="14147" width="2.625" style="245" customWidth="1"/>
    <col min="14148" max="14148" width="1.75" style="245" customWidth="1"/>
    <col min="14149" max="14162" width="0" style="245" hidden="1" customWidth="1"/>
    <col min="14163" max="14196" width="2.625" style="245" customWidth="1"/>
    <col min="14197" max="14336" width="9" style="245"/>
    <col min="14337" max="14340" width="2.625" style="245" customWidth="1"/>
    <col min="14341" max="14341" width="4.625" style="245" customWidth="1"/>
    <col min="14342" max="14378" width="2.625" style="245" customWidth="1"/>
    <col min="14379" max="14379" width="3.5" style="245" customWidth="1"/>
    <col min="14380" max="14403" width="2.625" style="245" customWidth="1"/>
    <col min="14404" max="14404" width="1.75" style="245" customWidth="1"/>
    <col min="14405" max="14418" width="0" style="245" hidden="1" customWidth="1"/>
    <col min="14419" max="14452" width="2.625" style="245" customWidth="1"/>
    <col min="14453" max="14592" width="9" style="245"/>
    <col min="14593" max="14596" width="2.625" style="245" customWidth="1"/>
    <col min="14597" max="14597" width="4.625" style="245" customWidth="1"/>
    <col min="14598" max="14634" width="2.625" style="245" customWidth="1"/>
    <col min="14635" max="14635" width="3.5" style="245" customWidth="1"/>
    <col min="14636" max="14659" width="2.625" style="245" customWidth="1"/>
    <col min="14660" max="14660" width="1.75" style="245" customWidth="1"/>
    <col min="14661" max="14674" width="0" style="245" hidden="1" customWidth="1"/>
    <col min="14675" max="14708" width="2.625" style="245" customWidth="1"/>
    <col min="14709" max="14848" width="9" style="245"/>
    <col min="14849" max="14852" width="2.625" style="245" customWidth="1"/>
    <col min="14853" max="14853" width="4.625" style="245" customWidth="1"/>
    <col min="14854" max="14890" width="2.625" style="245" customWidth="1"/>
    <col min="14891" max="14891" width="3.5" style="245" customWidth="1"/>
    <col min="14892" max="14915" width="2.625" style="245" customWidth="1"/>
    <col min="14916" max="14916" width="1.75" style="245" customWidth="1"/>
    <col min="14917" max="14930" width="0" style="245" hidden="1" customWidth="1"/>
    <col min="14931" max="14964" width="2.625" style="245" customWidth="1"/>
    <col min="14965" max="15104" width="9" style="245"/>
    <col min="15105" max="15108" width="2.625" style="245" customWidth="1"/>
    <col min="15109" max="15109" width="4.625" style="245" customWidth="1"/>
    <col min="15110" max="15146" width="2.625" style="245" customWidth="1"/>
    <col min="15147" max="15147" width="3.5" style="245" customWidth="1"/>
    <col min="15148" max="15171" width="2.625" style="245" customWidth="1"/>
    <col min="15172" max="15172" width="1.75" style="245" customWidth="1"/>
    <col min="15173" max="15186" width="0" style="245" hidden="1" customWidth="1"/>
    <col min="15187" max="15220" width="2.625" style="245" customWidth="1"/>
    <col min="15221" max="15360" width="9" style="245"/>
    <col min="15361" max="15364" width="2.625" style="245" customWidth="1"/>
    <col min="15365" max="15365" width="4.625" style="245" customWidth="1"/>
    <col min="15366" max="15402" width="2.625" style="245" customWidth="1"/>
    <col min="15403" max="15403" width="3.5" style="245" customWidth="1"/>
    <col min="15404" max="15427" width="2.625" style="245" customWidth="1"/>
    <col min="15428" max="15428" width="1.75" style="245" customWidth="1"/>
    <col min="15429" max="15442" width="0" style="245" hidden="1" customWidth="1"/>
    <col min="15443" max="15476" width="2.625" style="245" customWidth="1"/>
    <col min="15477" max="15616" width="9" style="245"/>
    <col min="15617" max="15620" width="2.625" style="245" customWidth="1"/>
    <col min="15621" max="15621" width="4.625" style="245" customWidth="1"/>
    <col min="15622" max="15658" width="2.625" style="245" customWidth="1"/>
    <col min="15659" max="15659" width="3.5" style="245" customWidth="1"/>
    <col min="15660" max="15683" width="2.625" style="245" customWidth="1"/>
    <col min="15684" max="15684" width="1.75" style="245" customWidth="1"/>
    <col min="15685" max="15698" width="0" style="245" hidden="1" customWidth="1"/>
    <col min="15699" max="15732" width="2.625" style="245" customWidth="1"/>
    <col min="15733" max="15872" width="9" style="245"/>
    <col min="15873" max="15876" width="2.625" style="245" customWidth="1"/>
    <col min="15877" max="15877" width="4.625" style="245" customWidth="1"/>
    <col min="15878" max="15914" width="2.625" style="245" customWidth="1"/>
    <col min="15915" max="15915" width="3.5" style="245" customWidth="1"/>
    <col min="15916" max="15939" width="2.625" style="245" customWidth="1"/>
    <col min="15940" max="15940" width="1.75" style="245" customWidth="1"/>
    <col min="15941" max="15954" width="0" style="245" hidden="1" customWidth="1"/>
    <col min="15955" max="15988" width="2.625" style="245" customWidth="1"/>
    <col min="15989" max="16128" width="9" style="245"/>
    <col min="16129" max="16132" width="2.625" style="245" customWidth="1"/>
    <col min="16133" max="16133" width="4.625" style="245" customWidth="1"/>
    <col min="16134" max="16170" width="2.625" style="245" customWidth="1"/>
    <col min="16171" max="16171" width="3.5" style="245" customWidth="1"/>
    <col min="16172" max="16195" width="2.625" style="245" customWidth="1"/>
    <col min="16196" max="16196" width="1.75" style="245" customWidth="1"/>
    <col min="16197" max="16210" width="0" style="245" hidden="1" customWidth="1"/>
    <col min="16211" max="16244" width="2.625" style="245" customWidth="1"/>
    <col min="16245" max="16384" width="9" style="245"/>
  </cols>
  <sheetData>
    <row r="1" spans="1:82" ht="23.25" customHeight="1" x14ac:dyDescent="0.15">
      <c r="A1" s="244" t="s">
        <v>226</v>
      </c>
      <c r="X1" s="246"/>
      <c r="Y1" s="246"/>
      <c r="Z1" s="246"/>
      <c r="AA1" s="351" t="s">
        <v>98</v>
      </c>
      <c r="AB1" s="351"/>
      <c r="AC1" s="351"/>
      <c r="AD1" s="351"/>
      <c r="AE1" s="351"/>
      <c r="AF1" s="352" t="s">
        <v>99</v>
      </c>
      <c r="AG1" s="353"/>
      <c r="AH1" s="353"/>
      <c r="AI1" s="354"/>
      <c r="AJ1" s="358" t="s">
        <v>100</v>
      </c>
      <c r="AK1" s="359"/>
      <c r="AL1" s="360"/>
      <c r="AM1" s="361"/>
      <c r="AN1" s="361"/>
      <c r="AO1" s="362"/>
      <c r="AP1" s="351" t="s">
        <v>101</v>
      </c>
      <c r="AQ1" s="351"/>
      <c r="AR1" s="351"/>
      <c r="AS1" s="351"/>
      <c r="AT1" s="358" t="s">
        <v>100</v>
      </c>
      <c r="AU1" s="359"/>
      <c r="AV1" s="337"/>
      <c r="AW1" s="338"/>
      <c r="AX1" s="338"/>
      <c r="AY1" s="339"/>
      <c r="AZ1" s="246"/>
      <c r="BE1" s="340"/>
      <c r="BF1" s="340"/>
      <c r="BG1" s="340"/>
      <c r="BH1" s="340"/>
      <c r="BI1" s="340"/>
      <c r="BJ1" s="340"/>
      <c r="BK1" s="340"/>
      <c r="BL1" s="340"/>
      <c r="BM1" s="340"/>
      <c r="BN1" s="340"/>
      <c r="BO1" s="340"/>
      <c r="BP1" s="340"/>
      <c r="BQ1" s="340"/>
      <c r="BR1" s="340"/>
    </row>
    <row r="2" spans="1:82" ht="23.25" customHeight="1" thickBot="1" x14ac:dyDescent="0.2">
      <c r="C2" s="244"/>
      <c r="AA2" s="351"/>
      <c r="AB2" s="351"/>
      <c r="AC2" s="351"/>
      <c r="AD2" s="351"/>
      <c r="AE2" s="351"/>
      <c r="AF2" s="355"/>
      <c r="AG2" s="356"/>
      <c r="AH2" s="356"/>
      <c r="AI2" s="357"/>
      <c r="AJ2" s="341" t="s">
        <v>102</v>
      </c>
      <c r="AK2" s="342"/>
      <c r="AL2" s="343">
        <v>120</v>
      </c>
      <c r="AM2" s="344"/>
      <c r="AN2" s="344"/>
      <c r="AO2" s="345"/>
      <c r="AP2" s="351"/>
      <c r="AQ2" s="351"/>
      <c r="AR2" s="351"/>
      <c r="AS2" s="351"/>
      <c r="AT2" s="346" t="s">
        <v>102</v>
      </c>
      <c r="AU2" s="347"/>
      <c r="AV2" s="348">
        <v>5110</v>
      </c>
      <c r="AW2" s="349"/>
      <c r="AX2" s="349"/>
      <c r="AY2" s="350"/>
      <c r="AZ2" s="247"/>
      <c r="BA2" s="248"/>
      <c r="BB2" s="248"/>
      <c r="BC2" s="249"/>
      <c r="BD2" s="249"/>
      <c r="BE2" s="249"/>
      <c r="BF2" s="249"/>
      <c r="BG2" s="247"/>
      <c r="BH2" s="247"/>
      <c r="BI2" s="247"/>
      <c r="BJ2" s="247"/>
      <c r="BK2" s="248"/>
      <c r="BL2" s="248"/>
      <c r="BM2" s="250"/>
      <c r="BN2" s="250"/>
      <c r="BO2" s="250"/>
      <c r="BP2" s="250"/>
    </row>
    <row r="3" spans="1:82" ht="23.25" customHeight="1" thickBot="1" x14ac:dyDescent="0.2">
      <c r="I3" s="313" t="s">
        <v>179</v>
      </c>
      <c r="J3" s="314"/>
      <c r="K3" s="314"/>
      <c r="L3" s="314"/>
      <c r="M3" s="314"/>
      <c r="N3" s="315"/>
      <c r="Q3" s="247"/>
      <c r="R3" s="247"/>
      <c r="S3" s="247"/>
      <c r="T3" s="247"/>
      <c r="U3" s="247"/>
      <c r="V3" s="247"/>
      <c r="W3" s="247"/>
      <c r="X3" s="247"/>
      <c r="Y3" s="247"/>
      <c r="Z3" s="247"/>
      <c r="AA3" s="249"/>
      <c r="AB3" s="249"/>
      <c r="AC3" s="249"/>
      <c r="AD3" s="249"/>
      <c r="AE3" s="247"/>
      <c r="AF3" s="247"/>
      <c r="AG3" s="247"/>
      <c r="AH3" s="247"/>
      <c r="AI3" s="247"/>
      <c r="AJ3" s="247"/>
      <c r="AK3" s="250"/>
      <c r="AL3" s="250"/>
      <c r="AM3" s="250"/>
      <c r="AN3" s="250"/>
      <c r="AO3" s="247"/>
      <c r="AP3" s="248"/>
      <c r="AQ3" s="248"/>
      <c r="AR3" s="249"/>
      <c r="AS3" s="249"/>
      <c r="AT3" s="249"/>
      <c r="AU3" s="249"/>
      <c r="AV3" s="247"/>
      <c r="AW3" s="247"/>
      <c r="AX3" s="247"/>
      <c r="AY3" s="247"/>
      <c r="AZ3" s="248"/>
      <c r="BA3" s="248"/>
      <c r="BB3" s="250"/>
      <c r="BC3" s="250"/>
      <c r="BD3" s="250"/>
      <c r="BE3" s="250"/>
    </row>
    <row r="4" spans="1:82" ht="23.25" customHeight="1" x14ac:dyDescent="0.15">
      <c r="I4" s="251" t="s">
        <v>180</v>
      </c>
      <c r="J4" s="251"/>
      <c r="K4" s="251"/>
      <c r="L4" s="251"/>
      <c r="M4" s="251"/>
      <c r="N4" s="251"/>
      <c r="O4" s="251"/>
      <c r="P4" s="251"/>
      <c r="Q4" s="251"/>
      <c r="V4" s="252" t="s">
        <v>181</v>
      </c>
      <c r="X4" s="251" t="s">
        <v>182</v>
      </c>
      <c r="Y4" s="251"/>
      <c r="Z4" s="251"/>
      <c r="AA4" s="251"/>
      <c r="AB4" s="251"/>
      <c r="AC4" s="251"/>
      <c r="AD4" s="251"/>
      <c r="AE4" s="251"/>
      <c r="AF4" s="251"/>
      <c r="AK4" s="252" t="s">
        <v>103</v>
      </c>
      <c r="AM4" s="251" t="s">
        <v>183</v>
      </c>
      <c r="AN4" s="251"/>
      <c r="AO4" s="251"/>
      <c r="AP4" s="251"/>
      <c r="AQ4" s="251"/>
      <c r="AR4" s="251"/>
      <c r="AS4" s="251"/>
      <c r="AT4" s="251"/>
      <c r="AU4" s="251"/>
      <c r="AZ4" s="252" t="s">
        <v>103</v>
      </c>
      <c r="BB4" s="251" t="s">
        <v>184</v>
      </c>
      <c r="BC4" s="251"/>
      <c r="BD4" s="251"/>
      <c r="BE4" s="251"/>
      <c r="BF4" s="251"/>
      <c r="BG4" s="251"/>
      <c r="BH4" s="251"/>
      <c r="BI4" s="251"/>
      <c r="BJ4" s="251"/>
      <c r="BO4" s="252" t="s">
        <v>185</v>
      </c>
      <c r="BQ4" s="251"/>
      <c r="BR4" s="251"/>
      <c r="BS4" s="251"/>
      <c r="BT4" s="251"/>
      <c r="BU4" s="251"/>
      <c r="BV4" s="251"/>
      <c r="BW4" s="251"/>
      <c r="BX4" s="251"/>
      <c r="BY4" s="251"/>
      <c r="CD4" s="252"/>
    </row>
    <row r="5" spans="1:82" ht="23.25" customHeight="1" x14ac:dyDescent="0.15">
      <c r="A5" s="316" t="s">
        <v>104</v>
      </c>
      <c r="B5" s="317"/>
      <c r="C5" s="317"/>
      <c r="D5" s="318"/>
      <c r="E5" s="322">
        <v>30</v>
      </c>
      <c r="F5" s="323"/>
      <c r="G5" s="324"/>
      <c r="I5" s="328"/>
      <c r="J5" s="329"/>
      <c r="K5" s="329"/>
      <c r="L5" s="329"/>
      <c r="M5" s="330"/>
      <c r="N5" s="331" t="s">
        <v>105</v>
      </c>
      <c r="O5" s="332"/>
      <c r="P5" s="333"/>
      <c r="Q5" s="334" t="s">
        <v>106</v>
      </c>
      <c r="R5" s="335"/>
      <c r="S5" s="336"/>
      <c r="T5" s="363" t="s">
        <v>107</v>
      </c>
      <c r="U5" s="364"/>
      <c r="V5" s="365"/>
      <c r="X5" s="366"/>
      <c r="Y5" s="367"/>
      <c r="Z5" s="367"/>
      <c r="AA5" s="367"/>
      <c r="AB5" s="368"/>
      <c r="AC5" s="331" t="s">
        <v>105</v>
      </c>
      <c r="AD5" s="332"/>
      <c r="AE5" s="333"/>
      <c r="AF5" s="334" t="s">
        <v>106</v>
      </c>
      <c r="AG5" s="335"/>
      <c r="AH5" s="336"/>
      <c r="AI5" s="363" t="s">
        <v>107</v>
      </c>
      <c r="AJ5" s="364"/>
      <c r="AK5" s="365"/>
      <c r="AL5" s="253"/>
      <c r="AM5" s="366"/>
      <c r="AN5" s="367"/>
      <c r="AO5" s="367"/>
      <c r="AP5" s="367"/>
      <c r="AQ5" s="368"/>
      <c r="AR5" s="331" t="s">
        <v>105</v>
      </c>
      <c r="AS5" s="332"/>
      <c r="AT5" s="333"/>
      <c r="AU5" s="334" t="s">
        <v>106</v>
      </c>
      <c r="AV5" s="335"/>
      <c r="AW5" s="336"/>
      <c r="AX5" s="363" t="s">
        <v>107</v>
      </c>
      <c r="AY5" s="364"/>
      <c r="AZ5" s="365"/>
      <c r="BB5" s="366"/>
      <c r="BC5" s="367"/>
      <c r="BD5" s="367"/>
      <c r="BE5" s="367"/>
      <c r="BF5" s="368"/>
      <c r="BG5" s="331" t="s">
        <v>105</v>
      </c>
      <c r="BH5" s="332"/>
      <c r="BI5" s="333"/>
      <c r="BJ5" s="334" t="s">
        <v>106</v>
      </c>
      <c r="BK5" s="335"/>
      <c r="BL5" s="336"/>
      <c r="BM5" s="363" t="s">
        <v>107</v>
      </c>
      <c r="BN5" s="364"/>
      <c r="BO5" s="365"/>
      <c r="BQ5" s="366"/>
      <c r="BR5" s="367"/>
      <c r="BS5" s="367"/>
      <c r="BT5" s="367"/>
      <c r="BU5" s="368"/>
      <c r="BV5" s="331"/>
      <c r="BW5" s="332"/>
      <c r="BX5" s="333"/>
      <c r="BY5" s="334"/>
      <c r="BZ5" s="335"/>
      <c r="CA5" s="336"/>
      <c r="CB5" s="363"/>
      <c r="CC5" s="364"/>
      <c r="CD5" s="365"/>
    </row>
    <row r="6" spans="1:82" ht="23.25" customHeight="1" x14ac:dyDescent="0.15">
      <c r="A6" s="319"/>
      <c r="B6" s="320"/>
      <c r="C6" s="320"/>
      <c r="D6" s="321"/>
      <c r="E6" s="325"/>
      <c r="F6" s="326"/>
      <c r="G6" s="327"/>
      <c r="I6" s="369" t="s">
        <v>95</v>
      </c>
      <c r="J6" s="370"/>
      <c r="K6" s="370"/>
      <c r="L6" s="370"/>
      <c r="M6" s="371"/>
      <c r="N6" s="372"/>
      <c r="O6" s="373"/>
      <c r="P6" s="374"/>
      <c r="Q6" s="375"/>
      <c r="R6" s="376"/>
      <c r="S6" s="377"/>
      <c r="T6" s="378"/>
      <c r="U6" s="379"/>
      <c r="V6" s="380"/>
      <c r="X6" s="381" t="s">
        <v>95</v>
      </c>
      <c r="Y6" s="382"/>
      <c r="Z6" s="382"/>
      <c r="AA6" s="382"/>
      <c r="AB6" s="383"/>
      <c r="AC6" s="372"/>
      <c r="AD6" s="373"/>
      <c r="AE6" s="374"/>
      <c r="AF6" s="375"/>
      <c r="AG6" s="376"/>
      <c r="AH6" s="377"/>
      <c r="AI6" s="378"/>
      <c r="AJ6" s="379"/>
      <c r="AK6" s="380"/>
      <c r="AL6" s="253"/>
      <c r="AM6" s="369" t="s">
        <v>95</v>
      </c>
      <c r="AN6" s="370"/>
      <c r="AO6" s="370"/>
      <c r="AP6" s="370"/>
      <c r="AQ6" s="371"/>
      <c r="AR6" s="372"/>
      <c r="AS6" s="373"/>
      <c r="AT6" s="374"/>
      <c r="AU6" s="375"/>
      <c r="AV6" s="376"/>
      <c r="AW6" s="377"/>
      <c r="AX6" s="378"/>
      <c r="AY6" s="379"/>
      <c r="AZ6" s="380"/>
      <c r="BB6" s="369" t="s">
        <v>95</v>
      </c>
      <c r="BC6" s="370"/>
      <c r="BD6" s="370"/>
      <c r="BE6" s="370"/>
      <c r="BF6" s="371"/>
      <c r="BG6" s="372"/>
      <c r="BH6" s="373"/>
      <c r="BI6" s="374"/>
      <c r="BJ6" s="375"/>
      <c r="BK6" s="376"/>
      <c r="BL6" s="377"/>
      <c r="BM6" s="378"/>
      <c r="BN6" s="379"/>
      <c r="BO6" s="380"/>
      <c r="BQ6" s="381"/>
      <c r="BR6" s="382"/>
      <c r="BS6" s="382"/>
      <c r="BT6" s="382"/>
      <c r="BU6" s="383"/>
      <c r="BV6" s="372"/>
      <c r="BW6" s="373"/>
      <c r="BX6" s="374"/>
      <c r="BY6" s="375"/>
      <c r="BZ6" s="376"/>
      <c r="CA6" s="377"/>
      <c r="CB6" s="378"/>
      <c r="CC6" s="379"/>
      <c r="CD6" s="380"/>
    </row>
    <row r="7" spans="1:82" ht="23.25" customHeight="1" thickBot="1" x14ac:dyDescent="0.2">
      <c r="A7" s="384" t="s">
        <v>108</v>
      </c>
      <c r="B7" s="385"/>
      <c r="C7" s="390" t="s">
        <v>171</v>
      </c>
      <c r="D7" s="390"/>
      <c r="E7" s="391">
        <v>135</v>
      </c>
      <c r="F7" s="391"/>
      <c r="G7" s="391"/>
      <c r="I7" s="392" t="s">
        <v>96</v>
      </c>
      <c r="J7" s="393"/>
      <c r="K7" s="393"/>
      <c r="L7" s="393"/>
      <c r="M7" s="394"/>
      <c r="N7" s="395"/>
      <c r="O7" s="396"/>
      <c r="P7" s="397"/>
      <c r="Q7" s="398">
        <v>60</v>
      </c>
      <c r="R7" s="399"/>
      <c r="S7" s="400"/>
      <c r="T7" s="401"/>
      <c r="U7" s="402"/>
      <c r="V7" s="403"/>
      <c r="W7" s="254"/>
      <c r="X7" s="404" t="s">
        <v>109</v>
      </c>
      <c r="Y7" s="405"/>
      <c r="Z7" s="405"/>
      <c r="AA7" s="405"/>
      <c r="AB7" s="406"/>
      <c r="AC7" s="395"/>
      <c r="AD7" s="396"/>
      <c r="AE7" s="397"/>
      <c r="AF7" s="398">
        <v>60</v>
      </c>
      <c r="AG7" s="399"/>
      <c r="AH7" s="400"/>
      <c r="AI7" s="401"/>
      <c r="AJ7" s="402"/>
      <c r="AK7" s="403"/>
      <c r="AL7" s="255"/>
      <c r="AM7" s="392" t="s">
        <v>96</v>
      </c>
      <c r="AN7" s="393"/>
      <c r="AO7" s="393"/>
      <c r="AP7" s="393"/>
      <c r="AQ7" s="394"/>
      <c r="AR7" s="395"/>
      <c r="AS7" s="396"/>
      <c r="AT7" s="397"/>
      <c r="AU7" s="398">
        <v>60</v>
      </c>
      <c r="AV7" s="399"/>
      <c r="AW7" s="400"/>
      <c r="AX7" s="401"/>
      <c r="AY7" s="402"/>
      <c r="AZ7" s="403"/>
      <c r="BA7" s="254"/>
      <c r="BB7" s="392" t="s">
        <v>96</v>
      </c>
      <c r="BC7" s="393"/>
      <c r="BD7" s="393"/>
      <c r="BE7" s="393"/>
      <c r="BF7" s="394"/>
      <c r="BG7" s="395"/>
      <c r="BH7" s="396"/>
      <c r="BI7" s="397"/>
      <c r="BJ7" s="398">
        <v>60</v>
      </c>
      <c r="BK7" s="399"/>
      <c r="BL7" s="400"/>
      <c r="BM7" s="401"/>
      <c r="BN7" s="402"/>
      <c r="BO7" s="403"/>
      <c r="BP7" s="254"/>
      <c r="BQ7" s="404"/>
      <c r="BR7" s="405"/>
      <c r="BS7" s="405"/>
      <c r="BT7" s="405"/>
      <c r="BU7" s="406"/>
      <c r="BV7" s="395"/>
      <c r="BW7" s="396"/>
      <c r="BX7" s="397"/>
      <c r="BY7" s="398"/>
      <c r="BZ7" s="399"/>
      <c r="CA7" s="400"/>
      <c r="CB7" s="401"/>
      <c r="CC7" s="402"/>
      <c r="CD7" s="403"/>
    </row>
    <row r="8" spans="1:82" ht="23.25" customHeight="1" thickBot="1" x14ac:dyDescent="0.2">
      <c r="A8" s="386"/>
      <c r="B8" s="387"/>
      <c r="C8" s="407" t="s">
        <v>172</v>
      </c>
      <c r="D8" s="407"/>
      <c r="E8" s="408">
        <v>40</v>
      </c>
      <c r="F8" s="408"/>
      <c r="G8" s="408"/>
      <c r="I8" s="423" t="s">
        <v>186</v>
      </c>
      <c r="J8" s="424"/>
      <c r="K8" s="424"/>
      <c r="L8" s="424"/>
      <c r="M8" s="425"/>
      <c r="N8" s="412">
        <v>0.3125</v>
      </c>
      <c r="O8" s="413"/>
      <c r="P8" s="413"/>
      <c r="Q8" s="429"/>
      <c r="R8" s="430"/>
      <c r="S8" s="431"/>
      <c r="T8" s="422"/>
      <c r="U8" s="422"/>
      <c r="V8" s="422"/>
      <c r="X8" s="423" t="s">
        <v>186</v>
      </c>
      <c r="Y8" s="424"/>
      <c r="Z8" s="424"/>
      <c r="AA8" s="424"/>
      <c r="AB8" s="425"/>
      <c r="AC8" s="412">
        <v>0.3125</v>
      </c>
      <c r="AD8" s="413"/>
      <c r="AE8" s="413"/>
      <c r="AF8" s="421"/>
      <c r="AG8" s="421"/>
      <c r="AH8" s="421"/>
      <c r="AI8" s="422"/>
      <c r="AJ8" s="422"/>
      <c r="AK8" s="422"/>
      <c r="AL8" s="253"/>
      <c r="AM8" s="423" t="s">
        <v>186</v>
      </c>
      <c r="AN8" s="424"/>
      <c r="AO8" s="424"/>
      <c r="AP8" s="424"/>
      <c r="AQ8" s="425"/>
      <c r="AR8" s="412">
        <v>0.3125</v>
      </c>
      <c r="AS8" s="413"/>
      <c r="AT8" s="413"/>
      <c r="AU8" s="429"/>
      <c r="AV8" s="430"/>
      <c r="AW8" s="431"/>
      <c r="AX8" s="422"/>
      <c r="AY8" s="422"/>
      <c r="AZ8" s="422"/>
      <c r="BB8" s="423" t="s">
        <v>186</v>
      </c>
      <c r="BC8" s="424"/>
      <c r="BD8" s="424"/>
      <c r="BE8" s="424"/>
      <c r="BF8" s="425"/>
      <c r="BG8" s="412">
        <v>0.3125</v>
      </c>
      <c r="BH8" s="413"/>
      <c r="BI8" s="413"/>
      <c r="BJ8" s="429"/>
      <c r="BK8" s="430"/>
      <c r="BL8" s="431"/>
      <c r="BM8" s="422"/>
      <c r="BN8" s="422"/>
      <c r="BO8" s="422"/>
      <c r="BQ8" s="432"/>
      <c r="BR8" s="433"/>
      <c r="BS8" s="433"/>
      <c r="BT8" s="433"/>
      <c r="BU8" s="434"/>
      <c r="BV8" s="412"/>
      <c r="BW8" s="413"/>
      <c r="BX8" s="413"/>
      <c r="BY8" s="421"/>
      <c r="BZ8" s="421"/>
      <c r="CA8" s="421"/>
      <c r="CB8" s="422"/>
      <c r="CC8" s="422"/>
      <c r="CD8" s="422"/>
    </row>
    <row r="9" spans="1:82" ht="23.25" customHeight="1" x14ac:dyDescent="0.15">
      <c r="A9" s="386"/>
      <c r="B9" s="387"/>
      <c r="C9" s="407" t="s">
        <v>118</v>
      </c>
      <c r="D9" s="407"/>
      <c r="E9" s="408">
        <v>5</v>
      </c>
      <c r="F9" s="408"/>
      <c r="G9" s="408"/>
      <c r="I9" s="409" t="s">
        <v>187</v>
      </c>
      <c r="J9" s="410"/>
      <c r="K9" s="410"/>
      <c r="L9" s="410"/>
      <c r="M9" s="411"/>
      <c r="N9" s="412">
        <v>0.31597222222222221</v>
      </c>
      <c r="O9" s="413"/>
      <c r="P9" s="414"/>
      <c r="Q9" s="415">
        <v>5</v>
      </c>
      <c r="R9" s="416"/>
      <c r="S9" s="417"/>
      <c r="T9" s="418">
        <v>1.2</v>
      </c>
      <c r="U9" s="419"/>
      <c r="V9" s="420"/>
      <c r="X9" s="409" t="s">
        <v>187</v>
      </c>
      <c r="Y9" s="410"/>
      <c r="Z9" s="410"/>
      <c r="AA9" s="410"/>
      <c r="AB9" s="411"/>
      <c r="AC9" s="412">
        <v>0.31597222222222221</v>
      </c>
      <c r="AD9" s="413"/>
      <c r="AE9" s="414"/>
      <c r="AF9" s="415">
        <v>5</v>
      </c>
      <c r="AG9" s="416"/>
      <c r="AH9" s="417"/>
      <c r="AI9" s="418">
        <v>1.2</v>
      </c>
      <c r="AJ9" s="419"/>
      <c r="AK9" s="420"/>
      <c r="AL9" s="253"/>
      <c r="AM9" s="409" t="s">
        <v>187</v>
      </c>
      <c r="AN9" s="410"/>
      <c r="AO9" s="410"/>
      <c r="AP9" s="410"/>
      <c r="AQ9" s="411"/>
      <c r="AR9" s="412">
        <v>0.31597222222222221</v>
      </c>
      <c r="AS9" s="413"/>
      <c r="AT9" s="414"/>
      <c r="AU9" s="415">
        <v>5</v>
      </c>
      <c r="AV9" s="416"/>
      <c r="AW9" s="417"/>
      <c r="AX9" s="418">
        <v>1.2</v>
      </c>
      <c r="AY9" s="419"/>
      <c r="AZ9" s="420"/>
      <c r="BB9" s="409" t="s">
        <v>187</v>
      </c>
      <c r="BC9" s="410"/>
      <c r="BD9" s="410"/>
      <c r="BE9" s="410"/>
      <c r="BF9" s="411"/>
      <c r="BG9" s="412">
        <v>0.31597222222222221</v>
      </c>
      <c r="BH9" s="413"/>
      <c r="BI9" s="414"/>
      <c r="BJ9" s="415">
        <v>5</v>
      </c>
      <c r="BK9" s="416"/>
      <c r="BL9" s="417"/>
      <c r="BM9" s="418">
        <v>1.2</v>
      </c>
      <c r="BN9" s="419"/>
      <c r="BO9" s="420"/>
      <c r="BQ9" s="426"/>
      <c r="BR9" s="427"/>
      <c r="BS9" s="427"/>
      <c r="BT9" s="427"/>
      <c r="BU9" s="428"/>
      <c r="BV9" s="412"/>
      <c r="BW9" s="413"/>
      <c r="BX9" s="414"/>
      <c r="BY9" s="435"/>
      <c r="BZ9" s="436"/>
      <c r="CA9" s="436"/>
      <c r="CB9" s="437"/>
      <c r="CC9" s="438"/>
      <c r="CD9" s="439"/>
    </row>
    <row r="10" spans="1:82" ht="23.25" customHeight="1" x14ac:dyDescent="0.15">
      <c r="A10" s="388"/>
      <c r="B10" s="389"/>
      <c r="C10" s="440" t="s">
        <v>119</v>
      </c>
      <c r="D10" s="440"/>
      <c r="E10" s="441">
        <v>30</v>
      </c>
      <c r="F10" s="441"/>
      <c r="G10" s="441"/>
      <c r="I10" s="442" t="s">
        <v>188</v>
      </c>
      <c r="J10" s="443"/>
      <c r="K10" s="443"/>
      <c r="L10" s="443"/>
      <c r="M10" s="444"/>
      <c r="N10" s="445">
        <v>0.31944444444444442</v>
      </c>
      <c r="O10" s="446"/>
      <c r="P10" s="447"/>
      <c r="Q10" s="448">
        <v>5</v>
      </c>
      <c r="R10" s="449"/>
      <c r="S10" s="450"/>
      <c r="T10" s="451">
        <v>1.2</v>
      </c>
      <c r="U10" s="452"/>
      <c r="V10" s="453"/>
      <c r="X10" s="442" t="s">
        <v>188</v>
      </c>
      <c r="Y10" s="443"/>
      <c r="Z10" s="443"/>
      <c r="AA10" s="443"/>
      <c r="AB10" s="444"/>
      <c r="AC10" s="445">
        <v>0.31944444444444442</v>
      </c>
      <c r="AD10" s="446"/>
      <c r="AE10" s="447"/>
      <c r="AF10" s="448">
        <v>5</v>
      </c>
      <c r="AG10" s="449"/>
      <c r="AH10" s="450"/>
      <c r="AI10" s="451">
        <v>1.2</v>
      </c>
      <c r="AJ10" s="452"/>
      <c r="AK10" s="453"/>
      <c r="AL10" s="253"/>
      <c r="AM10" s="442" t="s">
        <v>188</v>
      </c>
      <c r="AN10" s="443"/>
      <c r="AO10" s="443"/>
      <c r="AP10" s="443"/>
      <c r="AQ10" s="444"/>
      <c r="AR10" s="445">
        <v>0.31944444444444442</v>
      </c>
      <c r="AS10" s="446"/>
      <c r="AT10" s="447"/>
      <c r="AU10" s="448">
        <v>5</v>
      </c>
      <c r="AV10" s="449"/>
      <c r="AW10" s="450"/>
      <c r="AX10" s="451">
        <v>1.2</v>
      </c>
      <c r="AY10" s="452"/>
      <c r="AZ10" s="453"/>
      <c r="BB10" s="442" t="s">
        <v>188</v>
      </c>
      <c r="BC10" s="443"/>
      <c r="BD10" s="443"/>
      <c r="BE10" s="443"/>
      <c r="BF10" s="444"/>
      <c r="BG10" s="445">
        <v>0.31944444444444442</v>
      </c>
      <c r="BH10" s="446"/>
      <c r="BI10" s="447"/>
      <c r="BJ10" s="448">
        <v>5</v>
      </c>
      <c r="BK10" s="449"/>
      <c r="BL10" s="450"/>
      <c r="BM10" s="451">
        <v>1.2</v>
      </c>
      <c r="BN10" s="452"/>
      <c r="BO10" s="453"/>
      <c r="BQ10" s="426"/>
      <c r="BR10" s="427"/>
      <c r="BS10" s="427"/>
      <c r="BT10" s="427"/>
      <c r="BU10" s="428"/>
      <c r="BV10" s="412"/>
      <c r="BW10" s="413"/>
      <c r="BX10" s="414"/>
      <c r="BY10" s="435"/>
      <c r="BZ10" s="436"/>
      <c r="CA10" s="436"/>
      <c r="CB10" s="437"/>
      <c r="CC10" s="438"/>
      <c r="CD10" s="439"/>
    </row>
    <row r="11" spans="1:82" ht="23.25" customHeight="1" x14ac:dyDescent="0.15">
      <c r="A11" s="256"/>
      <c r="B11" s="256"/>
      <c r="C11" s="256"/>
      <c r="D11" s="256"/>
      <c r="E11" s="256"/>
      <c r="F11" s="256"/>
      <c r="G11" s="256"/>
      <c r="H11" s="257"/>
      <c r="I11" s="442" t="s">
        <v>189</v>
      </c>
      <c r="J11" s="443"/>
      <c r="K11" s="443"/>
      <c r="L11" s="443"/>
      <c r="M11" s="444"/>
      <c r="N11" s="445">
        <v>0.32291666666666669</v>
      </c>
      <c r="O11" s="446"/>
      <c r="P11" s="447"/>
      <c r="Q11" s="448">
        <v>5</v>
      </c>
      <c r="R11" s="449"/>
      <c r="S11" s="450"/>
      <c r="T11" s="451">
        <v>1.4</v>
      </c>
      <c r="U11" s="452"/>
      <c r="V11" s="453"/>
      <c r="W11" s="258"/>
      <c r="X11" s="442" t="s">
        <v>189</v>
      </c>
      <c r="Y11" s="443"/>
      <c r="Z11" s="443"/>
      <c r="AA11" s="443"/>
      <c r="AB11" s="444"/>
      <c r="AC11" s="445">
        <v>0.32291666666666669</v>
      </c>
      <c r="AD11" s="446"/>
      <c r="AE11" s="447"/>
      <c r="AF11" s="448">
        <v>5</v>
      </c>
      <c r="AG11" s="449"/>
      <c r="AH11" s="450"/>
      <c r="AI11" s="451">
        <v>1.4</v>
      </c>
      <c r="AJ11" s="452"/>
      <c r="AK11" s="453"/>
      <c r="AL11" s="259"/>
      <c r="AM11" s="442" t="s">
        <v>189</v>
      </c>
      <c r="AN11" s="443"/>
      <c r="AO11" s="443"/>
      <c r="AP11" s="443"/>
      <c r="AQ11" s="444"/>
      <c r="AR11" s="445">
        <v>0.32291666666666669</v>
      </c>
      <c r="AS11" s="446"/>
      <c r="AT11" s="447"/>
      <c r="AU11" s="448">
        <v>5</v>
      </c>
      <c r="AV11" s="449"/>
      <c r="AW11" s="450"/>
      <c r="AX11" s="451">
        <v>1.4</v>
      </c>
      <c r="AY11" s="452"/>
      <c r="AZ11" s="453"/>
      <c r="BA11" s="258"/>
      <c r="BB11" s="442" t="s">
        <v>189</v>
      </c>
      <c r="BC11" s="443"/>
      <c r="BD11" s="443"/>
      <c r="BE11" s="443"/>
      <c r="BF11" s="444"/>
      <c r="BG11" s="445">
        <v>0.32291666666666669</v>
      </c>
      <c r="BH11" s="446"/>
      <c r="BI11" s="447"/>
      <c r="BJ11" s="448">
        <v>5</v>
      </c>
      <c r="BK11" s="449"/>
      <c r="BL11" s="450"/>
      <c r="BM11" s="451">
        <v>1.4</v>
      </c>
      <c r="BN11" s="452"/>
      <c r="BO11" s="453"/>
      <c r="BP11" s="258"/>
      <c r="BQ11" s="426"/>
      <c r="BR11" s="427"/>
      <c r="BS11" s="427"/>
      <c r="BT11" s="427"/>
      <c r="BU11" s="428"/>
      <c r="BV11" s="412"/>
      <c r="BW11" s="413"/>
      <c r="BX11" s="414"/>
      <c r="BY11" s="435"/>
      <c r="BZ11" s="436"/>
      <c r="CA11" s="436"/>
      <c r="CB11" s="437"/>
      <c r="CC11" s="438"/>
      <c r="CD11" s="439"/>
    </row>
    <row r="12" spans="1:82" ht="23.25" customHeight="1" x14ac:dyDescent="0.15">
      <c r="A12" s="472" t="s">
        <v>111</v>
      </c>
      <c r="B12" s="472"/>
      <c r="C12" s="472"/>
      <c r="D12" s="472"/>
      <c r="E12" s="472">
        <v>210</v>
      </c>
      <c r="F12" s="473"/>
      <c r="G12" s="256" t="s">
        <v>112</v>
      </c>
      <c r="H12" s="257"/>
      <c r="I12" s="457" t="s">
        <v>190</v>
      </c>
      <c r="J12" s="458"/>
      <c r="K12" s="458"/>
      <c r="L12" s="458"/>
      <c r="M12" s="459"/>
      <c r="N12" s="460">
        <v>0.3298611111111111</v>
      </c>
      <c r="O12" s="461"/>
      <c r="P12" s="462"/>
      <c r="Q12" s="463">
        <v>10</v>
      </c>
      <c r="R12" s="464"/>
      <c r="S12" s="465"/>
      <c r="T12" s="454">
        <v>5.6</v>
      </c>
      <c r="U12" s="455"/>
      <c r="V12" s="456"/>
      <c r="W12" s="258"/>
      <c r="X12" s="457" t="s">
        <v>190</v>
      </c>
      <c r="Y12" s="458"/>
      <c r="Z12" s="458"/>
      <c r="AA12" s="458"/>
      <c r="AB12" s="459"/>
      <c r="AC12" s="460">
        <v>0.3298611111111111</v>
      </c>
      <c r="AD12" s="461"/>
      <c r="AE12" s="462"/>
      <c r="AF12" s="463">
        <v>10</v>
      </c>
      <c r="AG12" s="464"/>
      <c r="AH12" s="465"/>
      <c r="AI12" s="454">
        <v>5.6</v>
      </c>
      <c r="AJ12" s="455"/>
      <c r="AK12" s="456"/>
      <c r="AL12" s="259"/>
      <c r="AM12" s="457" t="s">
        <v>190</v>
      </c>
      <c r="AN12" s="458"/>
      <c r="AO12" s="458"/>
      <c r="AP12" s="458"/>
      <c r="AQ12" s="459"/>
      <c r="AR12" s="460">
        <v>0.3298611111111111</v>
      </c>
      <c r="AS12" s="461"/>
      <c r="AT12" s="462"/>
      <c r="AU12" s="463">
        <v>10</v>
      </c>
      <c r="AV12" s="464"/>
      <c r="AW12" s="465"/>
      <c r="AX12" s="454">
        <v>5.6</v>
      </c>
      <c r="AY12" s="455"/>
      <c r="AZ12" s="456"/>
      <c r="BA12" s="258"/>
      <c r="BB12" s="457" t="s">
        <v>190</v>
      </c>
      <c r="BC12" s="458"/>
      <c r="BD12" s="458"/>
      <c r="BE12" s="458"/>
      <c r="BF12" s="459"/>
      <c r="BG12" s="460">
        <v>0.3298611111111111</v>
      </c>
      <c r="BH12" s="461"/>
      <c r="BI12" s="462"/>
      <c r="BJ12" s="463">
        <v>10</v>
      </c>
      <c r="BK12" s="464"/>
      <c r="BL12" s="465"/>
      <c r="BM12" s="454">
        <v>5.6</v>
      </c>
      <c r="BN12" s="455"/>
      <c r="BO12" s="456"/>
      <c r="BP12" s="258"/>
      <c r="BQ12" s="260"/>
      <c r="BR12" s="261"/>
      <c r="BS12" s="261"/>
      <c r="BT12" s="261"/>
      <c r="BU12" s="262"/>
      <c r="BV12" s="263"/>
      <c r="BW12" s="264"/>
      <c r="BX12" s="265"/>
      <c r="BY12" s="266"/>
      <c r="BZ12" s="267"/>
      <c r="CA12" s="267"/>
      <c r="CB12" s="268"/>
      <c r="CC12" s="269"/>
      <c r="CD12" s="270"/>
    </row>
    <row r="13" spans="1:82" ht="23.25" customHeight="1" x14ac:dyDescent="0.15">
      <c r="I13" s="426"/>
      <c r="J13" s="427"/>
      <c r="K13" s="427"/>
      <c r="L13" s="427"/>
      <c r="M13" s="428"/>
      <c r="N13" s="412"/>
      <c r="O13" s="413"/>
      <c r="P13" s="414"/>
      <c r="Q13" s="435"/>
      <c r="R13" s="436"/>
      <c r="S13" s="436"/>
      <c r="T13" s="437"/>
      <c r="U13" s="438"/>
      <c r="V13" s="439"/>
      <c r="W13" s="258"/>
      <c r="X13" s="426"/>
      <c r="Y13" s="427"/>
      <c r="Z13" s="427"/>
      <c r="AA13" s="427"/>
      <c r="AB13" s="428"/>
      <c r="AC13" s="412"/>
      <c r="AD13" s="413"/>
      <c r="AE13" s="414"/>
      <c r="AF13" s="435"/>
      <c r="AG13" s="436"/>
      <c r="AH13" s="436"/>
      <c r="AI13" s="437"/>
      <c r="AJ13" s="438"/>
      <c r="AK13" s="439"/>
      <c r="AL13" s="259"/>
      <c r="AM13" s="469"/>
      <c r="AN13" s="470"/>
      <c r="AO13" s="470"/>
      <c r="AP13" s="470"/>
      <c r="AQ13" s="471"/>
      <c r="AR13" s="412"/>
      <c r="AS13" s="413"/>
      <c r="AT13" s="413"/>
      <c r="AU13" s="448"/>
      <c r="AV13" s="449"/>
      <c r="AW13" s="450"/>
      <c r="AX13" s="451"/>
      <c r="AY13" s="452"/>
      <c r="AZ13" s="453"/>
      <c r="BA13" s="258"/>
      <c r="BB13" s="469"/>
      <c r="BC13" s="470"/>
      <c r="BD13" s="470"/>
      <c r="BE13" s="470"/>
      <c r="BF13" s="471"/>
      <c r="BG13" s="412"/>
      <c r="BH13" s="413"/>
      <c r="BI13" s="413"/>
      <c r="BJ13" s="448"/>
      <c r="BK13" s="449"/>
      <c r="BL13" s="450"/>
      <c r="BM13" s="451"/>
      <c r="BN13" s="452"/>
      <c r="BO13" s="453"/>
      <c r="BP13" s="258"/>
      <c r="BQ13" s="426"/>
      <c r="BR13" s="427"/>
      <c r="BS13" s="427"/>
      <c r="BT13" s="427"/>
      <c r="BU13" s="428"/>
      <c r="BV13" s="412"/>
      <c r="BW13" s="413"/>
      <c r="BX13" s="414"/>
      <c r="BY13" s="435"/>
      <c r="BZ13" s="436"/>
      <c r="CA13" s="436"/>
      <c r="CB13" s="437"/>
      <c r="CC13" s="438"/>
      <c r="CD13" s="439"/>
    </row>
    <row r="14" spans="1:82" ht="23.25" customHeight="1" x14ac:dyDescent="0.15">
      <c r="A14" s="466"/>
      <c r="B14" s="467"/>
      <c r="C14" s="467"/>
      <c r="D14" s="467"/>
      <c r="E14" s="467"/>
      <c r="F14" s="467"/>
      <c r="G14" s="467"/>
      <c r="H14" s="468"/>
      <c r="I14" s="426"/>
      <c r="J14" s="427"/>
      <c r="K14" s="427"/>
      <c r="L14" s="427"/>
      <c r="M14" s="428"/>
      <c r="N14" s="412"/>
      <c r="O14" s="413"/>
      <c r="P14" s="414"/>
      <c r="Q14" s="435"/>
      <c r="R14" s="436"/>
      <c r="S14" s="436"/>
      <c r="T14" s="437"/>
      <c r="U14" s="438"/>
      <c r="V14" s="439"/>
      <c r="W14" s="258"/>
      <c r="X14" s="426"/>
      <c r="Y14" s="427"/>
      <c r="Z14" s="427"/>
      <c r="AA14" s="427"/>
      <c r="AB14" s="428"/>
      <c r="AC14" s="412"/>
      <c r="AD14" s="413"/>
      <c r="AE14" s="414"/>
      <c r="AF14" s="435"/>
      <c r="AG14" s="436"/>
      <c r="AH14" s="436"/>
      <c r="AI14" s="437"/>
      <c r="AJ14" s="438"/>
      <c r="AK14" s="439"/>
      <c r="AL14" s="259"/>
      <c r="AM14" s="442"/>
      <c r="AN14" s="443"/>
      <c r="AO14" s="443"/>
      <c r="AP14" s="443"/>
      <c r="AQ14" s="444"/>
      <c r="AR14" s="412"/>
      <c r="AS14" s="413"/>
      <c r="AT14" s="414"/>
      <c r="AU14" s="435"/>
      <c r="AV14" s="436"/>
      <c r="AW14" s="475"/>
      <c r="AX14" s="437"/>
      <c r="AY14" s="438"/>
      <c r="AZ14" s="439"/>
      <c r="BA14" s="258"/>
      <c r="BB14" s="409"/>
      <c r="BC14" s="410"/>
      <c r="BD14" s="410"/>
      <c r="BE14" s="410"/>
      <c r="BF14" s="411"/>
      <c r="BG14" s="412"/>
      <c r="BH14" s="413"/>
      <c r="BI14" s="414"/>
      <c r="BJ14" s="448"/>
      <c r="BK14" s="449"/>
      <c r="BL14" s="450"/>
      <c r="BM14" s="451"/>
      <c r="BN14" s="452"/>
      <c r="BO14" s="453"/>
      <c r="BP14" s="258"/>
      <c r="BQ14" s="426"/>
      <c r="BR14" s="427"/>
      <c r="BS14" s="427"/>
      <c r="BT14" s="427"/>
      <c r="BU14" s="428"/>
      <c r="BV14" s="412"/>
      <c r="BW14" s="413"/>
      <c r="BX14" s="414"/>
      <c r="BY14" s="435"/>
      <c r="BZ14" s="436"/>
      <c r="CA14" s="436"/>
      <c r="CB14" s="437"/>
      <c r="CC14" s="438"/>
      <c r="CD14" s="439"/>
    </row>
    <row r="15" spans="1:82" ht="23.25" customHeight="1" x14ac:dyDescent="0.15">
      <c r="A15" s="474"/>
      <c r="B15" s="474"/>
      <c r="C15" s="474"/>
      <c r="D15" s="271"/>
      <c r="E15" s="271"/>
      <c r="F15" s="271"/>
      <c r="G15" s="271"/>
      <c r="I15" s="426"/>
      <c r="J15" s="427"/>
      <c r="K15" s="427"/>
      <c r="L15" s="427"/>
      <c r="M15" s="428"/>
      <c r="N15" s="412"/>
      <c r="O15" s="413"/>
      <c r="P15" s="414"/>
      <c r="Q15" s="435"/>
      <c r="R15" s="436"/>
      <c r="S15" s="436"/>
      <c r="T15" s="437"/>
      <c r="U15" s="438"/>
      <c r="V15" s="439"/>
      <c r="W15" s="258"/>
      <c r="X15" s="426"/>
      <c r="Y15" s="427"/>
      <c r="Z15" s="427"/>
      <c r="AA15" s="427"/>
      <c r="AB15" s="428"/>
      <c r="AC15" s="412"/>
      <c r="AD15" s="413"/>
      <c r="AE15" s="414"/>
      <c r="AF15" s="435"/>
      <c r="AG15" s="436"/>
      <c r="AH15" s="436"/>
      <c r="AI15" s="437"/>
      <c r="AJ15" s="438"/>
      <c r="AK15" s="439"/>
      <c r="AL15" s="259"/>
      <c r="AM15" s="409"/>
      <c r="AN15" s="410"/>
      <c r="AO15" s="410"/>
      <c r="AP15" s="410"/>
      <c r="AQ15" s="411"/>
      <c r="AR15" s="412"/>
      <c r="AS15" s="413"/>
      <c r="AT15" s="414"/>
      <c r="AU15" s="448"/>
      <c r="AV15" s="449"/>
      <c r="AW15" s="450"/>
      <c r="AX15" s="451"/>
      <c r="AY15" s="452"/>
      <c r="AZ15" s="453"/>
      <c r="BA15" s="258"/>
      <c r="BB15" s="409"/>
      <c r="BC15" s="410"/>
      <c r="BD15" s="410"/>
      <c r="BE15" s="410"/>
      <c r="BF15" s="411"/>
      <c r="BG15" s="412"/>
      <c r="BH15" s="413"/>
      <c r="BI15" s="414"/>
      <c r="BJ15" s="448"/>
      <c r="BK15" s="449"/>
      <c r="BL15" s="450"/>
      <c r="BM15" s="451"/>
      <c r="BN15" s="452"/>
      <c r="BO15" s="453"/>
      <c r="BP15" s="258"/>
      <c r="BQ15" s="426"/>
      <c r="BR15" s="427"/>
      <c r="BS15" s="427"/>
      <c r="BT15" s="427"/>
      <c r="BU15" s="428"/>
      <c r="BV15" s="412"/>
      <c r="BW15" s="413"/>
      <c r="BX15" s="414"/>
      <c r="BY15" s="435"/>
      <c r="BZ15" s="436"/>
      <c r="CA15" s="436"/>
      <c r="CB15" s="437"/>
      <c r="CC15" s="438"/>
      <c r="CD15" s="439"/>
    </row>
    <row r="16" spans="1:82" ht="23.25" customHeight="1" x14ac:dyDescent="0.15">
      <c r="A16" s="272"/>
      <c r="B16" s="272"/>
      <c r="E16" s="271"/>
      <c r="F16" s="271"/>
      <c r="G16" s="271"/>
      <c r="I16" s="426"/>
      <c r="J16" s="427"/>
      <c r="K16" s="427"/>
      <c r="L16" s="427"/>
      <c r="M16" s="428"/>
      <c r="N16" s="412"/>
      <c r="O16" s="413"/>
      <c r="P16" s="414"/>
      <c r="Q16" s="435"/>
      <c r="R16" s="436"/>
      <c r="S16" s="436"/>
      <c r="T16" s="437"/>
      <c r="U16" s="438"/>
      <c r="V16" s="439"/>
      <c r="W16" s="258"/>
      <c r="X16" s="426"/>
      <c r="Y16" s="427"/>
      <c r="Z16" s="427"/>
      <c r="AA16" s="427"/>
      <c r="AB16" s="428"/>
      <c r="AC16" s="412"/>
      <c r="AD16" s="413"/>
      <c r="AE16" s="414"/>
      <c r="AF16" s="435"/>
      <c r="AG16" s="436"/>
      <c r="AH16" s="436"/>
      <c r="AI16" s="437"/>
      <c r="AJ16" s="438"/>
      <c r="AK16" s="439"/>
      <c r="AL16" s="259"/>
      <c r="AM16" s="442"/>
      <c r="AN16" s="443"/>
      <c r="AO16" s="443"/>
      <c r="AP16" s="443"/>
      <c r="AQ16" s="444"/>
      <c r="AR16" s="445"/>
      <c r="AS16" s="446"/>
      <c r="AT16" s="447"/>
      <c r="AU16" s="448"/>
      <c r="AV16" s="449"/>
      <c r="AW16" s="450"/>
      <c r="AX16" s="451"/>
      <c r="AY16" s="452"/>
      <c r="AZ16" s="453"/>
      <c r="BA16" s="258"/>
      <c r="BB16" s="442"/>
      <c r="BC16" s="443"/>
      <c r="BD16" s="443"/>
      <c r="BE16" s="443"/>
      <c r="BF16" s="444"/>
      <c r="BG16" s="445"/>
      <c r="BH16" s="446"/>
      <c r="BI16" s="447"/>
      <c r="BJ16" s="448"/>
      <c r="BK16" s="449"/>
      <c r="BL16" s="450"/>
      <c r="BM16" s="451"/>
      <c r="BN16" s="452"/>
      <c r="BO16" s="453"/>
      <c r="BP16" s="258"/>
      <c r="BQ16" s="404"/>
      <c r="BR16" s="405"/>
      <c r="BS16" s="405"/>
      <c r="BT16" s="405"/>
      <c r="BU16" s="406"/>
      <c r="BV16" s="412"/>
      <c r="BW16" s="413"/>
      <c r="BX16" s="414"/>
      <c r="BY16" s="435"/>
      <c r="BZ16" s="436"/>
      <c r="CA16" s="436"/>
      <c r="CB16" s="437"/>
      <c r="CC16" s="438"/>
      <c r="CD16" s="439"/>
    </row>
    <row r="17" spans="1:82" ht="23.25" customHeight="1" thickBot="1" x14ac:dyDescent="0.2">
      <c r="A17" s="272"/>
      <c r="B17" s="272"/>
      <c r="E17" s="271"/>
      <c r="F17" s="271"/>
      <c r="G17" s="271"/>
      <c r="I17" s="426"/>
      <c r="J17" s="427"/>
      <c r="K17" s="427"/>
      <c r="L17" s="427"/>
      <c r="M17" s="428"/>
      <c r="N17" s="412"/>
      <c r="O17" s="413"/>
      <c r="P17" s="414"/>
      <c r="Q17" s="435"/>
      <c r="R17" s="436"/>
      <c r="S17" s="436"/>
      <c r="T17" s="437"/>
      <c r="U17" s="438"/>
      <c r="V17" s="439"/>
      <c r="X17" s="426"/>
      <c r="Y17" s="427"/>
      <c r="Z17" s="427"/>
      <c r="AA17" s="427"/>
      <c r="AB17" s="428"/>
      <c r="AC17" s="412"/>
      <c r="AD17" s="413"/>
      <c r="AE17" s="414"/>
      <c r="AF17" s="435"/>
      <c r="AG17" s="436"/>
      <c r="AH17" s="436"/>
      <c r="AI17" s="437"/>
      <c r="AJ17" s="438"/>
      <c r="AK17" s="439"/>
      <c r="AL17" s="253"/>
      <c r="AM17" s="442"/>
      <c r="AN17" s="443"/>
      <c r="AO17" s="443"/>
      <c r="AP17" s="443"/>
      <c r="AQ17" s="444"/>
      <c r="AR17" s="412"/>
      <c r="AS17" s="413"/>
      <c r="AT17" s="414"/>
      <c r="AU17" s="435"/>
      <c r="AV17" s="436"/>
      <c r="AW17" s="475"/>
      <c r="AX17" s="437"/>
      <c r="AY17" s="438"/>
      <c r="AZ17" s="439"/>
      <c r="BB17" s="442"/>
      <c r="BC17" s="443"/>
      <c r="BD17" s="443"/>
      <c r="BE17" s="443"/>
      <c r="BF17" s="444"/>
      <c r="BG17" s="412"/>
      <c r="BH17" s="413"/>
      <c r="BI17" s="414"/>
      <c r="BJ17" s="435"/>
      <c r="BK17" s="436"/>
      <c r="BL17" s="475"/>
      <c r="BM17" s="437"/>
      <c r="BN17" s="438"/>
      <c r="BO17" s="439"/>
      <c r="BQ17" s="426"/>
      <c r="BR17" s="427"/>
      <c r="BS17" s="427"/>
      <c r="BT17" s="427"/>
      <c r="BU17" s="428"/>
      <c r="BV17" s="412"/>
      <c r="BW17" s="413"/>
      <c r="BX17" s="414"/>
      <c r="BY17" s="398"/>
      <c r="BZ17" s="399"/>
      <c r="CA17" s="400"/>
      <c r="CB17" s="476"/>
      <c r="CC17" s="477"/>
      <c r="CD17" s="478"/>
    </row>
    <row r="18" spans="1:82" ht="23.25" customHeight="1" thickBot="1" x14ac:dyDescent="0.2">
      <c r="A18" s="272"/>
      <c r="B18" s="272"/>
      <c r="E18" s="271"/>
      <c r="F18" s="271"/>
      <c r="G18" s="271"/>
      <c r="I18" s="426"/>
      <c r="J18" s="427"/>
      <c r="K18" s="427"/>
      <c r="L18" s="427"/>
      <c r="M18" s="428"/>
      <c r="N18" s="412"/>
      <c r="O18" s="413"/>
      <c r="P18" s="414"/>
      <c r="Q18" s="435"/>
      <c r="R18" s="436"/>
      <c r="S18" s="436"/>
      <c r="T18" s="437"/>
      <c r="U18" s="438"/>
      <c r="V18" s="439"/>
      <c r="X18" s="426"/>
      <c r="Y18" s="427"/>
      <c r="Z18" s="427"/>
      <c r="AA18" s="427"/>
      <c r="AB18" s="428"/>
      <c r="AC18" s="412"/>
      <c r="AD18" s="413"/>
      <c r="AE18" s="414"/>
      <c r="AF18" s="435"/>
      <c r="AG18" s="436"/>
      <c r="AH18" s="436"/>
      <c r="AI18" s="437"/>
      <c r="AJ18" s="438"/>
      <c r="AK18" s="439"/>
      <c r="AL18" s="253"/>
      <c r="AM18" s="457"/>
      <c r="AN18" s="458"/>
      <c r="AO18" s="458"/>
      <c r="AP18" s="458"/>
      <c r="AQ18" s="459"/>
      <c r="AR18" s="412"/>
      <c r="AS18" s="413"/>
      <c r="AT18" s="414"/>
      <c r="AU18" s="436"/>
      <c r="AV18" s="436"/>
      <c r="AW18" s="475"/>
      <c r="AX18" s="437"/>
      <c r="AY18" s="438"/>
      <c r="AZ18" s="439"/>
      <c r="BB18" s="457"/>
      <c r="BC18" s="458"/>
      <c r="BD18" s="458"/>
      <c r="BE18" s="458"/>
      <c r="BF18" s="459"/>
      <c r="BG18" s="412"/>
      <c r="BH18" s="413"/>
      <c r="BI18" s="414"/>
      <c r="BJ18" s="436"/>
      <c r="BK18" s="436"/>
      <c r="BL18" s="475"/>
      <c r="BM18" s="476"/>
      <c r="BN18" s="477"/>
      <c r="BO18" s="478"/>
      <c r="BQ18" s="260"/>
      <c r="BR18" s="261"/>
      <c r="BS18" s="261"/>
      <c r="BT18" s="261"/>
      <c r="BU18" s="262"/>
      <c r="BV18" s="263"/>
      <c r="BW18" s="264"/>
      <c r="BX18" s="265"/>
      <c r="BY18" s="273"/>
      <c r="BZ18" s="273"/>
      <c r="CA18" s="273"/>
      <c r="CB18" s="274"/>
      <c r="CC18" s="274"/>
      <c r="CD18" s="274"/>
    </row>
    <row r="19" spans="1:82" ht="23.25" customHeight="1" thickBot="1" x14ac:dyDescent="0.2">
      <c r="D19" s="252"/>
      <c r="E19" s="275"/>
      <c r="F19" s="275"/>
      <c r="I19" s="404" t="s">
        <v>113</v>
      </c>
      <c r="J19" s="405"/>
      <c r="K19" s="405"/>
      <c r="L19" s="405"/>
      <c r="M19" s="406"/>
      <c r="N19" s="479"/>
      <c r="O19" s="480"/>
      <c r="P19" s="481"/>
      <c r="Q19" s="421"/>
      <c r="R19" s="421"/>
      <c r="S19" s="421"/>
      <c r="T19" s="422"/>
      <c r="U19" s="422"/>
      <c r="V19" s="422"/>
      <c r="X19" s="404" t="s">
        <v>113</v>
      </c>
      <c r="Y19" s="405"/>
      <c r="Z19" s="405"/>
      <c r="AA19" s="405"/>
      <c r="AB19" s="406"/>
      <c r="AC19" s="479"/>
      <c r="AD19" s="480"/>
      <c r="AE19" s="481"/>
      <c r="AF19" s="421"/>
      <c r="AG19" s="421"/>
      <c r="AH19" s="421"/>
      <c r="AI19" s="422"/>
      <c r="AJ19" s="422"/>
      <c r="AK19" s="422"/>
      <c r="AL19" s="253"/>
      <c r="AM19" s="469" t="s">
        <v>173</v>
      </c>
      <c r="AN19" s="470"/>
      <c r="AO19" s="470"/>
      <c r="AP19" s="470"/>
      <c r="AQ19" s="471"/>
      <c r="AR19" s="412"/>
      <c r="AS19" s="413"/>
      <c r="AT19" s="413"/>
      <c r="AU19" s="429"/>
      <c r="AV19" s="430"/>
      <c r="AW19" s="431"/>
      <c r="AX19" s="494"/>
      <c r="AY19" s="495"/>
      <c r="AZ19" s="496"/>
      <c r="BA19" s="266"/>
      <c r="BB19" s="404" t="s">
        <v>113</v>
      </c>
      <c r="BC19" s="405"/>
      <c r="BD19" s="405"/>
      <c r="BE19" s="405"/>
      <c r="BF19" s="406"/>
      <c r="BG19" s="479"/>
      <c r="BH19" s="480"/>
      <c r="BI19" s="481"/>
      <c r="BJ19" s="421"/>
      <c r="BK19" s="421"/>
      <c r="BL19" s="421"/>
      <c r="BM19" s="422"/>
      <c r="BN19" s="422"/>
      <c r="BO19" s="422"/>
      <c r="BQ19" s="404"/>
      <c r="BR19" s="405"/>
      <c r="BS19" s="405"/>
      <c r="BT19" s="405"/>
      <c r="BU19" s="406"/>
      <c r="BV19" s="479"/>
      <c r="BW19" s="480"/>
      <c r="BX19" s="481"/>
      <c r="BY19" s="421"/>
      <c r="BZ19" s="421"/>
      <c r="CA19" s="421"/>
      <c r="CB19" s="422"/>
      <c r="CC19" s="422"/>
      <c r="CD19" s="422"/>
    </row>
    <row r="20" spans="1:82" ht="23.25" customHeight="1" x14ac:dyDescent="0.15">
      <c r="D20" s="252"/>
      <c r="I20" s="482" t="s">
        <v>114</v>
      </c>
      <c r="J20" s="483"/>
      <c r="K20" s="483"/>
      <c r="L20" s="483"/>
      <c r="M20" s="483"/>
      <c r="N20" s="483"/>
      <c r="O20" s="483"/>
      <c r="P20" s="484"/>
      <c r="Q20" s="485">
        <f>SUM(Q7:Q19)</f>
        <v>85</v>
      </c>
      <c r="R20" s="486"/>
      <c r="S20" s="487"/>
      <c r="T20" s="488">
        <f>SUM(T8:T19)</f>
        <v>9.3999999999999986</v>
      </c>
      <c r="U20" s="489"/>
      <c r="V20" s="490"/>
      <c r="W20" s="258"/>
      <c r="X20" s="482" t="s">
        <v>114</v>
      </c>
      <c r="Y20" s="483"/>
      <c r="Z20" s="483"/>
      <c r="AA20" s="483"/>
      <c r="AB20" s="483"/>
      <c r="AC20" s="483"/>
      <c r="AD20" s="483"/>
      <c r="AE20" s="484"/>
      <c r="AF20" s="485">
        <f>SUM(AF7:AF19)</f>
        <v>85</v>
      </c>
      <c r="AG20" s="486"/>
      <c r="AH20" s="487"/>
      <c r="AI20" s="488">
        <f>SUM(AI8:AI19)</f>
        <v>9.3999999999999986</v>
      </c>
      <c r="AJ20" s="489"/>
      <c r="AK20" s="490"/>
      <c r="AL20" s="259"/>
      <c r="AM20" s="482" t="s">
        <v>114</v>
      </c>
      <c r="AN20" s="483"/>
      <c r="AO20" s="483"/>
      <c r="AP20" s="483"/>
      <c r="AQ20" s="483"/>
      <c r="AR20" s="483"/>
      <c r="AS20" s="483"/>
      <c r="AT20" s="484"/>
      <c r="AU20" s="491">
        <f>SUM(AU7:AU19)</f>
        <v>85</v>
      </c>
      <c r="AV20" s="492"/>
      <c r="AW20" s="493"/>
      <c r="AX20" s="509">
        <f>SUM(AX8:AX19)</f>
        <v>9.3999999999999986</v>
      </c>
      <c r="AY20" s="510"/>
      <c r="AZ20" s="511"/>
      <c r="BA20" s="258"/>
      <c r="BB20" s="482" t="s">
        <v>114</v>
      </c>
      <c r="BC20" s="483"/>
      <c r="BD20" s="483"/>
      <c r="BE20" s="483"/>
      <c r="BF20" s="483"/>
      <c r="BG20" s="483"/>
      <c r="BH20" s="483"/>
      <c r="BI20" s="484"/>
      <c r="BJ20" s="491">
        <f>SUM(BJ7:BJ19)</f>
        <v>85</v>
      </c>
      <c r="BK20" s="492"/>
      <c r="BL20" s="493"/>
      <c r="BM20" s="509">
        <f>SUM(BM8:BM19)</f>
        <v>9.3999999999999986</v>
      </c>
      <c r="BN20" s="510"/>
      <c r="BO20" s="511"/>
      <c r="BP20" s="258"/>
      <c r="BQ20" s="482"/>
      <c r="BR20" s="483"/>
      <c r="BS20" s="483"/>
      <c r="BT20" s="483"/>
      <c r="BU20" s="483"/>
      <c r="BV20" s="483"/>
      <c r="BW20" s="483"/>
      <c r="BX20" s="484"/>
      <c r="BY20" s="485"/>
      <c r="BZ20" s="486"/>
      <c r="CA20" s="487"/>
      <c r="CB20" s="488"/>
      <c r="CC20" s="489"/>
      <c r="CD20" s="490"/>
    </row>
    <row r="21" spans="1:82" ht="23.25" customHeight="1" thickBot="1" x14ac:dyDescent="0.2">
      <c r="I21" s="506" t="s">
        <v>109</v>
      </c>
      <c r="J21" s="507"/>
      <c r="K21" s="507"/>
      <c r="L21" s="507"/>
      <c r="M21" s="508"/>
      <c r="N21" s="372"/>
      <c r="O21" s="373"/>
      <c r="P21" s="374"/>
      <c r="Q21" s="497"/>
      <c r="R21" s="498"/>
      <c r="S21" s="499"/>
      <c r="T21" s="500"/>
      <c r="U21" s="501"/>
      <c r="V21" s="502"/>
      <c r="W21" s="258"/>
      <c r="X21" s="503" t="s">
        <v>109</v>
      </c>
      <c r="Y21" s="504"/>
      <c r="Z21" s="504"/>
      <c r="AA21" s="504"/>
      <c r="AB21" s="505"/>
      <c r="AC21" s="372"/>
      <c r="AD21" s="373"/>
      <c r="AE21" s="374"/>
      <c r="AF21" s="497"/>
      <c r="AG21" s="498"/>
      <c r="AH21" s="499"/>
      <c r="AI21" s="500"/>
      <c r="AJ21" s="501"/>
      <c r="AK21" s="502"/>
      <c r="AL21" s="259"/>
      <c r="AM21" s="503" t="s">
        <v>109</v>
      </c>
      <c r="AN21" s="504"/>
      <c r="AO21" s="504"/>
      <c r="AP21" s="504"/>
      <c r="AQ21" s="505"/>
      <c r="AR21" s="372"/>
      <c r="AS21" s="373"/>
      <c r="AT21" s="374"/>
      <c r="AU21" s="375"/>
      <c r="AV21" s="376"/>
      <c r="AW21" s="377"/>
      <c r="AX21" s="378"/>
      <c r="AY21" s="379"/>
      <c r="AZ21" s="380"/>
      <c r="BA21" s="258"/>
      <c r="BB21" s="503" t="s">
        <v>109</v>
      </c>
      <c r="BC21" s="504"/>
      <c r="BD21" s="504"/>
      <c r="BE21" s="504"/>
      <c r="BF21" s="505"/>
      <c r="BG21" s="372"/>
      <c r="BH21" s="373"/>
      <c r="BI21" s="374"/>
      <c r="BJ21" s="375"/>
      <c r="BK21" s="376"/>
      <c r="BL21" s="377"/>
      <c r="BM21" s="378"/>
      <c r="BN21" s="379"/>
      <c r="BO21" s="380"/>
      <c r="BP21" s="258"/>
      <c r="BQ21" s="381"/>
      <c r="BR21" s="382"/>
      <c r="BS21" s="382"/>
      <c r="BT21" s="382"/>
      <c r="BU21" s="383"/>
      <c r="BV21" s="372"/>
      <c r="BW21" s="373"/>
      <c r="BX21" s="374"/>
      <c r="BY21" s="497"/>
      <c r="BZ21" s="498"/>
      <c r="CA21" s="499"/>
      <c r="CB21" s="500"/>
      <c r="CC21" s="501"/>
      <c r="CD21" s="502"/>
    </row>
    <row r="22" spans="1:82" ht="23.25" customHeight="1" thickBot="1" x14ac:dyDescent="0.2">
      <c r="I22" s="423" t="s">
        <v>191</v>
      </c>
      <c r="J22" s="424"/>
      <c r="K22" s="424"/>
      <c r="L22" s="424"/>
      <c r="M22" s="425"/>
      <c r="N22" s="412">
        <v>0.61805555555555558</v>
      </c>
      <c r="O22" s="413"/>
      <c r="P22" s="414"/>
      <c r="Q22" s="421"/>
      <c r="R22" s="421"/>
      <c r="S22" s="421"/>
      <c r="T22" s="422"/>
      <c r="U22" s="422"/>
      <c r="V22" s="422"/>
      <c r="W22" s="258"/>
      <c r="X22" s="423" t="s">
        <v>192</v>
      </c>
      <c r="Y22" s="424"/>
      <c r="Z22" s="424"/>
      <c r="AA22" s="424"/>
      <c r="AB22" s="425"/>
      <c r="AC22" s="412">
        <v>0.61805555555555558</v>
      </c>
      <c r="AD22" s="413"/>
      <c r="AE22" s="414"/>
      <c r="AF22" s="421"/>
      <c r="AG22" s="421"/>
      <c r="AH22" s="421"/>
      <c r="AI22" s="422"/>
      <c r="AJ22" s="422"/>
      <c r="AK22" s="422"/>
      <c r="AL22" s="259"/>
      <c r="AM22" s="423" t="s">
        <v>192</v>
      </c>
      <c r="AN22" s="424"/>
      <c r="AO22" s="424"/>
      <c r="AP22" s="424"/>
      <c r="AQ22" s="425"/>
      <c r="AR22" s="412">
        <v>0.5</v>
      </c>
      <c r="AS22" s="413"/>
      <c r="AT22" s="414"/>
      <c r="AU22" s="421"/>
      <c r="AV22" s="421"/>
      <c r="AW22" s="421"/>
      <c r="AX22" s="422"/>
      <c r="AY22" s="422"/>
      <c r="AZ22" s="422"/>
      <c r="BA22" s="258"/>
      <c r="BB22" s="423" t="s">
        <v>191</v>
      </c>
      <c r="BC22" s="424"/>
      <c r="BD22" s="424"/>
      <c r="BE22" s="424"/>
      <c r="BF22" s="425"/>
      <c r="BG22" s="412">
        <v>0.5625</v>
      </c>
      <c r="BH22" s="413"/>
      <c r="BI22" s="414"/>
      <c r="BJ22" s="421"/>
      <c r="BK22" s="421"/>
      <c r="BL22" s="421"/>
      <c r="BM22" s="422"/>
      <c r="BN22" s="422"/>
      <c r="BO22" s="422"/>
      <c r="BP22" s="258"/>
      <c r="BQ22" s="518"/>
      <c r="BR22" s="519"/>
      <c r="BS22" s="519"/>
      <c r="BT22" s="519"/>
      <c r="BU22" s="520"/>
      <c r="BV22" s="412"/>
      <c r="BW22" s="413"/>
      <c r="BX22" s="414"/>
      <c r="BY22" s="421"/>
      <c r="BZ22" s="421"/>
      <c r="CA22" s="421"/>
      <c r="CB22" s="422"/>
      <c r="CC22" s="422"/>
      <c r="CD22" s="422"/>
    </row>
    <row r="23" spans="1:82" ht="23.25" customHeight="1" x14ac:dyDescent="0.15">
      <c r="I23" s="515" t="s">
        <v>189</v>
      </c>
      <c r="J23" s="516"/>
      <c r="K23" s="516"/>
      <c r="L23" s="516"/>
      <c r="M23" s="517"/>
      <c r="N23" s="412">
        <v>0.625</v>
      </c>
      <c r="O23" s="413"/>
      <c r="P23" s="414"/>
      <c r="Q23" s="436">
        <v>10</v>
      </c>
      <c r="R23" s="436"/>
      <c r="S23" s="475"/>
      <c r="T23" s="512">
        <v>5.6</v>
      </c>
      <c r="U23" s="513"/>
      <c r="V23" s="514"/>
      <c r="W23" s="258"/>
      <c r="X23" s="515" t="s">
        <v>189</v>
      </c>
      <c r="Y23" s="516"/>
      <c r="Z23" s="516"/>
      <c r="AA23" s="516"/>
      <c r="AB23" s="517"/>
      <c r="AC23" s="412">
        <v>0.625</v>
      </c>
      <c r="AD23" s="413"/>
      <c r="AE23" s="414"/>
      <c r="AF23" s="436">
        <v>10</v>
      </c>
      <c r="AG23" s="436"/>
      <c r="AH23" s="475"/>
      <c r="AI23" s="512">
        <v>5.6</v>
      </c>
      <c r="AJ23" s="513"/>
      <c r="AK23" s="514"/>
      <c r="AL23" s="259"/>
      <c r="AM23" s="515" t="s">
        <v>189</v>
      </c>
      <c r="AN23" s="516"/>
      <c r="AO23" s="516"/>
      <c r="AP23" s="516"/>
      <c r="AQ23" s="517"/>
      <c r="AR23" s="412">
        <v>0.50694444444444442</v>
      </c>
      <c r="AS23" s="413"/>
      <c r="AT23" s="414"/>
      <c r="AU23" s="436">
        <v>10</v>
      </c>
      <c r="AV23" s="436"/>
      <c r="AW23" s="475"/>
      <c r="AX23" s="512">
        <v>5.6</v>
      </c>
      <c r="AY23" s="513"/>
      <c r="AZ23" s="514"/>
      <c r="BA23" s="258"/>
      <c r="BB23" s="515" t="s">
        <v>189</v>
      </c>
      <c r="BC23" s="516"/>
      <c r="BD23" s="516"/>
      <c r="BE23" s="516"/>
      <c r="BF23" s="517"/>
      <c r="BG23" s="412">
        <v>0.56944444444444442</v>
      </c>
      <c r="BH23" s="413"/>
      <c r="BI23" s="414"/>
      <c r="BJ23" s="436">
        <v>10</v>
      </c>
      <c r="BK23" s="436"/>
      <c r="BL23" s="475"/>
      <c r="BM23" s="512">
        <v>5.6</v>
      </c>
      <c r="BN23" s="513"/>
      <c r="BO23" s="514"/>
      <c r="BP23" s="258"/>
      <c r="BQ23" s="426"/>
      <c r="BR23" s="427"/>
      <c r="BS23" s="427"/>
      <c r="BT23" s="427"/>
      <c r="BU23" s="428"/>
      <c r="BV23" s="412"/>
      <c r="BW23" s="413"/>
      <c r="BX23" s="414"/>
      <c r="BY23" s="435"/>
      <c r="BZ23" s="436"/>
      <c r="CA23" s="475"/>
      <c r="CB23" s="437"/>
      <c r="CC23" s="438"/>
      <c r="CD23" s="439"/>
    </row>
    <row r="24" spans="1:82" ht="23.25" customHeight="1" x14ac:dyDescent="0.15">
      <c r="I24" s="442" t="s">
        <v>188</v>
      </c>
      <c r="J24" s="443"/>
      <c r="K24" s="443"/>
      <c r="L24" s="443"/>
      <c r="M24" s="444"/>
      <c r="N24" s="412">
        <v>0.62847222222222221</v>
      </c>
      <c r="O24" s="413"/>
      <c r="P24" s="414"/>
      <c r="Q24" s="524">
        <v>5</v>
      </c>
      <c r="R24" s="525"/>
      <c r="S24" s="526"/>
      <c r="T24" s="521">
        <v>1.4</v>
      </c>
      <c r="U24" s="522"/>
      <c r="V24" s="523"/>
      <c r="W24" s="258"/>
      <c r="X24" s="442" t="s">
        <v>188</v>
      </c>
      <c r="Y24" s="443"/>
      <c r="Z24" s="443"/>
      <c r="AA24" s="443"/>
      <c r="AB24" s="444"/>
      <c r="AC24" s="412">
        <v>0.62847222222222221</v>
      </c>
      <c r="AD24" s="413"/>
      <c r="AE24" s="414"/>
      <c r="AF24" s="524">
        <v>5</v>
      </c>
      <c r="AG24" s="525"/>
      <c r="AH24" s="526"/>
      <c r="AI24" s="521">
        <v>1.4</v>
      </c>
      <c r="AJ24" s="522"/>
      <c r="AK24" s="523"/>
      <c r="AL24" s="259"/>
      <c r="AM24" s="442" t="s">
        <v>188</v>
      </c>
      <c r="AN24" s="443"/>
      <c r="AO24" s="443"/>
      <c r="AP24" s="443"/>
      <c r="AQ24" s="444"/>
      <c r="AR24" s="460" t="s">
        <v>227</v>
      </c>
      <c r="AS24" s="461"/>
      <c r="AT24" s="462"/>
      <c r="AU24" s="524">
        <v>5</v>
      </c>
      <c r="AV24" s="525"/>
      <c r="AW24" s="526"/>
      <c r="AX24" s="521">
        <v>1.4</v>
      </c>
      <c r="AY24" s="522"/>
      <c r="AZ24" s="523"/>
      <c r="BA24" s="258"/>
      <c r="BB24" s="442" t="s">
        <v>188</v>
      </c>
      <c r="BC24" s="443"/>
      <c r="BD24" s="443"/>
      <c r="BE24" s="443"/>
      <c r="BF24" s="444"/>
      <c r="BG24" s="412">
        <v>0.57291666666666663</v>
      </c>
      <c r="BH24" s="413"/>
      <c r="BI24" s="414"/>
      <c r="BJ24" s="524">
        <v>5</v>
      </c>
      <c r="BK24" s="525"/>
      <c r="BL24" s="526"/>
      <c r="BM24" s="521">
        <v>1.4</v>
      </c>
      <c r="BN24" s="522"/>
      <c r="BO24" s="523"/>
      <c r="BP24" s="258"/>
      <c r="BQ24" s="426"/>
      <c r="BR24" s="427"/>
      <c r="BS24" s="427"/>
      <c r="BT24" s="427"/>
      <c r="BU24" s="428"/>
      <c r="BV24" s="412"/>
      <c r="BW24" s="413"/>
      <c r="BX24" s="414"/>
      <c r="BY24" s="435"/>
      <c r="BZ24" s="436"/>
      <c r="CA24" s="475"/>
      <c r="CB24" s="437"/>
      <c r="CC24" s="438"/>
      <c r="CD24" s="439"/>
    </row>
    <row r="25" spans="1:82" ht="23.25" customHeight="1" x14ac:dyDescent="0.15">
      <c r="I25" s="442" t="s">
        <v>187</v>
      </c>
      <c r="J25" s="443"/>
      <c r="K25" s="443"/>
      <c r="L25" s="443"/>
      <c r="M25" s="444"/>
      <c r="N25" s="412">
        <v>0.63194444444444442</v>
      </c>
      <c r="O25" s="413"/>
      <c r="P25" s="414"/>
      <c r="Q25" s="524">
        <v>5</v>
      </c>
      <c r="R25" s="525"/>
      <c r="S25" s="526"/>
      <c r="T25" s="521">
        <v>1.2</v>
      </c>
      <c r="U25" s="522"/>
      <c r="V25" s="523"/>
      <c r="W25" s="258"/>
      <c r="X25" s="442" t="s">
        <v>187</v>
      </c>
      <c r="Y25" s="443"/>
      <c r="Z25" s="443"/>
      <c r="AA25" s="443"/>
      <c r="AB25" s="444"/>
      <c r="AC25" s="412">
        <v>0.63194444444444442</v>
      </c>
      <c r="AD25" s="413"/>
      <c r="AE25" s="414"/>
      <c r="AF25" s="524">
        <v>5</v>
      </c>
      <c r="AG25" s="525"/>
      <c r="AH25" s="526"/>
      <c r="AI25" s="521">
        <v>1.2</v>
      </c>
      <c r="AJ25" s="522"/>
      <c r="AK25" s="523"/>
      <c r="AL25" s="259"/>
      <c r="AM25" s="442" t="s">
        <v>187</v>
      </c>
      <c r="AN25" s="443"/>
      <c r="AO25" s="443"/>
      <c r="AP25" s="443"/>
      <c r="AQ25" s="444"/>
      <c r="AR25" s="412">
        <v>0.51388888888888884</v>
      </c>
      <c r="AS25" s="413"/>
      <c r="AT25" s="414"/>
      <c r="AU25" s="524">
        <v>5</v>
      </c>
      <c r="AV25" s="525"/>
      <c r="AW25" s="526"/>
      <c r="AX25" s="521">
        <v>1.2</v>
      </c>
      <c r="AY25" s="522"/>
      <c r="AZ25" s="523"/>
      <c r="BA25" s="258"/>
      <c r="BB25" s="442" t="s">
        <v>187</v>
      </c>
      <c r="BC25" s="443"/>
      <c r="BD25" s="443"/>
      <c r="BE25" s="443"/>
      <c r="BF25" s="444"/>
      <c r="BG25" s="412">
        <v>0.57638888888888884</v>
      </c>
      <c r="BH25" s="413"/>
      <c r="BI25" s="414"/>
      <c r="BJ25" s="524">
        <v>5</v>
      </c>
      <c r="BK25" s="525"/>
      <c r="BL25" s="526"/>
      <c r="BM25" s="521">
        <v>1.2</v>
      </c>
      <c r="BN25" s="522"/>
      <c r="BO25" s="523"/>
      <c r="BP25" s="258"/>
      <c r="BQ25" s="404"/>
      <c r="BR25" s="405"/>
      <c r="BS25" s="405"/>
      <c r="BT25" s="405"/>
      <c r="BU25" s="406"/>
      <c r="BV25" s="412"/>
      <c r="BW25" s="413"/>
      <c r="BX25" s="414"/>
      <c r="BY25" s="435"/>
      <c r="BZ25" s="436"/>
      <c r="CA25" s="475"/>
      <c r="CB25" s="437"/>
      <c r="CC25" s="438"/>
      <c r="CD25" s="439"/>
    </row>
    <row r="26" spans="1:82" ht="23.25" customHeight="1" thickBot="1" x14ac:dyDescent="0.2">
      <c r="I26" s="442" t="s">
        <v>186</v>
      </c>
      <c r="J26" s="443"/>
      <c r="K26" s="443"/>
      <c r="L26" s="443"/>
      <c r="M26" s="444"/>
      <c r="N26" s="412">
        <v>0.63541666666666663</v>
      </c>
      <c r="O26" s="413"/>
      <c r="P26" s="414"/>
      <c r="Q26" s="398">
        <v>5</v>
      </c>
      <c r="R26" s="399"/>
      <c r="S26" s="400"/>
      <c r="T26" s="476">
        <v>1.2</v>
      </c>
      <c r="U26" s="477"/>
      <c r="V26" s="478"/>
      <c r="W26" s="258"/>
      <c r="X26" s="442" t="s">
        <v>186</v>
      </c>
      <c r="Y26" s="443"/>
      <c r="Z26" s="443"/>
      <c r="AA26" s="443"/>
      <c r="AB26" s="444"/>
      <c r="AC26" s="412">
        <v>0.63541666666666663</v>
      </c>
      <c r="AD26" s="413"/>
      <c r="AE26" s="414"/>
      <c r="AF26" s="435">
        <v>5</v>
      </c>
      <c r="AG26" s="436"/>
      <c r="AH26" s="475"/>
      <c r="AI26" s="437">
        <v>1.2</v>
      </c>
      <c r="AJ26" s="438"/>
      <c r="AK26" s="439"/>
      <c r="AL26" s="259"/>
      <c r="AM26" s="442" t="s">
        <v>186</v>
      </c>
      <c r="AN26" s="443"/>
      <c r="AO26" s="443"/>
      <c r="AP26" s="443"/>
      <c r="AQ26" s="444"/>
      <c r="AR26" s="412">
        <v>0.51736111111111116</v>
      </c>
      <c r="AS26" s="413"/>
      <c r="AT26" s="414"/>
      <c r="AU26" s="435">
        <v>5</v>
      </c>
      <c r="AV26" s="436"/>
      <c r="AW26" s="475"/>
      <c r="AX26" s="437">
        <v>1.2</v>
      </c>
      <c r="AY26" s="438"/>
      <c r="AZ26" s="439"/>
      <c r="BA26" s="258"/>
      <c r="BB26" s="442" t="s">
        <v>186</v>
      </c>
      <c r="BC26" s="443"/>
      <c r="BD26" s="443"/>
      <c r="BE26" s="443"/>
      <c r="BF26" s="444"/>
      <c r="BG26" s="412">
        <v>0.57986111111111116</v>
      </c>
      <c r="BH26" s="413"/>
      <c r="BI26" s="414"/>
      <c r="BJ26" s="435">
        <v>5</v>
      </c>
      <c r="BK26" s="436"/>
      <c r="BL26" s="475"/>
      <c r="BM26" s="437">
        <v>1.2</v>
      </c>
      <c r="BN26" s="438"/>
      <c r="BO26" s="439"/>
      <c r="BP26" s="258"/>
      <c r="BQ26" s="426"/>
      <c r="BR26" s="427"/>
      <c r="BS26" s="427"/>
      <c r="BT26" s="427"/>
      <c r="BU26" s="428"/>
      <c r="BV26" s="412"/>
      <c r="BW26" s="413"/>
      <c r="BX26" s="414"/>
      <c r="BY26" s="435"/>
      <c r="BZ26" s="436"/>
      <c r="CA26" s="475"/>
      <c r="CB26" s="437"/>
      <c r="CC26" s="438"/>
      <c r="CD26" s="439"/>
    </row>
    <row r="27" spans="1:82" ht="23.25" customHeight="1" thickBot="1" x14ac:dyDescent="0.2">
      <c r="I27" s="469" t="s">
        <v>173</v>
      </c>
      <c r="J27" s="470"/>
      <c r="K27" s="470"/>
      <c r="L27" s="470"/>
      <c r="M27" s="471"/>
      <c r="N27" s="412"/>
      <c r="O27" s="413"/>
      <c r="P27" s="413"/>
      <c r="Q27" s="429"/>
      <c r="R27" s="430"/>
      <c r="S27" s="431"/>
      <c r="T27" s="494"/>
      <c r="U27" s="495"/>
      <c r="V27" s="496"/>
      <c r="W27" s="258"/>
      <c r="X27" s="529"/>
      <c r="Y27" s="536"/>
      <c r="Z27" s="536"/>
      <c r="AA27" s="536"/>
      <c r="AB27" s="531"/>
      <c r="AC27" s="537"/>
      <c r="AD27" s="538"/>
      <c r="AE27" s="539"/>
      <c r="AF27" s="532"/>
      <c r="AG27" s="533"/>
      <c r="AH27" s="534"/>
      <c r="AI27" s="602"/>
      <c r="AJ27" s="666"/>
      <c r="AK27" s="604"/>
      <c r="AL27" s="259"/>
      <c r="AM27" s="469"/>
      <c r="AN27" s="470"/>
      <c r="AO27" s="470"/>
      <c r="AP27" s="470"/>
      <c r="AQ27" s="471"/>
      <c r="AR27" s="412"/>
      <c r="AS27" s="413"/>
      <c r="AT27" s="413"/>
      <c r="AU27" s="435"/>
      <c r="AV27" s="436"/>
      <c r="AW27" s="436"/>
      <c r="AX27" s="437"/>
      <c r="AY27" s="438"/>
      <c r="AZ27" s="439"/>
      <c r="BA27" s="258"/>
      <c r="BB27" s="442" t="s">
        <v>173</v>
      </c>
      <c r="BC27" s="443"/>
      <c r="BD27" s="443"/>
      <c r="BE27" s="443"/>
      <c r="BF27" s="444"/>
      <c r="BG27" s="412"/>
      <c r="BH27" s="413"/>
      <c r="BI27" s="414"/>
      <c r="BJ27" s="429"/>
      <c r="BK27" s="430"/>
      <c r="BL27" s="431"/>
      <c r="BM27" s="494"/>
      <c r="BN27" s="495"/>
      <c r="BO27" s="496"/>
      <c r="BP27" s="258"/>
      <c r="BQ27" s="260"/>
      <c r="BR27" s="261"/>
      <c r="BS27" s="261"/>
      <c r="BT27" s="261"/>
      <c r="BU27" s="262"/>
      <c r="BV27" s="263"/>
      <c r="BW27" s="264"/>
      <c r="BX27" s="265"/>
      <c r="BY27" s="266"/>
      <c r="BZ27" s="267"/>
      <c r="CA27" s="276"/>
      <c r="CB27" s="268"/>
      <c r="CC27" s="269"/>
      <c r="CD27" s="270"/>
    </row>
    <row r="28" spans="1:82" ht="23.25" customHeight="1" thickBot="1" x14ac:dyDescent="0.2">
      <c r="I28" s="423" t="s">
        <v>193</v>
      </c>
      <c r="J28" s="424"/>
      <c r="K28" s="424"/>
      <c r="L28" s="424"/>
      <c r="M28" s="425"/>
      <c r="N28" s="412">
        <v>0.66666666666666663</v>
      </c>
      <c r="O28" s="413"/>
      <c r="P28" s="413"/>
      <c r="Q28" s="429"/>
      <c r="R28" s="430"/>
      <c r="S28" s="431"/>
      <c r="T28" s="527"/>
      <c r="U28" s="527"/>
      <c r="V28" s="528"/>
      <c r="W28" s="258"/>
      <c r="X28" s="426"/>
      <c r="Y28" s="427"/>
      <c r="Z28" s="427"/>
      <c r="AA28" s="427"/>
      <c r="AB28" s="428"/>
      <c r="AC28" s="412"/>
      <c r="AD28" s="413"/>
      <c r="AE28" s="414"/>
      <c r="AF28" s="435"/>
      <c r="AG28" s="436"/>
      <c r="AH28" s="475"/>
      <c r="AI28" s="437"/>
      <c r="AJ28" s="438"/>
      <c r="AK28" s="439"/>
      <c r="AL28" s="259"/>
      <c r="AM28" s="442"/>
      <c r="AN28" s="443"/>
      <c r="AO28" s="443"/>
      <c r="AP28" s="443"/>
      <c r="AQ28" s="444"/>
      <c r="AR28" s="412"/>
      <c r="AS28" s="413"/>
      <c r="AT28" s="414"/>
      <c r="AU28" s="435"/>
      <c r="AV28" s="436"/>
      <c r="AW28" s="475"/>
      <c r="AX28" s="437"/>
      <c r="AY28" s="438"/>
      <c r="AZ28" s="439"/>
      <c r="BA28" s="258"/>
      <c r="BB28" s="423" t="s">
        <v>193</v>
      </c>
      <c r="BC28" s="424"/>
      <c r="BD28" s="424"/>
      <c r="BE28" s="424"/>
      <c r="BF28" s="425"/>
      <c r="BG28" s="412">
        <v>0.61805555555555558</v>
      </c>
      <c r="BH28" s="413"/>
      <c r="BI28" s="414"/>
      <c r="BJ28" s="429"/>
      <c r="BK28" s="430"/>
      <c r="BL28" s="431"/>
      <c r="BM28" s="527"/>
      <c r="BN28" s="527"/>
      <c r="BO28" s="528"/>
      <c r="BP28" s="258"/>
      <c r="BQ28" s="426"/>
      <c r="BR28" s="427"/>
      <c r="BS28" s="427"/>
      <c r="BT28" s="427"/>
      <c r="BU28" s="428"/>
      <c r="BV28" s="412"/>
      <c r="BW28" s="413"/>
      <c r="BX28" s="414"/>
      <c r="BY28" s="435"/>
      <c r="BZ28" s="436"/>
      <c r="CA28" s="475"/>
      <c r="CB28" s="437"/>
      <c r="CC28" s="438"/>
      <c r="CD28" s="439"/>
    </row>
    <row r="29" spans="1:82" ht="23.25" customHeight="1" x14ac:dyDescent="0.15">
      <c r="I29" s="515" t="s">
        <v>189</v>
      </c>
      <c r="J29" s="516"/>
      <c r="K29" s="516"/>
      <c r="L29" s="516"/>
      <c r="M29" s="517"/>
      <c r="N29" s="412">
        <v>0.67361111111111116</v>
      </c>
      <c r="O29" s="413"/>
      <c r="P29" s="414"/>
      <c r="Q29" s="436">
        <v>10</v>
      </c>
      <c r="R29" s="436"/>
      <c r="S29" s="475"/>
      <c r="T29" s="512">
        <v>5.6</v>
      </c>
      <c r="U29" s="513"/>
      <c r="V29" s="514"/>
      <c r="W29" s="258"/>
      <c r="X29" s="426"/>
      <c r="Y29" s="427"/>
      <c r="Z29" s="427"/>
      <c r="AA29" s="427"/>
      <c r="AB29" s="428"/>
      <c r="AC29" s="412"/>
      <c r="AD29" s="413"/>
      <c r="AE29" s="414"/>
      <c r="AF29" s="435"/>
      <c r="AG29" s="436"/>
      <c r="AH29" s="436"/>
      <c r="AI29" s="437"/>
      <c r="AJ29" s="438"/>
      <c r="AK29" s="439"/>
      <c r="AL29" s="259"/>
      <c r="AM29" s="515"/>
      <c r="AN29" s="516"/>
      <c r="AO29" s="516"/>
      <c r="AP29" s="516"/>
      <c r="AQ29" s="517"/>
      <c r="AR29" s="412"/>
      <c r="AS29" s="413"/>
      <c r="AT29" s="414"/>
      <c r="AU29" s="435"/>
      <c r="AV29" s="436"/>
      <c r="AW29" s="436"/>
      <c r="AX29" s="437"/>
      <c r="AY29" s="438"/>
      <c r="AZ29" s="439"/>
      <c r="BA29" s="258"/>
      <c r="BB29" s="515" t="s">
        <v>189</v>
      </c>
      <c r="BC29" s="516"/>
      <c r="BD29" s="516"/>
      <c r="BE29" s="516"/>
      <c r="BF29" s="517"/>
      <c r="BG29" s="412">
        <v>0.625</v>
      </c>
      <c r="BH29" s="413"/>
      <c r="BI29" s="414"/>
      <c r="BJ29" s="436">
        <v>10</v>
      </c>
      <c r="BK29" s="436"/>
      <c r="BL29" s="475"/>
      <c r="BM29" s="512">
        <v>5.6</v>
      </c>
      <c r="BN29" s="513"/>
      <c r="BO29" s="514"/>
      <c r="BP29" s="258"/>
      <c r="BQ29" s="426"/>
      <c r="BR29" s="427"/>
      <c r="BS29" s="427"/>
      <c r="BT29" s="427"/>
      <c r="BU29" s="428"/>
      <c r="BV29" s="412"/>
      <c r="BW29" s="413"/>
      <c r="BX29" s="414"/>
      <c r="BY29" s="435"/>
      <c r="BZ29" s="436"/>
      <c r="CA29" s="475"/>
      <c r="CB29" s="437"/>
      <c r="CC29" s="438"/>
      <c r="CD29" s="439"/>
    </row>
    <row r="30" spans="1:82" ht="23.25" customHeight="1" x14ac:dyDescent="0.15">
      <c r="B30" s="277"/>
      <c r="G30" s="277"/>
      <c r="I30" s="442" t="s">
        <v>188</v>
      </c>
      <c r="J30" s="443"/>
      <c r="K30" s="443"/>
      <c r="L30" s="443"/>
      <c r="M30" s="444"/>
      <c r="N30" s="412">
        <v>0.67708333333333337</v>
      </c>
      <c r="O30" s="413"/>
      <c r="P30" s="414"/>
      <c r="Q30" s="524">
        <v>5</v>
      </c>
      <c r="R30" s="525"/>
      <c r="S30" s="526"/>
      <c r="T30" s="521">
        <v>1.4</v>
      </c>
      <c r="U30" s="522"/>
      <c r="V30" s="523"/>
      <c r="X30" s="426"/>
      <c r="Y30" s="427"/>
      <c r="Z30" s="427"/>
      <c r="AA30" s="427"/>
      <c r="AB30" s="428"/>
      <c r="AC30" s="412"/>
      <c r="AD30" s="413"/>
      <c r="AE30" s="414"/>
      <c r="AF30" s="435"/>
      <c r="AG30" s="436"/>
      <c r="AH30" s="475"/>
      <c r="AI30" s="437"/>
      <c r="AJ30" s="438"/>
      <c r="AK30" s="439"/>
      <c r="AL30" s="253"/>
      <c r="AM30" s="442"/>
      <c r="AN30" s="443"/>
      <c r="AO30" s="443"/>
      <c r="AP30" s="443"/>
      <c r="AQ30" s="444"/>
      <c r="AR30" s="412"/>
      <c r="AS30" s="413"/>
      <c r="AT30" s="414"/>
      <c r="AU30" s="435"/>
      <c r="AV30" s="436"/>
      <c r="AW30" s="475"/>
      <c r="AX30" s="437"/>
      <c r="AY30" s="438"/>
      <c r="AZ30" s="439"/>
      <c r="BB30" s="442" t="s">
        <v>188</v>
      </c>
      <c r="BC30" s="443"/>
      <c r="BD30" s="443"/>
      <c r="BE30" s="443"/>
      <c r="BF30" s="444"/>
      <c r="BG30" s="412">
        <v>0.62847222222222221</v>
      </c>
      <c r="BH30" s="413"/>
      <c r="BI30" s="414"/>
      <c r="BJ30" s="524">
        <v>5</v>
      </c>
      <c r="BK30" s="525"/>
      <c r="BL30" s="526"/>
      <c r="BM30" s="521">
        <v>1.4</v>
      </c>
      <c r="BN30" s="522"/>
      <c r="BO30" s="523"/>
      <c r="BQ30" s="426"/>
      <c r="BR30" s="427"/>
      <c r="BS30" s="427"/>
      <c r="BT30" s="427"/>
      <c r="BU30" s="428"/>
      <c r="BV30" s="412"/>
      <c r="BW30" s="413"/>
      <c r="BX30" s="414"/>
      <c r="BY30" s="435"/>
      <c r="BZ30" s="436"/>
      <c r="CA30" s="436"/>
      <c r="CB30" s="437"/>
      <c r="CC30" s="438"/>
      <c r="CD30" s="439"/>
    </row>
    <row r="31" spans="1:82" ht="23.25" customHeight="1" x14ac:dyDescent="0.15">
      <c r="B31" s="277"/>
      <c r="C31" s="261"/>
      <c r="D31" s="261"/>
      <c r="E31" s="261"/>
      <c r="F31" s="261"/>
      <c r="G31" s="277"/>
      <c r="I31" s="442" t="s">
        <v>187</v>
      </c>
      <c r="J31" s="443"/>
      <c r="K31" s="443"/>
      <c r="L31" s="443"/>
      <c r="M31" s="444"/>
      <c r="N31" s="412">
        <v>0.68055555555555558</v>
      </c>
      <c r="O31" s="413"/>
      <c r="P31" s="414"/>
      <c r="Q31" s="524">
        <v>5</v>
      </c>
      <c r="R31" s="525"/>
      <c r="S31" s="526"/>
      <c r="T31" s="521">
        <v>1.2</v>
      </c>
      <c r="U31" s="522"/>
      <c r="V31" s="523"/>
      <c r="W31" s="258"/>
      <c r="X31" s="426"/>
      <c r="Y31" s="427"/>
      <c r="Z31" s="427"/>
      <c r="AA31" s="427"/>
      <c r="AB31" s="428"/>
      <c r="AC31" s="412"/>
      <c r="AD31" s="413"/>
      <c r="AE31" s="414"/>
      <c r="AF31" s="435"/>
      <c r="AG31" s="436"/>
      <c r="AH31" s="436"/>
      <c r="AI31" s="437"/>
      <c r="AJ31" s="438"/>
      <c r="AK31" s="439"/>
      <c r="AL31" s="259"/>
      <c r="AM31" s="442"/>
      <c r="AN31" s="443"/>
      <c r="AO31" s="443"/>
      <c r="AP31" s="443"/>
      <c r="AQ31" s="444"/>
      <c r="AR31" s="412"/>
      <c r="AS31" s="413"/>
      <c r="AT31" s="414"/>
      <c r="AU31" s="435"/>
      <c r="AV31" s="436"/>
      <c r="AW31" s="436"/>
      <c r="AX31" s="437"/>
      <c r="AY31" s="438"/>
      <c r="AZ31" s="439"/>
      <c r="BA31" s="258"/>
      <c r="BB31" s="442" t="s">
        <v>187</v>
      </c>
      <c r="BC31" s="443"/>
      <c r="BD31" s="443"/>
      <c r="BE31" s="443"/>
      <c r="BF31" s="444"/>
      <c r="BG31" s="412">
        <v>0.63194444444444442</v>
      </c>
      <c r="BH31" s="413"/>
      <c r="BI31" s="414"/>
      <c r="BJ31" s="524">
        <v>5</v>
      </c>
      <c r="BK31" s="525"/>
      <c r="BL31" s="526"/>
      <c r="BM31" s="521">
        <v>1.2</v>
      </c>
      <c r="BN31" s="522"/>
      <c r="BO31" s="523"/>
      <c r="BP31" s="258"/>
      <c r="BQ31" s="426"/>
      <c r="BR31" s="427"/>
      <c r="BS31" s="427"/>
      <c r="BT31" s="427"/>
      <c r="BU31" s="428"/>
      <c r="BV31" s="412"/>
      <c r="BW31" s="413"/>
      <c r="BX31" s="414"/>
      <c r="BY31" s="435"/>
      <c r="BZ31" s="436"/>
      <c r="CA31" s="436"/>
      <c r="CB31" s="437"/>
      <c r="CC31" s="438"/>
      <c r="CD31" s="439"/>
    </row>
    <row r="32" spans="1:82" ht="23.25" customHeight="1" thickBot="1" x14ac:dyDescent="0.2">
      <c r="B32" s="277"/>
      <c r="C32" s="261"/>
      <c r="D32" s="261"/>
      <c r="E32" s="261"/>
      <c r="F32" s="261"/>
      <c r="G32" s="277"/>
      <c r="I32" s="442" t="s">
        <v>186</v>
      </c>
      <c r="J32" s="443"/>
      <c r="K32" s="443"/>
      <c r="L32" s="443"/>
      <c r="M32" s="444"/>
      <c r="N32" s="412">
        <v>0.68402777777777779</v>
      </c>
      <c r="O32" s="413"/>
      <c r="P32" s="414"/>
      <c r="Q32" s="435">
        <v>5</v>
      </c>
      <c r="R32" s="436"/>
      <c r="S32" s="475"/>
      <c r="T32" s="437">
        <v>1.2</v>
      </c>
      <c r="U32" s="438"/>
      <c r="V32" s="439"/>
      <c r="W32" s="258"/>
      <c r="X32" s="667"/>
      <c r="Y32" s="668"/>
      <c r="Z32" s="668"/>
      <c r="AA32" s="668"/>
      <c r="AB32" s="669"/>
      <c r="AC32" s="537"/>
      <c r="AD32" s="538"/>
      <c r="AE32" s="539"/>
      <c r="AF32" s="532"/>
      <c r="AG32" s="535"/>
      <c r="AH32" s="534"/>
      <c r="AI32" s="602"/>
      <c r="AJ32" s="603"/>
      <c r="AK32" s="604"/>
      <c r="AL32" s="278"/>
      <c r="AM32" s="442"/>
      <c r="AN32" s="443"/>
      <c r="AO32" s="443"/>
      <c r="AP32" s="443"/>
      <c r="AQ32" s="444"/>
      <c r="AR32" s="412"/>
      <c r="AS32" s="413"/>
      <c r="AT32" s="414"/>
      <c r="AU32" s="435"/>
      <c r="AV32" s="436"/>
      <c r="AW32" s="436"/>
      <c r="AX32" s="437"/>
      <c r="AY32" s="438"/>
      <c r="AZ32" s="439"/>
      <c r="BA32" s="258"/>
      <c r="BB32" s="442" t="s">
        <v>186</v>
      </c>
      <c r="BC32" s="443"/>
      <c r="BD32" s="443"/>
      <c r="BE32" s="443"/>
      <c r="BF32" s="444"/>
      <c r="BG32" s="412">
        <v>0.63541666666666663</v>
      </c>
      <c r="BH32" s="413"/>
      <c r="BI32" s="414"/>
      <c r="BJ32" s="435">
        <v>5</v>
      </c>
      <c r="BK32" s="436"/>
      <c r="BL32" s="475"/>
      <c r="BM32" s="437">
        <v>1.2</v>
      </c>
      <c r="BN32" s="438"/>
      <c r="BO32" s="439"/>
      <c r="BP32" s="258"/>
      <c r="BQ32" s="260"/>
      <c r="BR32" s="261"/>
      <c r="BS32" s="261"/>
      <c r="BT32" s="261"/>
      <c r="BU32" s="262"/>
      <c r="BV32" s="263"/>
      <c r="BW32" s="264"/>
      <c r="BX32" s="265"/>
      <c r="BY32" s="267"/>
      <c r="BZ32" s="267"/>
      <c r="CA32" s="267"/>
      <c r="CB32" s="269"/>
      <c r="CC32" s="269"/>
      <c r="CD32" s="269"/>
    </row>
    <row r="33" spans="2:82" ht="23.25" customHeight="1" thickBot="1" x14ac:dyDescent="0.2">
      <c r="B33" s="277"/>
      <c r="C33" s="261"/>
      <c r="D33" s="261"/>
      <c r="E33" s="261"/>
      <c r="F33" s="261"/>
      <c r="G33" s="277"/>
      <c r="I33" s="529"/>
      <c r="J33" s="536"/>
      <c r="K33" s="536"/>
      <c r="L33" s="536"/>
      <c r="M33" s="531"/>
      <c r="N33" s="537"/>
      <c r="O33" s="538"/>
      <c r="P33" s="539"/>
      <c r="Q33" s="532"/>
      <c r="R33" s="535"/>
      <c r="S33" s="534"/>
      <c r="T33" s="602"/>
      <c r="U33" s="603"/>
      <c r="V33" s="604"/>
      <c r="W33" s="258"/>
      <c r="X33" s="667"/>
      <c r="Y33" s="668"/>
      <c r="Z33" s="668"/>
      <c r="AA33" s="668"/>
      <c r="AB33" s="669"/>
      <c r="AC33" s="537"/>
      <c r="AD33" s="538"/>
      <c r="AE33" s="539"/>
      <c r="AF33" s="532"/>
      <c r="AG33" s="535"/>
      <c r="AH33" s="534"/>
      <c r="AI33" s="602"/>
      <c r="AJ33" s="603"/>
      <c r="AK33" s="604"/>
      <c r="AL33" s="258"/>
      <c r="AM33" s="529"/>
      <c r="AN33" s="536"/>
      <c r="AO33" s="536"/>
      <c r="AP33" s="536"/>
      <c r="AQ33" s="531"/>
      <c r="AR33" s="537"/>
      <c r="AS33" s="538"/>
      <c r="AT33" s="539"/>
      <c r="AU33" s="532"/>
      <c r="AV33" s="533"/>
      <c r="AW33" s="534"/>
      <c r="AX33" s="602"/>
      <c r="AY33" s="603"/>
      <c r="AZ33" s="604"/>
      <c r="BA33" s="258"/>
      <c r="BB33" s="442" t="s">
        <v>173</v>
      </c>
      <c r="BC33" s="443"/>
      <c r="BD33" s="443"/>
      <c r="BE33" s="443"/>
      <c r="BF33" s="444"/>
      <c r="BG33" s="412"/>
      <c r="BH33" s="413"/>
      <c r="BI33" s="414"/>
      <c r="BJ33" s="429"/>
      <c r="BK33" s="430"/>
      <c r="BL33" s="431"/>
      <c r="BM33" s="494"/>
      <c r="BN33" s="495"/>
      <c r="BO33" s="496"/>
      <c r="BP33" s="258"/>
      <c r="BQ33" s="260"/>
      <c r="BR33" s="261"/>
      <c r="BS33" s="261"/>
      <c r="BT33" s="261"/>
      <c r="BU33" s="262"/>
      <c r="BV33" s="263"/>
      <c r="BW33" s="264"/>
      <c r="BX33" s="265"/>
      <c r="BY33" s="267"/>
      <c r="BZ33" s="267"/>
      <c r="CA33" s="267"/>
      <c r="CB33" s="269"/>
      <c r="CC33" s="269"/>
      <c r="CD33" s="269"/>
    </row>
    <row r="34" spans="2:82" ht="23.25" customHeight="1" thickBot="1" x14ac:dyDescent="0.2">
      <c r="B34" s="277"/>
      <c r="C34" s="261"/>
      <c r="D34" s="261"/>
      <c r="E34" s="261"/>
      <c r="F34" s="261"/>
      <c r="G34" s="277"/>
      <c r="I34" s="529"/>
      <c r="J34" s="530"/>
      <c r="K34" s="530"/>
      <c r="L34" s="530"/>
      <c r="M34" s="531"/>
      <c r="N34" s="537"/>
      <c r="O34" s="538"/>
      <c r="P34" s="539"/>
      <c r="Q34" s="532"/>
      <c r="R34" s="535"/>
      <c r="S34" s="534"/>
      <c r="T34" s="602"/>
      <c r="U34" s="603"/>
      <c r="V34" s="604"/>
      <c r="W34" s="258"/>
      <c r="X34" s="667"/>
      <c r="Y34" s="668"/>
      <c r="Z34" s="668"/>
      <c r="AA34" s="668"/>
      <c r="AB34" s="669"/>
      <c r="AC34" s="537"/>
      <c r="AD34" s="538"/>
      <c r="AE34" s="539"/>
      <c r="AF34" s="532"/>
      <c r="AG34" s="535"/>
      <c r="AH34" s="534"/>
      <c r="AI34" s="602"/>
      <c r="AJ34" s="603"/>
      <c r="AK34" s="604"/>
      <c r="AL34" s="258"/>
      <c r="AM34" s="529"/>
      <c r="AN34" s="536"/>
      <c r="AO34" s="536"/>
      <c r="AP34" s="536"/>
      <c r="AQ34" s="531"/>
      <c r="AR34" s="537"/>
      <c r="AS34" s="538"/>
      <c r="AT34" s="539"/>
      <c r="AU34" s="532"/>
      <c r="AV34" s="535"/>
      <c r="AW34" s="534"/>
      <c r="AX34" s="602"/>
      <c r="AY34" s="603"/>
      <c r="AZ34" s="604"/>
      <c r="BA34" s="258"/>
      <c r="BB34" s="423" t="s">
        <v>197</v>
      </c>
      <c r="BC34" s="424"/>
      <c r="BD34" s="424"/>
      <c r="BE34" s="424"/>
      <c r="BF34" s="425"/>
      <c r="BG34" s="412">
        <v>0.66666666666666663</v>
      </c>
      <c r="BH34" s="413"/>
      <c r="BI34" s="413"/>
      <c r="BJ34" s="429"/>
      <c r="BK34" s="430"/>
      <c r="BL34" s="431"/>
      <c r="BM34" s="527"/>
      <c r="BN34" s="527"/>
      <c r="BO34" s="528"/>
      <c r="BP34" s="258"/>
      <c r="BQ34" s="260"/>
      <c r="BR34" s="261"/>
      <c r="BS34" s="261"/>
      <c r="BT34" s="261"/>
      <c r="BU34" s="262"/>
      <c r="BV34" s="263"/>
      <c r="BW34" s="264"/>
      <c r="BX34" s="265"/>
      <c r="BY34" s="267"/>
      <c r="BZ34" s="267"/>
      <c r="CA34" s="267"/>
      <c r="CB34" s="269"/>
      <c r="CC34" s="269"/>
      <c r="CD34" s="269"/>
    </row>
    <row r="35" spans="2:82" ht="23.25" customHeight="1" x14ac:dyDescent="0.15">
      <c r="B35" s="277"/>
      <c r="C35" s="261"/>
      <c r="D35" s="261"/>
      <c r="E35" s="261"/>
      <c r="F35" s="261"/>
      <c r="G35" s="277"/>
      <c r="I35" s="529"/>
      <c r="J35" s="530"/>
      <c r="K35" s="530"/>
      <c r="L35" s="530"/>
      <c r="M35" s="531"/>
      <c r="N35" s="537"/>
      <c r="O35" s="538"/>
      <c r="P35" s="539"/>
      <c r="Q35" s="532"/>
      <c r="R35" s="535"/>
      <c r="S35" s="534"/>
      <c r="T35" s="602"/>
      <c r="U35" s="603"/>
      <c r="V35" s="604"/>
      <c r="W35" s="258"/>
      <c r="X35" s="667"/>
      <c r="Y35" s="668"/>
      <c r="Z35" s="668"/>
      <c r="AA35" s="668"/>
      <c r="AB35" s="669"/>
      <c r="AC35" s="537"/>
      <c r="AD35" s="538"/>
      <c r="AE35" s="539"/>
      <c r="AF35" s="532"/>
      <c r="AG35" s="535"/>
      <c r="AH35" s="534"/>
      <c r="AI35" s="602"/>
      <c r="AJ35" s="603"/>
      <c r="AK35" s="604"/>
      <c r="AL35" s="258"/>
      <c r="AM35" s="529"/>
      <c r="AN35" s="536"/>
      <c r="AO35" s="536"/>
      <c r="AP35" s="536"/>
      <c r="AQ35" s="531"/>
      <c r="AR35" s="537"/>
      <c r="AS35" s="538"/>
      <c r="AT35" s="539"/>
      <c r="AU35" s="532"/>
      <c r="AV35" s="535"/>
      <c r="AW35" s="534"/>
      <c r="AX35" s="602"/>
      <c r="AY35" s="603"/>
      <c r="AZ35" s="604"/>
      <c r="BA35" s="258"/>
      <c r="BB35" s="515" t="s">
        <v>189</v>
      </c>
      <c r="BC35" s="516"/>
      <c r="BD35" s="516"/>
      <c r="BE35" s="516"/>
      <c r="BF35" s="517"/>
      <c r="BG35" s="412">
        <v>0.67361111111111116</v>
      </c>
      <c r="BH35" s="413"/>
      <c r="BI35" s="414"/>
      <c r="BJ35" s="436">
        <v>10</v>
      </c>
      <c r="BK35" s="436"/>
      <c r="BL35" s="475"/>
      <c r="BM35" s="437">
        <v>5.6</v>
      </c>
      <c r="BN35" s="438"/>
      <c r="BO35" s="439"/>
      <c r="BP35" s="258"/>
      <c r="BQ35" s="260"/>
      <c r="BR35" s="261"/>
      <c r="BS35" s="261"/>
      <c r="BT35" s="261"/>
      <c r="BU35" s="262"/>
      <c r="BV35" s="263"/>
      <c r="BW35" s="264"/>
      <c r="BX35" s="265"/>
      <c r="BY35" s="267"/>
      <c r="BZ35" s="267"/>
      <c r="CA35" s="267"/>
      <c r="CB35" s="269"/>
      <c r="CC35" s="269"/>
      <c r="CD35" s="269"/>
    </row>
    <row r="36" spans="2:82" ht="23.25" customHeight="1" x14ac:dyDescent="0.15">
      <c r="B36" s="277"/>
      <c r="C36" s="261"/>
      <c r="D36" s="261"/>
      <c r="E36" s="261"/>
      <c r="F36" s="261"/>
      <c r="G36" s="277"/>
      <c r="I36" s="529"/>
      <c r="J36" s="536"/>
      <c r="K36" s="536"/>
      <c r="L36" s="536"/>
      <c r="M36" s="531"/>
      <c r="N36" s="537"/>
      <c r="O36" s="538"/>
      <c r="P36" s="539"/>
      <c r="Q36" s="532"/>
      <c r="R36" s="535"/>
      <c r="S36" s="534"/>
      <c r="T36" s="602"/>
      <c r="U36" s="603"/>
      <c r="V36" s="604"/>
      <c r="W36" s="258"/>
      <c r="X36" s="667"/>
      <c r="Y36" s="668"/>
      <c r="Z36" s="668"/>
      <c r="AA36" s="668"/>
      <c r="AB36" s="669"/>
      <c r="AC36" s="537"/>
      <c r="AD36" s="538"/>
      <c r="AE36" s="539"/>
      <c r="AF36" s="532"/>
      <c r="AG36" s="535"/>
      <c r="AH36" s="534"/>
      <c r="AI36" s="602"/>
      <c r="AJ36" s="603"/>
      <c r="AK36" s="604"/>
      <c r="AL36" s="258"/>
      <c r="AM36" s="529"/>
      <c r="AN36" s="536"/>
      <c r="AO36" s="536"/>
      <c r="AP36" s="536"/>
      <c r="AQ36" s="531"/>
      <c r="AR36" s="537"/>
      <c r="AS36" s="538"/>
      <c r="AT36" s="539"/>
      <c r="AU36" s="532"/>
      <c r="AV36" s="535"/>
      <c r="AW36" s="534"/>
      <c r="AX36" s="602"/>
      <c r="AY36" s="603"/>
      <c r="AZ36" s="604"/>
      <c r="BA36" s="258"/>
      <c r="BB36" s="442" t="s">
        <v>188</v>
      </c>
      <c r="BC36" s="443"/>
      <c r="BD36" s="443"/>
      <c r="BE36" s="443"/>
      <c r="BF36" s="444"/>
      <c r="BG36" s="412">
        <v>0.67708333333333337</v>
      </c>
      <c r="BH36" s="413"/>
      <c r="BI36" s="414"/>
      <c r="BJ36" s="524">
        <v>5</v>
      </c>
      <c r="BK36" s="525"/>
      <c r="BL36" s="526"/>
      <c r="BM36" s="521">
        <v>1.4</v>
      </c>
      <c r="BN36" s="522"/>
      <c r="BO36" s="523"/>
      <c r="BP36" s="258"/>
      <c r="BQ36" s="260"/>
      <c r="BR36" s="261"/>
      <c r="BS36" s="261"/>
      <c r="BT36" s="261"/>
      <c r="BU36" s="262"/>
      <c r="BV36" s="263"/>
      <c r="BW36" s="264"/>
      <c r="BX36" s="265"/>
      <c r="BY36" s="267"/>
      <c r="BZ36" s="267"/>
      <c r="CA36" s="267"/>
      <c r="CB36" s="269"/>
      <c r="CC36" s="269"/>
      <c r="CD36" s="269"/>
    </row>
    <row r="37" spans="2:82" ht="23.25" customHeight="1" x14ac:dyDescent="0.15">
      <c r="B37" s="277"/>
      <c r="C37" s="261"/>
      <c r="D37" s="261"/>
      <c r="E37" s="261"/>
      <c r="F37" s="261"/>
      <c r="G37" s="277"/>
      <c r="I37" s="529"/>
      <c r="J37" s="536"/>
      <c r="K37" s="536"/>
      <c r="L37" s="536"/>
      <c r="M37" s="531"/>
      <c r="N37" s="537"/>
      <c r="O37" s="538"/>
      <c r="P37" s="539"/>
      <c r="Q37" s="532"/>
      <c r="R37" s="535"/>
      <c r="S37" s="534"/>
      <c r="T37" s="602"/>
      <c r="U37" s="603"/>
      <c r="V37" s="604"/>
      <c r="W37" s="258"/>
      <c r="X37" s="667"/>
      <c r="Y37" s="668"/>
      <c r="Z37" s="668"/>
      <c r="AA37" s="668"/>
      <c r="AB37" s="669"/>
      <c r="AC37" s="537"/>
      <c r="AD37" s="538"/>
      <c r="AE37" s="539"/>
      <c r="AF37" s="532"/>
      <c r="AG37" s="535"/>
      <c r="AH37" s="534"/>
      <c r="AI37" s="602"/>
      <c r="AJ37" s="603"/>
      <c r="AK37" s="604"/>
      <c r="AL37" s="258"/>
      <c r="AM37" s="529"/>
      <c r="AN37" s="536"/>
      <c r="AO37" s="536"/>
      <c r="AP37" s="536"/>
      <c r="AQ37" s="531"/>
      <c r="AR37" s="537"/>
      <c r="AS37" s="538"/>
      <c r="AT37" s="539"/>
      <c r="AU37" s="532"/>
      <c r="AV37" s="535"/>
      <c r="AW37" s="534"/>
      <c r="AX37" s="602"/>
      <c r="AY37" s="603"/>
      <c r="AZ37" s="604"/>
      <c r="BA37" s="258"/>
      <c r="BB37" s="442" t="s">
        <v>187</v>
      </c>
      <c r="BC37" s="443"/>
      <c r="BD37" s="443"/>
      <c r="BE37" s="443"/>
      <c r="BF37" s="444"/>
      <c r="BG37" s="412">
        <v>0.68055555555555558</v>
      </c>
      <c r="BH37" s="413"/>
      <c r="BI37" s="414"/>
      <c r="BJ37" s="524">
        <v>5</v>
      </c>
      <c r="BK37" s="525"/>
      <c r="BL37" s="526"/>
      <c r="BM37" s="521">
        <v>1.2</v>
      </c>
      <c r="BN37" s="522"/>
      <c r="BO37" s="523"/>
      <c r="BP37" s="258"/>
      <c r="BQ37" s="260"/>
      <c r="BR37" s="261"/>
      <c r="BS37" s="261"/>
      <c r="BT37" s="261"/>
      <c r="BU37" s="262"/>
      <c r="BV37" s="263"/>
      <c r="BW37" s="264"/>
      <c r="BX37" s="265"/>
      <c r="BY37" s="267"/>
      <c r="BZ37" s="267"/>
      <c r="CA37" s="267"/>
      <c r="CB37" s="269"/>
      <c r="CC37" s="269"/>
      <c r="CD37" s="269"/>
    </row>
    <row r="38" spans="2:82" ht="23.25" customHeight="1" thickBot="1" x14ac:dyDescent="0.2">
      <c r="B38" s="277"/>
      <c r="C38" s="261"/>
      <c r="D38" s="261"/>
      <c r="E38" s="261"/>
      <c r="F38" s="261"/>
      <c r="G38" s="277"/>
      <c r="I38" s="529"/>
      <c r="J38" s="536"/>
      <c r="K38" s="536"/>
      <c r="L38" s="536"/>
      <c r="M38" s="531"/>
      <c r="N38" s="537"/>
      <c r="O38" s="538"/>
      <c r="P38" s="539"/>
      <c r="Q38" s="670"/>
      <c r="R38" s="671"/>
      <c r="S38" s="672"/>
      <c r="T38" s="673"/>
      <c r="U38" s="674"/>
      <c r="V38" s="675"/>
      <c r="W38" s="258"/>
      <c r="X38" s="667"/>
      <c r="Y38" s="668"/>
      <c r="Z38" s="668"/>
      <c r="AA38" s="668"/>
      <c r="AB38" s="669"/>
      <c r="AC38" s="537"/>
      <c r="AD38" s="538"/>
      <c r="AE38" s="539"/>
      <c r="AF38" s="670"/>
      <c r="AG38" s="671"/>
      <c r="AH38" s="672"/>
      <c r="AI38" s="673"/>
      <c r="AJ38" s="674"/>
      <c r="AK38" s="675"/>
      <c r="AL38" s="258"/>
      <c r="AM38" s="529"/>
      <c r="AN38" s="536"/>
      <c r="AO38" s="536"/>
      <c r="AP38" s="536"/>
      <c r="AQ38" s="531"/>
      <c r="AR38" s="537"/>
      <c r="AS38" s="538"/>
      <c r="AT38" s="539"/>
      <c r="AU38" s="670"/>
      <c r="AV38" s="671"/>
      <c r="AW38" s="672"/>
      <c r="AX38" s="673"/>
      <c r="AY38" s="674"/>
      <c r="AZ38" s="675"/>
      <c r="BA38" s="258"/>
      <c r="BB38" s="442" t="s">
        <v>186</v>
      </c>
      <c r="BC38" s="443"/>
      <c r="BD38" s="443"/>
      <c r="BE38" s="443"/>
      <c r="BF38" s="444"/>
      <c r="BG38" s="412">
        <v>0.68402777777777779</v>
      </c>
      <c r="BH38" s="413"/>
      <c r="BI38" s="414"/>
      <c r="BJ38" s="435">
        <v>5</v>
      </c>
      <c r="BK38" s="436"/>
      <c r="BL38" s="475"/>
      <c r="BM38" s="437">
        <v>1.2</v>
      </c>
      <c r="BN38" s="438"/>
      <c r="BO38" s="439"/>
      <c r="BP38" s="258"/>
      <c r="BQ38" s="260"/>
      <c r="BR38" s="261"/>
      <c r="BS38" s="261"/>
      <c r="BT38" s="261"/>
      <c r="BU38" s="262"/>
      <c r="BV38" s="263"/>
      <c r="BW38" s="264"/>
      <c r="BX38" s="265"/>
      <c r="BY38" s="267"/>
      <c r="BZ38" s="267"/>
      <c r="CA38" s="267"/>
      <c r="CB38" s="269"/>
      <c r="CC38" s="269"/>
      <c r="CD38" s="269"/>
    </row>
    <row r="39" spans="2:82" ht="23.25" customHeight="1" thickBot="1" x14ac:dyDescent="0.2">
      <c r="B39" s="277"/>
      <c r="G39" s="277"/>
      <c r="I39" s="442" t="s">
        <v>97</v>
      </c>
      <c r="J39" s="443"/>
      <c r="K39" s="443"/>
      <c r="L39" s="443"/>
      <c r="M39" s="444"/>
      <c r="N39" s="395"/>
      <c r="O39" s="396"/>
      <c r="P39" s="397"/>
      <c r="Q39" s="421"/>
      <c r="R39" s="421"/>
      <c r="S39" s="421"/>
      <c r="T39" s="422"/>
      <c r="U39" s="422"/>
      <c r="V39" s="422"/>
      <c r="X39" s="404" t="s">
        <v>113</v>
      </c>
      <c r="Y39" s="405"/>
      <c r="Z39" s="405"/>
      <c r="AA39" s="405"/>
      <c r="AB39" s="406"/>
      <c r="AC39" s="395"/>
      <c r="AD39" s="396"/>
      <c r="AE39" s="397"/>
      <c r="AF39" s="421"/>
      <c r="AG39" s="421"/>
      <c r="AH39" s="421"/>
      <c r="AI39" s="422"/>
      <c r="AJ39" s="422"/>
      <c r="AK39" s="422"/>
      <c r="AL39" s="253"/>
      <c r="AM39" s="469" t="s">
        <v>173</v>
      </c>
      <c r="AN39" s="470"/>
      <c r="AO39" s="470"/>
      <c r="AP39" s="470"/>
      <c r="AQ39" s="471"/>
      <c r="AR39" s="412"/>
      <c r="AS39" s="413"/>
      <c r="AT39" s="413"/>
      <c r="AU39" s="429"/>
      <c r="AV39" s="430"/>
      <c r="AW39" s="431"/>
      <c r="AX39" s="494"/>
      <c r="AY39" s="495"/>
      <c r="AZ39" s="496"/>
      <c r="BB39" s="442" t="s">
        <v>97</v>
      </c>
      <c r="BC39" s="443"/>
      <c r="BD39" s="443"/>
      <c r="BE39" s="443"/>
      <c r="BF39" s="444"/>
      <c r="BG39" s="395"/>
      <c r="BH39" s="396"/>
      <c r="BI39" s="397"/>
      <c r="BJ39" s="421"/>
      <c r="BK39" s="421"/>
      <c r="BL39" s="421"/>
      <c r="BM39" s="422"/>
      <c r="BN39" s="422"/>
      <c r="BO39" s="422"/>
      <c r="BQ39" s="404"/>
      <c r="BR39" s="405"/>
      <c r="BS39" s="405"/>
      <c r="BT39" s="405"/>
      <c r="BU39" s="406"/>
      <c r="BV39" s="395"/>
      <c r="BW39" s="396"/>
      <c r="BX39" s="397"/>
      <c r="BY39" s="421"/>
      <c r="BZ39" s="421"/>
      <c r="CA39" s="421"/>
      <c r="CB39" s="422"/>
      <c r="CC39" s="422"/>
      <c r="CD39" s="422"/>
    </row>
    <row r="40" spans="2:82" ht="23.25" customHeight="1" x14ac:dyDescent="0.15">
      <c r="B40" s="277"/>
      <c r="G40" s="277"/>
      <c r="I40" s="547" t="s">
        <v>95</v>
      </c>
      <c r="J40" s="548"/>
      <c r="K40" s="548"/>
      <c r="L40" s="548"/>
      <c r="M40" s="549"/>
      <c r="N40" s="479"/>
      <c r="O40" s="480"/>
      <c r="P40" s="481"/>
      <c r="Q40" s="540">
        <v>60</v>
      </c>
      <c r="R40" s="540"/>
      <c r="S40" s="540"/>
      <c r="T40" s="541"/>
      <c r="U40" s="542"/>
      <c r="V40" s="543"/>
      <c r="X40" s="676" t="s">
        <v>95</v>
      </c>
      <c r="Y40" s="677"/>
      <c r="Z40" s="677"/>
      <c r="AA40" s="677"/>
      <c r="AB40" s="678"/>
      <c r="AC40" s="479"/>
      <c r="AD40" s="480"/>
      <c r="AE40" s="481"/>
      <c r="AF40" s="540">
        <v>60</v>
      </c>
      <c r="AG40" s="540"/>
      <c r="AH40" s="540"/>
      <c r="AI40" s="541"/>
      <c r="AJ40" s="542"/>
      <c r="AK40" s="543"/>
      <c r="AL40" s="253"/>
      <c r="AM40" s="679" t="s">
        <v>95</v>
      </c>
      <c r="AN40" s="680"/>
      <c r="AO40" s="680"/>
      <c r="AP40" s="680"/>
      <c r="AQ40" s="681"/>
      <c r="AR40" s="479"/>
      <c r="AS40" s="480"/>
      <c r="AT40" s="481"/>
      <c r="AU40" s="540">
        <v>60</v>
      </c>
      <c r="AV40" s="540"/>
      <c r="AW40" s="540"/>
      <c r="AX40" s="541"/>
      <c r="AY40" s="542"/>
      <c r="AZ40" s="543"/>
      <c r="BB40" s="279" t="s">
        <v>95</v>
      </c>
      <c r="BC40" s="280"/>
      <c r="BD40" s="280"/>
      <c r="BE40" s="280"/>
      <c r="BF40" s="280"/>
      <c r="BG40" s="479"/>
      <c r="BH40" s="480"/>
      <c r="BI40" s="481"/>
      <c r="BJ40" s="540">
        <v>60</v>
      </c>
      <c r="BK40" s="540"/>
      <c r="BL40" s="540"/>
      <c r="BM40" s="541"/>
      <c r="BN40" s="542"/>
      <c r="BO40" s="543"/>
      <c r="BQ40" s="279"/>
      <c r="BR40" s="280"/>
      <c r="BS40" s="280"/>
      <c r="BT40" s="280"/>
      <c r="BU40" s="280"/>
      <c r="BV40" s="479"/>
      <c r="BW40" s="480"/>
      <c r="BX40" s="481"/>
      <c r="BY40" s="540"/>
      <c r="BZ40" s="540"/>
      <c r="CA40" s="540"/>
      <c r="CB40" s="541"/>
      <c r="CC40" s="542"/>
      <c r="CD40" s="543"/>
    </row>
    <row r="41" spans="2:82" ht="23.25" customHeight="1" x14ac:dyDescent="0.15">
      <c r="B41" s="277"/>
      <c r="G41" s="277"/>
      <c r="I41" s="482" t="s">
        <v>114</v>
      </c>
      <c r="J41" s="483"/>
      <c r="K41" s="483"/>
      <c r="L41" s="483"/>
      <c r="M41" s="483"/>
      <c r="N41" s="483"/>
      <c r="O41" s="483"/>
      <c r="P41" s="484"/>
      <c r="Q41" s="544">
        <f>SUM(Q22:S40)</f>
        <v>110</v>
      </c>
      <c r="R41" s="545"/>
      <c r="S41" s="546"/>
      <c r="T41" s="488">
        <f>SUM(T22:V40)</f>
        <v>18.799999999999997</v>
      </c>
      <c r="U41" s="489"/>
      <c r="V41" s="490"/>
      <c r="X41" s="482" t="s">
        <v>114</v>
      </c>
      <c r="Y41" s="483"/>
      <c r="Z41" s="483"/>
      <c r="AA41" s="483"/>
      <c r="AB41" s="483"/>
      <c r="AC41" s="483"/>
      <c r="AD41" s="483"/>
      <c r="AE41" s="484"/>
      <c r="AF41" s="544">
        <f>SUM(AF22:AF40)</f>
        <v>85</v>
      </c>
      <c r="AG41" s="545"/>
      <c r="AH41" s="546"/>
      <c r="AI41" s="488">
        <f>SUM(AI22:AI40)</f>
        <v>9.3999999999999986</v>
      </c>
      <c r="AJ41" s="489"/>
      <c r="AK41" s="490"/>
      <c r="AL41" s="253"/>
      <c r="AM41" s="482" t="s">
        <v>114</v>
      </c>
      <c r="AN41" s="483"/>
      <c r="AO41" s="483"/>
      <c r="AP41" s="483"/>
      <c r="AQ41" s="483"/>
      <c r="AR41" s="483"/>
      <c r="AS41" s="483"/>
      <c r="AT41" s="484"/>
      <c r="AU41" s="544">
        <f>SUM(AU22:AU40)</f>
        <v>85</v>
      </c>
      <c r="AV41" s="545"/>
      <c r="AW41" s="546"/>
      <c r="AX41" s="488">
        <f>SUM(AX22:AX40)</f>
        <v>9.3999999999999986</v>
      </c>
      <c r="AY41" s="489"/>
      <c r="AZ41" s="490"/>
      <c r="BB41" s="482" t="s">
        <v>114</v>
      </c>
      <c r="BC41" s="483"/>
      <c r="BD41" s="483"/>
      <c r="BE41" s="483"/>
      <c r="BF41" s="483"/>
      <c r="BG41" s="483"/>
      <c r="BH41" s="483"/>
      <c r="BI41" s="484"/>
      <c r="BJ41" s="544">
        <f>SUM(BJ22:BJ40)</f>
        <v>135</v>
      </c>
      <c r="BK41" s="545"/>
      <c r="BL41" s="546"/>
      <c r="BM41" s="488">
        <f>SUM(BM22:BM40)</f>
        <v>28.199999999999996</v>
      </c>
      <c r="BN41" s="489"/>
      <c r="BO41" s="490"/>
      <c r="BQ41" s="482"/>
      <c r="BR41" s="483"/>
      <c r="BS41" s="483"/>
      <c r="BT41" s="483"/>
      <c r="BU41" s="483"/>
      <c r="BV41" s="483"/>
      <c r="BW41" s="483"/>
      <c r="BX41" s="484"/>
      <c r="BY41" s="544"/>
      <c r="BZ41" s="545"/>
      <c r="CA41" s="546"/>
      <c r="CB41" s="488"/>
      <c r="CC41" s="489"/>
      <c r="CD41" s="490"/>
    </row>
    <row r="42" spans="2:82" ht="45.75" hidden="1" customHeight="1" x14ac:dyDescent="0.15">
      <c r="B42" s="277"/>
      <c r="G42" s="277"/>
      <c r="I42" s="560" t="s">
        <v>111</v>
      </c>
      <c r="J42" s="561"/>
      <c r="K42" s="561"/>
      <c r="L42" s="561"/>
      <c r="M42" s="561"/>
      <c r="N42" s="483"/>
      <c r="O42" s="483"/>
      <c r="P42" s="484"/>
      <c r="Q42" s="563">
        <f>Q20+Q41</f>
        <v>195</v>
      </c>
      <c r="R42" s="563"/>
      <c r="S42" s="563"/>
      <c r="T42" s="564">
        <f>ROUNDDOWN(T20+T41,1)</f>
        <v>28.2</v>
      </c>
      <c r="U42" s="565"/>
      <c r="V42" s="566"/>
      <c r="X42" s="567" t="s">
        <v>111</v>
      </c>
      <c r="Y42" s="568"/>
      <c r="Z42" s="568"/>
      <c r="AA42" s="568"/>
      <c r="AB42" s="568"/>
      <c r="AC42" s="568"/>
      <c r="AD42" s="568"/>
      <c r="AE42" s="569"/>
      <c r="AF42" s="563">
        <f>AF20+AF41</f>
        <v>170</v>
      </c>
      <c r="AG42" s="563"/>
      <c r="AH42" s="563"/>
      <c r="AI42" s="564">
        <f>ROUNDDOWN(AI20+AI41,1)</f>
        <v>18.8</v>
      </c>
      <c r="AJ42" s="565"/>
      <c r="AK42" s="566"/>
      <c r="AL42" s="253"/>
      <c r="AM42" s="560" t="s">
        <v>111</v>
      </c>
      <c r="AN42" s="561"/>
      <c r="AO42" s="561"/>
      <c r="AP42" s="561"/>
      <c r="AQ42" s="561"/>
      <c r="AR42" s="483"/>
      <c r="AS42" s="483"/>
      <c r="AT42" s="484"/>
      <c r="AU42" s="563">
        <f>AU20+AU41</f>
        <v>170</v>
      </c>
      <c r="AV42" s="563"/>
      <c r="AW42" s="563"/>
      <c r="AX42" s="564">
        <f>ROUNDDOWN(AX20+AX41,1)</f>
        <v>18.8</v>
      </c>
      <c r="AY42" s="565"/>
      <c r="AZ42" s="566"/>
      <c r="BB42" s="560" t="s">
        <v>111</v>
      </c>
      <c r="BC42" s="561"/>
      <c r="BD42" s="561"/>
      <c r="BE42" s="561"/>
      <c r="BF42" s="561"/>
      <c r="BG42" s="561"/>
      <c r="BH42" s="561"/>
      <c r="BI42" s="562"/>
      <c r="BJ42" s="563">
        <f>BJ20+BJ41</f>
        <v>220</v>
      </c>
      <c r="BK42" s="563"/>
      <c r="BL42" s="563"/>
      <c r="BM42" s="564">
        <f>ROUNDDOWN(BM20+BM41,1)</f>
        <v>37.6</v>
      </c>
      <c r="BN42" s="565"/>
      <c r="BO42" s="566"/>
      <c r="BQ42" s="560"/>
      <c r="BR42" s="561"/>
      <c r="BS42" s="561"/>
      <c r="BT42" s="561"/>
      <c r="BU42" s="561"/>
      <c r="BV42" s="561"/>
      <c r="BW42" s="561"/>
      <c r="BX42" s="562"/>
      <c r="BY42" s="563"/>
      <c r="BZ42" s="563"/>
      <c r="CA42" s="563"/>
      <c r="CB42" s="564"/>
      <c r="CC42" s="565"/>
      <c r="CD42" s="566"/>
    </row>
    <row r="43" spans="2:82" ht="43.5" hidden="1" customHeight="1" x14ac:dyDescent="0.15">
      <c r="I43" s="550"/>
      <c r="J43" s="551"/>
      <c r="K43" s="551"/>
      <c r="L43" s="551"/>
      <c r="M43" s="551"/>
      <c r="N43" s="551"/>
      <c r="O43" s="551"/>
      <c r="P43" s="552"/>
      <c r="Q43" s="550"/>
      <c r="R43" s="553"/>
      <c r="S43" s="281"/>
      <c r="T43" s="554"/>
      <c r="U43" s="555"/>
      <c r="V43" s="556"/>
      <c r="X43" s="557"/>
      <c r="Y43" s="558"/>
      <c r="Z43" s="558"/>
      <c r="AA43" s="558"/>
      <c r="AB43" s="558"/>
      <c r="AC43" s="558"/>
      <c r="AD43" s="558"/>
      <c r="AE43" s="559"/>
      <c r="AF43" s="550"/>
      <c r="AG43" s="553"/>
      <c r="AH43" s="281"/>
      <c r="AI43" s="554"/>
      <c r="AJ43" s="555"/>
      <c r="AK43" s="556"/>
      <c r="AL43" s="253"/>
      <c r="AM43" s="557"/>
      <c r="AN43" s="558"/>
      <c r="AO43" s="558"/>
      <c r="AP43" s="558"/>
      <c r="AQ43" s="558"/>
      <c r="AR43" s="558"/>
      <c r="AS43" s="558"/>
      <c r="AT43" s="559"/>
      <c r="AU43" s="550"/>
      <c r="AV43" s="553"/>
      <c r="AW43" s="281"/>
      <c r="AX43" s="554"/>
      <c r="AY43" s="555"/>
      <c r="AZ43" s="556"/>
      <c r="BB43" s="557"/>
      <c r="BC43" s="558"/>
      <c r="BD43" s="558"/>
      <c r="BE43" s="558"/>
      <c r="BF43" s="558"/>
      <c r="BG43" s="558"/>
      <c r="BH43" s="558"/>
      <c r="BI43" s="559"/>
      <c r="BJ43" s="550"/>
      <c r="BK43" s="553"/>
      <c r="BL43" s="281"/>
      <c r="BM43" s="554"/>
      <c r="BN43" s="555"/>
      <c r="BO43" s="556"/>
      <c r="BQ43" s="557"/>
      <c r="BR43" s="558"/>
      <c r="BS43" s="558"/>
      <c r="BT43" s="558"/>
      <c r="BU43" s="558"/>
      <c r="BV43" s="558"/>
      <c r="BW43" s="558"/>
      <c r="BX43" s="559"/>
      <c r="BY43" s="550"/>
      <c r="BZ43" s="553"/>
      <c r="CA43" s="281"/>
      <c r="CB43" s="554"/>
      <c r="CC43" s="555"/>
      <c r="CD43" s="556"/>
    </row>
    <row r="44" spans="2:82" s="282" customFormat="1" ht="23.25" customHeight="1" x14ac:dyDescent="0.15"/>
    <row r="45" spans="2:82" s="282" customFormat="1" ht="23.25" customHeight="1" thickBot="1" x14ac:dyDescent="0.2"/>
    <row r="46" spans="2:82" s="282" customFormat="1" ht="23.25" customHeight="1" thickBot="1" x14ac:dyDescent="0.2">
      <c r="I46" s="576" t="s">
        <v>115</v>
      </c>
      <c r="J46" s="577"/>
      <c r="K46" s="577"/>
      <c r="L46" s="577"/>
      <c r="M46" s="577"/>
      <c r="N46" s="577"/>
      <c r="O46" s="577"/>
      <c r="P46" s="578"/>
      <c r="Q46" s="570">
        <f>Q20</f>
        <v>85</v>
      </c>
      <c r="R46" s="579"/>
      <c r="S46" s="580"/>
      <c r="T46" s="573">
        <f>T20</f>
        <v>9.3999999999999986</v>
      </c>
      <c r="U46" s="581"/>
      <c r="V46" s="582"/>
      <c r="X46" s="576" t="s">
        <v>115</v>
      </c>
      <c r="Y46" s="577"/>
      <c r="Z46" s="577"/>
      <c r="AA46" s="577"/>
      <c r="AB46" s="577"/>
      <c r="AC46" s="577"/>
      <c r="AD46" s="577"/>
      <c r="AE46" s="578"/>
      <c r="AF46" s="570">
        <f>AF20</f>
        <v>85</v>
      </c>
      <c r="AG46" s="571"/>
      <c r="AH46" s="572"/>
      <c r="AI46" s="573">
        <f>AI20</f>
        <v>9.3999999999999986</v>
      </c>
      <c r="AJ46" s="574"/>
      <c r="AK46" s="575"/>
      <c r="AM46" s="576" t="s">
        <v>115</v>
      </c>
      <c r="AN46" s="577"/>
      <c r="AO46" s="577"/>
      <c r="AP46" s="577"/>
      <c r="AQ46" s="577"/>
      <c r="AR46" s="577"/>
      <c r="AS46" s="577"/>
      <c r="AT46" s="578"/>
      <c r="AU46" s="570">
        <f>AU20</f>
        <v>85</v>
      </c>
      <c r="AV46" s="571"/>
      <c r="AW46" s="572"/>
      <c r="AX46" s="573">
        <f>AX20</f>
        <v>9.3999999999999986</v>
      </c>
      <c r="AY46" s="574"/>
      <c r="AZ46" s="575"/>
      <c r="BB46" s="576" t="s">
        <v>115</v>
      </c>
      <c r="BC46" s="577"/>
      <c r="BD46" s="577"/>
      <c r="BE46" s="577"/>
      <c r="BF46" s="577"/>
      <c r="BG46" s="577"/>
      <c r="BH46" s="577"/>
      <c r="BI46" s="578"/>
      <c r="BJ46" s="570">
        <f>BJ20</f>
        <v>85</v>
      </c>
      <c r="BK46" s="571"/>
      <c r="BL46" s="572"/>
      <c r="BM46" s="573">
        <f>BM20</f>
        <v>9.3999999999999986</v>
      </c>
      <c r="BN46" s="574"/>
      <c r="BO46" s="575"/>
      <c r="BQ46" s="576"/>
      <c r="BR46" s="577"/>
      <c r="BS46" s="577"/>
      <c r="BT46" s="577"/>
      <c r="BU46" s="577"/>
      <c r="BV46" s="577"/>
      <c r="BW46" s="577"/>
      <c r="BX46" s="578"/>
      <c r="BY46" s="570"/>
      <c r="BZ46" s="571"/>
      <c r="CA46" s="572"/>
      <c r="CB46" s="573"/>
      <c r="CC46" s="574"/>
      <c r="CD46" s="575"/>
    </row>
    <row r="47" spans="2:82" s="282" customFormat="1" ht="23.25" customHeight="1" thickBot="1" x14ac:dyDescent="0.2">
      <c r="I47" s="576" t="s">
        <v>116</v>
      </c>
      <c r="J47" s="577"/>
      <c r="K47" s="577"/>
      <c r="L47" s="577"/>
      <c r="M47" s="577"/>
      <c r="N47" s="577"/>
      <c r="O47" s="577"/>
      <c r="P47" s="578"/>
      <c r="Q47" s="570">
        <f>Q41</f>
        <v>110</v>
      </c>
      <c r="R47" s="579"/>
      <c r="S47" s="580"/>
      <c r="T47" s="573">
        <f>T41</f>
        <v>18.799999999999997</v>
      </c>
      <c r="U47" s="581"/>
      <c r="V47" s="582"/>
      <c r="X47" s="576" t="s">
        <v>116</v>
      </c>
      <c r="Y47" s="577"/>
      <c r="Z47" s="577"/>
      <c r="AA47" s="577"/>
      <c r="AB47" s="577"/>
      <c r="AC47" s="577"/>
      <c r="AD47" s="577"/>
      <c r="AE47" s="578"/>
      <c r="AF47" s="570">
        <f>AF41</f>
        <v>85</v>
      </c>
      <c r="AG47" s="571"/>
      <c r="AH47" s="572"/>
      <c r="AI47" s="573">
        <f>AI41</f>
        <v>9.3999999999999986</v>
      </c>
      <c r="AJ47" s="574"/>
      <c r="AK47" s="575"/>
      <c r="AM47" s="576" t="s">
        <v>116</v>
      </c>
      <c r="AN47" s="577"/>
      <c r="AO47" s="577"/>
      <c r="AP47" s="577"/>
      <c r="AQ47" s="577"/>
      <c r="AR47" s="577"/>
      <c r="AS47" s="577"/>
      <c r="AT47" s="578"/>
      <c r="AU47" s="570">
        <f>AU41</f>
        <v>85</v>
      </c>
      <c r="AV47" s="571"/>
      <c r="AW47" s="572"/>
      <c r="AX47" s="573">
        <f>AX41</f>
        <v>9.3999999999999986</v>
      </c>
      <c r="AY47" s="574"/>
      <c r="AZ47" s="575"/>
      <c r="BB47" s="576" t="s">
        <v>116</v>
      </c>
      <c r="BC47" s="577"/>
      <c r="BD47" s="577"/>
      <c r="BE47" s="577"/>
      <c r="BF47" s="577"/>
      <c r="BG47" s="577"/>
      <c r="BH47" s="577"/>
      <c r="BI47" s="578"/>
      <c r="BJ47" s="570">
        <f>BJ41</f>
        <v>135</v>
      </c>
      <c r="BK47" s="571"/>
      <c r="BL47" s="572"/>
      <c r="BM47" s="573">
        <f>BM41</f>
        <v>28.199999999999996</v>
      </c>
      <c r="BN47" s="574"/>
      <c r="BO47" s="575"/>
      <c r="BQ47" s="576"/>
      <c r="BR47" s="577"/>
      <c r="BS47" s="577"/>
      <c r="BT47" s="577"/>
      <c r="BU47" s="577"/>
      <c r="BV47" s="577"/>
      <c r="BW47" s="577"/>
      <c r="BX47" s="578"/>
      <c r="BY47" s="570"/>
      <c r="BZ47" s="571"/>
      <c r="CA47" s="572"/>
      <c r="CB47" s="573"/>
      <c r="CC47" s="574"/>
      <c r="CD47" s="575"/>
    </row>
    <row r="48" spans="2:82" s="282" customFormat="1" ht="23.25" customHeight="1" thickBot="1" x14ac:dyDescent="0.2">
      <c r="I48" s="576" t="s">
        <v>111</v>
      </c>
      <c r="J48" s="577"/>
      <c r="K48" s="577"/>
      <c r="L48" s="577"/>
      <c r="M48" s="577"/>
      <c r="N48" s="577"/>
      <c r="O48" s="577"/>
      <c r="P48" s="578"/>
      <c r="Q48" s="570">
        <f>Q46+Q47</f>
        <v>195</v>
      </c>
      <c r="R48" s="579"/>
      <c r="S48" s="580"/>
      <c r="T48" s="573">
        <f>T46+T47</f>
        <v>28.199999999999996</v>
      </c>
      <c r="U48" s="581"/>
      <c r="V48" s="582"/>
      <c r="X48" s="576" t="s">
        <v>111</v>
      </c>
      <c r="Y48" s="577"/>
      <c r="Z48" s="577"/>
      <c r="AA48" s="577"/>
      <c r="AB48" s="577"/>
      <c r="AC48" s="577"/>
      <c r="AD48" s="577"/>
      <c r="AE48" s="578"/>
      <c r="AF48" s="570">
        <f>AF46+AF47</f>
        <v>170</v>
      </c>
      <c r="AG48" s="571"/>
      <c r="AH48" s="572"/>
      <c r="AI48" s="573">
        <f>AI46+AI47</f>
        <v>18.799999999999997</v>
      </c>
      <c r="AJ48" s="574"/>
      <c r="AK48" s="575"/>
      <c r="AM48" s="576" t="s">
        <v>111</v>
      </c>
      <c r="AN48" s="577"/>
      <c r="AO48" s="577"/>
      <c r="AP48" s="577"/>
      <c r="AQ48" s="577"/>
      <c r="AR48" s="577"/>
      <c r="AS48" s="577"/>
      <c r="AT48" s="577"/>
      <c r="AU48" s="570">
        <f>AU46+AU47</f>
        <v>170</v>
      </c>
      <c r="AV48" s="571"/>
      <c r="AW48" s="572"/>
      <c r="AX48" s="573">
        <f>AX46+AX47</f>
        <v>18.799999999999997</v>
      </c>
      <c r="AY48" s="574"/>
      <c r="AZ48" s="575"/>
      <c r="BB48" s="576" t="s">
        <v>111</v>
      </c>
      <c r="BC48" s="577"/>
      <c r="BD48" s="577"/>
      <c r="BE48" s="577"/>
      <c r="BF48" s="577"/>
      <c r="BG48" s="577"/>
      <c r="BH48" s="577"/>
      <c r="BI48" s="577"/>
      <c r="BJ48" s="570">
        <f>BJ46+BJ47</f>
        <v>220</v>
      </c>
      <c r="BK48" s="571"/>
      <c r="BL48" s="572"/>
      <c r="BM48" s="573">
        <f>BM46+BM47</f>
        <v>37.599999999999994</v>
      </c>
      <c r="BN48" s="574"/>
      <c r="BO48" s="575"/>
      <c r="BQ48" s="576"/>
      <c r="BR48" s="577"/>
      <c r="BS48" s="577"/>
      <c r="BT48" s="577"/>
      <c r="BU48" s="577"/>
      <c r="BV48" s="577"/>
      <c r="BW48" s="577"/>
      <c r="BX48" s="577"/>
      <c r="BY48" s="570"/>
      <c r="BZ48" s="571"/>
      <c r="CA48" s="572"/>
      <c r="CB48" s="573"/>
      <c r="CC48" s="574"/>
      <c r="CD48" s="575"/>
    </row>
    <row r="49" spans="1:82" s="282" customFormat="1" ht="23.25" customHeight="1" thickBot="1" x14ac:dyDescent="0.2">
      <c r="I49" s="576" t="str">
        <f>I4</f>
        <v>１）通常運行</v>
      </c>
      <c r="J49" s="577"/>
      <c r="K49" s="577"/>
      <c r="L49" s="577"/>
      <c r="M49" s="577"/>
      <c r="N49" s="577"/>
      <c r="O49" s="577"/>
      <c r="P49" s="577"/>
      <c r="Q49" s="583" t="str">
        <f>IF(ROUND(Q48/60,0)&lt;=5,"5",(ROUND(Q48/60,0)))</f>
        <v>5</v>
      </c>
      <c r="R49" s="579"/>
      <c r="S49" s="283" t="s">
        <v>117</v>
      </c>
      <c r="T49" s="584">
        <f>ROUNDUP(T48,-1)</f>
        <v>30</v>
      </c>
      <c r="U49" s="585"/>
      <c r="V49" s="586"/>
      <c r="X49" s="576" t="str">
        <f>X4</f>
        <v>２）一斉下校</v>
      </c>
      <c r="Y49" s="577"/>
      <c r="Z49" s="577"/>
      <c r="AA49" s="577"/>
      <c r="AB49" s="577"/>
      <c r="AC49" s="577"/>
      <c r="AD49" s="577"/>
      <c r="AE49" s="578"/>
      <c r="AF49" s="583" t="str">
        <f>IF(ROUND(AF48/60,0)&lt;=5,"5",(ROUND(AF48/60,0)))</f>
        <v>5</v>
      </c>
      <c r="AG49" s="579"/>
      <c r="AH49" s="283" t="s">
        <v>117</v>
      </c>
      <c r="AI49" s="584">
        <f>ROUNDUP(AI48,-1)</f>
        <v>20</v>
      </c>
      <c r="AJ49" s="585"/>
      <c r="AK49" s="586"/>
      <c r="AM49" s="576" t="str">
        <f>AM4</f>
        <v>３）休日運行</v>
      </c>
      <c r="AN49" s="577"/>
      <c r="AO49" s="577"/>
      <c r="AP49" s="577"/>
      <c r="AQ49" s="577"/>
      <c r="AR49" s="577"/>
      <c r="AS49" s="577"/>
      <c r="AT49" s="577"/>
      <c r="AU49" s="583" t="str">
        <f>IF(ROUND(AU48/60,0)&lt;=5,"5",(ROUND(AU48/60,0)))</f>
        <v>5</v>
      </c>
      <c r="AV49" s="579"/>
      <c r="AW49" s="283" t="s">
        <v>117</v>
      </c>
      <c r="AX49" s="584">
        <f>ROUNDUP(AX48,-1)</f>
        <v>20</v>
      </c>
      <c r="AY49" s="585"/>
      <c r="AZ49" s="586"/>
      <c r="BB49" s="576" t="str">
        <f>BB4</f>
        <v>４）特別運行</v>
      </c>
      <c r="BC49" s="577"/>
      <c r="BD49" s="577"/>
      <c r="BE49" s="577"/>
      <c r="BF49" s="577"/>
      <c r="BG49" s="577"/>
      <c r="BH49" s="577"/>
      <c r="BI49" s="577"/>
      <c r="BJ49" s="583" t="str">
        <f>IF(ROUND(BJ48/60,0)&lt;=5,"5",(ROUND(BJ48/60,0)))</f>
        <v>5</v>
      </c>
      <c r="BK49" s="579"/>
      <c r="BL49" s="283" t="s">
        <v>117</v>
      </c>
      <c r="BM49" s="584">
        <f>ROUNDUP(BM48,-1)</f>
        <v>40</v>
      </c>
      <c r="BN49" s="585"/>
      <c r="BO49" s="586"/>
      <c r="BQ49" s="576"/>
      <c r="BR49" s="577"/>
      <c r="BS49" s="577"/>
      <c r="BT49" s="577"/>
      <c r="BU49" s="577"/>
      <c r="BV49" s="577"/>
      <c r="BW49" s="577"/>
      <c r="BX49" s="577"/>
      <c r="BY49" s="583"/>
      <c r="BZ49" s="579"/>
      <c r="CA49" s="283"/>
      <c r="CB49" s="584"/>
      <c r="CC49" s="585"/>
      <c r="CD49" s="586"/>
    </row>
    <row r="50" spans="1:82" s="284" customFormat="1" ht="23.25" customHeight="1" x14ac:dyDescent="0.15">
      <c r="R50" s="284" t="s">
        <v>171</v>
      </c>
      <c r="U50" s="284" t="s">
        <v>172</v>
      </c>
      <c r="AG50" s="284" t="s">
        <v>146</v>
      </c>
      <c r="AJ50" s="284" t="s">
        <v>150</v>
      </c>
      <c r="AV50" s="284" t="s">
        <v>152</v>
      </c>
      <c r="AY50" s="284" t="s">
        <v>153</v>
      </c>
      <c r="BK50" s="284" t="s">
        <v>155</v>
      </c>
      <c r="BN50" s="284" t="s">
        <v>156</v>
      </c>
    </row>
    <row r="51" spans="1:82" s="284" customFormat="1" ht="23.25" customHeight="1" thickBot="1" x14ac:dyDescent="0.2"/>
    <row r="52" spans="1:82" ht="23.25" customHeight="1" thickBot="1" x14ac:dyDescent="0.2">
      <c r="I52" s="313" t="s">
        <v>194</v>
      </c>
      <c r="J52" s="314"/>
      <c r="K52" s="314"/>
      <c r="L52" s="314"/>
      <c r="M52" s="314"/>
      <c r="N52" s="315"/>
      <c r="AA52" s="247"/>
      <c r="AB52" s="247"/>
      <c r="AC52" s="247"/>
      <c r="AD52" s="247"/>
      <c r="AE52" s="247"/>
      <c r="AF52" s="247"/>
      <c r="AG52" s="247"/>
      <c r="AH52" s="247"/>
      <c r="AI52" s="247"/>
      <c r="AJ52" s="247"/>
      <c r="AK52" s="247"/>
      <c r="AL52" s="249"/>
      <c r="AM52" s="249"/>
      <c r="AN52" s="249"/>
      <c r="AO52" s="249"/>
      <c r="AP52" s="247"/>
      <c r="AQ52" s="247"/>
      <c r="AR52" s="247"/>
      <c r="AS52" s="247"/>
      <c r="AT52" s="247"/>
      <c r="AU52" s="247"/>
      <c r="AV52" s="250"/>
      <c r="AW52" s="250"/>
      <c r="AX52" s="250"/>
      <c r="AY52" s="250"/>
      <c r="AZ52" s="247"/>
      <c r="BA52" s="248"/>
      <c r="BB52" s="248"/>
      <c r="BC52" s="249"/>
      <c r="BD52" s="249"/>
      <c r="BE52" s="249"/>
      <c r="BF52" s="249"/>
      <c r="BG52" s="247"/>
      <c r="BH52" s="247"/>
      <c r="BI52" s="247"/>
      <c r="BJ52" s="247"/>
      <c r="BK52" s="248"/>
      <c r="BL52" s="248"/>
      <c r="BM52" s="250"/>
      <c r="BN52" s="250"/>
      <c r="BO52" s="250"/>
      <c r="BP52" s="250"/>
    </row>
    <row r="53" spans="1:82" ht="23.25" customHeight="1" x14ac:dyDescent="0.15">
      <c r="I53" s="251" t="s">
        <v>180</v>
      </c>
      <c r="J53" s="251"/>
      <c r="K53" s="251"/>
      <c r="L53" s="251"/>
      <c r="M53" s="251"/>
      <c r="N53" s="251"/>
      <c r="O53" s="251"/>
      <c r="P53" s="251"/>
      <c r="Q53" s="251"/>
      <c r="V53" s="252" t="s">
        <v>181</v>
      </c>
      <c r="X53" s="251" t="s">
        <v>182</v>
      </c>
      <c r="Y53" s="251"/>
      <c r="Z53" s="251"/>
      <c r="AA53" s="251"/>
      <c r="AB53" s="251"/>
      <c r="AC53" s="251"/>
      <c r="AD53" s="251"/>
      <c r="AE53" s="251"/>
      <c r="AF53" s="251"/>
      <c r="AK53" s="252" t="s">
        <v>103</v>
      </c>
      <c r="AM53" s="251" t="s">
        <v>183</v>
      </c>
      <c r="AN53" s="251"/>
      <c r="AO53" s="251"/>
      <c r="AP53" s="251"/>
      <c r="AQ53" s="251"/>
      <c r="AR53" s="251"/>
      <c r="AS53" s="251"/>
      <c r="AT53" s="251"/>
      <c r="AU53" s="251"/>
      <c r="AZ53" s="252" t="s">
        <v>103</v>
      </c>
      <c r="BB53" s="251" t="s">
        <v>184</v>
      </c>
      <c r="BC53" s="251"/>
      <c r="BD53" s="251"/>
      <c r="BE53" s="251"/>
      <c r="BF53" s="251"/>
      <c r="BG53" s="251"/>
      <c r="BH53" s="251"/>
      <c r="BI53" s="251"/>
      <c r="BJ53" s="251"/>
      <c r="BO53" s="252" t="s">
        <v>185</v>
      </c>
      <c r="BQ53" s="251"/>
      <c r="BR53" s="251"/>
      <c r="BS53" s="251"/>
      <c r="BT53" s="251"/>
      <c r="BU53" s="251"/>
      <c r="BV53" s="251"/>
      <c r="BW53" s="251"/>
      <c r="BX53" s="251"/>
      <c r="BY53" s="251"/>
      <c r="CD53" s="252"/>
    </row>
    <row r="54" spans="1:82" ht="23.25" customHeight="1" x14ac:dyDescent="0.15">
      <c r="A54" s="316" t="s">
        <v>104</v>
      </c>
      <c r="B54" s="317"/>
      <c r="C54" s="317"/>
      <c r="D54" s="318"/>
      <c r="E54" s="322">
        <v>30</v>
      </c>
      <c r="F54" s="323"/>
      <c r="G54" s="324"/>
      <c r="I54" s="328"/>
      <c r="J54" s="329"/>
      <c r="K54" s="329"/>
      <c r="L54" s="329"/>
      <c r="M54" s="330"/>
      <c r="N54" s="331" t="s">
        <v>105</v>
      </c>
      <c r="O54" s="332"/>
      <c r="P54" s="333"/>
      <c r="Q54" s="334" t="s">
        <v>106</v>
      </c>
      <c r="R54" s="335"/>
      <c r="S54" s="336"/>
      <c r="T54" s="363" t="s">
        <v>107</v>
      </c>
      <c r="U54" s="364"/>
      <c r="V54" s="365"/>
      <c r="X54" s="366"/>
      <c r="Y54" s="367"/>
      <c r="Z54" s="367"/>
      <c r="AA54" s="367"/>
      <c r="AB54" s="368"/>
      <c r="AC54" s="331" t="s">
        <v>105</v>
      </c>
      <c r="AD54" s="332"/>
      <c r="AE54" s="333"/>
      <c r="AF54" s="334" t="s">
        <v>106</v>
      </c>
      <c r="AG54" s="335"/>
      <c r="AH54" s="336"/>
      <c r="AI54" s="363" t="s">
        <v>107</v>
      </c>
      <c r="AJ54" s="364"/>
      <c r="AK54" s="365"/>
      <c r="AL54" s="253"/>
      <c r="AM54" s="366"/>
      <c r="AN54" s="367"/>
      <c r="AO54" s="367"/>
      <c r="AP54" s="367"/>
      <c r="AQ54" s="368"/>
      <c r="AR54" s="331" t="s">
        <v>105</v>
      </c>
      <c r="AS54" s="332"/>
      <c r="AT54" s="333"/>
      <c r="AU54" s="334" t="s">
        <v>106</v>
      </c>
      <c r="AV54" s="335"/>
      <c r="AW54" s="336"/>
      <c r="AX54" s="363" t="s">
        <v>107</v>
      </c>
      <c r="AY54" s="364"/>
      <c r="AZ54" s="365"/>
      <c r="BB54" s="366"/>
      <c r="BC54" s="367"/>
      <c r="BD54" s="367"/>
      <c r="BE54" s="367"/>
      <c r="BF54" s="368"/>
      <c r="BG54" s="331" t="s">
        <v>105</v>
      </c>
      <c r="BH54" s="332"/>
      <c r="BI54" s="333"/>
      <c r="BJ54" s="334" t="s">
        <v>106</v>
      </c>
      <c r="BK54" s="335"/>
      <c r="BL54" s="336"/>
      <c r="BM54" s="363" t="s">
        <v>107</v>
      </c>
      <c r="BN54" s="364"/>
      <c r="BO54" s="365"/>
      <c r="BQ54" s="366"/>
      <c r="BR54" s="367"/>
      <c r="BS54" s="367"/>
      <c r="BT54" s="367"/>
      <c r="BU54" s="368"/>
      <c r="BV54" s="331"/>
      <c r="BW54" s="332"/>
      <c r="BX54" s="333"/>
      <c r="BY54" s="334"/>
      <c r="BZ54" s="335"/>
      <c r="CA54" s="336"/>
      <c r="CB54" s="363"/>
      <c r="CC54" s="364"/>
      <c r="CD54" s="365"/>
    </row>
    <row r="55" spans="1:82" ht="23.25" customHeight="1" x14ac:dyDescent="0.15">
      <c r="A55" s="319"/>
      <c r="B55" s="320"/>
      <c r="C55" s="320"/>
      <c r="D55" s="321"/>
      <c r="E55" s="325"/>
      <c r="F55" s="326"/>
      <c r="G55" s="327"/>
      <c r="I55" s="369" t="s">
        <v>95</v>
      </c>
      <c r="J55" s="370"/>
      <c r="K55" s="370"/>
      <c r="L55" s="370"/>
      <c r="M55" s="371"/>
      <c r="N55" s="372"/>
      <c r="O55" s="373"/>
      <c r="P55" s="374"/>
      <c r="Q55" s="375"/>
      <c r="R55" s="376"/>
      <c r="S55" s="377"/>
      <c r="T55" s="378"/>
      <c r="U55" s="379"/>
      <c r="V55" s="380"/>
      <c r="X55" s="381" t="s">
        <v>95</v>
      </c>
      <c r="Y55" s="382"/>
      <c r="Z55" s="382"/>
      <c r="AA55" s="382"/>
      <c r="AB55" s="383"/>
      <c r="AC55" s="372"/>
      <c r="AD55" s="373"/>
      <c r="AE55" s="374"/>
      <c r="AF55" s="375"/>
      <c r="AG55" s="376"/>
      <c r="AH55" s="377"/>
      <c r="AI55" s="378"/>
      <c r="AJ55" s="379"/>
      <c r="AK55" s="380"/>
      <c r="AL55" s="253"/>
      <c r="AM55" s="369" t="s">
        <v>95</v>
      </c>
      <c r="AN55" s="370"/>
      <c r="AO55" s="370"/>
      <c r="AP55" s="370"/>
      <c r="AQ55" s="371"/>
      <c r="AR55" s="372"/>
      <c r="AS55" s="373"/>
      <c r="AT55" s="374"/>
      <c r="AU55" s="375"/>
      <c r="AV55" s="376"/>
      <c r="AW55" s="377"/>
      <c r="AX55" s="378"/>
      <c r="AY55" s="379"/>
      <c r="AZ55" s="380"/>
      <c r="BB55" s="369" t="s">
        <v>95</v>
      </c>
      <c r="BC55" s="370"/>
      <c r="BD55" s="370"/>
      <c r="BE55" s="370"/>
      <c r="BF55" s="371"/>
      <c r="BG55" s="372"/>
      <c r="BH55" s="373"/>
      <c r="BI55" s="374"/>
      <c r="BJ55" s="375"/>
      <c r="BK55" s="376"/>
      <c r="BL55" s="377"/>
      <c r="BM55" s="378"/>
      <c r="BN55" s="379"/>
      <c r="BO55" s="380"/>
      <c r="BQ55" s="381"/>
      <c r="BR55" s="382"/>
      <c r="BS55" s="382"/>
      <c r="BT55" s="382"/>
      <c r="BU55" s="383"/>
      <c r="BV55" s="372"/>
      <c r="BW55" s="373"/>
      <c r="BX55" s="374"/>
      <c r="BY55" s="375"/>
      <c r="BZ55" s="376"/>
      <c r="CA55" s="377"/>
      <c r="CB55" s="378"/>
      <c r="CC55" s="379"/>
      <c r="CD55" s="380"/>
    </row>
    <row r="56" spans="1:82" ht="23.25" customHeight="1" thickBot="1" x14ac:dyDescent="0.2">
      <c r="A56" s="384" t="s">
        <v>108</v>
      </c>
      <c r="B56" s="385"/>
      <c r="C56" s="390" t="s">
        <v>171</v>
      </c>
      <c r="D56" s="390"/>
      <c r="E56" s="391">
        <v>135</v>
      </c>
      <c r="F56" s="391"/>
      <c r="G56" s="391"/>
      <c r="I56" s="392" t="s">
        <v>96</v>
      </c>
      <c r="J56" s="393"/>
      <c r="K56" s="393"/>
      <c r="L56" s="393"/>
      <c r="M56" s="394"/>
      <c r="N56" s="395"/>
      <c r="O56" s="396"/>
      <c r="P56" s="397"/>
      <c r="Q56" s="398">
        <v>60</v>
      </c>
      <c r="R56" s="399"/>
      <c r="S56" s="400"/>
      <c r="T56" s="401"/>
      <c r="U56" s="402"/>
      <c r="V56" s="403"/>
      <c r="W56" s="254"/>
      <c r="X56" s="404" t="s">
        <v>109</v>
      </c>
      <c r="Y56" s="405"/>
      <c r="Z56" s="405"/>
      <c r="AA56" s="405"/>
      <c r="AB56" s="406"/>
      <c r="AC56" s="395"/>
      <c r="AD56" s="396"/>
      <c r="AE56" s="397"/>
      <c r="AF56" s="398">
        <v>60</v>
      </c>
      <c r="AG56" s="399"/>
      <c r="AH56" s="400"/>
      <c r="AI56" s="401"/>
      <c r="AJ56" s="402"/>
      <c r="AK56" s="403"/>
      <c r="AL56" s="255"/>
      <c r="AM56" s="392" t="s">
        <v>96</v>
      </c>
      <c r="AN56" s="393"/>
      <c r="AO56" s="393"/>
      <c r="AP56" s="393"/>
      <c r="AQ56" s="394"/>
      <c r="AR56" s="395"/>
      <c r="AS56" s="396"/>
      <c r="AT56" s="397"/>
      <c r="AU56" s="398">
        <v>60</v>
      </c>
      <c r="AV56" s="399"/>
      <c r="AW56" s="400"/>
      <c r="AX56" s="401"/>
      <c r="AY56" s="402"/>
      <c r="AZ56" s="403"/>
      <c r="BA56" s="254"/>
      <c r="BB56" s="392" t="s">
        <v>96</v>
      </c>
      <c r="BC56" s="393"/>
      <c r="BD56" s="393"/>
      <c r="BE56" s="393"/>
      <c r="BF56" s="394"/>
      <c r="BG56" s="395"/>
      <c r="BH56" s="396"/>
      <c r="BI56" s="397"/>
      <c r="BJ56" s="398">
        <v>60</v>
      </c>
      <c r="BK56" s="399"/>
      <c r="BL56" s="400"/>
      <c r="BM56" s="401"/>
      <c r="BN56" s="402"/>
      <c r="BO56" s="403"/>
      <c r="BP56" s="254"/>
      <c r="BQ56" s="404"/>
      <c r="BR56" s="405"/>
      <c r="BS56" s="405"/>
      <c r="BT56" s="405"/>
      <c r="BU56" s="406"/>
      <c r="BV56" s="395"/>
      <c r="BW56" s="396"/>
      <c r="BX56" s="397"/>
      <c r="BY56" s="398"/>
      <c r="BZ56" s="399"/>
      <c r="CA56" s="400"/>
      <c r="CB56" s="401"/>
      <c r="CC56" s="402"/>
      <c r="CD56" s="403"/>
    </row>
    <row r="57" spans="1:82" ht="23.25" customHeight="1" thickBot="1" x14ac:dyDescent="0.2">
      <c r="A57" s="386"/>
      <c r="B57" s="387"/>
      <c r="C57" s="407" t="s">
        <v>172</v>
      </c>
      <c r="D57" s="407"/>
      <c r="E57" s="408">
        <v>40</v>
      </c>
      <c r="F57" s="408"/>
      <c r="G57" s="408"/>
      <c r="I57" s="423" t="s">
        <v>195</v>
      </c>
      <c r="J57" s="424"/>
      <c r="K57" s="424"/>
      <c r="L57" s="424"/>
      <c r="M57" s="425"/>
      <c r="N57" s="412">
        <v>0.3125</v>
      </c>
      <c r="O57" s="413"/>
      <c r="P57" s="413"/>
      <c r="Q57" s="429"/>
      <c r="R57" s="430"/>
      <c r="S57" s="431"/>
      <c r="T57" s="422"/>
      <c r="U57" s="422"/>
      <c r="V57" s="422"/>
      <c r="X57" s="423" t="s">
        <v>195</v>
      </c>
      <c r="Y57" s="424"/>
      <c r="Z57" s="424"/>
      <c r="AA57" s="424"/>
      <c r="AB57" s="425"/>
      <c r="AC57" s="412">
        <v>0.3125</v>
      </c>
      <c r="AD57" s="413"/>
      <c r="AE57" s="413"/>
      <c r="AF57" s="429"/>
      <c r="AG57" s="430"/>
      <c r="AH57" s="431"/>
      <c r="AI57" s="422"/>
      <c r="AJ57" s="422"/>
      <c r="AK57" s="422"/>
      <c r="AL57" s="253"/>
      <c r="AM57" s="423" t="s">
        <v>195</v>
      </c>
      <c r="AN57" s="424"/>
      <c r="AO57" s="424"/>
      <c r="AP57" s="424"/>
      <c r="AQ57" s="425"/>
      <c r="AR57" s="412">
        <v>0.3125</v>
      </c>
      <c r="AS57" s="413"/>
      <c r="AT57" s="413"/>
      <c r="AU57" s="429"/>
      <c r="AV57" s="430"/>
      <c r="AW57" s="431"/>
      <c r="AX57" s="422"/>
      <c r="AY57" s="422"/>
      <c r="AZ57" s="422"/>
      <c r="BB57" s="423" t="s">
        <v>195</v>
      </c>
      <c r="BC57" s="424"/>
      <c r="BD57" s="424"/>
      <c r="BE57" s="424"/>
      <c r="BF57" s="425"/>
      <c r="BG57" s="412">
        <v>0.3125</v>
      </c>
      <c r="BH57" s="413"/>
      <c r="BI57" s="413"/>
      <c r="BJ57" s="429"/>
      <c r="BK57" s="430"/>
      <c r="BL57" s="431"/>
      <c r="BM57" s="422"/>
      <c r="BN57" s="422"/>
      <c r="BO57" s="422"/>
      <c r="BQ57" s="432"/>
      <c r="BR57" s="433"/>
      <c r="BS57" s="433"/>
      <c r="BT57" s="433"/>
      <c r="BU57" s="434"/>
      <c r="BV57" s="412"/>
      <c r="BW57" s="413"/>
      <c r="BX57" s="413"/>
      <c r="BY57" s="421"/>
      <c r="BZ57" s="421"/>
      <c r="CA57" s="421"/>
      <c r="CB57" s="422"/>
      <c r="CC57" s="422"/>
      <c r="CD57" s="422"/>
    </row>
    <row r="58" spans="1:82" ht="23.25" customHeight="1" x14ac:dyDescent="0.15">
      <c r="A58" s="386"/>
      <c r="B58" s="387"/>
      <c r="C58" s="407" t="s">
        <v>118</v>
      </c>
      <c r="D58" s="407"/>
      <c r="E58" s="408">
        <v>5</v>
      </c>
      <c r="F58" s="408"/>
      <c r="G58" s="408"/>
      <c r="I58" s="409" t="s">
        <v>196</v>
      </c>
      <c r="J58" s="410"/>
      <c r="K58" s="410"/>
      <c r="L58" s="410"/>
      <c r="M58" s="411"/>
      <c r="N58" s="412">
        <v>0.31597222222222221</v>
      </c>
      <c r="O58" s="413"/>
      <c r="P58" s="414"/>
      <c r="Q58" s="415">
        <v>5</v>
      </c>
      <c r="R58" s="416"/>
      <c r="S58" s="417"/>
      <c r="T58" s="418">
        <v>1.8</v>
      </c>
      <c r="U58" s="419"/>
      <c r="V58" s="420"/>
      <c r="X58" s="409" t="s">
        <v>196</v>
      </c>
      <c r="Y58" s="410"/>
      <c r="Z58" s="410"/>
      <c r="AA58" s="410"/>
      <c r="AB58" s="411"/>
      <c r="AC58" s="412">
        <v>0.31597222222222221</v>
      </c>
      <c r="AD58" s="413"/>
      <c r="AE58" s="414"/>
      <c r="AF58" s="415">
        <v>5</v>
      </c>
      <c r="AG58" s="416"/>
      <c r="AH58" s="417"/>
      <c r="AI58" s="418">
        <v>1.8</v>
      </c>
      <c r="AJ58" s="419"/>
      <c r="AK58" s="420"/>
      <c r="AL58" s="253"/>
      <c r="AM58" s="409" t="s">
        <v>196</v>
      </c>
      <c r="AN58" s="410"/>
      <c r="AO58" s="410"/>
      <c r="AP58" s="410"/>
      <c r="AQ58" s="411"/>
      <c r="AR58" s="412">
        <v>0.31597222222222221</v>
      </c>
      <c r="AS58" s="413"/>
      <c r="AT58" s="414"/>
      <c r="AU58" s="415">
        <v>5</v>
      </c>
      <c r="AV58" s="416"/>
      <c r="AW58" s="417"/>
      <c r="AX58" s="418">
        <v>1.8</v>
      </c>
      <c r="AY58" s="419"/>
      <c r="AZ58" s="420"/>
      <c r="BB58" s="409" t="s">
        <v>196</v>
      </c>
      <c r="BC58" s="410"/>
      <c r="BD58" s="410"/>
      <c r="BE58" s="410"/>
      <c r="BF58" s="411"/>
      <c r="BG58" s="412">
        <v>0.31597222222222221</v>
      </c>
      <c r="BH58" s="413"/>
      <c r="BI58" s="414"/>
      <c r="BJ58" s="415">
        <v>5</v>
      </c>
      <c r="BK58" s="416"/>
      <c r="BL58" s="417"/>
      <c r="BM58" s="418">
        <v>1.8</v>
      </c>
      <c r="BN58" s="419"/>
      <c r="BO58" s="420"/>
      <c r="BQ58" s="426"/>
      <c r="BR58" s="427"/>
      <c r="BS58" s="427"/>
      <c r="BT58" s="427"/>
      <c r="BU58" s="428"/>
      <c r="BV58" s="412"/>
      <c r="BW58" s="413"/>
      <c r="BX58" s="414"/>
      <c r="BY58" s="435"/>
      <c r="BZ58" s="436"/>
      <c r="CA58" s="436"/>
      <c r="CB58" s="437"/>
      <c r="CC58" s="438"/>
      <c r="CD58" s="439"/>
    </row>
    <row r="59" spans="1:82" ht="23.25" customHeight="1" x14ac:dyDescent="0.15">
      <c r="A59" s="388"/>
      <c r="B59" s="389"/>
      <c r="C59" s="440" t="s">
        <v>119</v>
      </c>
      <c r="D59" s="440"/>
      <c r="E59" s="441">
        <v>30</v>
      </c>
      <c r="F59" s="441"/>
      <c r="G59" s="441"/>
      <c r="I59" s="442" t="s">
        <v>192</v>
      </c>
      <c r="J59" s="443"/>
      <c r="K59" s="443"/>
      <c r="L59" s="443"/>
      <c r="M59" s="444"/>
      <c r="N59" s="460" t="s">
        <v>228</v>
      </c>
      <c r="O59" s="461"/>
      <c r="P59" s="462"/>
      <c r="Q59" s="435">
        <v>15</v>
      </c>
      <c r="R59" s="436"/>
      <c r="S59" s="475"/>
      <c r="T59" s="437">
        <v>7</v>
      </c>
      <c r="U59" s="438"/>
      <c r="V59" s="439"/>
      <c r="X59" s="442" t="s">
        <v>192</v>
      </c>
      <c r="Y59" s="443"/>
      <c r="Z59" s="443"/>
      <c r="AA59" s="443"/>
      <c r="AB59" s="444"/>
      <c r="AC59" s="460" t="s">
        <v>228</v>
      </c>
      <c r="AD59" s="461"/>
      <c r="AE59" s="462"/>
      <c r="AF59" s="435">
        <v>15</v>
      </c>
      <c r="AG59" s="436"/>
      <c r="AH59" s="475"/>
      <c r="AI59" s="437">
        <v>7</v>
      </c>
      <c r="AJ59" s="438"/>
      <c r="AK59" s="439"/>
      <c r="AL59" s="253"/>
      <c r="AM59" s="442" t="s">
        <v>192</v>
      </c>
      <c r="AN59" s="443"/>
      <c r="AO59" s="443"/>
      <c r="AP59" s="443"/>
      <c r="AQ59" s="444"/>
      <c r="AR59" s="460" t="s">
        <v>228</v>
      </c>
      <c r="AS59" s="461"/>
      <c r="AT59" s="462"/>
      <c r="AU59" s="435">
        <v>15</v>
      </c>
      <c r="AV59" s="436"/>
      <c r="AW59" s="475"/>
      <c r="AX59" s="437">
        <v>7</v>
      </c>
      <c r="AY59" s="438"/>
      <c r="AZ59" s="439"/>
      <c r="BB59" s="442" t="s">
        <v>190</v>
      </c>
      <c r="BC59" s="443"/>
      <c r="BD59" s="443"/>
      <c r="BE59" s="443"/>
      <c r="BF59" s="444"/>
      <c r="BG59" s="460" t="s">
        <v>228</v>
      </c>
      <c r="BH59" s="461"/>
      <c r="BI59" s="462"/>
      <c r="BJ59" s="435">
        <v>15</v>
      </c>
      <c r="BK59" s="436"/>
      <c r="BL59" s="475"/>
      <c r="BM59" s="437">
        <v>7</v>
      </c>
      <c r="BN59" s="438"/>
      <c r="BO59" s="439"/>
      <c r="BQ59" s="426"/>
      <c r="BR59" s="427"/>
      <c r="BS59" s="427"/>
      <c r="BT59" s="427"/>
      <c r="BU59" s="428"/>
      <c r="BV59" s="412"/>
      <c r="BW59" s="413"/>
      <c r="BX59" s="414"/>
      <c r="BY59" s="435"/>
      <c r="BZ59" s="436"/>
      <c r="CA59" s="436"/>
      <c r="CB59" s="437"/>
      <c r="CC59" s="438"/>
      <c r="CD59" s="439"/>
    </row>
    <row r="60" spans="1:82" ht="23.25" customHeight="1" x14ac:dyDescent="0.15">
      <c r="A60" s="285"/>
      <c r="B60" s="285"/>
      <c r="C60" s="286"/>
      <c r="D60" s="286"/>
      <c r="E60" s="287"/>
      <c r="F60" s="287"/>
      <c r="G60" s="287"/>
      <c r="I60" s="529"/>
      <c r="J60" s="536"/>
      <c r="K60" s="536"/>
      <c r="L60" s="536"/>
      <c r="M60" s="531"/>
      <c r="N60" s="537"/>
      <c r="O60" s="538"/>
      <c r="P60" s="539"/>
      <c r="Q60" s="532"/>
      <c r="R60" s="533"/>
      <c r="S60" s="534"/>
      <c r="T60" s="602"/>
      <c r="U60" s="666"/>
      <c r="V60" s="604"/>
      <c r="X60" s="529"/>
      <c r="Y60" s="536"/>
      <c r="Z60" s="536"/>
      <c r="AA60" s="536"/>
      <c r="AB60" s="531"/>
      <c r="AC60" s="537"/>
      <c r="AD60" s="538"/>
      <c r="AE60" s="539"/>
      <c r="AF60" s="532"/>
      <c r="AG60" s="533"/>
      <c r="AH60" s="534"/>
      <c r="AI60" s="602"/>
      <c r="AJ60" s="666"/>
      <c r="AK60" s="604"/>
      <c r="AL60" s="253"/>
      <c r="AM60" s="588"/>
      <c r="AN60" s="589"/>
      <c r="AO60" s="589"/>
      <c r="AP60" s="589"/>
      <c r="AQ60" s="590"/>
      <c r="AR60" s="537"/>
      <c r="AS60" s="591"/>
      <c r="AT60" s="591"/>
      <c r="AU60" s="592"/>
      <c r="AV60" s="593"/>
      <c r="AW60" s="594"/>
      <c r="AX60" s="595"/>
      <c r="AY60" s="596"/>
      <c r="AZ60" s="597"/>
      <c r="BA60" s="258"/>
      <c r="BB60" s="457"/>
      <c r="BC60" s="458"/>
      <c r="BD60" s="458"/>
      <c r="BE60" s="458"/>
      <c r="BF60" s="459"/>
      <c r="BG60" s="412"/>
      <c r="BH60" s="413"/>
      <c r="BI60" s="414"/>
      <c r="BJ60" s="436"/>
      <c r="BK60" s="436"/>
      <c r="BL60" s="475"/>
      <c r="BM60" s="437"/>
      <c r="BN60" s="438"/>
      <c r="BO60" s="439"/>
      <c r="BQ60" s="260"/>
      <c r="BR60" s="261"/>
      <c r="BS60" s="261"/>
      <c r="BT60" s="261"/>
      <c r="BU60" s="262"/>
      <c r="BV60" s="263"/>
      <c r="BW60" s="264"/>
      <c r="BX60" s="265"/>
      <c r="BY60" s="266"/>
      <c r="BZ60" s="267"/>
      <c r="CA60" s="267"/>
      <c r="CB60" s="268"/>
      <c r="CC60" s="269"/>
      <c r="CD60" s="270"/>
    </row>
    <row r="61" spans="1:82" ht="23.25" customHeight="1" x14ac:dyDescent="0.15">
      <c r="A61" s="472" t="s">
        <v>111</v>
      </c>
      <c r="B61" s="472"/>
      <c r="C61" s="472"/>
      <c r="D61" s="472"/>
      <c r="E61" s="587">
        <v>210</v>
      </c>
      <c r="F61" s="587"/>
      <c r="G61" s="256" t="s">
        <v>112</v>
      </c>
      <c r="I61" s="426"/>
      <c r="J61" s="427"/>
      <c r="K61" s="427"/>
      <c r="L61" s="427"/>
      <c r="M61" s="428"/>
      <c r="N61" s="412"/>
      <c r="O61" s="413"/>
      <c r="P61" s="414"/>
      <c r="Q61" s="435"/>
      <c r="R61" s="436"/>
      <c r="S61" s="436"/>
      <c r="T61" s="437"/>
      <c r="U61" s="438"/>
      <c r="V61" s="439"/>
      <c r="W61" s="258"/>
      <c r="X61" s="426"/>
      <c r="Y61" s="427"/>
      <c r="Z61" s="427"/>
      <c r="AA61" s="427"/>
      <c r="AB61" s="428"/>
      <c r="AC61" s="412"/>
      <c r="AD61" s="413"/>
      <c r="AE61" s="414"/>
      <c r="AF61" s="435"/>
      <c r="AG61" s="436"/>
      <c r="AH61" s="436"/>
      <c r="AI61" s="437"/>
      <c r="AJ61" s="438"/>
      <c r="AK61" s="439"/>
      <c r="AL61" s="259"/>
      <c r="AM61" s="599"/>
      <c r="AN61" s="600"/>
      <c r="AO61" s="600"/>
      <c r="AP61" s="600"/>
      <c r="AQ61" s="601"/>
      <c r="AR61" s="537"/>
      <c r="AS61" s="591"/>
      <c r="AT61" s="591"/>
      <c r="AU61" s="532"/>
      <c r="AV61" s="535"/>
      <c r="AW61" s="534"/>
      <c r="AX61" s="602"/>
      <c r="AY61" s="603"/>
      <c r="AZ61" s="604"/>
      <c r="BA61" s="258"/>
      <c r="BB61" s="469"/>
      <c r="BC61" s="470"/>
      <c r="BD61" s="470"/>
      <c r="BE61" s="470"/>
      <c r="BF61" s="471"/>
      <c r="BG61" s="412"/>
      <c r="BH61" s="413"/>
      <c r="BI61" s="413"/>
      <c r="BJ61" s="448"/>
      <c r="BK61" s="449"/>
      <c r="BL61" s="450"/>
      <c r="BM61" s="451"/>
      <c r="BN61" s="452"/>
      <c r="BO61" s="453"/>
      <c r="BP61" s="258"/>
      <c r="BQ61" s="426"/>
      <c r="BR61" s="427"/>
      <c r="BS61" s="427"/>
      <c r="BT61" s="427"/>
      <c r="BU61" s="428"/>
      <c r="BV61" s="412"/>
      <c r="BW61" s="413"/>
      <c r="BX61" s="414"/>
      <c r="BY61" s="435"/>
      <c r="BZ61" s="436"/>
      <c r="CA61" s="436"/>
      <c r="CB61" s="437"/>
      <c r="CC61" s="438"/>
      <c r="CD61" s="439"/>
    </row>
    <row r="62" spans="1:82" ht="23.25" customHeight="1" x14ac:dyDescent="0.15">
      <c r="A62" s="472"/>
      <c r="B62" s="472"/>
      <c r="C62" s="472"/>
      <c r="D62" s="472"/>
      <c r="E62" s="598"/>
      <c r="F62" s="598"/>
      <c r="G62" s="256"/>
      <c r="I62" s="426"/>
      <c r="J62" s="427"/>
      <c r="K62" s="427"/>
      <c r="L62" s="427"/>
      <c r="M62" s="428"/>
      <c r="N62" s="412"/>
      <c r="O62" s="413"/>
      <c r="P62" s="414"/>
      <c r="Q62" s="435"/>
      <c r="R62" s="436"/>
      <c r="S62" s="436"/>
      <c r="T62" s="437"/>
      <c r="U62" s="438"/>
      <c r="V62" s="439"/>
      <c r="W62" s="258"/>
      <c r="X62" s="426"/>
      <c r="Y62" s="427"/>
      <c r="Z62" s="427"/>
      <c r="AA62" s="427"/>
      <c r="AB62" s="428"/>
      <c r="AC62" s="412"/>
      <c r="AD62" s="413"/>
      <c r="AE62" s="414"/>
      <c r="AF62" s="435"/>
      <c r="AG62" s="436"/>
      <c r="AH62" s="436"/>
      <c r="AI62" s="437"/>
      <c r="AJ62" s="438"/>
      <c r="AK62" s="439"/>
      <c r="AL62" s="259"/>
      <c r="AM62" s="515"/>
      <c r="AN62" s="516"/>
      <c r="AO62" s="516"/>
      <c r="AP62" s="516"/>
      <c r="AQ62" s="517"/>
      <c r="AR62" s="537"/>
      <c r="AS62" s="591"/>
      <c r="AT62" s="539"/>
      <c r="AU62" s="592"/>
      <c r="AV62" s="593"/>
      <c r="AW62" s="594"/>
      <c r="AX62" s="595"/>
      <c r="AY62" s="596"/>
      <c r="AZ62" s="597"/>
      <c r="BA62" s="258"/>
      <c r="BB62" s="469"/>
      <c r="BC62" s="470"/>
      <c r="BD62" s="470"/>
      <c r="BE62" s="470"/>
      <c r="BF62" s="471"/>
      <c r="BG62" s="412"/>
      <c r="BH62" s="413"/>
      <c r="BI62" s="413"/>
      <c r="BJ62" s="448"/>
      <c r="BK62" s="449"/>
      <c r="BL62" s="450"/>
      <c r="BM62" s="451"/>
      <c r="BN62" s="452"/>
      <c r="BO62" s="453"/>
      <c r="BP62" s="258"/>
      <c r="BQ62" s="426"/>
      <c r="BR62" s="427"/>
      <c r="BS62" s="427"/>
      <c r="BT62" s="427"/>
      <c r="BU62" s="428"/>
      <c r="BV62" s="412"/>
      <c r="BW62" s="413"/>
      <c r="BX62" s="414"/>
      <c r="BY62" s="435"/>
      <c r="BZ62" s="436"/>
      <c r="CA62" s="436"/>
      <c r="CB62" s="437"/>
      <c r="CC62" s="438"/>
      <c r="CD62" s="439"/>
    </row>
    <row r="63" spans="1:82" ht="23.25" customHeight="1" x14ac:dyDescent="0.15">
      <c r="A63" s="272"/>
      <c r="B63" s="272"/>
      <c r="E63" s="271"/>
      <c r="F63" s="271"/>
      <c r="G63" s="271"/>
      <c r="I63" s="426"/>
      <c r="J63" s="427"/>
      <c r="K63" s="427"/>
      <c r="L63" s="427"/>
      <c r="M63" s="428"/>
      <c r="N63" s="412"/>
      <c r="O63" s="413"/>
      <c r="P63" s="414"/>
      <c r="Q63" s="435"/>
      <c r="R63" s="436"/>
      <c r="S63" s="436"/>
      <c r="T63" s="437"/>
      <c r="U63" s="438"/>
      <c r="V63" s="439"/>
      <c r="W63" s="258"/>
      <c r="X63" s="426"/>
      <c r="Y63" s="427"/>
      <c r="Z63" s="427"/>
      <c r="AA63" s="427"/>
      <c r="AB63" s="428"/>
      <c r="AC63" s="412"/>
      <c r="AD63" s="413"/>
      <c r="AE63" s="414"/>
      <c r="AF63" s="435"/>
      <c r="AG63" s="436"/>
      <c r="AH63" s="436"/>
      <c r="AI63" s="437"/>
      <c r="AJ63" s="438"/>
      <c r="AK63" s="439"/>
      <c r="AL63" s="259"/>
      <c r="AM63" s="457"/>
      <c r="AN63" s="458"/>
      <c r="AO63" s="458"/>
      <c r="AP63" s="458"/>
      <c r="AQ63" s="459"/>
      <c r="AR63" s="682"/>
      <c r="AS63" s="683"/>
      <c r="AT63" s="684"/>
      <c r="AU63" s="532"/>
      <c r="AV63" s="535"/>
      <c r="AW63" s="534"/>
      <c r="AX63" s="602"/>
      <c r="AY63" s="603"/>
      <c r="AZ63" s="604"/>
      <c r="BA63" s="258"/>
      <c r="BB63" s="409"/>
      <c r="BC63" s="410"/>
      <c r="BD63" s="410"/>
      <c r="BE63" s="410"/>
      <c r="BF63" s="411"/>
      <c r="BG63" s="412"/>
      <c r="BH63" s="413"/>
      <c r="BI63" s="414"/>
      <c r="BJ63" s="448"/>
      <c r="BK63" s="449"/>
      <c r="BL63" s="450"/>
      <c r="BM63" s="451"/>
      <c r="BN63" s="452"/>
      <c r="BO63" s="453"/>
      <c r="BP63" s="258"/>
      <c r="BQ63" s="426"/>
      <c r="BR63" s="427"/>
      <c r="BS63" s="427"/>
      <c r="BT63" s="427"/>
      <c r="BU63" s="428"/>
      <c r="BV63" s="412"/>
      <c r="BW63" s="413"/>
      <c r="BX63" s="414"/>
      <c r="BY63" s="435"/>
      <c r="BZ63" s="436"/>
      <c r="CA63" s="436"/>
      <c r="CB63" s="437"/>
      <c r="CC63" s="438"/>
      <c r="CD63" s="439"/>
    </row>
    <row r="64" spans="1:82" ht="23.25" customHeight="1" x14ac:dyDescent="0.15">
      <c r="A64" s="272"/>
      <c r="B64" s="272"/>
      <c r="E64" s="271"/>
      <c r="F64" s="271"/>
      <c r="G64" s="271"/>
      <c r="I64" s="426"/>
      <c r="J64" s="427"/>
      <c r="K64" s="427"/>
      <c r="L64" s="427"/>
      <c r="M64" s="428"/>
      <c r="N64" s="412"/>
      <c r="O64" s="413"/>
      <c r="P64" s="414"/>
      <c r="Q64" s="435"/>
      <c r="R64" s="436"/>
      <c r="S64" s="436"/>
      <c r="T64" s="437"/>
      <c r="U64" s="438"/>
      <c r="V64" s="439"/>
      <c r="W64" s="258"/>
      <c r="X64" s="426"/>
      <c r="Y64" s="427"/>
      <c r="Z64" s="427"/>
      <c r="AA64" s="427"/>
      <c r="AB64" s="428"/>
      <c r="AC64" s="412"/>
      <c r="AD64" s="413"/>
      <c r="AE64" s="414"/>
      <c r="AF64" s="435"/>
      <c r="AG64" s="436"/>
      <c r="AH64" s="436"/>
      <c r="AI64" s="437"/>
      <c r="AJ64" s="438"/>
      <c r="AK64" s="439"/>
      <c r="AL64" s="259"/>
      <c r="AM64" s="457"/>
      <c r="AN64" s="458"/>
      <c r="AO64" s="458"/>
      <c r="AP64" s="458"/>
      <c r="AQ64" s="459"/>
      <c r="AR64" s="412"/>
      <c r="AS64" s="413"/>
      <c r="AT64" s="414"/>
      <c r="AU64" s="436"/>
      <c r="AV64" s="436"/>
      <c r="AW64" s="475"/>
      <c r="AX64" s="437"/>
      <c r="AY64" s="438"/>
      <c r="AZ64" s="439"/>
      <c r="BA64" s="258"/>
      <c r="BB64" s="442"/>
      <c r="BC64" s="443"/>
      <c r="BD64" s="443"/>
      <c r="BE64" s="443"/>
      <c r="BF64" s="444"/>
      <c r="BG64" s="445"/>
      <c r="BH64" s="446"/>
      <c r="BI64" s="447"/>
      <c r="BJ64" s="448"/>
      <c r="BK64" s="449"/>
      <c r="BL64" s="450"/>
      <c r="BM64" s="451"/>
      <c r="BN64" s="452"/>
      <c r="BO64" s="453"/>
      <c r="BP64" s="258"/>
      <c r="BQ64" s="404"/>
      <c r="BR64" s="405"/>
      <c r="BS64" s="405"/>
      <c r="BT64" s="405"/>
      <c r="BU64" s="406"/>
      <c r="BV64" s="412"/>
      <c r="BW64" s="413"/>
      <c r="BX64" s="414"/>
      <c r="BY64" s="435"/>
      <c r="BZ64" s="436"/>
      <c r="CA64" s="436"/>
      <c r="CB64" s="437"/>
      <c r="CC64" s="438"/>
      <c r="CD64" s="439"/>
    </row>
    <row r="65" spans="1:82" ht="23.25" customHeight="1" thickBot="1" x14ac:dyDescent="0.2">
      <c r="A65" s="272"/>
      <c r="B65" s="272"/>
      <c r="E65" s="271"/>
      <c r="F65" s="271"/>
      <c r="G65" s="271"/>
      <c r="I65" s="529"/>
      <c r="J65" s="536"/>
      <c r="K65" s="536"/>
      <c r="L65" s="536"/>
      <c r="M65" s="531"/>
      <c r="N65" s="537"/>
      <c r="O65" s="538"/>
      <c r="P65" s="539"/>
      <c r="Q65" s="670"/>
      <c r="R65" s="671"/>
      <c r="S65" s="672"/>
      <c r="T65" s="673"/>
      <c r="U65" s="674"/>
      <c r="V65" s="675"/>
      <c r="W65" s="258"/>
      <c r="X65" s="529"/>
      <c r="Y65" s="536"/>
      <c r="Z65" s="536"/>
      <c r="AA65" s="536"/>
      <c r="AB65" s="531"/>
      <c r="AC65" s="537"/>
      <c r="AD65" s="538"/>
      <c r="AE65" s="539"/>
      <c r="AF65" s="670"/>
      <c r="AG65" s="671"/>
      <c r="AH65" s="672"/>
      <c r="AI65" s="673"/>
      <c r="AJ65" s="674"/>
      <c r="AK65" s="675"/>
      <c r="AL65" s="259"/>
      <c r="AM65" s="457"/>
      <c r="AN65" s="458"/>
      <c r="AO65" s="458"/>
      <c r="AP65" s="458"/>
      <c r="AQ65" s="459"/>
      <c r="AR65" s="412"/>
      <c r="AS65" s="413"/>
      <c r="AT65" s="414"/>
      <c r="AU65" s="436"/>
      <c r="AV65" s="436"/>
      <c r="AW65" s="475"/>
      <c r="AX65" s="476"/>
      <c r="AY65" s="477"/>
      <c r="AZ65" s="478"/>
      <c r="BA65" s="258"/>
      <c r="BB65" s="457"/>
      <c r="BC65" s="458"/>
      <c r="BD65" s="458"/>
      <c r="BE65" s="458"/>
      <c r="BF65" s="459"/>
      <c r="BG65" s="412"/>
      <c r="BH65" s="413"/>
      <c r="BI65" s="414"/>
      <c r="BJ65" s="436"/>
      <c r="BK65" s="436"/>
      <c r="BL65" s="475"/>
      <c r="BM65" s="476"/>
      <c r="BN65" s="477"/>
      <c r="BO65" s="478"/>
      <c r="BP65" s="258"/>
      <c r="BQ65" s="288"/>
      <c r="BR65" s="289"/>
      <c r="BS65" s="289"/>
      <c r="BT65" s="289"/>
      <c r="BU65" s="290"/>
      <c r="BV65" s="263"/>
      <c r="BW65" s="264"/>
      <c r="BX65" s="265"/>
      <c r="BY65" s="267"/>
      <c r="BZ65" s="267"/>
      <c r="CA65" s="267"/>
      <c r="CB65" s="269"/>
      <c r="CC65" s="269"/>
      <c r="CD65" s="269"/>
    </row>
    <row r="66" spans="1:82" ht="23.25" customHeight="1" thickBot="1" x14ac:dyDescent="0.2">
      <c r="D66" s="252"/>
      <c r="E66" s="275"/>
      <c r="F66" s="275"/>
      <c r="I66" s="404" t="s">
        <v>113</v>
      </c>
      <c r="J66" s="405"/>
      <c r="K66" s="405"/>
      <c r="L66" s="405"/>
      <c r="M66" s="406"/>
      <c r="N66" s="479"/>
      <c r="O66" s="480"/>
      <c r="P66" s="481"/>
      <c r="Q66" s="421"/>
      <c r="R66" s="421"/>
      <c r="S66" s="421"/>
      <c r="T66" s="422"/>
      <c r="U66" s="422"/>
      <c r="V66" s="422"/>
      <c r="X66" s="404" t="s">
        <v>113</v>
      </c>
      <c r="Y66" s="405"/>
      <c r="Z66" s="405"/>
      <c r="AA66" s="405"/>
      <c r="AB66" s="406"/>
      <c r="AC66" s="479"/>
      <c r="AD66" s="480"/>
      <c r="AE66" s="481"/>
      <c r="AF66" s="421"/>
      <c r="AG66" s="421"/>
      <c r="AH66" s="421"/>
      <c r="AI66" s="422"/>
      <c r="AJ66" s="422"/>
      <c r="AK66" s="422"/>
      <c r="AL66" s="253"/>
      <c r="AM66" s="404" t="s">
        <v>113</v>
      </c>
      <c r="AN66" s="405"/>
      <c r="AO66" s="405"/>
      <c r="AP66" s="405"/>
      <c r="AQ66" s="406"/>
      <c r="AR66" s="479"/>
      <c r="AS66" s="480"/>
      <c r="AT66" s="481"/>
      <c r="AU66" s="421"/>
      <c r="AV66" s="421"/>
      <c r="AW66" s="421"/>
      <c r="AX66" s="422"/>
      <c r="AY66" s="422"/>
      <c r="AZ66" s="422"/>
      <c r="BB66" s="404" t="s">
        <v>113</v>
      </c>
      <c r="BC66" s="405"/>
      <c r="BD66" s="405"/>
      <c r="BE66" s="405"/>
      <c r="BF66" s="406"/>
      <c r="BG66" s="479"/>
      <c r="BH66" s="480"/>
      <c r="BI66" s="481"/>
      <c r="BJ66" s="421"/>
      <c r="BK66" s="421"/>
      <c r="BL66" s="421"/>
      <c r="BM66" s="422"/>
      <c r="BN66" s="422"/>
      <c r="BO66" s="422"/>
      <c r="BQ66" s="404"/>
      <c r="BR66" s="405"/>
      <c r="BS66" s="405"/>
      <c r="BT66" s="405"/>
      <c r="BU66" s="406"/>
      <c r="BV66" s="479"/>
      <c r="BW66" s="480"/>
      <c r="BX66" s="481"/>
      <c r="BY66" s="421"/>
      <c r="BZ66" s="421"/>
      <c r="CA66" s="421"/>
      <c r="CB66" s="422"/>
      <c r="CC66" s="422"/>
      <c r="CD66" s="422"/>
    </row>
    <row r="67" spans="1:82" ht="23.25" customHeight="1" x14ac:dyDescent="0.15">
      <c r="D67" s="252"/>
      <c r="I67" s="482" t="s">
        <v>114</v>
      </c>
      <c r="J67" s="483"/>
      <c r="K67" s="483"/>
      <c r="L67" s="483"/>
      <c r="M67" s="483"/>
      <c r="N67" s="483"/>
      <c r="O67" s="483"/>
      <c r="P67" s="484"/>
      <c r="Q67" s="485">
        <f>SUM(Q56:Q66)</f>
        <v>80</v>
      </c>
      <c r="R67" s="486"/>
      <c r="S67" s="487"/>
      <c r="T67" s="488">
        <f>SUM(T57:T66)</f>
        <v>8.8000000000000007</v>
      </c>
      <c r="U67" s="489"/>
      <c r="V67" s="490"/>
      <c r="W67" s="258"/>
      <c r="X67" s="482" t="s">
        <v>114</v>
      </c>
      <c r="Y67" s="483"/>
      <c r="Z67" s="483"/>
      <c r="AA67" s="483"/>
      <c r="AB67" s="483"/>
      <c r="AC67" s="483"/>
      <c r="AD67" s="483"/>
      <c r="AE67" s="484"/>
      <c r="AF67" s="485">
        <f>SUM(AF56:AF66)</f>
        <v>80</v>
      </c>
      <c r="AG67" s="486"/>
      <c r="AH67" s="487"/>
      <c r="AI67" s="488">
        <f>SUM(AI57:AI66)</f>
        <v>8.8000000000000007</v>
      </c>
      <c r="AJ67" s="489"/>
      <c r="AK67" s="490"/>
      <c r="AL67" s="259"/>
      <c r="AM67" s="482" t="s">
        <v>114</v>
      </c>
      <c r="AN67" s="483"/>
      <c r="AO67" s="483"/>
      <c r="AP67" s="483"/>
      <c r="AQ67" s="483"/>
      <c r="AR67" s="483"/>
      <c r="AS67" s="483"/>
      <c r="AT67" s="484"/>
      <c r="AU67" s="491">
        <f>SUM(AU56:AU66)</f>
        <v>80</v>
      </c>
      <c r="AV67" s="492"/>
      <c r="AW67" s="493"/>
      <c r="AX67" s="509">
        <f>SUM(AX57:AX66)</f>
        <v>8.8000000000000007</v>
      </c>
      <c r="AY67" s="510"/>
      <c r="AZ67" s="511"/>
      <c r="BA67" s="258"/>
      <c r="BB67" s="482" t="s">
        <v>114</v>
      </c>
      <c r="BC67" s="483"/>
      <c r="BD67" s="483"/>
      <c r="BE67" s="483"/>
      <c r="BF67" s="483"/>
      <c r="BG67" s="483"/>
      <c r="BH67" s="483"/>
      <c r="BI67" s="484"/>
      <c r="BJ67" s="491">
        <f>SUM(BJ56:BJ66)</f>
        <v>80</v>
      </c>
      <c r="BK67" s="492"/>
      <c r="BL67" s="493"/>
      <c r="BM67" s="509">
        <f>SUM(BM57:BM66)</f>
        <v>8.8000000000000007</v>
      </c>
      <c r="BN67" s="510"/>
      <c r="BO67" s="511"/>
      <c r="BP67" s="258"/>
      <c r="BQ67" s="482"/>
      <c r="BR67" s="483"/>
      <c r="BS67" s="483"/>
      <c r="BT67" s="483"/>
      <c r="BU67" s="483"/>
      <c r="BV67" s="483"/>
      <c r="BW67" s="483"/>
      <c r="BX67" s="484"/>
      <c r="BY67" s="485"/>
      <c r="BZ67" s="486"/>
      <c r="CA67" s="487"/>
      <c r="CB67" s="488"/>
      <c r="CC67" s="489"/>
      <c r="CD67" s="490"/>
    </row>
    <row r="68" spans="1:82" ht="23.25" customHeight="1" thickBot="1" x14ac:dyDescent="0.2">
      <c r="I68" s="506" t="s">
        <v>109</v>
      </c>
      <c r="J68" s="507"/>
      <c r="K68" s="507"/>
      <c r="L68" s="507"/>
      <c r="M68" s="508"/>
      <c r="N68" s="372"/>
      <c r="O68" s="373"/>
      <c r="P68" s="374"/>
      <c r="Q68" s="497"/>
      <c r="R68" s="498"/>
      <c r="S68" s="499"/>
      <c r="T68" s="500"/>
      <c r="U68" s="501"/>
      <c r="V68" s="502"/>
      <c r="W68" s="258"/>
      <c r="X68" s="503" t="s">
        <v>109</v>
      </c>
      <c r="Y68" s="504"/>
      <c r="Z68" s="504"/>
      <c r="AA68" s="504"/>
      <c r="AB68" s="505"/>
      <c r="AC68" s="372"/>
      <c r="AD68" s="373"/>
      <c r="AE68" s="374"/>
      <c r="AF68" s="497"/>
      <c r="AG68" s="498"/>
      <c r="AH68" s="499"/>
      <c r="AI68" s="500"/>
      <c r="AJ68" s="501"/>
      <c r="AK68" s="502"/>
      <c r="AL68" s="259"/>
      <c r="AM68" s="503" t="s">
        <v>109</v>
      </c>
      <c r="AN68" s="504"/>
      <c r="AO68" s="504"/>
      <c r="AP68" s="504"/>
      <c r="AQ68" s="505"/>
      <c r="AR68" s="372"/>
      <c r="AS68" s="373"/>
      <c r="AT68" s="374"/>
      <c r="AU68" s="375"/>
      <c r="AV68" s="376"/>
      <c r="AW68" s="377"/>
      <c r="AX68" s="378"/>
      <c r="AY68" s="379"/>
      <c r="AZ68" s="380"/>
      <c r="BA68" s="258"/>
      <c r="BB68" s="503" t="s">
        <v>109</v>
      </c>
      <c r="BC68" s="504"/>
      <c r="BD68" s="504"/>
      <c r="BE68" s="504"/>
      <c r="BF68" s="505"/>
      <c r="BG68" s="372"/>
      <c r="BH68" s="373"/>
      <c r="BI68" s="374"/>
      <c r="BJ68" s="375"/>
      <c r="BK68" s="376"/>
      <c r="BL68" s="377"/>
      <c r="BM68" s="378"/>
      <c r="BN68" s="379"/>
      <c r="BO68" s="380"/>
      <c r="BP68" s="258"/>
      <c r="BQ68" s="381"/>
      <c r="BR68" s="382"/>
      <c r="BS68" s="382"/>
      <c r="BT68" s="382"/>
      <c r="BU68" s="383"/>
      <c r="BV68" s="372"/>
      <c r="BW68" s="373"/>
      <c r="BX68" s="374"/>
      <c r="BY68" s="497"/>
      <c r="BZ68" s="498"/>
      <c r="CA68" s="499"/>
      <c r="CB68" s="500"/>
      <c r="CC68" s="501"/>
      <c r="CD68" s="502"/>
    </row>
    <row r="69" spans="1:82" ht="23.25" customHeight="1" thickBot="1" x14ac:dyDescent="0.2">
      <c r="I69" s="423" t="s">
        <v>191</v>
      </c>
      <c r="J69" s="424"/>
      <c r="K69" s="424"/>
      <c r="L69" s="424"/>
      <c r="M69" s="425"/>
      <c r="N69" s="412">
        <v>0.61805555555555558</v>
      </c>
      <c r="O69" s="413"/>
      <c r="P69" s="414"/>
      <c r="Q69" s="421"/>
      <c r="R69" s="421"/>
      <c r="S69" s="421"/>
      <c r="T69" s="422"/>
      <c r="U69" s="422"/>
      <c r="V69" s="422"/>
      <c r="W69" s="258"/>
      <c r="X69" s="423" t="s">
        <v>192</v>
      </c>
      <c r="Y69" s="424"/>
      <c r="Z69" s="424"/>
      <c r="AA69" s="424"/>
      <c r="AB69" s="425"/>
      <c r="AC69" s="412">
        <v>0.61805555555555558</v>
      </c>
      <c r="AD69" s="413"/>
      <c r="AE69" s="414"/>
      <c r="AF69" s="421"/>
      <c r="AG69" s="421"/>
      <c r="AH69" s="421"/>
      <c r="AI69" s="422"/>
      <c r="AJ69" s="422"/>
      <c r="AK69" s="422"/>
      <c r="AL69" s="259"/>
      <c r="AM69" s="423" t="s">
        <v>192</v>
      </c>
      <c r="AN69" s="424"/>
      <c r="AO69" s="424"/>
      <c r="AP69" s="424"/>
      <c r="AQ69" s="425"/>
      <c r="AR69" s="412">
        <v>0.5</v>
      </c>
      <c r="AS69" s="413"/>
      <c r="AT69" s="414"/>
      <c r="AU69" s="421"/>
      <c r="AV69" s="421"/>
      <c r="AW69" s="421"/>
      <c r="AX69" s="422"/>
      <c r="AY69" s="422"/>
      <c r="AZ69" s="422"/>
      <c r="BA69" s="258"/>
      <c r="BB69" s="423" t="s">
        <v>191</v>
      </c>
      <c r="BC69" s="424"/>
      <c r="BD69" s="424"/>
      <c r="BE69" s="424"/>
      <c r="BF69" s="425"/>
      <c r="BG69" s="412">
        <v>0.5625</v>
      </c>
      <c r="BH69" s="413"/>
      <c r="BI69" s="414"/>
      <c r="BJ69" s="421"/>
      <c r="BK69" s="421"/>
      <c r="BL69" s="421"/>
      <c r="BM69" s="422"/>
      <c r="BN69" s="422"/>
      <c r="BO69" s="422"/>
      <c r="BP69" s="258"/>
      <c r="BQ69" s="518"/>
      <c r="BR69" s="519"/>
      <c r="BS69" s="519"/>
      <c r="BT69" s="519"/>
      <c r="BU69" s="520"/>
      <c r="BV69" s="412"/>
      <c r="BW69" s="413"/>
      <c r="BX69" s="414"/>
      <c r="BY69" s="421"/>
      <c r="BZ69" s="421"/>
      <c r="CA69" s="421"/>
      <c r="CB69" s="422"/>
      <c r="CC69" s="422"/>
      <c r="CD69" s="422"/>
    </row>
    <row r="70" spans="1:82" ht="23.25" customHeight="1" x14ac:dyDescent="0.15">
      <c r="I70" s="442" t="s">
        <v>196</v>
      </c>
      <c r="J70" s="443"/>
      <c r="K70" s="443"/>
      <c r="L70" s="443"/>
      <c r="M70" s="444"/>
      <c r="N70" s="412">
        <v>0.62847222222222221</v>
      </c>
      <c r="O70" s="413"/>
      <c r="P70" s="414"/>
      <c r="Q70" s="448">
        <v>15</v>
      </c>
      <c r="R70" s="449"/>
      <c r="S70" s="450"/>
      <c r="T70" s="605">
        <v>7</v>
      </c>
      <c r="U70" s="606"/>
      <c r="V70" s="607"/>
      <c r="W70" s="258"/>
      <c r="X70" s="442" t="s">
        <v>196</v>
      </c>
      <c r="Y70" s="443"/>
      <c r="Z70" s="443"/>
      <c r="AA70" s="443"/>
      <c r="AB70" s="444"/>
      <c r="AC70" s="412">
        <v>0.62847222222222221</v>
      </c>
      <c r="AD70" s="413"/>
      <c r="AE70" s="414"/>
      <c r="AF70" s="448">
        <v>15</v>
      </c>
      <c r="AG70" s="449"/>
      <c r="AH70" s="450"/>
      <c r="AI70" s="605">
        <v>7</v>
      </c>
      <c r="AJ70" s="606"/>
      <c r="AK70" s="607"/>
      <c r="AL70" s="259"/>
      <c r="AM70" s="442" t="s">
        <v>196</v>
      </c>
      <c r="AN70" s="443"/>
      <c r="AO70" s="443"/>
      <c r="AP70" s="443"/>
      <c r="AQ70" s="444"/>
      <c r="AR70" s="412">
        <v>0.51041666666666663</v>
      </c>
      <c r="AS70" s="413"/>
      <c r="AT70" s="414"/>
      <c r="AU70" s="448">
        <v>15</v>
      </c>
      <c r="AV70" s="449"/>
      <c r="AW70" s="450"/>
      <c r="AX70" s="605">
        <v>7</v>
      </c>
      <c r="AY70" s="606"/>
      <c r="AZ70" s="607"/>
      <c r="BA70" s="258"/>
      <c r="BB70" s="442" t="s">
        <v>196</v>
      </c>
      <c r="BC70" s="443"/>
      <c r="BD70" s="443"/>
      <c r="BE70" s="443"/>
      <c r="BF70" s="444"/>
      <c r="BG70" s="412">
        <v>0.57291666666666663</v>
      </c>
      <c r="BH70" s="413"/>
      <c r="BI70" s="414"/>
      <c r="BJ70" s="448">
        <v>15</v>
      </c>
      <c r="BK70" s="449"/>
      <c r="BL70" s="450"/>
      <c r="BM70" s="605">
        <v>7</v>
      </c>
      <c r="BN70" s="606"/>
      <c r="BO70" s="607"/>
      <c r="BP70" s="258"/>
      <c r="BQ70" s="426"/>
      <c r="BR70" s="427"/>
      <c r="BS70" s="427"/>
      <c r="BT70" s="427"/>
      <c r="BU70" s="428"/>
      <c r="BV70" s="412"/>
      <c r="BW70" s="413"/>
      <c r="BX70" s="414"/>
      <c r="BY70" s="435"/>
      <c r="BZ70" s="436"/>
      <c r="CA70" s="475"/>
      <c r="CB70" s="437"/>
      <c r="CC70" s="438"/>
      <c r="CD70" s="439"/>
    </row>
    <row r="71" spans="1:82" ht="23.25" customHeight="1" thickBot="1" x14ac:dyDescent="0.2">
      <c r="I71" s="442" t="s">
        <v>195</v>
      </c>
      <c r="J71" s="443"/>
      <c r="K71" s="443"/>
      <c r="L71" s="443"/>
      <c r="M71" s="444"/>
      <c r="N71" s="412">
        <v>0.63194444444444442</v>
      </c>
      <c r="O71" s="413"/>
      <c r="P71" s="414"/>
      <c r="Q71" s="524">
        <v>5</v>
      </c>
      <c r="R71" s="525"/>
      <c r="S71" s="526"/>
      <c r="T71" s="521">
        <v>1.8</v>
      </c>
      <c r="U71" s="522"/>
      <c r="V71" s="523"/>
      <c r="W71" s="258"/>
      <c r="X71" s="442" t="s">
        <v>195</v>
      </c>
      <c r="Y71" s="443"/>
      <c r="Z71" s="443"/>
      <c r="AA71" s="443"/>
      <c r="AB71" s="444"/>
      <c r="AC71" s="412">
        <v>0.63194444444444442</v>
      </c>
      <c r="AD71" s="413"/>
      <c r="AE71" s="414"/>
      <c r="AF71" s="524">
        <v>5</v>
      </c>
      <c r="AG71" s="525"/>
      <c r="AH71" s="526"/>
      <c r="AI71" s="521">
        <v>1.8</v>
      </c>
      <c r="AJ71" s="522"/>
      <c r="AK71" s="523"/>
      <c r="AL71" s="259"/>
      <c r="AM71" s="442" t="s">
        <v>195</v>
      </c>
      <c r="AN71" s="443"/>
      <c r="AO71" s="443"/>
      <c r="AP71" s="443"/>
      <c r="AQ71" s="444"/>
      <c r="AR71" s="412">
        <v>0.51388888888888884</v>
      </c>
      <c r="AS71" s="413"/>
      <c r="AT71" s="414"/>
      <c r="AU71" s="524">
        <v>5</v>
      </c>
      <c r="AV71" s="525"/>
      <c r="AW71" s="526"/>
      <c r="AX71" s="521">
        <v>1.8</v>
      </c>
      <c r="AY71" s="522"/>
      <c r="AZ71" s="523"/>
      <c r="BA71" s="258"/>
      <c r="BB71" s="442" t="s">
        <v>195</v>
      </c>
      <c r="BC71" s="443"/>
      <c r="BD71" s="443"/>
      <c r="BE71" s="443"/>
      <c r="BF71" s="444"/>
      <c r="BG71" s="412">
        <v>0.57638888888888884</v>
      </c>
      <c r="BH71" s="413"/>
      <c r="BI71" s="414"/>
      <c r="BJ71" s="524">
        <v>5</v>
      </c>
      <c r="BK71" s="525"/>
      <c r="BL71" s="526"/>
      <c r="BM71" s="521">
        <v>1.8</v>
      </c>
      <c r="BN71" s="522"/>
      <c r="BO71" s="523"/>
      <c r="BP71" s="258"/>
      <c r="BQ71" s="426"/>
      <c r="BR71" s="427"/>
      <c r="BS71" s="427"/>
      <c r="BT71" s="427"/>
      <c r="BU71" s="428"/>
      <c r="BV71" s="412"/>
      <c r="BW71" s="413"/>
      <c r="BX71" s="414"/>
      <c r="BY71" s="435"/>
      <c r="BZ71" s="436"/>
      <c r="CA71" s="475"/>
      <c r="CB71" s="437"/>
      <c r="CC71" s="438"/>
      <c r="CD71" s="439"/>
    </row>
    <row r="72" spans="1:82" ht="23.25" customHeight="1" thickBot="1" x14ac:dyDescent="0.2">
      <c r="I72" s="608" t="s">
        <v>173</v>
      </c>
      <c r="J72" s="609"/>
      <c r="K72" s="609"/>
      <c r="L72" s="609"/>
      <c r="M72" s="610"/>
      <c r="N72" s="537"/>
      <c r="O72" s="591"/>
      <c r="P72" s="688"/>
      <c r="Q72" s="611"/>
      <c r="R72" s="612"/>
      <c r="S72" s="613"/>
      <c r="T72" s="614"/>
      <c r="U72" s="615"/>
      <c r="V72" s="616"/>
      <c r="W72" s="258"/>
      <c r="X72" s="442"/>
      <c r="Y72" s="443"/>
      <c r="Z72" s="443"/>
      <c r="AA72" s="443"/>
      <c r="AB72" s="444"/>
      <c r="AC72" s="412"/>
      <c r="AD72" s="413"/>
      <c r="AE72" s="414"/>
      <c r="AF72" s="524"/>
      <c r="AG72" s="525"/>
      <c r="AH72" s="526"/>
      <c r="AI72" s="521"/>
      <c r="AJ72" s="522"/>
      <c r="AK72" s="523"/>
      <c r="AL72" s="259"/>
      <c r="AM72" s="442"/>
      <c r="AN72" s="443"/>
      <c r="AO72" s="443"/>
      <c r="AP72" s="443"/>
      <c r="AQ72" s="444"/>
      <c r="AR72" s="412"/>
      <c r="AS72" s="413"/>
      <c r="AT72" s="414"/>
      <c r="AU72" s="524"/>
      <c r="AV72" s="525"/>
      <c r="AW72" s="526"/>
      <c r="AX72" s="521"/>
      <c r="AY72" s="522"/>
      <c r="AZ72" s="523"/>
      <c r="BA72" s="258"/>
      <c r="BB72" s="442"/>
      <c r="BC72" s="443"/>
      <c r="BD72" s="443"/>
      <c r="BE72" s="443"/>
      <c r="BF72" s="444"/>
      <c r="BG72" s="537"/>
      <c r="BH72" s="591"/>
      <c r="BI72" s="688"/>
      <c r="BJ72" s="524"/>
      <c r="BK72" s="525"/>
      <c r="BL72" s="526"/>
      <c r="BM72" s="521"/>
      <c r="BN72" s="522"/>
      <c r="BO72" s="523"/>
      <c r="BP72" s="258"/>
      <c r="BQ72" s="404"/>
      <c r="BR72" s="405"/>
      <c r="BS72" s="405"/>
      <c r="BT72" s="405"/>
      <c r="BU72" s="406"/>
      <c r="BV72" s="412"/>
      <c r="BW72" s="413"/>
      <c r="BX72" s="414"/>
      <c r="BY72" s="435"/>
      <c r="BZ72" s="436"/>
      <c r="CA72" s="475"/>
      <c r="CB72" s="437"/>
      <c r="CC72" s="438"/>
      <c r="CD72" s="439"/>
    </row>
    <row r="73" spans="1:82" ht="23.25" customHeight="1" thickBot="1" x14ac:dyDescent="0.2">
      <c r="I73" s="623" t="s">
        <v>193</v>
      </c>
      <c r="J73" s="624"/>
      <c r="K73" s="624"/>
      <c r="L73" s="624"/>
      <c r="M73" s="625"/>
      <c r="N73" s="460">
        <v>0.66666666666666663</v>
      </c>
      <c r="O73" s="461"/>
      <c r="P73" s="626"/>
      <c r="Q73" s="611"/>
      <c r="R73" s="612"/>
      <c r="S73" s="613"/>
      <c r="T73" s="614"/>
      <c r="U73" s="615"/>
      <c r="V73" s="616"/>
      <c r="W73" s="258"/>
      <c r="X73" s="529"/>
      <c r="Y73" s="536"/>
      <c r="Z73" s="536"/>
      <c r="AA73" s="536"/>
      <c r="AB73" s="531"/>
      <c r="AC73" s="537"/>
      <c r="AD73" s="538"/>
      <c r="AE73" s="539"/>
      <c r="AF73" s="532"/>
      <c r="AG73" s="533"/>
      <c r="AH73" s="534"/>
      <c r="AI73" s="602"/>
      <c r="AJ73" s="666"/>
      <c r="AK73" s="604"/>
      <c r="AL73" s="259"/>
      <c r="AM73" s="469"/>
      <c r="AN73" s="470"/>
      <c r="AO73" s="470"/>
      <c r="AP73" s="470"/>
      <c r="AQ73" s="471"/>
      <c r="AR73" s="412"/>
      <c r="AS73" s="413"/>
      <c r="AT73" s="413"/>
      <c r="AU73" s="524"/>
      <c r="AV73" s="525"/>
      <c r="AW73" s="526"/>
      <c r="AX73" s="521"/>
      <c r="AY73" s="522"/>
      <c r="AZ73" s="523"/>
      <c r="BA73" s="258"/>
      <c r="BB73" s="426" t="s">
        <v>173</v>
      </c>
      <c r="BC73" s="427"/>
      <c r="BD73" s="427"/>
      <c r="BE73" s="427"/>
      <c r="BF73" s="428"/>
      <c r="BG73" s="460">
        <v>0.61805555555555558</v>
      </c>
      <c r="BH73" s="461"/>
      <c r="BI73" s="626"/>
      <c r="BJ73" s="429"/>
      <c r="BK73" s="430"/>
      <c r="BL73" s="431"/>
      <c r="BM73" s="494"/>
      <c r="BN73" s="495"/>
      <c r="BO73" s="496"/>
      <c r="BP73" s="258"/>
      <c r="BQ73" s="260"/>
      <c r="BR73" s="261"/>
      <c r="BS73" s="261"/>
      <c r="BT73" s="261"/>
      <c r="BU73" s="262"/>
      <c r="BV73" s="263"/>
      <c r="BW73" s="264"/>
      <c r="BX73" s="265"/>
      <c r="BY73" s="266"/>
      <c r="BZ73" s="267"/>
      <c r="CA73" s="276"/>
      <c r="CB73" s="268"/>
      <c r="CC73" s="269"/>
      <c r="CD73" s="270"/>
    </row>
    <row r="74" spans="1:82" ht="23.25" customHeight="1" thickBot="1" x14ac:dyDescent="0.2">
      <c r="I74" s="515" t="s">
        <v>196</v>
      </c>
      <c r="J74" s="516"/>
      <c r="K74" s="516"/>
      <c r="L74" s="516"/>
      <c r="M74" s="517"/>
      <c r="N74" s="460">
        <v>0.67708333333333337</v>
      </c>
      <c r="O74" s="461"/>
      <c r="P74" s="462"/>
      <c r="Q74" s="617">
        <v>15</v>
      </c>
      <c r="R74" s="618"/>
      <c r="S74" s="619"/>
      <c r="T74" s="620">
        <v>7</v>
      </c>
      <c r="U74" s="621"/>
      <c r="V74" s="622"/>
      <c r="W74" s="258"/>
      <c r="X74" s="426"/>
      <c r="Y74" s="427"/>
      <c r="Z74" s="427"/>
      <c r="AA74" s="427"/>
      <c r="AB74" s="428"/>
      <c r="AC74" s="412"/>
      <c r="AD74" s="413"/>
      <c r="AE74" s="414"/>
      <c r="AF74" s="435"/>
      <c r="AG74" s="436"/>
      <c r="AH74" s="475"/>
      <c r="AI74" s="437"/>
      <c r="AJ74" s="438"/>
      <c r="AK74" s="439"/>
      <c r="AL74" s="259"/>
      <c r="AM74" s="392"/>
      <c r="AN74" s="393"/>
      <c r="AO74" s="393"/>
      <c r="AP74" s="393"/>
      <c r="AQ74" s="394"/>
      <c r="AR74" s="412"/>
      <c r="AS74" s="413"/>
      <c r="AT74" s="414"/>
      <c r="AU74" s="524"/>
      <c r="AV74" s="525"/>
      <c r="AW74" s="526"/>
      <c r="AX74" s="521"/>
      <c r="AY74" s="522"/>
      <c r="AZ74" s="523"/>
      <c r="BA74" s="258"/>
      <c r="BB74" s="423" t="s">
        <v>193</v>
      </c>
      <c r="BC74" s="424"/>
      <c r="BD74" s="424"/>
      <c r="BE74" s="424"/>
      <c r="BF74" s="425"/>
      <c r="BG74" s="460">
        <v>0.62847222222222221</v>
      </c>
      <c r="BH74" s="461"/>
      <c r="BI74" s="462"/>
      <c r="BJ74" s="421"/>
      <c r="BK74" s="421"/>
      <c r="BL74" s="421"/>
      <c r="BM74" s="422"/>
      <c r="BN74" s="422"/>
      <c r="BO74" s="422"/>
      <c r="BP74" s="258"/>
      <c r="BQ74" s="426"/>
      <c r="BR74" s="427"/>
      <c r="BS74" s="427"/>
      <c r="BT74" s="427"/>
      <c r="BU74" s="428"/>
      <c r="BV74" s="412"/>
      <c r="BW74" s="413"/>
      <c r="BX74" s="414"/>
      <c r="BY74" s="435"/>
      <c r="BZ74" s="436"/>
      <c r="CA74" s="475"/>
      <c r="CB74" s="437"/>
      <c r="CC74" s="438"/>
      <c r="CD74" s="439"/>
    </row>
    <row r="75" spans="1:82" ht="23.25" customHeight="1" x14ac:dyDescent="0.15">
      <c r="I75" s="442" t="s">
        <v>195</v>
      </c>
      <c r="J75" s="443"/>
      <c r="K75" s="443"/>
      <c r="L75" s="443"/>
      <c r="M75" s="444"/>
      <c r="N75" s="412">
        <v>0.68055555555555558</v>
      </c>
      <c r="O75" s="413"/>
      <c r="P75" s="414"/>
      <c r="Q75" s="524">
        <v>5</v>
      </c>
      <c r="R75" s="525"/>
      <c r="S75" s="526"/>
      <c r="T75" s="521">
        <v>1.8</v>
      </c>
      <c r="U75" s="522"/>
      <c r="V75" s="523"/>
      <c r="W75" s="258"/>
      <c r="X75" s="426"/>
      <c r="Y75" s="427"/>
      <c r="Z75" s="427"/>
      <c r="AA75" s="427"/>
      <c r="AB75" s="428"/>
      <c r="AC75" s="412"/>
      <c r="AD75" s="413"/>
      <c r="AE75" s="414"/>
      <c r="AF75" s="435"/>
      <c r="AG75" s="436"/>
      <c r="AH75" s="436"/>
      <c r="AI75" s="437"/>
      <c r="AJ75" s="438"/>
      <c r="AK75" s="439"/>
      <c r="AL75" s="259"/>
      <c r="AM75" s="515"/>
      <c r="AN75" s="516"/>
      <c r="AO75" s="516"/>
      <c r="AP75" s="516"/>
      <c r="AQ75" s="517"/>
      <c r="AR75" s="412"/>
      <c r="AS75" s="413"/>
      <c r="AT75" s="414"/>
      <c r="AU75" s="436"/>
      <c r="AV75" s="436"/>
      <c r="AW75" s="475"/>
      <c r="AX75" s="437"/>
      <c r="AY75" s="438"/>
      <c r="AZ75" s="439"/>
      <c r="BA75" s="258"/>
      <c r="BB75" s="442" t="s">
        <v>196</v>
      </c>
      <c r="BC75" s="443"/>
      <c r="BD75" s="443"/>
      <c r="BE75" s="443"/>
      <c r="BF75" s="444"/>
      <c r="BG75" s="460">
        <v>0.63194444444444442</v>
      </c>
      <c r="BH75" s="461"/>
      <c r="BI75" s="462"/>
      <c r="BJ75" s="448">
        <v>15</v>
      </c>
      <c r="BK75" s="449"/>
      <c r="BL75" s="450"/>
      <c r="BM75" s="605">
        <v>7</v>
      </c>
      <c r="BN75" s="606"/>
      <c r="BO75" s="607"/>
      <c r="BP75" s="258"/>
      <c r="BQ75" s="426"/>
      <c r="BR75" s="427"/>
      <c r="BS75" s="427"/>
      <c r="BT75" s="427"/>
      <c r="BU75" s="428"/>
      <c r="BV75" s="412"/>
      <c r="BW75" s="413"/>
      <c r="BX75" s="414"/>
      <c r="BY75" s="435"/>
      <c r="BZ75" s="436"/>
      <c r="CA75" s="475"/>
      <c r="CB75" s="437"/>
      <c r="CC75" s="438"/>
      <c r="CD75" s="439"/>
    </row>
    <row r="76" spans="1:82" ht="23.25" customHeight="1" thickBot="1" x14ac:dyDescent="0.2">
      <c r="B76" s="277"/>
      <c r="G76" s="277"/>
      <c r="I76" s="442"/>
      <c r="J76" s="443"/>
      <c r="K76" s="443"/>
      <c r="L76" s="443"/>
      <c r="M76" s="444"/>
      <c r="N76" s="412"/>
      <c r="O76" s="413"/>
      <c r="P76" s="414"/>
      <c r="Q76" s="524"/>
      <c r="R76" s="525"/>
      <c r="S76" s="526"/>
      <c r="T76" s="521"/>
      <c r="U76" s="522"/>
      <c r="V76" s="523"/>
      <c r="X76" s="426"/>
      <c r="Y76" s="427"/>
      <c r="Z76" s="427"/>
      <c r="AA76" s="427"/>
      <c r="AB76" s="428"/>
      <c r="AC76" s="412"/>
      <c r="AD76" s="413"/>
      <c r="AE76" s="414"/>
      <c r="AF76" s="435"/>
      <c r="AG76" s="436"/>
      <c r="AH76" s="475"/>
      <c r="AI76" s="437"/>
      <c r="AJ76" s="438"/>
      <c r="AK76" s="439"/>
      <c r="AL76" s="253"/>
      <c r="AM76" s="442"/>
      <c r="AN76" s="443"/>
      <c r="AO76" s="443"/>
      <c r="AP76" s="443"/>
      <c r="AQ76" s="444"/>
      <c r="AR76" s="412"/>
      <c r="AS76" s="413"/>
      <c r="AT76" s="414"/>
      <c r="AU76" s="524"/>
      <c r="AV76" s="525"/>
      <c r="AW76" s="526"/>
      <c r="AX76" s="521"/>
      <c r="AY76" s="522"/>
      <c r="AZ76" s="523"/>
      <c r="BB76" s="442" t="s">
        <v>195</v>
      </c>
      <c r="BC76" s="443"/>
      <c r="BD76" s="443"/>
      <c r="BE76" s="443"/>
      <c r="BF76" s="444"/>
      <c r="BG76" s="460"/>
      <c r="BH76" s="461"/>
      <c r="BI76" s="626"/>
      <c r="BJ76" s="524">
        <v>5</v>
      </c>
      <c r="BK76" s="525"/>
      <c r="BL76" s="526"/>
      <c r="BM76" s="521">
        <v>1.8</v>
      </c>
      <c r="BN76" s="522"/>
      <c r="BO76" s="523"/>
      <c r="BQ76" s="426"/>
      <c r="BR76" s="427"/>
      <c r="BS76" s="427"/>
      <c r="BT76" s="427"/>
      <c r="BU76" s="428"/>
      <c r="BV76" s="412"/>
      <c r="BW76" s="413"/>
      <c r="BX76" s="414"/>
      <c r="BY76" s="435"/>
      <c r="BZ76" s="436"/>
      <c r="CA76" s="436"/>
      <c r="CB76" s="437"/>
      <c r="CC76" s="438"/>
      <c r="CD76" s="439"/>
    </row>
    <row r="77" spans="1:82" ht="23.25" customHeight="1" thickBot="1" x14ac:dyDescent="0.2">
      <c r="B77" s="277"/>
      <c r="C77" s="261"/>
      <c r="D77" s="261"/>
      <c r="E77" s="261"/>
      <c r="F77" s="261"/>
      <c r="G77" s="277"/>
      <c r="I77" s="442"/>
      <c r="J77" s="443"/>
      <c r="K77" s="443"/>
      <c r="L77" s="443"/>
      <c r="M77" s="444"/>
      <c r="N77" s="412"/>
      <c r="O77" s="413"/>
      <c r="P77" s="414"/>
      <c r="Q77" s="524"/>
      <c r="R77" s="525"/>
      <c r="S77" s="526"/>
      <c r="T77" s="521"/>
      <c r="U77" s="522"/>
      <c r="V77" s="523"/>
      <c r="W77" s="258"/>
      <c r="X77" s="426"/>
      <c r="Y77" s="427"/>
      <c r="Z77" s="427"/>
      <c r="AA77" s="427"/>
      <c r="AB77" s="428"/>
      <c r="AC77" s="412"/>
      <c r="AD77" s="413"/>
      <c r="AE77" s="414"/>
      <c r="AF77" s="435"/>
      <c r="AG77" s="436"/>
      <c r="AH77" s="436"/>
      <c r="AI77" s="437"/>
      <c r="AJ77" s="438"/>
      <c r="AK77" s="439"/>
      <c r="AL77" s="259"/>
      <c r="AM77" s="442"/>
      <c r="AN77" s="443"/>
      <c r="AO77" s="443"/>
      <c r="AP77" s="443"/>
      <c r="AQ77" s="444"/>
      <c r="AR77" s="412"/>
      <c r="AS77" s="413"/>
      <c r="AT77" s="414"/>
      <c r="AU77" s="524"/>
      <c r="AV77" s="525"/>
      <c r="AW77" s="526"/>
      <c r="AX77" s="521"/>
      <c r="AY77" s="522"/>
      <c r="AZ77" s="523"/>
      <c r="BA77" s="258"/>
      <c r="BB77" s="426" t="s">
        <v>173</v>
      </c>
      <c r="BC77" s="427"/>
      <c r="BD77" s="427"/>
      <c r="BE77" s="427"/>
      <c r="BF77" s="428"/>
      <c r="BG77" s="460">
        <v>0.66666666666666663</v>
      </c>
      <c r="BH77" s="461"/>
      <c r="BI77" s="626"/>
      <c r="BJ77" s="429"/>
      <c r="BK77" s="430"/>
      <c r="BL77" s="431"/>
      <c r="BM77" s="494"/>
      <c r="BN77" s="495"/>
      <c r="BO77" s="496"/>
      <c r="BP77" s="258"/>
      <c r="BQ77" s="426"/>
      <c r="BR77" s="427"/>
      <c r="BS77" s="427"/>
      <c r="BT77" s="427"/>
      <c r="BU77" s="428"/>
      <c r="BV77" s="412"/>
      <c r="BW77" s="413"/>
      <c r="BX77" s="414"/>
      <c r="BY77" s="435"/>
      <c r="BZ77" s="436"/>
      <c r="CA77" s="436"/>
      <c r="CB77" s="437"/>
      <c r="CC77" s="438"/>
      <c r="CD77" s="439"/>
    </row>
    <row r="78" spans="1:82" ht="23.25" customHeight="1" thickBot="1" x14ac:dyDescent="0.2">
      <c r="B78" s="277"/>
      <c r="C78" s="261"/>
      <c r="D78" s="261"/>
      <c r="E78" s="261"/>
      <c r="F78" s="261"/>
      <c r="G78" s="277"/>
      <c r="I78" s="529"/>
      <c r="J78" s="536"/>
      <c r="K78" s="536"/>
      <c r="L78" s="536"/>
      <c r="M78" s="531"/>
      <c r="N78" s="537"/>
      <c r="O78" s="538"/>
      <c r="P78" s="539"/>
      <c r="Q78" s="592"/>
      <c r="R78" s="593"/>
      <c r="S78" s="594"/>
      <c r="T78" s="627"/>
      <c r="U78" s="628"/>
      <c r="V78" s="629"/>
      <c r="W78" s="258"/>
      <c r="X78" s="667"/>
      <c r="Y78" s="668"/>
      <c r="Z78" s="668"/>
      <c r="AA78" s="668"/>
      <c r="AB78" s="669"/>
      <c r="AC78" s="537"/>
      <c r="AD78" s="538"/>
      <c r="AE78" s="539"/>
      <c r="AF78" s="532"/>
      <c r="AG78" s="535"/>
      <c r="AH78" s="534"/>
      <c r="AI78" s="602"/>
      <c r="AJ78" s="603"/>
      <c r="AK78" s="604"/>
      <c r="AL78" s="258"/>
      <c r="AM78" s="529"/>
      <c r="AN78" s="536"/>
      <c r="AO78" s="536"/>
      <c r="AP78" s="536"/>
      <c r="AQ78" s="531"/>
      <c r="AR78" s="537"/>
      <c r="AS78" s="538"/>
      <c r="AT78" s="539"/>
      <c r="AU78" s="592"/>
      <c r="AV78" s="593"/>
      <c r="AW78" s="594"/>
      <c r="AX78" s="627"/>
      <c r="AY78" s="628"/>
      <c r="AZ78" s="629"/>
      <c r="BA78" s="258"/>
      <c r="BB78" s="423" t="s">
        <v>197</v>
      </c>
      <c r="BC78" s="424"/>
      <c r="BD78" s="424"/>
      <c r="BE78" s="424"/>
      <c r="BF78" s="425"/>
      <c r="BG78" s="460">
        <v>0.67708333333333337</v>
      </c>
      <c r="BH78" s="461"/>
      <c r="BI78" s="462"/>
      <c r="BJ78" s="429"/>
      <c r="BK78" s="430"/>
      <c r="BL78" s="431"/>
      <c r="BM78" s="494"/>
      <c r="BN78" s="495"/>
      <c r="BO78" s="496"/>
      <c r="BP78" s="258"/>
      <c r="BQ78" s="260"/>
      <c r="BR78" s="261"/>
      <c r="BS78" s="261"/>
      <c r="BT78" s="261"/>
      <c r="BU78" s="262"/>
      <c r="BV78" s="263"/>
      <c r="BW78" s="264"/>
      <c r="BX78" s="265"/>
      <c r="BY78" s="267"/>
      <c r="BZ78" s="267"/>
      <c r="CA78" s="267"/>
      <c r="CB78" s="269"/>
      <c r="CC78" s="269"/>
      <c r="CD78" s="269"/>
    </row>
    <row r="79" spans="1:82" ht="23.25" customHeight="1" x14ac:dyDescent="0.15">
      <c r="B79" s="277"/>
      <c r="C79" s="261"/>
      <c r="D79" s="261"/>
      <c r="E79" s="261"/>
      <c r="F79" s="261"/>
      <c r="G79" s="277"/>
      <c r="I79" s="529"/>
      <c r="J79" s="536"/>
      <c r="K79" s="536"/>
      <c r="L79" s="536"/>
      <c r="M79" s="531"/>
      <c r="N79" s="537"/>
      <c r="O79" s="538"/>
      <c r="P79" s="539"/>
      <c r="Q79" s="592"/>
      <c r="R79" s="593"/>
      <c r="S79" s="594"/>
      <c r="T79" s="627"/>
      <c r="U79" s="628"/>
      <c r="V79" s="629"/>
      <c r="W79" s="258"/>
      <c r="X79" s="667"/>
      <c r="Y79" s="668"/>
      <c r="Z79" s="668"/>
      <c r="AA79" s="668"/>
      <c r="AB79" s="669"/>
      <c r="AC79" s="537"/>
      <c r="AD79" s="538"/>
      <c r="AE79" s="539"/>
      <c r="AF79" s="532"/>
      <c r="AG79" s="535"/>
      <c r="AH79" s="534"/>
      <c r="AI79" s="602"/>
      <c r="AJ79" s="603"/>
      <c r="AK79" s="604"/>
      <c r="AL79" s="258"/>
      <c r="AM79" s="529"/>
      <c r="AN79" s="536"/>
      <c r="AO79" s="536"/>
      <c r="AP79" s="536"/>
      <c r="AQ79" s="531"/>
      <c r="AR79" s="537"/>
      <c r="AS79" s="538"/>
      <c r="AT79" s="539"/>
      <c r="AU79" s="592"/>
      <c r="AV79" s="593"/>
      <c r="AW79" s="594"/>
      <c r="AX79" s="627"/>
      <c r="AY79" s="628"/>
      <c r="AZ79" s="629"/>
      <c r="BA79" s="258"/>
      <c r="BB79" s="442" t="s">
        <v>196</v>
      </c>
      <c r="BC79" s="443"/>
      <c r="BD79" s="443"/>
      <c r="BE79" s="443"/>
      <c r="BF79" s="444"/>
      <c r="BG79" s="412">
        <v>0.68055555555555558</v>
      </c>
      <c r="BH79" s="413"/>
      <c r="BI79" s="414"/>
      <c r="BJ79" s="448">
        <v>15</v>
      </c>
      <c r="BK79" s="449"/>
      <c r="BL79" s="450"/>
      <c r="BM79" s="605">
        <v>7</v>
      </c>
      <c r="BN79" s="606"/>
      <c r="BO79" s="607"/>
      <c r="BP79" s="258"/>
      <c r="BQ79" s="260"/>
      <c r="BR79" s="261"/>
      <c r="BS79" s="261"/>
      <c r="BT79" s="261"/>
      <c r="BU79" s="262"/>
      <c r="BV79" s="263"/>
      <c r="BW79" s="264"/>
      <c r="BX79" s="265"/>
      <c r="BY79" s="267"/>
      <c r="BZ79" s="267"/>
      <c r="CA79" s="267"/>
      <c r="CB79" s="269"/>
      <c r="CC79" s="269"/>
      <c r="CD79" s="269"/>
    </row>
    <row r="80" spans="1:82" ht="23.25" customHeight="1" x14ac:dyDescent="0.15">
      <c r="B80" s="277"/>
      <c r="C80" s="261"/>
      <c r="D80" s="261"/>
      <c r="E80" s="261"/>
      <c r="F80" s="261"/>
      <c r="G80" s="277"/>
      <c r="I80" s="529"/>
      <c r="J80" s="536"/>
      <c r="K80" s="536"/>
      <c r="L80" s="536"/>
      <c r="M80" s="531"/>
      <c r="N80" s="537"/>
      <c r="O80" s="538"/>
      <c r="P80" s="539"/>
      <c r="Q80" s="592"/>
      <c r="R80" s="593"/>
      <c r="S80" s="594"/>
      <c r="T80" s="627"/>
      <c r="U80" s="628"/>
      <c r="V80" s="629"/>
      <c r="W80" s="258"/>
      <c r="X80" s="667"/>
      <c r="Y80" s="668"/>
      <c r="Z80" s="668"/>
      <c r="AA80" s="668"/>
      <c r="AB80" s="669"/>
      <c r="AC80" s="537"/>
      <c r="AD80" s="538"/>
      <c r="AE80" s="539"/>
      <c r="AF80" s="532"/>
      <c r="AG80" s="535"/>
      <c r="AH80" s="534"/>
      <c r="AI80" s="602"/>
      <c r="AJ80" s="603"/>
      <c r="AK80" s="604"/>
      <c r="AL80" s="258"/>
      <c r="AM80" s="529"/>
      <c r="AN80" s="536"/>
      <c r="AO80" s="536"/>
      <c r="AP80" s="536"/>
      <c r="AQ80" s="531"/>
      <c r="AR80" s="537"/>
      <c r="AS80" s="538"/>
      <c r="AT80" s="539"/>
      <c r="AU80" s="592"/>
      <c r="AV80" s="593"/>
      <c r="AW80" s="594"/>
      <c r="AX80" s="627"/>
      <c r="AY80" s="628"/>
      <c r="AZ80" s="629"/>
      <c r="BA80" s="258"/>
      <c r="BB80" s="442" t="s">
        <v>195</v>
      </c>
      <c r="BC80" s="443"/>
      <c r="BD80" s="443"/>
      <c r="BE80" s="443"/>
      <c r="BF80" s="444"/>
      <c r="BG80" s="412"/>
      <c r="BH80" s="413"/>
      <c r="BI80" s="414"/>
      <c r="BJ80" s="524">
        <v>5</v>
      </c>
      <c r="BK80" s="525"/>
      <c r="BL80" s="526"/>
      <c r="BM80" s="521">
        <v>1.8</v>
      </c>
      <c r="BN80" s="522"/>
      <c r="BO80" s="523"/>
      <c r="BP80" s="258"/>
      <c r="BQ80" s="260"/>
      <c r="BR80" s="261"/>
      <c r="BS80" s="261"/>
      <c r="BT80" s="261"/>
      <c r="BU80" s="262"/>
      <c r="BV80" s="263"/>
      <c r="BW80" s="264"/>
      <c r="BX80" s="265"/>
      <c r="BY80" s="267"/>
      <c r="BZ80" s="267"/>
      <c r="CA80" s="267"/>
      <c r="CB80" s="269"/>
      <c r="CC80" s="269"/>
      <c r="CD80" s="269"/>
    </row>
    <row r="81" spans="2:82" ht="23.25" customHeight="1" thickBot="1" x14ac:dyDescent="0.2">
      <c r="B81" s="277"/>
      <c r="C81" s="261"/>
      <c r="D81" s="261"/>
      <c r="E81" s="261"/>
      <c r="F81" s="261"/>
      <c r="G81" s="277"/>
      <c r="I81" s="529"/>
      <c r="J81" s="536"/>
      <c r="K81" s="536"/>
      <c r="L81" s="536"/>
      <c r="M81" s="531"/>
      <c r="N81" s="537"/>
      <c r="O81" s="538"/>
      <c r="P81" s="539"/>
      <c r="Q81" s="630"/>
      <c r="R81" s="631"/>
      <c r="S81" s="632"/>
      <c r="T81" s="685"/>
      <c r="U81" s="686"/>
      <c r="V81" s="687"/>
      <c r="W81" s="258"/>
      <c r="X81" s="667"/>
      <c r="Y81" s="668"/>
      <c r="Z81" s="668"/>
      <c r="AA81" s="668"/>
      <c r="AB81" s="669"/>
      <c r="AC81" s="537"/>
      <c r="AD81" s="538"/>
      <c r="AE81" s="539"/>
      <c r="AF81" s="670"/>
      <c r="AG81" s="671"/>
      <c r="AH81" s="672"/>
      <c r="AI81" s="673"/>
      <c r="AJ81" s="674"/>
      <c r="AK81" s="675"/>
      <c r="AL81" s="258"/>
      <c r="AM81" s="529"/>
      <c r="AN81" s="536"/>
      <c r="AO81" s="536"/>
      <c r="AP81" s="536"/>
      <c r="AQ81" s="531"/>
      <c r="AR81" s="537"/>
      <c r="AS81" s="538"/>
      <c r="AT81" s="539"/>
      <c r="AU81" s="630"/>
      <c r="AV81" s="631"/>
      <c r="AW81" s="632"/>
      <c r="AX81" s="685"/>
      <c r="AY81" s="686"/>
      <c r="AZ81" s="687"/>
      <c r="BA81" s="258"/>
      <c r="BB81" s="442"/>
      <c r="BC81" s="443"/>
      <c r="BD81" s="443"/>
      <c r="BE81" s="443"/>
      <c r="BF81" s="444"/>
      <c r="BG81" s="412"/>
      <c r="BH81" s="413"/>
      <c r="BI81" s="414"/>
      <c r="BJ81" s="524"/>
      <c r="BK81" s="525"/>
      <c r="BL81" s="526"/>
      <c r="BM81" s="521"/>
      <c r="BN81" s="522"/>
      <c r="BO81" s="523"/>
      <c r="BP81" s="258"/>
      <c r="BQ81" s="260"/>
      <c r="BR81" s="261"/>
      <c r="BS81" s="261"/>
      <c r="BT81" s="261"/>
      <c r="BU81" s="262"/>
      <c r="BV81" s="263"/>
      <c r="BW81" s="264"/>
      <c r="BX81" s="265"/>
      <c r="BY81" s="267"/>
      <c r="BZ81" s="267"/>
      <c r="CA81" s="267"/>
      <c r="CB81" s="269"/>
      <c r="CC81" s="269"/>
      <c r="CD81" s="269"/>
    </row>
    <row r="82" spans="2:82" ht="23.25" customHeight="1" thickBot="1" x14ac:dyDescent="0.2">
      <c r="B82" s="277"/>
      <c r="C82" s="261"/>
      <c r="D82" s="261"/>
      <c r="E82" s="261"/>
      <c r="F82" s="261"/>
      <c r="G82" s="277"/>
      <c r="I82" s="469" t="s">
        <v>173</v>
      </c>
      <c r="J82" s="470"/>
      <c r="K82" s="470"/>
      <c r="L82" s="470"/>
      <c r="M82" s="471"/>
      <c r="N82" s="412"/>
      <c r="O82" s="413"/>
      <c r="P82" s="413"/>
      <c r="Q82" s="429"/>
      <c r="R82" s="430"/>
      <c r="S82" s="431"/>
      <c r="T82" s="494"/>
      <c r="U82" s="495"/>
      <c r="V82" s="496"/>
      <c r="W82" s="258"/>
      <c r="X82" s="469" t="s">
        <v>173</v>
      </c>
      <c r="Y82" s="470"/>
      <c r="Z82" s="470"/>
      <c r="AA82" s="470"/>
      <c r="AB82" s="471"/>
      <c r="AC82" s="412"/>
      <c r="AD82" s="413"/>
      <c r="AE82" s="413"/>
      <c r="AF82" s="429"/>
      <c r="AG82" s="430"/>
      <c r="AH82" s="431"/>
      <c r="AI82" s="494"/>
      <c r="AJ82" s="495"/>
      <c r="AK82" s="496"/>
      <c r="AL82" s="291"/>
      <c r="AM82" s="469" t="s">
        <v>173</v>
      </c>
      <c r="AN82" s="470"/>
      <c r="AO82" s="470"/>
      <c r="AP82" s="470"/>
      <c r="AQ82" s="471"/>
      <c r="AR82" s="412"/>
      <c r="AS82" s="413"/>
      <c r="AT82" s="413"/>
      <c r="AU82" s="429"/>
      <c r="AV82" s="430"/>
      <c r="AW82" s="431"/>
      <c r="AX82" s="494"/>
      <c r="AY82" s="495"/>
      <c r="AZ82" s="496"/>
      <c r="BA82" s="258"/>
      <c r="BB82" s="469" t="s">
        <v>173</v>
      </c>
      <c r="BC82" s="470"/>
      <c r="BD82" s="470"/>
      <c r="BE82" s="470"/>
      <c r="BF82" s="471"/>
      <c r="BG82" s="412"/>
      <c r="BH82" s="413"/>
      <c r="BI82" s="413"/>
      <c r="BJ82" s="429"/>
      <c r="BK82" s="430"/>
      <c r="BL82" s="431"/>
      <c r="BM82" s="494"/>
      <c r="BN82" s="495"/>
      <c r="BO82" s="496"/>
      <c r="BP82" s="258"/>
      <c r="BQ82" s="260"/>
      <c r="BR82" s="261"/>
      <c r="BS82" s="261"/>
      <c r="BT82" s="261"/>
      <c r="BU82" s="262"/>
      <c r="BV82" s="263"/>
      <c r="BW82" s="264"/>
      <c r="BX82" s="265"/>
      <c r="BY82" s="267"/>
      <c r="BZ82" s="267"/>
      <c r="CA82" s="267"/>
      <c r="CB82" s="269"/>
      <c r="CC82" s="269"/>
      <c r="CD82" s="269"/>
    </row>
    <row r="83" spans="2:82" ht="23.25" customHeight="1" x14ac:dyDescent="0.15">
      <c r="B83" s="277"/>
      <c r="G83" s="277"/>
      <c r="I83" s="547" t="s">
        <v>95</v>
      </c>
      <c r="J83" s="548"/>
      <c r="K83" s="548"/>
      <c r="L83" s="548"/>
      <c r="M83" s="549"/>
      <c r="N83" s="479"/>
      <c r="O83" s="480"/>
      <c r="P83" s="481"/>
      <c r="Q83" s="540">
        <v>60</v>
      </c>
      <c r="R83" s="540"/>
      <c r="S83" s="540"/>
      <c r="T83" s="541"/>
      <c r="U83" s="542"/>
      <c r="V83" s="543"/>
      <c r="X83" s="679" t="s">
        <v>95</v>
      </c>
      <c r="Y83" s="680"/>
      <c r="Z83" s="680"/>
      <c r="AA83" s="680"/>
      <c r="AB83" s="681"/>
      <c r="AC83" s="479"/>
      <c r="AD83" s="480"/>
      <c r="AE83" s="481"/>
      <c r="AF83" s="540">
        <v>60</v>
      </c>
      <c r="AG83" s="540"/>
      <c r="AH83" s="540"/>
      <c r="AI83" s="541"/>
      <c r="AJ83" s="542"/>
      <c r="AK83" s="543"/>
      <c r="AL83" s="253"/>
      <c r="AM83" s="679" t="s">
        <v>95</v>
      </c>
      <c r="AN83" s="680"/>
      <c r="AO83" s="680"/>
      <c r="AP83" s="680"/>
      <c r="AQ83" s="681"/>
      <c r="AR83" s="479"/>
      <c r="AS83" s="480"/>
      <c r="AT83" s="481"/>
      <c r="AU83" s="540">
        <v>60</v>
      </c>
      <c r="AV83" s="540"/>
      <c r="AW83" s="540"/>
      <c r="AX83" s="541"/>
      <c r="AY83" s="542"/>
      <c r="AZ83" s="543"/>
      <c r="BB83" s="279" t="s">
        <v>95</v>
      </c>
      <c r="BC83" s="280"/>
      <c r="BD83" s="280"/>
      <c r="BE83" s="280"/>
      <c r="BF83" s="280"/>
      <c r="BG83" s="479"/>
      <c r="BH83" s="480"/>
      <c r="BI83" s="481"/>
      <c r="BJ83" s="540">
        <v>60</v>
      </c>
      <c r="BK83" s="540"/>
      <c r="BL83" s="540"/>
      <c r="BM83" s="541"/>
      <c r="BN83" s="542"/>
      <c r="BO83" s="543"/>
      <c r="BQ83" s="279"/>
      <c r="BR83" s="280"/>
      <c r="BS83" s="280"/>
      <c r="BT83" s="280"/>
      <c r="BU83" s="280"/>
      <c r="BV83" s="479"/>
      <c r="BW83" s="480"/>
      <c r="BX83" s="481"/>
      <c r="BY83" s="540"/>
      <c r="BZ83" s="540"/>
      <c r="CA83" s="540"/>
      <c r="CB83" s="541"/>
      <c r="CC83" s="542"/>
      <c r="CD83" s="543"/>
    </row>
    <row r="84" spans="2:82" ht="23.25" customHeight="1" x14ac:dyDescent="0.15">
      <c r="B84" s="277"/>
      <c r="G84" s="277"/>
      <c r="I84" s="482" t="s">
        <v>114</v>
      </c>
      <c r="J84" s="483"/>
      <c r="K84" s="483"/>
      <c r="L84" s="483"/>
      <c r="M84" s="483"/>
      <c r="N84" s="483"/>
      <c r="O84" s="483"/>
      <c r="P84" s="484"/>
      <c r="Q84" s="544">
        <f>SUM(Q69:S83)</f>
        <v>100</v>
      </c>
      <c r="R84" s="545"/>
      <c r="S84" s="546"/>
      <c r="T84" s="488">
        <f>SUM(T69:V83)</f>
        <v>17.600000000000001</v>
      </c>
      <c r="U84" s="489"/>
      <c r="V84" s="490"/>
      <c r="X84" s="482" t="s">
        <v>114</v>
      </c>
      <c r="Y84" s="483"/>
      <c r="Z84" s="483"/>
      <c r="AA84" s="483"/>
      <c r="AB84" s="483"/>
      <c r="AC84" s="483"/>
      <c r="AD84" s="483"/>
      <c r="AE84" s="484"/>
      <c r="AF84" s="544">
        <f>SUM(AF69:AF83)</f>
        <v>80</v>
      </c>
      <c r="AG84" s="545"/>
      <c r="AH84" s="546"/>
      <c r="AI84" s="488">
        <f>SUM(AI69:AI83)</f>
        <v>8.8000000000000007</v>
      </c>
      <c r="AJ84" s="489"/>
      <c r="AK84" s="490"/>
      <c r="AL84" s="253"/>
      <c r="AM84" s="482" t="s">
        <v>114</v>
      </c>
      <c r="AN84" s="483"/>
      <c r="AO84" s="483"/>
      <c r="AP84" s="483"/>
      <c r="AQ84" s="483"/>
      <c r="AR84" s="483"/>
      <c r="AS84" s="483"/>
      <c r="AT84" s="484"/>
      <c r="AU84" s="544">
        <f>SUM(AU69:AU83)</f>
        <v>80</v>
      </c>
      <c r="AV84" s="545"/>
      <c r="AW84" s="546"/>
      <c r="AX84" s="488">
        <f>SUM(AX69:AX83)</f>
        <v>8.8000000000000007</v>
      </c>
      <c r="AY84" s="489"/>
      <c r="AZ84" s="490"/>
      <c r="BB84" s="482" t="s">
        <v>114</v>
      </c>
      <c r="BC84" s="483"/>
      <c r="BD84" s="483"/>
      <c r="BE84" s="483"/>
      <c r="BF84" s="483"/>
      <c r="BG84" s="483"/>
      <c r="BH84" s="483"/>
      <c r="BI84" s="484"/>
      <c r="BJ84" s="544">
        <f>SUM(BJ69:BJ83)</f>
        <v>120</v>
      </c>
      <c r="BK84" s="545"/>
      <c r="BL84" s="546"/>
      <c r="BM84" s="488">
        <f>SUM(BM69:BM83)</f>
        <v>26.400000000000002</v>
      </c>
      <c r="BN84" s="489"/>
      <c r="BO84" s="490"/>
      <c r="BQ84" s="482"/>
      <c r="BR84" s="483"/>
      <c r="BS84" s="483"/>
      <c r="BT84" s="483"/>
      <c r="BU84" s="483"/>
      <c r="BV84" s="483"/>
      <c r="BW84" s="483"/>
      <c r="BX84" s="484"/>
      <c r="BY84" s="544"/>
      <c r="BZ84" s="545"/>
      <c r="CA84" s="546"/>
      <c r="CB84" s="488"/>
      <c r="CC84" s="489"/>
      <c r="CD84" s="490"/>
    </row>
    <row r="85" spans="2:82" ht="45.75" hidden="1" customHeight="1" x14ac:dyDescent="0.15">
      <c r="B85" s="277"/>
      <c r="G85" s="277"/>
      <c r="I85" s="560" t="s">
        <v>111</v>
      </c>
      <c r="J85" s="561"/>
      <c r="K85" s="561"/>
      <c r="L85" s="561"/>
      <c r="M85" s="561"/>
      <c r="N85" s="483"/>
      <c r="O85" s="483"/>
      <c r="P85" s="484"/>
      <c r="Q85" s="563">
        <f>Q67+Q84</f>
        <v>180</v>
      </c>
      <c r="R85" s="563"/>
      <c r="S85" s="563"/>
      <c r="T85" s="564">
        <f>ROUNDDOWN(T67+T84,1)</f>
        <v>26.4</v>
      </c>
      <c r="U85" s="565"/>
      <c r="V85" s="566"/>
      <c r="X85" s="567" t="s">
        <v>111</v>
      </c>
      <c r="Y85" s="568"/>
      <c r="Z85" s="568"/>
      <c r="AA85" s="568"/>
      <c r="AB85" s="568"/>
      <c r="AC85" s="568"/>
      <c r="AD85" s="568"/>
      <c r="AE85" s="569"/>
      <c r="AF85" s="563">
        <f>AF67+AF84</f>
        <v>160</v>
      </c>
      <c r="AG85" s="563"/>
      <c r="AH85" s="563"/>
      <c r="AI85" s="564">
        <f>ROUNDDOWN(AI67+AI84,1)</f>
        <v>17.600000000000001</v>
      </c>
      <c r="AJ85" s="565"/>
      <c r="AK85" s="566"/>
      <c r="AL85" s="253"/>
      <c r="AM85" s="560" t="s">
        <v>111</v>
      </c>
      <c r="AN85" s="561"/>
      <c r="AO85" s="561"/>
      <c r="AP85" s="561"/>
      <c r="AQ85" s="561"/>
      <c r="AR85" s="483"/>
      <c r="AS85" s="483"/>
      <c r="AT85" s="484"/>
      <c r="AU85" s="563">
        <f>AU67+AU84</f>
        <v>160</v>
      </c>
      <c r="AV85" s="563"/>
      <c r="AW85" s="563"/>
      <c r="AX85" s="564">
        <f>ROUNDDOWN(AX67+AX84,1)</f>
        <v>17.600000000000001</v>
      </c>
      <c r="AY85" s="565"/>
      <c r="AZ85" s="566"/>
      <c r="BB85" s="560" t="s">
        <v>111</v>
      </c>
      <c r="BC85" s="561"/>
      <c r="BD85" s="561"/>
      <c r="BE85" s="561"/>
      <c r="BF85" s="561"/>
      <c r="BG85" s="561"/>
      <c r="BH85" s="561"/>
      <c r="BI85" s="562"/>
      <c r="BJ85" s="563">
        <f>BJ67+BJ84</f>
        <v>200</v>
      </c>
      <c r="BK85" s="563"/>
      <c r="BL85" s="563"/>
      <c r="BM85" s="564">
        <f>ROUNDDOWN(BM67+BM84,1)</f>
        <v>35.200000000000003</v>
      </c>
      <c r="BN85" s="565"/>
      <c r="BO85" s="566"/>
      <c r="BQ85" s="560"/>
      <c r="BR85" s="561"/>
      <c r="BS85" s="561"/>
      <c r="BT85" s="561"/>
      <c r="BU85" s="561"/>
      <c r="BV85" s="561"/>
      <c r="BW85" s="561"/>
      <c r="BX85" s="562"/>
      <c r="BY85" s="563"/>
      <c r="BZ85" s="563"/>
      <c r="CA85" s="563"/>
      <c r="CB85" s="564"/>
      <c r="CC85" s="565"/>
      <c r="CD85" s="566"/>
    </row>
    <row r="86" spans="2:82" ht="43.5" hidden="1" customHeight="1" x14ac:dyDescent="0.15">
      <c r="I86" s="550"/>
      <c r="J86" s="551"/>
      <c r="K86" s="551"/>
      <c r="L86" s="551"/>
      <c r="M86" s="551"/>
      <c r="N86" s="551"/>
      <c r="O86" s="551"/>
      <c r="P86" s="552"/>
      <c r="Q86" s="550"/>
      <c r="R86" s="553"/>
      <c r="S86" s="281"/>
      <c r="T86" s="554"/>
      <c r="U86" s="555"/>
      <c r="V86" s="556"/>
      <c r="X86" s="557"/>
      <c r="Y86" s="558"/>
      <c r="Z86" s="558"/>
      <c r="AA86" s="558"/>
      <c r="AB86" s="558"/>
      <c r="AC86" s="558"/>
      <c r="AD86" s="558"/>
      <c r="AE86" s="559"/>
      <c r="AF86" s="550"/>
      <c r="AG86" s="553"/>
      <c r="AH86" s="281"/>
      <c r="AI86" s="554"/>
      <c r="AJ86" s="555"/>
      <c r="AK86" s="556"/>
      <c r="AL86" s="253"/>
      <c r="AM86" s="557"/>
      <c r="AN86" s="558"/>
      <c r="AO86" s="558"/>
      <c r="AP86" s="558"/>
      <c r="AQ86" s="558"/>
      <c r="AR86" s="558"/>
      <c r="AS86" s="558"/>
      <c r="AT86" s="559"/>
      <c r="AU86" s="550"/>
      <c r="AV86" s="553"/>
      <c r="AW86" s="281"/>
      <c r="AX86" s="554"/>
      <c r="AY86" s="555"/>
      <c r="AZ86" s="556"/>
      <c r="BB86" s="557"/>
      <c r="BC86" s="558"/>
      <c r="BD86" s="558"/>
      <c r="BE86" s="558"/>
      <c r="BF86" s="558"/>
      <c r="BG86" s="558"/>
      <c r="BH86" s="558"/>
      <c r="BI86" s="559"/>
      <c r="BJ86" s="550"/>
      <c r="BK86" s="553"/>
      <c r="BL86" s="281"/>
      <c r="BM86" s="554"/>
      <c r="BN86" s="555"/>
      <c r="BO86" s="556"/>
      <c r="BQ86" s="557"/>
      <c r="BR86" s="558"/>
      <c r="BS86" s="558"/>
      <c r="BT86" s="558"/>
      <c r="BU86" s="558"/>
      <c r="BV86" s="558"/>
      <c r="BW86" s="558"/>
      <c r="BX86" s="559"/>
      <c r="BY86" s="550"/>
      <c r="BZ86" s="553"/>
      <c r="CA86" s="281"/>
      <c r="CB86" s="554"/>
      <c r="CC86" s="555"/>
      <c r="CD86" s="556"/>
    </row>
    <row r="87" spans="2:82" s="282" customFormat="1" ht="23.25" customHeight="1" x14ac:dyDescent="0.15"/>
    <row r="88" spans="2:82" s="282" customFormat="1" ht="23.25" customHeight="1" thickBot="1" x14ac:dyDescent="0.2"/>
    <row r="89" spans="2:82" s="282" customFormat="1" ht="23.25" customHeight="1" thickBot="1" x14ac:dyDescent="0.2">
      <c r="I89" s="576" t="s">
        <v>115</v>
      </c>
      <c r="J89" s="577"/>
      <c r="K89" s="577"/>
      <c r="L89" s="577"/>
      <c r="M89" s="577"/>
      <c r="N89" s="577"/>
      <c r="O89" s="577"/>
      <c r="P89" s="578"/>
      <c r="Q89" s="570">
        <f>Q67</f>
        <v>80</v>
      </c>
      <c r="R89" s="579"/>
      <c r="S89" s="580"/>
      <c r="T89" s="573">
        <f>T67</f>
        <v>8.8000000000000007</v>
      </c>
      <c r="U89" s="581"/>
      <c r="V89" s="582"/>
      <c r="X89" s="576" t="s">
        <v>115</v>
      </c>
      <c r="Y89" s="577"/>
      <c r="Z89" s="577"/>
      <c r="AA89" s="577"/>
      <c r="AB89" s="577"/>
      <c r="AC89" s="577"/>
      <c r="AD89" s="577"/>
      <c r="AE89" s="578"/>
      <c r="AF89" s="570">
        <f>AF67</f>
        <v>80</v>
      </c>
      <c r="AG89" s="571"/>
      <c r="AH89" s="572"/>
      <c r="AI89" s="573">
        <f>AI67</f>
        <v>8.8000000000000007</v>
      </c>
      <c r="AJ89" s="574"/>
      <c r="AK89" s="575"/>
      <c r="AM89" s="576" t="s">
        <v>115</v>
      </c>
      <c r="AN89" s="577"/>
      <c r="AO89" s="577"/>
      <c r="AP89" s="577"/>
      <c r="AQ89" s="577"/>
      <c r="AR89" s="577"/>
      <c r="AS89" s="577"/>
      <c r="AT89" s="578"/>
      <c r="AU89" s="570">
        <f>AU67</f>
        <v>80</v>
      </c>
      <c r="AV89" s="571"/>
      <c r="AW89" s="572"/>
      <c r="AX89" s="573">
        <f>AX67</f>
        <v>8.8000000000000007</v>
      </c>
      <c r="AY89" s="574"/>
      <c r="AZ89" s="575"/>
      <c r="BB89" s="576" t="s">
        <v>115</v>
      </c>
      <c r="BC89" s="577"/>
      <c r="BD89" s="577"/>
      <c r="BE89" s="577"/>
      <c r="BF89" s="577"/>
      <c r="BG89" s="577"/>
      <c r="BH89" s="577"/>
      <c r="BI89" s="578"/>
      <c r="BJ89" s="570">
        <f>BJ67</f>
        <v>80</v>
      </c>
      <c r="BK89" s="571"/>
      <c r="BL89" s="572"/>
      <c r="BM89" s="573">
        <f>BM67</f>
        <v>8.8000000000000007</v>
      </c>
      <c r="BN89" s="574"/>
      <c r="BO89" s="575"/>
      <c r="BQ89" s="576"/>
      <c r="BR89" s="577"/>
      <c r="BS89" s="577"/>
      <c r="BT89" s="577"/>
      <c r="BU89" s="577"/>
      <c r="BV89" s="577"/>
      <c r="BW89" s="577"/>
      <c r="BX89" s="578"/>
      <c r="BY89" s="570"/>
      <c r="BZ89" s="571"/>
      <c r="CA89" s="572"/>
      <c r="CB89" s="573"/>
      <c r="CC89" s="574"/>
      <c r="CD89" s="575"/>
    </row>
    <row r="90" spans="2:82" s="282" customFormat="1" ht="23.25" customHeight="1" thickBot="1" x14ac:dyDescent="0.2">
      <c r="I90" s="576" t="s">
        <v>116</v>
      </c>
      <c r="J90" s="577"/>
      <c r="K90" s="577"/>
      <c r="L90" s="577"/>
      <c r="M90" s="577"/>
      <c r="N90" s="577"/>
      <c r="O90" s="577"/>
      <c r="P90" s="578"/>
      <c r="Q90" s="570">
        <f>Q84</f>
        <v>100</v>
      </c>
      <c r="R90" s="579"/>
      <c r="S90" s="580"/>
      <c r="T90" s="573">
        <f>T84</f>
        <v>17.600000000000001</v>
      </c>
      <c r="U90" s="581"/>
      <c r="V90" s="582"/>
      <c r="X90" s="576" t="s">
        <v>116</v>
      </c>
      <c r="Y90" s="577"/>
      <c r="Z90" s="577"/>
      <c r="AA90" s="577"/>
      <c r="AB90" s="577"/>
      <c r="AC90" s="577"/>
      <c r="AD90" s="577"/>
      <c r="AE90" s="578"/>
      <c r="AF90" s="570">
        <f>AF84</f>
        <v>80</v>
      </c>
      <c r="AG90" s="571"/>
      <c r="AH90" s="572"/>
      <c r="AI90" s="573">
        <f>AI84</f>
        <v>8.8000000000000007</v>
      </c>
      <c r="AJ90" s="574"/>
      <c r="AK90" s="575"/>
      <c r="AM90" s="576" t="s">
        <v>116</v>
      </c>
      <c r="AN90" s="577"/>
      <c r="AO90" s="577"/>
      <c r="AP90" s="577"/>
      <c r="AQ90" s="577"/>
      <c r="AR90" s="577"/>
      <c r="AS90" s="577"/>
      <c r="AT90" s="578"/>
      <c r="AU90" s="570">
        <f>AU84</f>
        <v>80</v>
      </c>
      <c r="AV90" s="571"/>
      <c r="AW90" s="572"/>
      <c r="AX90" s="573">
        <f>AX84</f>
        <v>8.8000000000000007</v>
      </c>
      <c r="AY90" s="574"/>
      <c r="AZ90" s="575"/>
      <c r="BB90" s="576" t="s">
        <v>116</v>
      </c>
      <c r="BC90" s="577"/>
      <c r="BD90" s="577"/>
      <c r="BE90" s="577"/>
      <c r="BF90" s="577"/>
      <c r="BG90" s="577"/>
      <c r="BH90" s="577"/>
      <c r="BI90" s="578"/>
      <c r="BJ90" s="570">
        <f>BJ84</f>
        <v>120</v>
      </c>
      <c r="BK90" s="571"/>
      <c r="BL90" s="572"/>
      <c r="BM90" s="573">
        <f>BM84</f>
        <v>26.400000000000002</v>
      </c>
      <c r="BN90" s="574"/>
      <c r="BO90" s="575"/>
      <c r="BQ90" s="576"/>
      <c r="BR90" s="577"/>
      <c r="BS90" s="577"/>
      <c r="BT90" s="577"/>
      <c r="BU90" s="577"/>
      <c r="BV90" s="577"/>
      <c r="BW90" s="577"/>
      <c r="BX90" s="578"/>
      <c r="BY90" s="570"/>
      <c r="BZ90" s="571"/>
      <c r="CA90" s="572"/>
      <c r="CB90" s="573"/>
      <c r="CC90" s="574"/>
      <c r="CD90" s="575"/>
    </row>
    <row r="91" spans="2:82" s="282" customFormat="1" ht="23.25" customHeight="1" thickBot="1" x14ac:dyDescent="0.2">
      <c r="I91" s="576" t="s">
        <v>111</v>
      </c>
      <c r="J91" s="577"/>
      <c r="K91" s="577"/>
      <c r="L91" s="577"/>
      <c r="M91" s="577"/>
      <c r="N91" s="577"/>
      <c r="O91" s="577"/>
      <c r="P91" s="578"/>
      <c r="Q91" s="570">
        <f>Q89+Q90</f>
        <v>180</v>
      </c>
      <c r="R91" s="579"/>
      <c r="S91" s="580"/>
      <c r="T91" s="573">
        <f>T89+T90</f>
        <v>26.400000000000002</v>
      </c>
      <c r="U91" s="581"/>
      <c r="V91" s="582"/>
      <c r="X91" s="576" t="s">
        <v>111</v>
      </c>
      <c r="Y91" s="577"/>
      <c r="Z91" s="577"/>
      <c r="AA91" s="577"/>
      <c r="AB91" s="577"/>
      <c r="AC91" s="577"/>
      <c r="AD91" s="577"/>
      <c r="AE91" s="578"/>
      <c r="AF91" s="570">
        <f>AF89+AF90</f>
        <v>160</v>
      </c>
      <c r="AG91" s="571"/>
      <c r="AH91" s="572"/>
      <c r="AI91" s="573">
        <f>AI89+AI90</f>
        <v>17.600000000000001</v>
      </c>
      <c r="AJ91" s="574"/>
      <c r="AK91" s="575"/>
      <c r="AM91" s="576" t="s">
        <v>111</v>
      </c>
      <c r="AN91" s="577"/>
      <c r="AO91" s="577"/>
      <c r="AP91" s="577"/>
      <c r="AQ91" s="577"/>
      <c r="AR91" s="577"/>
      <c r="AS91" s="577"/>
      <c r="AT91" s="577"/>
      <c r="AU91" s="570">
        <f>AU89+AU90</f>
        <v>160</v>
      </c>
      <c r="AV91" s="571"/>
      <c r="AW91" s="572"/>
      <c r="AX91" s="573">
        <f>AX89+AX90</f>
        <v>17.600000000000001</v>
      </c>
      <c r="AY91" s="574"/>
      <c r="AZ91" s="575"/>
      <c r="BB91" s="576" t="s">
        <v>111</v>
      </c>
      <c r="BC91" s="577"/>
      <c r="BD91" s="577"/>
      <c r="BE91" s="577"/>
      <c r="BF91" s="577"/>
      <c r="BG91" s="577"/>
      <c r="BH91" s="577"/>
      <c r="BI91" s="577"/>
      <c r="BJ91" s="570">
        <f>BJ89+BJ90</f>
        <v>200</v>
      </c>
      <c r="BK91" s="571"/>
      <c r="BL91" s="572"/>
      <c r="BM91" s="573">
        <f>BM89+BM90</f>
        <v>35.200000000000003</v>
      </c>
      <c r="BN91" s="574"/>
      <c r="BO91" s="575"/>
      <c r="BQ91" s="576"/>
      <c r="BR91" s="577"/>
      <c r="BS91" s="577"/>
      <c r="BT91" s="577"/>
      <c r="BU91" s="577"/>
      <c r="BV91" s="577"/>
      <c r="BW91" s="577"/>
      <c r="BX91" s="577"/>
      <c r="BY91" s="570"/>
      <c r="BZ91" s="571"/>
      <c r="CA91" s="572"/>
      <c r="CB91" s="573"/>
      <c r="CC91" s="574"/>
      <c r="CD91" s="575"/>
    </row>
    <row r="92" spans="2:82" s="282" customFormat="1" ht="23.25" customHeight="1" thickBot="1" x14ac:dyDescent="0.2">
      <c r="I92" s="576" t="str">
        <f>I53</f>
        <v>１）通常運行</v>
      </c>
      <c r="J92" s="577"/>
      <c r="K92" s="577"/>
      <c r="L92" s="577"/>
      <c r="M92" s="577"/>
      <c r="N92" s="577"/>
      <c r="O92" s="577"/>
      <c r="P92" s="577"/>
      <c r="Q92" s="583" t="str">
        <f>IF(ROUND(Q91/60,0)&lt;=5,"5",(ROUND(Q91/60,0)))</f>
        <v>5</v>
      </c>
      <c r="R92" s="579"/>
      <c r="S92" s="283" t="s">
        <v>117</v>
      </c>
      <c r="T92" s="584">
        <f>ROUNDUP(T91,-1)</f>
        <v>30</v>
      </c>
      <c r="U92" s="585"/>
      <c r="V92" s="586"/>
      <c r="X92" s="576" t="str">
        <f>X53</f>
        <v>２）一斉下校</v>
      </c>
      <c r="Y92" s="577"/>
      <c r="Z92" s="577"/>
      <c r="AA92" s="577"/>
      <c r="AB92" s="577"/>
      <c r="AC92" s="577"/>
      <c r="AD92" s="577"/>
      <c r="AE92" s="578"/>
      <c r="AF92" s="583" t="str">
        <f>IF(ROUND(AF91/60,0)&lt;=5,"5",(ROUND(AF91/60,0)))</f>
        <v>5</v>
      </c>
      <c r="AG92" s="579"/>
      <c r="AH92" s="283" t="s">
        <v>117</v>
      </c>
      <c r="AI92" s="584">
        <f>ROUNDUP(AI91,-1)</f>
        <v>20</v>
      </c>
      <c r="AJ92" s="585"/>
      <c r="AK92" s="586"/>
      <c r="AM92" s="576" t="str">
        <f>AM53</f>
        <v>３）休日運行</v>
      </c>
      <c r="AN92" s="577"/>
      <c r="AO92" s="577"/>
      <c r="AP92" s="577"/>
      <c r="AQ92" s="577"/>
      <c r="AR92" s="577"/>
      <c r="AS92" s="577"/>
      <c r="AT92" s="577"/>
      <c r="AU92" s="583" t="str">
        <f>IF(ROUND(AU91/60,0)&lt;=5,"5",(ROUND(AU91/60,0)))</f>
        <v>5</v>
      </c>
      <c r="AV92" s="579"/>
      <c r="AW92" s="283" t="s">
        <v>117</v>
      </c>
      <c r="AX92" s="584">
        <f>ROUNDUP(AX91,-1)</f>
        <v>20</v>
      </c>
      <c r="AY92" s="585"/>
      <c r="AZ92" s="586"/>
      <c r="BB92" s="576" t="str">
        <f>BB53</f>
        <v>４）特別運行</v>
      </c>
      <c r="BC92" s="577"/>
      <c r="BD92" s="577"/>
      <c r="BE92" s="577"/>
      <c r="BF92" s="577"/>
      <c r="BG92" s="577"/>
      <c r="BH92" s="577"/>
      <c r="BI92" s="577"/>
      <c r="BJ92" s="583" t="str">
        <f>IF(ROUND(BJ91/60,0)&lt;=5,"5",(ROUND(BJ91/60,0)))</f>
        <v>5</v>
      </c>
      <c r="BK92" s="579"/>
      <c r="BL92" s="283" t="s">
        <v>117</v>
      </c>
      <c r="BM92" s="584">
        <f>ROUNDUP(BM91,-1)</f>
        <v>40</v>
      </c>
      <c r="BN92" s="585"/>
      <c r="BO92" s="586"/>
      <c r="BQ92" s="576"/>
      <c r="BR92" s="577"/>
      <c r="BS92" s="577"/>
      <c r="BT92" s="577"/>
      <c r="BU92" s="577"/>
      <c r="BV92" s="577"/>
      <c r="BW92" s="577"/>
      <c r="BX92" s="577"/>
      <c r="BY92" s="583"/>
      <c r="BZ92" s="579"/>
      <c r="CA92" s="283"/>
      <c r="CB92" s="584"/>
      <c r="CC92" s="585"/>
      <c r="CD92" s="586"/>
    </row>
    <row r="93" spans="2:82" s="284" customFormat="1" ht="23.25" customHeight="1" x14ac:dyDescent="0.15">
      <c r="R93" s="284" t="s">
        <v>158</v>
      </c>
      <c r="U93" s="284" t="s">
        <v>159</v>
      </c>
      <c r="AG93" s="284" t="s">
        <v>161</v>
      </c>
      <c r="AJ93" s="284" t="s">
        <v>162</v>
      </c>
      <c r="AV93" s="284" t="s">
        <v>177</v>
      </c>
      <c r="AY93" s="284" t="s">
        <v>178</v>
      </c>
      <c r="BK93" s="284" t="s">
        <v>198</v>
      </c>
      <c r="BN93" s="284" t="s">
        <v>199</v>
      </c>
    </row>
    <row r="94" spans="2:82" s="282" customFormat="1" ht="12" outlineLevel="1" x14ac:dyDescent="0.15">
      <c r="I94" s="292" t="s">
        <v>128</v>
      </c>
    </row>
    <row r="95" spans="2:82" s="282" customFormat="1" ht="12" outlineLevel="1" x14ac:dyDescent="0.15">
      <c r="I95" s="282" t="s">
        <v>129</v>
      </c>
    </row>
    <row r="96" spans="2:82" s="282" customFormat="1" ht="23.25" customHeight="1" outlineLevel="1" x14ac:dyDescent="0.15">
      <c r="I96" s="282" t="s">
        <v>130</v>
      </c>
    </row>
    <row r="97" spans="5:53" s="282" customFormat="1" ht="23.25" customHeight="1" outlineLevel="1" x14ac:dyDescent="0.15">
      <c r="I97" s="282" t="s">
        <v>131</v>
      </c>
    </row>
    <row r="98" spans="5:53" s="282" customFormat="1" ht="23.25" customHeight="1" outlineLevel="1" x14ac:dyDescent="0.15">
      <c r="I98" s="282" t="s">
        <v>132</v>
      </c>
    </row>
    <row r="99" spans="5:53" s="282" customFormat="1" ht="23.25" customHeight="1" outlineLevel="1" x14ac:dyDescent="0.15">
      <c r="I99" s="284" t="s">
        <v>133</v>
      </c>
      <c r="J99" s="245"/>
      <c r="K99" s="245"/>
      <c r="L99" s="245"/>
      <c r="M99" s="245"/>
      <c r="N99" s="245"/>
      <c r="O99" s="245"/>
      <c r="P99" s="245"/>
      <c r="Q99" s="245"/>
      <c r="R99" s="245"/>
      <c r="S99" s="245"/>
      <c r="T99" s="245"/>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row>
    <row r="100" spans="5:53" s="282" customFormat="1" ht="23.25" customHeight="1" outlineLevel="1" x14ac:dyDescent="0.15">
      <c r="I100" s="284" t="s">
        <v>134</v>
      </c>
      <c r="J100" s="284"/>
      <c r="K100" s="284"/>
      <c r="L100" s="284"/>
      <c r="M100" s="284"/>
      <c r="N100" s="284"/>
      <c r="O100" s="284"/>
      <c r="P100" s="284"/>
      <c r="Q100" s="284"/>
      <c r="R100" s="284"/>
      <c r="S100" s="284"/>
      <c r="T100" s="284"/>
      <c r="U100" s="284"/>
      <c r="V100" s="284"/>
      <c r="W100" s="284"/>
      <c r="X100" s="284"/>
      <c r="Y100" s="284"/>
      <c r="Z100" s="284"/>
      <c r="AA100" s="284"/>
      <c r="AB100" s="284"/>
      <c r="AC100" s="284"/>
      <c r="AD100" s="284"/>
    </row>
    <row r="101" spans="5:53" s="282" customFormat="1" ht="23.25" customHeight="1" outlineLevel="1" x14ac:dyDescent="0.15">
      <c r="I101" s="284" t="s">
        <v>200</v>
      </c>
      <c r="J101" s="284"/>
      <c r="K101" s="284"/>
      <c r="L101" s="284"/>
      <c r="M101" s="284"/>
      <c r="N101" s="284"/>
      <c r="O101" s="284"/>
      <c r="P101" s="284"/>
      <c r="Q101" s="284"/>
      <c r="R101" s="284"/>
      <c r="S101" s="284"/>
      <c r="T101" s="284"/>
      <c r="U101" s="284"/>
      <c r="V101" s="284"/>
      <c r="W101" s="284"/>
      <c r="X101" s="284"/>
      <c r="Y101" s="284"/>
      <c r="Z101" s="284"/>
      <c r="AA101" s="284"/>
      <c r="AB101" s="284"/>
      <c r="AC101" s="284"/>
      <c r="AD101" s="284"/>
    </row>
    <row r="102" spans="5:53" s="282" customFormat="1" ht="23.25" customHeight="1" thickBot="1" x14ac:dyDescent="0.2">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row>
    <row r="103" spans="5:53" s="282" customFormat="1" ht="23.25" customHeight="1" x14ac:dyDescent="0.15">
      <c r="E103" s="633" t="s">
        <v>201</v>
      </c>
      <c r="G103" s="282" t="str">
        <f>$I$4</f>
        <v>１）通常運行</v>
      </c>
      <c r="O103" s="282" t="s">
        <v>135</v>
      </c>
    </row>
    <row r="104" spans="5:53" s="282" customFormat="1" ht="23.25" customHeight="1" x14ac:dyDescent="0.15">
      <c r="E104" s="634"/>
      <c r="G104" s="293" t="s">
        <v>136</v>
      </c>
      <c r="H104" s="294"/>
      <c r="I104" s="294"/>
      <c r="J104" s="294"/>
      <c r="K104" s="294"/>
      <c r="L104" s="294"/>
      <c r="M104" s="294"/>
      <c r="N104" s="295" t="s">
        <v>171</v>
      </c>
      <c r="O104" s="636" t="str">
        <f>Q49</f>
        <v>5</v>
      </c>
      <c r="P104" s="636"/>
      <c r="Q104" s="636"/>
      <c r="R104" s="282" t="s">
        <v>106</v>
      </c>
      <c r="U104" s="282" t="s">
        <v>137</v>
      </c>
      <c r="W104" s="282" t="s">
        <v>138</v>
      </c>
      <c r="AA104" s="636"/>
      <c r="AB104" s="636"/>
      <c r="AC104" s="636"/>
      <c r="AD104" s="636"/>
      <c r="AE104" s="636"/>
      <c r="AF104" s="282" t="s">
        <v>139</v>
      </c>
      <c r="AI104" s="282" t="s">
        <v>140</v>
      </c>
      <c r="AK104" s="637">
        <f>O104*AA104</f>
        <v>0</v>
      </c>
      <c r="AL104" s="638"/>
      <c r="AM104" s="638"/>
      <c r="AN104" s="638"/>
      <c r="AO104" s="638"/>
      <c r="AP104" s="638"/>
      <c r="AQ104" s="639"/>
      <c r="AS104" s="282" t="s">
        <v>141</v>
      </c>
      <c r="AV104" s="640" t="s">
        <v>118</v>
      </c>
      <c r="AW104" s="640"/>
    </row>
    <row r="105" spans="5:53" s="282" customFormat="1" ht="23.25" customHeight="1" thickBot="1" x14ac:dyDescent="0.2">
      <c r="E105" s="634"/>
      <c r="G105" s="293" t="s">
        <v>142</v>
      </c>
      <c r="H105" s="294"/>
      <c r="I105" s="294"/>
      <c r="J105" s="294"/>
      <c r="K105" s="294"/>
      <c r="L105" s="294"/>
      <c r="M105" s="294"/>
      <c r="N105" s="295" t="s">
        <v>172</v>
      </c>
      <c r="O105" s="641">
        <f>T49</f>
        <v>30</v>
      </c>
      <c r="P105" s="641"/>
      <c r="Q105" s="641"/>
      <c r="R105" s="282" t="s">
        <v>143</v>
      </c>
      <c r="U105" s="282" t="s">
        <v>137</v>
      </c>
      <c r="W105" s="282" t="s">
        <v>144</v>
      </c>
      <c r="AA105" s="642"/>
      <c r="AB105" s="643"/>
      <c r="AC105" s="643"/>
      <c r="AD105" s="643"/>
      <c r="AE105" s="644"/>
      <c r="AF105" s="282" t="s">
        <v>145</v>
      </c>
      <c r="AI105" s="282" t="s">
        <v>140</v>
      </c>
      <c r="AK105" s="645">
        <f>O105*AA105</f>
        <v>0</v>
      </c>
      <c r="AL105" s="646"/>
      <c r="AM105" s="646"/>
      <c r="AN105" s="646"/>
      <c r="AO105" s="646"/>
      <c r="AP105" s="646"/>
      <c r="AQ105" s="647"/>
      <c r="AS105" s="282" t="s">
        <v>141</v>
      </c>
      <c r="AV105" s="640" t="s">
        <v>119</v>
      </c>
      <c r="AW105" s="640"/>
    </row>
    <row r="106" spans="5:53" s="282" customFormat="1" ht="23.25" customHeight="1" thickBot="1" x14ac:dyDescent="0.2">
      <c r="E106" s="634"/>
      <c r="G106" s="296" t="s">
        <v>147</v>
      </c>
      <c r="H106" s="297"/>
      <c r="I106" s="298"/>
      <c r="J106" s="298"/>
      <c r="K106" s="298"/>
      <c r="L106" s="298" t="s">
        <v>148</v>
      </c>
      <c r="M106" s="298"/>
      <c r="N106" s="298"/>
      <c r="O106" s="648">
        <v>135</v>
      </c>
      <c r="P106" s="648"/>
      <c r="Q106" s="648"/>
      <c r="R106" s="297" t="s">
        <v>149</v>
      </c>
      <c r="S106" s="297"/>
      <c r="T106" s="297"/>
      <c r="U106" s="297" t="s">
        <v>137</v>
      </c>
      <c r="V106" s="297"/>
      <c r="W106" s="299" t="s">
        <v>202</v>
      </c>
      <c r="X106" s="297"/>
      <c r="Y106" s="297"/>
      <c r="Z106" s="297"/>
      <c r="AA106" s="649">
        <f>AK104+AK105</f>
        <v>0</v>
      </c>
      <c r="AB106" s="650"/>
      <c r="AC106" s="650"/>
      <c r="AD106" s="650"/>
      <c r="AE106" s="651"/>
      <c r="AF106" s="300" t="s">
        <v>141</v>
      </c>
      <c r="AG106" s="297"/>
      <c r="AH106" s="297"/>
      <c r="AI106" s="297" t="s">
        <v>140</v>
      </c>
      <c r="AJ106" s="297"/>
      <c r="AK106" s="652">
        <f>O106*AA106</f>
        <v>0</v>
      </c>
      <c r="AL106" s="653"/>
      <c r="AM106" s="653"/>
      <c r="AN106" s="653"/>
      <c r="AO106" s="653"/>
      <c r="AP106" s="653"/>
      <c r="AQ106" s="654"/>
      <c r="AS106" s="282" t="s">
        <v>141</v>
      </c>
      <c r="AV106" s="655" t="s">
        <v>110</v>
      </c>
      <c r="AW106" s="656"/>
    </row>
    <row r="107" spans="5:53" s="282" customFormat="1" ht="23.25" customHeight="1" x14ac:dyDescent="0.15">
      <c r="E107" s="634"/>
      <c r="G107" s="294"/>
      <c r="H107" s="294"/>
      <c r="I107" s="294"/>
      <c r="J107" s="294"/>
      <c r="K107" s="294"/>
      <c r="L107" s="294"/>
      <c r="M107" s="294"/>
      <c r="N107" s="294"/>
      <c r="O107" s="301"/>
      <c r="AV107" s="284"/>
      <c r="AW107" s="284"/>
    </row>
    <row r="108" spans="5:53" s="282" customFormat="1" ht="23.25" customHeight="1" x14ac:dyDescent="0.15">
      <c r="E108" s="634"/>
      <c r="G108" s="282" t="str">
        <f>$X$4</f>
        <v>２）一斉下校</v>
      </c>
      <c r="O108" s="282" t="str">
        <f>O103</f>
        <v>委託計算</v>
      </c>
      <c r="AV108" s="284"/>
      <c r="AW108" s="284"/>
    </row>
    <row r="109" spans="5:53" s="282" customFormat="1" ht="23.25" customHeight="1" x14ac:dyDescent="0.15">
      <c r="E109" s="634"/>
      <c r="G109" s="293" t="s">
        <v>136</v>
      </c>
      <c r="H109" s="294"/>
      <c r="I109" s="294"/>
      <c r="J109" s="294"/>
      <c r="K109" s="294"/>
      <c r="L109" s="294"/>
      <c r="M109" s="294"/>
      <c r="N109" s="295" t="s">
        <v>146</v>
      </c>
      <c r="O109" s="636" t="str">
        <f>AF49</f>
        <v>5</v>
      </c>
      <c r="P109" s="636"/>
      <c r="Q109" s="636"/>
      <c r="R109" s="282" t="s">
        <v>106</v>
      </c>
      <c r="U109" s="282" t="s">
        <v>137</v>
      </c>
      <c r="W109" s="282" t="s">
        <v>138</v>
      </c>
      <c r="AA109" s="636"/>
      <c r="AB109" s="636"/>
      <c r="AC109" s="636"/>
      <c r="AD109" s="636"/>
      <c r="AE109" s="636"/>
      <c r="AF109" s="282" t="s">
        <v>139</v>
      </c>
      <c r="AI109" s="282" t="s">
        <v>140</v>
      </c>
      <c r="AK109" s="637">
        <f>O109*AA109</f>
        <v>0</v>
      </c>
      <c r="AL109" s="638"/>
      <c r="AM109" s="638"/>
      <c r="AN109" s="638"/>
      <c r="AO109" s="638"/>
      <c r="AP109" s="638"/>
      <c r="AQ109" s="639"/>
      <c r="AS109" s="282" t="s">
        <v>141</v>
      </c>
      <c r="AV109" s="640" t="s">
        <v>120</v>
      </c>
      <c r="AW109" s="640"/>
    </row>
    <row r="110" spans="5:53" s="282" customFormat="1" ht="23.25" customHeight="1" thickBot="1" x14ac:dyDescent="0.2">
      <c r="E110" s="634"/>
      <c r="G110" s="293" t="s">
        <v>142</v>
      </c>
      <c r="H110" s="294"/>
      <c r="I110" s="294"/>
      <c r="J110" s="294"/>
      <c r="K110" s="294"/>
      <c r="L110" s="294"/>
      <c r="M110" s="294"/>
      <c r="N110" s="295" t="s">
        <v>150</v>
      </c>
      <c r="O110" s="641">
        <f>AI49</f>
        <v>20</v>
      </c>
      <c r="P110" s="641"/>
      <c r="Q110" s="641"/>
      <c r="R110" s="282" t="s">
        <v>143</v>
      </c>
      <c r="U110" s="282" t="s">
        <v>137</v>
      </c>
      <c r="W110" s="282" t="s">
        <v>144</v>
      </c>
      <c r="AA110" s="642"/>
      <c r="AB110" s="643"/>
      <c r="AC110" s="643"/>
      <c r="AD110" s="643"/>
      <c r="AE110" s="644"/>
      <c r="AF110" s="282" t="s">
        <v>145</v>
      </c>
      <c r="AI110" s="282" t="s">
        <v>140</v>
      </c>
      <c r="AK110" s="645">
        <f>O110*AA110</f>
        <v>0</v>
      </c>
      <c r="AL110" s="646"/>
      <c r="AM110" s="646"/>
      <c r="AN110" s="646"/>
      <c r="AO110" s="646"/>
      <c r="AP110" s="646"/>
      <c r="AQ110" s="647"/>
      <c r="AS110" s="282" t="s">
        <v>141</v>
      </c>
      <c r="AV110" s="640" t="s">
        <v>121</v>
      </c>
      <c r="AW110" s="640"/>
    </row>
    <row r="111" spans="5:53" s="282" customFormat="1" ht="23.25" customHeight="1" thickBot="1" x14ac:dyDescent="0.2">
      <c r="E111" s="634"/>
      <c r="G111" s="296" t="s">
        <v>147</v>
      </c>
      <c r="H111" s="297"/>
      <c r="I111" s="298"/>
      <c r="J111" s="298"/>
      <c r="K111" s="298"/>
      <c r="L111" s="298" t="s">
        <v>148</v>
      </c>
      <c r="M111" s="298"/>
      <c r="N111" s="298"/>
      <c r="O111" s="648">
        <v>40</v>
      </c>
      <c r="P111" s="648"/>
      <c r="Q111" s="648"/>
      <c r="R111" s="297" t="s">
        <v>149</v>
      </c>
      <c r="S111" s="297"/>
      <c r="T111" s="297"/>
      <c r="U111" s="297" t="s">
        <v>137</v>
      </c>
      <c r="V111" s="297"/>
      <c r="W111" s="299" t="s">
        <v>203</v>
      </c>
      <c r="X111" s="297"/>
      <c r="Y111" s="297"/>
      <c r="Z111" s="297"/>
      <c r="AA111" s="649">
        <f>AK109+AK110</f>
        <v>0</v>
      </c>
      <c r="AB111" s="650"/>
      <c r="AC111" s="650"/>
      <c r="AD111" s="650"/>
      <c r="AE111" s="651"/>
      <c r="AF111" s="297" t="s">
        <v>141</v>
      </c>
      <c r="AG111" s="297"/>
      <c r="AH111" s="297"/>
      <c r="AI111" s="297" t="s">
        <v>140</v>
      </c>
      <c r="AJ111" s="297"/>
      <c r="AK111" s="652">
        <f>O111*AA111</f>
        <v>0</v>
      </c>
      <c r="AL111" s="653"/>
      <c r="AM111" s="653"/>
      <c r="AN111" s="653"/>
      <c r="AO111" s="653"/>
      <c r="AP111" s="653"/>
      <c r="AQ111" s="654"/>
      <c r="AS111" s="282" t="s">
        <v>141</v>
      </c>
      <c r="AV111" s="655" t="s">
        <v>151</v>
      </c>
      <c r="AW111" s="656"/>
    </row>
    <row r="112" spans="5:53" s="282" customFormat="1" ht="23.25" customHeight="1" x14ac:dyDescent="0.15">
      <c r="E112" s="634"/>
      <c r="G112" s="294"/>
      <c r="H112" s="294"/>
      <c r="I112" s="294"/>
      <c r="J112" s="294"/>
      <c r="K112" s="294"/>
      <c r="L112" s="294"/>
      <c r="M112" s="294"/>
      <c r="N112" s="294"/>
      <c r="O112" s="301"/>
      <c r="AV112" s="284"/>
      <c r="AW112" s="284"/>
    </row>
    <row r="113" spans="5:49" s="282" customFormat="1" ht="23.25" customHeight="1" x14ac:dyDescent="0.15">
      <c r="E113" s="634"/>
      <c r="G113" s="282" t="str">
        <f>$AM$4</f>
        <v>３）休日運行</v>
      </c>
      <c r="O113" s="282" t="s">
        <v>204</v>
      </c>
      <c r="AV113" s="284"/>
      <c r="AW113" s="284"/>
    </row>
    <row r="114" spans="5:49" s="282" customFormat="1" ht="23.25" customHeight="1" x14ac:dyDescent="0.15">
      <c r="E114" s="634"/>
      <c r="G114" s="293" t="s">
        <v>136</v>
      </c>
      <c r="H114" s="294"/>
      <c r="I114" s="294"/>
      <c r="J114" s="294"/>
      <c r="K114" s="294"/>
      <c r="L114" s="294"/>
      <c r="M114" s="294"/>
      <c r="N114" s="295" t="s">
        <v>152</v>
      </c>
      <c r="O114" s="636" t="str">
        <f>AU49</f>
        <v>5</v>
      </c>
      <c r="P114" s="636"/>
      <c r="Q114" s="636"/>
      <c r="R114" s="282" t="s">
        <v>106</v>
      </c>
      <c r="U114" s="282" t="s">
        <v>137</v>
      </c>
      <c r="W114" s="282" t="s">
        <v>138</v>
      </c>
      <c r="AA114" s="636"/>
      <c r="AB114" s="636"/>
      <c r="AC114" s="636"/>
      <c r="AD114" s="636"/>
      <c r="AE114" s="636"/>
      <c r="AF114" s="282" t="s">
        <v>139</v>
      </c>
      <c r="AI114" s="282" t="s">
        <v>140</v>
      </c>
      <c r="AK114" s="637">
        <f>O114*AA114</f>
        <v>0</v>
      </c>
      <c r="AL114" s="638"/>
      <c r="AM114" s="638"/>
      <c r="AN114" s="638"/>
      <c r="AO114" s="638"/>
      <c r="AP114" s="638"/>
      <c r="AQ114" s="639"/>
      <c r="AS114" s="282" t="s">
        <v>141</v>
      </c>
      <c r="AV114" s="640" t="s">
        <v>122</v>
      </c>
      <c r="AW114" s="640"/>
    </row>
    <row r="115" spans="5:49" s="282" customFormat="1" ht="23.25" customHeight="1" thickBot="1" x14ac:dyDescent="0.2">
      <c r="E115" s="634"/>
      <c r="G115" s="293" t="s">
        <v>142</v>
      </c>
      <c r="H115" s="294"/>
      <c r="I115" s="294"/>
      <c r="J115" s="294"/>
      <c r="K115" s="294"/>
      <c r="L115" s="294"/>
      <c r="M115" s="294"/>
      <c r="N115" s="295" t="s">
        <v>153</v>
      </c>
      <c r="O115" s="641">
        <f>AX49</f>
        <v>20</v>
      </c>
      <c r="P115" s="641"/>
      <c r="Q115" s="641"/>
      <c r="R115" s="282" t="s">
        <v>143</v>
      </c>
      <c r="U115" s="282" t="s">
        <v>137</v>
      </c>
      <c r="W115" s="282" t="s">
        <v>144</v>
      </c>
      <c r="AA115" s="642"/>
      <c r="AB115" s="643"/>
      <c r="AC115" s="643"/>
      <c r="AD115" s="643"/>
      <c r="AE115" s="644"/>
      <c r="AF115" s="282" t="s">
        <v>145</v>
      </c>
      <c r="AI115" s="282" t="s">
        <v>140</v>
      </c>
      <c r="AK115" s="645">
        <f>O115*AA115</f>
        <v>0</v>
      </c>
      <c r="AL115" s="646"/>
      <c r="AM115" s="646"/>
      <c r="AN115" s="646"/>
      <c r="AO115" s="646"/>
      <c r="AP115" s="646"/>
      <c r="AQ115" s="647"/>
      <c r="AS115" s="282" t="s">
        <v>141</v>
      </c>
      <c r="AV115" s="640" t="s">
        <v>123</v>
      </c>
      <c r="AW115" s="640"/>
    </row>
    <row r="116" spans="5:49" s="282" customFormat="1" ht="23.25" customHeight="1" thickBot="1" x14ac:dyDescent="0.2">
      <c r="E116" s="634"/>
      <c r="G116" s="296" t="s">
        <v>147</v>
      </c>
      <c r="H116" s="297"/>
      <c r="I116" s="298"/>
      <c r="J116" s="298"/>
      <c r="K116" s="298"/>
      <c r="L116" s="298" t="s">
        <v>148</v>
      </c>
      <c r="M116" s="298"/>
      <c r="N116" s="298"/>
      <c r="O116" s="648">
        <v>5</v>
      </c>
      <c r="P116" s="648"/>
      <c r="Q116" s="648"/>
      <c r="R116" s="297" t="s">
        <v>149</v>
      </c>
      <c r="S116" s="297"/>
      <c r="T116" s="297"/>
      <c r="U116" s="297" t="s">
        <v>137</v>
      </c>
      <c r="V116" s="297"/>
      <c r="W116" s="299" t="s">
        <v>205</v>
      </c>
      <c r="X116" s="297"/>
      <c r="Y116" s="297"/>
      <c r="Z116" s="297"/>
      <c r="AA116" s="649">
        <f>AK114+AK115</f>
        <v>0</v>
      </c>
      <c r="AB116" s="650"/>
      <c r="AC116" s="650"/>
      <c r="AD116" s="650"/>
      <c r="AE116" s="651"/>
      <c r="AF116" s="297" t="s">
        <v>141</v>
      </c>
      <c r="AG116" s="297"/>
      <c r="AH116" s="297"/>
      <c r="AI116" s="297" t="s">
        <v>140</v>
      </c>
      <c r="AJ116" s="297"/>
      <c r="AK116" s="652">
        <f>O116*AA116</f>
        <v>0</v>
      </c>
      <c r="AL116" s="653"/>
      <c r="AM116" s="653"/>
      <c r="AN116" s="653"/>
      <c r="AO116" s="653"/>
      <c r="AP116" s="653"/>
      <c r="AQ116" s="654"/>
      <c r="AS116" s="282" t="s">
        <v>141</v>
      </c>
      <c r="AV116" s="655" t="s">
        <v>154</v>
      </c>
      <c r="AW116" s="656"/>
    </row>
    <row r="117" spans="5:49" s="282" customFormat="1" ht="23.25" customHeight="1" x14ac:dyDescent="0.15">
      <c r="E117" s="634"/>
      <c r="G117" s="294"/>
      <c r="H117" s="294"/>
      <c r="I117" s="294"/>
      <c r="J117" s="294"/>
      <c r="K117" s="294"/>
      <c r="L117" s="294"/>
      <c r="M117" s="294"/>
      <c r="N117" s="294"/>
      <c r="O117" s="301"/>
      <c r="AV117" s="284"/>
      <c r="AW117" s="284"/>
    </row>
    <row r="118" spans="5:49" s="282" customFormat="1" ht="23.25" customHeight="1" x14ac:dyDescent="0.15">
      <c r="E118" s="634"/>
      <c r="G118" s="282" t="str">
        <f>$BB$4</f>
        <v>４）特別運行</v>
      </c>
      <c r="O118" s="282" t="s">
        <v>204</v>
      </c>
      <c r="AV118" s="284"/>
      <c r="AW118" s="284"/>
    </row>
    <row r="119" spans="5:49" s="282" customFormat="1" ht="23.25" customHeight="1" x14ac:dyDescent="0.15">
      <c r="E119" s="634"/>
      <c r="G119" s="293" t="s">
        <v>136</v>
      </c>
      <c r="H119" s="294"/>
      <c r="I119" s="294"/>
      <c r="J119" s="294"/>
      <c r="K119" s="294"/>
      <c r="L119" s="294"/>
      <c r="M119" s="294"/>
      <c r="N119" s="295" t="s">
        <v>155</v>
      </c>
      <c r="O119" s="636" t="str">
        <f>BJ49</f>
        <v>5</v>
      </c>
      <c r="P119" s="636"/>
      <c r="Q119" s="636"/>
      <c r="R119" s="282" t="s">
        <v>106</v>
      </c>
      <c r="U119" s="282" t="s">
        <v>137</v>
      </c>
      <c r="W119" s="282" t="s">
        <v>138</v>
      </c>
      <c r="AA119" s="636"/>
      <c r="AB119" s="636"/>
      <c r="AC119" s="636"/>
      <c r="AD119" s="636"/>
      <c r="AE119" s="636"/>
      <c r="AF119" s="282" t="s">
        <v>139</v>
      </c>
      <c r="AI119" s="282" t="s">
        <v>140</v>
      </c>
      <c r="AK119" s="637">
        <f>O119*AA119</f>
        <v>0</v>
      </c>
      <c r="AL119" s="638"/>
      <c r="AM119" s="638"/>
      <c r="AN119" s="638"/>
      <c r="AO119" s="638"/>
      <c r="AP119" s="638"/>
      <c r="AQ119" s="639"/>
      <c r="AS119" s="282" t="s">
        <v>141</v>
      </c>
      <c r="AV119" s="640" t="s">
        <v>124</v>
      </c>
      <c r="AW119" s="640"/>
    </row>
    <row r="120" spans="5:49" s="282" customFormat="1" ht="23.25" customHeight="1" thickBot="1" x14ac:dyDescent="0.2">
      <c r="E120" s="634"/>
      <c r="G120" s="293" t="s">
        <v>142</v>
      </c>
      <c r="H120" s="294"/>
      <c r="I120" s="294"/>
      <c r="J120" s="294"/>
      <c r="K120" s="294"/>
      <c r="L120" s="294"/>
      <c r="M120" s="294"/>
      <c r="N120" s="295" t="s">
        <v>156</v>
      </c>
      <c r="O120" s="641">
        <f>BM49</f>
        <v>40</v>
      </c>
      <c r="P120" s="641"/>
      <c r="Q120" s="641"/>
      <c r="R120" s="282" t="s">
        <v>143</v>
      </c>
      <c r="U120" s="282" t="s">
        <v>137</v>
      </c>
      <c r="W120" s="282" t="s">
        <v>144</v>
      </c>
      <c r="AA120" s="642"/>
      <c r="AB120" s="643"/>
      <c r="AC120" s="643"/>
      <c r="AD120" s="643"/>
      <c r="AE120" s="644"/>
      <c r="AF120" s="282" t="s">
        <v>145</v>
      </c>
      <c r="AI120" s="282" t="s">
        <v>140</v>
      </c>
      <c r="AK120" s="645">
        <f>O120*AA120</f>
        <v>0</v>
      </c>
      <c r="AL120" s="646"/>
      <c r="AM120" s="646"/>
      <c r="AN120" s="646"/>
      <c r="AO120" s="646"/>
      <c r="AP120" s="646"/>
      <c r="AQ120" s="647"/>
      <c r="AS120" s="282" t="s">
        <v>141</v>
      </c>
      <c r="AV120" s="640" t="s">
        <v>125</v>
      </c>
      <c r="AW120" s="640"/>
    </row>
    <row r="121" spans="5:49" s="282" customFormat="1" ht="23.25" customHeight="1" thickBot="1" x14ac:dyDescent="0.2">
      <c r="E121" s="635"/>
      <c r="G121" s="296" t="s">
        <v>147</v>
      </c>
      <c r="H121" s="297"/>
      <c r="I121" s="298"/>
      <c r="J121" s="298"/>
      <c r="K121" s="298"/>
      <c r="L121" s="298" t="s">
        <v>148</v>
      </c>
      <c r="M121" s="298"/>
      <c r="N121" s="298"/>
      <c r="O121" s="648">
        <v>30</v>
      </c>
      <c r="P121" s="648"/>
      <c r="Q121" s="648"/>
      <c r="R121" s="297" t="s">
        <v>149</v>
      </c>
      <c r="S121" s="297"/>
      <c r="T121" s="297"/>
      <c r="U121" s="297" t="s">
        <v>137</v>
      </c>
      <c r="V121" s="297"/>
      <c r="W121" s="299" t="s">
        <v>206</v>
      </c>
      <c r="X121" s="297"/>
      <c r="Y121" s="297"/>
      <c r="Z121" s="297"/>
      <c r="AA121" s="649">
        <f>AK119+AK120</f>
        <v>0</v>
      </c>
      <c r="AB121" s="650"/>
      <c r="AC121" s="650"/>
      <c r="AD121" s="650"/>
      <c r="AE121" s="651"/>
      <c r="AF121" s="297" t="s">
        <v>141</v>
      </c>
      <c r="AG121" s="297"/>
      <c r="AH121" s="297"/>
      <c r="AI121" s="297" t="s">
        <v>140</v>
      </c>
      <c r="AJ121" s="297"/>
      <c r="AK121" s="652">
        <f>O121*AA121</f>
        <v>0</v>
      </c>
      <c r="AL121" s="653"/>
      <c r="AM121" s="653"/>
      <c r="AN121" s="653"/>
      <c r="AO121" s="653"/>
      <c r="AP121" s="653"/>
      <c r="AQ121" s="654"/>
      <c r="AS121" s="282" t="s">
        <v>141</v>
      </c>
      <c r="AV121" s="655" t="s">
        <v>157</v>
      </c>
      <c r="AW121" s="656"/>
    </row>
    <row r="122" spans="5:49" s="282" customFormat="1" ht="23.25" customHeight="1" thickBot="1" x14ac:dyDescent="0.2">
      <c r="G122" s="294"/>
      <c r="H122" s="294"/>
      <c r="I122" s="294"/>
      <c r="J122" s="294"/>
      <c r="K122" s="294"/>
      <c r="L122" s="294"/>
      <c r="M122" s="294"/>
      <c r="N122" s="294"/>
      <c r="O122" s="301"/>
    </row>
    <row r="123" spans="5:49" s="282" customFormat="1" ht="23.25" customHeight="1" x14ac:dyDescent="0.15">
      <c r="E123" s="633" t="s">
        <v>207</v>
      </c>
      <c r="G123" s="282" t="str">
        <f>$I$4</f>
        <v>１）通常運行</v>
      </c>
      <c r="O123" s="282" t="s">
        <v>135</v>
      </c>
    </row>
    <row r="124" spans="5:49" s="282" customFormat="1" ht="23.25" customHeight="1" x14ac:dyDescent="0.15">
      <c r="E124" s="634"/>
      <c r="G124" s="293" t="s">
        <v>136</v>
      </c>
      <c r="H124" s="294"/>
      <c r="I124" s="294"/>
      <c r="J124" s="294"/>
      <c r="K124" s="294"/>
      <c r="L124" s="294"/>
      <c r="M124" s="294"/>
      <c r="N124" s="295" t="s">
        <v>158</v>
      </c>
      <c r="O124" s="636" t="str">
        <f>Q92</f>
        <v>5</v>
      </c>
      <c r="P124" s="636"/>
      <c r="Q124" s="636"/>
      <c r="R124" s="282" t="s">
        <v>106</v>
      </c>
      <c r="U124" s="282" t="s">
        <v>137</v>
      </c>
      <c r="W124" s="282" t="s">
        <v>138</v>
      </c>
      <c r="AA124" s="636"/>
      <c r="AB124" s="636"/>
      <c r="AC124" s="636"/>
      <c r="AD124" s="636"/>
      <c r="AE124" s="636"/>
      <c r="AF124" s="282" t="s">
        <v>139</v>
      </c>
      <c r="AI124" s="282" t="s">
        <v>140</v>
      </c>
      <c r="AK124" s="637">
        <f>O124*AA124</f>
        <v>0</v>
      </c>
      <c r="AL124" s="638"/>
      <c r="AM124" s="638"/>
      <c r="AN124" s="638"/>
      <c r="AO124" s="638"/>
      <c r="AP124" s="638"/>
      <c r="AQ124" s="639"/>
      <c r="AS124" s="282" t="s">
        <v>141</v>
      </c>
      <c r="AV124" s="640" t="s">
        <v>126</v>
      </c>
      <c r="AW124" s="640"/>
    </row>
    <row r="125" spans="5:49" s="282" customFormat="1" ht="23.25" customHeight="1" thickBot="1" x14ac:dyDescent="0.2">
      <c r="E125" s="634"/>
      <c r="G125" s="293" t="s">
        <v>142</v>
      </c>
      <c r="H125" s="294"/>
      <c r="I125" s="294"/>
      <c r="J125" s="294"/>
      <c r="K125" s="294"/>
      <c r="L125" s="294"/>
      <c r="M125" s="294"/>
      <c r="N125" s="295" t="s">
        <v>159</v>
      </c>
      <c r="O125" s="641">
        <f>T92</f>
        <v>30</v>
      </c>
      <c r="P125" s="641"/>
      <c r="Q125" s="641"/>
      <c r="R125" s="282" t="s">
        <v>143</v>
      </c>
      <c r="U125" s="282" t="s">
        <v>137</v>
      </c>
      <c r="W125" s="282" t="s">
        <v>144</v>
      </c>
      <c r="AA125" s="642"/>
      <c r="AB125" s="643"/>
      <c r="AC125" s="643"/>
      <c r="AD125" s="643"/>
      <c r="AE125" s="644"/>
      <c r="AF125" s="282" t="s">
        <v>145</v>
      </c>
      <c r="AI125" s="282" t="s">
        <v>140</v>
      </c>
      <c r="AK125" s="645">
        <f>O125*AA125</f>
        <v>0</v>
      </c>
      <c r="AL125" s="646"/>
      <c r="AM125" s="646"/>
      <c r="AN125" s="646"/>
      <c r="AO125" s="646"/>
      <c r="AP125" s="646"/>
      <c r="AQ125" s="647"/>
      <c r="AS125" s="282" t="s">
        <v>141</v>
      </c>
      <c r="AV125" s="640" t="s">
        <v>127</v>
      </c>
      <c r="AW125" s="640"/>
    </row>
    <row r="126" spans="5:49" s="282" customFormat="1" ht="23.25" customHeight="1" thickBot="1" x14ac:dyDescent="0.2">
      <c r="E126" s="634"/>
      <c r="G126" s="296" t="s">
        <v>147</v>
      </c>
      <c r="H126" s="297"/>
      <c r="I126" s="298"/>
      <c r="J126" s="298"/>
      <c r="K126" s="298"/>
      <c r="L126" s="298" t="s">
        <v>148</v>
      </c>
      <c r="M126" s="298"/>
      <c r="N126" s="298"/>
      <c r="O126" s="648">
        <v>135</v>
      </c>
      <c r="P126" s="648"/>
      <c r="Q126" s="648"/>
      <c r="R126" s="297" t="s">
        <v>149</v>
      </c>
      <c r="S126" s="297"/>
      <c r="T126" s="297"/>
      <c r="U126" s="297" t="s">
        <v>137</v>
      </c>
      <c r="V126" s="297"/>
      <c r="W126" s="299" t="s">
        <v>208</v>
      </c>
      <c r="X126" s="297"/>
      <c r="Y126" s="297"/>
      <c r="Z126" s="297"/>
      <c r="AA126" s="649">
        <f>AK124+AK125</f>
        <v>0</v>
      </c>
      <c r="AB126" s="650"/>
      <c r="AC126" s="650"/>
      <c r="AD126" s="650"/>
      <c r="AE126" s="651"/>
      <c r="AF126" s="300" t="s">
        <v>141</v>
      </c>
      <c r="AG126" s="297"/>
      <c r="AH126" s="297"/>
      <c r="AI126" s="297" t="s">
        <v>140</v>
      </c>
      <c r="AJ126" s="297"/>
      <c r="AK126" s="652">
        <f>O126*AA126</f>
        <v>0</v>
      </c>
      <c r="AL126" s="653"/>
      <c r="AM126" s="653"/>
      <c r="AN126" s="653"/>
      <c r="AO126" s="653"/>
      <c r="AP126" s="653"/>
      <c r="AQ126" s="654"/>
      <c r="AS126" s="282" t="s">
        <v>141</v>
      </c>
      <c r="AV126" s="655" t="s">
        <v>160</v>
      </c>
      <c r="AW126" s="656"/>
    </row>
    <row r="127" spans="5:49" s="282" customFormat="1" ht="23.25" customHeight="1" x14ac:dyDescent="0.15">
      <c r="E127" s="634"/>
      <c r="G127" s="294"/>
      <c r="H127" s="294"/>
      <c r="I127" s="294"/>
      <c r="J127" s="294"/>
      <c r="K127" s="294"/>
      <c r="L127" s="294"/>
      <c r="M127" s="294"/>
      <c r="N127" s="294"/>
      <c r="O127" s="301"/>
      <c r="AV127" s="284"/>
      <c r="AW127" s="284"/>
    </row>
    <row r="128" spans="5:49" s="282" customFormat="1" ht="23.25" customHeight="1" x14ac:dyDescent="0.15">
      <c r="E128" s="634"/>
      <c r="G128" s="282" t="str">
        <f>$X$4</f>
        <v>２）一斉下校</v>
      </c>
      <c r="O128" s="282" t="str">
        <f>O123</f>
        <v>委託計算</v>
      </c>
      <c r="AV128" s="284"/>
      <c r="AW128" s="284"/>
    </row>
    <row r="129" spans="5:49" s="282" customFormat="1" ht="23.25" customHeight="1" x14ac:dyDescent="0.15">
      <c r="E129" s="634"/>
      <c r="G129" s="293" t="s">
        <v>136</v>
      </c>
      <c r="H129" s="294"/>
      <c r="I129" s="294"/>
      <c r="J129" s="294"/>
      <c r="K129" s="294"/>
      <c r="L129" s="294"/>
      <c r="M129" s="294"/>
      <c r="N129" s="295" t="s">
        <v>161</v>
      </c>
      <c r="O129" s="636" t="str">
        <f>AF92</f>
        <v>5</v>
      </c>
      <c r="P129" s="636"/>
      <c r="Q129" s="636"/>
      <c r="R129" s="282" t="s">
        <v>106</v>
      </c>
      <c r="U129" s="282" t="s">
        <v>137</v>
      </c>
      <c r="W129" s="282" t="s">
        <v>138</v>
      </c>
      <c r="AA129" s="636"/>
      <c r="AB129" s="636"/>
      <c r="AC129" s="636"/>
      <c r="AD129" s="636"/>
      <c r="AE129" s="636"/>
      <c r="AF129" s="282" t="s">
        <v>139</v>
      </c>
      <c r="AI129" s="282" t="s">
        <v>140</v>
      </c>
      <c r="AK129" s="637">
        <f>O129*AA129</f>
        <v>0</v>
      </c>
      <c r="AL129" s="638"/>
      <c r="AM129" s="638"/>
      <c r="AN129" s="638"/>
      <c r="AO129" s="638"/>
      <c r="AP129" s="638"/>
      <c r="AQ129" s="639"/>
      <c r="AS129" s="282" t="s">
        <v>141</v>
      </c>
      <c r="AV129" s="640" t="s">
        <v>174</v>
      </c>
      <c r="AW129" s="640"/>
    </row>
    <row r="130" spans="5:49" s="282" customFormat="1" ht="23.25" customHeight="1" thickBot="1" x14ac:dyDescent="0.2">
      <c r="E130" s="634"/>
      <c r="G130" s="293" t="s">
        <v>142</v>
      </c>
      <c r="H130" s="294"/>
      <c r="I130" s="294"/>
      <c r="J130" s="294"/>
      <c r="K130" s="294"/>
      <c r="L130" s="294"/>
      <c r="M130" s="294"/>
      <c r="N130" s="295" t="s">
        <v>162</v>
      </c>
      <c r="O130" s="641">
        <f>AI92</f>
        <v>20</v>
      </c>
      <c r="P130" s="641"/>
      <c r="Q130" s="641"/>
      <c r="R130" s="282" t="s">
        <v>143</v>
      </c>
      <c r="U130" s="282" t="s">
        <v>137</v>
      </c>
      <c r="W130" s="282" t="s">
        <v>144</v>
      </c>
      <c r="AA130" s="642"/>
      <c r="AB130" s="643"/>
      <c r="AC130" s="643"/>
      <c r="AD130" s="643"/>
      <c r="AE130" s="644"/>
      <c r="AF130" s="282" t="s">
        <v>145</v>
      </c>
      <c r="AI130" s="282" t="s">
        <v>140</v>
      </c>
      <c r="AK130" s="645">
        <f>O130*AA130</f>
        <v>0</v>
      </c>
      <c r="AL130" s="646"/>
      <c r="AM130" s="646"/>
      <c r="AN130" s="646"/>
      <c r="AO130" s="646"/>
      <c r="AP130" s="646"/>
      <c r="AQ130" s="647"/>
      <c r="AS130" s="282" t="s">
        <v>141</v>
      </c>
      <c r="AV130" s="640" t="s">
        <v>175</v>
      </c>
      <c r="AW130" s="640"/>
    </row>
    <row r="131" spans="5:49" s="282" customFormat="1" ht="23.25" customHeight="1" thickBot="1" x14ac:dyDescent="0.2">
      <c r="E131" s="634"/>
      <c r="G131" s="296" t="s">
        <v>147</v>
      </c>
      <c r="H131" s="297"/>
      <c r="I131" s="298"/>
      <c r="J131" s="298"/>
      <c r="K131" s="298"/>
      <c r="L131" s="298" t="s">
        <v>148</v>
      </c>
      <c r="M131" s="298"/>
      <c r="N131" s="298"/>
      <c r="O131" s="648">
        <v>40</v>
      </c>
      <c r="P131" s="648"/>
      <c r="Q131" s="648"/>
      <c r="R131" s="297" t="s">
        <v>149</v>
      </c>
      <c r="S131" s="297"/>
      <c r="T131" s="297"/>
      <c r="U131" s="297" t="s">
        <v>137</v>
      </c>
      <c r="V131" s="297"/>
      <c r="W131" s="299" t="s">
        <v>209</v>
      </c>
      <c r="X131" s="297"/>
      <c r="Y131" s="297"/>
      <c r="Z131" s="297"/>
      <c r="AA131" s="649">
        <f>AK129+AK130</f>
        <v>0</v>
      </c>
      <c r="AB131" s="650"/>
      <c r="AC131" s="650"/>
      <c r="AD131" s="650"/>
      <c r="AE131" s="651"/>
      <c r="AF131" s="297" t="s">
        <v>141</v>
      </c>
      <c r="AG131" s="297"/>
      <c r="AH131" s="297"/>
      <c r="AI131" s="297" t="s">
        <v>140</v>
      </c>
      <c r="AJ131" s="297"/>
      <c r="AK131" s="652">
        <f>O131*AA131</f>
        <v>0</v>
      </c>
      <c r="AL131" s="653"/>
      <c r="AM131" s="653"/>
      <c r="AN131" s="653"/>
      <c r="AO131" s="653"/>
      <c r="AP131" s="653"/>
      <c r="AQ131" s="654"/>
      <c r="AS131" s="282" t="s">
        <v>141</v>
      </c>
      <c r="AV131" s="655" t="s">
        <v>176</v>
      </c>
      <c r="AW131" s="656"/>
    </row>
    <row r="132" spans="5:49" s="282" customFormat="1" ht="23.25" customHeight="1" x14ac:dyDescent="0.15">
      <c r="E132" s="634"/>
      <c r="G132" s="294"/>
      <c r="H132" s="294"/>
      <c r="I132" s="294"/>
      <c r="J132" s="294"/>
      <c r="K132" s="294"/>
      <c r="L132" s="294"/>
      <c r="M132" s="294"/>
      <c r="N132" s="294"/>
      <c r="O132" s="301"/>
      <c r="AV132" s="284"/>
      <c r="AW132" s="284"/>
    </row>
    <row r="133" spans="5:49" s="282" customFormat="1" ht="23.25" customHeight="1" x14ac:dyDescent="0.15">
      <c r="E133" s="634"/>
      <c r="G133" s="282" t="str">
        <f>$AM$4</f>
        <v>３）休日運行</v>
      </c>
      <c r="O133" s="282" t="s">
        <v>204</v>
      </c>
      <c r="AV133" s="284"/>
      <c r="AW133" s="284"/>
    </row>
    <row r="134" spans="5:49" s="282" customFormat="1" ht="23.25" customHeight="1" x14ac:dyDescent="0.15">
      <c r="E134" s="634"/>
      <c r="G134" s="293" t="s">
        <v>136</v>
      </c>
      <c r="H134" s="294"/>
      <c r="I134" s="294"/>
      <c r="J134" s="294"/>
      <c r="K134" s="294"/>
      <c r="L134" s="294"/>
      <c r="M134" s="294"/>
      <c r="N134" s="295" t="s">
        <v>177</v>
      </c>
      <c r="O134" s="636" t="str">
        <f>AU92</f>
        <v>5</v>
      </c>
      <c r="P134" s="636"/>
      <c r="Q134" s="636"/>
      <c r="R134" s="282" t="s">
        <v>106</v>
      </c>
      <c r="U134" s="282" t="s">
        <v>137</v>
      </c>
      <c r="W134" s="282" t="s">
        <v>138</v>
      </c>
      <c r="AA134" s="636"/>
      <c r="AB134" s="636"/>
      <c r="AC134" s="636"/>
      <c r="AD134" s="636"/>
      <c r="AE134" s="636"/>
      <c r="AF134" s="282" t="s">
        <v>139</v>
      </c>
      <c r="AI134" s="282" t="s">
        <v>140</v>
      </c>
      <c r="AK134" s="637">
        <f>O134*AA134</f>
        <v>0</v>
      </c>
      <c r="AL134" s="638"/>
      <c r="AM134" s="638"/>
      <c r="AN134" s="638"/>
      <c r="AO134" s="638"/>
      <c r="AP134" s="638"/>
      <c r="AQ134" s="639"/>
      <c r="AS134" s="282" t="s">
        <v>141</v>
      </c>
      <c r="AV134" s="640" t="s">
        <v>210</v>
      </c>
      <c r="AW134" s="640"/>
    </row>
    <row r="135" spans="5:49" s="282" customFormat="1" ht="23.25" customHeight="1" thickBot="1" x14ac:dyDescent="0.2">
      <c r="E135" s="634"/>
      <c r="G135" s="293" t="s">
        <v>142</v>
      </c>
      <c r="H135" s="294"/>
      <c r="I135" s="294"/>
      <c r="J135" s="294"/>
      <c r="K135" s="294"/>
      <c r="L135" s="294"/>
      <c r="M135" s="294"/>
      <c r="N135" s="295" t="s">
        <v>178</v>
      </c>
      <c r="O135" s="641">
        <f>AX92</f>
        <v>20</v>
      </c>
      <c r="P135" s="641"/>
      <c r="Q135" s="641"/>
      <c r="R135" s="282" t="s">
        <v>143</v>
      </c>
      <c r="U135" s="282" t="s">
        <v>137</v>
      </c>
      <c r="W135" s="282" t="s">
        <v>144</v>
      </c>
      <c r="AA135" s="642"/>
      <c r="AB135" s="643"/>
      <c r="AC135" s="643"/>
      <c r="AD135" s="643"/>
      <c r="AE135" s="644"/>
      <c r="AF135" s="282" t="s">
        <v>145</v>
      </c>
      <c r="AI135" s="282" t="s">
        <v>140</v>
      </c>
      <c r="AK135" s="645">
        <f>O135*AA135</f>
        <v>0</v>
      </c>
      <c r="AL135" s="646"/>
      <c r="AM135" s="646"/>
      <c r="AN135" s="646"/>
      <c r="AO135" s="646"/>
      <c r="AP135" s="646"/>
      <c r="AQ135" s="647"/>
      <c r="AS135" s="282" t="s">
        <v>141</v>
      </c>
      <c r="AV135" s="640" t="s">
        <v>211</v>
      </c>
      <c r="AW135" s="640"/>
    </row>
    <row r="136" spans="5:49" s="282" customFormat="1" ht="23.25" customHeight="1" thickBot="1" x14ac:dyDescent="0.2">
      <c r="E136" s="634"/>
      <c r="G136" s="296" t="s">
        <v>147</v>
      </c>
      <c r="H136" s="297"/>
      <c r="I136" s="298"/>
      <c r="J136" s="298"/>
      <c r="K136" s="298"/>
      <c r="L136" s="298" t="s">
        <v>148</v>
      </c>
      <c r="M136" s="298"/>
      <c r="N136" s="298"/>
      <c r="O136" s="648">
        <v>5</v>
      </c>
      <c r="P136" s="648"/>
      <c r="Q136" s="648"/>
      <c r="R136" s="297" t="s">
        <v>149</v>
      </c>
      <c r="S136" s="297"/>
      <c r="T136" s="297"/>
      <c r="U136" s="297" t="s">
        <v>137</v>
      </c>
      <c r="V136" s="297"/>
      <c r="W136" s="299" t="s">
        <v>212</v>
      </c>
      <c r="X136" s="297"/>
      <c r="Y136" s="297"/>
      <c r="Z136" s="297"/>
      <c r="AA136" s="649">
        <f>AK134+AK135</f>
        <v>0</v>
      </c>
      <c r="AB136" s="650"/>
      <c r="AC136" s="650"/>
      <c r="AD136" s="650"/>
      <c r="AE136" s="651"/>
      <c r="AF136" s="297" t="s">
        <v>141</v>
      </c>
      <c r="AG136" s="297"/>
      <c r="AH136" s="297"/>
      <c r="AI136" s="297" t="s">
        <v>140</v>
      </c>
      <c r="AJ136" s="297"/>
      <c r="AK136" s="652">
        <f>O136*AA136</f>
        <v>0</v>
      </c>
      <c r="AL136" s="653"/>
      <c r="AM136" s="653"/>
      <c r="AN136" s="653"/>
      <c r="AO136" s="653"/>
      <c r="AP136" s="653"/>
      <c r="AQ136" s="654"/>
      <c r="AS136" s="282" t="s">
        <v>141</v>
      </c>
      <c r="AV136" s="655" t="s">
        <v>213</v>
      </c>
      <c r="AW136" s="656"/>
    </row>
    <row r="137" spans="5:49" s="282" customFormat="1" ht="23.25" customHeight="1" x14ac:dyDescent="0.15">
      <c r="E137" s="634"/>
      <c r="G137" s="294"/>
      <c r="H137" s="294"/>
      <c r="I137" s="294"/>
      <c r="J137" s="294"/>
      <c r="K137" s="294"/>
      <c r="L137" s="294"/>
      <c r="M137" s="294"/>
      <c r="N137" s="294"/>
      <c r="O137" s="301"/>
      <c r="AV137" s="284"/>
      <c r="AW137" s="284"/>
    </row>
    <row r="138" spans="5:49" s="282" customFormat="1" ht="23.25" customHeight="1" x14ac:dyDescent="0.15">
      <c r="E138" s="634"/>
      <c r="G138" s="282" t="str">
        <f>$BB$4</f>
        <v>４）特別運行</v>
      </c>
      <c r="O138" s="282" t="s">
        <v>204</v>
      </c>
      <c r="AV138" s="284"/>
      <c r="AW138" s="284"/>
    </row>
    <row r="139" spans="5:49" s="282" customFormat="1" ht="23.25" customHeight="1" x14ac:dyDescent="0.15">
      <c r="E139" s="634"/>
      <c r="G139" s="293" t="s">
        <v>136</v>
      </c>
      <c r="H139" s="294"/>
      <c r="I139" s="294"/>
      <c r="J139" s="294"/>
      <c r="K139" s="294"/>
      <c r="L139" s="294"/>
      <c r="M139" s="294"/>
      <c r="N139" s="295" t="s">
        <v>198</v>
      </c>
      <c r="O139" s="636" t="str">
        <f>BJ92</f>
        <v>5</v>
      </c>
      <c r="P139" s="636"/>
      <c r="Q139" s="636"/>
      <c r="R139" s="282" t="s">
        <v>106</v>
      </c>
      <c r="U139" s="282" t="s">
        <v>137</v>
      </c>
      <c r="W139" s="282" t="s">
        <v>138</v>
      </c>
      <c r="AA139" s="636"/>
      <c r="AB139" s="636"/>
      <c r="AC139" s="636"/>
      <c r="AD139" s="636"/>
      <c r="AE139" s="636"/>
      <c r="AF139" s="282" t="s">
        <v>139</v>
      </c>
      <c r="AI139" s="282" t="s">
        <v>140</v>
      </c>
      <c r="AK139" s="637">
        <f>O139*AA139</f>
        <v>0</v>
      </c>
      <c r="AL139" s="638"/>
      <c r="AM139" s="638"/>
      <c r="AN139" s="638"/>
      <c r="AO139" s="638"/>
      <c r="AP139" s="638"/>
      <c r="AQ139" s="639"/>
      <c r="AS139" s="282" t="s">
        <v>141</v>
      </c>
      <c r="AV139" s="640" t="s">
        <v>214</v>
      </c>
      <c r="AW139" s="640"/>
    </row>
    <row r="140" spans="5:49" s="282" customFormat="1" ht="23.25" customHeight="1" thickBot="1" x14ac:dyDescent="0.2">
      <c r="E140" s="634"/>
      <c r="G140" s="293" t="s">
        <v>142</v>
      </c>
      <c r="H140" s="294"/>
      <c r="I140" s="294"/>
      <c r="J140" s="294"/>
      <c r="K140" s="294"/>
      <c r="L140" s="294"/>
      <c r="M140" s="294"/>
      <c r="N140" s="295" t="s">
        <v>199</v>
      </c>
      <c r="O140" s="641">
        <f>BM92</f>
        <v>40</v>
      </c>
      <c r="P140" s="641"/>
      <c r="Q140" s="641"/>
      <c r="R140" s="282" t="s">
        <v>143</v>
      </c>
      <c r="U140" s="282" t="s">
        <v>137</v>
      </c>
      <c r="W140" s="282" t="s">
        <v>144</v>
      </c>
      <c r="AA140" s="642"/>
      <c r="AB140" s="643"/>
      <c r="AC140" s="643"/>
      <c r="AD140" s="643"/>
      <c r="AE140" s="644"/>
      <c r="AF140" s="282" t="s">
        <v>145</v>
      </c>
      <c r="AI140" s="282" t="s">
        <v>140</v>
      </c>
      <c r="AK140" s="645">
        <f>O140*AA140</f>
        <v>0</v>
      </c>
      <c r="AL140" s="646"/>
      <c r="AM140" s="646"/>
      <c r="AN140" s="646"/>
      <c r="AO140" s="646"/>
      <c r="AP140" s="646"/>
      <c r="AQ140" s="647"/>
      <c r="AS140" s="282" t="s">
        <v>141</v>
      </c>
      <c r="AV140" s="640" t="s">
        <v>215</v>
      </c>
      <c r="AW140" s="640"/>
    </row>
    <row r="141" spans="5:49" s="282" customFormat="1" ht="23.25" customHeight="1" thickBot="1" x14ac:dyDescent="0.2">
      <c r="E141" s="635"/>
      <c r="G141" s="296" t="s">
        <v>147</v>
      </c>
      <c r="H141" s="297"/>
      <c r="I141" s="298"/>
      <c r="J141" s="298"/>
      <c r="K141" s="298"/>
      <c r="L141" s="298" t="s">
        <v>148</v>
      </c>
      <c r="M141" s="298"/>
      <c r="N141" s="298"/>
      <c r="O141" s="648">
        <v>30</v>
      </c>
      <c r="P141" s="648"/>
      <c r="Q141" s="648"/>
      <c r="R141" s="297" t="s">
        <v>149</v>
      </c>
      <c r="S141" s="297"/>
      <c r="T141" s="297"/>
      <c r="U141" s="297" t="s">
        <v>137</v>
      </c>
      <c r="V141" s="297"/>
      <c r="W141" s="299" t="s">
        <v>216</v>
      </c>
      <c r="X141" s="297"/>
      <c r="Y141" s="297"/>
      <c r="Z141" s="297"/>
      <c r="AA141" s="649">
        <f>AK139+AK140</f>
        <v>0</v>
      </c>
      <c r="AB141" s="650"/>
      <c r="AC141" s="650"/>
      <c r="AD141" s="650"/>
      <c r="AE141" s="651"/>
      <c r="AF141" s="297" t="s">
        <v>141</v>
      </c>
      <c r="AG141" s="297"/>
      <c r="AH141" s="297"/>
      <c r="AI141" s="297" t="s">
        <v>140</v>
      </c>
      <c r="AJ141" s="297"/>
      <c r="AK141" s="652">
        <f>O141*AA141</f>
        <v>0</v>
      </c>
      <c r="AL141" s="653"/>
      <c r="AM141" s="653"/>
      <c r="AN141" s="653"/>
      <c r="AO141" s="653"/>
      <c r="AP141" s="653"/>
      <c r="AQ141" s="654"/>
      <c r="AS141" s="282" t="s">
        <v>141</v>
      </c>
      <c r="AV141" s="655" t="s">
        <v>217</v>
      </c>
      <c r="AW141" s="656"/>
    </row>
    <row r="142" spans="5:49" s="282" customFormat="1" ht="23.25" customHeight="1" x14ac:dyDescent="0.15">
      <c r="G142" s="294"/>
      <c r="H142" s="294"/>
      <c r="I142" s="294"/>
      <c r="J142" s="294"/>
      <c r="K142" s="294"/>
      <c r="L142" s="294"/>
      <c r="M142" s="294"/>
      <c r="N142" s="294"/>
      <c r="O142" s="301"/>
    </row>
    <row r="143" spans="5:49" s="282" customFormat="1" ht="23.25" customHeight="1" x14ac:dyDescent="0.15">
      <c r="G143" s="293" t="s">
        <v>218</v>
      </c>
      <c r="H143" s="294"/>
      <c r="I143" s="294"/>
      <c r="J143" s="294"/>
      <c r="K143" s="294"/>
      <c r="L143" s="294"/>
      <c r="M143" s="294"/>
      <c r="N143" s="294"/>
      <c r="O143" s="301"/>
    </row>
    <row r="144" spans="5:49" s="282" customFormat="1" ht="23.25" customHeight="1" thickBot="1" x14ac:dyDescent="0.2">
      <c r="G144" s="661" t="str">
        <f>$I$4</f>
        <v>１）通常運行</v>
      </c>
      <c r="H144" s="661"/>
      <c r="I144" s="661"/>
      <c r="J144" s="661"/>
      <c r="K144" s="661"/>
      <c r="L144" s="661"/>
      <c r="M144" s="661"/>
      <c r="N144" s="661"/>
      <c r="O144" s="301"/>
      <c r="P144" s="661" t="str">
        <f>$X$4</f>
        <v>２）一斉下校</v>
      </c>
      <c r="Q144" s="661"/>
      <c r="R144" s="661"/>
      <c r="S144" s="661"/>
      <c r="T144" s="661"/>
      <c r="U144" s="661"/>
      <c r="V144" s="661"/>
      <c r="W144" s="661"/>
      <c r="Y144" s="661" t="str">
        <f>$AM$4</f>
        <v>３）休日運行</v>
      </c>
      <c r="Z144" s="661"/>
      <c r="AA144" s="661"/>
      <c r="AB144" s="661"/>
      <c r="AC144" s="661"/>
      <c r="AD144" s="661"/>
      <c r="AE144" s="661"/>
      <c r="AF144" s="661"/>
      <c r="AH144" s="661" t="str">
        <f>$BB$4</f>
        <v>４）特別運行</v>
      </c>
      <c r="AI144" s="661"/>
      <c r="AJ144" s="661"/>
      <c r="AK144" s="661"/>
      <c r="AL144" s="661"/>
      <c r="AM144" s="661"/>
      <c r="AN144" s="661"/>
      <c r="AO144" s="661"/>
      <c r="AS144" s="282" t="s">
        <v>163</v>
      </c>
    </row>
    <row r="145" spans="7:54" s="282" customFormat="1" ht="23.25" customHeight="1" thickBot="1" x14ac:dyDescent="0.2">
      <c r="G145" s="640" t="s">
        <v>219</v>
      </c>
      <c r="H145" s="657"/>
      <c r="I145" s="652">
        <f>AK106+AK126</f>
        <v>0</v>
      </c>
      <c r="J145" s="653"/>
      <c r="K145" s="653"/>
      <c r="L145" s="653"/>
      <c r="M145" s="654"/>
      <c r="N145" s="294" t="s">
        <v>141</v>
      </c>
      <c r="O145" s="301" t="s">
        <v>164</v>
      </c>
      <c r="P145" s="662" t="s">
        <v>220</v>
      </c>
      <c r="Q145" s="663"/>
      <c r="R145" s="652">
        <f>AK111+AK131</f>
        <v>0</v>
      </c>
      <c r="S145" s="664"/>
      <c r="T145" s="664"/>
      <c r="U145" s="664"/>
      <c r="V145" s="665"/>
      <c r="W145" s="282" t="s">
        <v>141</v>
      </c>
      <c r="X145" s="282" t="s">
        <v>164</v>
      </c>
      <c r="Y145" s="640" t="s">
        <v>221</v>
      </c>
      <c r="Z145" s="657"/>
      <c r="AA145" s="652">
        <f>AK116+AK136</f>
        <v>0</v>
      </c>
      <c r="AB145" s="664"/>
      <c r="AC145" s="664"/>
      <c r="AD145" s="664"/>
      <c r="AE145" s="665"/>
      <c r="AF145" s="282" t="s">
        <v>141</v>
      </c>
      <c r="AG145" s="282" t="s">
        <v>164</v>
      </c>
      <c r="AH145" s="640" t="s">
        <v>222</v>
      </c>
      <c r="AI145" s="657"/>
      <c r="AJ145" s="652">
        <f>AK121+AK141</f>
        <v>0</v>
      </c>
      <c r="AK145" s="653"/>
      <c r="AL145" s="653"/>
      <c r="AM145" s="653"/>
      <c r="AN145" s="654"/>
      <c r="AO145" s="282" t="s">
        <v>141</v>
      </c>
      <c r="AP145" s="282" t="s">
        <v>164</v>
      </c>
      <c r="AR145" s="282" t="s">
        <v>140</v>
      </c>
      <c r="AS145" s="652">
        <f>I145+R145+AA145+AJ145</f>
        <v>0</v>
      </c>
      <c r="AT145" s="653"/>
      <c r="AU145" s="653"/>
      <c r="AV145" s="653"/>
      <c r="AW145" s="653"/>
      <c r="AX145" s="653"/>
      <c r="AY145" s="653"/>
      <c r="AZ145" s="654"/>
      <c r="BA145" s="302" t="s">
        <v>165</v>
      </c>
    </row>
    <row r="146" spans="7:54" s="282" customFormat="1" ht="23.25" customHeight="1" x14ac:dyDescent="0.15">
      <c r="G146" s="295"/>
      <c r="H146" s="303"/>
      <c r="I146" s="303"/>
      <c r="J146" s="303"/>
      <c r="K146" s="303"/>
      <c r="L146" s="303"/>
      <c r="M146" s="303"/>
      <c r="N146" s="294"/>
      <c r="O146" s="301"/>
      <c r="P146" s="304"/>
      <c r="Q146" s="303"/>
      <c r="R146" s="294"/>
      <c r="S146" s="305"/>
      <c r="T146" s="294"/>
      <c r="U146" s="294"/>
      <c r="V146" s="294"/>
      <c r="Y146" s="284"/>
      <c r="Z146" s="303"/>
      <c r="AA146" s="294"/>
      <c r="AB146" s="294"/>
      <c r="AC146" s="294"/>
      <c r="AD146" s="294"/>
      <c r="AE146" s="294"/>
      <c r="AI146" s="303"/>
      <c r="AJ146" s="294"/>
      <c r="AK146" s="294"/>
      <c r="AL146" s="294"/>
      <c r="AM146" s="294"/>
      <c r="AN146" s="294"/>
      <c r="AO146" s="294"/>
      <c r="AP146" s="294"/>
    </row>
    <row r="147" spans="7:54" s="282" customFormat="1" ht="23.25" customHeight="1" x14ac:dyDescent="0.15">
      <c r="G147" s="306" t="s">
        <v>166</v>
      </c>
      <c r="H147" s="295"/>
      <c r="I147" s="295"/>
      <c r="J147" s="295"/>
      <c r="K147" s="295"/>
      <c r="L147" s="295"/>
      <c r="M147" s="295"/>
      <c r="N147" s="295"/>
      <c r="O147" s="304"/>
      <c r="P147" s="304"/>
      <c r="Q147" s="304"/>
      <c r="R147" s="307"/>
      <c r="S147" s="307"/>
      <c r="T147" s="307"/>
      <c r="U147" s="284"/>
      <c r="V147" s="284"/>
      <c r="W147" s="284"/>
      <c r="AC147" s="306" t="s">
        <v>101</v>
      </c>
      <c r="AD147" s="284"/>
      <c r="AE147" s="284"/>
      <c r="AF147" s="284"/>
      <c r="AG147" s="284"/>
      <c r="AH147" s="284"/>
      <c r="AI147" s="284"/>
      <c r="AJ147" s="284"/>
      <c r="AK147" s="284"/>
      <c r="AL147" s="284"/>
      <c r="AM147" s="284"/>
      <c r="AN147" s="284"/>
      <c r="AO147" s="284"/>
      <c r="AP147" s="284"/>
      <c r="AQ147" s="284"/>
      <c r="AR147" s="284"/>
      <c r="AS147" s="284"/>
      <c r="AT147" s="284"/>
      <c r="AU147" s="284"/>
    </row>
    <row r="148" spans="7:54" s="282" customFormat="1" ht="23.25" customHeight="1" x14ac:dyDescent="0.15">
      <c r="G148" s="306" t="s">
        <v>167</v>
      </c>
      <c r="H148" s="308"/>
      <c r="I148" s="284"/>
      <c r="J148" s="284"/>
      <c r="K148" s="284"/>
      <c r="L148" s="284"/>
      <c r="M148" s="284"/>
      <c r="N148" s="284"/>
      <c r="O148" s="284"/>
      <c r="P148" s="284"/>
      <c r="Q148" s="308"/>
      <c r="R148" s="284"/>
      <c r="S148" s="284"/>
      <c r="T148" s="284"/>
      <c r="U148" s="284"/>
      <c r="V148" s="284"/>
      <c r="W148" s="284"/>
      <c r="AC148" s="306" t="s">
        <v>168</v>
      </c>
      <c r="AD148" s="284"/>
      <c r="AE148" s="284"/>
      <c r="AF148" s="284"/>
      <c r="AG148" s="284"/>
      <c r="AH148" s="284"/>
      <c r="AI148" s="308"/>
      <c r="AJ148" s="284"/>
      <c r="AK148" s="284"/>
      <c r="AL148" s="284"/>
      <c r="AM148" s="284"/>
      <c r="AN148" s="284"/>
      <c r="AO148" s="284"/>
      <c r="AP148" s="284"/>
      <c r="AQ148" s="284"/>
      <c r="AR148" s="284"/>
      <c r="AS148" s="284"/>
      <c r="AT148" s="284"/>
      <c r="AU148" s="284"/>
    </row>
    <row r="149" spans="7:54" s="282" customFormat="1" ht="23.25" customHeight="1" x14ac:dyDescent="0.15">
      <c r="G149" s="284"/>
      <c r="H149" s="284"/>
      <c r="I149" s="284"/>
      <c r="J149" s="284"/>
      <c r="K149" s="284"/>
      <c r="L149" s="284"/>
      <c r="M149" s="284"/>
      <c r="N149" s="284"/>
      <c r="O149" s="284"/>
      <c r="P149" s="284"/>
      <c r="Q149" s="284"/>
      <c r="R149" s="284"/>
      <c r="S149" s="284"/>
      <c r="T149" s="284"/>
      <c r="U149" s="284"/>
      <c r="V149" s="284"/>
      <c r="W149" s="284"/>
      <c r="AC149" s="284"/>
      <c r="AD149" s="640" t="s">
        <v>169</v>
      </c>
      <c r="AE149" s="640"/>
      <c r="AF149" s="284"/>
      <c r="AG149" s="309" t="s">
        <v>170</v>
      </c>
      <c r="AH149" s="284"/>
      <c r="AI149" s="284"/>
      <c r="AJ149" s="284"/>
      <c r="AK149" s="284"/>
      <c r="AL149" s="284"/>
      <c r="AM149" s="284"/>
      <c r="AN149" s="284"/>
      <c r="AO149" s="284"/>
      <c r="AP149" s="284"/>
      <c r="AQ149" s="284"/>
      <c r="AR149" s="295" t="s">
        <v>169</v>
      </c>
      <c r="AS149" s="295"/>
      <c r="AT149" s="295"/>
      <c r="AU149" s="284"/>
    </row>
    <row r="150" spans="7:54" ht="23.25" customHeight="1" x14ac:dyDescent="0.15">
      <c r="I150" s="310"/>
      <c r="J150" s="311"/>
      <c r="K150" s="310"/>
      <c r="L150" s="310"/>
      <c r="M150" s="310"/>
      <c r="N150" s="310"/>
      <c r="O150" s="310"/>
      <c r="P150" s="310"/>
      <c r="Y150" s="312"/>
      <c r="Z150" s="312"/>
      <c r="AN150" s="312"/>
      <c r="AO150" s="312"/>
    </row>
    <row r="151" spans="7:54" ht="23.25" customHeight="1" thickBot="1" x14ac:dyDescent="0.2">
      <c r="G151" s="282" t="s">
        <v>225</v>
      </c>
      <c r="H151" s="282"/>
      <c r="I151" s="282"/>
      <c r="J151" s="282"/>
      <c r="K151" s="282"/>
      <c r="L151" s="282"/>
      <c r="M151" s="282"/>
      <c r="N151" s="282"/>
      <c r="AE151" s="282"/>
      <c r="AF151" s="282"/>
      <c r="AG151" s="282"/>
      <c r="AH151" s="282"/>
      <c r="AI151" s="282"/>
      <c r="AJ151" s="282"/>
      <c r="AK151" s="282"/>
      <c r="AL151" s="282"/>
    </row>
    <row r="152" spans="7:54" ht="23.25" customHeight="1" thickBot="1" x14ac:dyDescent="0.2">
      <c r="G152" s="652">
        <f>AS145</f>
        <v>0</v>
      </c>
      <c r="H152" s="653"/>
      <c r="I152" s="653"/>
      <c r="J152" s="653"/>
      <c r="K152" s="653"/>
      <c r="L152" s="653"/>
      <c r="M152" s="653"/>
      <c r="N152" s="654"/>
      <c r="O152" s="282" t="s">
        <v>141</v>
      </c>
      <c r="P152" s="282" t="s">
        <v>137</v>
      </c>
      <c r="Q152" s="282">
        <v>2</v>
      </c>
      <c r="R152" s="282" t="s">
        <v>140</v>
      </c>
      <c r="S152" s="652">
        <f>G152*2</f>
        <v>0</v>
      </c>
      <c r="T152" s="653"/>
      <c r="U152" s="653"/>
      <c r="V152" s="653"/>
      <c r="W152" s="653"/>
      <c r="X152" s="653"/>
      <c r="Y152" s="653"/>
      <c r="Z152" s="654"/>
      <c r="AA152" s="282" t="s">
        <v>141</v>
      </c>
      <c r="AB152" s="245" t="s">
        <v>223</v>
      </c>
      <c r="AG152" s="652">
        <f>S152</f>
        <v>0</v>
      </c>
      <c r="AH152" s="653"/>
      <c r="AI152" s="653"/>
      <c r="AJ152" s="653"/>
      <c r="AK152" s="653"/>
      <c r="AL152" s="653"/>
      <c r="AM152" s="653"/>
      <c r="AN152" s="654"/>
      <c r="AO152" s="245" t="s">
        <v>141</v>
      </c>
      <c r="AP152" s="245" t="s">
        <v>137</v>
      </c>
      <c r="AQ152" s="245">
        <v>1.1000000000000001</v>
      </c>
      <c r="AR152" s="245" t="s">
        <v>140</v>
      </c>
      <c r="AS152" s="658">
        <f>AG152*1.1</f>
        <v>0</v>
      </c>
      <c r="AT152" s="659"/>
      <c r="AU152" s="659"/>
      <c r="AV152" s="659"/>
      <c r="AW152" s="659"/>
      <c r="AX152" s="659"/>
      <c r="AY152" s="659"/>
      <c r="AZ152" s="660"/>
      <c r="BA152" s="245" t="s">
        <v>141</v>
      </c>
      <c r="BB152" s="245" t="s">
        <v>224</v>
      </c>
    </row>
  </sheetData>
  <mergeCells count="1604">
    <mergeCell ref="AX81:AZ81"/>
    <mergeCell ref="AM83:AQ83"/>
    <mergeCell ref="X83:AB83"/>
    <mergeCell ref="AC73:AE73"/>
    <mergeCell ref="AC78:AE78"/>
    <mergeCell ref="AC79:AE79"/>
    <mergeCell ref="AC80:AE80"/>
    <mergeCell ref="AC81:AE81"/>
    <mergeCell ref="AF78:AH78"/>
    <mergeCell ref="AF79:AH79"/>
    <mergeCell ref="AF80:AH80"/>
    <mergeCell ref="AF81:AH81"/>
    <mergeCell ref="AF73:AH73"/>
    <mergeCell ref="AI73:AK73"/>
    <mergeCell ref="AI78:AK78"/>
    <mergeCell ref="AI79:AK79"/>
    <mergeCell ref="AI80:AK80"/>
    <mergeCell ref="AI81:AK81"/>
    <mergeCell ref="AM78:AQ78"/>
    <mergeCell ref="AM79:AQ79"/>
    <mergeCell ref="AM80:AQ80"/>
    <mergeCell ref="AM81:AQ81"/>
    <mergeCell ref="AU76:AW76"/>
    <mergeCell ref="AX76:AZ76"/>
    <mergeCell ref="I65:M65"/>
    <mergeCell ref="N65:P65"/>
    <mergeCell ref="Q65:S65"/>
    <mergeCell ref="T65:V65"/>
    <mergeCell ref="X65:AB65"/>
    <mergeCell ref="AC65:AE65"/>
    <mergeCell ref="AF65:AH65"/>
    <mergeCell ref="AI65:AK65"/>
    <mergeCell ref="AR63:AT63"/>
    <mergeCell ref="I78:M78"/>
    <mergeCell ref="I79:M79"/>
    <mergeCell ref="I80:M80"/>
    <mergeCell ref="I81:M81"/>
    <mergeCell ref="N78:P78"/>
    <mergeCell ref="N79:P79"/>
    <mergeCell ref="N80:P80"/>
    <mergeCell ref="N81:P81"/>
    <mergeCell ref="Q78:S78"/>
    <mergeCell ref="Q79:S79"/>
    <mergeCell ref="Q80:S80"/>
    <mergeCell ref="Q81:S81"/>
    <mergeCell ref="T78:V78"/>
    <mergeCell ref="T79:V79"/>
    <mergeCell ref="T80:V80"/>
    <mergeCell ref="T81:V81"/>
    <mergeCell ref="N72:P72"/>
    <mergeCell ref="X73:AB73"/>
    <mergeCell ref="X78:AB78"/>
    <mergeCell ref="X79:AB79"/>
    <mergeCell ref="X80:AB80"/>
    <mergeCell ref="X81:AB81"/>
    <mergeCell ref="AR78:AT78"/>
    <mergeCell ref="AU36:AW36"/>
    <mergeCell ref="AU37:AW37"/>
    <mergeCell ref="AU38:AW38"/>
    <mergeCell ref="AX33:AZ33"/>
    <mergeCell ref="AX34:AZ34"/>
    <mergeCell ref="AX35:AZ35"/>
    <mergeCell ref="AX36:AZ36"/>
    <mergeCell ref="AX37:AZ37"/>
    <mergeCell ref="AX38:AZ38"/>
    <mergeCell ref="I60:M60"/>
    <mergeCell ref="N60:P60"/>
    <mergeCell ref="Q60:S60"/>
    <mergeCell ref="T60:V60"/>
    <mergeCell ref="X60:AB60"/>
    <mergeCell ref="AC60:AE60"/>
    <mergeCell ref="AF60:AH60"/>
    <mergeCell ref="AI60:AK60"/>
    <mergeCell ref="AF36:AH36"/>
    <mergeCell ref="AI36:AK36"/>
    <mergeCell ref="AF37:AH37"/>
    <mergeCell ref="AI37:AK37"/>
    <mergeCell ref="AF38:AH38"/>
    <mergeCell ref="AI38:AK38"/>
    <mergeCell ref="AM33:AQ33"/>
    <mergeCell ref="AM34:AQ34"/>
    <mergeCell ref="AM35:AQ35"/>
    <mergeCell ref="AM36:AQ36"/>
    <mergeCell ref="AM37:AQ37"/>
    <mergeCell ref="AM38:AQ38"/>
    <mergeCell ref="AM40:AQ40"/>
    <mergeCell ref="AR33:AT33"/>
    <mergeCell ref="AR34:AT34"/>
    <mergeCell ref="AR35:AT35"/>
    <mergeCell ref="AR36:AT36"/>
    <mergeCell ref="AR37:AT37"/>
    <mergeCell ref="AR38:AT38"/>
    <mergeCell ref="Q38:S38"/>
    <mergeCell ref="T36:V36"/>
    <mergeCell ref="T37:V37"/>
    <mergeCell ref="T38:V38"/>
    <mergeCell ref="X33:AB33"/>
    <mergeCell ref="X34:AB34"/>
    <mergeCell ref="X35:AB35"/>
    <mergeCell ref="X36:AB36"/>
    <mergeCell ref="X37:AB37"/>
    <mergeCell ref="X38:AB38"/>
    <mergeCell ref="X40:AB40"/>
    <mergeCell ref="AC33:AE33"/>
    <mergeCell ref="AC34:AE34"/>
    <mergeCell ref="AC35:AE35"/>
    <mergeCell ref="AC36:AE36"/>
    <mergeCell ref="AC37:AE37"/>
    <mergeCell ref="AC38:AE38"/>
    <mergeCell ref="AF39:AH39"/>
    <mergeCell ref="AI39:AK39"/>
    <mergeCell ref="AM39:AQ39"/>
    <mergeCell ref="AR39:AT39"/>
    <mergeCell ref="X27:AB27"/>
    <mergeCell ref="AC27:AE27"/>
    <mergeCell ref="AF27:AH27"/>
    <mergeCell ref="AI27:AK27"/>
    <mergeCell ref="X32:AB32"/>
    <mergeCell ref="AC32:AE32"/>
    <mergeCell ref="AF32:AH32"/>
    <mergeCell ref="AI32:AK32"/>
    <mergeCell ref="I33:M33"/>
    <mergeCell ref="N33:P33"/>
    <mergeCell ref="Q33:S33"/>
    <mergeCell ref="T33:V33"/>
    <mergeCell ref="N34:P34"/>
    <mergeCell ref="N35:P35"/>
    <mergeCell ref="Q34:S34"/>
    <mergeCell ref="T34:V34"/>
    <mergeCell ref="Q35:S35"/>
    <mergeCell ref="T35:V35"/>
    <mergeCell ref="AF33:AH33"/>
    <mergeCell ref="AI33:AK33"/>
    <mergeCell ref="AF34:AH34"/>
    <mergeCell ref="AI34:AK34"/>
    <mergeCell ref="AF35:AH35"/>
    <mergeCell ref="AI35:AK35"/>
    <mergeCell ref="I34:M34"/>
    <mergeCell ref="AH145:AI145"/>
    <mergeCell ref="AJ145:AN145"/>
    <mergeCell ref="AS145:AZ145"/>
    <mergeCell ref="AD149:AE149"/>
    <mergeCell ref="G152:N152"/>
    <mergeCell ref="S152:Z152"/>
    <mergeCell ref="AG152:AN152"/>
    <mergeCell ref="AS152:AZ152"/>
    <mergeCell ref="G144:N144"/>
    <mergeCell ref="P144:W144"/>
    <mergeCell ref="Y144:AF144"/>
    <mergeCell ref="AH144:AO144"/>
    <mergeCell ref="G145:H145"/>
    <mergeCell ref="I145:M145"/>
    <mergeCell ref="P145:Q145"/>
    <mergeCell ref="R145:V145"/>
    <mergeCell ref="Y145:Z145"/>
    <mergeCell ref="AA145:AE145"/>
    <mergeCell ref="AV141:AW141"/>
    <mergeCell ref="O136:Q136"/>
    <mergeCell ref="AA136:AE136"/>
    <mergeCell ref="AK136:AQ136"/>
    <mergeCell ref="AV136:AW136"/>
    <mergeCell ref="O139:Q139"/>
    <mergeCell ref="AA139:AE139"/>
    <mergeCell ref="AK139:AQ139"/>
    <mergeCell ref="AV139:AW139"/>
    <mergeCell ref="O134:Q134"/>
    <mergeCell ref="AA134:AE134"/>
    <mergeCell ref="AK134:AQ134"/>
    <mergeCell ref="AV134:AW134"/>
    <mergeCell ref="O135:Q135"/>
    <mergeCell ref="AA135:AE135"/>
    <mergeCell ref="AK135:AQ135"/>
    <mergeCell ref="AV135:AW135"/>
    <mergeCell ref="O130:Q130"/>
    <mergeCell ref="AA130:AE130"/>
    <mergeCell ref="AK130:AQ130"/>
    <mergeCell ref="AV130:AW130"/>
    <mergeCell ref="O131:Q131"/>
    <mergeCell ref="AA131:AE131"/>
    <mergeCell ref="AK131:AQ131"/>
    <mergeCell ref="AV131:AW131"/>
    <mergeCell ref="AA126:AE126"/>
    <mergeCell ref="AK126:AQ126"/>
    <mergeCell ref="AV126:AW126"/>
    <mergeCell ref="O129:Q129"/>
    <mergeCell ref="AA129:AE129"/>
    <mergeCell ref="AK129:AQ129"/>
    <mergeCell ref="AV129:AW129"/>
    <mergeCell ref="E123:E141"/>
    <mergeCell ref="O124:Q124"/>
    <mergeCell ref="AA124:AE124"/>
    <mergeCell ref="AK124:AQ124"/>
    <mergeCell ref="AV124:AW124"/>
    <mergeCell ref="O125:Q125"/>
    <mergeCell ref="AA125:AE125"/>
    <mergeCell ref="AK125:AQ125"/>
    <mergeCell ref="AV125:AW125"/>
    <mergeCell ref="O126:Q126"/>
    <mergeCell ref="O140:Q140"/>
    <mergeCell ref="AA140:AE140"/>
    <mergeCell ref="AK140:AQ140"/>
    <mergeCell ref="AV140:AW140"/>
    <mergeCell ref="O141:Q141"/>
    <mergeCell ref="AA141:AE141"/>
    <mergeCell ref="AK141:AQ141"/>
    <mergeCell ref="O121:Q121"/>
    <mergeCell ref="AA121:AE121"/>
    <mergeCell ref="AK121:AQ121"/>
    <mergeCell ref="AV121:AW121"/>
    <mergeCell ref="O116:Q116"/>
    <mergeCell ref="AA116:AE116"/>
    <mergeCell ref="AK116:AQ116"/>
    <mergeCell ref="AV116:AW116"/>
    <mergeCell ref="O119:Q119"/>
    <mergeCell ref="AA119:AE119"/>
    <mergeCell ref="AK119:AQ119"/>
    <mergeCell ref="AV119:AW119"/>
    <mergeCell ref="O114:Q114"/>
    <mergeCell ref="AA114:AE114"/>
    <mergeCell ref="AK114:AQ114"/>
    <mergeCell ref="AV114:AW114"/>
    <mergeCell ref="O115:Q115"/>
    <mergeCell ref="AA115:AE115"/>
    <mergeCell ref="AK115:AQ115"/>
    <mergeCell ref="AV115:AW115"/>
    <mergeCell ref="AA110:AE110"/>
    <mergeCell ref="AK110:AQ110"/>
    <mergeCell ref="AV110:AW110"/>
    <mergeCell ref="O111:Q111"/>
    <mergeCell ref="AA111:AE111"/>
    <mergeCell ref="AK111:AQ111"/>
    <mergeCell ref="AV111:AW111"/>
    <mergeCell ref="O106:Q106"/>
    <mergeCell ref="AA106:AE106"/>
    <mergeCell ref="AK106:AQ106"/>
    <mergeCell ref="AV106:AW106"/>
    <mergeCell ref="O109:Q109"/>
    <mergeCell ref="AA109:AE109"/>
    <mergeCell ref="AK109:AQ109"/>
    <mergeCell ref="AV109:AW109"/>
    <mergeCell ref="CB92:CD92"/>
    <mergeCell ref="O120:Q120"/>
    <mergeCell ref="AA120:AE120"/>
    <mergeCell ref="AK120:AQ120"/>
    <mergeCell ref="AV120:AW120"/>
    <mergeCell ref="E103:E121"/>
    <mergeCell ref="O104:Q104"/>
    <mergeCell ref="AA104:AE104"/>
    <mergeCell ref="AK104:AQ104"/>
    <mergeCell ref="AV104:AW104"/>
    <mergeCell ref="O105:Q105"/>
    <mergeCell ref="AA105:AE105"/>
    <mergeCell ref="AK105:AQ105"/>
    <mergeCell ref="AV105:AW105"/>
    <mergeCell ref="AX92:AZ92"/>
    <mergeCell ref="BB92:BI92"/>
    <mergeCell ref="BJ92:BK92"/>
    <mergeCell ref="BM92:BO92"/>
    <mergeCell ref="BQ92:BX92"/>
    <mergeCell ref="BY92:BZ92"/>
    <mergeCell ref="BY91:CA91"/>
    <mergeCell ref="CB91:CD91"/>
    <mergeCell ref="I92:P92"/>
    <mergeCell ref="Q92:R92"/>
    <mergeCell ref="T92:V92"/>
    <mergeCell ref="X92:AE92"/>
    <mergeCell ref="AF92:AG92"/>
    <mergeCell ref="AI92:AK92"/>
    <mergeCell ref="AM92:AT92"/>
    <mergeCell ref="AU92:AV92"/>
    <mergeCell ref="AU91:AW91"/>
    <mergeCell ref="AX91:AZ91"/>
    <mergeCell ref="BB91:BI91"/>
    <mergeCell ref="BJ91:BL91"/>
    <mergeCell ref="BM91:BO91"/>
    <mergeCell ref="BQ91:BX91"/>
    <mergeCell ref="O110:Q110"/>
    <mergeCell ref="BQ90:BX90"/>
    <mergeCell ref="BY90:CA90"/>
    <mergeCell ref="CB90:CD90"/>
    <mergeCell ref="I91:P91"/>
    <mergeCell ref="Q91:S91"/>
    <mergeCell ref="T91:V91"/>
    <mergeCell ref="X91:AE91"/>
    <mergeCell ref="AF91:AH91"/>
    <mergeCell ref="AI91:AK91"/>
    <mergeCell ref="AM91:AT91"/>
    <mergeCell ref="AM90:AT90"/>
    <mergeCell ref="AU90:AW90"/>
    <mergeCell ref="AX90:AZ90"/>
    <mergeCell ref="BB90:BI90"/>
    <mergeCell ref="BJ90:BL90"/>
    <mergeCell ref="BM90:BO90"/>
    <mergeCell ref="I90:P90"/>
    <mergeCell ref="Q90:S90"/>
    <mergeCell ref="T90:V90"/>
    <mergeCell ref="X90:AE90"/>
    <mergeCell ref="AF90:AH90"/>
    <mergeCell ref="AI90:AK90"/>
    <mergeCell ref="BB89:BI89"/>
    <mergeCell ref="BJ89:BL89"/>
    <mergeCell ref="BM89:BO89"/>
    <mergeCell ref="BQ89:BX89"/>
    <mergeCell ref="BY89:CA89"/>
    <mergeCell ref="CB89:CD89"/>
    <mergeCell ref="CB86:CD86"/>
    <mergeCell ref="I89:P89"/>
    <mergeCell ref="Q89:S89"/>
    <mergeCell ref="T89:V89"/>
    <mergeCell ref="X89:AE89"/>
    <mergeCell ref="AF89:AH89"/>
    <mergeCell ref="AI89:AK89"/>
    <mergeCell ref="AM89:AT89"/>
    <mergeCell ref="AU89:AW89"/>
    <mergeCell ref="AX89:AZ89"/>
    <mergeCell ref="AX86:AZ86"/>
    <mergeCell ref="BB86:BI86"/>
    <mergeCell ref="BJ86:BK86"/>
    <mergeCell ref="BM86:BO86"/>
    <mergeCell ref="BQ86:BX86"/>
    <mergeCell ref="BY86:BZ86"/>
    <mergeCell ref="BY85:CA85"/>
    <mergeCell ref="CB85:CD85"/>
    <mergeCell ref="I86:P86"/>
    <mergeCell ref="Q86:R86"/>
    <mergeCell ref="T86:V86"/>
    <mergeCell ref="X86:AE86"/>
    <mergeCell ref="AF86:AG86"/>
    <mergeCell ref="AI86:AK86"/>
    <mergeCell ref="AM86:AT86"/>
    <mergeCell ref="AU86:AV86"/>
    <mergeCell ref="AU85:AW85"/>
    <mergeCell ref="AX85:AZ85"/>
    <mergeCell ref="BB85:BI85"/>
    <mergeCell ref="BJ85:BL85"/>
    <mergeCell ref="BM85:BO85"/>
    <mergeCell ref="BQ85:BX85"/>
    <mergeCell ref="BQ84:BX84"/>
    <mergeCell ref="BY84:CA84"/>
    <mergeCell ref="CB84:CD84"/>
    <mergeCell ref="I85:P85"/>
    <mergeCell ref="Q85:S85"/>
    <mergeCell ref="T85:V85"/>
    <mergeCell ref="X85:AE85"/>
    <mergeCell ref="AF85:AH85"/>
    <mergeCell ref="AI85:AK85"/>
    <mergeCell ref="AM85:AT85"/>
    <mergeCell ref="AM84:AT84"/>
    <mergeCell ref="AU84:AW84"/>
    <mergeCell ref="AX84:AZ84"/>
    <mergeCell ref="BB84:BI84"/>
    <mergeCell ref="BJ84:BL84"/>
    <mergeCell ref="BM84:BO84"/>
    <mergeCell ref="BM83:BO83"/>
    <mergeCell ref="BV83:BX83"/>
    <mergeCell ref="BY83:CA83"/>
    <mergeCell ref="CB83:CD83"/>
    <mergeCell ref="I84:P84"/>
    <mergeCell ref="Q84:S84"/>
    <mergeCell ref="T84:V84"/>
    <mergeCell ref="X84:AE84"/>
    <mergeCell ref="AF84:AH84"/>
    <mergeCell ref="AI84:AK84"/>
    <mergeCell ref="AI83:AK83"/>
    <mergeCell ref="AR83:AT83"/>
    <mergeCell ref="AU83:AW83"/>
    <mergeCell ref="AX83:AZ83"/>
    <mergeCell ref="BG83:BI83"/>
    <mergeCell ref="BJ83:BL83"/>
    <mergeCell ref="BB82:BF82"/>
    <mergeCell ref="BG82:BI82"/>
    <mergeCell ref="BJ82:BL82"/>
    <mergeCell ref="BM82:BO82"/>
    <mergeCell ref="I83:M83"/>
    <mergeCell ref="N83:P83"/>
    <mergeCell ref="Q83:S83"/>
    <mergeCell ref="T83:V83"/>
    <mergeCell ref="AC83:AE83"/>
    <mergeCell ref="AF83:AH83"/>
    <mergeCell ref="AF82:AH82"/>
    <mergeCell ref="AI82:AK82"/>
    <mergeCell ref="AM82:AQ82"/>
    <mergeCell ref="AR82:AT82"/>
    <mergeCell ref="AU82:AW82"/>
    <mergeCell ref="AX82:AZ82"/>
    <mergeCell ref="I82:M82"/>
    <mergeCell ref="N82:P82"/>
    <mergeCell ref="Q82:S82"/>
    <mergeCell ref="T82:V82"/>
    <mergeCell ref="X82:AB82"/>
    <mergeCell ref="AC82:AE82"/>
    <mergeCell ref="BB80:BF80"/>
    <mergeCell ref="BG80:BI80"/>
    <mergeCell ref="BJ80:BL80"/>
    <mergeCell ref="BM80:BO80"/>
    <mergeCell ref="BB81:BF81"/>
    <mergeCell ref="BG81:BI81"/>
    <mergeCell ref="BJ81:BL81"/>
    <mergeCell ref="BM81:BO81"/>
    <mergeCell ref="BB78:BF78"/>
    <mergeCell ref="BG78:BI78"/>
    <mergeCell ref="BJ78:BL78"/>
    <mergeCell ref="BM78:BO78"/>
    <mergeCell ref="BB79:BF79"/>
    <mergeCell ref="BG79:BI79"/>
    <mergeCell ref="BJ79:BL79"/>
    <mergeCell ref="BM79:BO79"/>
    <mergeCell ref="AR79:AT79"/>
    <mergeCell ref="AR80:AT80"/>
    <mergeCell ref="AR81:AT81"/>
    <mergeCell ref="AU78:AW78"/>
    <mergeCell ref="AX78:AZ78"/>
    <mergeCell ref="AU79:AW79"/>
    <mergeCell ref="AX79:AZ79"/>
    <mergeCell ref="AU80:AW80"/>
    <mergeCell ref="AX80:AZ80"/>
    <mergeCell ref="AU81:AW81"/>
    <mergeCell ref="BJ77:BL77"/>
    <mergeCell ref="BM77:BO77"/>
    <mergeCell ref="BQ77:BU77"/>
    <mergeCell ref="BV77:BX77"/>
    <mergeCell ref="BY77:CA77"/>
    <mergeCell ref="CB77:CD77"/>
    <mergeCell ref="AM77:AQ77"/>
    <mergeCell ref="AR77:AT77"/>
    <mergeCell ref="AU77:AW77"/>
    <mergeCell ref="AX77:AZ77"/>
    <mergeCell ref="BB77:BF77"/>
    <mergeCell ref="BG77:BI77"/>
    <mergeCell ref="BY76:CA76"/>
    <mergeCell ref="CB76:CD76"/>
    <mergeCell ref="I77:M77"/>
    <mergeCell ref="N77:P77"/>
    <mergeCell ref="Q77:S77"/>
    <mergeCell ref="T77:V77"/>
    <mergeCell ref="X77:AB77"/>
    <mergeCell ref="AC77:AE77"/>
    <mergeCell ref="AF77:AH77"/>
    <mergeCell ref="AI77:AK77"/>
    <mergeCell ref="BB76:BF76"/>
    <mergeCell ref="BG76:BI76"/>
    <mergeCell ref="BJ76:BL76"/>
    <mergeCell ref="BM76:BO76"/>
    <mergeCell ref="BQ76:BU76"/>
    <mergeCell ref="BV76:BX76"/>
    <mergeCell ref="AF76:AH76"/>
    <mergeCell ref="AI76:AK76"/>
    <mergeCell ref="AM76:AQ76"/>
    <mergeCell ref="AR76:AT76"/>
    <mergeCell ref="I76:M76"/>
    <mergeCell ref="N76:P76"/>
    <mergeCell ref="Q76:S76"/>
    <mergeCell ref="T76:V76"/>
    <mergeCell ref="X76:AB76"/>
    <mergeCell ref="AC76:AE76"/>
    <mergeCell ref="BJ75:BL75"/>
    <mergeCell ref="BM75:BO75"/>
    <mergeCell ref="BQ75:BU75"/>
    <mergeCell ref="BV75:BX75"/>
    <mergeCell ref="BY75:CA75"/>
    <mergeCell ref="CB75:CD75"/>
    <mergeCell ref="AM75:AQ75"/>
    <mergeCell ref="AR75:AT75"/>
    <mergeCell ref="AU75:AW75"/>
    <mergeCell ref="AX75:AZ75"/>
    <mergeCell ref="BB75:BF75"/>
    <mergeCell ref="BG75:BI75"/>
    <mergeCell ref="BY74:CA74"/>
    <mergeCell ref="CB74:CD74"/>
    <mergeCell ref="I75:M75"/>
    <mergeCell ref="N75:P75"/>
    <mergeCell ref="Q75:S75"/>
    <mergeCell ref="T75:V75"/>
    <mergeCell ref="X75:AB75"/>
    <mergeCell ref="AC75:AE75"/>
    <mergeCell ref="AF75:AH75"/>
    <mergeCell ref="AI75:AK75"/>
    <mergeCell ref="BB74:BF74"/>
    <mergeCell ref="BG74:BI74"/>
    <mergeCell ref="BJ74:BL74"/>
    <mergeCell ref="BM74:BO74"/>
    <mergeCell ref="BQ74:BU74"/>
    <mergeCell ref="BV74:BX74"/>
    <mergeCell ref="AF74:AH74"/>
    <mergeCell ref="AI74:AK74"/>
    <mergeCell ref="AM74:AQ74"/>
    <mergeCell ref="AR74:AT74"/>
    <mergeCell ref="AU74:AW74"/>
    <mergeCell ref="AX74:AZ74"/>
    <mergeCell ref="BB73:BF73"/>
    <mergeCell ref="BG73:BI73"/>
    <mergeCell ref="BJ73:BL73"/>
    <mergeCell ref="BM73:BO73"/>
    <mergeCell ref="I74:M74"/>
    <mergeCell ref="N74:P74"/>
    <mergeCell ref="Q74:S74"/>
    <mergeCell ref="T74:V74"/>
    <mergeCell ref="X74:AB74"/>
    <mergeCell ref="AC74:AE74"/>
    <mergeCell ref="BY72:CA72"/>
    <mergeCell ref="CB72:CD72"/>
    <mergeCell ref="I73:M73"/>
    <mergeCell ref="N73:P73"/>
    <mergeCell ref="Q73:S73"/>
    <mergeCell ref="T73:V73"/>
    <mergeCell ref="AM73:AQ73"/>
    <mergeCell ref="AR73:AT73"/>
    <mergeCell ref="AU73:AW73"/>
    <mergeCell ref="AX73:AZ73"/>
    <mergeCell ref="BB72:BF72"/>
    <mergeCell ref="BG72:BI72"/>
    <mergeCell ref="BJ72:BL72"/>
    <mergeCell ref="BM72:BO72"/>
    <mergeCell ref="BQ72:BU72"/>
    <mergeCell ref="BV72:BX72"/>
    <mergeCell ref="AF72:AH72"/>
    <mergeCell ref="AI72:AK72"/>
    <mergeCell ref="AM72:AQ72"/>
    <mergeCell ref="AR72:AT72"/>
    <mergeCell ref="AU72:AW72"/>
    <mergeCell ref="AX72:AZ72"/>
    <mergeCell ref="BM71:BO71"/>
    <mergeCell ref="BQ71:BU71"/>
    <mergeCell ref="BV71:BX71"/>
    <mergeCell ref="BY71:CA71"/>
    <mergeCell ref="CB71:CD71"/>
    <mergeCell ref="I72:M72"/>
    <mergeCell ref="Q72:S72"/>
    <mergeCell ref="T72:V72"/>
    <mergeCell ref="X72:AB72"/>
    <mergeCell ref="AC72:AE72"/>
    <mergeCell ref="AR71:AT71"/>
    <mergeCell ref="AU71:AW71"/>
    <mergeCell ref="AX71:AZ71"/>
    <mergeCell ref="BB71:BF71"/>
    <mergeCell ref="BG71:BI71"/>
    <mergeCell ref="BJ71:BL71"/>
    <mergeCell ref="CB70:CD70"/>
    <mergeCell ref="I71:M71"/>
    <mergeCell ref="N71:P71"/>
    <mergeCell ref="Q71:S71"/>
    <mergeCell ref="T71:V71"/>
    <mergeCell ref="X71:AB71"/>
    <mergeCell ref="AC71:AE71"/>
    <mergeCell ref="AF71:AH71"/>
    <mergeCell ref="AI71:AK71"/>
    <mergeCell ref="AM71:AQ71"/>
    <mergeCell ref="BG70:BI70"/>
    <mergeCell ref="BJ70:BL70"/>
    <mergeCell ref="BM70:BO70"/>
    <mergeCell ref="BQ70:BU70"/>
    <mergeCell ref="BV70:BX70"/>
    <mergeCell ref="BY70:CA70"/>
    <mergeCell ref="AI70:AK70"/>
    <mergeCell ref="AM70:AQ70"/>
    <mergeCell ref="AR70:AT70"/>
    <mergeCell ref="AU70:AW70"/>
    <mergeCell ref="AX70:AZ70"/>
    <mergeCell ref="BB70:BF70"/>
    <mergeCell ref="BV69:BX69"/>
    <mergeCell ref="BY69:CA69"/>
    <mergeCell ref="CB69:CD69"/>
    <mergeCell ref="I70:M70"/>
    <mergeCell ref="N70:P70"/>
    <mergeCell ref="Q70:S70"/>
    <mergeCell ref="T70:V70"/>
    <mergeCell ref="X70:AB70"/>
    <mergeCell ref="AC70:AE70"/>
    <mergeCell ref="AF70:AH70"/>
    <mergeCell ref="AX69:AZ69"/>
    <mergeCell ref="BB69:BF69"/>
    <mergeCell ref="BG69:BI69"/>
    <mergeCell ref="BJ69:BL69"/>
    <mergeCell ref="BM69:BO69"/>
    <mergeCell ref="BQ69:BU69"/>
    <mergeCell ref="AC69:AE69"/>
    <mergeCell ref="AF69:AH69"/>
    <mergeCell ref="AI69:AK69"/>
    <mergeCell ref="AM69:AQ69"/>
    <mergeCell ref="AR69:AT69"/>
    <mergeCell ref="AU69:AW69"/>
    <mergeCell ref="BM68:BO68"/>
    <mergeCell ref="BQ68:BU68"/>
    <mergeCell ref="BV68:BX68"/>
    <mergeCell ref="BY68:CA68"/>
    <mergeCell ref="CB68:CD68"/>
    <mergeCell ref="I69:M69"/>
    <mergeCell ref="N69:P69"/>
    <mergeCell ref="Q69:S69"/>
    <mergeCell ref="T69:V69"/>
    <mergeCell ref="X69:AB69"/>
    <mergeCell ref="AR68:AT68"/>
    <mergeCell ref="AU68:AW68"/>
    <mergeCell ref="AX68:AZ68"/>
    <mergeCell ref="BB68:BF68"/>
    <mergeCell ref="BG68:BI68"/>
    <mergeCell ref="BJ68:BL68"/>
    <mergeCell ref="CB67:CD67"/>
    <mergeCell ref="I68:M68"/>
    <mergeCell ref="N68:P68"/>
    <mergeCell ref="Q68:S68"/>
    <mergeCell ref="T68:V68"/>
    <mergeCell ref="X68:AB68"/>
    <mergeCell ref="AC68:AE68"/>
    <mergeCell ref="AF68:AH68"/>
    <mergeCell ref="AI68:AK68"/>
    <mergeCell ref="AM68:AQ68"/>
    <mergeCell ref="AX67:AZ67"/>
    <mergeCell ref="BB67:BI67"/>
    <mergeCell ref="BJ67:BL67"/>
    <mergeCell ref="BM67:BO67"/>
    <mergeCell ref="BQ67:BX67"/>
    <mergeCell ref="BY67:CA67"/>
    <mergeCell ref="BY66:CA66"/>
    <mergeCell ref="CB66:CD66"/>
    <mergeCell ref="I67:P67"/>
    <mergeCell ref="Q67:S67"/>
    <mergeCell ref="T67:V67"/>
    <mergeCell ref="X67:AE67"/>
    <mergeCell ref="AF67:AH67"/>
    <mergeCell ref="AI67:AK67"/>
    <mergeCell ref="AM67:AT67"/>
    <mergeCell ref="AU67:AW67"/>
    <mergeCell ref="BB66:BF66"/>
    <mergeCell ref="BG66:BI66"/>
    <mergeCell ref="BJ66:BL66"/>
    <mergeCell ref="BM66:BO66"/>
    <mergeCell ref="BQ66:BU66"/>
    <mergeCell ref="BV66:BX66"/>
    <mergeCell ref="AF66:AH66"/>
    <mergeCell ref="AI66:AK66"/>
    <mergeCell ref="AM66:AQ66"/>
    <mergeCell ref="AR66:AT66"/>
    <mergeCell ref="AU66:AW66"/>
    <mergeCell ref="AX66:AZ66"/>
    <mergeCell ref="I66:M66"/>
    <mergeCell ref="N66:P66"/>
    <mergeCell ref="Q66:S66"/>
    <mergeCell ref="T66:V66"/>
    <mergeCell ref="X66:AB66"/>
    <mergeCell ref="AC66:AE66"/>
    <mergeCell ref="BY64:CA64"/>
    <mergeCell ref="CB64:CD64"/>
    <mergeCell ref="AM65:AQ65"/>
    <mergeCell ref="AR65:AT65"/>
    <mergeCell ref="AU65:AW65"/>
    <mergeCell ref="AX65:AZ65"/>
    <mergeCell ref="BB65:BF65"/>
    <mergeCell ref="BG65:BI65"/>
    <mergeCell ref="BJ65:BL65"/>
    <mergeCell ref="BM65:BO65"/>
    <mergeCell ref="BB64:BF64"/>
    <mergeCell ref="BG64:BI64"/>
    <mergeCell ref="BJ64:BL64"/>
    <mergeCell ref="BM64:BO64"/>
    <mergeCell ref="BQ64:BU64"/>
    <mergeCell ref="BV64:BX64"/>
    <mergeCell ref="AF64:AH64"/>
    <mergeCell ref="AI64:AK64"/>
    <mergeCell ref="AM64:AQ64"/>
    <mergeCell ref="AR64:AT64"/>
    <mergeCell ref="AU64:AW64"/>
    <mergeCell ref="AX64:AZ64"/>
    <mergeCell ref="BQ63:BU63"/>
    <mergeCell ref="BV63:BX63"/>
    <mergeCell ref="BY63:CA63"/>
    <mergeCell ref="CB63:CD63"/>
    <mergeCell ref="I64:M64"/>
    <mergeCell ref="N64:P64"/>
    <mergeCell ref="Q64:S64"/>
    <mergeCell ref="T64:V64"/>
    <mergeCell ref="X64:AB64"/>
    <mergeCell ref="AC64:AE64"/>
    <mergeCell ref="AU63:AW63"/>
    <mergeCell ref="AX63:AZ63"/>
    <mergeCell ref="BB63:BF63"/>
    <mergeCell ref="BG63:BI63"/>
    <mergeCell ref="BJ63:BL63"/>
    <mergeCell ref="BM63:BO63"/>
    <mergeCell ref="CB62:CD62"/>
    <mergeCell ref="I63:M63"/>
    <mergeCell ref="N63:P63"/>
    <mergeCell ref="Q63:S63"/>
    <mergeCell ref="T63:V63"/>
    <mergeCell ref="X63:AB63"/>
    <mergeCell ref="AC63:AE63"/>
    <mergeCell ref="AF63:AH63"/>
    <mergeCell ref="AI63:AK63"/>
    <mergeCell ref="AM63:AQ63"/>
    <mergeCell ref="BG62:BI62"/>
    <mergeCell ref="BJ62:BL62"/>
    <mergeCell ref="BM62:BO62"/>
    <mergeCell ref="BQ62:BU62"/>
    <mergeCell ref="BV62:BX62"/>
    <mergeCell ref="BY62:CA62"/>
    <mergeCell ref="AI62:AK62"/>
    <mergeCell ref="AM62:AQ62"/>
    <mergeCell ref="AR62:AT62"/>
    <mergeCell ref="AU62:AW62"/>
    <mergeCell ref="AX62:AZ62"/>
    <mergeCell ref="BB62:BF62"/>
    <mergeCell ref="CB61:CD61"/>
    <mergeCell ref="A62:D62"/>
    <mergeCell ref="E62:F62"/>
    <mergeCell ref="I62:M62"/>
    <mergeCell ref="N62:P62"/>
    <mergeCell ref="Q62:S62"/>
    <mergeCell ref="T62:V62"/>
    <mergeCell ref="X62:AB62"/>
    <mergeCell ref="AC62:AE62"/>
    <mergeCell ref="AF62:AH62"/>
    <mergeCell ref="BG61:BI61"/>
    <mergeCell ref="BJ61:BL61"/>
    <mergeCell ref="BM61:BO61"/>
    <mergeCell ref="BQ61:BU61"/>
    <mergeCell ref="BV61:BX61"/>
    <mergeCell ref="BY61:CA61"/>
    <mergeCell ref="AI61:AK61"/>
    <mergeCell ref="AM61:AQ61"/>
    <mergeCell ref="AR61:AT61"/>
    <mergeCell ref="AU61:AW61"/>
    <mergeCell ref="AX61:AZ61"/>
    <mergeCell ref="BB61:BF61"/>
    <mergeCell ref="CB59:CD59"/>
    <mergeCell ref="AM60:AQ60"/>
    <mergeCell ref="AR60:AT60"/>
    <mergeCell ref="AU60:AW60"/>
    <mergeCell ref="AX60:AZ60"/>
    <mergeCell ref="BB60:BF60"/>
    <mergeCell ref="BG60:BI60"/>
    <mergeCell ref="BJ60:BL60"/>
    <mergeCell ref="AX59:AZ59"/>
    <mergeCell ref="BB59:BF59"/>
    <mergeCell ref="BG59:BI59"/>
    <mergeCell ref="BJ59:BL59"/>
    <mergeCell ref="BM59:BO59"/>
    <mergeCell ref="BQ59:BU59"/>
    <mergeCell ref="AC59:AE59"/>
    <mergeCell ref="AF59:AH59"/>
    <mergeCell ref="AI59:AK59"/>
    <mergeCell ref="AM59:AQ59"/>
    <mergeCell ref="AR59:AT59"/>
    <mergeCell ref="AU59:AW59"/>
    <mergeCell ref="I58:M58"/>
    <mergeCell ref="N58:P58"/>
    <mergeCell ref="Q58:S58"/>
    <mergeCell ref="T58:V58"/>
    <mergeCell ref="X58:AB58"/>
    <mergeCell ref="BM60:BO60"/>
    <mergeCell ref="A61:D61"/>
    <mergeCell ref="E61:F61"/>
    <mergeCell ref="I61:M61"/>
    <mergeCell ref="N61:P61"/>
    <mergeCell ref="Q61:S61"/>
    <mergeCell ref="T61:V61"/>
    <mergeCell ref="X61:AB61"/>
    <mergeCell ref="AC61:AE61"/>
    <mergeCell ref="AF61:AH61"/>
    <mergeCell ref="BV59:BX59"/>
    <mergeCell ref="BY59:CA59"/>
    <mergeCell ref="AU55:AW55"/>
    <mergeCell ref="AX55:AZ55"/>
    <mergeCell ref="BV56:BX56"/>
    <mergeCell ref="BY56:CA56"/>
    <mergeCell ref="CB56:CD56"/>
    <mergeCell ref="BV57:BX57"/>
    <mergeCell ref="BY57:CA57"/>
    <mergeCell ref="CB57:CD57"/>
    <mergeCell ref="BV58:BX58"/>
    <mergeCell ref="BY58:CA58"/>
    <mergeCell ref="CB58:CD58"/>
    <mergeCell ref="C59:D59"/>
    <mergeCell ref="E59:G59"/>
    <mergeCell ref="I59:M59"/>
    <mergeCell ref="N59:P59"/>
    <mergeCell ref="Q59:S59"/>
    <mergeCell ref="T59:V59"/>
    <mergeCell ref="X59:AB59"/>
    <mergeCell ref="AX58:AZ58"/>
    <mergeCell ref="BB58:BF58"/>
    <mergeCell ref="BG58:BI58"/>
    <mergeCell ref="BJ58:BL58"/>
    <mergeCell ref="BM58:BO58"/>
    <mergeCell ref="BQ58:BU58"/>
    <mergeCell ref="AC58:AE58"/>
    <mergeCell ref="AF58:AH58"/>
    <mergeCell ref="AI58:AK58"/>
    <mergeCell ref="AM58:AQ58"/>
    <mergeCell ref="AR58:AT58"/>
    <mergeCell ref="AU58:AW58"/>
    <mergeCell ref="C58:D58"/>
    <mergeCell ref="E58:G58"/>
    <mergeCell ref="C57:D57"/>
    <mergeCell ref="E57:G57"/>
    <mergeCell ref="I57:M57"/>
    <mergeCell ref="N57:P57"/>
    <mergeCell ref="Q57:S57"/>
    <mergeCell ref="T57:V57"/>
    <mergeCell ref="X57:AB57"/>
    <mergeCell ref="AX56:AZ56"/>
    <mergeCell ref="BB56:BF56"/>
    <mergeCell ref="BG56:BI56"/>
    <mergeCell ref="BJ56:BL56"/>
    <mergeCell ref="BM56:BO56"/>
    <mergeCell ref="BQ56:BU56"/>
    <mergeCell ref="AC56:AE56"/>
    <mergeCell ref="AF56:AH56"/>
    <mergeCell ref="AI56:AK56"/>
    <mergeCell ref="AM56:AQ56"/>
    <mergeCell ref="AR56:AT56"/>
    <mergeCell ref="AU56:AW56"/>
    <mergeCell ref="AX57:AZ57"/>
    <mergeCell ref="BB57:BF57"/>
    <mergeCell ref="BG57:BI57"/>
    <mergeCell ref="BJ57:BL57"/>
    <mergeCell ref="BM57:BO57"/>
    <mergeCell ref="BQ57:BU57"/>
    <mergeCell ref="AC57:AE57"/>
    <mergeCell ref="AF57:AH57"/>
    <mergeCell ref="AI57:AK57"/>
    <mergeCell ref="AM57:AQ57"/>
    <mergeCell ref="AR57:AT57"/>
    <mergeCell ref="AU57:AW57"/>
    <mergeCell ref="AU54:AW54"/>
    <mergeCell ref="AX54:AZ54"/>
    <mergeCell ref="BB54:BF54"/>
    <mergeCell ref="BG54:BI54"/>
    <mergeCell ref="BJ54:BL54"/>
    <mergeCell ref="BM54:BO54"/>
    <mergeCell ref="X54:AB54"/>
    <mergeCell ref="AC54:AE54"/>
    <mergeCell ref="AF54:AH54"/>
    <mergeCell ref="AI54:AK54"/>
    <mergeCell ref="AM54:AQ54"/>
    <mergeCell ref="AR54:AT54"/>
    <mergeCell ref="BY55:CA55"/>
    <mergeCell ref="CB55:CD55"/>
    <mergeCell ref="A56:B59"/>
    <mergeCell ref="C56:D56"/>
    <mergeCell ref="E56:G56"/>
    <mergeCell ref="I56:M56"/>
    <mergeCell ref="N56:P56"/>
    <mergeCell ref="Q56:S56"/>
    <mergeCell ref="T56:V56"/>
    <mergeCell ref="X56:AB56"/>
    <mergeCell ref="BB55:BF55"/>
    <mergeCell ref="BG55:BI55"/>
    <mergeCell ref="BJ55:BL55"/>
    <mergeCell ref="BM55:BO55"/>
    <mergeCell ref="BQ55:BU55"/>
    <mergeCell ref="BV55:BX55"/>
    <mergeCell ref="AF55:AH55"/>
    <mergeCell ref="AI55:AK55"/>
    <mergeCell ref="AM55:AQ55"/>
    <mergeCell ref="AR55:AT55"/>
    <mergeCell ref="BQ49:BX49"/>
    <mergeCell ref="BY49:BZ49"/>
    <mergeCell ref="CB49:CD49"/>
    <mergeCell ref="I52:N52"/>
    <mergeCell ref="A54:D55"/>
    <mergeCell ref="E54:G55"/>
    <mergeCell ref="I54:M54"/>
    <mergeCell ref="N54:P54"/>
    <mergeCell ref="Q54:S54"/>
    <mergeCell ref="T54:V54"/>
    <mergeCell ref="AM49:AT49"/>
    <mergeCell ref="AU49:AV49"/>
    <mergeCell ref="AX49:AZ49"/>
    <mergeCell ref="BB49:BI49"/>
    <mergeCell ref="BJ49:BK49"/>
    <mergeCell ref="BM49:BO49"/>
    <mergeCell ref="I49:P49"/>
    <mergeCell ref="Q49:R49"/>
    <mergeCell ref="T49:V49"/>
    <mergeCell ref="X49:AE49"/>
    <mergeCell ref="AF49:AG49"/>
    <mergeCell ref="AI49:AK49"/>
    <mergeCell ref="BQ54:BU54"/>
    <mergeCell ref="BV54:BX54"/>
    <mergeCell ref="BY54:CA54"/>
    <mergeCell ref="CB54:CD54"/>
    <mergeCell ref="I55:M55"/>
    <mergeCell ref="N55:P55"/>
    <mergeCell ref="Q55:S55"/>
    <mergeCell ref="T55:V55"/>
    <mergeCell ref="X55:AB55"/>
    <mergeCell ref="AC55:AE55"/>
    <mergeCell ref="BB48:BI48"/>
    <mergeCell ref="BJ48:BL48"/>
    <mergeCell ref="BM48:BO48"/>
    <mergeCell ref="BQ48:BX48"/>
    <mergeCell ref="BY48:CA48"/>
    <mergeCell ref="CB48:CD48"/>
    <mergeCell ref="CB47:CD47"/>
    <mergeCell ref="I48:P48"/>
    <mergeCell ref="Q48:S48"/>
    <mergeCell ref="T48:V48"/>
    <mergeCell ref="X48:AE48"/>
    <mergeCell ref="AF48:AH48"/>
    <mergeCell ref="AI48:AK48"/>
    <mergeCell ref="AM48:AT48"/>
    <mergeCell ref="AU48:AW48"/>
    <mergeCell ref="AX48:AZ48"/>
    <mergeCell ref="AX47:AZ47"/>
    <mergeCell ref="BB47:BI47"/>
    <mergeCell ref="BJ47:BL47"/>
    <mergeCell ref="BM47:BO47"/>
    <mergeCell ref="BQ47:BX47"/>
    <mergeCell ref="BY47:CA47"/>
    <mergeCell ref="BY46:CA46"/>
    <mergeCell ref="CB46:CD46"/>
    <mergeCell ref="I47:P47"/>
    <mergeCell ref="Q47:S47"/>
    <mergeCell ref="T47:V47"/>
    <mergeCell ref="X47:AE47"/>
    <mergeCell ref="AF47:AH47"/>
    <mergeCell ref="AI47:AK47"/>
    <mergeCell ref="AM47:AT47"/>
    <mergeCell ref="AU47:AW47"/>
    <mergeCell ref="AU46:AW46"/>
    <mergeCell ref="AX46:AZ46"/>
    <mergeCell ref="BB46:BI46"/>
    <mergeCell ref="BJ46:BL46"/>
    <mergeCell ref="BM46:BO46"/>
    <mergeCell ref="BQ46:BX46"/>
    <mergeCell ref="BQ43:BX43"/>
    <mergeCell ref="BY43:BZ43"/>
    <mergeCell ref="CB43:CD43"/>
    <mergeCell ref="I46:P46"/>
    <mergeCell ref="Q46:S46"/>
    <mergeCell ref="T46:V46"/>
    <mergeCell ref="X46:AE46"/>
    <mergeCell ref="AF46:AH46"/>
    <mergeCell ref="AI46:AK46"/>
    <mergeCell ref="AM46:AT46"/>
    <mergeCell ref="AM43:AT43"/>
    <mergeCell ref="AU43:AV43"/>
    <mergeCell ref="AX43:AZ43"/>
    <mergeCell ref="BB43:BI43"/>
    <mergeCell ref="BJ43:BK43"/>
    <mergeCell ref="BM43:BO43"/>
    <mergeCell ref="BV39:BX39"/>
    <mergeCell ref="I43:P43"/>
    <mergeCell ref="Q43:R43"/>
    <mergeCell ref="T43:V43"/>
    <mergeCell ref="X43:AE43"/>
    <mergeCell ref="AF43:AG43"/>
    <mergeCell ref="AI43:AK43"/>
    <mergeCell ref="BB42:BI42"/>
    <mergeCell ref="BJ42:BL42"/>
    <mergeCell ref="BM42:BO42"/>
    <mergeCell ref="BQ42:BX42"/>
    <mergeCell ref="BY42:CA42"/>
    <mergeCell ref="CB42:CD42"/>
    <mergeCell ref="CB41:CD41"/>
    <mergeCell ref="I42:P42"/>
    <mergeCell ref="Q42:S42"/>
    <mergeCell ref="T42:V42"/>
    <mergeCell ref="X42:AE42"/>
    <mergeCell ref="AF42:AH42"/>
    <mergeCell ref="AI42:AK42"/>
    <mergeCell ref="AM42:AT42"/>
    <mergeCell ref="AU42:AW42"/>
    <mergeCell ref="AX42:AZ42"/>
    <mergeCell ref="AX41:AZ41"/>
    <mergeCell ref="BB41:BI41"/>
    <mergeCell ref="BJ41:BL41"/>
    <mergeCell ref="BM41:BO41"/>
    <mergeCell ref="BQ41:BX41"/>
    <mergeCell ref="BY41:CA41"/>
    <mergeCell ref="Q37:S37"/>
    <mergeCell ref="BY40:CA40"/>
    <mergeCell ref="CB40:CD40"/>
    <mergeCell ref="I41:P41"/>
    <mergeCell ref="Q41:S41"/>
    <mergeCell ref="T41:V41"/>
    <mergeCell ref="X41:AE41"/>
    <mergeCell ref="AF41:AH41"/>
    <mergeCell ref="AI41:AK41"/>
    <mergeCell ref="AM41:AT41"/>
    <mergeCell ref="AU41:AW41"/>
    <mergeCell ref="AU40:AW40"/>
    <mergeCell ref="AX40:AZ40"/>
    <mergeCell ref="BG40:BI40"/>
    <mergeCell ref="BJ40:BL40"/>
    <mergeCell ref="BM40:BO40"/>
    <mergeCell ref="BV40:BX40"/>
    <mergeCell ref="BY39:CA39"/>
    <mergeCell ref="CB39:CD39"/>
    <mergeCell ref="I40:M40"/>
    <mergeCell ref="N40:P40"/>
    <mergeCell ref="Q40:S40"/>
    <mergeCell ref="T40:V40"/>
    <mergeCell ref="AC40:AE40"/>
    <mergeCell ref="AF40:AH40"/>
    <mergeCell ref="AI40:AK40"/>
    <mergeCell ref="AR40:AT40"/>
    <mergeCell ref="BB39:BF39"/>
    <mergeCell ref="BG39:BI39"/>
    <mergeCell ref="BJ39:BL39"/>
    <mergeCell ref="BM39:BO39"/>
    <mergeCell ref="BQ39:BU39"/>
    <mergeCell ref="AX32:AZ32"/>
    <mergeCell ref="BB32:BF32"/>
    <mergeCell ref="AU33:AW33"/>
    <mergeCell ref="AU34:AW34"/>
    <mergeCell ref="AU35:AW35"/>
    <mergeCell ref="AU39:AW39"/>
    <mergeCell ref="AX39:AZ39"/>
    <mergeCell ref="BB38:BF38"/>
    <mergeCell ref="BG38:BI38"/>
    <mergeCell ref="BJ38:BL38"/>
    <mergeCell ref="BM38:BO38"/>
    <mergeCell ref="I39:M39"/>
    <mergeCell ref="N39:P39"/>
    <mergeCell ref="Q39:S39"/>
    <mergeCell ref="T39:V39"/>
    <mergeCell ref="X39:AB39"/>
    <mergeCell ref="AC39:AE39"/>
    <mergeCell ref="BB36:BF36"/>
    <mergeCell ref="BG36:BI36"/>
    <mergeCell ref="BJ36:BL36"/>
    <mergeCell ref="BM36:BO36"/>
    <mergeCell ref="BB37:BF37"/>
    <mergeCell ref="BG37:BI37"/>
    <mergeCell ref="BJ37:BL37"/>
    <mergeCell ref="BM37:BO37"/>
    <mergeCell ref="I36:M36"/>
    <mergeCell ref="I37:M37"/>
    <mergeCell ref="I38:M38"/>
    <mergeCell ref="N36:P36"/>
    <mergeCell ref="N37:P37"/>
    <mergeCell ref="N38:P38"/>
    <mergeCell ref="Q36:S36"/>
    <mergeCell ref="AM30:AQ30"/>
    <mergeCell ref="AR30:AT30"/>
    <mergeCell ref="AU30:AW30"/>
    <mergeCell ref="CB31:CD31"/>
    <mergeCell ref="I30:M30"/>
    <mergeCell ref="N30:P30"/>
    <mergeCell ref="Q30:S30"/>
    <mergeCell ref="T30:V30"/>
    <mergeCell ref="X30:AB30"/>
    <mergeCell ref="BB34:BF34"/>
    <mergeCell ref="BG34:BI34"/>
    <mergeCell ref="BJ34:BL34"/>
    <mergeCell ref="BM34:BO34"/>
    <mergeCell ref="I35:M35"/>
    <mergeCell ref="BB35:BF35"/>
    <mergeCell ref="BG35:BI35"/>
    <mergeCell ref="BJ35:BL35"/>
    <mergeCell ref="BM35:BO35"/>
    <mergeCell ref="BG32:BI32"/>
    <mergeCell ref="BJ32:BL32"/>
    <mergeCell ref="BM32:BO32"/>
    <mergeCell ref="BB33:BF33"/>
    <mergeCell ref="BG33:BI33"/>
    <mergeCell ref="BJ33:BL33"/>
    <mergeCell ref="BM33:BO33"/>
    <mergeCell ref="I32:M32"/>
    <mergeCell ref="N32:P32"/>
    <mergeCell ref="Q32:S32"/>
    <mergeCell ref="T32:V32"/>
    <mergeCell ref="AM32:AQ32"/>
    <mergeCell ref="AR32:AT32"/>
    <mergeCell ref="AU32:AW32"/>
    <mergeCell ref="BJ29:BL29"/>
    <mergeCell ref="BG31:BI31"/>
    <mergeCell ref="BJ31:BL31"/>
    <mergeCell ref="BM31:BO31"/>
    <mergeCell ref="BQ31:BU31"/>
    <mergeCell ref="BV31:BX31"/>
    <mergeCell ref="BY31:CA31"/>
    <mergeCell ref="AI31:AK31"/>
    <mergeCell ref="AM31:AQ31"/>
    <mergeCell ref="AR31:AT31"/>
    <mergeCell ref="AU31:AW31"/>
    <mergeCell ref="AX31:AZ31"/>
    <mergeCell ref="BB31:BF31"/>
    <mergeCell ref="BV30:BX30"/>
    <mergeCell ref="BY30:CA30"/>
    <mergeCell ref="CB30:CD30"/>
    <mergeCell ref="I31:M31"/>
    <mergeCell ref="N31:P31"/>
    <mergeCell ref="Q31:S31"/>
    <mergeCell ref="T31:V31"/>
    <mergeCell ref="X31:AB31"/>
    <mergeCell ref="AC31:AE31"/>
    <mergeCell ref="AF31:AH31"/>
    <mergeCell ref="AX30:AZ30"/>
    <mergeCell ref="BB30:BF30"/>
    <mergeCell ref="BG30:BI30"/>
    <mergeCell ref="BJ30:BL30"/>
    <mergeCell ref="BM30:BO30"/>
    <mergeCell ref="BQ30:BU30"/>
    <mergeCell ref="AC30:AE30"/>
    <mergeCell ref="AF30:AH30"/>
    <mergeCell ref="AI30:AK30"/>
    <mergeCell ref="CB28:CD28"/>
    <mergeCell ref="I29:M29"/>
    <mergeCell ref="N29:P29"/>
    <mergeCell ref="Q29:S29"/>
    <mergeCell ref="T29:V29"/>
    <mergeCell ref="X29:AB29"/>
    <mergeCell ref="AC29:AE29"/>
    <mergeCell ref="AF29:AH29"/>
    <mergeCell ref="AI29:AK29"/>
    <mergeCell ref="AM29:AQ29"/>
    <mergeCell ref="BG28:BI28"/>
    <mergeCell ref="BJ28:BL28"/>
    <mergeCell ref="BM28:BO28"/>
    <mergeCell ref="BQ28:BU28"/>
    <mergeCell ref="BV28:BX28"/>
    <mergeCell ref="BY28:CA28"/>
    <mergeCell ref="AI28:AK28"/>
    <mergeCell ref="AM28:AQ28"/>
    <mergeCell ref="AR28:AT28"/>
    <mergeCell ref="AU28:AW28"/>
    <mergeCell ref="AX28:AZ28"/>
    <mergeCell ref="BB28:BF28"/>
    <mergeCell ref="BM29:BO29"/>
    <mergeCell ref="BQ29:BU29"/>
    <mergeCell ref="BV29:BX29"/>
    <mergeCell ref="BY29:CA29"/>
    <mergeCell ref="CB29:CD29"/>
    <mergeCell ref="AR29:AT29"/>
    <mergeCell ref="AU29:AW29"/>
    <mergeCell ref="AX29:AZ29"/>
    <mergeCell ref="BB29:BF29"/>
    <mergeCell ref="BG29:BI29"/>
    <mergeCell ref="BG27:BI27"/>
    <mergeCell ref="BJ27:BL27"/>
    <mergeCell ref="BM27:BO27"/>
    <mergeCell ref="I28:M28"/>
    <mergeCell ref="N28:P28"/>
    <mergeCell ref="Q28:S28"/>
    <mergeCell ref="T28:V28"/>
    <mergeCell ref="X28:AB28"/>
    <mergeCell ref="AC28:AE28"/>
    <mergeCell ref="AF28:AH28"/>
    <mergeCell ref="CB26:CD26"/>
    <mergeCell ref="I27:M27"/>
    <mergeCell ref="N27:P27"/>
    <mergeCell ref="Q27:S27"/>
    <mergeCell ref="T27:V27"/>
    <mergeCell ref="AM27:AQ27"/>
    <mergeCell ref="AR27:AT27"/>
    <mergeCell ref="AU27:AW27"/>
    <mergeCell ref="AX27:AZ27"/>
    <mergeCell ref="BB27:BF27"/>
    <mergeCell ref="BG26:BI26"/>
    <mergeCell ref="BJ26:BL26"/>
    <mergeCell ref="BM26:BO26"/>
    <mergeCell ref="BQ26:BU26"/>
    <mergeCell ref="BV26:BX26"/>
    <mergeCell ref="BY26:CA26"/>
    <mergeCell ref="AI26:AK26"/>
    <mergeCell ref="AM26:AQ26"/>
    <mergeCell ref="AR26:AT26"/>
    <mergeCell ref="AU26:AW26"/>
    <mergeCell ref="AX26:AZ26"/>
    <mergeCell ref="BB26:BF26"/>
    <mergeCell ref="BV25:BX25"/>
    <mergeCell ref="BY25:CA25"/>
    <mergeCell ref="CB25:CD25"/>
    <mergeCell ref="I26:M26"/>
    <mergeCell ref="N26:P26"/>
    <mergeCell ref="Q26:S26"/>
    <mergeCell ref="T26:V26"/>
    <mergeCell ref="X26:AB26"/>
    <mergeCell ref="AC26:AE26"/>
    <mergeCell ref="AF26:AH26"/>
    <mergeCell ref="AX25:AZ25"/>
    <mergeCell ref="BB25:BF25"/>
    <mergeCell ref="BG25:BI25"/>
    <mergeCell ref="BJ25:BL25"/>
    <mergeCell ref="BM25:BO25"/>
    <mergeCell ref="BQ25:BU25"/>
    <mergeCell ref="AC25:AE25"/>
    <mergeCell ref="AF25:AH25"/>
    <mergeCell ref="AI25:AK25"/>
    <mergeCell ref="AM25:AQ25"/>
    <mergeCell ref="AR25:AT25"/>
    <mergeCell ref="AU25:AW25"/>
    <mergeCell ref="BM24:BO24"/>
    <mergeCell ref="BQ24:BU24"/>
    <mergeCell ref="BV24:BX24"/>
    <mergeCell ref="BY24:CA24"/>
    <mergeCell ref="CB24:CD24"/>
    <mergeCell ref="I25:M25"/>
    <mergeCell ref="N25:P25"/>
    <mergeCell ref="Q25:S25"/>
    <mergeCell ref="T25:V25"/>
    <mergeCell ref="X25:AB25"/>
    <mergeCell ref="AR24:AT24"/>
    <mergeCell ref="AU24:AW24"/>
    <mergeCell ref="AX24:AZ24"/>
    <mergeCell ref="BB24:BF24"/>
    <mergeCell ref="BG24:BI24"/>
    <mergeCell ref="BJ24:BL24"/>
    <mergeCell ref="CB23:CD23"/>
    <mergeCell ref="I24:M24"/>
    <mergeCell ref="N24:P24"/>
    <mergeCell ref="Q24:S24"/>
    <mergeCell ref="T24:V24"/>
    <mergeCell ref="X24:AB24"/>
    <mergeCell ref="AC24:AE24"/>
    <mergeCell ref="AF24:AH24"/>
    <mergeCell ref="AI24:AK24"/>
    <mergeCell ref="AM24:AQ24"/>
    <mergeCell ref="BG23:BI23"/>
    <mergeCell ref="BJ23:BL23"/>
    <mergeCell ref="BM23:BO23"/>
    <mergeCell ref="BQ23:BU23"/>
    <mergeCell ref="BV23:BX23"/>
    <mergeCell ref="BY23:CA23"/>
    <mergeCell ref="AI23:AK23"/>
    <mergeCell ref="AM23:AQ23"/>
    <mergeCell ref="AR23:AT23"/>
    <mergeCell ref="AU23:AW23"/>
    <mergeCell ref="AX23:AZ23"/>
    <mergeCell ref="BB23:BF23"/>
    <mergeCell ref="BV22:BX22"/>
    <mergeCell ref="BY22:CA22"/>
    <mergeCell ref="CB22:CD22"/>
    <mergeCell ref="I23:M23"/>
    <mergeCell ref="N23:P23"/>
    <mergeCell ref="Q23:S23"/>
    <mergeCell ref="T23:V23"/>
    <mergeCell ref="X23:AB23"/>
    <mergeCell ref="AC23:AE23"/>
    <mergeCell ref="AF23:AH23"/>
    <mergeCell ref="AX22:AZ22"/>
    <mergeCell ref="BB22:BF22"/>
    <mergeCell ref="BG22:BI22"/>
    <mergeCell ref="BJ22:BL22"/>
    <mergeCell ref="BM22:BO22"/>
    <mergeCell ref="BQ22:BU22"/>
    <mergeCell ref="AC22:AE22"/>
    <mergeCell ref="AF22:AH22"/>
    <mergeCell ref="AI22:AK22"/>
    <mergeCell ref="AM22:AQ22"/>
    <mergeCell ref="AR22:AT22"/>
    <mergeCell ref="AU22:AW22"/>
    <mergeCell ref="BM21:BO21"/>
    <mergeCell ref="BQ21:BU21"/>
    <mergeCell ref="BV21:BX21"/>
    <mergeCell ref="BY21:CA21"/>
    <mergeCell ref="CB21:CD21"/>
    <mergeCell ref="I22:M22"/>
    <mergeCell ref="N22:P22"/>
    <mergeCell ref="Q22:S22"/>
    <mergeCell ref="T22:V22"/>
    <mergeCell ref="X22:AB22"/>
    <mergeCell ref="AR21:AT21"/>
    <mergeCell ref="AU21:AW21"/>
    <mergeCell ref="AX21:AZ21"/>
    <mergeCell ref="BB21:BF21"/>
    <mergeCell ref="BG21:BI21"/>
    <mergeCell ref="BJ21:BL21"/>
    <mergeCell ref="CB20:CD20"/>
    <mergeCell ref="I21:M21"/>
    <mergeCell ref="N21:P21"/>
    <mergeCell ref="Q21:S21"/>
    <mergeCell ref="T21:V21"/>
    <mergeCell ref="X21:AB21"/>
    <mergeCell ref="AC21:AE21"/>
    <mergeCell ref="AF21:AH21"/>
    <mergeCell ref="AI21:AK21"/>
    <mergeCell ref="AM21:AQ21"/>
    <mergeCell ref="AX20:AZ20"/>
    <mergeCell ref="BB20:BI20"/>
    <mergeCell ref="BJ20:BL20"/>
    <mergeCell ref="BM20:BO20"/>
    <mergeCell ref="BQ20:BX20"/>
    <mergeCell ref="BY20:CA20"/>
    <mergeCell ref="BY19:CA19"/>
    <mergeCell ref="CB19:CD19"/>
    <mergeCell ref="I20:P20"/>
    <mergeCell ref="Q20:S20"/>
    <mergeCell ref="T20:V20"/>
    <mergeCell ref="X20:AE20"/>
    <mergeCell ref="AF20:AH20"/>
    <mergeCell ref="AI20:AK20"/>
    <mergeCell ref="AM20:AT20"/>
    <mergeCell ref="AU20:AW20"/>
    <mergeCell ref="BB19:BF19"/>
    <mergeCell ref="BG19:BI19"/>
    <mergeCell ref="BJ19:BL19"/>
    <mergeCell ref="BM19:BO19"/>
    <mergeCell ref="BQ19:BU19"/>
    <mergeCell ref="BV19:BX19"/>
    <mergeCell ref="AF19:AH19"/>
    <mergeCell ref="AI19:AK19"/>
    <mergeCell ref="AM19:AQ19"/>
    <mergeCell ref="AR19:AT19"/>
    <mergeCell ref="AU19:AW19"/>
    <mergeCell ref="AX19:AZ19"/>
    <mergeCell ref="BB18:BF18"/>
    <mergeCell ref="BG18:BI18"/>
    <mergeCell ref="BJ18:BL18"/>
    <mergeCell ref="BM18:BO18"/>
    <mergeCell ref="I19:M19"/>
    <mergeCell ref="N19:P19"/>
    <mergeCell ref="Q19:S19"/>
    <mergeCell ref="T19:V19"/>
    <mergeCell ref="X19:AB19"/>
    <mergeCell ref="AC19:AE19"/>
    <mergeCell ref="AF18:AH18"/>
    <mergeCell ref="AI18:AK18"/>
    <mergeCell ref="AM18:AQ18"/>
    <mergeCell ref="AR18:AT18"/>
    <mergeCell ref="AU18:AW18"/>
    <mergeCell ref="AX18:AZ18"/>
    <mergeCell ref="I18:M18"/>
    <mergeCell ref="N18:P18"/>
    <mergeCell ref="Q18:S18"/>
    <mergeCell ref="T18:V18"/>
    <mergeCell ref="X18:AB18"/>
    <mergeCell ref="AC18:AE18"/>
    <mergeCell ref="I17:M17"/>
    <mergeCell ref="N17:P17"/>
    <mergeCell ref="Q17:S17"/>
    <mergeCell ref="T17:V17"/>
    <mergeCell ref="X17:AB17"/>
    <mergeCell ref="AC17:AE17"/>
    <mergeCell ref="AF17:AH17"/>
    <mergeCell ref="AI17:AK17"/>
    <mergeCell ref="BB16:BF16"/>
    <mergeCell ref="BG16:BI16"/>
    <mergeCell ref="BJ16:BL16"/>
    <mergeCell ref="BM16:BO16"/>
    <mergeCell ref="BQ16:BU16"/>
    <mergeCell ref="BV16:BX16"/>
    <mergeCell ref="AF16:AH16"/>
    <mergeCell ref="AI16:AK16"/>
    <mergeCell ref="AM16:AQ16"/>
    <mergeCell ref="AR16:AT16"/>
    <mergeCell ref="CB15:CD15"/>
    <mergeCell ref="AM15:AQ15"/>
    <mergeCell ref="AR15:AT15"/>
    <mergeCell ref="AU15:AW15"/>
    <mergeCell ref="AX15:AZ15"/>
    <mergeCell ref="BB15:BF15"/>
    <mergeCell ref="BG15:BI15"/>
    <mergeCell ref="BJ17:BL17"/>
    <mergeCell ref="BM17:BO17"/>
    <mergeCell ref="BQ17:BU17"/>
    <mergeCell ref="BV17:BX17"/>
    <mergeCell ref="BY17:CA17"/>
    <mergeCell ref="CB17:CD17"/>
    <mergeCell ref="AM17:AQ17"/>
    <mergeCell ref="AR17:AT17"/>
    <mergeCell ref="AU17:AW17"/>
    <mergeCell ref="AX17:AZ17"/>
    <mergeCell ref="BB17:BF17"/>
    <mergeCell ref="BG17:BI17"/>
    <mergeCell ref="BY16:CA16"/>
    <mergeCell ref="CB16:CD16"/>
    <mergeCell ref="Q13:S13"/>
    <mergeCell ref="T13:V13"/>
    <mergeCell ref="X13:AB13"/>
    <mergeCell ref="AC13:AE13"/>
    <mergeCell ref="AU16:AW16"/>
    <mergeCell ref="AX16:AZ16"/>
    <mergeCell ref="I16:M16"/>
    <mergeCell ref="N16:P16"/>
    <mergeCell ref="Q16:S16"/>
    <mergeCell ref="T16:V16"/>
    <mergeCell ref="X16:AB16"/>
    <mergeCell ref="AC16:AE16"/>
    <mergeCell ref="BJ15:BL15"/>
    <mergeCell ref="BM15:BO15"/>
    <mergeCell ref="BQ15:BU15"/>
    <mergeCell ref="BV15:BX15"/>
    <mergeCell ref="BY15:CA15"/>
    <mergeCell ref="A15:C15"/>
    <mergeCell ref="I15:M15"/>
    <mergeCell ref="N15:P15"/>
    <mergeCell ref="Q15:S15"/>
    <mergeCell ref="T15:V15"/>
    <mergeCell ref="X15:AB15"/>
    <mergeCell ref="AC15:AE15"/>
    <mergeCell ref="AF15:AH15"/>
    <mergeCell ref="AI15:AK15"/>
    <mergeCell ref="BG14:BI14"/>
    <mergeCell ref="BJ14:BL14"/>
    <mergeCell ref="BM14:BO14"/>
    <mergeCell ref="BQ14:BU14"/>
    <mergeCell ref="BV14:BX14"/>
    <mergeCell ref="BY14:CA14"/>
    <mergeCell ref="AI14:AK14"/>
    <mergeCell ref="AM14:AQ14"/>
    <mergeCell ref="AR14:AT14"/>
    <mergeCell ref="AU14:AW14"/>
    <mergeCell ref="AX14:AZ14"/>
    <mergeCell ref="BB14:BF14"/>
    <mergeCell ref="BY11:CA11"/>
    <mergeCell ref="BY13:CA13"/>
    <mergeCell ref="CB13:CD13"/>
    <mergeCell ref="A14:H14"/>
    <mergeCell ref="I14:M14"/>
    <mergeCell ref="N14:P14"/>
    <mergeCell ref="Q14:S14"/>
    <mergeCell ref="T14:V14"/>
    <mergeCell ref="X14:AB14"/>
    <mergeCell ref="AC14:AE14"/>
    <mergeCell ref="AF14:AH14"/>
    <mergeCell ref="BB13:BF13"/>
    <mergeCell ref="BG13:BI13"/>
    <mergeCell ref="BJ13:BL13"/>
    <mergeCell ref="BM13:BO13"/>
    <mergeCell ref="BQ13:BU13"/>
    <mergeCell ref="BV13:BX13"/>
    <mergeCell ref="AF13:AH13"/>
    <mergeCell ref="AI13:AK13"/>
    <mergeCell ref="AM13:AQ13"/>
    <mergeCell ref="CB11:CD11"/>
    <mergeCell ref="A12:D12"/>
    <mergeCell ref="E12:F12"/>
    <mergeCell ref="I12:M12"/>
    <mergeCell ref="N12:P12"/>
    <mergeCell ref="Q12:S12"/>
    <mergeCell ref="AR13:AT13"/>
    <mergeCell ref="AU13:AW13"/>
    <mergeCell ref="AX13:AZ13"/>
    <mergeCell ref="CB14:CD14"/>
    <mergeCell ref="I13:M13"/>
    <mergeCell ref="N13:P13"/>
    <mergeCell ref="T12:V12"/>
    <mergeCell ref="X12:AB12"/>
    <mergeCell ref="AC12:AE12"/>
    <mergeCell ref="BB11:BF11"/>
    <mergeCell ref="BG11:BI11"/>
    <mergeCell ref="BJ11:BL11"/>
    <mergeCell ref="BM11:BO11"/>
    <mergeCell ref="BQ11:BU11"/>
    <mergeCell ref="BV11:BX11"/>
    <mergeCell ref="AF11:AH11"/>
    <mergeCell ref="AI11:AK11"/>
    <mergeCell ref="AM11:AQ11"/>
    <mergeCell ref="AR11:AT11"/>
    <mergeCell ref="AU11:AW11"/>
    <mergeCell ref="AX11:AZ11"/>
    <mergeCell ref="BB12:BF12"/>
    <mergeCell ref="BG12:BI12"/>
    <mergeCell ref="BJ12:BL12"/>
    <mergeCell ref="BM12:BO12"/>
    <mergeCell ref="AF12:AH12"/>
    <mergeCell ref="AI12:AK12"/>
    <mergeCell ref="AM12:AQ12"/>
    <mergeCell ref="AR12:AT12"/>
    <mergeCell ref="AU12:AW12"/>
    <mergeCell ref="AX12:AZ12"/>
    <mergeCell ref="I11:M11"/>
    <mergeCell ref="N11:P11"/>
    <mergeCell ref="Q11:S11"/>
    <mergeCell ref="T11:V11"/>
    <mergeCell ref="X11:AB11"/>
    <mergeCell ref="AC11:AE11"/>
    <mergeCell ref="AU10:AW10"/>
    <mergeCell ref="AX10:AZ10"/>
    <mergeCell ref="BB10:BF10"/>
    <mergeCell ref="BG10:BI10"/>
    <mergeCell ref="BJ10:BL10"/>
    <mergeCell ref="BM10:BO10"/>
    <mergeCell ref="X10:AB10"/>
    <mergeCell ref="AC10:AE10"/>
    <mergeCell ref="AF10:AH10"/>
    <mergeCell ref="AI10:AK10"/>
    <mergeCell ref="AM10:AQ10"/>
    <mergeCell ref="AR10:AT10"/>
    <mergeCell ref="BV9:BX9"/>
    <mergeCell ref="BY9:CA9"/>
    <mergeCell ref="CB9:CD9"/>
    <mergeCell ref="C10:D10"/>
    <mergeCell ref="E10:G10"/>
    <mergeCell ref="I10:M10"/>
    <mergeCell ref="N10:P10"/>
    <mergeCell ref="Q10:S10"/>
    <mergeCell ref="T10:V10"/>
    <mergeCell ref="AU9:AW9"/>
    <mergeCell ref="AX9:AZ9"/>
    <mergeCell ref="BB9:BF9"/>
    <mergeCell ref="BG9:BI9"/>
    <mergeCell ref="BJ9:BL9"/>
    <mergeCell ref="BM9:BO9"/>
    <mergeCell ref="X9:AB9"/>
    <mergeCell ref="AC9:AE9"/>
    <mergeCell ref="AF9:AH9"/>
    <mergeCell ref="AI9:AK9"/>
    <mergeCell ref="AM9:AQ9"/>
    <mergeCell ref="AR9:AT9"/>
    <mergeCell ref="BQ10:BU10"/>
    <mergeCell ref="BV10:BX10"/>
    <mergeCell ref="BY10:CA10"/>
    <mergeCell ref="CB10:CD10"/>
    <mergeCell ref="BV7:BX7"/>
    <mergeCell ref="BY7:CA7"/>
    <mergeCell ref="CB7:CD7"/>
    <mergeCell ref="C8:D8"/>
    <mergeCell ref="E8:G8"/>
    <mergeCell ref="I8:M8"/>
    <mergeCell ref="N8:P8"/>
    <mergeCell ref="Q8:S8"/>
    <mergeCell ref="T8:V8"/>
    <mergeCell ref="AU7:AW7"/>
    <mergeCell ref="AX7:AZ7"/>
    <mergeCell ref="BB7:BF7"/>
    <mergeCell ref="BG7:BI7"/>
    <mergeCell ref="BJ7:BL7"/>
    <mergeCell ref="BM7:BO7"/>
    <mergeCell ref="X7:AB7"/>
    <mergeCell ref="AC7:AE7"/>
    <mergeCell ref="AF7:AH7"/>
    <mergeCell ref="AI7:AK7"/>
    <mergeCell ref="AM7:AQ7"/>
    <mergeCell ref="AR7:AT7"/>
    <mergeCell ref="BQ8:BU8"/>
    <mergeCell ref="BV8:BX8"/>
    <mergeCell ref="BY8:CA8"/>
    <mergeCell ref="CB8:CD8"/>
    <mergeCell ref="AU8:AW8"/>
    <mergeCell ref="AX8:AZ8"/>
    <mergeCell ref="BB8:BF8"/>
    <mergeCell ref="BG8:BI8"/>
    <mergeCell ref="BJ8:BL8"/>
    <mergeCell ref="BM8:BO8"/>
    <mergeCell ref="X8:AB8"/>
    <mergeCell ref="A7:B10"/>
    <mergeCell ref="C7:D7"/>
    <mergeCell ref="E7:G7"/>
    <mergeCell ref="I7:M7"/>
    <mergeCell ref="N7:P7"/>
    <mergeCell ref="Q7:S7"/>
    <mergeCell ref="T7:V7"/>
    <mergeCell ref="AX6:AZ6"/>
    <mergeCell ref="BB6:BF6"/>
    <mergeCell ref="BG6:BI6"/>
    <mergeCell ref="BJ6:BL6"/>
    <mergeCell ref="BM6:BO6"/>
    <mergeCell ref="BQ6:BU6"/>
    <mergeCell ref="AC6:AE6"/>
    <mergeCell ref="AF6:AH6"/>
    <mergeCell ref="AI6:AK6"/>
    <mergeCell ref="AM6:AQ6"/>
    <mergeCell ref="AR6:AT6"/>
    <mergeCell ref="AU6:AW6"/>
    <mergeCell ref="BQ7:BU7"/>
    <mergeCell ref="C9:D9"/>
    <mergeCell ref="E9:G9"/>
    <mergeCell ref="I9:M9"/>
    <mergeCell ref="N9:P9"/>
    <mergeCell ref="Q9:S9"/>
    <mergeCell ref="T9:V9"/>
    <mergeCell ref="AC8:AE8"/>
    <mergeCell ref="AF8:AH8"/>
    <mergeCell ref="AI8:AK8"/>
    <mergeCell ref="AM8:AQ8"/>
    <mergeCell ref="AR8:AT8"/>
    <mergeCell ref="BQ9:BU9"/>
    <mergeCell ref="BV5:BX5"/>
    <mergeCell ref="BY5:CA5"/>
    <mergeCell ref="CB5:CD5"/>
    <mergeCell ref="I6:M6"/>
    <mergeCell ref="N6:P6"/>
    <mergeCell ref="Q6:S6"/>
    <mergeCell ref="T6:V6"/>
    <mergeCell ref="X6:AB6"/>
    <mergeCell ref="AR5:AT5"/>
    <mergeCell ref="AU5:AW5"/>
    <mergeCell ref="AX5:AZ5"/>
    <mergeCell ref="BB5:BF5"/>
    <mergeCell ref="BG5:BI5"/>
    <mergeCell ref="BJ5:BL5"/>
    <mergeCell ref="T5:V5"/>
    <mergeCell ref="X5:AB5"/>
    <mergeCell ref="AC5:AE5"/>
    <mergeCell ref="AF5:AH5"/>
    <mergeCell ref="AI5:AK5"/>
    <mergeCell ref="AM5:AQ5"/>
    <mergeCell ref="BV6:BX6"/>
    <mergeCell ref="BY6:CA6"/>
    <mergeCell ref="CB6:CD6"/>
    <mergeCell ref="I3:N3"/>
    <mergeCell ref="A5:D6"/>
    <mergeCell ref="E5:G6"/>
    <mergeCell ref="I5:M5"/>
    <mergeCell ref="N5:P5"/>
    <mergeCell ref="Q5:S5"/>
    <mergeCell ref="AV1:AY1"/>
    <mergeCell ref="BE1:BR1"/>
    <mergeCell ref="AJ2:AK2"/>
    <mergeCell ref="AL2:AO2"/>
    <mergeCell ref="AT2:AU2"/>
    <mergeCell ref="AV2:AY2"/>
    <mergeCell ref="AA1:AE2"/>
    <mergeCell ref="AF1:AI2"/>
    <mergeCell ref="AJ1:AK1"/>
    <mergeCell ref="AL1:AO1"/>
    <mergeCell ref="AP1:AS2"/>
    <mergeCell ref="AT1:AU1"/>
    <mergeCell ref="BM5:BO5"/>
    <mergeCell ref="BQ5:BU5"/>
  </mergeCells>
  <phoneticPr fontId="2"/>
  <pageMargins left="0.70866141732283472" right="0.70866141732283472" top="0.74803149606299213" bottom="0.74803149606299213" header="0.31496062992125984" footer="0.31496062992125984"/>
  <pageSetup paperSize="9" scale="39" fitToHeight="0" orientation="portrait" r:id="rId1"/>
  <rowBreaks count="1" manualBreakCount="1">
    <brk id="101"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65"/>
  <sheetViews>
    <sheetView view="pageBreakPreview" zoomScaleNormal="100" zoomScaleSheetLayoutView="100" workbookViewId="0">
      <selection activeCell="P6" sqref="P6:T6"/>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825">
        <v>40</v>
      </c>
      <c r="G1" s="825"/>
      <c r="H1" s="825"/>
      <c r="I1" s="825"/>
      <c r="J1" s="96"/>
      <c r="K1" s="89"/>
      <c r="L1" s="826" t="s">
        <v>57</v>
      </c>
      <c r="M1" s="826"/>
      <c r="N1" s="826"/>
      <c r="O1" s="826"/>
      <c r="P1" s="826"/>
      <c r="Q1" s="826" t="s">
        <v>10</v>
      </c>
      <c r="R1" s="826"/>
      <c r="S1" s="826"/>
      <c r="T1" s="826"/>
      <c r="U1" s="34" t="s">
        <v>58</v>
      </c>
      <c r="V1" s="34"/>
      <c r="W1" s="827">
        <v>110</v>
      </c>
      <c r="X1" s="827"/>
      <c r="Y1" s="827"/>
      <c r="Z1" s="827"/>
      <c r="AA1" s="826" t="s">
        <v>16</v>
      </c>
      <c r="AB1" s="826"/>
      <c r="AC1" s="826"/>
      <c r="AD1" s="826"/>
      <c r="AE1" s="34" t="s">
        <v>58</v>
      </c>
      <c r="AF1" s="34"/>
      <c r="AG1" s="828">
        <v>5010</v>
      </c>
      <c r="AH1" s="828"/>
      <c r="AI1" s="828"/>
      <c r="AJ1" s="828"/>
    </row>
    <row r="2" spans="1:46" x14ac:dyDescent="0.15">
      <c r="B2" s="100" t="s">
        <v>47</v>
      </c>
      <c r="C2" s="34"/>
      <c r="D2" s="34"/>
      <c r="E2" s="34"/>
      <c r="F2" s="829">
        <v>279</v>
      </c>
      <c r="G2" s="829"/>
      <c r="H2" s="829"/>
      <c r="I2" s="829"/>
      <c r="J2" s="115"/>
      <c r="K2" s="89"/>
      <c r="L2" s="826"/>
      <c r="M2" s="826"/>
      <c r="N2" s="826"/>
      <c r="O2" s="826"/>
      <c r="P2" s="826"/>
      <c r="Q2" s="826"/>
      <c r="R2" s="826"/>
      <c r="S2" s="826"/>
      <c r="T2" s="826"/>
      <c r="U2" s="34" t="s">
        <v>59</v>
      </c>
      <c r="V2" s="34"/>
      <c r="W2" s="827">
        <v>80</v>
      </c>
      <c r="X2" s="827"/>
      <c r="Y2" s="827"/>
      <c r="Z2" s="827"/>
      <c r="AA2" s="826"/>
      <c r="AB2" s="826"/>
      <c r="AC2" s="826"/>
      <c r="AD2" s="826"/>
      <c r="AE2" s="34" t="s">
        <v>59</v>
      </c>
      <c r="AF2" s="34"/>
      <c r="AG2" s="828">
        <v>3470</v>
      </c>
      <c r="AH2" s="828"/>
      <c r="AI2" s="828"/>
      <c r="AJ2" s="828"/>
    </row>
    <row r="4" spans="1:46" x14ac:dyDescent="0.15">
      <c r="B4" s="35" t="s">
        <v>48</v>
      </c>
      <c r="Q4" s="35" t="s">
        <v>49</v>
      </c>
      <c r="AF4" s="35" t="s">
        <v>50</v>
      </c>
    </row>
    <row r="5" spans="1:46" x14ac:dyDescent="0.15">
      <c r="B5" s="720"/>
      <c r="C5" s="721"/>
      <c r="D5" s="721"/>
      <c r="E5" s="722"/>
      <c r="F5" s="812" t="s">
        <v>1</v>
      </c>
      <c r="G5" s="813"/>
      <c r="H5" s="814"/>
      <c r="I5" s="822" t="s">
        <v>2</v>
      </c>
      <c r="J5" s="823"/>
      <c r="K5" s="824"/>
      <c r="L5" s="809" t="s">
        <v>3</v>
      </c>
      <c r="M5" s="810"/>
      <c r="N5" s="811"/>
      <c r="Q5" s="44"/>
      <c r="R5" s="45"/>
      <c r="S5" s="45"/>
      <c r="T5" s="45"/>
      <c r="U5" s="812" t="s">
        <v>1</v>
      </c>
      <c r="V5" s="813"/>
      <c r="W5" s="814"/>
      <c r="X5" s="823" t="s">
        <v>2</v>
      </c>
      <c r="Y5" s="823"/>
      <c r="Z5" s="823"/>
      <c r="AA5" s="809" t="s">
        <v>3</v>
      </c>
      <c r="AB5" s="810"/>
      <c r="AC5" s="811"/>
      <c r="AF5" s="44"/>
      <c r="AG5" s="45"/>
      <c r="AH5" s="45"/>
      <c r="AI5" s="45"/>
      <c r="AJ5" s="812" t="s">
        <v>1</v>
      </c>
      <c r="AK5" s="813"/>
      <c r="AL5" s="814"/>
      <c r="AM5" s="815" t="s">
        <v>2</v>
      </c>
      <c r="AN5" s="815"/>
      <c r="AO5" s="815"/>
      <c r="AP5" s="816" t="s">
        <v>3</v>
      </c>
      <c r="AQ5" s="817"/>
      <c r="AR5" s="818"/>
    </row>
    <row r="6" spans="1:46" x14ac:dyDescent="0.15">
      <c r="B6" s="800" t="s">
        <v>4</v>
      </c>
      <c r="C6" s="801"/>
      <c r="D6" s="801"/>
      <c r="E6" s="802"/>
      <c r="F6" s="819">
        <v>0.24374999999999999</v>
      </c>
      <c r="G6" s="820"/>
      <c r="H6" s="821"/>
      <c r="I6" s="108"/>
      <c r="J6" s="108"/>
      <c r="K6" s="108"/>
      <c r="L6" s="10"/>
      <c r="M6" s="86"/>
      <c r="N6" s="11"/>
      <c r="Q6" s="39" t="s">
        <v>4</v>
      </c>
      <c r="R6" s="38"/>
      <c r="S6" s="38"/>
      <c r="T6" s="38"/>
      <c r="U6" s="752">
        <v>0.24027777777777778</v>
      </c>
      <c r="V6" s="753"/>
      <c r="W6" s="754"/>
      <c r="X6" s="109"/>
      <c r="Y6" s="109"/>
      <c r="Z6" s="109"/>
      <c r="AA6" s="10"/>
      <c r="AB6" s="86"/>
      <c r="AC6" s="11"/>
      <c r="AF6" s="39" t="s">
        <v>4</v>
      </c>
      <c r="AG6" s="38"/>
      <c r="AH6" s="38"/>
      <c r="AI6" s="38"/>
      <c r="AJ6" s="752">
        <v>0.2388888888888889</v>
      </c>
      <c r="AK6" s="753"/>
      <c r="AL6" s="754"/>
      <c r="AM6" s="108"/>
      <c r="AN6" s="108"/>
      <c r="AO6" s="108"/>
      <c r="AP6" s="10"/>
      <c r="AQ6" s="86"/>
      <c r="AR6" s="11"/>
    </row>
    <row r="7" spans="1:46" x14ac:dyDescent="0.15">
      <c r="B7" s="771" t="s">
        <v>55</v>
      </c>
      <c r="C7" s="772"/>
      <c r="D7" s="772"/>
      <c r="E7" s="773"/>
      <c r="F7" s="774">
        <v>0.28541666666666665</v>
      </c>
      <c r="G7" s="775"/>
      <c r="H7" s="776"/>
      <c r="I7" s="785">
        <v>60</v>
      </c>
      <c r="J7" s="759"/>
      <c r="K7" s="786"/>
      <c r="L7" s="12"/>
      <c r="M7" s="87"/>
      <c r="N7" s="11"/>
      <c r="O7" s="46"/>
      <c r="P7" s="46"/>
      <c r="Q7" s="39" t="str">
        <f>B7</f>
        <v>車庫発</v>
      </c>
      <c r="R7" s="38"/>
      <c r="S7" s="38"/>
      <c r="T7" s="38"/>
      <c r="U7" s="752">
        <v>0.28194444444444444</v>
      </c>
      <c r="V7" s="753"/>
      <c r="W7" s="754"/>
      <c r="X7" s="759">
        <v>60</v>
      </c>
      <c r="Y7" s="759"/>
      <c r="Z7" s="759"/>
      <c r="AA7" s="12"/>
      <c r="AB7" s="87"/>
      <c r="AC7" s="11"/>
      <c r="AF7" s="39" t="str">
        <f>Q7</f>
        <v>車庫発</v>
      </c>
      <c r="AG7" s="38"/>
      <c r="AH7" s="38"/>
      <c r="AI7" s="38"/>
      <c r="AJ7" s="752">
        <v>0.28055555555555556</v>
      </c>
      <c r="AK7" s="753"/>
      <c r="AL7" s="754"/>
      <c r="AM7" s="759">
        <v>60</v>
      </c>
      <c r="AN7" s="759"/>
      <c r="AO7" s="759"/>
      <c r="AP7" s="12"/>
      <c r="AQ7" s="87"/>
      <c r="AR7" s="11"/>
      <c r="AT7" s="46"/>
    </row>
    <row r="8" spans="1:46" x14ac:dyDescent="0.15">
      <c r="B8" s="771" t="s">
        <v>8</v>
      </c>
      <c r="C8" s="772"/>
      <c r="D8" s="772"/>
      <c r="E8" s="773"/>
      <c r="F8" s="782">
        <v>0.3125</v>
      </c>
      <c r="G8" s="783"/>
      <c r="H8" s="784"/>
      <c r="I8" s="777">
        <v>39</v>
      </c>
      <c r="J8" s="755"/>
      <c r="K8" s="778"/>
      <c r="L8" s="737">
        <v>25.9</v>
      </c>
      <c r="M8" s="738"/>
      <c r="N8" s="739"/>
      <c r="O8" s="38"/>
      <c r="P8" s="38"/>
      <c r="Q8" s="39" t="s">
        <v>25</v>
      </c>
      <c r="R8" s="38"/>
      <c r="S8" s="38"/>
      <c r="T8" s="38"/>
      <c r="U8" s="756">
        <v>0.3125</v>
      </c>
      <c r="V8" s="757"/>
      <c r="W8" s="758"/>
      <c r="X8" s="755">
        <v>44</v>
      </c>
      <c r="Y8" s="755"/>
      <c r="Z8" s="755"/>
      <c r="AA8" s="737">
        <v>29.3</v>
      </c>
      <c r="AB8" s="738"/>
      <c r="AC8" s="739"/>
      <c r="AD8" s="116"/>
      <c r="AF8" s="39" t="s">
        <v>31</v>
      </c>
      <c r="AG8" s="38"/>
      <c r="AH8" s="38"/>
      <c r="AI8" s="38"/>
      <c r="AJ8" s="756">
        <v>0.3125</v>
      </c>
      <c r="AK8" s="757"/>
      <c r="AL8" s="758"/>
      <c r="AM8" s="755">
        <v>46</v>
      </c>
      <c r="AN8" s="755"/>
      <c r="AO8" s="755"/>
      <c r="AP8" s="737">
        <v>30.2</v>
      </c>
      <c r="AQ8" s="738"/>
      <c r="AR8" s="739"/>
      <c r="AT8" s="38"/>
    </row>
    <row r="9" spans="1:46" x14ac:dyDescent="0.15">
      <c r="B9" s="771" t="s">
        <v>9</v>
      </c>
      <c r="C9" s="772"/>
      <c r="D9" s="772"/>
      <c r="E9" s="773"/>
      <c r="F9" s="782">
        <v>0.31736111111111115</v>
      </c>
      <c r="G9" s="783"/>
      <c r="H9" s="784"/>
      <c r="I9" s="785">
        <v>7</v>
      </c>
      <c r="J9" s="759"/>
      <c r="K9" s="786"/>
      <c r="L9" s="806">
        <v>4.3</v>
      </c>
      <c r="M9" s="807"/>
      <c r="N9" s="808"/>
      <c r="O9" s="43"/>
      <c r="P9" s="43"/>
      <c r="Q9" s="39" t="s">
        <v>26</v>
      </c>
      <c r="R9" s="38"/>
      <c r="S9" s="38"/>
      <c r="T9" s="38"/>
      <c r="U9" s="756">
        <v>0.31388888888888888</v>
      </c>
      <c r="V9" s="757"/>
      <c r="W9" s="758"/>
      <c r="X9" s="788">
        <v>2</v>
      </c>
      <c r="Y9" s="788"/>
      <c r="Z9" s="788"/>
      <c r="AA9" s="806">
        <v>0.8</v>
      </c>
      <c r="AB9" s="807"/>
      <c r="AC9" s="808"/>
      <c r="AF9" s="39" t="s">
        <v>33</v>
      </c>
      <c r="AG9" s="38"/>
      <c r="AH9" s="38"/>
      <c r="AI9" s="38"/>
      <c r="AJ9" s="756">
        <v>0.31875000000000003</v>
      </c>
      <c r="AK9" s="757"/>
      <c r="AL9" s="758"/>
      <c r="AM9" s="759">
        <v>9</v>
      </c>
      <c r="AN9" s="759"/>
      <c r="AO9" s="759"/>
      <c r="AP9" s="806">
        <v>6</v>
      </c>
      <c r="AQ9" s="807"/>
      <c r="AR9" s="808"/>
      <c r="AT9" s="43"/>
    </row>
    <row r="10" spans="1:46" x14ac:dyDescent="0.15">
      <c r="B10" s="771" t="s">
        <v>11</v>
      </c>
      <c r="C10" s="772"/>
      <c r="D10" s="772"/>
      <c r="E10" s="773"/>
      <c r="F10" s="782">
        <v>0.32013888888888892</v>
      </c>
      <c r="G10" s="783"/>
      <c r="H10" s="784"/>
      <c r="I10" s="785">
        <v>4</v>
      </c>
      <c r="J10" s="759"/>
      <c r="K10" s="786"/>
      <c r="L10" s="806">
        <v>2.6</v>
      </c>
      <c r="M10" s="807"/>
      <c r="N10" s="808"/>
      <c r="O10" s="47"/>
      <c r="P10" s="47"/>
      <c r="Q10" s="39" t="s">
        <v>27</v>
      </c>
      <c r="R10" s="38"/>
      <c r="S10" s="38"/>
      <c r="T10" s="38"/>
      <c r="U10" s="756">
        <v>0.31527777777777777</v>
      </c>
      <c r="V10" s="757"/>
      <c r="W10" s="758"/>
      <c r="X10" s="759">
        <v>2</v>
      </c>
      <c r="Y10" s="759"/>
      <c r="Z10" s="759"/>
      <c r="AA10" s="806">
        <v>0.6</v>
      </c>
      <c r="AB10" s="807"/>
      <c r="AC10" s="808"/>
      <c r="AF10" s="39" t="s">
        <v>30</v>
      </c>
      <c r="AG10" s="38"/>
      <c r="AH10" s="38"/>
      <c r="AI10" s="38"/>
      <c r="AJ10" s="756">
        <v>0.3215277777777778</v>
      </c>
      <c r="AK10" s="757"/>
      <c r="AL10" s="758"/>
      <c r="AM10" s="759">
        <v>4</v>
      </c>
      <c r="AN10" s="759"/>
      <c r="AO10" s="759"/>
      <c r="AP10" s="806">
        <v>2.4</v>
      </c>
      <c r="AQ10" s="807"/>
      <c r="AR10" s="808"/>
      <c r="AT10" s="47"/>
    </row>
    <row r="11" spans="1:46" x14ac:dyDescent="0.15">
      <c r="A11" s="4"/>
      <c r="B11" s="771" t="s">
        <v>15</v>
      </c>
      <c r="C11" s="772"/>
      <c r="D11" s="772"/>
      <c r="E11" s="773"/>
      <c r="F11" s="782">
        <v>0.3215277777777778</v>
      </c>
      <c r="G11" s="783"/>
      <c r="H11" s="784"/>
      <c r="I11" s="785">
        <v>2</v>
      </c>
      <c r="J11" s="759"/>
      <c r="K11" s="786"/>
      <c r="L11" s="806">
        <v>0.8</v>
      </c>
      <c r="M11" s="807"/>
      <c r="N11" s="808"/>
      <c r="O11" s="47"/>
      <c r="P11" s="47"/>
      <c r="Q11" s="39" t="s">
        <v>28</v>
      </c>
      <c r="R11" s="38"/>
      <c r="S11" s="38"/>
      <c r="T11" s="38"/>
      <c r="U11" s="756">
        <v>0.31736111111111115</v>
      </c>
      <c r="V11" s="757"/>
      <c r="W11" s="758"/>
      <c r="X11" s="759">
        <v>3</v>
      </c>
      <c r="Y11" s="759"/>
      <c r="Z11" s="759"/>
      <c r="AA11" s="806">
        <v>1.4</v>
      </c>
      <c r="AB11" s="807"/>
      <c r="AC11" s="808"/>
      <c r="AF11" s="39" t="s">
        <v>29</v>
      </c>
      <c r="AG11" s="38"/>
      <c r="AH11" s="38"/>
      <c r="AI11" s="38"/>
      <c r="AJ11" s="756">
        <v>0.32291666666666669</v>
      </c>
      <c r="AK11" s="757"/>
      <c r="AL11" s="758"/>
      <c r="AM11" s="759">
        <v>2</v>
      </c>
      <c r="AN11" s="759"/>
      <c r="AO11" s="759"/>
      <c r="AP11" s="806">
        <v>0.6</v>
      </c>
      <c r="AQ11" s="807"/>
      <c r="AR11" s="808"/>
      <c r="AT11" s="47"/>
    </row>
    <row r="12" spans="1:46" x14ac:dyDescent="0.15">
      <c r="A12" s="4"/>
      <c r="B12" s="771" t="s">
        <v>9</v>
      </c>
      <c r="C12" s="772"/>
      <c r="D12" s="772"/>
      <c r="E12" s="773"/>
      <c r="F12" s="782">
        <v>0.32430555555555557</v>
      </c>
      <c r="G12" s="783"/>
      <c r="H12" s="784"/>
      <c r="I12" s="785">
        <v>4</v>
      </c>
      <c r="J12" s="759"/>
      <c r="K12" s="786"/>
      <c r="L12" s="806">
        <v>2.6</v>
      </c>
      <c r="M12" s="807"/>
      <c r="N12" s="808"/>
      <c r="O12" s="47"/>
      <c r="P12" s="47"/>
      <c r="Q12" s="39" t="s">
        <v>9</v>
      </c>
      <c r="R12" s="38"/>
      <c r="S12" s="38"/>
      <c r="T12" s="38"/>
      <c r="U12" s="756">
        <v>0.32361111111111113</v>
      </c>
      <c r="V12" s="757"/>
      <c r="W12" s="758"/>
      <c r="X12" s="759">
        <v>9</v>
      </c>
      <c r="Y12" s="759"/>
      <c r="Z12" s="759"/>
      <c r="AA12" s="806">
        <v>5.9</v>
      </c>
      <c r="AB12" s="807"/>
      <c r="AC12" s="808"/>
      <c r="AF12" s="39" t="s">
        <v>9</v>
      </c>
      <c r="AG12" s="38"/>
      <c r="AH12" s="38"/>
      <c r="AI12" s="38"/>
      <c r="AJ12" s="756">
        <v>0.32708333333333334</v>
      </c>
      <c r="AK12" s="757"/>
      <c r="AL12" s="758"/>
      <c r="AM12" s="759">
        <v>6</v>
      </c>
      <c r="AN12" s="759"/>
      <c r="AO12" s="759"/>
      <c r="AP12" s="806">
        <v>4</v>
      </c>
      <c r="AQ12" s="807"/>
      <c r="AR12" s="808"/>
      <c r="AT12" s="47"/>
    </row>
    <row r="13" spans="1:46" x14ac:dyDescent="0.15">
      <c r="A13" s="4"/>
      <c r="B13" s="771" t="s">
        <v>56</v>
      </c>
      <c r="C13" s="772"/>
      <c r="D13" s="772"/>
      <c r="E13" s="773"/>
      <c r="F13" s="774">
        <v>0.34722222222222227</v>
      </c>
      <c r="G13" s="775"/>
      <c r="H13" s="776"/>
      <c r="I13" s="777">
        <v>33</v>
      </c>
      <c r="J13" s="755"/>
      <c r="K13" s="778"/>
      <c r="L13" s="737">
        <v>21.8</v>
      </c>
      <c r="M13" s="738"/>
      <c r="N13" s="739"/>
      <c r="O13" s="47"/>
      <c r="P13" s="47"/>
      <c r="Q13" s="39" t="str">
        <f>Q7</f>
        <v>車庫発</v>
      </c>
      <c r="R13" s="38"/>
      <c r="S13" s="38"/>
      <c r="T13" s="38"/>
      <c r="U13" s="752">
        <v>0.34652777777777777</v>
      </c>
      <c r="V13" s="753"/>
      <c r="W13" s="754"/>
      <c r="X13" s="755">
        <v>33</v>
      </c>
      <c r="Y13" s="755"/>
      <c r="Z13" s="755"/>
      <c r="AA13" s="737">
        <v>21.8</v>
      </c>
      <c r="AB13" s="738"/>
      <c r="AC13" s="739"/>
      <c r="AF13" s="39" t="str">
        <f>AF7</f>
        <v>車庫発</v>
      </c>
      <c r="AG13" s="38"/>
      <c r="AH13" s="38"/>
      <c r="AI13" s="38"/>
      <c r="AJ13" s="752">
        <v>0.32916666666666666</v>
      </c>
      <c r="AK13" s="753"/>
      <c r="AL13" s="754"/>
      <c r="AM13" s="755">
        <v>33</v>
      </c>
      <c r="AN13" s="755"/>
      <c r="AO13" s="755"/>
      <c r="AP13" s="737">
        <v>21.8</v>
      </c>
      <c r="AQ13" s="738"/>
      <c r="AR13" s="739"/>
      <c r="AT13" s="47"/>
    </row>
    <row r="14" spans="1:46" x14ac:dyDescent="0.15">
      <c r="B14" s="791"/>
      <c r="C14" s="792"/>
      <c r="D14" s="792"/>
      <c r="E14" s="793"/>
      <c r="F14" s="794"/>
      <c r="G14" s="795"/>
      <c r="H14" s="796"/>
      <c r="I14" s="797">
        <f>SUM(I7:K13)</f>
        <v>149</v>
      </c>
      <c r="J14" s="798"/>
      <c r="K14" s="799"/>
      <c r="L14" s="749">
        <f>SUM(L8:N13)</f>
        <v>58</v>
      </c>
      <c r="M14" s="750"/>
      <c r="N14" s="751"/>
      <c r="O14" s="48"/>
      <c r="P14" s="48"/>
      <c r="Q14" s="49"/>
      <c r="R14" s="50"/>
      <c r="S14" s="50"/>
      <c r="T14" s="50"/>
      <c r="U14" s="51"/>
      <c r="V14" s="52"/>
      <c r="W14" s="53"/>
      <c r="X14" s="798">
        <f>SUM(X7:Z13)</f>
        <v>153</v>
      </c>
      <c r="Y14" s="798"/>
      <c r="Z14" s="798"/>
      <c r="AA14" s="749">
        <f>SUM(AA8:AC13)</f>
        <v>59.8</v>
      </c>
      <c r="AB14" s="750"/>
      <c r="AC14" s="751"/>
      <c r="AF14" s="49"/>
      <c r="AG14" s="50"/>
      <c r="AH14" s="50"/>
      <c r="AI14" s="50"/>
      <c r="AJ14" s="51"/>
      <c r="AK14" s="52"/>
      <c r="AL14" s="53"/>
      <c r="AM14" s="798">
        <f>SUM(AM7:AO13)</f>
        <v>160</v>
      </c>
      <c r="AN14" s="798"/>
      <c r="AO14" s="798"/>
      <c r="AP14" s="749">
        <f>SUM(AP8:AR13)</f>
        <v>65</v>
      </c>
      <c r="AQ14" s="750"/>
      <c r="AR14" s="751"/>
      <c r="AT14" s="48"/>
    </row>
    <row r="15" spans="1:46" x14ac:dyDescent="0.15">
      <c r="B15" s="800" t="s">
        <v>55</v>
      </c>
      <c r="C15" s="801"/>
      <c r="D15" s="801"/>
      <c r="E15" s="802"/>
      <c r="F15" s="774">
        <v>0.62986111111111109</v>
      </c>
      <c r="G15" s="775"/>
      <c r="H15" s="776"/>
      <c r="I15" s="803"/>
      <c r="J15" s="804"/>
      <c r="K15" s="805"/>
      <c r="L15" s="10"/>
      <c r="M15" s="86"/>
      <c r="N15" s="11"/>
      <c r="O15" s="43"/>
      <c r="P15" s="43"/>
      <c r="Q15" s="39" t="str">
        <f>Q7</f>
        <v>車庫発</v>
      </c>
      <c r="R15" s="38"/>
      <c r="S15" s="38"/>
      <c r="T15" s="38"/>
      <c r="U15" s="752">
        <v>0.62986111111111109</v>
      </c>
      <c r="V15" s="753"/>
      <c r="W15" s="754"/>
      <c r="X15" s="804"/>
      <c r="Y15" s="804"/>
      <c r="Z15" s="804"/>
      <c r="AA15" s="10"/>
      <c r="AB15" s="86"/>
      <c r="AC15" s="11"/>
      <c r="AF15" s="39" t="str">
        <f>AF7</f>
        <v>車庫発</v>
      </c>
      <c r="AG15" s="38"/>
      <c r="AH15" s="38"/>
      <c r="AI15" s="38"/>
      <c r="AJ15" s="752">
        <v>0.6645833333333333</v>
      </c>
      <c r="AK15" s="753"/>
      <c r="AL15" s="754"/>
      <c r="AM15" s="785"/>
      <c r="AN15" s="759"/>
      <c r="AO15" s="786"/>
      <c r="AP15" s="63"/>
      <c r="AQ15" s="84"/>
      <c r="AR15" s="65"/>
      <c r="AT15" s="43"/>
    </row>
    <row r="16" spans="1:46" x14ac:dyDescent="0.15">
      <c r="B16" s="771" t="s">
        <v>20</v>
      </c>
      <c r="C16" s="772"/>
      <c r="D16" s="772"/>
      <c r="E16" s="773"/>
      <c r="F16" s="774">
        <v>0.65277777777777779</v>
      </c>
      <c r="G16" s="775"/>
      <c r="H16" s="776"/>
      <c r="I16" s="777">
        <v>33</v>
      </c>
      <c r="J16" s="755"/>
      <c r="K16" s="778"/>
      <c r="L16" s="737">
        <v>21.8</v>
      </c>
      <c r="M16" s="738"/>
      <c r="N16" s="739"/>
      <c r="O16" s="43"/>
      <c r="P16" s="43"/>
      <c r="Q16" s="39" t="s">
        <v>20</v>
      </c>
      <c r="R16" s="38"/>
      <c r="S16" s="38"/>
      <c r="T16" s="38"/>
      <c r="U16" s="756">
        <v>0.65277777777777779</v>
      </c>
      <c r="V16" s="757"/>
      <c r="W16" s="758"/>
      <c r="X16" s="755">
        <v>33</v>
      </c>
      <c r="Y16" s="755"/>
      <c r="Z16" s="755"/>
      <c r="AA16" s="737">
        <v>21.8</v>
      </c>
      <c r="AB16" s="738"/>
      <c r="AC16" s="739"/>
      <c r="AF16" s="39" t="s">
        <v>20</v>
      </c>
      <c r="AG16" s="38"/>
      <c r="AH16" s="38"/>
      <c r="AI16" s="38"/>
      <c r="AJ16" s="756">
        <v>0.6875</v>
      </c>
      <c r="AK16" s="757"/>
      <c r="AL16" s="758"/>
      <c r="AM16" s="755">
        <v>33</v>
      </c>
      <c r="AN16" s="755"/>
      <c r="AO16" s="755"/>
      <c r="AP16" s="737">
        <v>21.8</v>
      </c>
      <c r="AQ16" s="738"/>
      <c r="AR16" s="739"/>
      <c r="AT16" s="43"/>
    </row>
    <row r="17" spans="2:46" x14ac:dyDescent="0.15">
      <c r="B17" s="771" t="s">
        <v>15</v>
      </c>
      <c r="C17" s="772"/>
      <c r="D17" s="772"/>
      <c r="E17" s="773"/>
      <c r="F17" s="782">
        <v>0.65555555555555556</v>
      </c>
      <c r="G17" s="783"/>
      <c r="H17" s="784"/>
      <c r="I17" s="785">
        <v>4</v>
      </c>
      <c r="J17" s="759"/>
      <c r="K17" s="786"/>
      <c r="L17" s="760">
        <v>2.6</v>
      </c>
      <c r="M17" s="761"/>
      <c r="N17" s="762"/>
      <c r="O17" s="48"/>
      <c r="P17" s="48"/>
      <c r="Q17" s="39" t="s">
        <v>29</v>
      </c>
      <c r="R17" s="38"/>
      <c r="S17" s="38"/>
      <c r="T17" s="38"/>
      <c r="U17" s="756">
        <v>0.65694444444444444</v>
      </c>
      <c r="V17" s="757"/>
      <c r="W17" s="758"/>
      <c r="X17" s="759">
        <v>6</v>
      </c>
      <c r="Y17" s="759"/>
      <c r="Z17" s="759"/>
      <c r="AA17" s="760">
        <v>4</v>
      </c>
      <c r="AB17" s="761"/>
      <c r="AC17" s="762"/>
      <c r="AF17" s="39" t="s">
        <v>34</v>
      </c>
      <c r="AG17" s="38"/>
      <c r="AH17" s="38"/>
      <c r="AI17" s="38"/>
      <c r="AJ17" s="756">
        <v>0.69166666666666676</v>
      </c>
      <c r="AK17" s="757"/>
      <c r="AL17" s="758"/>
      <c r="AM17" s="759">
        <v>6</v>
      </c>
      <c r="AN17" s="759"/>
      <c r="AO17" s="759"/>
      <c r="AP17" s="760">
        <v>4</v>
      </c>
      <c r="AQ17" s="761"/>
      <c r="AR17" s="762"/>
      <c r="AT17" s="48"/>
    </row>
    <row r="18" spans="2:46" x14ac:dyDescent="0.15">
      <c r="B18" s="771" t="s">
        <v>21</v>
      </c>
      <c r="C18" s="772"/>
      <c r="D18" s="772"/>
      <c r="E18" s="773"/>
      <c r="F18" s="782">
        <v>0.65694444444444444</v>
      </c>
      <c r="G18" s="783"/>
      <c r="H18" s="784"/>
      <c r="I18" s="785">
        <v>2</v>
      </c>
      <c r="J18" s="759"/>
      <c r="K18" s="786"/>
      <c r="L18" s="760">
        <v>0.8</v>
      </c>
      <c r="M18" s="761"/>
      <c r="N18" s="762"/>
      <c r="O18" s="48"/>
      <c r="P18" s="48"/>
      <c r="Q18" s="39" t="s">
        <v>30</v>
      </c>
      <c r="R18" s="38"/>
      <c r="S18" s="38"/>
      <c r="T18" s="38"/>
      <c r="U18" s="756">
        <v>0.65833333333333333</v>
      </c>
      <c r="V18" s="757"/>
      <c r="W18" s="758"/>
      <c r="X18" s="759">
        <v>2</v>
      </c>
      <c r="Y18" s="759"/>
      <c r="Z18" s="759"/>
      <c r="AA18" s="760">
        <v>0.6</v>
      </c>
      <c r="AB18" s="761"/>
      <c r="AC18" s="762"/>
      <c r="AF18" s="39" t="s">
        <v>30</v>
      </c>
      <c r="AG18" s="38"/>
      <c r="AH18" s="38"/>
      <c r="AI18" s="38"/>
      <c r="AJ18" s="756">
        <v>0.69305555555555554</v>
      </c>
      <c r="AK18" s="757"/>
      <c r="AL18" s="758"/>
      <c r="AM18" s="759">
        <v>2</v>
      </c>
      <c r="AN18" s="759"/>
      <c r="AO18" s="759"/>
      <c r="AP18" s="760">
        <v>0.6</v>
      </c>
      <c r="AQ18" s="761"/>
      <c r="AR18" s="762"/>
      <c r="AT18" s="48"/>
    </row>
    <row r="19" spans="2:46" x14ac:dyDescent="0.15">
      <c r="B19" s="771" t="s">
        <v>8</v>
      </c>
      <c r="C19" s="772"/>
      <c r="D19" s="772"/>
      <c r="E19" s="773"/>
      <c r="F19" s="782">
        <v>0.65902777777777777</v>
      </c>
      <c r="G19" s="783"/>
      <c r="H19" s="784"/>
      <c r="I19" s="785">
        <v>3</v>
      </c>
      <c r="J19" s="759"/>
      <c r="K19" s="786"/>
      <c r="L19" s="760">
        <v>1.7</v>
      </c>
      <c r="M19" s="761"/>
      <c r="N19" s="762"/>
      <c r="O19" s="48"/>
      <c r="P19" s="48"/>
      <c r="Q19" s="39" t="s">
        <v>28</v>
      </c>
      <c r="R19" s="38"/>
      <c r="S19" s="38"/>
      <c r="T19" s="38"/>
      <c r="U19" s="756">
        <v>0.66041666666666665</v>
      </c>
      <c r="V19" s="757"/>
      <c r="W19" s="758"/>
      <c r="X19" s="759">
        <v>3</v>
      </c>
      <c r="Y19" s="759"/>
      <c r="Z19" s="759"/>
      <c r="AA19" s="760">
        <v>1.3</v>
      </c>
      <c r="AB19" s="761"/>
      <c r="AC19" s="762"/>
      <c r="AF19" s="39" t="s">
        <v>28</v>
      </c>
      <c r="AG19" s="38"/>
      <c r="AH19" s="38"/>
      <c r="AI19" s="38"/>
      <c r="AJ19" s="756">
        <v>0.69513888888888886</v>
      </c>
      <c r="AK19" s="757"/>
      <c r="AL19" s="758"/>
      <c r="AM19" s="759">
        <v>3</v>
      </c>
      <c r="AN19" s="759"/>
      <c r="AO19" s="759"/>
      <c r="AP19" s="760">
        <v>1.3</v>
      </c>
      <c r="AQ19" s="761"/>
      <c r="AR19" s="762"/>
      <c r="AT19" s="48"/>
    </row>
    <row r="20" spans="2:46" x14ac:dyDescent="0.15">
      <c r="B20" s="771" t="s">
        <v>22</v>
      </c>
      <c r="C20" s="772"/>
      <c r="D20" s="772"/>
      <c r="E20" s="773"/>
      <c r="F20" s="782">
        <v>0.6875</v>
      </c>
      <c r="G20" s="783"/>
      <c r="H20" s="784"/>
      <c r="I20" s="789">
        <v>41</v>
      </c>
      <c r="J20" s="788"/>
      <c r="K20" s="790"/>
      <c r="L20" s="760">
        <v>4.3</v>
      </c>
      <c r="M20" s="761"/>
      <c r="N20" s="762"/>
      <c r="O20" s="48"/>
      <c r="P20" s="48"/>
      <c r="Q20" s="39" t="s">
        <v>27</v>
      </c>
      <c r="R20" s="38"/>
      <c r="S20" s="38"/>
      <c r="T20" s="38"/>
      <c r="U20" s="756">
        <v>0.66249999999999998</v>
      </c>
      <c r="V20" s="757"/>
      <c r="W20" s="758"/>
      <c r="X20" s="759">
        <v>3</v>
      </c>
      <c r="Y20" s="759"/>
      <c r="Z20" s="759"/>
      <c r="AA20" s="760">
        <v>1.4</v>
      </c>
      <c r="AB20" s="761"/>
      <c r="AC20" s="762"/>
      <c r="AF20" s="39" t="s">
        <v>27</v>
      </c>
      <c r="AG20" s="38"/>
      <c r="AH20" s="38"/>
      <c r="AI20" s="38"/>
      <c r="AJ20" s="756">
        <v>0.6972222222222223</v>
      </c>
      <c r="AK20" s="757"/>
      <c r="AL20" s="758"/>
      <c r="AM20" s="759">
        <v>3</v>
      </c>
      <c r="AN20" s="759"/>
      <c r="AO20" s="759"/>
      <c r="AP20" s="760">
        <v>1.4</v>
      </c>
      <c r="AQ20" s="761"/>
      <c r="AR20" s="762"/>
      <c r="AT20" s="48"/>
    </row>
    <row r="21" spans="2:46" x14ac:dyDescent="0.15">
      <c r="B21" s="771" t="s">
        <v>15</v>
      </c>
      <c r="C21" s="772"/>
      <c r="D21" s="772"/>
      <c r="E21" s="773"/>
      <c r="F21" s="782">
        <v>0.69027777777777777</v>
      </c>
      <c r="G21" s="783"/>
      <c r="H21" s="784"/>
      <c r="I21" s="785">
        <v>4</v>
      </c>
      <c r="J21" s="759"/>
      <c r="K21" s="786"/>
      <c r="L21" s="760">
        <v>2.6</v>
      </c>
      <c r="M21" s="761"/>
      <c r="N21" s="762"/>
      <c r="O21" s="48"/>
      <c r="P21" s="48"/>
      <c r="Q21" s="39" t="s">
        <v>26</v>
      </c>
      <c r="R21" s="38"/>
      <c r="S21" s="38"/>
      <c r="T21" s="38"/>
      <c r="U21" s="756">
        <v>0.66388888888888886</v>
      </c>
      <c r="V21" s="757"/>
      <c r="W21" s="758"/>
      <c r="X21" s="759">
        <v>2</v>
      </c>
      <c r="Y21" s="759"/>
      <c r="Z21" s="759"/>
      <c r="AA21" s="760">
        <v>0.6</v>
      </c>
      <c r="AB21" s="761"/>
      <c r="AC21" s="762"/>
      <c r="AF21" s="39" t="s">
        <v>26</v>
      </c>
      <c r="AG21" s="38"/>
      <c r="AH21" s="38"/>
      <c r="AI21" s="38"/>
      <c r="AJ21" s="756">
        <v>0.69861111111111107</v>
      </c>
      <c r="AK21" s="757"/>
      <c r="AL21" s="758"/>
      <c r="AM21" s="759">
        <v>2</v>
      </c>
      <c r="AN21" s="759"/>
      <c r="AO21" s="759"/>
      <c r="AP21" s="760">
        <v>0.6</v>
      </c>
      <c r="AQ21" s="761"/>
      <c r="AR21" s="762"/>
      <c r="AT21" s="48"/>
    </row>
    <row r="22" spans="2:46" x14ac:dyDescent="0.15">
      <c r="B22" s="771" t="s">
        <v>21</v>
      </c>
      <c r="C22" s="772"/>
      <c r="D22" s="772"/>
      <c r="E22" s="773"/>
      <c r="F22" s="782">
        <v>0.69166666666666676</v>
      </c>
      <c r="G22" s="783"/>
      <c r="H22" s="784"/>
      <c r="I22" s="785">
        <v>2</v>
      </c>
      <c r="J22" s="759"/>
      <c r="K22" s="786"/>
      <c r="L22" s="760">
        <v>0.8</v>
      </c>
      <c r="M22" s="761"/>
      <c r="N22" s="762"/>
      <c r="O22" s="48"/>
      <c r="P22" s="48"/>
      <c r="Q22" s="39" t="s">
        <v>25</v>
      </c>
      <c r="R22" s="38"/>
      <c r="S22" s="38"/>
      <c r="T22" s="38"/>
      <c r="U22" s="756">
        <v>0.66527777777777775</v>
      </c>
      <c r="V22" s="757"/>
      <c r="W22" s="758"/>
      <c r="X22" s="759">
        <v>2</v>
      </c>
      <c r="Y22" s="759"/>
      <c r="Z22" s="759"/>
      <c r="AA22" s="760">
        <v>0.8</v>
      </c>
      <c r="AB22" s="761"/>
      <c r="AC22" s="762"/>
      <c r="AF22" s="39" t="s">
        <v>25</v>
      </c>
      <c r="AG22" s="38"/>
      <c r="AH22" s="38"/>
      <c r="AI22" s="38"/>
      <c r="AJ22" s="756">
        <v>0.70000000000000007</v>
      </c>
      <c r="AK22" s="757"/>
      <c r="AL22" s="758"/>
      <c r="AM22" s="759">
        <v>2</v>
      </c>
      <c r="AN22" s="759"/>
      <c r="AO22" s="759"/>
      <c r="AP22" s="760">
        <v>0.8</v>
      </c>
      <c r="AQ22" s="761"/>
      <c r="AR22" s="762"/>
      <c r="AT22" s="48"/>
    </row>
    <row r="23" spans="2:46" x14ac:dyDescent="0.15">
      <c r="B23" s="771" t="s">
        <v>8</v>
      </c>
      <c r="C23" s="772"/>
      <c r="D23" s="772"/>
      <c r="E23" s="773"/>
      <c r="F23" s="782">
        <v>0.69374999999999998</v>
      </c>
      <c r="G23" s="783"/>
      <c r="H23" s="784"/>
      <c r="I23" s="785">
        <v>3</v>
      </c>
      <c r="J23" s="759"/>
      <c r="K23" s="786"/>
      <c r="L23" s="760">
        <v>1.7</v>
      </c>
      <c r="M23" s="761"/>
      <c r="N23" s="762"/>
      <c r="O23" s="48"/>
      <c r="P23" s="48"/>
      <c r="Q23" s="39" t="s">
        <v>31</v>
      </c>
      <c r="R23" s="38"/>
      <c r="S23" s="38"/>
      <c r="T23" s="38"/>
      <c r="U23" s="756">
        <v>0.67013888888888884</v>
      </c>
      <c r="V23" s="757"/>
      <c r="W23" s="758"/>
      <c r="X23" s="759">
        <v>7</v>
      </c>
      <c r="Y23" s="759"/>
      <c r="Z23" s="759"/>
      <c r="AA23" s="760">
        <v>4.3</v>
      </c>
      <c r="AB23" s="761"/>
      <c r="AC23" s="762"/>
      <c r="AD23" s="38"/>
      <c r="AE23" s="38"/>
      <c r="AF23" s="39" t="s">
        <v>20</v>
      </c>
      <c r="AG23" s="38"/>
      <c r="AH23" s="38"/>
      <c r="AI23" s="38"/>
      <c r="AJ23" s="756">
        <v>0.77083333333333337</v>
      </c>
      <c r="AK23" s="757"/>
      <c r="AL23" s="758"/>
      <c r="AM23" s="788">
        <v>102</v>
      </c>
      <c r="AN23" s="788"/>
      <c r="AO23" s="788"/>
      <c r="AP23" s="760">
        <v>7.5</v>
      </c>
      <c r="AQ23" s="761"/>
      <c r="AR23" s="762"/>
      <c r="AT23" s="48"/>
    </row>
    <row r="24" spans="2:46" x14ac:dyDescent="0.15">
      <c r="B24" s="771" t="s">
        <v>23</v>
      </c>
      <c r="C24" s="772"/>
      <c r="D24" s="772"/>
      <c r="E24" s="773"/>
      <c r="F24" s="782">
        <v>0.77083333333333337</v>
      </c>
      <c r="G24" s="783"/>
      <c r="H24" s="784"/>
      <c r="I24" s="785">
        <v>51</v>
      </c>
      <c r="J24" s="759"/>
      <c r="K24" s="786"/>
      <c r="L24" s="760">
        <v>4.3</v>
      </c>
      <c r="M24" s="761"/>
      <c r="N24" s="762"/>
      <c r="O24" s="48"/>
      <c r="P24" s="48"/>
      <c r="Q24" s="39" t="str">
        <f>Q7</f>
        <v>車庫発</v>
      </c>
      <c r="R24" s="38"/>
      <c r="S24" s="38"/>
      <c r="T24" s="38"/>
      <c r="U24" s="752">
        <v>0.70347222222222217</v>
      </c>
      <c r="V24" s="753"/>
      <c r="W24" s="754"/>
      <c r="X24" s="755">
        <v>46</v>
      </c>
      <c r="Y24" s="755"/>
      <c r="Z24" s="755"/>
      <c r="AA24" s="737">
        <v>30.2</v>
      </c>
      <c r="AB24" s="738"/>
      <c r="AC24" s="739"/>
      <c r="AD24" s="38"/>
      <c r="AE24" s="38"/>
      <c r="AF24" s="39" t="s">
        <v>34</v>
      </c>
      <c r="AG24" s="38"/>
      <c r="AH24" s="38"/>
      <c r="AI24" s="38"/>
      <c r="AJ24" s="756">
        <v>0.77500000000000002</v>
      </c>
      <c r="AK24" s="757"/>
      <c r="AL24" s="758"/>
      <c r="AM24" s="759">
        <v>6</v>
      </c>
      <c r="AN24" s="759"/>
      <c r="AO24" s="759"/>
      <c r="AP24" s="760">
        <v>4</v>
      </c>
      <c r="AQ24" s="761"/>
      <c r="AR24" s="762"/>
      <c r="AT24" s="48"/>
    </row>
    <row r="25" spans="2:46" x14ac:dyDescent="0.15">
      <c r="B25" s="771" t="s">
        <v>15</v>
      </c>
      <c r="C25" s="772"/>
      <c r="D25" s="772"/>
      <c r="E25" s="773"/>
      <c r="F25" s="782">
        <v>0.77361111111111114</v>
      </c>
      <c r="G25" s="783"/>
      <c r="H25" s="784"/>
      <c r="I25" s="785">
        <v>4</v>
      </c>
      <c r="J25" s="759"/>
      <c r="K25" s="786"/>
      <c r="L25" s="760">
        <v>2.6</v>
      </c>
      <c r="M25" s="761"/>
      <c r="N25" s="762"/>
      <c r="O25" s="48"/>
      <c r="P25" s="48"/>
      <c r="Q25" s="54" t="s">
        <v>4</v>
      </c>
      <c r="R25" s="55"/>
      <c r="S25" s="55"/>
      <c r="T25" s="55"/>
      <c r="U25" s="742">
        <v>0.74513888888888891</v>
      </c>
      <c r="V25" s="743"/>
      <c r="W25" s="744"/>
      <c r="X25" s="787">
        <v>60</v>
      </c>
      <c r="Y25" s="787"/>
      <c r="Z25" s="787"/>
      <c r="AA25" s="64"/>
      <c r="AB25" s="85"/>
      <c r="AC25" s="66"/>
      <c r="AF25" s="39" t="s">
        <v>30</v>
      </c>
      <c r="AG25" s="38"/>
      <c r="AH25" s="38"/>
      <c r="AI25" s="38"/>
      <c r="AJ25" s="756">
        <v>0.77638888888888891</v>
      </c>
      <c r="AK25" s="757"/>
      <c r="AL25" s="758"/>
      <c r="AM25" s="759">
        <v>2</v>
      </c>
      <c r="AN25" s="759"/>
      <c r="AO25" s="759"/>
      <c r="AP25" s="760">
        <v>0.6</v>
      </c>
      <c r="AQ25" s="761"/>
      <c r="AR25" s="762"/>
      <c r="AT25" s="48"/>
    </row>
    <row r="26" spans="2:46" x14ac:dyDescent="0.15">
      <c r="B26" s="771" t="s">
        <v>21</v>
      </c>
      <c r="C26" s="772"/>
      <c r="D26" s="772"/>
      <c r="E26" s="773"/>
      <c r="F26" s="782">
        <v>0.77500000000000002</v>
      </c>
      <c r="G26" s="783"/>
      <c r="H26" s="784"/>
      <c r="I26" s="785">
        <v>2</v>
      </c>
      <c r="J26" s="759"/>
      <c r="K26" s="786"/>
      <c r="L26" s="760">
        <v>0.8</v>
      </c>
      <c r="M26" s="761"/>
      <c r="N26" s="762"/>
      <c r="O26" s="36"/>
      <c r="P26" s="36"/>
      <c r="Q26" s="733"/>
      <c r="R26" s="734"/>
      <c r="S26" s="734"/>
      <c r="T26" s="735"/>
      <c r="U26" s="779"/>
      <c r="V26" s="780"/>
      <c r="W26" s="781"/>
      <c r="X26" s="736">
        <f>SUM(X16:Z25)</f>
        <v>164</v>
      </c>
      <c r="Y26" s="736"/>
      <c r="Z26" s="736"/>
      <c r="AA26" s="717">
        <f>SUM(AA16:AC25)</f>
        <v>65</v>
      </c>
      <c r="AB26" s="718"/>
      <c r="AC26" s="719"/>
      <c r="AF26" s="39" t="s">
        <v>28</v>
      </c>
      <c r="AG26" s="38"/>
      <c r="AH26" s="38"/>
      <c r="AI26" s="38"/>
      <c r="AJ26" s="756">
        <v>0.77847222222222223</v>
      </c>
      <c r="AK26" s="757"/>
      <c r="AL26" s="758"/>
      <c r="AM26" s="759">
        <v>3</v>
      </c>
      <c r="AN26" s="759"/>
      <c r="AO26" s="759"/>
      <c r="AP26" s="760">
        <v>1.3</v>
      </c>
      <c r="AQ26" s="761"/>
      <c r="AR26" s="762"/>
      <c r="AT26" s="48"/>
    </row>
    <row r="27" spans="2:46" x14ac:dyDescent="0.15">
      <c r="B27" s="771" t="s">
        <v>8</v>
      </c>
      <c r="C27" s="772"/>
      <c r="D27" s="772"/>
      <c r="E27" s="773"/>
      <c r="F27" s="782">
        <v>0.77708333333333324</v>
      </c>
      <c r="G27" s="783"/>
      <c r="H27" s="784"/>
      <c r="I27" s="785">
        <v>3</v>
      </c>
      <c r="J27" s="759"/>
      <c r="K27" s="786"/>
      <c r="L27" s="760">
        <v>1.7</v>
      </c>
      <c r="M27" s="761"/>
      <c r="N27" s="762"/>
      <c r="Q27" s="720"/>
      <c r="R27" s="721"/>
      <c r="S27" s="721"/>
      <c r="T27" s="722"/>
      <c r="U27" s="720"/>
      <c r="V27" s="721"/>
      <c r="W27" s="722"/>
      <c r="X27" s="723">
        <f>X14+X26</f>
        <v>317</v>
      </c>
      <c r="Y27" s="723"/>
      <c r="Z27" s="723"/>
      <c r="AA27" s="724">
        <f>AA14+AA26</f>
        <v>124.8</v>
      </c>
      <c r="AB27" s="725"/>
      <c r="AC27" s="726"/>
      <c r="AF27" s="39" t="s">
        <v>27</v>
      </c>
      <c r="AG27" s="38"/>
      <c r="AH27" s="38"/>
      <c r="AI27" s="38"/>
      <c r="AJ27" s="756">
        <v>0.78055555555555556</v>
      </c>
      <c r="AK27" s="757"/>
      <c r="AL27" s="758"/>
      <c r="AM27" s="759">
        <v>3</v>
      </c>
      <c r="AN27" s="759"/>
      <c r="AO27" s="759"/>
      <c r="AP27" s="760">
        <v>1.4</v>
      </c>
      <c r="AQ27" s="761"/>
      <c r="AR27" s="762"/>
      <c r="AT27" s="36"/>
    </row>
    <row r="28" spans="2:46" x14ac:dyDescent="0.15">
      <c r="B28" s="771" t="s">
        <v>56</v>
      </c>
      <c r="C28" s="772"/>
      <c r="D28" s="772"/>
      <c r="E28" s="773"/>
      <c r="F28" s="774">
        <v>0.8041666666666667</v>
      </c>
      <c r="G28" s="775"/>
      <c r="H28" s="776"/>
      <c r="I28" s="777">
        <v>39</v>
      </c>
      <c r="J28" s="755"/>
      <c r="K28" s="778"/>
      <c r="L28" s="737">
        <v>25.9</v>
      </c>
      <c r="M28" s="738"/>
      <c r="N28" s="739"/>
      <c r="Q28" s="44"/>
      <c r="R28" s="45"/>
      <c r="S28" s="45"/>
      <c r="T28" s="45"/>
      <c r="U28" s="56"/>
      <c r="V28" s="57"/>
      <c r="W28" s="107" t="str">
        <f>B32</f>
        <v>松島運行業者</v>
      </c>
      <c r="X28" s="727">
        <f>ROUNDUP(X27/60,0)</f>
        <v>6</v>
      </c>
      <c r="Y28" s="728"/>
      <c r="Z28" s="729"/>
      <c r="AA28" s="730">
        <f>ROUNDUP(AA27,-1)</f>
        <v>130</v>
      </c>
      <c r="AB28" s="731"/>
      <c r="AC28" s="732"/>
      <c r="AF28" s="39" t="s">
        <v>26</v>
      </c>
      <c r="AG28" s="38"/>
      <c r="AH28" s="38"/>
      <c r="AI28" s="38"/>
      <c r="AJ28" s="756">
        <v>0.78194444444444444</v>
      </c>
      <c r="AK28" s="757"/>
      <c r="AL28" s="758"/>
      <c r="AM28" s="759">
        <v>2</v>
      </c>
      <c r="AN28" s="759"/>
      <c r="AO28" s="759"/>
      <c r="AP28" s="760">
        <v>0.6</v>
      </c>
      <c r="AQ28" s="761"/>
      <c r="AR28" s="762"/>
    </row>
    <row r="29" spans="2:46" x14ac:dyDescent="0.15">
      <c r="B29" s="763" t="s">
        <v>4</v>
      </c>
      <c r="C29" s="764"/>
      <c r="D29" s="764"/>
      <c r="E29" s="765"/>
      <c r="F29" s="766">
        <v>0.84583333333333333</v>
      </c>
      <c r="G29" s="767"/>
      <c r="H29" s="768"/>
      <c r="I29" s="769">
        <v>60</v>
      </c>
      <c r="J29" s="745"/>
      <c r="K29" s="770"/>
      <c r="L29" s="13"/>
      <c r="M29" s="88"/>
      <c r="N29" s="14"/>
      <c r="AF29" s="39" t="s">
        <v>25</v>
      </c>
      <c r="AG29" s="38"/>
      <c r="AH29" s="38"/>
      <c r="AI29" s="38"/>
      <c r="AJ29" s="756">
        <v>0.78333333333333333</v>
      </c>
      <c r="AK29" s="757"/>
      <c r="AL29" s="758"/>
      <c r="AM29" s="759">
        <v>2</v>
      </c>
      <c r="AN29" s="759"/>
      <c r="AO29" s="759"/>
      <c r="AP29" s="760">
        <v>0.8</v>
      </c>
      <c r="AQ29" s="761"/>
      <c r="AR29" s="762"/>
    </row>
    <row r="30" spans="2:46" x14ac:dyDescent="0.15">
      <c r="B30" s="733"/>
      <c r="C30" s="734"/>
      <c r="D30" s="734"/>
      <c r="E30" s="735"/>
      <c r="F30" s="733"/>
      <c r="G30" s="734"/>
      <c r="H30" s="735"/>
      <c r="I30" s="746">
        <f>SUM(I16:K29)</f>
        <v>251</v>
      </c>
      <c r="J30" s="747"/>
      <c r="K30" s="748"/>
      <c r="L30" s="749">
        <f>SUM(L16:N29)</f>
        <v>71.599999999999994</v>
      </c>
      <c r="M30" s="750"/>
      <c r="N30" s="751"/>
      <c r="O30" s="116"/>
      <c r="AF30" s="39" t="str">
        <f>AF7</f>
        <v>車庫発</v>
      </c>
      <c r="AG30" s="38"/>
      <c r="AH30" s="38"/>
      <c r="AI30" s="38"/>
      <c r="AJ30" s="752">
        <v>0.81388888888888899</v>
      </c>
      <c r="AK30" s="753"/>
      <c r="AL30" s="754"/>
      <c r="AM30" s="755">
        <v>44</v>
      </c>
      <c r="AN30" s="755"/>
      <c r="AO30" s="755"/>
      <c r="AP30" s="737">
        <v>29.3</v>
      </c>
      <c r="AQ30" s="738"/>
      <c r="AR30" s="739"/>
    </row>
    <row r="31" spans="2:46" x14ac:dyDescent="0.15">
      <c r="B31" s="720"/>
      <c r="C31" s="721"/>
      <c r="D31" s="721"/>
      <c r="E31" s="722"/>
      <c r="F31" s="720"/>
      <c r="G31" s="721"/>
      <c r="H31" s="722"/>
      <c r="I31" s="740">
        <f>I14+I30</f>
        <v>400</v>
      </c>
      <c r="J31" s="723"/>
      <c r="K31" s="741"/>
      <c r="L31" s="724">
        <f>L14+L30</f>
        <v>129.6</v>
      </c>
      <c r="M31" s="725"/>
      <c r="N31" s="726"/>
      <c r="Y31" s="97"/>
      <c r="Z31" s="97"/>
      <c r="AA31" s="97"/>
      <c r="AF31" s="54" t="s">
        <v>4</v>
      </c>
      <c r="AG31" s="55"/>
      <c r="AH31" s="55"/>
      <c r="AI31" s="55"/>
      <c r="AJ31" s="742">
        <v>0.85555555555555562</v>
      </c>
      <c r="AK31" s="743"/>
      <c r="AL31" s="744"/>
      <c r="AM31" s="745">
        <v>60</v>
      </c>
      <c r="AN31" s="745"/>
      <c r="AO31" s="745"/>
      <c r="AP31" s="64"/>
      <c r="AQ31" s="85"/>
      <c r="AR31" s="66"/>
    </row>
    <row r="32" spans="2:46" x14ac:dyDescent="0.15">
      <c r="B32" s="711" t="s">
        <v>61</v>
      </c>
      <c r="C32" s="712"/>
      <c r="D32" s="712"/>
      <c r="E32" s="712"/>
      <c r="F32" s="712"/>
      <c r="G32" s="712"/>
      <c r="H32" s="713"/>
      <c r="I32" s="727">
        <f>ROUNDUP(I31/60,0)</f>
        <v>7</v>
      </c>
      <c r="J32" s="728"/>
      <c r="K32" s="729"/>
      <c r="L32" s="730">
        <f>ROUNDUP(L31,-1)</f>
        <v>130</v>
      </c>
      <c r="M32" s="731"/>
      <c r="N32" s="732"/>
      <c r="Y32" s="97"/>
      <c r="Z32" s="97"/>
      <c r="AA32" s="97"/>
      <c r="AF32" s="733"/>
      <c r="AG32" s="734"/>
      <c r="AH32" s="734"/>
      <c r="AI32" s="735"/>
      <c r="AJ32" s="733"/>
      <c r="AK32" s="734"/>
      <c r="AL32" s="735"/>
      <c r="AM32" s="736">
        <f>SUM(AM16:AO31)</f>
        <v>275</v>
      </c>
      <c r="AN32" s="736"/>
      <c r="AO32" s="736"/>
      <c r="AP32" s="717">
        <f>SUM(AP16:AR31)</f>
        <v>76</v>
      </c>
      <c r="AQ32" s="718"/>
      <c r="AR32" s="719"/>
    </row>
    <row r="33" spans="2:45" x14ac:dyDescent="0.15">
      <c r="AF33" s="720"/>
      <c r="AG33" s="721"/>
      <c r="AH33" s="721"/>
      <c r="AI33" s="722"/>
      <c r="AJ33" s="720"/>
      <c r="AK33" s="721"/>
      <c r="AL33" s="722"/>
      <c r="AM33" s="723">
        <f>AM14+AM32</f>
        <v>435</v>
      </c>
      <c r="AN33" s="723"/>
      <c r="AO33" s="723"/>
      <c r="AP33" s="724">
        <f>AP14+AP32</f>
        <v>141</v>
      </c>
      <c r="AQ33" s="725"/>
      <c r="AR33" s="726"/>
    </row>
    <row r="34" spans="2:45" x14ac:dyDescent="0.15">
      <c r="AF34" s="44"/>
      <c r="AG34" s="45"/>
      <c r="AH34" s="45"/>
      <c r="AI34" s="45"/>
      <c r="AJ34" s="56"/>
      <c r="AK34" s="57"/>
      <c r="AL34" s="107" t="str">
        <f>B32</f>
        <v>松島運行業者</v>
      </c>
      <c r="AM34" s="727">
        <f>ROUNDUP(AM33/60,0)</f>
        <v>8</v>
      </c>
      <c r="AN34" s="728"/>
      <c r="AO34" s="729"/>
      <c r="AP34" s="730">
        <f>ROUNDUP(AP33,-1)</f>
        <v>150</v>
      </c>
      <c r="AQ34" s="731"/>
      <c r="AR34" s="732"/>
    </row>
    <row r="35" spans="2:45" hidden="1" outlineLevel="1" x14ac:dyDescent="0.15">
      <c r="B35" s="711" t="s">
        <v>24</v>
      </c>
      <c r="C35" s="712"/>
      <c r="D35" s="712"/>
      <c r="E35" s="712"/>
      <c r="F35" s="712"/>
      <c r="G35" s="712"/>
      <c r="H35" s="713"/>
      <c r="I35" s="714">
        <f>ROUNDUP((I31-I8-I13-I16-I28)/60,0)</f>
        <v>5</v>
      </c>
      <c r="J35" s="715"/>
      <c r="K35" s="716"/>
      <c r="L35" s="708">
        <f>ROUNDUP((L31-L8-L13-L16-L28),-1)</f>
        <v>40</v>
      </c>
      <c r="M35" s="709"/>
      <c r="N35" s="710"/>
      <c r="Q35" s="37"/>
      <c r="R35" s="42"/>
      <c r="S35" s="42"/>
      <c r="T35" s="42"/>
      <c r="U35" s="37"/>
      <c r="V35" s="42"/>
      <c r="W35" s="29" t="s">
        <v>32</v>
      </c>
      <c r="X35" s="714">
        <f>ROUNDUP((X27-X8-X13-X16-X24)/60,0)</f>
        <v>3</v>
      </c>
      <c r="Y35" s="715"/>
      <c r="Z35" s="716"/>
      <c r="AA35" s="708">
        <f>ROUNDUP((AA27-AA8-AA13-AA16-AA24),-1)</f>
        <v>30</v>
      </c>
      <c r="AB35" s="709"/>
      <c r="AC35" s="710"/>
      <c r="AF35" s="37"/>
      <c r="AG35" s="42"/>
      <c r="AH35" s="42"/>
      <c r="AI35" s="42"/>
      <c r="AJ35" s="37"/>
      <c r="AK35" s="42"/>
      <c r="AL35" s="107" t="s">
        <v>32</v>
      </c>
      <c r="AM35" s="714">
        <f>ROUNDUP((AM33-AM8-AM13-AM16-AM30)/60,0)</f>
        <v>5</v>
      </c>
      <c r="AN35" s="715"/>
      <c r="AO35" s="716"/>
      <c r="AP35" s="708">
        <f>ROUNDUP((AP33-AP8-AP13-AP16-AP30),-1)</f>
        <v>40</v>
      </c>
      <c r="AQ35" s="709"/>
      <c r="AR35" s="710"/>
    </row>
    <row r="36" spans="2:45" hidden="1" outlineLevel="1" x14ac:dyDescent="0.15"/>
    <row r="37" spans="2:45" collapsed="1" x14ac:dyDescent="0.15">
      <c r="B37" s="91" t="s">
        <v>51</v>
      </c>
      <c r="C37" s="91"/>
      <c r="D37" s="91"/>
      <c r="E37" s="91"/>
      <c r="F37" s="91"/>
      <c r="G37" s="91"/>
      <c r="H37" s="91"/>
      <c r="I37" s="91"/>
      <c r="J37" s="91"/>
      <c r="K37" s="91"/>
      <c r="L37" s="91"/>
      <c r="M37" s="91"/>
      <c r="N37" s="91"/>
      <c r="O37" s="91"/>
      <c r="P37" s="91"/>
      <c r="Q37" s="91" t="s">
        <v>52</v>
      </c>
      <c r="R37" s="91"/>
      <c r="S37" s="91"/>
      <c r="T37" s="91"/>
      <c r="U37" s="91"/>
      <c r="V37" s="91"/>
      <c r="W37" s="91"/>
      <c r="X37" s="91"/>
      <c r="Y37" s="91"/>
      <c r="Z37" s="91"/>
      <c r="AA37" s="91"/>
      <c r="AB37" s="91"/>
      <c r="AC37" s="91"/>
      <c r="AD37" s="91"/>
      <c r="AF37" s="91" t="s">
        <v>53</v>
      </c>
      <c r="AG37" s="91"/>
      <c r="AH37" s="91"/>
      <c r="AI37" s="91"/>
      <c r="AJ37" s="91"/>
      <c r="AK37" s="91"/>
      <c r="AL37" s="91"/>
      <c r="AM37" s="91"/>
      <c r="AN37" s="91"/>
      <c r="AO37" s="91"/>
      <c r="AP37" s="91"/>
      <c r="AQ37" s="91"/>
      <c r="AR37" s="91"/>
      <c r="AS37" s="91"/>
    </row>
    <row r="38" spans="2:45" x14ac:dyDescent="0.15">
      <c r="B38" s="91" t="s">
        <v>5</v>
      </c>
      <c r="C38" s="91"/>
      <c r="D38" s="91"/>
      <c r="E38" s="91"/>
      <c r="F38" s="91"/>
      <c r="G38" s="91"/>
      <c r="H38" s="91"/>
      <c r="I38" s="91"/>
      <c r="J38" s="91"/>
      <c r="K38" s="91"/>
      <c r="L38" s="91"/>
      <c r="M38" s="91"/>
      <c r="N38" s="91"/>
      <c r="O38" s="91"/>
      <c r="P38" s="91"/>
      <c r="Q38" s="91" t="s">
        <v>5</v>
      </c>
      <c r="R38" s="91"/>
      <c r="S38" s="91"/>
      <c r="T38" s="91"/>
      <c r="U38" s="91"/>
      <c r="V38" s="91"/>
      <c r="W38" s="91"/>
      <c r="X38" s="91"/>
      <c r="Y38" s="91"/>
      <c r="Z38" s="91"/>
      <c r="AA38" s="91"/>
      <c r="AB38" s="91"/>
      <c r="AC38" s="91"/>
      <c r="AD38" s="91"/>
      <c r="AF38" s="91" t="s">
        <v>5</v>
      </c>
      <c r="AG38" s="91"/>
      <c r="AH38" s="91"/>
      <c r="AI38" s="91"/>
      <c r="AJ38" s="91"/>
      <c r="AK38" s="91"/>
      <c r="AL38" s="91"/>
      <c r="AM38" s="91"/>
      <c r="AN38" s="91"/>
      <c r="AO38" s="91"/>
      <c r="AP38" s="91"/>
      <c r="AQ38" s="91"/>
      <c r="AR38" s="91"/>
      <c r="AS38" s="91"/>
    </row>
    <row r="39" spans="2:45" x14ac:dyDescent="0.15">
      <c r="B39" s="92" t="s">
        <v>6</v>
      </c>
      <c r="C39" s="92"/>
      <c r="D39" s="92"/>
      <c r="E39" s="92"/>
      <c r="F39" s="92"/>
      <c r="G39" s="91"/>
      <c r="H39" s="91"/>
      <c r="I39" s="95"/>
      <c r="J39" s="704">
        <f>$F$2*(J41+J43)</f>
        <v>13774230</v>
      </c>
      <c r="K39" s="704"/>
      <c r="L39" s="704"/>
      <c r="M39" s="704"/>
      <c r="N39" s="92" t="s">
        <v>7</v>
      </c>
      <c r="O39" s="92"/>
      <c r="P39" s="92"/>
      <c r="Q39" s="92" t="s">
        <v>6</v>
      </c>
      <c r="R39" s="92"/>
      <c r="S39" s="92"/>
      <c r="T39" s="92"/>
      <c r="U39" s="92"/>
      <c r="V39" s="91"/>
      <c r="W39" s="91"/>
      <c r="X39" s="95"/>
      <c r="Y39" s="704">
        <f>$F$2*(Y41+Y43)</f>
        <v>12376440</v>
      </c>
      <c r="Z39" s="704"/>
      <c r="AA39" s="704"/>
      <c r="AB39" s="704"/>
      <c r="AC39" s="92" t="s">
        <v>7</v>
      </c>
      <c r="AD39" s="92"/>
      <c r="AF39" s="92" t="s">
        <v>6</v>
      </c>
      <c r="AG39" s="92"/>
      <c r="AH39" s="92"/>
      <c r="AI39" s="92"/>
      <c r="AJ39" s="92"/>
      <c r="AK39" s="91"/>
      <c r="AL39" s="91"/>
      <c r="AM39" s="95"/>
      <c r="AN39" s="704">
        <f>$F$2*(AN41+AN43)</f>
        <v>15785820</v>
      </c>
      <c r="AO39" s="704"/>
      <c r="AP39" s="704"/>
      <c r="AQ39" s="704"/>
      <c r="AR39" s="92" t="s">
        <v>7</v>
      </c>
      <c r="AS39" s="92"/>
    </row>
    <row r="40" spans="2:45" x14ac:dyDescent="0.15">
      <c r="B40" s="91" t="s">
        <v>10</v>
      </c>
      <c r="C40" s="91"/>
      <c r="D40" s="91"/>
      <c r="E40" s="91"/>
      <c r="F40" s="91"/>
      <c r="G40" s="91"/>
      <c r="H40" s="91"/>
      <c r="I40" s="91"/>
      <c r="J40" s="92"/>
      <c r="K40" s="92"/>
      <c r="L40" s="92"/>
      <c r="M40" s="92"/>
      <c r="N40" s="92"/>
      <c r="O40" s="91"/>
      <c r="P40" s="91"/>
      <c r="Q40" s="91" t="s">
        <v>10</v>
      </c>
      <c r="R40" s="91"/>
      <c r="S40" s="91"/>
      <c r="T40" s="91"/>
      <c r="U40" s="91"/>
      <c r="V40" s="91"/>
      <c r="W40" s="91"/>
      <c r="X40" s="91"/>
      <c r="Y40" s="92"/>
      <c r="Z40" s="92"/>
      <c r="AA40" s="92"/>
      <c r="AB40" s="92"/>
      <c r="AC40" s="92"/>
      <c r="AD40" s="91"/>
      <c r="AF40" s="91" t="s">
        <v>10</v>
      </c>
      <c r="AG40" s="91"/>
      <c r="AH40" s="91"/>
      <c r="AI40" s="91"/>
      <c r="AJ40" s="91"/>
      <c r="AK40" s="91"/>
      <c r="AL40" s="91"/>
      <c r="AM40" s="91"/>
      <c r="AN40" s="92"/>
      <c r="AO40" s="92"/>
      <c r="AP40" s="92"/>
      <c r="AQ40" s="92"/>
      <c r="AR40" s="92"/>
      <c r="AS40" s="91"/>
    </row>
    <row r="41" spans="2:45" x14ac:dyDescent="0.15">
      <c r="B41" s="701">
        <f>L32</f>
        <v>130</v>
      </c>
      <c r="C41" s="701"/>
      <c r="D41" s="92" t="s">
        <v>12</v>
      </c>
      <c r="E41" s="702">
        <v>110</v>
      </c>
      <c r="F41" s="702"/>
      <c r="G41" s="702"/>
      <c r="H41" s="702"/>
      <c r="I41" s="92" t="s">
        <v>13</v>
      </c>
      <c r="J41" s="699">
        <f>B41*E41</f>
        <v>14300</v>
      </c>
      <c r="K41" s="699"/>
      <c r="L41" s="699"/>
      <c r="M41" s="699"/>
      <c r="N41" s="92" t="s">
        <v>14</v>
      </c>
      <c r="O41" s="91"/>
      <c r="P41" s="91"/>
      <c r="Q41" s="701">
        <f>AA28</f>
        <v>130</v>
      </c>
      <c r="R41" s="701"/>
      <c r="S41" s="92" t="s">
        <v>12</v>
      </c>
      <c r="T41" s="702">
        <v>110</v>
      </c>
      <c r="U41" s="702"/>
      <c r="V41" s="702"/>
      <c r="W41" s="702"/>
      <c r="X41" s="92" t="s">
        <v>13</v>
      </c>
      <c r="Y41" s="699">
        <f>Q41*T41</f>
        <v>14300</v>
      </c>
      <c r="Z41" s="699"/>
      <c r="AA41" s="699"/>
      <c r="AB41" s="699"/>
      <c r="AC41" s="92" t="s">
        <v>14</v>
      </c>
      <c r="AD41" s="91"/>
      <c r="AF41" s="701">
        <f>AP34</f>
        <v>150</v>
      </c>
      <c r="AG41" s="701"/>
      <c r="AH41" s="92" t="s">
        <v>12</v>
      </c>
      <c r="AI41" s="702">
        <v>110</v>
      </c>
      <c r="AJ41" s="702"/>
      <c r="AK41" s="702"/>
      <c r="AL41" s="702"/>
      <c r="AM41" s="92" t="s">
        <v>13</v>
      </c>
      <c r="AN41" s="699">
        <f>AF41*AI41</f>
        <v>16500</v>
      </c>
      <c r="AO41" s="699"/>
      <c r="AP41" s="699"/>
      <c r="AQ41" s="699"/>
      <c r="AR41" s="92" t="s">
        <v>14</v>
      </c>
      <c r="AS41" s="91"/>
    </row>
    <row r="42" spans="2:45" x14ac:dyDescent="0.15">
      <c r="B42" s="91" t="s">
        <v>16</v>
      </c>
      <c r="C42" s="91"/>
      <c r="D42" s="91"/>
      <c r="E42" s="91"/>
      <c r="F42" s="91"/>
      <c r="G42" s="91"/>
      <c r="H42" s="91"/>
      <c r="I42" s="91"/>
      <c r="J42" s="92"/>
      <c r="K42" s="92"/>
      <c r="L42" s="92"/>
      <c r="M42" s="92"/>
      <c r="N42" s="92"/>
      <c r="O42" s="91"/>
      <c r="P42" s="91"/>
      <c r="Q42" s="91" t="s">
        <v>16</v>
      </c>
      <c r="R42" s="91"/>
      <c r="S42" s="91"/>
      <c r="T42" s="91"/>
      <c r="U42" s="91"/>
      <c r="V42" s="91"/>
      <c r="W42" s="91"/>
      <c r="X42" s="91"/>
      <c r="Y42" s="92"/>
      <c r="Z42" s="92"/>
      <c r="AA42" s="92"/>
      <c r="AB42" s="92"/>
      <c r="AC42" s="92"/>
      <c r="AD42" s="91"/>
      <c r="AF42" s="91" t="s">
        <v>16</v>
      </c>
      <c r="AG42" s="91"/>
      <c r="AH42" s="91"/>
      <c r="AI42" s="91"/>
      <c r="AJ42" s="91"/>
      <c r="AK42" s="91"/>
      <c r="AL42" s="91"/>
      <c r="AM42" s="91"/>
      <c r="AN42" s="92"/>
      <c r="AO42" s="92"/>
      <c r="AP42" s="92"/>
      <c r="AQ42" s="92"/>
      <c r="AR42" s="92"/>
      <c r="AS42" s="91"/>
    </row>
    <row r="43" spans="2:45" x14ac:dyDescent="0.15">
      <c r="B43" s="706">
        <f>I32</f>
        <v>7</v>
      </c>
      <c r="C43" s="706"/>
      <c r="D43" s="91" t="s">
        <v>12</v>
      </c>
      <c r="E43" s="703">
        <v>5010</v>
      </c>
      <c r="F43" s="703"/>
      <c r="G43" s="703"/>
      <c r="H43" s="703"/>
      <c r="I43" s="114" t="s">
        <v>13</v>
      </c>
      <c r="J43" s="699">
        <f>B43*E43</f>
        <v>35070</v>
      </c>
      <c r="K43" s="699"/>
      <c r="L43" s="699"/>
      <c r="M43" s="699"/>
      <c r="N43" s="92" t="s">
        <v>17</v>
      </c>
      <c r="O43" s="91"/>
      <c r="P43" s="91"/>
      <c r="Q43" s="706">
        <f>X28</f>
        <v>6</v>
      </c>
      <c r="R43" s="706"/>
      <c r="S43" s="91" t="s">
        <v>12</v>
      </c>
      <c r="T43" s="703">
        <v>5010</v>
      </c>
      <c r="U43" s="703"/>
      <c r="V43" s="703"/>
      <c r="W43" s="703"/>
      <c r="X43" s="114" t="s">
        <v>13</v>
      </c>
      <c r="Y43" s="699">
        <f>Q43*T43</f>
        <v>30060</v>
      </c>
      <c r="Z43" s="699"/>
      <c r="AA43" s="699"/>
      <c r="AB43" s="699"/>
      <c r="AC43" s="92" t="s">
        <v>17</v>
      </c>
      <c r="AD43" s="91"/>
      <c r="AF43" s="706">
        <f>AM34</f>
        <v>8</v>
      </c>
      <c r="AG43" s="706"/>
      <c r="AH43" s="91" t="s">
        <v>12</v>
      </c>
      <c r="AI43" s="703">
        <v>5010</v>
      </c>
      <c r="AJ43" s="703"/>
      <c r="AK43" s="703"/>
      <c r="AL43" s="703"/>
      <c r="AM43" s="91" t="s">
        <v>13</v>
      </c>
      <c r="AN43" s="699">
        <f>AF43*AI43</f>
        <v>40080</v>
      </c>
      <c r="AO43" s="699"/>
      <c r="AP43" s="699"/>
      <c r="AQ43" s="699"/>
      <c r="AR43" s="92" t="s">
        <v>17</v>
      </c>
      <c r="AS43" s="91"/>
    </row>
    <row r="44" spans="2:45" x14ac:dyDescent="0.15">
      <c r="B44" s="91"/>
      <c r="C44" s="91"/>
      <c r="D44" s="91"/>
      <c r="E44" s="91"/>
      <c r="F44" s="91"/>
      <c r="G44" s="91"/>
      <c r="H44" s="91"/>
      <c r="I44" s="91"/>
      <c r="J44" s="92"/>
      <c r="K44" s="92"/>
      <c r="L44" s="92"/>
      <c r="M44" s="92"/>
      <c r="N44" s="92"/>
      <c r="O44" s="91"/>
      <c r="P44" s="91"/>
      <c r="Q44" s="91"/>
      <c r="R44" s="91"/>
      <c r="S44" s="91"/>
      <c r="T44" s="91"/>
      <c r="U44" s="91"/>
      <c r="V44" s="91"/>
      <c r="W44" s="91"/>
      <c r="X44" s="91"/>
      <c r="Y44" s="92"/>
      <c r="Z44" s="92"/>
      <c r="AA44" s="92"/>
      <c r="AB44" s="92"/>
      <c r="AC44" s="92"/>
      <c r="AD44" s="91"/>
      <c r="AF44" s="91"/>
      <c r="AG44" s="91"/>
      <c r="AH44" s="91"/>
      <c r="AI44" s="91"/>
      <c r="AJ44" s="91"/>
      <c r="AK44" s="91"/>
      <c r="AL44" s="91"/>
      <c r="AM44" s="91"/>
      <c r="AN44" s="92"/>
      <c r="AO44" s="92"/>
      <c r="AP44" s="92"/>
      <c r="AQ44" s="92"/>
      <c r="AR44" s="92"/>
      <c r="AS44" s="91"/>
    </row>
    <row r="45" spans="2:45" x14ac:dyDescent="0.15">
      <c r="B45" s="91" t="s">
        <v>18</v>
      </c>
      <c r="C45" s="91"/>
      <c r="D45" s="91"/>
      <c r="E45" s="91"/>
      <c r="F45" s="91"/>
      <c r="G45" s="91"/>
      <c r="H45" s="91"/>
      <c r="I45" s="91"/>
      <c r="J45" s="92"/>
      <c r="K45" s="92"/>
      <c r="L45" s="92"/>
      <c r="M45" s="92"/>
      <c r="N45" s="92"/>
      <c r="O45" s="91"/>
      <c r="P45" s="91"/>
      <c r="Q45" s="91" t="s">
        <v>18</v>
      </c>
      <c r="R45" s="91"/>
      <c r="S45" s="91"/>
      <c r="T45" s="91"/>
      <c r="U45" s="91"/>
      <c r="V45" s="91"/>
      <c r="W45" s="91"/>
      <c r="X45" s="91"/>
      <c r="Y45" s="92"/>
      <c r="Z45" s="92"/>
      <c r="AA45" s="92"/>
      <c r="AB45" s="92"/>
      <c r="AC45" s="92"/>
      <c r="AD45" s="91"/>
      <c r="AF45" s="91" t="s">
        <v>18</v>
      </c>
      <c r="AG45" s="91"/>
      <c r="AH45" s="91"/>
      <c r="AI45" s="91"/>
      <c r="AJ45" s="91"/>
      <c r="AK45" s="91"/>
      <c r="AL45" s="91"/>
      <c r="AM45" s="91"/>
      <c r="AN45" s="92"/>
      <c r="AO45" s="92"/>
      <c r="AP45" s="92"/>
      <c r="AQ45" s="92"/>
      <c r="AR45" s="92"/>
      <c r="AS45" s="91"/>
    </row>
    <row r="46" spans="2:45" x14ac:dyDescent="0.15">
      <c r="B46" s="92" t="s">
        <v>6</v>
      </c>
      <c r="C46" s="92"/>
      <c r="D46" s="92"/>
      <c r="E46" s="92"/>
      <c r="F46" s="91"/>
      <c r="G46" s="91"/>
      <c r="H46" s="91"/>
      <c r="I46" s="95"/>
      <c r="J46" s="704">
        <f>$F$2*(J48+J50)</f>
        <v>9678510</v>
      </c>
      <c r="K46" s="704"/>
      <c r="L46" s="704"/>
      <c r="M46" s="704"/>
      <c r="N46" s="101" t="s">
        <v>19</v>
      </c>
      <c r="O46" s="91"/>
      <c r="P46" s="91"/>
      <c r="Q46" s="92" t="s">
        <v>6</v>
      </c>
      <c r="R46" s="92"/>
      <c r="S46" s="92"/>
      <c r="T46" s="92"/>
      <c r="U46" s="91"/>
      <c r="V46" s="91"/>
      <c r="W46" s="91"/>
      <c r="X46" s="95"/>
      <c r="Y46" s="704">
        <f>$F$2*(Y48+Y50)</f>
        <v>8710380</v>
      </c>
      <c r="Z46" s="704"/>
      <c r="AA46" s="704"/>
      <c r="AB46" s="704"/>
      <c r="AC46" s="101" t="s">
        <v>19</v>
      </c>
      <c r="AD46" s="91"/>
      <c r="AF46" s="92" t="s">
        <v>6</v>
      </c>
      <c r="AG46" s="92"/>
      <c r="AH46" s="92"/>
      <c r="AI46" s="92"/>
      <c r="AJ46" s="91"/>
      <c r="AK46" s="91"/>
      <c r="AL46" s="91"/>
      <c r="AM46" s="95"/>
      <c r="AN46" s="704">
        <f>$F$2*(AN48+AN50)</f>
        <v>11093040</v>
      </c>
      <c r="AO46" s="704"/>
      <c r="AP46" s="704"/>
      <c r="AQ46" s="704"/>
      <c r="AR46" s="101" t="s">
        <v>19</v>
      </c>
      <c r="AS46" s="91"/>
    </row>
    <row r="47" spans="2:45" x14ac:dyDescent="0.15">
      <c r="B47" s="91" t="s">
        <v>10</v>
      </c>
      <c r="C47" s="91"/>
      <c r="D47" s="91"/>
      <c r="E47" s="91"/>
      <c r="F47" s="91"/>
      <c r="G47" s="91"/>
      <c r="H47" s="91"/>
      <c r="I47" s="91"/>
      <c r="J47" s="92"/>
      <c r="K47" s="92"/>
      <c r="L47" s="92"/>
      <c r="M47" s="92"/>
      <c r="N47" s="92"/>
      <c r="O47" s="91"/>
      <c r="P47" s="91"/>
      <c r="Q47" s="91" t="s">
        <v>10</v>
      </c>
      <c r="R47" s="91"/>
      <c r="S47" s="91"/>
      <c r="T47" s="91"/>
      <c r="U47" s="91"/>
      <c r="V47" s="91"/>
      <c r="W47" s="91"/>
      <c r="X47" s="91"/>
      <c r="Y47" s="92"/>
      <c r="Z47" s="92"/>
      <c r="AA47" s="92"/>
      <c r="AB47" s="92"/>
      <c r="AC47" s="92"/>
      <c r="AD47" s="91"/>
      <c r="AF47" s="91" t="s">
        <v>10</v>
      </c>
      <c r="AG47" s="91"/>
      <c r="AH47" s="91"/>
      <c r="AI47" s="91"/>
      <c r="AJ47" s="91"/>
      <c r="AK47" s="91"/>
      <c r="AL47" s="91"/>
      <c r="AM47" s="91"/>
      <c r="AN47" s="92"/>
      <c r="AO47" s="92"/>
      <c r="AP47" s="92"/>
      <c r="AQ47" s="92"/>
      <c r="AR47" s="92"/>
      <c r="AS47" s="91"/>
    </row>
    <row r="48" spans="2:45" x14ac:dyDescent="0.15">
      <c r="B48" s="705">
        <f>B41</f>
        <v>130</v>
      </c>
      <c r="C48" s="705"/>
      <c r="D48" s="92" t="s">
        <v>12</v>
      </c>
      <c r="E48" s="702">
        <v>80</v>
      </c>
      <c r="F48" s="702"/>
      <c r="G48" s="702"/>
      <c r="H48" s="702"/>
      <c r="I48" s="92" t="s">
        <v>13</v>
      </c>
      <c r="J48" s="699">
        <f>B48*E48</f>
        <v>10400</v>
      </c>
      <c r="K48" s="699"/>
      <c r="L48" s="699"/>
      <c r="M48" s="699"/>
      <c r="N48" s="92" t="s">
        <v>14</v>
      </c>
      <c r="O48" s="91"/>
      <c r="P48" s="91"/>
      <c r="Q48" s="705">
        <f>Q41</f>
        <v>130</v>
      </c>
      <c r="R48" s="705"/>
      <c r="S48" s="92" t="s">
        <v>12</v>
      </c>
      <c r="T48" s="702">
        <v>80</v>
      </c>
      <c r="U48" s="702"/>
      <c r="V48" s="702"/>
      <c r="W48" s="702"/>
      <c r="X48" s="92" t="s">
        <v>13</v>
      </c>
      <c r="Y48" s="699">
        <f>Q48*T48</f>
        <v>10400</v>
      </c>
      <c r="Z48" s="699"/>
      <c r="AA48" s="699"/>
      <c r="AB48" s="699"/>
      <c r="AC48" s="92" t="s">
        <v>14</v>
      </c>
      <c r="AD48" s="91"/>
      <c r="AF48" s="701">
        <f>AF41</f>
        <v>150</v>
      </c>
      <c r="AG48" s="701"/>
      <c r="AH48" s="92" t="s">
        <v>12</v>
      </c>
      <c r="AI48" s="702">
        <v>80</v>
      </c>
      <c r="AJ48" s="702"/>
      <c r="AK48" s="702"/>
      <c r="AL48" s="702"/>
      <c r="AM48" s="92" t="s">
        <v>13</v>
      </c>
      <c r="AN48" s="699">
        <f>AF48*AI48</f>
        <v>12000</v>
      </c>
      <c r="AO48" s="699"/>
      <c r="AP48" s="699"/>
      <c r="AQ48" s="699"/>
      <c r="AR48" s="92" t="s">
        <v>14</v>
      </c>
      <c r="AS48" s="91"/>
    </row>
    <row r="49" spans="2:45" x14ac:dyDescent="0.15">
      <c r="B49" s="98" t="s">
        <v>16</v>
      </c>
      <c r="C49" s="98"/>
      <c r="D49" s="91"/>
      <c r="E49" s="91"/>
      <c r="F49" s="91"/>
      <c r="G49" s="91"/>
      <c r="H49" s="91"/>
      <c r="I49" s="91"/>
      <c r="J49" s="92"/>
      <c r="K49" s="92"/>
      <c r="L49" s="92"/>
      <c r="M49" s="92"/>
      <c r="N49" s="92"/>
      <c r="O49" s="91"/>
      <c r="P49" s="91"/>
      <c r="Q49" s="98" t="s">
        <v>16</v>
      </c>
      <c r="R49" s="98"/>
      <c r="S49" s="91"/>
      <c r="T49" s="91"/>
      <c r="U49" s="91"/>
      <c r="V49" s="91"/>
      <c r="W49" s="91"/>
      <c r="X49" s="91"/>
      <c r="Y49" s="92"/>
      <c r="Z49" s="92"/>
      <c r="AA49" s="92"/>
      <c r="AB49" s="92"/>
      <c r="AC49" s="92"/>
      <c r="AD49" s="91"/>
      <c r="AF49" s="91" t="s">
        <v>16</v>
      </c>
      <c r="AG49" s="91"/>
      <c r="AH49" s="91"/>
      <c r="AI49" s="91"/>
      <c r="AJ49" s="91"/>
      <c r="AK49" s="91"/>
      <c r="AL49" s="91"/>
      <c r="AM49" s="91"/>
      <c r="AN49" s="92"/>
      <c r="AO49" s="92"/>
      <c r="AP49" s="92"/>
      <c r="AQ49" s="92"/>
      <c r="AR49" s="92"/>
      <c r="AS49" s="91"/>
    </row>
    <row r="50" spans="2:45" x14ac:dyDescent="0.15">
      <c r="B50" s="707">
        <f>B43</f>
        <v>7</v>
      </c>
      <c r="C50" s="707"/>
      <c r="D50" s="91" t="s">
        <v>12</v>
      </c>
      <c r="E50" s="698">
        <v>3470</v>
      </c>
      <c r="F50" s="698"/>
      <c r="G50" s="698"/>
      <c r="H50" s="698"/>
      <c r="I50" s="91" t="s">
        <v>13</v>
      </c>
      <c r="J50" s="699">
        <f>B50*E50</f>
        <v>24290</v>
      </c>
      <c r="K50" s="699"/>
      <c r="L50" s="699"/>
      <c r="M50" s="699"/>
      <c r="N50" s="92" t="s">
        <v>17</v>
      </c>
      <c r="O50" s="91"/>
      <c r="P50" s="91"/>
      <c r="Q50" s="707">
        <f>Q43</f>
        <v>6</v>
      </c>
      <c r="R50" s="707"/>
      <c r="S50" s="91" t="s">
        <v>12</v>
      </c>
      <c r="T50" s="698">
        <v>3470</v>
      </c>
      <c r="U50" s="698"/>
      <c r="V50" s="698"/>
      <c r="W50" s="698"/>
      <c r="X50" s="114" t="s">
        <v>13</v>
      </c>
      <c r="Y50" s="699">
        <f>Q50*T50</f>
        <v>20820</v>
      </c>
      <c r="Z50" s="699"/>
      <c r="AA50" s="699"/>
      <c r="AB50" s="699"/>
      <c r="AC50" s="92" t="s">
        <v>17</v>
      </c>
      <c r="AD50" s="91"/>
      <c r="AF50" s="706">
        <f>AF43</f>
        <v>8</v>
      </c>
      <c r="AG50" s="706"/>
      <c r="AH50" s="91" t="s">
        <v>12</v>
      </c>
      <c r="AI50" s="698">
        <v>3470</v>
      </c>
      <c r="AJ50" s="698"/>
      <c r="AK50" s="698"/>
      <c r="AL50" s="698"/>
      <c r="AM50" s="91" t="s">
        <v>13</v>
      </c>
      <c r="AN50" s="699">
        <f>AF50*AI50</f>
        <v>27760</v>
      </c>
      <c r="AO50" s="699"/>
      <c r="AP50" s="699"/>
      <c r="AQ50" s="699"/>
      <c r="AR50" s="92" t="s">
        <v>17</v>
      </c>
      <c r="AS50" s="91"/>
    </row>
    <row r="51" spans="2:45" ht="14.25" thickBot="1" x14ac:dyDescent="0.2"/>
    <row r="52" spans="2:45" x14ac:dyDescent="0.15">
      <c r="B52" s="71"/>
      <c r="C52" s="72"/>
      <c r="D52" s="72"/>
      <c r="E52" s="72"/>
      <c r="F52" s="72"/>
      <c r="G52" s="72"/>
      <c r="H52" s="72"/>
      <c r="I52" s="72"/>
      <c r="J52" s="72"/>
      <c r="K52" s="72"/>
      <c r="L52" s="72"/>
      <c r="M52" s="72"/>
      <c r="N52" s="72"/>
      <c r="O52" s="72"/>
      <c r="P52" s="72"/>
      <c r="Q52" s="72"/>
      <c r="R52" s="72"/>
      <c r="S52" s="72"/>
      <c r="T52" s="72"/>
      <c r="U52" s="72"/>
      <c r="V52" s="72"/>
      <c r="W52" s="73"/>
    </row>
    <row r="53" spans="2:45" x14ac:dyDescent="0.15">
      <c r="B53" s="74"/>
      <c r="C53" s="38" t="s">
        <v>35</v>
      </c>
      <c r="D53" s="38"/>
      <c r="E53" s="38"/>
      <c r="F53" s="38"/>
      <c r="G53" s="59"/>
      <c r="H53" s="38"/>
      <c r="I53" s="38"/>
      <c r="J53" s="103"/>
      <c r="K53" s="102"/>
      <c r="L53" s="102"/>
      <c r="M53" s="102"/>
      <c r="N53" s="102"/>
      <c r="O53" s="102"/>
      <c r="P53" s="38"/>
      <c r="Q53" s="38"/>
      <c r="R53" s="103"/>
      <c r="S53" s="102"/>
      <c r="T53" s="102"/>
      <c r="U53" s="102"/>
      <c r="V53" s="38"/>
      <c r="W53" s="75"/>
    </row>
    <row r="54" spans="2:45" x14ac:dyDescent="0.15">
      <c r="B54" s="74"/>
      <c r="C54" s="38"/>
      <c r="D54" s="38"/>
      <c r="E54" s="38"/>
      <c r="F54" s="38"/>
      <c r="G54" s="59"/>
      <c r="H54" s="38"/>
      <c r="I54" s="38"/>
      <c r="J54" s="102" t="s">
        <v>36</v>
      </c>
      <c r="K54" s="102"/>
      <c r="L54" s="102"/>
      <c r="M54" s="102"/>
      <c r="N54" s="102"/>
      <c r="O54" s="102"/>
      <c r="P54" s="38"/>
      <c r="Q54" s="38"/>
      <c r="R54" s="102" t="s">
        <v>37</v>
      </c>
      <c r="S54" s="102"/>
      <c r="T54" s="102"/>
      <c r="U54" s="102"/>
      <c r="V54" s="38"/>
      <c r="W54" s="75"/>
    </row>
    <row r="55" spans="2:45" x14ac:dyDescent="0.15">
      <c r="B55" s="74"/>
      <c r="E55" s="33" t="s">
        <v>44</v>
      </c>
      <c r="F55" s="102"/>
      <c r="G55" s="102"/>
      <c r="H55" s="102"/>
      <c r="I55" s="700">
        <f>J39</f>
        <v>13774230</v>
      </c>
      <c r="J55" s="700"/>
      <c r="K55" s="700"/>
      <c r="L55" s="700"/>
      <c r="M55" s="700"/>
      <c r="N55" s="104"/>
      <c r="P55" s="102"/>
      <c r="Q55" s="690">
        <f>J46</f>
        <v>9678510</v>
      </c>
      <c r="R55" s="690"/>
      <c r="S55" s="690"/>
      <c r="T55" s="690"/>
      <c r="U55" s="690"/>
      <c r="V55" s="38"/>
      <c r="W55" s="75"/>
    </row>
    <row r="56" spans="2:45" x14ac:dyDescent="0.15">
      <c r="B56" s="74"/>
      <c r="E56" s="33" t="s">
        <v>45</v>
      </c>
      <c r="F56" s="102"/>
      <c r="G56" s="102"/>
      <c r="H56" s="102"/>
      <c r="I56" s="700">
        <f>Y39</f>
        <v>12376440</v>
      </c>
      <c r="J56" s="700"/>
      <c r="K56" s="700"/>
      <c r="L56" s="700"/>
      <c r="M56" s="700"/>
      <c r="N56" s="104"/>
      <c r="O56" s="102"/>
      <c r="P56" s="102"/>
      <c r="Q56" s="690">
        <f>Y46</f>
        <v>8710380</v>
      </c>
      <c r="R56" s="690"/>
      <c r="S56" s="690"/>
      <c r="T56" s="690"/>
      <c r="U56" s="690"/>
      <c r="V56" s="38"/>
      <c r="W56" s="75"/>
    </row>
    <row r="57" spans="2:45" ht="14.25" thickBot="1" x14ac:dyDescent="0.2">
      <c r="B57" s="74"/>
      <c r="C57" s="38"/>
      <c r="D57" s="38"/>
      <c r="E57" s="33" t="s">
        <v>46</v>
      </c>
      <c r="F57" s="67"/>
      <c r="G57" s="67"/>
      <c r="H57" s="67"/>
      <c r="I57" s="693">
        <f>AN39</f>
        <v>15785820</v>
      </c>
      <c r="J57" s="693"/>
      <c r="K57" s="693"/>
      <c r="L57" s="693"/>
      <c r="M57" s="693"/>
      <c r="N57" s="105"/>
      <c r="O57" s="67"/>
      <c r="P57" s="67"/>
      <c r="Q57" s="693">
        <f>AN46</f>
        <v>11093040</v>
      </c>
      <c r="R57" s="693"/>
      <c r="S57" s="693"/>
      <c r="T57" s="693"/>
      <c r="U57" s="693"/>
      <c r="V57" s="38"/>
      <c r="W57" s="75"/>
    </row>
    <row r="58" spans="2:45" x14ac:dyDescent="0.15">
      <c r="B58" s="74"/>
      <c r="C58" s="102" t="s">
        <v>38</v>
      </c>
      <c r="D58" s="102"/>
      <c r="E58" s="69"/>
      <c r="F58" s="69"/>
      <c r="G58" s="69"/>
      <c r="H58" s="38"/>
      <c r="I58" s="694">
        <f>SUM(I55:M57)</f>
        <v>41936490</v>
      </c>
      <c r="J58" s="694"/>
      <c r="K58" s="694"/>
      <c r="L58" s="694"/>
      <c r="M58" s="694"/>
      <c r="N58" s="103"/>
      <c r="O58" s="103"/>
      <c r="P58" s="102"/>
      <c r="Q58" s="690">
        <f>SUM(Q55:U57)</f>
        <v>29481930</v>
      </c>
      <c r="R58" s="690"/>
      <c r="S58" s="690"/>
      <c r="T58" s="690"/>
      <c r="U58" s="690"/>
      <c r="V58" s="38"/>
      <c r="W58" s="75"/>
    </row>
    <row r="59" spans="2:45" x14ac:dyDescent="0.15">
      <c r="B59" s="74"/>
      <c r="C59" s="102" t="s">
        <v>39</v>
      </c>
      <c r="D59" s="102"/>
      <c r="E59" s="102"/>
      <c r="F59" s="102"/>
      <c r="G59" s="102"/>
      <c r="H59" s="102"/>
      <c r="I59" s="695">
        <f>I58*3</f>
        <v>125809470</v>
      </c>
      <c r="J59" s="696"/>
      <c r="K59" s="696"/>
      <c r="L59" s="696"/>
      <c r="M59" s="697"/>
      <c r="N59" s="103"/>
      <c r="O59" s="103"/>
      <c r="P59" s="102"/>
      <c r="Q59" s="695">
        <f>Q58*3</f>
        <v>88445790</v>
      </c>
      <c r="R59" s="696"/>
      <c r="S59" s="696"/>
      <c r="T59" s="696"/>
      <c r="U59" s="697"/>
      <c r="V59" s="38"/>
      <c r="W59" s="75"/>
    </row>
    <row r="60" spans="2:45" x14ac:dyDescent="0.15">
      <c r="B60" s="74"/>
      <c r="C60" s="102" t="s">
        <v>40</v>
      </c>
      <c r="D60" s="102"/>
      <c r="E60" s="102"/>
      <c r="F60" s="102"/>
      <c r="G60" s="102"/>
      <c r="H60" s="102"/>
      <c r="I60" s="689">
        <f>ROUNDDOWN(I59*0.08,0)</f>
        <v>10064757</v>
      </c>
      <c r="J60" s="689"/>
      <c r="K60" s="689"/>
      <c r="L60" s="689"/>
      <c r="M60" s="689"/>
      <c r="N60" s="103"/>
      <c r="O60" s="103"/>
      <c r="P60" s="102"/>
      <c r="Q60" s="689">
        <f>ROUNDDOWN(Q59*0.08,0)</f>
        <v>7075663</v>
      </c>
      <c r="R60" s="689"/>
      <c r="S60" s="689"/>
      <c r="T60" s="689"/>
      <c r="U60" s="689"/>
      <c r="V60" s="38"/>
      <c r="W60" s="75"/>
    </row>
    <row r="61" spans="2:45" x14ac:dyDescent="0.15">
      <c r="B61" s="74"/>
      <c r="C61" s="102" t="s">
        <v>41</v>
      </c>
      <c r="D61" s="102"/>
      <c r="E61" s="102"/>
      <c r="F61" s="102"/>
      <c r="G61" s="102"/>
      <c r="H61" s="102"/>
      <c r="I61" s="690">
        <f>SUM(I59:M60)</f>
        <v>135874227</v>
      </c>
      <c r="J61" s="690"/>
      <c r="K61" s="690"/>
      <c r="L61" s="690"/>
      <c r="M61" s="690"/>
      <c r="N61" s="103"/>
      <c r="O61" s="103"/>
      <c r="P61" s="102"/>
      <c r="Q61" s="690">
        <f>SUM(Q59:U60)</f>
        <v>95521453</v>
      </c>
      <c r="R61" s="690"/>
      <c r="S61" s="690"/>
      <c r="T61" s="690"/>
      <c r="U61" s="690"/>
      <c r="V61" s="38"/>
      <c r="W61" s="75"/>
    </row>
    <row r="62" spans="2:45" ht="14.25" thickBot="1" x14ac:dyDescent="0.2">
      <c r="B62" s="74"/>
      <c r="C62" s="102"/>
      <c r="D62" s="102"/>
      <c r="E62" s="102"/>
      <c r="F62" s="102"/>
      <c r="G62" s="102"/>
      <c r="H62" s="102"/>
      <c r="I62" s="38"/>
      <c r="J62" s="102" t="s">
        <v>36</v>
      </c>
      <c r="K62" s="102"/>
      <c r="L62" s="102"/>
      <c r="M62" s="102"/>
      <c r="N62" s="102"/>
      <c r="O62" s="102"/>
      <c r="P62" s="38"/>
      <c r="Q62" s="38"/>
      <c r="R62" s="102" t="s">
        <v>37</v>
      </c>
      <c r="S62" s="102"/>
      <c r="T62" s="102"/>
      <c r="U62" s="102"/>
      <c r="V62" s="38"/>
      <c r="W62" s="75"/>
    </row>
    <row r="63" spans="2:45" ht="14.25" thickBot="1" x14ac:dyDescent="0.2">
      <c r="B63" s="74"/>
      <c r="C63" s="99" t="s">
        <v>54</v>
      </c>
      <c r="D63" s="90"/>
      <c r="E63" s="90"/>
      <c r="F63" s="90"/>
      <c r="G63" s="90"/>
      <c r="H63" s="90"/>
      <c r="I63" s="691">
        <f>ROUNDDOWN(I61*0.8,0)</f>
        <v>108699381</v>
      </c>
      <c r="J63" s="691"/>
      <c r="K63" s="691"/>
      <c r="L63" s="691"/>
      <c r="M63" s="691"/>
      <c r="N63" s="106"/>
      <c r="O63" s="70" t="s">
        <v>42</v>
      </c>
      <c r="P63" s="90"/>
      <c r="Q63" s="691">
        <f>Q61</f>
        <v>95521453</v>
      </c>
      <c r="R63" s="691"/>
      <c r="S63" s="691"/>
      <c r="T63" s="691"/>
      <c r="U63" s="692"/>
      <c r="V63" s="38"/>
      <c r="W63" s="75"/>
    </row>
    <row r="64" spans="2:45" x14ac:dyDescent="0.15">
      <c r="B64" s="74"/>
      <c r="C64" s="38"/>
      <c r="D64" s="38"/>
      <c r="E64" s="38"/>
      <c r="F64" s="38"/>
      <c r="G64" s="38"/>
      <c r="H64" s="38"/>
      <c r="I64" s="41" t="s">
        <v>43</v>
      </c>
      <c r="J64" s="41"/>
      <c r="K64" s="41"/>
      <c r="L64" s="41"/>
      <c r="M64" s="41"/>
      <c r="N64" s="41"/>
      <c r="O64" s="41"/>
      <c r="P64" s="102"/>
      <c r="Q64" s="103"/>
      <c r="R64" s="103"/>
      <c r="S64" s="103"/>
      <c r="T64" s="103"/>
      <c r="U64" s="103"/>
      <c r="V64" s="38"/>
      <c r="W64" s="75"/>
    </row>
    <row r="65" spans="2:23" ht="14.25" thickBot="1" x14ac:dyDescent="0.2">
      <c r="B65" s="76"/>
      <c r="C65" s="67"/>
      <c r="D65" s="67"/>
      <c r="E65" s="67"/>
      <c r="F65" s="67"/>
      <c r="G65" s="67"/>
      <c r="H65" s="67"/>
      <c r="I65" s="77"/>
      <c r="J65" s="77"/>
      <c r="K65" s="77"/>
      <c r="L65" s="77"/>
      <c r="M65" s="77"/>
      <c r="N65" s="77"/>
      <c r="O65" s="77"/>
      <c r="P65" s="67"/>
      <c r="Q65" s="77"/>
      <c r="R65" s="77"/>
      <c r="S65" s="77"/>
      <c r="T65" s="77"/>
      <c r="U65" s="77"/>
      <c r="V65" s="78"/>
      <c r="W65" s="79"/>
    </row>
  </sheetData>
  <mergeCells count="332">
    <mergeCell ref="F1:I1"/>
    <mergeCell ref="L1:P2"/>
    <mergeCell ref="Q1:T2"/>
    <mergeCell ref="W1:Z1"/>
    <mergeCell ref="AA1:AD2"/>
    <mergeCell ref="AG1:AJ1"/>
    <mergeCell ref="F2:I2"/>
    <mergeCell ref="W2:Z2"/>
    <mergeCell ref="AG2:AJ2"/>
    <mergeCell ref="AA5:AC5"/>
    <mergeCell ref="AJ5:AL5"/>
    <mergeCell ref="AM5:AO5"/>
    <mergeCell ref="AP5:AR5"/>
    <mergeCell ref="B6:E6"/>
    <mergeCell ref="F6:H6"/>
    <mergeCell ref="U6:W6"/>
    <mergeCell ref="AJ6:AL6"/>
    <mergeCell ref="B5:E5"/>
    <mergeCell ref="F5:H5"/>
    <mergeCell ref="I5:K5"/>
    <mergeCell ref="L5:N5"/>
    <mergeCell ref="U5:W5"/>
    <mergeCell ref="X5:Z5"/>
    <mergeCell ref="AM7:AO7"/>
    <mergeCell ref="B8:E8"/>
    <mergeCell ref="F8:H8"/>
    <mergeCell ref="I8:K8"/>
    <mergeCell ref="L8:N8"/>
    <mergeCell ref="U8:W8"/>
    <mergeCell ref="X8:Z8"/>
    <mergeCell ref="AA8:AC8"/>
    <mergeCell ref="AJ8:AL8"/>
    <mergeCell ref="AM8:AO8"/>
    <mergeCell ref="B7:E7"/>
    <mergeCell ref="F7:H7"/>
    <mergeCell ref="I7:K7"/>
    <mergeCell ref="U7:W7"/>
    <mergeCell ref="X7:Z7"/>
    <mergeCell ref="AJ7:AL7"/>
    <mergeCell ref="AP8:AR8"/>
    <mergeCell ref="B9:E9"/>
    <mergeCell ref="F9:H9"/>
    <mergeCell ref="I9:K9"/>
    <mergeCell ref="L9:N9"/>
    <mergeCell ref="U9:W9"/>
    <mergeCell ref="X9:Z9"/>
    <mergeCell ref="AA9:AC9"/>
    <mergeCell ref="AJ9:AL9"/>
    <mergeCell ref="AM9:AO9"/>
    <mergeCell ref="AP9:AR9"/>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B27:E27"/>
    <mergeCell ref="F27:H27"/>
    <mergeCell ref="I27:K27"/>
    <mergeCell ref="L27:N27"/>
    <mergeCell ref="Q27:T27"/>
    <mergeCell ref="B26:E26"/>
    <mergeCell ref="F26:H26"/>
    <mergeCell ref="I26:K26"/>
    <mergeCell ref="L26:N26"/>
    <mergeCell ref="Q26:T26"/>
    <mergeCell ref="U27:W27"/>
    <mergeCell ref="X27:Z27"/>
    <mergeCell ref="AA27:AC27"/>
    <mergeCell ref="AJ27:AL27"/>
    <mergeCell ref="AM27:AO27"/>
    <mergeCell ref="AP27:AR27"/>
    <mergeCell ref="X26:Z26"/>
    <mergeCell ref="AA26:AC26"/>
    <mergeCell ref="AJ26:AL26"/>
    <mergeCell ref="AM26:AO26"/>
    <mergeCell ref="AP26:AR26"/>
    <mergeCell ref="U26:W26"/>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I41:AL41"/>
    <mergeCell ref="AN41:AQ41"/>
    <mergeCell ref="AP32:AR32"/>
    <mergeCell ref="AF33:AI33"/>
    <mergeCell ref="AJ33:AL33"/>
    <mergeCell ref="AM33:AO33"/>
    <mergeCell ref="AP33:AR33"/>
    <mergeCell ref="AM34:AO34"/>
    <mergeCell ref="AP34:AR34"/>
    <mergeCell ref="B50:C50"/>
    <mergeCell ref="E50:H50"/>
    <mergeCell ref="J50:M50"/>
    <mergeCell ref="Q50:R50"/>
    <mergeCell ref="T50:W50"/>
    <mergeCell ref="Y50:AB50"/>
    <mergeCell ref="AF50:AG50"/>
    <mergeCell ref="AP35:AR35"/>
    <mergeCell ref="J39:M39"/>
    <mergeCell ref="Y39:AB39"/>
    <mergeCell ref="AN39:AQ39"/>
    <mergeCell ref="B41:C41"/>
    <mergeCell ref="E41:H41"/>
    <mergeCell ref="J41:M41"/>
    <mergeCell ref="Q41:R41"/>
    <mergeCell ref="T41:W41"/>
    <mergeCell ref="Y41:AB41"/>
    <mergeCell ref="B35:H35"/>
    <mergeCell ref="I35:K35"/>
    <mergeCell ref="L35:N35"/>
    <mergeCell ref="X35:Z35"/>
    <mergeCell ref="AA35:AC35"/>
    <mergeCell ref="AM35:AO35"/>
    <mergeCell ref="AF41:AG41"/>
    <mergeCell ref="AI43:AL43"/>
    <mergeCell ref="AN43:AQ43"/>
    <mergeCell ref="J46:M46"/>
    <mergeCell ref="Y46:AB46"/>
    <mergeCell ref="AN46:AQ46"/>
    <mergeCell ref="B48:C48"/>
    <mergeCell ref="E48:H48"/>
    <mergeCell ref="J48:M48"/>
    <mergeCell ref="Q48:R48"/>
    <mergeCell ref="T48:W48"/>
    <mergeCell ref="B43:C43"/>
    <mergeCell ref="E43:H43"/>
    <mergeCell ref="J43:M43"/>
    <mergeCell ref="Q43:R43"/>
    <mergeCell ref="T43:W43"/>
    <mergeCell ref="Y43:AB43"/>
    <mergeCell ref="AF43:AG43"/>
    <mergeCell ref="AI50:AL50"/>
    <mergeCell ref="AN50:AQ50"/>
    <mergeCell ref="I55:M55"/>
    <mergeCell ref="Q55:U55"/>
    <mergeCell ref="I56:M56"/>
    <mergeCell ref="Q56:U56"/>
    <mergeCell ref="Y48:AB48"/>
    <mergeCell ref="AF48:AG48"/>
    <mergeCell ref="AI48:AL48"/>
    <mergeCell ref="AN48:AQ48"/>
    <mergeCell ref="I60:M60"/>
    <mergeCell ref="Q60:U60"/>
    <mergeCell ref="I61:M61"/>
    <mergeCell ref="Q61:U61"/>
    <mergeCell ref="I63:M63"/>
    <mergeCell ref="Q63:U63"/>
    <mergeCell ref="I57:M57"/>
    <mergeCell ref="Q57:U57"/>
    <mergeCell ref="I58:M58"/>
    <mergeCell ref="Q58:U58"/>
    <mergeCell ref="I59:M59"/>
    <mergeCell ref="Q59:U59"/>
  </mergeCells>
  <phoneticPr fontId="2"/>
  <pageMargins left="0.78740157480314965" right="0.59055118110236227" top="0.78740157480314965" bottom="0.39370078740157483" header="0.31496062992125984" footer="0.31496062992125984"/>
  <pageSetup paperSize="9" scale="75" orientation="portrait" r:id="rId1"/>
  <headerFooter>
    <oddHeader>&amp;L松島運行業者の場合&amp;R&amp;D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65"/>
  <sheetViews>
    <sheetView view="pageBreakPreview" zoomScaleNormal="100" zoomScaleSheetLayoutView="100" workbookViewId="0">
      <selection activeCell="P6" sqref="P6:T6"/>
    </sheetView>
  </sheetViews>
  <sheetFormatPr defaultRowHeight="13.5" outlineLevelRow="1" x14ac:dyDescent="0.15"/>
  <cols>
    <col min="1" max="9" width="2.625" customWidth="1"/>
    <col min="10" max="10" width="2.625" style="33" customWidth="1"/>
    <col min="11" max="12" width="2.625" customWidth="1"/>
    <col min="13" max="14" width="2.625" style="33" customWidth="1"/>
    <col min="15" max="16" width="2.625" customWidth="1"/>
    <col min="17" max="17" width="2.625" style="33" customWidth="1"/>
    <col min="18" max="29" width="2.625" customWidth="1"/>
    <col min="30" max="30" width="2.625" style="33" customWidth="1"/>
    <col min="31" max="32" width="2.625" customWidth="1"/>
    <col min="33" max="33" width="2.625" style="33" customWidth="1"/>
    <col min="34" max="45" width="2.625" customWidth="1"/>
    <col min="46" max="46" width="2.625" style="33" customWidth="1"/>
    <col min="47" max="59" width="2.625" customWidth="1"/>
  </cols>
  <sheetData>
    <row r="1" spans="1:49" x14ac:dyDescent="0.15">
      <c r="B1" s="100" t="s">
        <v>0</v>
      </c>
      <c r="C1" s="34"/>
      <c r="D1" s="34"/>
      <c r="E1" s="34"/>
      <c r="F1" s="825">
        <v>40</v>
      </c>
      <c r="G1" s="825"/>
      <c r="H1" s="825"/>
      <c r="I1" s="825"/>
      <c r="J1" s="96"/>
      <c r="K1" s="89"/>
      <c r="L1" s="826" t="s">
        <v>57</v>
      </c>
      <c r="M1" s="826"/>
      <c r="N1" s="826"/>
      <c r="O1" s="826"/>
      <c r="P1" s="826"/>
      <c r="Q1" s="826"/>
      <c r="R1" s="826" t="s">
        <v>10</v>
      </c>
      <c r="S1" s="826"/>
      <c r="T1" s="826"/>
      <c r="U1" s="826"/>
      <c r="V1" s="34" t="s">
        <v>58</v>
      </c>
      <c r="W1" s="34"/>
      <c r="X1" s="827">
        <v>110</v>
      </c>
      <c r="Y1" s="827"/>
      <c r="Z1" s="827"/>
      <c r="AA1" s="827"/>
      <c r="AB1" s="826" t="s">
        <v>16</v>
      </c>
      <c r="AC1" s="826"/>
      <c r="AD1" s="826"/>
      <c r="AE1" s="826"/>
      <c r="AF1" s="826"/>
      <c r="AG1" s="34" t="s">
        <v>58</v>
      </c>
      <c r="AH1" s="34"/>
      <c r="AI1" s="828">
        <v>5010</v>
      </c>
      <c r="AJ1" s="828"/>
      <c r="AK1" s="828"/>
      <c r="AL1" s="828"/>
      <c r="AM1" s="116"/>
      <c r="AN1" s="116"/>
      <c r="AO1" s="116"/>
    </row>
    <row r="2" spans="1:49" s="33" customFormat="1" x14ac:dyDescent="0.15">
      <c r="B2" s="100" t="s">
        <v>47</v>
      </c>
      <c r="C2" s="34"/>
      <c r="D2" s="34"/>
      <c r="E2" s="34"/>
      <c r="F2" s="829">
        <v>279</v>
      </c>
      <c r="G2" s="829"/>
      <c r="H2" s="829"/>
      <c r="I2" s="829"/>
      <c r="J2" s="115"/>
      <c r="K2" s="117"/>
      <c r="L2" s="826"/>
      <c r="M2" s="826"/>
      <c r="N2" s="826"/>
      <c r="O2" s="826"/>
      <c r="P2" s="826"/>
      <c r="Q2" s="826"/>
      <c r="R2" s="826"/>
      <c r="S2" s="826"/>
      <c r="T2" s="826"/>
      <c r="U2" s="826"/>
      <c r="V2" s="34" t="s">
        <v>59</v>
      </c>
      <c r="W2" s="34"/>
      <c r="X2" s="827">
        <v>80</v>
      </c>
      <c r="Y2" s="827"/>
      <c r="Z2" s="827"/>
      <c r="AA2" s="827"/>
      <c r="AB2" s="826"/>
      <c r="AC2" s="826"/>
      <c r="AD2" s="826"/>
      <c r="AE2" s="826"/>
      <c r="AF2" s="826"/>
      <c r="AG2" s="34" t="s">
        <v>59</v>
      </c>
      <c r="AH2" s="34"/>
      <c r="AI2" s="828">
        <v>3470</v>
      </c>
      <c r="AJ2" s="828"/>
      <c r="AK2" s="828"/>
      <c r="AL2" s="828"/>
      <c r="AM2" s="116"/>
      <c r="AN2" s="116"/>
      <c r="AO2" s="116"/>
    </row>
    <row r="3" spans="1:49" s="33" customFormat="1" x14ac:dyDescent="0.15"/>
    <row r="4" spans="1:49" x14ac:dyDescent="0.15">
      <c r="B4" s="35" t="s">
        <v>48</v>
      </c>
      <c r="C4" s="1"/>
      <c r="D4" s="1"/>
      <c r="E4" s="1"/>
      <c r="F4" s="1"/>
      <c r="G4" s="1"/>
      <c r="H4" s="1"/>
      <c r="I4" s="1"/>
      <c r="K4" s="1"/>
      <c r="L4" s="1"/>
      <c r="O4" s="1"/>
      <c r="P4" s="1"/>
      <c r="R4" s="35" t="s">
        <v>49</v>
      </c>
      <c r="S4" s="1"/>
      <c r="T4" s="1"/>
      <c r="U4" s="1"/>
      <c r="V4" s="1"/>
      <c r="W4" s="1"/>
      <c r="X4" s="1"/>
      <c r="Y4" s="1"/>
      <c r="Z4" s="1"/>
      <c r="AA4" s="1"/>
      <c r="AB4" s="1"/>
      <c r="AC4" s="1"/>
      <c r="AE4" s="1"/>
      <c r="AF4" s="1"/>
      <c r="AH4" s="35" t="s">
        <v>50</v>
      </c>
      <c r="AI4" s="33"/>
      <c r="AJ4" s="33"/>
      <c r="AK4" s="33"/>
      <c r="AL4" s="33"/>
      <c r="AM4" s="33"/>
      <c r="AN4" s="33"/>
      <c r="AO4" s="33"/>
      <c r="AP4" s="33"/>
      <c r="AQ4" s="33"/>
      <c r="AR4" s="33"/>
      <c r="AS4" s="33"/>
      <c r="AU4" s="33"/>
      <c r="AV4" s="15"/>
      <c r="AW4" s="15"/>
    </row>
    <row r="5" spans="1:49" x14ac:dyDescent="0.15">
      <c r="A5" s="1"/>
      <c r="B5" s="720"/>
      <c r="C5" s="721"/>
      <c r="D5" s="721"/>
      <c r="E5" s="722"/>
      <c r="F5" s="812" t="s">
        <v>1</v>
      </c>
      <c r="G5" s="813"/>
      <c r="H5" s="814"/>
      <c r="I5" s="822" t="s">
        <v>2</v>
      </c>
      <c r="J5" s="823"/>
      <c r="K5" s="824"/>
      <c r="L5" s="809" t="s">
        <v>3</v>
      </c>
      <c r="M5" s="810"/>
      <c r="N5" s="810"/>
      <c r="O5" s="811"/>
      <c r="P5" s="1"/>
      <c r="R5" s="22"/>
      <c r="S5" s="23"/>
      <c r="T5" s="23"/>
      <c r="U5" s="23"/>
      <c r="V5" s="812" t="s">
        <v>1</v>
      </c>
      <c r="W5" s="813"/>
      <c r="X5" s="814"/>
      <c r="Y5" s="823" t="s">
        <v>2</v>
      </c>
      <c r="Z5" s="823"/>
      <c r="AA5" s="823"/>
      <c r="AB5" s="809" t="s">
        <v>3</v>
      </c>
      <c r="AC5" s="810"/>
      <c r="AD5" s="810"/>
      <c r="AE5" s="811"/>
      <c r="AH5" s="44"/>
      <c r="AI5" s="45"/>
      <c r="AJ5" s="45"/>
      <c r="AK5" s="45"/>
      <c r="AL5" s="812" t="s">
        <v>1</v>
      </c>
      <c r="AM5" s="813"/>
      <c r="AN5" s="814"/>
      <c r="AO5" s="815" t="s">
        <v>2</v>
      </c>
      <c r="AP5" s="815"/>
      <c r="AQ5" s="815"/>
      <c r="AR5" s="816" t="s">
        <v>3</v>
      </c>
      <c r="AS5" s="817"/>
      <c r="AT5" s="817"/>
      <c r="AU5" s="818"/>
      <c r="AW5" s="15"/>
    </row>
    <row r="6" spans="1:49" x14ac:dyDescent="0.15">
      <c r="A6" s="1"/>
      <c r="B6" s="800" t="s">
        <v>4</v>
      </c>
      <c r="C6" s="801"/>
      <c r="D6" s="801"/>
      <c r="E6" s="802"/>
      <c r="F6" s="819">
        <v>0.23472222222222219</v>
      </c>
      <c r="G6" s="820"/>
      <c r="H6" s="821"/>
      <c r="I6" s="9"/>
      <c r="J6" s="80"/>
      <c r="K6" s="9"/>
      <c r="L6" s="10"/>
      <c r="M6" s="86"/>
      <c r="N6" s="86"/>
      <c r="O6" s="11"/>
      <c r="P6" s="1"/>
      <c r="R6" s="19" t="s">
        <v>4</v>
      </c>
      <c r="S6" s="18"/>
      <c r="T6" s="18"/>
      <c r="U6" s="18"/>
      <c r="V6" s="752">
        <v>0.22916666666666666</v>
      </c>
      <c r="W6" s="753"/>
      <c r="X6" s="754"/>
      <c r="Y6" s="109"/>
      <c r="Z6" s="109"/>
      <c r="AA6" s="109"/>
      <c r="AB6" s="10"/>
      <c r="AC6" s="86"/>
      <c r="AD6" s="86"/>
      <c r="AE6" s="11"/>
      <c r="AH6" s="39" t="s">
        <v>4</v>
      </c>
      <c r="AI6" s="38"/>
      <c r="AJ6" s="38"/>
      <c r="AK6" s="38"/>
      <c r="AL6" s="752">
        <v>0.22916666666666666</v>
      </c>
      <c r="AM6" s="753"/>
      <c r="AN6" s="754"/>
      <c r="AO6" s="80"/>
      <c r="AP6" s="80"/>
      <c r="AQ6" s="80"/>
      <c r="AR6" s="10"/>
      <c r="AS6" s="86"/>
      <c r="AT6" s="86"/>
      <c r="AU6" s="11"/>
      <c r="AW6" s="15"/>
    </row>
    <row r="7" spans="1:49" x14ac:dyDescent="0.15">
      <c r="A7" s="1"/>
      <c r="B7" s="771" t="s">
        <v>55</v>
      </c>
      <c r="C7" s="772"/>
      <c r="D7" s="772"/>
      <c r="E7" s="773"/>
      <c r="F7" s="774">
        <v>0.27638888888888885</v>
      </c>
      <c r="G7" s="775"/>
      <c r="H7" s="776"/>
      <c r="I7" s="785">
        <v>60</v>
      </c>
      <c r="J7" s="759"/>
      <c r="K7" s="786"/>
      <c r="L7" s="12"/>
      <c r="M7" s="87"/>
      <c r="N7" s="87"/>
      <c r="O7" s="11"/>
      <c r="P7" s="6"/>
      <c r="Q7" s="46"/>
      <c r="R7" s="19" t="str">
        <f>B7</f>
        <v>車庫発</v>
      </c>
      <c r="S7" s="18"/>
      <c r="T7" s="18"/>
      <c r="U7" s="18"/>
      <c r="V7" s="752">
        <v>0.27083333333333331</v>
      </c>
      <c r="W7" s="753"/>
      <c r="X7" s="754"/>
      <c r="Y7" s="759">
        <v>60</v>
      </c>
      <c r="Z7" s="759"/>
      <c r="AA7" s="759"/>
      <c r="AB7" s="12"/>
      <c r="AC7" s="87"/>
      <c r="AD7" s="87"/>
      <c r="AE7" s="11"/>
      <c r="AH7" s="39" t="str">
        <f>R7</f>
        <v>車庫発</v>
      </c>
      <c r="AI7" s="38"/>
      <c r="AJ7" s="38"/>
      <c r="AK7" s="38"/>
      <c r="AL7" s="752">
        <v>0.27083333333333331</v>
      </c>
      <c r="AM7" s="753"/>
      <c r="AN7" s="754"/>
      <c r="AO7" s="759">
        <v>60</v>
      </c>
      <c r="AP7" s="759"/>
      <c r="AQ7" s="759"/>
      <c r="AR7" s="12"/>
      <c r="AS7" s="87"/>
      <c r="AT7" s="87"/>
      <c r="AU7" s="11"/>
      <c r="AW7" s="24"/>
    </row>
    <row r="8" spans="1:49" x14ac:dyDescent="0.15">
      <c r="A8" s="1"/>
      <c r="B8" s="771" t="s">
        <v>8</v>
      </c>
      <c r="C8" s="772"/>
      <c r="D8" s="772"/>
      <c r="E8" s="773"/>
      <c r="F8" s="782">
        <v>0.3125</v>
      </c>
      <c r="G8" s="783"/>
      <c r="H8" s="784"/>
      <c r="I8" s="777">
        <v>52</v>
      </c>
      <c r="J8" s="755"/>
      <c r="K8" s="778"/>
      <c r="L8" s="831">
        <v>34.9</v>
      </c>
      <c r="M8" s="832"/>
      <c r="N8" s="832"/>
      <c r="O8" s="833"/>
      <c r="P8" s="3"/>
      <c r="Q8" s="38"/>
      <c r="R8" s="19" t="s">
        <v>25</v>
      </c>
      <c r="S8" s="18"/>
      <c r="T8" s="18"/>
      <c r="U8" s="18"/>
      <c r="V8" s="756">
        <v>0.3125</v>
      </c>
      <c r="W8" s="757"/>
      <c r="X8" s="758"/>
      <c r="Y8" s="755">
        <v>60</v>
      </c>
      <c r="Z8" s="755"/>
      <c r="AA8" s="755"/>
      <c r="AB8" s="831">
        <v>39.5</v>
      </c>
      <c r="AC8" s="832"/>
      <c r="AD8" s="832"/>
      <c r="AE8" s="833"/>
      <c r="AH8" s="39" t="s">
        <v>31</v>
      </c>
      <c r="AI8" s="38"/>
      <c r="AJ8" s="38"/>
      <c r="AK8" s="38"/>
      <c r="AL8" s="756">
        <v>0.3125</v>
      </c>
      <c r="AM8" s="757"/>
      <c r="AN8" s="758"/>
      <c r="AO8" s="755">
        <v>60</v>
      </c>
      <c r="AP8" s="755"/>
      <c r="AQ8" s="755"/>
      <c r="AR8" s="831">
        <v>40</v>
      </c>
      <c r="AS8" s="832"/>
      <c r="AT8" s="832"/>
      <c r="AU8" s="833"/>
      <c r="AW8" s="18"/>
    </row>
    <row r="9" spans="1:49" x14ac:dyDescent="0.15">
      <c r="A9" s="1"/>
      <c r="B9" s="771" t="s">
        <v>9</v>
      </c>
      <c r="C9" s="772"/>
      <c r="D9" s="772"/>
      <c r="E9" s="773"/>
      <c r="F9" s="782">
        <v>0.31736111111111115</v>
      </c>
      <c r="G9" s="783"/>
      <c r="H9" s="784"/>
      <c r="I9" s="785">
        <v>7</v>
      </c>
      <c r="J9" s="759"/>
      <c r="K9" s="786"/>
      <c r="L9" s="806">
        <v>4.3</v>
      </c>
      <c r="M9" s="807"/>
      <c r="N9" s="807"/>
      <c r="O9" s="808"/>
      <c r="P9" s="5"/>
      <c r="Q9" s="43"/>
      <c r="R9" s="19" t="s">
        <v>26</v>
      </c>
      <c r="S9" s="18"/>
      <c r="T9" s="18"/>
      <c r="U9" s="18"/>
      <c r="V9" s="756">
        <v>0.31388888888888888</v>
      </c>
      <c r="W9" s="757"/>
      <c r="X9" s="758"/>
      <c r="Y9" s="788">
        <v>2</v>
      </c>
      <c r="Z9" s="788"/>
      <c r="AA9" s="788"/>
      <c r="AB9" s="806">
        <v>0.8</v>
      </c>
      <c r="AC9" s="807"/>
      <c r="AD9" s="807"/>
      <c r="AE9" s="808"/>
      <c r="AH9" s="39" t="s">
        <v>33</v>
      </c>
      <c r="AI9" s="38"/>
      <c r="AJ9" s="38"/>
      <c r="AK9" s="38"/>
      <c r="AL9" s="756">
        <v>0.31875000000000003</v>
      </c>
      <c r="AM9" s="757"/>
      <c r="AN9" s="758"/>
      <c r="AO9" s="759">
        <v>9</v>
      </c>
      <c r="AP9" s="759"/>
      <c r="AQ9" s="759"/>
      <c r="AR9" s="806">
        <v>6</v>
      </c>
      <c r="AS9" s="807"/>
      <c r="AT9" s="807"/>
      <c r="AU9" s="808"/>
      <c r="AW9" s="21"/>
    </row>
    <row r="10" spans="1:49" x14ac:dyDescent="0.15">
      <c r="A10" s="1"/>
      <c r="B10" s="771" t="s">
        <v>11</v>
      </c>
      <c r="C10" s="772"/>
      <c r="D10" s="772"/>
      <c r="E10" s="773"/>
      <c r="F10" s="782">
        <v>0.32013888888888892</v>
      </c>
      <c r="G10" s="783"/>
      <c r="H10" s="784"/>
      <c r="I10" s="785">
        <v>4</v>
      </c>
      <c r="J10" s="759"/>
      <c r="K10" s="786"/>
      <c r="L10" s="806">
        <v>2.6</v>
      </c>
      <c r="M10" s="807"/>
      <c r="N10" s="807"/>
      <c r="O10" s="808"/>
      <c r="P10" s="7"/>
      <c r="Q10" s="47"/>
      <c r="R10" s="19" t="s">
        <v>27</v>
      </c>
      <c r="S10" s="18"/>
      <c r="T10" s="18"/>
      <c r="U10" s="18"/>
      <c r="V10" s="756">
        <v>0.31527777777777777</v>
      </c>
      <c r="W10" s="757"/>
      <c r="X10" s="758"/>
      <c r="Y10" s="759">
        <v>2</v>
      </c>
      <c r="Z10" s="759"/>
      <c r="AA10" s="759"/>
      <c r="AB10" s="806">
        <v>0.6</v>
      </c>
      <c r="AC10" s="807"/>
      <c r="AD10" s="807"/>
      <c r="AE10" s="808"/>
      <c r="AH10" s="39" t="s">
        <v>30</v>
      </c>
      <c r="AI10" s="38"/>
      <c r="AJ10" s="38"/>
      <c r="AK10" s="38"/>
      <c r="AL10" s="756">
        <v>0.3215277777777778</v>
      </c>
      <c r="AM10" s="757"/>
      <c r="AN10" s="758"/>
      <c r="AO10" s="759">
        <v>4</v>
      </c>
      <c r="AP10" s="759"/>
      <c r="AQ10" s="759"/>
      <c r="AR10" s="806">
        <v>2.4</v>
      </c>
      <c r="AS10" s="807"/>
      <c r="AT10" s="807"/>
      <c r="AU10" s="808"/>
      <c r="AW10" s="25"/>
    </row>
    <row r="11" spans="1:49" x14ac:dyDescent="0.15">
      <c r="A11" s="4"/>
      <c r="B11" s="771" t="s">
        <v>15</v>
      </c>
      <c r="C11" s="772"/>
      <c r="D11" s="772"/>
      <c r="E11" s="773"/>
      <c r="F11" s="782">
        <v>0.3215277777777778</v>
      </c>
      <c r="G11" s="783"/>
      <c r="H11" s="784"/>
      <c r="I11" s="785">
        <v>2</v>
      </c>
      <c r="J11" s="759"/>
      <c r="K11" s="786"/>
      <c r="L11" s="806">
        <v>0.8</v>
      </c>
      <c r="M11" s="807"/>
      <c r="N11" s="807"/>
      <c r="O11" s="808"/>
      <c r="P11" s="7"/>
      <c r="Q11" s="47"/>
      <c r="R11" s="19" t="s">
        <v>28</v>
      </c>
      <c r="S11" s="18"/>
      <c r="T11" s="18"/>
      <c r="U11" s="18"/>
      <c r="V11" s="756">
        <v>0.31736111111111115</v>
      </c>
      <c r="W11" s="757"/>
      <c r="X11" s="758"/>
      <c r="Y11" s="759">
        <v>3</v>
      </c>
      <c r="Z11" s="759"/>
      <c r="AA11" s="759"/>
      <c r="AB11" s="806">
        <v>1.4</v>
      </c>
      <c r="AC11" s="807"/>
      <c r="AD11" s="807"/>
      <c r="AE11" s="808"/>
      <c r="AH11" s="39" t="s">
        <v>29</v>
      </c>
      <c r="AI11" s="38"/>
      <c r="AJ11" s="38"/>
      <c r="AK11" s="38"/>
      <c r="AL11" s="756">
        <v>0.32291666666666669</v>
      </c>
      <c r="AM11" s="757"/>
      <c r="AN11" s="758"/>
      <c r="AO11" s="759">
        <v>2</v>
      </c>
      <c r="AP11" s="759"/>
      <c r="AQ11" s="759"/>
      <c r="AR11" s="806">
        <v>0.6</v>
      </c>
      <c r="AS11" s="807"/>
      <c r="AT11" s="807"/>
      <c r="AU11" s="808"/>
      <c r="AW11" s="25"/>
    </row>
    <row r="12" spans="1:49" x14ac:dyDescent="0.15">
      <c r="A12" s="4"/>
      <c r="B12" s="771" t="s">
        <v>9</v>
      </c>
      <c r="C12" s="772"/>
      <c r="D12" s="772"/>
      <c r="E12" s="773"/>
      <c r="F12" s="782">
        <v>0.32430555555555557</v>
      </c>
      <c r="G12" s="783"/>
      <c r="H12" s="784"/>
      <c r="I12" s="785">
        <v>4</v>
      </c>
      <c r="J12" s="759"/>
      <c r="K12" s="786"/>
      <c r="L12" s="806">
        <v>2.6</v>
      </c>
      <c r="M12" s="807"/>
      <c r="N12" s="807"/>
      <c r="O12" s="808"/>
      <c r="P12" s="7"/>
      <c r="Q12" s="47"/>
      <c r="R12" s="19" t="s">
        <v>9</v>
      </c>
      <c r="S12" s="18"/>
      <c r="T12" s="18"/>
      <c r="U12" s="18"/>
      <c r="V12" s="756">
        <v>0.32361111111111113</v>
      </c>
      <c r="W12" s="757"/>
      <c r="X12" s="758"/>
      <c r="Y12" s="759">
        <v>9</v>
      </c>
      <c r="Z12" s="759"/>
      <c r="AA12" s="759"/>
      <c r="AB12" s="806">
        <v>5.9</v>
      </c>
      <c r="AC12" s="807"/>
      <c r="AD12" s="807"/>
      <c r="AE12" s="808"/>
      <c r="AH12" s="39" t="s">
        <v>9</v>
      </c>
      <c r="AI12" s="38"/>
      <c r="AJ12" s="38"/>
      <c r="AK12" s="38"/>
      <c r="AL12" s="756">
        <v>0.32708333333333334</v>
      </c>
      <c r="AM12" s="757"/>
      <c r="AN12" s="758"/>
      <c r="AO12" s="759">
        <v>6</v>
      </c>
      <c r="AP12" s="759"/>
      <c r="AQ12" s="759"/>
      <c r="AR12" s="806">
        <v>4</v>
      </c>
      <c r="AS12" s="807"/>
      <c r="AT12" s="807"/>
      <c r="AU12" s="808"/>
      <c r="AW12" s="25"/>
    </row>
    <row r="13" spans="1:49" x14ac:dyDescent="0.15">
      <c r="A13" s="4"/>
      <c r="B13" s="771" t="s">
        <v>56</v>
      </c>
      <c r="C13" s="772"/>
      <c r="D13" s="772"/>
      <c r="E13" s="773"/>
      <c r="F13" s="774">
        <v>0.35694444444444445</v>
      </c>
      <c r="G13" s="775"/>
      <c r="H13" s="776"/>
      <c r="I13" s="777">
        <v>47</v>
      </c>
      <c r="J13" s="755"/>
      <c r="K13" s="778"/>
      <c r="L13" s="831">
        <v>31</v>
      </c>
      <c r="M13" s="832"/>
      <c r="N13" s="832"/>
      <c r="O13" s="833"/>
      <c r="P13" s="7"/>
      <c r="Q13" s="47"/>
      <c r="R13" s="19" t="str">
        <f>R7</f>
        <v>車庫発</v>
      </c>
      <c r="S13" s="18"/>
      <c r="T13" s="18"/>
      <c r="U13" s="18"/>
      <c r="V13" s="752">
        <v>0.35625000000000001</v>
      </c>
      <c r="W13" s="753"/>
      <c r="X13" s="754"/>
      <c r="Y13" s="755">
        <v>47</v>
      </c>
      <c r="Z13" s="755"/>
      <c r="AA13" s="755"/>
      <c r="AB13" s="831">
        <v>31</v>
      </c>
      <c r="AC13" s="832"/>
      <c r="AD13" s="832"/>
      <c r="AE13" s="833"/>
      <c r="AH13" s="39" t="str">
        <f>AH7</f>
        <v>車庫発</v>
      </c>
      <c r="AI13" s="38"/>
      <c r="AJ13" s="38"/>
      <c r="AK13" s="38"/>
      <c r="AL13" s="752">
        <v>0.35972222222222222</v>
      </c>
      <c r="AM13" s="753"/>
      <c r="AN13" s="754"/>
      <c r="AO13" s="755">
        <v>47</v>
      </c>
      <c r="AP13" s="755"/>
      <c r="AQ13" s="755"/>
      <c r="AR13" s="831">
        <v>31</v>
      </c>
      <c r="AS13" s="832"/>
      <c r="AT13" s="832"/>
      <c r="AU13" s="833"/>
      <c r="AW13" s="25"/>
    </row>
    <row r="14" spans="1:49" x14ac:dyDescent="0.15">
      <c r="A14" s="1"/>
      <c r="B14" s="791"/>
      <c r="C14" s="792"/>
      <c r="D14" s="792"/>
      <c r="E14" s="793"/>
      <c r="F14" s="794"/>
      <c r="G14" s="795"/>
      <c r="H14" s="796"/>
      <c r="I14" s="797">
        <f>SUM(I7:K13)</f>
        <v>176</v>
      </c>
      <c r="J14" s="798"/>
      <c r="K14" s="799"/>
      <c r="L14" s="749">
        <f>SUM(L8:O13)</f>
        <v>76.199999999999989</v>
      </c>
      <c r="M14" s="750"/>
      <c r="N14" s="750"/>
      <c r="O14" s="751"/>
      <c r="P14" s="8"/>
      <c r="Q14" s="48"/>
      <c r="R14" s="49"/>
      <c r="S14" s="50"/>
      <c r="T14" s="50"/>
      <c r="U14" s="50"/>
      <c r="V14" s="51"/>
      <c r="W14" s="52"/>
      <c r="X14" s="53"/>
      <c r="Y14" s="798">
        <f>SUM(Y7:AA13)</f>
        <v>183</v>
      </c>
      <c r="Z14" s="798"/>
      <c r="AA14" s="798"/>
      <c r="AB14" s="749">
        <f>SUM(AB8:AE13)</f>
        <v>79.199999999999989</v>
      </c>
      <c r="AC14" s="750"/>
      <c r="AD14" s="750"/>
      <c r="AE14" s="751"/>
      <c r="AH14" s="49"/>
      <c r="AI14" s="50"/>
      <c r="AJ14" s="50"/>
      <c r="AK14" s="50"/>
      <c r="AL14" s="51"/>
      <c r="AM14" s="52"/>
      <c r="AN14" s="53"/>
      <c r="AO14" s="798">
        <f>SUM(AO7:AQ13)</f>
        <v>188</v>
      </c>
      <c r="AP14" s="798"/>
      <c r="AQ14" s="798"/>
      <c r="AR14" s="749">
        <f>SUM(AR8:AU13)</f>
        <v>84</v>
      </c>
      <c r="AS14" s="750"/>
      <c r="AT14" s="750"/>
      <c r="AU14" s="751"/>
      <c r="AW14" s="26"/>
    </row>
    <row r="15" spans="1:49" x14ac:dyDescent="0.15">
      <c r="A15" s="1"/>
      <c r="B15" s="800" t="s">
        <v>55</v>
      </c>
      <c r="C15" s="801"/>
      <c r="D15" s="801"/>
      <c r="E15" s="802"/>
      <c r="F15" s="774">
        <v>0.62013888888888891</v>
      </c>
      <c r="G15" s="775"/>
      <c r="H15" s="776"/>
      <c r="I15" s="803"/>
      <c r="J15" s="804"/>
      <c r="K15" s="805"/>
      <c r="L15" s="10"/>
      <c r="M15" s="86"/>
      <c r="N15" s="86"/>
      <c r="O15" s="11"/>
      <c r="P15" s="5"/>
      <c r="Q15" s="43"/>
      <c r="R15" s="19" t="str">
        <f>B15</f>
        <v>車庫発</v>
      </c>
      <c r="S15" s="18"/>
      <c r="T15" s="18"/>
      <c r="U15" s="18"/>
      <c r="V15" s="752">
        <v>0.62013888888888891</v>
      </c>
      <c r="W15" s="753"/>
      <c r="X15" s="754"/>
      <c r="Y15" s="804"/>
      <c r="Z15" s="804"/>
      <c r="AA15" s="804"/>
      <c r="AB15" s="10"/>
      <c r="AC15" s="86"/>
      <c r="AD15" s="86"/>
      <c r="AE15" s="11"/>
      <c r="AH15" s="39" t="str">
        <f>AH7</f>
        <v>車庫発</v>
      </c>
      <c r="AI15" s="38"/>
      <c r="AJ15" s="38"/>
      <c r="AK15" s="38"/>
      <c r="AL15" s="752">
        <v>0.65486111111111112</v>
      </c>
      <c r="AM15" s="753"/>
      <c r="AN15" s="754"/>
      <c r="AO15" s="803"/>
      <c r="AP15" s="804"/>
      <c r="AQ15" s="805"/>
      <c r="AR15" s="10"/>
      <c r="AS15" s="86"/>
      <c r="AT15" s="86"/>
      <c r="AU15" s="11"/>
      <c r="AW15" s="21"/>
    </row>
    <row r="16" spans="1:49" x14ac:dyDescent="0.15">
      <c r="A16" s="1"/>
      <c r="B16" s="771" t="s">
        <v>20</v>
      </c>
      <c r="C16" s="772"/>
      <c r="D16" s="772"/>
      <c r="E16" s="773"/>
      <c r="F16" s="774">
        <v>0.65277777777777779</v>
      </c>
      <c r="G16" s="775"/>
      <c r="H16" s="776"/>
      <c r="I16" s="777">
        <v>47</v>
      </c>
      <c r="J16" s="755"/>
      <c r="K16" s="778"/>
      <c r="L16" s="737">
        <v>31</v>
      </c>
      <c r="M16" s="738"/>
      <c r="N16" s="738"/>
      <c r="O16" s="739"/>
      <c r="P16" s="5"/>
      <c r="Q16" s="43"/>
      <c r="R16" s="19" t="s">
        <v>20</v>
      </c>
      <c r="S16" s="18"/>
      <c r="T16" s="18"/>
      <c r="U16" s="18"/>
      <c r="V16" s="756">
        <v>0.65277777777777779</v>
      </c>
      <c r="W16" s="757"/>
      <c r="X16" s="758"/>
      <c r="Y16" s="755">
        <v>47</v>
      </c>
      <c r="Z16" s="755"/>
      <c r="AA16" s="755"/>
      <c r="AB16" s="737">
        <v>31</v>
      </c>
      <c r="AC16" s="738"/>
      <c r="AD16" s="738"/>
      <c r="AE16" s="739"/>
      <c r="AH16" s="39" t="s">
        <v>20</v>
      </c>
      <c r="AI16" s="38"/>
      <c r="AJ16" s="38"/>
      <c r="AK16" s="38"/>
      <c r="AL16" s="756">
        <v>0.6875</v>
      </c>
      <c r="AM16" s="757"/>
      <c r="AN16" s="758"/>
      <c r="AO16" s="755">
        <v>47</v>
      </c>
      <c r="AP16" s="755"/>
      <c r="AQ16" s="755"/>
      <c r="AR16" s="737">
        <v>31</v>
      </c>
      <c r="AS16" s="738"/>
      <c r="AT16" s="738"/>
      <c r="AU16" s="739"/>
      <c r="AW16" s="21"/>
    </row>
    <row r="17" spans="1:49" x14ac:dyDescent="0.15">
      <c r="A17" s="1"/>
      <c r="B17" s="771" t="s">
        <v>15</v>
      </c>
      <c r="C17" s="772"/>
      <c r="D17" s="772"/>
      <c r="E17" s="773"/>
      <c r="F17" s="782">
        <v>0.65555555555555556</v>
      </c>
      <c r="G17" s="783"/>
      <c r="H17" s="784"/>
      <c r="I17" s="785">
        <v>4</v>
      </c>
      <c r="J17" s="759"/>
      <c r="K17" s="786"/>
      <c r="L17" s="760">
        <v>2.6</v>
      </c>
      <c r="M17" s="761"/>
      <c r="N17" s="761"/>
      <c r="O17" s="762"/>
      <c r="P17" s="8"/>
      <c r="Q17" s="48"/>
      <c r="R17" s="19" t="s">
        <v>29</v>
      </c>
      <c r="S17" s="18"/>
      <c r="T17" s="18"/>
      <c r="U17" s="18"/>
      <c r="V17" s="756">
        <v>0.65694444444444444</v>
      </c>
      <c r="W17" s="757"/>
      <c r="X17" s="758"/>
      <c r="Y17" s="759">
        <v>6</v>
      </c>
      <c r="Z17" s="759"/>
      <c r="AA17" s="759"/>
      <c r="AB17" s="760">
        <v>4</v>
      </c>
      <c r="AC17" s="761"/>
      <c r="AD17" s="761"/>
      <c r="AE17" s="762"/>
      <c r="AH17" s="39" t="s">
        <v>34</v>
      </c>
      <c r="AI17" s="38"/>
      <c r="AJ17" s="38"/>
      <c r="AK17" s="38"/>
      <c r="AL17" s="756">
        <v>0.69166666666666676</v>
      </c>
      <c r="AM17" s="757"/>
      <c r="AN17" s="758"/>
      <c r="AO17" s="759">
        <v>6</v>
      </c>
      <c r="AP17" s="759"/>
      <c r="AQ17" s="759"/>
      <c r="AR17" s="760">
        <v>4</v>
      </c>
      <c r="AS17" s="761"/>
      <c r="AT17" s="761"/>
      <c r="AU17" s="762"/>
      <c r="AW17" s="26"/>
    </row>
    <row r="18" spans="1:49" x14ac:dyDescent="0.15">
      <c r="A18" s="1"/>
      <c r="B18" s="771" t="s">
        <v>21</v>
      </c>
      <c r="C18" s="772"/>
      <c r="D18" s="772"/>
      <c r="E18" s="773"/>
      <c r="F18" s="782">
        <v>0.65694444444444444</v>
      </c>
      <c r="G18" s="783"/>
      <c r="H18" s="784"/>
      <c r="I18" s="785">
        <v>2</v>
      </c>
      <c r="J18" s="759"/>
      <c r="K18" s="786"/>
      <c r="L18" s="760">
        <v>0.8</v>
      </c>
      <c r="M18" s="761"/>
      <c r="N18" s="761"/>
      <c r="O18" s="762"/>
      <c r="P18" s="8"/>
      <c r="Q18" s="48"/>
      <c r="R18" s="19" t="s">
        <v>30</v>
      </c>
      <c r="S18" s="18"/>
      <c r="T18" s="18"/>
      <c r="U18" s="18"/>
      <c r="V18" s="756">
        <v>0.65833333333333333</v>
      </c>
      <c r="W18" s="757"/>
      <c r="X18" s="758"/>
      <c r="Y18" s="759">
        <v>2</v>
      </c>
      <c r="Z18" s="759"/>
      <c r="AA18" s="759"/>
      <c r="AB18" s="760">
        <v>0.6</v>
      </c>
      <c r="AC18" s="761"/>
      <c r="AD18" s="761"/>
      <c r="AE18" s="762"/>
      <c r="AH18" s="39" t="s">
        <v>30</v>
      </c>
      <c r="AI18" s="38"/>
      <c r="AJ18" s="38"/>
      <c r="AK18" s="38"/>
      <c r="AL18" s="756">
        <v>0.69305555555555554</v>
      </c>
      <c r="AM18" s="757"/>
      <c r="AN18" s="758"/>
      <c r="AO18" s="759">
        <v>2</v>
      </c>
      <c r="AP18" s="759"/>
      <c r="AQ18" s="759"/>
      <c r="AR18" s="760">
        <v>0.6</v>
      </c>
      <c r="AS18" s="761"/>
      <c r="AT18" s="761"/>
      <c r="AU18" s="762"/>
      <c r="AW18" s="26"/>
    </row>
    <row r="19" spans="1:49" x14ac:dyDescent="0.15">
      <c r="A19" s="1"/>
      <c r="B19" s="771" t="s">
        <v>8</v>
      </c>
      <c r="C19" s="772"/>
      <c r="D19" s="772"/>
      <c r="E19" s="773"/>
      <c r="F19" s="782">
        <v>0.65902777777777777</v>
      </c>
      <c r="G19" s="783"/>
      <c r="H19" s="784"/>
      <c r="I19" s="785">
        <v>3</v>
      </c>
      <c r="J19" s="759"/>
      <c r="K19" s="786"/>
      <c r="L19" s="760">
        <v>1.7</v>
      </c>
      <c r="M19" s="761"/>
      <c r="N19" s="761"/>
      <c r="O19" s="762"/>
      <c r="P19" s="8"/>
      <c r="Q19" s="48"/>
      <c r="R19" s="19" t="s">
        <v>28</v>
      </c>
      <c r="S19" s="18"/>
      <c r="T19" s="18"/>
      <c r="U19" s="18"/>
      <c r="V19" s="756">
        <v>0.66041666666666665</v>
      </c>
      <c r="W19" s="757"/>
      <c r="X19" s="758"/>
      <c r="Y19" s="759">
        <v>3</v>
      </c>
      <c r="Z19" s="759"/>
      <c r="AA19" s="759"/>
      <c r="AB19" s="760">
        <v>1.3</v>
      </c>
      <c r="AC19" s="761"/>
      <c r="AD19" s="761"/>
      <c r="AE19" s="762"/>
      <c r="AH19" s="39" t="s">
        <v>28</v>
      </c>
      <c r="AI19" s="38"/>
      <c r="AJ19" s="38"/>
      <c r="AK19" s="38"/>
      <c r="AL19" s="756">
        <v>0.69513888888888886</v>
      </c>
      <c r="AM19" s="757"/>
      <c r="AN19" s="758"/>
      <c r="AO19" s="759">
        <v>3</v>
      </c>
      <c r="AP19" s="759"/>
      <c r="AQ19" s="759"/>
      <c r="AR19" s="760">
        <v>1.3</v>
      </c>
      <c r="AS19" s="761"/>
      <c r="AT19" s="761"/>
      <c r="AU19" s="762"/>
      <c r="AW19" s="26"/>
    </row>
    <row r="20" spans="1:49" x14ac:dyDescent="0.15">
      <c r="B20" s="771" t="s">
        <v>22</v>
      </c>
      <c r="C20" s="772"/>
      <c r="D20" s="772"/>
      <c r="E20" s="773"/>
      <c r="F20" s="782">
        <v>0.6875</v>
      </c>
      <c r="G20" s="783"/>
      <c r="H20" s="784"/>
      <c r="I20" s="789">
        <v>41</v>
      </c>
      <c r="J20" s="788"/>
      <c r="K20" s="790"/>
      <c r="L20" s="760">
        <v>4.3</v>
      </c>
      <c r="M20" s="761"/>
      <c r="N20" s="761"/>
      <c r="O20" s="762"/>
      <c r="P20" s="8"/>
      <c r="Q20" s="48"/>
      <c r="R20" s="19" t="s">
        <v>27</v>
      </c>
      <c r="S20" s="18"/>
      <c r="T20" s="18"/>
      <c r="U20" s="18"/>
      <c r="V20" s="756">
        <v>0.66249999999999998</v>
      </c>
      <c r="W20" s="757"/>
      <c r="X20" s="758"/>
      <c r="Y20" s="759">
        <v>3</v>
      </c>
      <c r="Z20" s="759"/>
      <c r="AA20" s="759"/>
      <c r="AB20" s="760">
        <v>1.4</v>
      </c>
      <c r="AC20" s="761"/>
      <c r="AD20" s="761"/>
      <c r="AE20" s="762"/>
      <c r="AH20" s="39" t="s">
        <v>27</v>
      </c>
      <c r="AI20" s="38"/>
      <c r="AJ20" s="38"/>
      <c r="AK20" s="38"/>
      <c r="AL20" s="756">
        <v>0.6972222222222223</v>
      </c>
      <c r="AM20" s="757"/>
      <c r="AN20" s="758"/>
      <c r="AO20" s="759">
        <v>3</v>
      </c>
      <c r="AP20" s="759"/>
      <c r="AQ20" s="759"/>
      <c r="AR20" s="760">
        <v>1.4</v>
      </c>
      <c r="AS20" s="761"/>
      <c r="AT20" s="761"/>
      <c r="AU20" s="762"/>
      <c r="AW20" s="26"/>
    </row>
    <row r="21" spans="1:49" x14ac:dyDescent="0.15">
      <c r="B21" s="771" t="s">
        <v>15</v>
      </c>
      <c r="C21" s="772"/>
      <c r="D21" s="772"/>
      <c r="E21" s="773"/>
      <c r="F21" s="782">
        <v>0.69027777777777777</v>
      </c>
      <c r="G21" s="783"/>
      <c r="H21" s="784"/>
      <c r="I21" s="785">
        <v>4</v>
      </c>
      <c r="J21" s="759"/>
      <c r="K21" s="786"/>
      <c r="L21" s="760">
        <v>2.6</v>
      </c>
      <c r="M21" s="761"/>
      <c r="N21" s="761"/>
      <c r="O21" s="762"/>
      <c r="P21" s="8"/>
      <c r="Q21" s="48"/>
      <c r="R21" s="19" t="s">
        <v>26</v>
      </c>
      <c r="S21" s="18"/>
      <c r="T21" s="18"/>
      <c r="U21" s="18"/>
      <c r="V21" s="756">
        <v>0.66388888888888886</v>
      </c>
      <c r="W21" s="757"/>
      <c r="X21" s="758"/>
      <c r="Y21" s="759">
        <v>2</v>
      </c>
      <c r="Z21" s="759"/>
      <c r="AA21" s="759"/>
      <c r="AB21" s="760">
        <v>0.6</v>
      </c>
      <c r="AC21" s="761"/>
      <c r="AD21" s="761"/>
      <c r="AE21" s="762"/>
      <c r="AH21" s="39" t="s">
        <v>26</v>
      </c>
      <c r="AI21" s="38"/>
      <c r="AJ21" s="38"/>
      <c r="AK21" s="38"/>
      <c r="AL21" s="756">
        <v>0.69861111111111107</v>
      </c>
      <c r="AM21" s="757"/>
      <c r="AN21" s="758"/>
      <c r="AO21" s="759">
        <v>2</v>
      </c>
      <c r="AP21" s="759"/>
      <c r="AQ21" s="759"/>
      <c r="AR21" s="760">
        <v>0.6</v>
      </c>
      <c r="AS21" s="761"/>
      <c r="AT21" s="761"/>
      <c r="AU21" s="762"/>
      <c r="AW21" s="26"/>
    </row>
    <row r="22" spans="1:49" x14ac:dyDescent="0.15">
      <c r="B22" s="771" t="s">
        <v>21</v>
      </c>
      <c r="C22" s="772"/>
      <c r="D22" s="772"/>
      <c r="E22" s="773"/>
      <c r="F22" s="782">
        <v>0.69166666666666676</v>
      </c>
      <c r="G22" s="783"/>
      <c r="H22" s="784"/>
      <c r="I22" s="785">
        <v>2</v>
      </c>
      <c r="J22" s="759"/>
      <c r="K22" s="786"/>
      <c r="L22" s="760">
        <v>0.8</v>
      </c>
      <c r="M22" s="761"/>
      <c r="N22" s="761"/>
      <c r="O22" s="762"/>
      <c r="P22" s="8"/>
      <c r="Q22" s="48"/>
      <c r="R22" s="19" t="s">
        <v>25</v>
      </c>
      <c r="S22" s="18"/>
      <c r="T22" s="18"/>
      <c r="U22" s="18"/>
      <c r="V22" s="756">
        <v>0.66527777777777775</v>
      </c>
      <c r="W22" s="757"/>
      <c r="X22" s="758"/>
      <c r="Y22" s="759">
        <v>2</v>
      </c>
      <c r="Z22" s="759"/>
      <c r="AA22" s="759"/>
      <c r="AB22" s="760">
        <v>0.8</v>
      </c>
      <c r="AC22" s="761"/>
      <c r="AD22" s="761"/>
      <c r="AE22" s="762"/>
      <c r="AH22" s="39" t="s">
        <v>25</v>
      </c>
      <c r="AI22" s="38"/>
      <c r="AJ22" s="38"/>
      <c r="AK22" s="38"/>
      <c r="AL22" s="756">
        <v>0.70000000000000007</v>
      </c>
      <c r="AM22" s="757"/>
      <c r="AN22" s="758"/>
      <c r="AO22" s="759">
        <v>2</v>
      </c>
      <c r="AP22" s="759"/>
      <c r="AQ22" s="759"/>
      <c r="AR22" s="760">
        <v>0.8</v>
      </c>
      <c r="AS22" s="761"/>
      <c r="AT22" s="761"/>
      <c r="AU22" s="762"/>
      <c r="AW22" s="26"/>
    </row>
    <row r="23" spans="1:49" x14ac:dyDescent="0.15">
      <c r="B23" s="771" t="s">
        <v>8</v>
      </c>
      <c r="C23" s="772"/>
      <c r="D23" s="772"/>
      <c r="E23" s="773"/>
      <c r="F23" s="782">
        <v>0.69374999999999998</v>
      </c>
      <c r="G23" s="783"/>
      <c r="H23" s="784"/>
      <c r="I23" s="785">
        <v>3</v>
      </c>
      <c r="J23" s="759"/>
      <c r="K23" s="786"/>
      <c r="L23" s="760">
        <v>1.7</v>
      </c>
      <c r="M23" s="761"/>
      <c r="N23" s="761"/>
      <c r="O23" s="762"/>
      <c r="P23" s="8"/>
      <c r="Q23" s="48"/>
      <c r="R23" s="19" t="s">
        <v>31</v>
      </c>
      <c r="S23" s="18"/>
      <c r="T23" s="18"/>
      <c r="U23" s="18"/>
      <c r="V23" s="756">
        <v>0.67013888888888884</v>
      </c>
      <c r="W23" s="757"/>
      <c r="X23" s="758"/>
      <c r="Y23" s="759">
        <v>7</v>
      </c>
      <c r="Z23" s="759"/>
      <c r="AA23" s="759"/>
      <c r="AB23" s="760">
        <v>4.3</v>
      </c>
      <c r="AC23" s="761"/>
      <c r="AD23" s="761"/>
      <c r="AE23" s="762"/>
      <c r="AF23" s="38"/>
      <c r="AG23" s="38"/>
      <c r="AH23" s="39" t="s">
        <v>20</v>
      </c>
      <c r="AI23" s="38"/>
      <c r="AJ23" s="38"/>
      <c r="AK23" s="38"/>
      <c r="AL23" s="756">
        <v>0.77083333333333337</v>
      </c>
      <c r="AM23" s="757"/>
      <c r="AN23" s="758"/>
      <c r="AO23" s="788">
        <v>102</v>
      </c>
      <c r="AP23" s="788"/>
      <c r="AQ23" s="788"/>
      <c r="AR23" s="760">
        <v>7.5</v>
      </c>
      <c r="AS23" s="761"/>
      <c r="AT23" s="761"/>
      <c r="AU23" s="762"/>
      <c r="AW23" s="26"/>
    </row>
    <row r="24" spans="1:49" x14ac:dyDescent="0.15">
      <c r="B24" s="771" t="s">
        <v>23</v>
      </c>
      <c r="C24" s="772"/>
      <c r="D24" s="772"/>
      <c r="E24" s="773"/>
      <c r="F24" s="782">
        <v>0.77083333333333337</v>
      </c>
      <c r="G24" s="783"/>
      <c r="H24" s="784"/>
      <c r="I24" s="785">
        <v>111</v>
      </c>
      <c r="J24" s="759"/>
      <c r="K24" s="786"/>
      <c r="L24" s="760">
        <v>4.3</v>
      </c>
      <c r="M24" s="761"/>
      <c r="N24" s="761"/>
      <c r="O24" s="762"/>
      <c r="P24" s="8"/>
      <c r="Q24" s="48"/>
      <c r="R24" s="19" t="str">
        <f>R7</f>
        <v>車庫発</v>
      </c>
      <c r="S24" s="18"/>
      <c r="T24" s="18"/>
      <c r="U24" s="18"/>
      <c r="V24" s="752">
        <v>0.71180555555555547</v>
      </c>
      <c r="W24" s="753"/>
      <c r="X24" s="754"/>
      <c r="Y24" s="755">
        <v>60</v>
      </c>
      <c r="Z24" s="755"/>
      <c r="AA24" s="755"/>
      <c r="AB24" s="737">
        <v>40</v>
      </c>
      <c r="AC24" s="738"/>
      <c r="AD24" s="738"/>
      <c r="AE24" s="739"/>
      <c r="AF24" s="38"/>
      <c r="AG24" s="38"/>
      <c r="AH24" s="39" t="s">
        <v>34</v>
      </c>
      <c r="AI24" s="38"/>
      <c r="AJ24" s="38"/>
      <c r="AK24" s="38"/>
      <c r="AL24" s="756">
        <v>0.77500000000000002</v>
      </c>
      <c r="AM24" s="757"/>
      <c r="AN24" s="758"/>
      <c r="AO24" s="759">
        <v>6</v>
      </c>
      <c r="AP24" s="759"/>
      <c r="AQ24" s="759"/>
      <c r="AR24" s="760">
        <v>4</v>
      </c>
      <c r="AS24" s="761"/>
      <c r="AT24" s="761"/>
      <c r="AU24" s="762"/>
      <c r="AW24" s="26"/>
    </row>
    <row r="25" spans="1:49" x14ac:dyDescent="0.15">
      <c r="B25" s="771" t="s">
        <v>15</v>
      </c>
      <c r="C25" s="772"/>
      <c r="D25" s="772"/>
      <c r="E25" s="773"/>
      <c r="F25" s="782">
        <v>0.77361111111111114</v>
      </c>
      <c r="G25" s="783"/>
      <c r="H25" s="784"/>
      <c r="I25" s="785">
        <v>4</v>
      </c>
      <c r="J25" s="759"/>
      <c r="K25" s="786"/>
      <c r="L25" s="760">
        <v>2.6</v>
      </c>
      <c r="M25" s="761"/>
      <c r="N25" s="761"/>
      <c r="O25" s="762"/>
      <c r="P25" s="8"/>
      <c r="Q25" s="48"/>
      <c r="R25" s="27" t="s">
        <v>4</v>
      </c>
      <c r="S25" s="28"/>
      <c r="T25" s="28"/>
      <c r="U25" s="28"/>
      <c r="V25" s="742">
        <v>0.67013888888888884</v>
      </c>
      <c r="W25" s="743"/>
      <c r="X25" s="744"/>
      <c r="Y25" s="787">
        <v>60</v>
      </c>
      <c r="Z25" s="787"/>
      <c r="AA25" s="787"/>
      <c r="AB25" s="13"/>
      <c r="AC25" s="88"/>
      <c r="AD25" s="88"/>
      <c r="AE25" s="14"/>
      <c r="AF25" s="1"/>
      <c r="AH25" s="39" t="s">
        <v>30</v>
      </c>
      <c r="AI25" s="38"/>
      <c r="AJ25" s="38"/>
      <c r="AK25" s="38"/>
      <c r="AL25" s="756">
        <v>0.77638888888888891</v>
      </c>
      <c r="AM25" s="757"/>
      <c r="AN25" s="758"/>
      <c r="AO25" s="759">
        <v>2</v>
      </c>
      <c r="AP25" s="759"/>
      <c r="AQ25" s="759"/>
      <c r="AR25" s="760">
        <v>0.6</v>
      </c>
      <c r="AS25" s="761"/>
      <c r="AT25" s="761"/>
      <c r="AU25" s="762"/>
      <c r="AW25" s="26"/>
    </row>
    <row r="26" spans="1:49" x14ac:dyDescent="0.15">
      <c r="B26" s="771" t="s">
        <v>21</v>
      </c>
      <c r="C26" s="772"/>
      <c r="D26" s="772"/>
      <c r="E26" s="773"/>
      <c r="F26" s="782">
        <v>0.77500000000000002</v>
      </c>
      <c r="G26" s="783"/>
      <c r="H26" s="784"/>
      <c r="I26" s="785">
        <v>2</v>
      </c>
      <c r="J26" s="759"/>
      <c r="K26" s="786"/>
      <c r="L26" s="760">
        <v>0.8</v>
      </c>
      <c r="M26" s="761"/>
      <c r="N26" s="761"/>
      <c r="O26" s="762"/>
      <c r="P26" s="2"/>
      <c r="Q26" s="36"/>
      <c r="R26" s="733"/>
      <c r="S26" s="734"/>
      <c r="T26" s="734"/>
      <c r="U26" s="735"/>
      <c r="V26" s="779"/>
      <c r="W26" s="780"/>
      <c r="X26" s="781"/>
      <c r="Y26" s="736">
        <f>SUM(Y16:AA25)</f>
        <v>192</v>
      </c>
      <c r="Z26" s="736"/>
      <c r="AA26" s="736"/>
      <c r="AB26" s="834">
        <f>SUM(AB16:AE25)</f>
        <v>84</v>
      </c>
      <c r="AC26" s="835"/>
      <c r="AD26" s="835"/>
      <c r="AE26" s="836"/>
      <c r="AF26" s="1"/>
      <c r="AH26" s="39" t="s">
        <v>28</v>
      </c>
      <c r="AI26" s="38"/>
      <c r="AJ26" s="38"/>
      <c r="AK26" s="38"/>
      <c r="AL26" s="756">
        <v>0.77847222222222223</v>
      </c>
      <c r="AM26" s="757"/>
      <c r="AN26" s="758"/>
      <c r="AO26" s="759">
        <v>3</v>
      </c>
      <c r="AP26" s="759"/>
      <c r="AQ26" s="759"/>
      <c r="AR26" s="760">
        <v>1.3</v>
      </c>
      <c r="AS26" s="761"/>
      <c r="AT26" s="761"/>
      <c r="AU26" s="762"/>
      <c r="AW26" s="26"/>
    </row>
    <row r="27" spans="1:49" x14ac:dyDescent="0.15">
      <c r="B27" s="771" t="s">
        <v>8</v>
      </c>
      <c r="C27" s="772"/>
      <c r="D27" s="772"/>
      <c r="E27" s="773"/>
      <c r="F27" s="782">
        <v>0.77708333333333324</v>
      </c>
      <c r="G27" s="783"/>
      <c r="H27" s="784"/>
      <c r="I27" s="785">
        <v>3</v>
      </c>
      <c r="J27" s="759"/>
      <c r="K27" s="786"/>
      <c r="L27" s="760">
        <v>1.7</v>
      </c>
      <c r="M27" s="761"/>
      <c r="N27" s="761"/>
      <c r="O27" s="762"/>
      <c r="P27" s="1"/>
      <c r="R27" s="720"/>
      <c r="S27" s="721"/>
      <c r="T27" s="721"/>
      <c r="U27" s="722"/>
      <c r="V27" s="720"/>
      <c r="W27" s="721"/>
      <c r="X27" s="722"/>
      <c r="Y27" s="723">
        <f>Y14+Y26</f>
        <v>375</v>
      </c>
      <c r="Z27" s="723"/>
      <c r="AA27" s="723"/>
      <c r="AB27" s="837">
        <f>AB14+AB26</f>
        <v>163.19999999999999</v>
      </c>
      <c r="AC27" s="838"/>
      <c r="AD27" s="838"/>
      <c r="AE27" s="839"/>
      <c r="AF27" s="1"/>
      <c r="AH27" s="39" t="s">
        <v>27</v>
      </c>
      <c r="AI27" s="38"/>
      <c r="AJ27" s="38"/>
      <c r="AK27" s="38"/>
      <c r="AL27" s="756">
        <v>0.78055555555555556</v>
      </c>
      <c r="AM27" s="757"/>
      <c r="AN27" s="758"/>
      <c r="AO27" s="759">
        <v>3</v>
      </c>
      <c r="AP27" s="759"/>
      <c r="AQ27" s="759"/>
      <c r="AR27" s="760">
        <v>1.4</v>
      </c>
      <c r="AS27" s="761"/>
      <c r="AT27" s="761"/>
      <c r="AU27" s="762"/>
      <c r="AW27" s="16"/>
    </row>
    <row r="28" spans="1:49" x14ac:dyDescent="0.15">
      <c r="B28" s="771" t="s">
        <v>56</v>
      </c>
      <c r="C28" s="772"/>
      <c r="D28" s="772"/>
      <c r="E28" s="773"/>
      <c r="F28" s="774">
        <v>0.81319444444444444</v>
      </c>
      <c r="G28" s="775"/>
      <c r="H28" s="776"/>
      <c r="I28" s="777">
        <v>52</v>
      </c>
      <c r="J28" s="755"/>
      <c r="K28" s="778"/>
      <c r="L28" s="737">
        <v>34.9</v>
      </c>
      <c r="M28" s="738"/>
      <c r="N28" s="738"/>
      <c r="O28" s="739"/>
      <c r="P28" s="1"/>
      <c r="R28" s="22"/>
      <c r="S28" s="23"/>
      <c r="T28" s="23"/>
      <c r="U28" s="23"/>
      <c r="V28" s="30"/>
      <c r="W28" s="31"/>
      <c r="X28" s="32" t="str">
        <f>B32</f>
        <v>大矢野運行業者</v>
      </c>
      <c r="Y28" s="727">
        <f>ROUNDUP(Y27/60,0)</f>
        <v>7</v>
      </c>
      <c r="Z28" s="728"/>
      <c r="AA28" s="729"/>
      <c r="AB28" s="730">
        <f>ROUNDUP(AB27,-1)</f>
        <v>170</v>
      </c>
      <c r="AC28" s="731"/>
      <c r="AD28" s="731"/>
      <c r="AE28" s="732"/>
      <c r="AF28" s="1"/>
      <c r="AH28" s="39" t="s">
        <v>26</v>
      </c>
      <c r="AI28" s="38"/>
      <c r="AJ28" s="38"/>
      <c r="AK28" s="38"/>
      <c r="AL28" s="756">
        <v>0.78194444444444444</v>
      </c>
      <c r="AM28" s="757"/>
      <c r="AN28" s="758"/>
      <c r="AO28" s="759">
        <v>2</v>
      </c>
      <c r="AP28" s="759"/>
      <c r="AQ28" s="759"/>
      <c r="AR28" s="760">
        <v>0.6</v>
      </c>
      <c r="AS28" s="761"/>
      <c r="AT28" s="761"/>
      <c r="AU28" s="762"/>
      <c r="AW28" s="15"/>
    </row>
    <row r="29" spans="1:49" x14ac:dyDescent="0.15">
      <c r="B29" s="763" t="s">
        <v>4</v>
      </c>
      <c r="C29" s="764"/>
      <c r="D29" s="764"/>
      <c r="E29" s="765"/>
      <c r="F29" s="766">
        <v>0.85486111111111107</v>
      </c>
      <c r="G29" s="767"/>
      <c r="H29" s="768"/>
      <c r="I29" s="769">
        <v>60</v>
      </c>
      <c r="J29" s="745"/>
      <c r="K29" s="770"/>
      <c r="L29" s="13"/>
      <c r="M29" s="88"/>
      <c r="N29" s="88"/>
      <c r="O29" s="14"/>
      <c r="P29" s="1"/>
      <c r="AF29" s="1"/>
      <c r="AH29" s="39" t="s">
        <v>25</v>
      </c>
      <c r="AI29" s="38"/>
      <c r="AJ29" s="38"/>
      <c r="AK29" s="38"/>
      <c r="AL29" s="756">
        <v>0.78333333333333333</v>
      </c>
      <c r="AM29" s="757"/>
      <c r="AN29" s="758"/>
      <c r="AO29" s="759">
        <v>2</v>
      </c>
      <c r="AP29" s="759"/>
      <c r="AQ29" s="759"/>
      <c r="AR29" s="760">
        <v>0.8</v>
      </c>
      <c r="AS29" s="761"/>
      <c r="AT29" s="761"/>
      <c r="AU29" s="762"/>
      <c r="AW29" s="15"/>
    </row>
    <row r="30" spans="1:49" x14ac:dyDescent="0.15">
      <c r="B30" s="733"/>
      <c r="C30" s="734"/>
      <c r="D30" s="734"/>
      <c r="E30" s="735"/>
      <c r="F30" s="733"/>
      <c r="G30" s="734"/>
      <c r="H30" s="735"/>
      <c r="I30" s="746">
        <f>SUM(I16:K29)</f>
        <v>338</v>
      </c>
      <c r="J30" s="747"/>
      <c r="K30" s="748"/>
      <c r="L30" s="840">
        <f>SUM(L16:O29)</f>
        <v>89.8</v>
      </c>
      <c r="M30" s="841"/>
      <c r="N30" s="841"/>
      <c r="O30" s="842"/>
      <c r="P30" s="1"/>
      <c r="R30" s="1"/>
      <c r="S30" s="1"/>
      <c r="T30" s="1"/>
      <c r="U30" s="1"/>
      <c r="V30" s="1"/>
      <c r="W30" s="1"/>
      <c r="X30" s="1"/>
      <c r="Y30" s="1"/>
      <c r="Z30" s="1"/>
      <c r="AA30" s="1"/>
      <c r="AB30" s="1"/>
      <c r="AC30" s="1"/>
      <c r="AE30" s="1"/>
      <c r="AF30" s="1"/>
      <c r="AH30" s="39" t="str">
        <f>AH7</f>
        <v>車庫発</v>
      </c>
      <c r="AI30" s="38"/>
      <c r="AJ30" s="38"/>
      <c r="AK30" s="38"/>
      <c r="AL30" s="752">
        <v>0.82500000000000007</v>
      </c>
      <c r="AM30" s="753"/>
      <c r="AN30" s="754"/>
      <c r="AO30" s="755">
        <v>60</v>
      </c>
      <c r="AP30" s="755"/>
      <c r="AQ30" s="755"/>
      <c r="AR30" s="737">
        <v>39.5</v>
      </c>
      <c r="AS30" s="738"/>
      <c r="AT30" s="738"/>
      <c r="AU30" s="739"/>
      <c r="AW30" s="15"/>
    </row>
    <row r="31" spans="1:49" x14ac:dyDescent="0.15">
      <c r="B31" s="720"/>
      <c r="C31" s="721"/>
      <c r="D31" s="721"/>
      <c r="E31" s="722"/>
      <c r="F31" s="720"/>
      <c r="G31" s="721"/>
      <c r="H31" s="722"/>
      <c r="I31" s="740">
        <f>I14+I30</f>
        <v>514</v>
      </c>
      <c r="J31" s="723"/>
      <c r="K31" s="741"/>
      <c r="L31" s="837">
        <f>L14+L30</f>
        <v>166</v>
      </c>
      <c r="M31" s="838"/>
      <c r="N31" s="838"/>
      <c r="O31" s="839"/>
      <c r="P31" s="1"/>
      <c r="R31" s="1"/>
      <c r="S31" s="1"/>
      <c r="T31" s="1"/>
      <c r="U31" s="1"/>
      <c r="V31" s="1"/>
      <c r="W31" s="1"/>
      <c r="X31" s="1"/>
      <c r="Y31" s="1"/>
      <c r="Z31" s="97"/>
      <c r="AA31" s="97"/>
      <c r="AB31" s="97"/>
      <c r="AC31" s="1"/>
      <c r="AE31" s="1"/>
      <c r="AF31" s="1"/>
      <c r="AH31" s="54" t="s">
        <v>4</v>
      </c>
      <c r="AI31" s="55"/>
      <c r="AJ31" s="55"/>
      <c r="AK31" s="55"/>
      <c r="AL31" s="742">
        <v>0.8666666666666667</v>
      </c>
      <c r="AM31" s="743"/>
      <c r="AN31" s="744"/>
      <c r="AO31" s="745">
        <v>60</v>
      </c>
      <c r="AP31" s="745"/>
      <c r="AQ31" s="745"/>
      <c r="AR31" s="13"/>
      <c r="AS31" s="88"/>
      <c r="AT31" s="88"/>
      <c r="AU31" s="14"/>
      <c r="AW31" s="15"/>
    </row>
    <row r="32" spans="1:49" x14ac:dyDescent="0.15">
      <c r="B32" s="711" t="s">
        <v>60</v>
      </c>
      <c r="C32" s="712"/>
      <c r="D32" s="712"/>
      <c r="E32" s="712"/>
      <c r="F32" s="712"/>
      <c r="G32" s="712"/>
      <c r="H32" s="713"/>
      <c r="I32" s="727">
        <f>ROUNDUP(I31/60,0)</f>
        <v>9</v>
      </c>
      <c r="J32" s="728"/>
      <c r="K32" s="729"/>
      <c r="L32" s="730">
        <f>ROUNDUP(L31,-1)</f>
        <v>170</v>
      </c>
      <c r="M32" s="731"/>
      <c r="N32" s="731"/>
      <c r="O32" s="732"/>
      <c r="P32" s="1"/>
      <c r="R32" s="1"/>
      <c r="S32" s="1"/>
      <c r="T32" s="1"/>
      <c r="U32" s="1"/>
      <c r="V32" s="1"/>
      <c r="W32" s="1"/>
      <c r="X32" s="1"/>
      <c r="Y32" s="1"/>
      <c r="Z32" s="97"/>
      <c r="AA32" s="97"/>
      <c r="AB32" s="97"/>
      <c r="AC32" s="1"/>
      <c r="AE32" s="1"/>
      <c r="AF32" s="1"/>
      <c r="AH32" s="733"/>
      <c r="AI32" s="734"/>
      <c r="AJ32" s="734"/>
      <c r="AK32" s="735"/>
      <c r="AL32" s="733"/>
      <c r="AM32" s="734"/>
      <c r="AN32" s="735"/>
      <c r="AO32" s="736">
        <f>SUM(AO16:AQ31)</f>
        <v>305</v>
      </c>
      <c r="AP32" s="736"/>
      <c r="AQ32" s="736"/>
      <c r="AR32" s="834">
        <f>SUM(AR16:AU31)</f>
        <v>95.399999999999991</v>
      </c>
      <c r="AS32" s="835"/>
      <c r="AT32" s="835"/>
      <c r="AU32" s="836"/>
      <c r="AW32" s="15"/>
    </row>
    <row r="33" spans="2:49" x14ac:dyDescent="0.15">
      <c r="P33" s="1"/>
      <c r="AF33" s="1"/>
      <c r="AH33" s="720"/>
      <c r="AI33" s="721"/>
      <c r="AJ33" s="721"/>
      <c r="AK33" s="722"/>
      <c r="AL33" s="720"/>
      <c r="AM33" s="721"/>
      <c r="AN33" s="722"/>
      <c r="AO33" s="723">
        <f>AO14+AO32</f>
        <v>493</v>
      </c>
      <c r="AP33" s="723"/>
      <c r="AQ33" s="723"/>
      <c r="AR33" s="837">
        <f>AR14+AR32</f>
        <v>179.39999999999998</v>
      </c>
      <c r="AS33" s="838"/>
      <c r="AT33" s="838"/>
      <c r="AU33" s="839"/>
      <c r="AW33" s="15"/>
    </row>
    <row r="34" spans="2:49" x14ac:dyDescent="0.15">
      <c r="P34" s="1"/>
      <c r="AH34" s="44"/>
      <c r="AI34" s="45"/>
      <c r="AJ34" s="45"/>
      <c r="AK34" s="45"/>
      <c r="AL34" s="56"/>
      <c r="AM34" s="57"/>
      <c r="AN34" s="58" t="str">
        <f>B32</f>
        <v>大矢野運行業者</v>
      </c>
      <c r="AO34" s="727">
        <f>ROUNDUP(AO33/60,0)</f>
        <v>9</v>
      </c>
      <c r="AP34" s="728"/>
      <c r="AQ34" s="729"/>
      <c r="AR34" s="730">
        <f>ROUNDUP(AR33,-1)</f>
        <v>180</v>
      </c>
      <c r="AS34" s="731"/>
      <c r="AT34" s="731"/>
      <c r="AU34" s="732"/>
      <c r="AV34" s="33"/>
    </row>
    <row r="35" spans="2:49" hidden="1" outlineLevel="1" x14ac:dyDescent="0.15">
      <c r="B35" s="711" t="s">
        <v>24</v>
      </c>
      <c r="C35" s="712"/>
      <c r="D35" s="712"/>
      <c r="E35" s="712"/>
      <c r="F35" s="712"/>
      <c r="G35" s="712"/>
      <c r="H35" s="713"/>
      <c r="I35" s="714">
        <f>ROUNDUP((I31-I8-I13-I16-I28)/60,0)</f>
        <v>6</v>
      </c>
      <c r="J35" s="715"/>
      <c r="K35" s="716"/>
      <c r="L35" s="708">
        <f>ROUNDUP((L31-L8-L13-L16-L28),-1)</f>
        <v>40</v>
      </c>
      <c r="M35" s="709"/>
      <c r="N35" s="709"/>
      <c r="O35" s="710"/>
      <c r="R35" s="17"/>
      <c r="S35" s="20"/>
      <c r="T35" s="20"/>
      <c r="U35" s="20"/>
      <c r="V35" s="17"/>
      <c r="W35" s="20"/>
      <c r="X35" s="29" t="s">
        <v>32</v>
      </c>
      <c r="Y35" s="714">
        <f>ROUNDUP((Y27-Y8-Y13-Y16-Y24)/60,0)</f>
        <v>3</v>
      </c>
      <c r="Z35" s="715"/>
      <c r="AA35" s="716"/>
      <c r="AB35" s="708">
        <f>ROUNDUP((AB27-AB8-AB13-AB16-AB24),-1)</f>
        <v>30</v>
      </c>
      <c r="AC35" s="709"/>
      <c r="AD35" s="709"/>
      <c r="AE35" s="710"/>
      <c r="AH35" s="37"/>
      <c r="AI35" s="42"/>
      <c r="AJ35" s="42"/>
      <c r="AK35" s="42"/>
      <c r="AL35" s="37"/>
      <c r="AM35" s="42"/>
      <c r="AN35" s="58" t="s">
        <v>32</v>
      </c>
      <c r="AO35" s="714">
        <f>ROUNDUP((AO33-AO8-AO13-AO16-AO30)/60,0)</f>
        <v>5</v>
      </c>
      <c r="AP35" s="715"/>
      <c r="AQ35" s="716"/>
      <c r="AR35" s="708">
        <f>ROUNDUP((AR33-AR8-AR13-AR16-AR30),-1)</f>
        <v>40</v>
      </c>
      <c r="AS35" s="709"/>
      <c r="AT35" s="709"/>
      <c r="AU35" s="710"/>
      <c r="AV35" s="33"/>
    </row>
    <row r="36" spans="2:49" hidden="1" outlineLevel="1" x14ac:dyDescent="0.15">
      <c r="AV36" s="33"/>
    </row>
    <row r="37" spans="2:49" collapsed="1" x14ac:dyDescent="0.15">
      <c r="B37" s="91" t="s">
        <v>51</v>
      </c>
      <c r="C37" s="91"/>
      <c r="D37" s="91"/>
      <c r="E37" s="91"/>
      <c r="F37" s="91"/>
      <c r="G37" s="91"/>
      <c r="H37" s="91"/>
      <c r="I37" s="91"/>
      <c r="J37" s="91"/>
      <c r="K37" s="91"/>
      <c r="L37" s="91"/>
      <c r="M37" s="91"/>
      <c r="N37" s="91"/>
      <c r="O37" s="91"/>
      <c r="P37" s="91"/>
      <c r="Q37" s="91"/>
      <c r="R37" s="91" t="s">
        <v>52</v>
      </c>
      <c r="S37" s="91"/>
      <c r="T37" s="91"/>
      <c r="U37" s="91"/>
      <c r="V37" s="91"/>
      <c r="W37" s="91"/>
      <c r="X37" s="91"/>
      <c r="Y37" s="91"/>
      <c r="Z37" s="91"/>
      <c r="AA37" s="91"/>
      <c r="AB37" s="91"/>
      <c r="AC37" s="91"/>
      <c r="AD37" s="91"/>
      <c r="AE37" s="91"/>
      <c r="AF37" s="91"/>
      <c r="AH37" s="91" t="s">
        <v>53</v>
      </c>
      <c r="AI37" s="91"/>
      <c r="AJ37" s="91"/>
      <c r="AK37" s="91"/>
      <c r="AL37" s="91"/>
      <c r="AM37" s="91"/>
      <c r="AN37" s="91"/>
      <c r="AO37" s="91"/>
      <c r="AP37" s="91"/>
      <c r="AQ37" s="91"/>
      <c r="AR37" s="91"/>
      <c r="AS37" s="91"/>
      <c r="AT37" s="91"/>
      <c r="AU37" s="91"/>
      <c r="AV37" s="91"/>
    </row>
    <row r="38" spans="2:49" x14ac:dyDescent="0.15">
      <c r="B38" s="91" t="s">
        <v>5</v>
      </c>
      <c r="C38" s="91"/>
      <c r="D38" s="91"/>
      <c r="E38" s="91"/>
      <c r="F38" s="91"/>
      <c r="G38" s="91"/>
      <c r="H38" s="91"/>
      <c r="I38" s="91"/>
      <c r="J38" s="91"/>
      <c r="K38" s="91"/>
      <c r="L38" s="91"/>
      <c r="M38" s="91"/>
      <c r="N38" s="91"/>
      <c r="O38" s="91"/>
      <c r="P38" s="91"/>
      <c r="Q38" s="91"/>
      <c r="R38" s="91" t="s">
        <v>5</v>
      </c>
      <c r="S38" s="91"/>
      <c r="T38" s="91"/>
      <c r="U38" s="91"/>
      <c r="V38" s="91"/>
      <c r="W38" s="91"/>
      <c r="X38" s="91"/>
      <c r="Y38" s="91"/>
      <c r="Z38" s="91"/>
      <c r="AA38" s="91"/>
      <c r="AB38" s="91"/>
      <c r="AC38" s="91"/>
      <c r="AD38" s="91"/>
      <c r="AE38" s="91"/>
      <c r="AF38" s="91"/>
      <c r="AH38" s="91" t="s">
        <v>5</v>
      </c>
      <c r="AI38" s="91"/>
      <c r="AJ38" s="91"/>
      <c r="AK38" s="91"/>
      <c r="AL38" s="91"/>
      <c r="AM38" s="91"/>
      <c r="AN38" s="91"/>
      <c r="AO38" s="91"/>
      <c r="AP38" s="91"/>
      <c r="AQ38" s="91"/>
      <c r="AR38" s="91"/>
      <c r="AS38" s="91"/>
      <c r="AT38" s="91"/>
      <c r="AU38" s="91"/>
      <c r="AV38" s="91"/>
    </row>
    <row r="39" spans="2:49" x14ac:dyDescent="0.15">
      <c r="B39" s="92" t="s">
        <v>6</v>
      </c>
      <c r="C39" s="92"/>
      <c r="D39" s="92"/>
      <c r="E39" s="92"/>
      <c r="F39" s="92"/>
      <c r="G39" s="91"/>
      <c r="H39" s="91"/>
      <c r="I39" s="95"/>
      <c r="J39" s="704">
        <f>$F$2*(J41+J43)</f>
        <v>17797410</v>
      </c>
      <c r="K39" s="704"/>
      <c r="L39" s="704"/>
      <c r="M39" s="704"/>
      <c r="N39" s="94"/>
      <c r="O39" s="92" t="s">
        <v>7</v>
      </c>
      <c r="P39" s="92"/>
      <c r="Q39" s="92"/>
      <c r="R39" s="92" t="s">
        <v>6</v>
      </c>
      <c r="S39" s="92"/>
      <c r="T39" s="92"/>
      <c r="U39" s="92"/>
      <c r="V39" s="92"/>
      <c r="W39" s="91"/>
      <c r="X39" s="91"/>
      <c r="Y39" s="95"/>
      <c r="Z39" s="704">
        <f>$F$2*(Z41+Z43)</f>
        <v>15001830</v>
      </c>
      <c r="AA39" s="704"/>
      <c r="AB39" s="704"/>
      <c r="AC39" s="704"/>
      <c r="AD39" s="94"/>
      <c r="AE39" s="92" t="s">
        <v>7</v>
      </c>
      <c r="AF39" s="92"/>
      <c r="AH39" s="92" t="s">
        <v>6</v>
      </c>
      <c r="AI39" s="92"/>
      <c r="AJ39" s="92"/>
      <c r="AK39" s="92"/>
      <c r="AL39" s="92"/>
      <c r="AM39" s="91"/>
      <c r="AN39" s="91"/>
      <c r="AO39" s="95"/>
      <c r="AP39" s="704">
        <f>$F$2*(AP41+AP43)</f>
        <v>18104310</v>
      </c>
      <c r="AQ39" s="704"/>
      <c r="AR39" s="704"/>
      <c r="AS39" s="704"/>
      <c r="AT39" s="94"/>
      <c r="AU39" s="92" t="s">
        <v>7</v>
      </c>
      <c r="AV39" s="92"/>
    </row>
    <row r="40" spans="2:49" x14ac:dyDescent="0.15">
      <c r="B40" s="91" t="s">
        <v>10</v>
      </c>
      <c r="C40" s="91"/>
      <c r="D40" s="91"/>
      <c r="E40" s="91"/>
      <c r="F40" s="91"/>
      <c r="G40" s="91"/>
      <c r="H40" s="91"/>
      <c r="I40" s="91"/>
      <c r="J40" s="92"/>
      <c r="K40" s="92"/>
      <c r="L40" s="92"/>
      <c r="M40" s="92"/>
      <c r="N40" s="92"/>
      <c r="O40" s="92"/>
      <c r="P40" s="91"/>
      <c r="Q40" s="91"/>
      <c r="R40" s="91" t="s">
        <v>10</v>
      </c>
      <c r="S40" s="91"/>
      <c r="T40" s="91"/>
      <c r="U40" s="91"/>
      <c r="V40" s="91"/>
      <c r="W40" s="91"/>
      <c r="X40" s="91"/>
      <c r="Y40" s="91"/>
      <c r="Z40" s="92"/>
      <c r="AA40" s="92"/>
      <c r="AB40" s="92"/>
      <c r="AC40" s="92"/>
      <c r="AD40" s="92"/>
      <c r="AE40" s="92"/>
      <c r="AF40" s="91"/>
      <c r="AH40" s="91" t="s">
        <v>10</v>
      </c>
      <c r="AI40" s="91"/>
      <c r="AJ40" s="91"/>
      <c r="AK40" s="91"/>
      <c r="AL40" s="91"/>
      <c r="AM40" s="91"/>
      <c r="AN40" s="91"/>
      <c r="AO40" s="91"/>
      <c r="AP40" s="92"/>
      <c r="AQ40" s="92"/>
      <c r="AR40" s="92"/>
      <c r="AS40" s="92"/>
      <c r="AT40" s="92"/>
      <c r="AU40" s="92"/>
      <c r="AV40" s="91"/>
    </row>
    <row r="41" spans="2:49" x14ac:dyDescent="0.15">
      <c r="B41" s="701">
        <f>L32</f>
        <v>170</v>
      </c>
      <c r="C41" s="701"/>
      <c r="D41" s="92" t="s">
        <v>12</v>
      </c>
      <c r="E41" s="702">
        <v>110</v>
      </c>
      <c r="F41" s="702"/>
      <c r="G41" s="702"/>
      <c r="H41" s="702"/>
      <c r="I41" s="92" t="s">
        <v>13</v>
      </c>
      <c r="J41" s="699">
        <f>B41*E41</f>
        <v>18700</v>
      </c>
      <c r="K41" s="699"/>
      <c r="L41" s="699"/>
      <c r="M41" s="699"/>
      <c r="N41" s="93"/>
      <c r="O41" s="92" t="s">
        <v>14</v>
      </c>
      <c r="P41" s="91"/>
      <c r="Q41" s="91"/>
      <c r="R41" s="701">
        <f>AB28</f>
        <v>170</v>
      </c>
      <c r="S41" s="701"/>
      <c r="T41" s="92" t="s">
        <v>12</v>
      </c>
      <c r="U41" s="702">
        <v>110</v>
      </c>
      <c r="V41" s="702"/>
      <c r="W41" s="702"/>
      <c r="X41" s="702"/>
      <c r="Y41" s="92" t="s">
        <v>13</v>
      </c>
      <c r="Z41" s="699">
        <f>R41*U41</f>
        <v>18700</v>
      </c>
      <c r="AA41" s="699"/>
      <c r="AB41" s="699"/>
      <c r="AC41" s="699"/>
      <c r="AD41" s="93"/>
      <c r="AE41" s="92" t="s">
        <v>14</v>
      </c>
      <c r="AF41" s="91"/>
      <c r="AH41" s="701">
        <f>AR34</f>
        <v>180</v>
      </c>
      <c r="AI41" s="701"/>
      <c r="AJ41" s="92" t="s">
        <v>12</v>
      </c>
      <c r="AK41" s="702">
        <v>110</v>
      </c>
      <c r="AL41" s="702"/>
      <c r="AM41" s="702"/>
      <c r="AN41" s="702"/>
      <c r="AO41" s="92" t="s">
        <v>13</v>
      </c>
      <c r="AP41" s="699">
        <f>AH41*AK41</f>
        <v>19800</v>
      </c>
      <c r="AQ41" s="699"/>
      <c r="AR41" s="699"/>
      <c r="AS41" s="699"/>
      <c r="AT41" s="93"/>
      <c r="AU41" s="92" t="s">
        <v>14</v>
      </c>
      <c r="AV41" s="91"/>
    </row>
    <row r="42" spans="2:49" x14ac:dyDescent="0.15">
      <c r="B42" s="91" t="s">
        <v>16</v>
      </c>
      <c r="C42" s="91"/>
      <c r="D42" s="91"/>
      <c r="E42" s="91"/>
      <c r="F42" s="91"/>
      <c r="G42" s="91"/>
      <c r="H42" s="91"/>
      <c r="I42" s="91"/>
      <c r="J42" s="92"/>
      <c r="K42" s="92"/>
      <c r="L42" s="92"/>
      <c r="M42" s="92"/>
      <c r="N42" s="92"/>
      <c r="O42" s="92"/>
      <c r="P42" s="91"/>
      <c r="Q42" s="91"/>
      <c r="R42" s="91" t="s">
        <v>16</v>
      </c>
      <c r="S42" s="91"/>
      <c r="T42" s="91"/>
      <c r="U42" s="91"/>
      <c r="V42" s="91"/>
      <c r="W42" s="91"/>
      <c r="X42" s="91"/>
      <c r="Y42" s="91"/>
      <c r="Z42" s="92"/>
      <c r="AA42" s="92"/>
      <c r="AB42" s="92"/>
      <c r="AC42" s="92"/>
      <c r="AD42" s="92"/>
      <c r="AE42" s="92"/>
      <c r="AF42" s="91"/>
      <c r="AH42" s="91" t="s">
        <v>16</v>
      </c>
      <c r="AI42" s="91"/>
      <c r="AJ42" s="91"/>
      <c r="AK42" s="91"/>
      <c r="AL42" s="91"/>
      <c r="AM42" s="91"/>
      <c r="AN42" s="91"/>
      <c r="AO42" s="91"/>
      <c r="AP42" s="92"/>
      <c r="AQ42" s="92"/>
      <c r="AR42" s="92"/>
      <c r="AS42" s="92"/>
      <c r="AT42" s="92"/>
      <c r="AU42" s="92"/>
      <c r="AV42" s="91"/>
    </row>
    <row r="43" spans="2:49" x14ac:dyDescent="0.15">
      <c r="B43" s="706">
        <f>I32</f>
        <v>9</v>
      </c>
      <c r="C43" s="706"/>
      <c r="D43" s="91" t="s">
        <v>12</v>
      </c>
      <c r="E43" s="703">
        <v>5010</v>
      </c>
      <c r="F43" s="703"/>
      <c r="G43" s="703"/>
      <c r="H43" s="703"/>
      <c r="I43" s="114" t="s">
        <v>13</v>
      </c>
      <c r="J43" s="830">
        <f>B43*E43</f>
        <v>45090</v>
      </c>
      <c r="K43" s="830"/>
      <c r="L43" s="830"/>
      <c r="M43" s="830"/>
      <c r="N43" s="93"/>
      <c r="O43" s="92" t="s">
        <v>17</v>
      </c>
      <c r="P43" s="91"/>
      <c r="Q43" s="91"/>
      <c r="R43" s="706">
        <f>Y28</f>
        <v>7</v>
      </c>
      <c r="S43" s="706"/>
      <c r="T43" s="91" t="s">
        <v>12</v>
      </c>
      <c r="U43" s="703">
        <v>5010</v>
      </c>
      <c r="V43" s="703"/>
      <c r="W43" s="703"/>
      <c r="X43" s="703"/>
      <c r="Y43" s="114" t="s">
        <v>13</v>
      </c>
      <c r="Z43" s="830">
        <f>R43*U43</f>
        <v>35070</v>
      </c>
      <c r="AA43" s="830"/>
      <c r="AB43" s="830"/>
      <c r="AC43" s="830"/>
      <c r="AD43" s="93"/>
      <c r="AE43" s="92" t="s">
        <v>17</v>
      </c>
      <c r="AF43" s="91"/>
      <c r="AH43" s="706">
        <f>AO34</f>
        <v>9</v>
      </c>
      <c r="AI43" s="706"/>
      <c r="AJ43" s="91" t="s">
        <v>12</v>
      </c>
      <c r="AK43" s="703">
        <v>5010</v>
      </c>
      <c r="AL43" s="703"/>
      <c r="AM43" s="703"/>
      <c r="AN43" s="703"/>
      <c r="AO43" s="114" t="s">
        <v>13</v>
      </c>
      <c r="AP43" s="830">
        <f>AH43*AK43</f>
        <v>45090</v>
      </c>
      <c r="AQ43" s="830"/>
      <c r="AR43" s="830"/>
      <c r="AS43" s="830"/>
      <c r="AT43" s="93"/>
      <c r="AU43" s="92" t="s">
        <v>17</v>
      </c>
      <c r="AV43" s="91"/>
    </row>
    <row r="44" spans="2:49" x14ac:dyDescent="0.15">
      <c r="B44" s="91"/>
      <c r="C44" s="91"/>
      <c r="D44" s="91"/>
      <c r="E44" s="91"/>
      <c r="F44" s="91"/>
      <c r="G44" s="91"/>
      <c r="H44" s="91"/>
      <c r="I44" s="91"/>
      <c r="J44" s="92"/>
      <c r="K44" s="92"/>
      <c r="L44" s="92"/>
      <c r="M44" s="92"/>
      <c r="N44" s="92"/>
      <c r="O44" s="92"/>
      <c r="P44" s="91"/>
      <c r="Q44" s="91"/>
      <c r="R44" s="91"/>
      <c r="S44" s="91"/>
      <c r="T44" s="91"/>
      <c r="U44" s="91"/>
      <c r="V44" s="91"/>
      <c r="W44" s="114"/>
      <c r="X44" s="114"/>
      <c r="Y44" s="114"/>
      <c r="Z44" s="114"/>
      <c r="AA44" s="114"/>
      <c r="AB44" s="114"/>
      <c r="AC44" s="92"/>
      <c r="AD44" s="92"/>
      <c r="AE44" s="92"/>
      <c r="AF44" s="91"/>
      <c r="AH44" s="91"/>
      <c r="AI44" s="91"/>
      <c r="AJ44" s="91"/>
      <c r="AK44" s="91"/>
      <c r="AL44" s="91"/>
      <c r="AM44" s="91"/>
      <c r="AN44" s="91"/>
      <c r="AO44" s="91"/>
      <c r="AP44" s="92"/>
      <c r="AQ44" s="92"/>
      <c r="AR44" s="92"/>
      <c r="AS44" s="92"/>
      <c r="AT44" s="92"/>
      <c r="AU44" s="92"/>
      <c r="AV44" s="91"/>
    </row>
    <row r="45" spans="2:49" x14ac:dyDescent="0.15">
      <c r="B45" s="91" t="s">
        <v>18</v>
      </c>
      <c r="C45" s="91"/>
      <c r="D45" s="91"/>
      <c r="E45" s="91"/>
      <c r="F45" s="91"/>
      <c r="G45" s="91"/>
      <c r="H45" s="91"/>
      <c r="I45" s="91"/>
      <c r="J45" s="92"/>
      <c r="K45" s="92"/>
      <c r="L45" s="92"/>
      <c r="M45" s="92"/>
      <c r="N45" s="92"/>
      <c r="O45" s="92"/>
      <c r="P45" s="91"/>
      <c r="Q45" s="91"/>
      <c r="R45" s="91" t="s">
        <v>18</v>
      </c>
      <c r="S45" s="91"/>
      <c r="T45" s="91"/>
      <c r="U45" s="91"/>
      <c r="V45" s="91"/>
      <c r="W45" s="91"/>
      <c r="X45" s="91"/>
      <c r="Y45" s="91"/>
      <c r="Z45" s="92"/>
      <c r="AA45" s="92"/>
      <c r="AB45" s="92"/>
      <c r="AC45" s="92"/>
      <c r="AD45" s="92"/>
      <c r="AE45" s="92"/>
      <c r="AF45" s="91"/>
      <c r="AH45" s="91" t="s">
        <v>18</v>
      </c>
      <c r="AI45" s="91"/>
      <c r="AJ45" s="91"/>
      <c r="AK45" s="91"/>
      <c r="AL45" s="91"/>
      <c r="AM45" s="91"/>
      <c r="AN45" s="91"/>
      <c r="AO45" s="91"/>
      <c r="AP45" s="92"/>
      <c r="AQ45" s="92"/>
      <c r="AR45" s="92"/>
      <c r="AS45" s="92"/>
      <c r="AT45" s="92"/>
      <c r="AU45" s="92"/>
      <c r="AV45" s="91"/>
    </row>
    <row r="46" spans="2:49" x14ac:dyDescent="0.15">
      <c r="B46" s="92" t="s">
        <v>6</v>
      </c>
      <c r="C46" s="92"/>
      <c r="D46" s="92"/>
      <c r="E46" s="92"/>
      <c r="F46" s="91"/>
      <c r="G46" s="91"/>
      <c r="H46" s="91"/>
      <c r="I46" s="95"/>
      <c r="J46" s="704">
        <f>$F$2*(J48+J50)</f>
        <v>12507570</v>
      </c>
      <c r="K46" s="704"/>
      <c r="L46" s="704"/>
      <c r="M46" s="704"/>
      <c r="N46" s="94"/>
      <c r="O46" s="94" t="s">
        <v>19</v>
      </c>
      <c r="P46" s="91"/>
      <c r="Q46" s="91"/>
      <c r="R46" s="92" t="s">
        <v>6</v>
      </c>
      <c r="S46" s="92"/>
      <c r="T46" s="92"/>
      <c r="U46" s="92"/>
      <c r="V46" s="91"/>
      <c r="W46" s="91"/>
      <c r="X46" s="91"/>
      <c r="Y46" s="95"/>
      <c r="Z46" s="704">
        <f>$F$2*(Z48+Z50)</f>
        <v>10571310</v>
      </c>
      <c r="AA46" s="704"/>
      <c r="AB46" s="704"/>
      <c r="AC46" s="704"/>
      <c r="AD46" s="94"/>
      <c r="AE46" s="94" t="s">
        <v>19</v>
      </c>
      <c r="AF46" s="91"/>
      <c r="AH46" s="92" t="s">
        <v>6</v>
      </c>
      <c r="AI46" s="92"/>
      <c r="AJ46" s="92"/>
      <c r="AK46" s="92"/>
      <c r="AL46" s="91"/>
      <c r="AM46" s="91"/>
      <c r="AN46" s="91"/>
      <c r="AO46" s="95"/>
      <c r="AP46" s="704">
        <f>$F$2*(AP48+AP50)</f>
        <v>12730770</v>
      </c>
      <c r="AQ46" s="704"/>
      <c r="AR46" s="704"/>
      <c r="AS46" s="704"/>
      <c r="AT46" s="94"/>
      <c r="AU46" s="94" t="s">
        <v>19</v>
      </c>
      <c r="AV46" s="91"/>
    </row>
    <row r="47" spans="2:49" x14ac:dyDescent="0.15">
      <c r="B47" s="91" t="s">
        <v>10</v>
      </c>
      <c r="C47" s="91"/>
      <c r="D47" s="91"/>
      <c r="E47" s="91"/>
      <c r="F47" s="91"/>
      <c r="G47" s="91"/>
      <c r="H47" s="91"/>
      <c r="I47" s="91"/>
      <c r="J47" s="92"/>
      <c r="K47" s="92"/>
      <c r="L47" s="92"/>
      <c r="M47" s="92"/>
      <c r="N47" s="92"/>
      <c r="O47" s="92"/>
      <c r="P47" s="91"/>
      <c r="Q47" s="91"/>
      <c r="R47" s="91" t="s">
        <v>10</v>
      </c>
      <c r="S47" s="91"/>
      <c r="T47" s="91"/>
      <c r="U47" s="91"/>
      <c r="V47" s="91"/>
      <c r="W47" s="91"/>
      <c r="X47" s="91"/>
      <c r="Y47" s="91"/>
      <c r="Z47" s="92"/>
      <c r="AA47" s="92"/>
      <c r="AB47" s="92"/>
      <c r="AC47" s="92"/>
      <c r="AD47" s="92"/>
      <c r="AE47" s="92"/>
      <c r="AF47" s="91"/>
      <c r="AH47" s="91" t="s">
        <v>10</v>
      </c>
      <c r="AI47" s="91"/>
      <c r="AJ47" s="91"/>
      <c r="AK47" s="91"/>
      <c r="AL47" s="91"/>
      <c r="AM47" s="91"/>
      <c r="AN47" s="91"/>
      <c r="AO47" s="91"/>
      <c r="AP47" s="92"/>
      <c r="AQ47" s="92"/>
      <c r="AR47" s="92"/>
      <c r="AS47" s="92"/>
      <c r="AT47" s="92"/>
      <c r="AU47" s="92"/>
      <c r="AV47" s="91"/>
    </row>
    <row r="48" spans="2:49" x14ac:dyDescent="0.15">
      <c r="B48" s="705">
        <f>B41</f>
        <v>170</v>
      </c>
      <c r="C48" s="705"/>
      <c r="D48" s="92" t="s">
        <v>12</v>
      </c>
      <c r="E48" s="702">
        <v>80</v>
      </c>
      <c r="F48" s="702"/>
      <c r="G48" s="702"/>
      <c r="H48" s="702"/>
      <c r="I48" s="92" t="s">
        <v>13</v>
      </c>
      <c r="J48" s="699">
        <f>B48*E48</f>
        <v>13600</v>
      </c>
      <c r="K48" s="699"/>
      <c r="L48" s="699"/>
      <c r="M48" s="699"/>
      <c r="N48" s="93"/>
      <c r="O48" s="92" t="s">
        <v>14</v>
      </c>
      <c r="P48" s="91"/>
      <c r="Q48" s="91"/>
      <c r="R48" s="705">
        <f>R41</f>
        <v>170</v>
      </c>
      <c r="S48" s="705"/>
      <c r="T48" s="92" t="s">
        <v>12</v>
      </c>
      <c r="U48" s="702">
        <v>80</v>
      </c>
      <c r="V48" s="702"/>
      <c r="W48" s="702"/>
      <c r="X48" s="702"/>
      <c r="Y48" s="92" t="s">
        <v>13</v>
      </c>
      <c r="Z48" s="699">
        <f>R48*U48</f>
        <v>13600</v>
      </c>
      <c r="AA48" s="699"/>
      <c r="AB48" s="699"/>
      <c r="AC48" s="699"/>
      <c r="AD48" s="93"/>
      <c r="AE48" s="92" t="s">
        <v>14</v>
      </c>
      <c r="AF48" s="91"/>
      <c r="AH48" s="701">
        <f>AH41</f>
        <v>180</v>
      </c>
      <c r="AI48" s="701"/>
      <c r="AJ48" s="92" t="s">
        <v>12</v>
      </c>
      <c r="AK48" s="702">
        <v>80</v>
      </c>
      <c r="AL48" s="702"/>
      <c r="AM48" s="702"/>
      <c r="AN48" s="702"/>
      <c r="AO48" s="92" t="s">
        <v>13</v>
      </c>
      <c r="AP48" s="699">
        <f>AH48*AK48</f>
        <v>14400</v>
      </c>
      <c r="AQ48" s="699"/>
      <c r="AR48" s="699"/>
      <c r="AS48" s="699"/>
      <c r="AT48" s="93"/>
      <c r="AU48" s="92" t="s">
        <v>14</v>
      </c>
      <c r="AV48" s="91"/>
    </row>
    <row r="49" spans="2:48" x14ac:dyDescent="0.15">
      <c r="B49" s="98" t="s">
        <v>16</v>
      </c>
      <c r="C49" s="98"/>
      <c r="D49" s="91"/>
      <c r="E49" s="91"/>
      <c r="F49" s="91"/>
      <c r="G49" s="91"/>
      <c r="H49" s="91"/>
      <c r="I49" s="91"/>
      <c r="J49" s="92"/>
      <c r="K49" s="92"/>
      <c r="L49" s="92"/>
      <c r="M49" s="92"/>
      <c r="N49" s="92"/>
      <c r="O49" s="92"/>
      <c r="P49" s="91"/>
      <c r="Q49" s="91"/>
      <c r="R49" s="98" t="s">
        <v>16</v>
      </c>
      <c r="S49" s="98"/>
      <c r="T49" s="91"/>
      <c r="U49" s="91"/>
      <c r="V49" s="91"/>
      <c r="W49" s="91"/>
      <c r="X49" s="91"/>
      <c r="Y49" s="91"/>
      <c r="Z49" s="92"/>
      <c r="AA49" s="92"/>
      <c r="AB49" s="92"/>
      <c r="AC49" s="92"/>
      <c r="AD49" s="92"/>
      <c r="AE49" s="92"/>
      <c r="AF49" s="91"/>
      <c r="AH49" s="91" t="s">
        <v>16</v>
      </c>
      <c r="AI49" s="91"/>
      <c r="AJ49" s="91"/>
      <c r="AK49" s="91"/>
      <c r="AL49" s="91"/>
      <c r="AM49" s="91"/>
      <c r="AN49" s="91"/>
      <c r="AO49" s="91"/>
      <c r="AP49" s="92"/>
      <c r="AQ49" s="92"/>
      <c r="AR49" s="92"/>
      <c r="AS49" s="92"/>
      <c r="AT49" s="92"/>
      <c r="AU49" s="92"/>
      <c r="AV49" s="91"/>
    </row>
    <row r="50" spans="2:48" x14ac:dyDescent="0.15">
      <c r="B50" s="707">
        <f>B43</f>
        <v>9</v>
      </c>
      <c r="C50" s="707"/>
      <c r="D50" s="91" t="s">
        <v>12</v>
      </c>
      <c r="E50" s="698">
        <v>3470</v>
      </c>
      <c r="F50" s="698"/>
      <c r="G50" s="698"/>
      <c r="H50" s="698"/>
      <c r="I50" s="114" t="s">
        <v>13</v>
      </c>
      <c r="J50" s="830">
        <f>B50*E50</f>
        <v>31230</v>
      </c>
      <c r="K50" s="830"/>
      <c r="L50" s="830"/>
      <c r="M50" s="830"/>
      <c r="N50" s="93"/>
      <c r="O50" s="92" t="s">
        <v>17</v>
      </c>
      <c r="P50" s="91"/>
      <c r="Q50" s="91"/>
      <c r="R50" s="707">
        <f>R43</f>
        <v>7</v>
      </c>
      <c r="S50" s="707"/>
      <c r="T50" s="91" t="s">
        <v>12</v>
      </c>
      <c r="U50" s="698">
        <v>3470</v>
      </c>
      <c r="V50" s="698"/>
      <c r="W50" s="698"/>
      <c r="X50" s="698"/>
      <c r="Y50" s="114" t="s">
        <v>13</v>
      </c>
      <c r="Z50" s="830">
        <f>R50*U50</f>
        <v>24290</v>
      </c>
      <c r="AA50" s="830"/>
      <c r="AB50" s="830"/>
      <c r="AC50" s="830"/>
      <c r="AD50" s="93"/>
      <c r="AE50" s="92" t="s">
        <v>17</v>
      </c>
      <c r="AF50" s="91"/>
      <c r="AH50" s="706">
        <f>AH43</f>
        <v>9</v>
      </c>
      <c r="AI50" s="706"/>
      <c r="AJ50" s="91" t="s">
        <v>12</v>
      </c>
      <c r="AK50" s="698">
        <v>3470</v>
      </c>
      <c r="AL50" s="698"/>
      <c r="AM50" s="698"/>
      <c r="AN50" s="698"/>
      <c r="AO50" s="114" t="s">
        <v>13</v>
      </c>
      <c r="AP50" s="830">
        <f>AH50*AK50</f>
        <v>31230</v>
      </c>
      <c r="AQ50" s="830"/>
      <c r="AR50" s="830"/>
      <c r="AS50" s="830"/>
      <c r="AT50" s="93"/>
      <c r="AU50" s="92" t="s">
        <v>17</v>
      </c>
      <c r="AV50" s="91"/>
    </row>
    <row r="51" spans="2:48" ht="14.25" thickBot="1" x14ac:dyDescent="0.2">
      <c r="G51" s="33"/>
      <c r="H51" s="33"/>
      <c r="I51" s="33"/>
      <c r="K51" s="33"/>
      <c r="L51" s="33"/>
      <c r="O51" s="33"/>
    </row>
    <row r="52" spans="2:48" x14ac:dyDescent="0.15">
      <c r="B52" s="71"/>
      <c r="C52" s="72"/>
      <c r="D52" s="72"/>
      <c r="E52" s="72"/>
      <c r="F52" s="72"/>
      <c r="G52" s="72"/>
      <c r="H52" s="72"/>
      <c r="I52" s="72"/>
      <c r="J52" s="72"/>
      <c r="K52" s="72"/>
      <c r="L52" s="72"/>
      <c r="M52" s="72"/>
      <c r="N52" s="72"/>
      <c r="O52" s="72"/>
      <c r="P52" s="72"/>
      <c r="Q52" s="72"/>
      <c r="R52" s="72"/>
      <c r="S52" s="72"/>
      <c r="T52" s="72"/>
      <c r="U52" s="72"/>
      <c r="V52" s="72"/>
      <c r="W52" s="72"/>
      <c r="X52" s="73"/>
    </row>
    <row r="53" spans="2:48" x14ac:dyDescent="0.15">
      <c r="B53" s="74"/>
      <c r="C53" s="38" t="s">
        <v>35</v>
      </c>
      <c r="D53" s="38"/>
      <c r="E53" s="38"/>
      <c r="F53" s="38"/>
      <c r="G53" s="59"/>
      <c r="H53" s="38"/>
      <c r="I53" s="38"/>
      <c r="J53" s="62"/>
      <c r="K53" s="40"/>
      <c r="L53" s="40"/>
      <c r="M53" s="40"/>
      <c r="N53" s="40"/>
      <c r="O53" s="40"/>
      <c r="P53" s="40"/>
      <c r="Q53" s="38"/>
      <c r="R53" s="38"/>
      <c r="S53" s="62"/>
      <c r="T53" s="40"/>
      <c r="U53" s="40"/>
      <c r="V53" s="40"/>
      <c r="W53" s="38"/>
      <c r="X53" s="75"/>
    </row>
    <row r="54" spans="2:48" x14ac:dyDescent="0.15">
      <c r="B54" s="74"/>
      <c r="C54" s="38"/>
      <c r="D54" s="38"/>
      <c r="E54" s="38"/>
      <c r="F54" s="38"/>
      <c r="G54" s="59"/>
      <c r="H54" s="38"/>
      <c r="I54" s="38"/>
      <c r="J54" s="40" t="s">
        <v>36</v>
      </c>
      <c r="K54" s="40"/>
      <c r="L54" s="40"/>
      <c r="M54" s="40"/>
      <c r="N54" s="40"/>
      <c r="O54" s="40"/>
      <c r="P54" s="40"/>
      <c r="Q54" s="38"/>
      <c r="R54" s="38"/>
      <c r="S54" s="40" t="s">
        <v>37</v>
      </c>
      <c r="T54" s="40"/>
      <c r="U54" s="40"/>
      <c r="V54" s="40"/>
      <c r="W54" s="38"/>
      <c r="X54" s="75"/>
    </row>
    <row r="55" spans="2:48" x14ac:dyDescent="0.15">
      <c r="B55" s="74"/>
      <c r="C55" s="33"/>
      <c r="D55" s="33"/>
      <c r="E55" s="33" t="s">
        <v>44</v>
      </c>
      <c r="F55" s="40"/>
      <c r="G55" s="40"/>
      <c r="H55" s="40"/>
      <c r="I55" s="700">
        <f>J39</f>
        <v>17797410</v>
      </c>
      <c r="J55" s="700"/>
      <c r="K55" s="700"/>
      <c r="L55" s="700"/>
      <c r="M55" s="700"/>
      <c r="N55" s="81"/>
      <c r="O55" s="61"/>
      <c r="Q55" s="40"/>
      <c r="R55" s="690">
        <f>J46</f>
        <v>12507570</v>
      </c>
      <c r="S55" s="690"/>
      <c r="T55" s="690"/>
      <c r="U55" s="690"/>
      <c r="V55" s="690"/>
      <c r="W55" s="38"/>
      <c r="X55" s="75"/>
    </row>
    <row r="56" spans="2:48" x14ac:dyDescent="0.15">
      <c r="B56" s="74"/>
      <c r="C56" s="33"/>
      <c r="D56" s="33"/>
      <c r="E56" s="33" t="s">
        <v>45</v>
      </c>
      <c r="F56" s="40"/>
      <c r="G56" s="40"/>
      <c r="H56" s="40"/>
      <c r="I56" s="700">
        <f>Z39</f>
        <v>15001830</v>
      </c>
      <c r="J56" s="700"/>
      <c r="K56" s="700"/>
      <c r="L56" s="700"/>
      <c r="M56" s="700"/>
      <c r="N56" s="81"/>
      <c r="O56" s="61"/>
      <c r="P56" s="40"/>
      <c r="Q56" s="40"/>
      <c r="R56" s="690">
        <f>Z46</f>
        <v>10571310</v>
      </c>
      <c r="S56" s="690"/>
      <c r="T56" s="690"/>
      <c r="U56" s="690"/>
      <c r="V56" s="690"/>
      <c r="W56" s="38"/>
      <c r="X56" s="75"/>
    </row>
    <row r="57" spans="2:48" ht="14.25" thickBot="1" x14ac:dyDescent="0.2">
      <c r="B57" s="74"/>
      <c r="C57" s="38"/>
      <c r="D57" s="38"/>
      <c r="E57" s="33" t="s">
        <v>46</v>
      </c>
      <c r="F57" s="67"/>
      <c r="G57" s="67"/>
      <c r="H57" s="67"/>
      <c r="I57" s="693">
        <f>AP39</f>
        <v>18104310</v>
      </c>
      <c r="J57" s="693"/>
      <c r="K57" s="693"/>
      <c r="L57" s="693"/>
      <c r="M57" s="693"/>
      <c r="N57" s="83"/>
      <c r="O57" s="68"/>
      <c r="P57" s="67"/>
      <c r="Q57" s="67"/>
      <c r="R57" s="693">
        <f>AP46</f>
        <v>12730770</v>
      </c>
      <c r="S57" s="693"/>
      <c r="T57" s="693"/>
      <c r="U57" s="693"/>
      <c r="V57" s="693"/>
      <c r="W57" s="38"/>
      <c r="X57" s="75"/>
    </row>
    <row r="58" spans="2:48" x14ac:dyDescent="0.15">
      <c r="B58" s="74"/>
      <c r="C58" s="40" t="s">
        <v>38</v>
      </c>
      <c r="D58" s="40"/>
      <c r="E58" s="69"/>
      <c r="F58" s="69"/>
      <c r="G58" s="69"/>
      <c r="H58" s="38"/>
      <c r="I58" s="694">
        <f>SUM(I55:M57)</f>
        <v>50903550</v>
      </c>
      <c r="J58" s="694"/>
      <c r="K58" s="694"/>
      <c r="L58" s="694"/>
      <c r="M58" s="694"/>
      <c r="N58" s="82"/>
      <c r="O58" s="62"/>
      <c r="P58" s="62"/>
      <c r="Q58" s="40"/>
      <c r="R58" s="690">
        <f>SUM(R55:V57)</f>
        <v>35809650</v>
      </c>
      <c r="S58" s="690"/>
      <c r="T58" s="690"/>
      <c r="U58" s="690"/>
      <c r="V58" s="690"/>
      <c r="W58" s="38"/>
      <c r="X58" s="75"/>
    </row>
    <row r="59" spans="2:48" x14ac:dyDescent="0.15">
      <c r="B59" s="74"/>
      <c r="C59" s="40" t="s">
        <v>39</v>
      </c>
      <c r="D59" s="40"/>
      <c r="E59" s="40"/>
      <c r="F59" s="40"/>
      <c r="G59" s="40"/>
      <c r="H59" s="40"/>
      <c r="I59" s="695">
        <f>I58*3</f>
        <v>152710650</v>
      </c>
      <c r="J59" s="696"/>
      <c r="K59" s="696"/>
      <c r="L59" s="696"/>
      <c r="M59" s="697"/>
      <c r="N59" s="82"/>
      <c r="O59" s="62"/>
      <c r="P59" s="62"/>
      <c r="Q59" s="40"/>
      <c r="R59" s="695">
        <f>R58*3</f>
        <v>107428950</v>
      </c>
      <c r="S59" s="696"/>
      <c r="T59" s="696"/>
      <c r="U59" s="696"/>
      <c r="V59" s="697"/>
      <c r="W59" s="38"/>
      <c r="X59" s="75"/>
    </row>
    <row r="60" spans="2:48" x14ac:dyDescent="0.15">
      <c r="B60" s="74"/>
      <c r="C60" s="40" t="s">
        <v>40</v>
      </c>
      <c r="D60" s="40"/>
      <c r="E60" s="40"/>
      <c r="F60" s="40"/>
      <c r="G60" s="40"/>
      <c r="H60" s="40"/>
      <c r="I60" s="689">
        <f>ROUNDDOWN(I59*0.08,0)</f>
        <v>12216852</v>
      </c>
      <c r="J60" s="689"/>
      <c r="K60" s="689"/>
      <c r="L60" s="689"/>
      <c r="M60" s="689"/>
      <c r="N60" s="82"/>
      <c r="O60" s="62"/>
      <c r="P60" s="62"/>
      <c r="Q60" s="40"/>
      <c r="R60" s="689">
        <f>ROUNDDOWN(R59*0.08,0)</f>
        <v>8594316</v>
      </c>
      <c r="S60" s="689"/>
      <c r="T60" s="689"/>
      <c r="U60" s="689"/>
      <c r="V60" s="689"/>
      <c r="W60" s="38"/>
      <c r="X60" s="75"/>
    </row>
    <row r="61" spans="2:48" x14ac:dyDescent="0.15">
      <c r="B61" s="74"/>
      <c r="C61" s="40" t="s">
        <v>41</v>
      </c>
      <c r="D61" s="40"/>
      <c r="E61" s="40"/>
      <c r="F61" s="40"/>
      <c r="G61" s="40"/>
      <c r="H61" s="40"/>
      <c r="I61" s="690">
        <f>SUM(I59:M60)</f>
        <v>164927502</v>
      </c>
      <c r="J61" s="690"/>
      <c r="K61" s="690"/>
      <c r="L61" s="690"/>
      <c r="M61" s="690"/>
      <c r="N61" s="82"/>
      <c r="O61" s="62"/>
      <c r="P61" s="62"/>
      <c r="Q61" s="40"/>
      <c r="R61" s="690">
        <f>SUM(R59:V60)</f>
        <v>116023266</v>
      </c>
      <c r="S61" s="690"/>
      <c r="T61" s="690"/>
      <c r="U61" s="690"/>
      <c r="V61" s="690"/>
      <c r="W61" s="38"/>
      <c r="X61" s="75"/>
    </row>
    <row r="62" spans="2:48" s="33" customFormat="1" ht="14.25" thickBot="1" x14ac:dyDescent="0.2">
      <c r="B62" s="74"/>
      <c r="C62" s="40"/>
      <c r="D62" s="40"/>
      <c r="E62" s="40"/>
      <c r="F62" s="40"/>
      <c r="G62" s="40"/>
      <c r="H62" s="40"/>
      <c r="I62" s="38"/>
      <c r="J62" s="40" t="s">
        <v>36</v>
      </c>
      <c r="K62" s="40"/>
      <c r="L62" s="40"/>
      <c r="M62" s="40"/>
      <c r="N62" s="40"/>
      <c r="O62" s="40"/>
      <c r="P62" s="40"/>
      <c r="Q62" s="38"/>
      <c r="R62" s="38"/>
      <c r="S62" s="40" t="s">
        <v>37</v>
      </c>
      <c r="T62" s="40"/>
      <c r="U62" s="40"/>
      <c r="V62" s="40"/>
      <c r="W62" s="38"/>
      <c r="X62" s="75"/>
    </row>
    <row r="63" spans="2:48" ht="14.25" thickBot="1" x14ac:dyDescent="0.2">
      <c r="B63" s="74"/>
      <c r="C63" s="99" t="s">
        <v>54</v>
      </c>
      <c r="D63" s="90"/>
      <c r="E63" s="90"/>
      <c r="F63" s="90"/>
      <c r="G63" s="90"/>
      <c r="H63" s="90"/>
      <c r="I63" s="691">
        <f>ROUNDDOWN(I61*0.8,0)</f>
        <v>131942001</v>
      </c>
      <c r="J63" s="691"/>
      <c r="K63" s="691"/>
      <c r="L63" s="691"/>
      <c r="M63" s="691"/>
      <c r="N63" s="110"/>
      <c r="O63" s="110"/>
      <c r="P63" s="70" t="s">
        <v>42</v>
      </c>
      <c r="Q63" s="90"/>
      <c r="R63" s="691">
        <f>R61</f>
        <v>116023266</v>
      </c>
      <c r="S63" s="691"/>
      <c r="T63" s="691"/>
      <c r="U63" s="691"/>
      <c r="V63" s="692"/>
      <c r="W63" s="118"/>
      <c r="X63" s="75"/>
    </row>
    <row r="64" spans="2:48" x14ac:dyDescent="0.15">
      <c r="B64" s="74"/>
      <c r="C64" s="38"/>
      <c r="D64" s="38"/>
      <c r="E64" s="38"/>
      <c r="F64" s="38"/>
      <c r="G64" s="38"/>
      <c r="H64" s="38"/>
      <c r="I64" s="41" t="s">
        <v>43</v>
      </c>
      <c r="J64" s="41"/>
      <c r="K64" s="41"/>
      <c r="L64" s="41"/>
      <c r="M64" s="41"/>
      <c r="N64" s="41"/>
      <c r="O64" s="41"/>
      <c r="P64" s="41"/>
      <c r="Q64" s="40"/>
      <c r="R64" s="62"/>
      <c r="S64" s="62"/>
      <c r="T64" s="62"/>
      <c r="U64" s="62"/>
      <c r="V64" s="62"/>
      <c r="W64" s="38"/>
      <c r="X64" s="75"/>
    </row>
    <row r="65" spans="2:24" ht="14.25" thickBot="1" x14ac:dyDescent="0.2">
      <c r="B65" s="76"/>
      <c r="C65" s="67"/>
      <c r="D65" s="67"/>
      <c r="E65" s="67"/>
      <c r="F65" s="67"/>
      <c r="G65" s="67"/>
      <c r="H65" s="67"/>
      <c r="I65" s="77"/>
      <c r="J65" s="77"/>
      <c r="K65" s="77"/>
      <c r="L65" s="77"/>
      <c r="M65" s="77"/>
      <c r="N65" s="77"/>
      <c r="O65" s="77"/>
      <c r="P65" s="77"/>
      <c r="Q65" s="67"/>
      <c r="R65" s="77"/>
      <c r="S65" s="77"/>
      <c r="T65" s="77"/>
      <c r="U65" s="77"/>
      <c r="V65" s="77"/>
      <c r="W65" s="78"/>
      <c r="X65" s="79"/>
    </row>
  </sheetData>
  <mergeCells count="332">
    <mergeCell ref="B29:E29"/>
    <mergeCell ref="F11:H11"/>
    <mergeCell ref="I31:K31"/>
    <mergeCell ref="L31:O31"/>
    <mergeCell ref="B30:E30"/>
    <mergeCell ref="B31:E31"/>
    <mergeCell ref="F30:H30"/>
    <mergeCell ref="F31:H31"/>
    <mergeCell ref="B32:H32"/>
    <mergeCell ref="I15:K15"/>
    <mergeCell ref="I14:K14"/>
    <mergeCell ref="L14:O14"/>
    <mergeCell ref="I17:K17"/>
    <mergeCell ref="L17:O17"/>
    <mergeCell ref="I16:K16"/>
    <mergeCell ref="L16:O16"/>
    <mergeCell ref="I19:K19"/>
    <mergeCell ref="I26:K26"/>
    <mergeCell ref="L26:O26"/>
    <mergeCell ref="I27:K27"/>
    <mergeCell ref="L27:O27"/>
    <mergeCell ref="I32:K32"/>
    <mergeCell ref="L32:O32"/>
    <mergeCell ref="I30:K30"/>
    <mergeCell ref="B35:H35"/>
    <mergeCell ref="B6:E6"/>
    <mergeCell ref="B7:E7"/>
    <mergeCell ref="B8:E8"/>
    <mergeCell ref="B9:E9"/>
    <mergeCell ref="B10:E10"/>
    <mergeCell ref="B11:E11"/>
    <mergeCell ref="B12:E12"/>
    <mergeCell ref="B13:E13"/>
    <mergeCell ref="B15:E15"/>
    <mergeCell ref="F24:H24"/>
    <mergeCell ref="F20:H20"/>
    <mergeCell ref="F13:H13"/>
    <mergeCell ref="F10:H10"/>
    <mergeCell ref="F6:H6"/>
    <mergeCell ref="F7:H7"/>
    <mergeCell ref="F26:H26"/>
    <mergeCell ref="F15:H15"/>
    <mergeCell ref="F17:H17"/>
    <mergeCell ref="F16:H16"/>
    <mergeCell ref="F19:H19"/>
    <mergeCell ref="B28:E28"/>
    <mergeCell ref="F27:H27"/>
    <mergeCell ref="F28:H28"/>
    <mergeCell ref="E50:H50"/>
    <mergeCell ref="B41:C41"/>
    <mergeCell ref="B43:C43"/>
    <mergeCell ref="B48:C48"/>
    <mergeCell ref="B50:C50"/>
    <mergeCell ref="I20:K20"/>
    <mergeCell ref="L20:O20"/>
    <mergeCell ref="F21:H21"/>
    <mergeCell ref="I21:K21"/>
    <mergeCell ref="L21:O21"/>
    <mergeCell ref="I24:K24"/>
    <mergeCell ref="L24:O24"/>
    <mergeCell ref="F25:H25"/>
    <mergeCell ref="I25:K25"/>
    <mergeCell ref="L25:O25"/>
    <mergeCell ref="F22:H22"/>
    <mergeCell ref="I22:K22"/>
    <mergeCell ref="L22:O22"/>
    <mergeCell ref="F23:H23"/>
    <mergeCell ref="I23:K23"/>
    <mergeCell ref="L23:O23"/>
    <mergeCell ref="I28:K28"/>
    <mergeCell ref="L28:O28"/>
    <mergeCell ref="F29:H29"/>
    <mergeCell ref="E48:H48"/>
    <mergeCell ref="J46:M46"/>
    <mergeCell ref="R41:S41"/>
    <mergeCell ref="U41:X41"/>
    <mergeCell ref="Z41:AC41"/>
    <mergeCell ref="R43:S43"/>
    <mergeCell ref="U43:X43"/>
    <mergeCell ref="Z43:AC43"/>
    <mergeCell ref="Z46:AC46"/>
    <mergeCell ref="R48:S48"/>
    <mergeCell ref="U48:X48"/>
    <mergeCell ref="Z48:AC48"/>
    <mergeCell ref="J48:M48"/>
    <mergeCell ref="E41:H41"/>
    <mergeCell ref="J43:M43"/>
    <mergeCell ref="E43:H43"/>
    <mergeCell ref="L30:O30"/>
    <mergeCell ref="I10:K10"/>
    <mergeCell ref="L10:O10"/>
    <mergeCell ref="F8:H8"/>
    <mergeCell ref="I8:K8"/>
    <mergeCell ref="L8:O8"/>
    <mergeCell ref="F9:H9"/>
    <mergeCell ref="I9:K9"/>
    <mergeCell ref="L9:O9"/>
    <mergeCell ref="F18:H18"/>
    <mergeCell ref="I18:K18"/>
    <mergeCell ref="L18:O18"/>
    <mergeCell ref="I13:K13"/>
    <mergeCell ref="L13:O13"/>
    <mergeCell ref="F12:H12"/>
    <mergeCell ref="I12:K12"/>
    <mergeCell ref="L12:O12"/>
    <mergeCell ref="I11:K11"/>
    <mergeCell ref="L11:O11"/>
    <mergeCell ref="AB26:AE26"/>
    <mergeCell ref="Y27:AA27"/>
    <mergeCell ref="AB27:AE27"/>
    <mergeCell ref="I7:K7"/>
    <mergeCell ref="L19:O19"/>
    <mergeCell ref="I29:K29"/>
    <mergeCell ref="I35:K35"/>
    <mergeCell ref="L35:O35"/>
    <mergeCell ref="V25:X25"/>
    <mergeCell ref="Y25:AA25"/>
    <mergeCell ref="V22:X22"/>
    <mergeCell ref="Y22:AA22"/>
    <mergeCell ref="AB22:AE22"/>
    <mergeCell ref="AB23:AE23"/>
    <mergeCell ref="Y19:AA19"/>
    <mergeCell ref="AB18:AE18"/>
    <mergeCell ref="AB19:AE19"/>
    <mergeCell ref="Y18:AA18"/>
    <mergeCell ref="V13:X13"/>
    <mergeCell ref="Y13:AA13"/>
    <mergeCell ref="V10:X10"/>
    <mergeCell ref="Y10:AA10"/>
    <mergeCell ref="V7:X7"/>
    <mergeCell ref="Y7:AA7"/>
    <mergeCell ref="AB13:AE13"/>
    <mergeCell ref="V12:X12"/>
    <mergeCell ref="Y12:AA12"/>
    <mergeCell ref="AB12:AE12"/>
    <mergeCell ref="V11:X11"/>
    <mergeCell ref="Y11:AA11"/>
    <mergeCell ref="AB11:AE11"/>
    <mergeCell ref="V15:X15"/>
    <mergeCell ref="Y15:AA15"/>
    <mergeCell ref="Y14:AA14"/>
    <mergeCell ref="AB14:AE14"/>
    <mergeCell ref="Y5:AA5"/>
    <mergeCell ref="AB5:AE5"/>
    <mergeCell ref="I59:M59"/>
    <mergeCell ref="V17:X17"/>
    <mergeCell ref="Y17:AA17"/>
    <mergeCell ref="AB17:AE17"/>
    <mergeCell ref="V16:X16"/>
    <mergeCell ref="Y16:AA16"/>
    <mergeCell ref="AB16:AE16"/>
    <mergeCell ref="V20:X20"/>
    <mergeCell ref="Y20:AA20"/>
    <mergeCell ref="AB20:AE20"/>
    <mergeCell ref="AB21:AE21"/>
    <mergeCell ref="V23:X23"/>
    <mergeCell ref="Y23:AA23"/>
    <mergeCell ref="V18:X18"/>
    <mergeCell ref="V19:X19"/>
    <mergeCell ref="AB10:AE10"/>
    <mergeCell ref="V8:X8"/>
    <mergeCell ref="Y8:AA8"/>
    <mergeCell ref="AB8:AE8"/>
    <mergeCell ref="V9:X9"/>
    <mergeCell ref="Y9:AA9"/>
    <mergeCell ref="AB9:AE9"/>
    <mergeCell ref="AO19:AQ19"/>
    <mergeCell ref="AO20:AQ20"/>
    <mergeCell ref="AO21:AQ21"/>
    <mergeCell ref="AO24:AQ24"/>
    <mergeCell ref="AO22:AQ22"/>
    <mergeCell ref="AR18:AU18"/>
    <mergeCell ref="AR19:AU19"/>
    <mergeCell ref="R63:V63"/>
    <mergeCell ref="I63:M63"/>
    <mergeCell ref="R60:V60"/>
    <mergeCell ref="I61:M61"/>
    <mergeCell ref="R61:V61"/>
    <mergeCell ref="R57:V57"/>
    <mergeCell ref="AO28:AQ28"/>
    <mergeCell ref="AR28:AU28"/>
    <mergeCell ref="AL19:AN19"/>
    <mergeCell ref="AL20:AN20"/>
    <mergeCell ref="AL21:AN21"/>
    <mergeCell ref="AL22:AN22"/>
    <mergeCell ref="Y28:AA28"/>
    <mergeCell ref="AB28:AE28"/>
    <mergeCell ref="Y35:AA35"/>
    <mergeCell ref="AB35:AE35"/>
    <mergeCell ref="Y26:AA26"/>
    <mergeCell ref="AL24:AN24"/>
    <mergeCell ref="AR24:AU24"/>
    <mergeCell ref="AL27:AN27"/>
    <mergeCell ref="AO27:AQ27"/>
    <mergeCell ref="AR27:AU27"/>
    <mergeCell ref="AL26:AN26"/>
    <mergeCell ref="AO26:AQ26"/>
    <mergeCell ref="AR26:AU26"/>
    <mergeCell ref="AO25:AQ25"/>
    <mergeCell ref="AR25:AU25"/>
    <mergeCell ref="AO30:AQ30"/>
    <mergeCell ref="AR30:AU30"/>
    <mergeCell ref="AO31:AQ31"/>
    <mergeCell ref="AO29:AQ29"/>
    <mergeCell ref="AR29:AU29"/>
    <mergeCell ref="AH32:AK32"/>
    <mergeCell ref="AL32:AN32"/>
    <mergeCell ref="AH33:AK33"/>
    <mergeCell ref="AL33:AN33"/>
    <mergeCell ref="AL30:AN30"/>
    <mergeCell ref="AL31:AN31"/>
    <mergeCell ref="AL29:AN29"/>
    <mergeCell ref="AO34:AQ34"/>
    <mergeCell ref="AR34:AU34"/>
    <mergeCell ref="AO35:AQ35"/>
    <mergeCell ref="AR35:AU35"/>
    <mergeCell ref="I60:M60"/>
    <mergeCell ref="AO32:AQ32"/>
    <mergeCell ref="AR32:AU32"/>
    <mergeCell ref="AO33:AQ33"/>
    <mergeCell ref="AR33:AU33"/>
    <mergeCell ref="R55:V55"/>
    <mergeCell ref="I58:M58"/>
    <mergeCell ref="R58:V58"/>
    <mergeCell ref="I55:M55"/>
    <mergeCell ref="R59:V59"/>
    <mergeCell ref="I56:M56"/>
    <mergeCell ref="R56:V56"/>
    <mergeCell ref="I57:M57"/>
    <mergeCell ref="J39:M39"/>
    <mergeCell ref="Z39:AC39"/>
    <mergeCell ref="J41:M41"/>
    <mergeCell ref="J50:M50"/>
    <mergeCell ref="AP50:AS50"/>
    <mergeCell ref="AP39:AS39"/>
    <mergeCell ref="AH41:AI41"/>
    <mergeCell ref="AR9:AU9"/>
    <mergeCell ref="AO23:AQ23"/>
    <mergeCell ref="AR20:AU20"/>
    <mergeCell ref="AR21:AU21"/>
    <mergeCell ref="AR22:AU22"/>
    <mergeCell ref="AO12:AQ12"/>
    <mergeCell ref="AR12:AU12"/>
    <mergeCell ref="AL11:AN11"/>
    <mergeCell ref="AO11:AQ11"/>
    <mergeCell ref="AR11:AU11"/>
    <mergeCell ref="AO15:AQ15"/>
    <mergeCell ref="AO14:AQ14"/>
    <mergeCell ref="AR14:AU14"/>
    <mergeCell ref="AL13:AN13"/>
    <mergeCell ref="AO13:AQ13"/>
    <mergeCell ref="AR13:AU13"/>
    <mergeCell ref="AL15:AN15"/>
    <mergeCell ref="AO16:AQ16"/>
    <mergeCell ref="AO17:AQ17"/>
    <mergeCell ref="AR17:AU17"/>
    <mergeCell ref="AR16:AU16"/>
    <mergeCell ref="AL23:AN23"/>
    <mergeCell ref="AR23:AU23"/>
    <mergeCell ref="AO18:AQ18"/>
    <mergeCell ref="B5:E5"/>
    <mergeCell ref="B14:E14"/>
    <mergeCell ref="F14:H14"/>
    <mergeCell ref="R26:U26"/>
    <mergeCell ref="V26:X26"/>
    <mergeCell ref="R27:U27"/>
    <mergeCell ref="V27:X27"/>
    <mergeCell ref="B16:E16"/>
    <mergeCell ref="B17:E17"/>
    <mergeCell ref="B18:E18"/>
    <mergeCell ref="B19:E19"/>
    <mergeCell ref="B20:E20"/>
    <mergeCell ref="B21:E21"/>
    <mergeCell ref="B22:E22"/>
    <mergeCell ref="B23:E23"/>
    <mergeCell ref="B24:E24"/>
    <mergeCell ref="B25:E25"/>
    <mergeCell ref="B26:E26"/>
    <mergeCell ref="B27:E27"/>
    <mergeCell ref="V5:X5"/>
    <mergeCell ref="F5:H5"/>
    <mergeCell ref="I5:K5"/>
    <mergeCell ref="L5:O5"/>
    <mergeCell ref="V6:X6"/>
    <mergeCell ref="AP41:AS41"/>
    <mergeCell ref="AH43:AI43"/>
    <mergeCell ref="AK43:AN43"/>
    <mergeCell ref="AP43:AS43"/>
    <mergeCell ref="AP46:AS46"/>
    <mergeCell ref="AH48:AI48"/>
    <mergeCell ref="AK48:AN48"/>
    <mergeCell ref="AP48:AS48"/>
    <mergeCell ref="F1:I1"/>
    <mergeCell ref="F2:I2"/>
    <mergeCell ref="X1:AA1"/>
    <mergeCell ref="X2:AA2"/>
    <mergeCell ref="AO7:AQ7"/>
    <mergeCell ref="AL5:AN5"/>
    <mergeCell ref="AO5:AQ5"/>
    <mergeCell ref="AR5:AU5"/>
    <mergeCell ref="AL10:AN10"/>
    <mergeCell ref="AO10:AQ10"/>
    <mergeCell ref="AR10:AU10"/>
    <mergeCell ref="AL8:AN8"/>
    <mergeCell ref="AO8:AQ8"/>
    <mergeCell ref="AR8:AU8"/>
    <mergeCell ref="AL9:AN9"/>
    <mergeCell ref="AO9:AQ9"/>
    <mergeCell ref="AI1:AL1"/>
    <mergeCell ref="AI2:AL2"/>
    <mergeCell ref="R1:U2"/>
    <mergeCell ref="AB1:AF2"/>
    <mergeCell ref="L1:Q2"/>
    <mergeCell ref="R50:S50"/>
    <mergeCell ref="U50:X50"/>
    <mergeCell ref="Z50:AC50"/>
    <mergeCell ref="AH50:AI50"/>
    <mergeCell ref="AK50:AN50"/>
    <mergeCell ref="AL6:AN6"/>
    <mergeCell ref="AL7:AN7"/>
    <mergeCell ref="AL12:AN12"/>
    <mergeCell ref="AL25:AN25"/>
    <mergeCell ref="AL18:AN18"/>
    <mergeCell ref="AL16:AN16"/>
    <mergeCell ref="AL17:AN17"/>
    <mergeCell ref="AL28:AN28"/>
    <mergeCell ref="V21:X21"/>
    <mergeCell ref="Y21:AA21"/>
    <mergeCell ref="V24:X24"/>
    <mergeCell ref="Y24:AA24"/>
    <mergeCell ref="AB24:AE24"/>
    <mergeCell ref="AK41:AN41"/>
  </mergeCells>
  <phoneticPr fontId="2"/>
  <pageMargins left="0.78740157480314965" right="0.59055118110236227" top="0.78740157480314965" bottom="0.39370078740157483" header="0.31496062992125984" footer="0.31496062992125984"/>
  <pageSetup paperSize="9" scale="70" orientation="portrait" r:id="rId1"/>
  <headerFooter>
    <oddHeader>&amp;L大矢野運行業者の場合&amp;R&amp;D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69"/>
  <sheetViews>
    <sheetView view="pageLayout" zoomScaleNormal="100" zoomScaleSheetLayoutView="100" workbookViewId="0">
      <selection activeCell="F3" sqref="F3"/>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825">
        <v>40</v>
      </c>
      <c r="G1" s="825"/>
      <c r="H1" s="825"/>
      <c r="I1" s="825"/>
      <c r="J1" s="96"/>
      <c r="K1" s="89"/>
      <c r="L1" s="826" t="s">
        <v>57</v>
      </c>
      <c r="M1" s="826"/>
      <c r="N1" s="826"/>
      <c r="O1" s="826"/>
      <c r="P1" s="826"/>
      <c r="Q1" s="826" t="s">
        <v>10</v>
      </c>
      <c r="R1" s="826"/>
      <c r="S1" s="826"/>
      <c r="T1" s="826"/>
      <c r="U1" s="852" t="s">
        <v>59</v>
      </c>
      <c r="V1" s="853"/>
      <c r="W1" s="856">
        <v>80</v>
      </c>
      <c r="X1" s="857"/>
      <c r="Y1" s="857"/>
      <c r="Z1" s="858"/>
      <c r="AA1" s="826" t="s">
        <v>16</v>
      </c>
      <c r="AB1" s="826"/>
      <c r="AC1" s="826"/>
      <c r="AD1" s="826"/>
      <c r="AE1" s="852" t="s">
        <v>59</v>
      </c>
      <c r="AF1" s="853"/>
      <c r="AG1" s="862">
        <v>3470</v>
      </c>
      <c r="AH1" s="863"/>
      <c r="AI1" s="863"/>
      <c r="AJ1" s="864"/>
    </row>
    <row r="2" spans="1:46" x14ac:dyDescent="0.15">
      <c r="B2" s="100" t="s">
        <v>47</v>
      </c>
      <c r="C2" s="34"/>
      <c r="D2" s="34"/>
      <c r="E2" s="34"/>
      <c r="F2" s="829">
        <v>254</v>
      </c>
      <c r="G2" s="829"/>
      <c r="H2" s="829"/>
      <c r="I2" s="829"/>
      <c r="J2" s="60"/>
      <c r="K2" s="89"/>
      <c r="L2" s="826"/>
      <c r="M2" s="826"/>
      <c r="N2" s="826"/>
      <c r="O2" s="826"/>
      <c r="P2" s="826"/>
      <c r="Q2" s="826"/>
      <c r="R2" s="826"/>
      <c r="S2" s="826"/>
      <c r="T2" s="826"/>
      <c r="U2" s="854"/>
      <c r="V2" s="855"/>
      <c r="W2" s="859"/>
      <c r="X2" s="860"/>
      <c r="Y2" s="860"/>
      <c r="Z2" s="861"/>
      <c r="AA2" s="826"/>
      <c r="AB2" s="826"/>
      <c r="AC2" s="826"/>
      <c r="AD2" s="826"/>
      <c r="AE2" s="854"/>
      <c r="AF2" s="855"/>
      <c r="AG2" s="865"/>
      <c r="AH2" s="866"/>
      <c r="AI2" s="866"/>
      <c r="AJ2" s="867"/>
    </row>
    <row r="4" spans="1:46" x14ac:dyDescent="0.15">
      <c r="B4" s="35" t="s">
        <v>72</v>
      </c>
      <c r="Q4" s="35" t="s">
        <v>80</v>
      </c>
      <c r="AF4" s="35" t="s">
        <v>89</v>
      </c>
    </row>
    <row r="5" spans="1:46" s="219" customFormat="1" x14ac:dyDescent="0.15">
      <c r="B5" s="35"/>
      <c r="Q5" s="35"/>
      <c r="AF5" s="35"/>
    </row>
    <row r="6" spans="1:46" x14ac:dyDescent="0.15">
      <c r="B6" s="812" t="s">
        <v>1</v>
      </c>
      <c r="C6" s="843"/>
      <c r="D6" s="843"/>
      <c r="E6" s="843"/>
      <c r="F6" s="843"/>
      <c r="G6" s="843"/>
      <c r="H6" s="844"/>
      <c r="I6" s="822" t="s">
        <v>2</v>
      </c>
      <c r="J6" s="823"/>
      <c r="K6" s="824"/>
      <c r="L6" s="809" t="s">
        <v>3</v>
      </c>
      <c r="M6" s="810"/>
      <c r="N6" s="811"/>
      <c r="Q6" s="44"/>
      <c r="R6" s="45"/>
      <c r="S6" s="45"/>
      <c r="T6" s="45"/>
      <c r="U6" s="812" t="s">
        <v>1</v>
      </c>
      <c r="V6" s="813"/>
      <c r="W6" s="814"/>
      <c r="X6" s="823" t="s">
        <v>2</v>
      </c>
      <c r="Y6" s="823"/>
      <c r="Z6" s="823"/>
      <c r="AA6" s="809" t="s">
        <v>3</v>
      </c>
      <c r="AB6" s="810"/>
      <c r="AC6" s="811"/>
      <c r="AF6" s="44"/>
      <c r="AG6" s="45"/>
      <c r="AH6" s="45"/>
      <c r="AI6" s="45"/>
      <c r="AJ6" s="812" t="s">
        <v>1</v>
      </c>
      <c r="AK6" s="813"/>
      <c r="AL6" s="814"/>
      <c r="AM6" s="815" t="s">
        <v>2</v>
      </c>
      <c r="AN6" s="815"/>
      <c r="AO6" s="815"/>
      <c r="AP6" s="816" t="s">
        <v>3</v>
      </c>
      <c r="AQ6" s="817"/>
      <c r="AR6" s="818"/>
    </row>
    <row r="7" spans="1:46" s="219" customFormat="1"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800" t="s">
        <v>4</v>
      </c>
      <c r="C8" s="801"/>
      <c r="D8" s="801"/>
      <c r="E8" s="802"/>
      <c r="F8" s="819">
        <v>0.26597222222222222</v>
      </c>
      <c r="G8" s="820"/>
      <c r="H8" s="821"/>
      <c r="I8" s="113"/>
      <c r="J8" s="113"/>
      <c r="K8" s="113"/>
      <c r="L8" s="10"/>
      <c r="M8" s="86"/>
      <c r="N8" s="11"/>
      <c r="Q8" s="39" t="s">
        <v>4</v>
      </c>
      <c r="R8" s="38"/>
      <c r="S8" s="38"/>
      <c r="T8" s="38"/>
      <c r="U8" s="752">
        <v>0.26111111111111113</v>
      </c>
      <c r="V8" s="753"/>
      <c r="W8" s="754"/>
      <c r="X8" s="109"/>
      <c r="Y8" s="109"/>
      <c r="Z8" s="109"/>
      <c r="AA8" s="10"/>
      <c r="AB8" s="86"/>
      <c r="AC8" s="11"/>
      <c r="AF8" s="39" t="s">
        <v>4</v>
      </c>
      <c r="AG8" s="38"/>
      <c r="AH8" s="38"/>
      <c r="AI8" s="38"/>
      <c r="AJ8" s="752">
        <v>0.26041666666666669</v>
      </c>
      <c r="AK8" s="753"/>
      <c r="AL8" s="754"/>
      <c r="AM8" s="113"/>
      <c r="AN8" s="113"/>
      <c r="AO8" s="113"/>
      <c r="AP8" s="10"/>
      <c r="AQ8" s="86"/>
      <c r="AR8" s="11"/>
    </row>
    <row r="9" spans="1:46" x14ac:dyDescent="0.15">
      <c r="B9" s="771" t="s">
        <v>55</v>
      </c>
      <c r="C9" s="772"/>
      <c r="D9" s="772"/>
      <c r="E9" s="773"/>
      <c r="F9" s="774">
        <v>0.30763888888888891</v>
      </c>
      <c r="G9" s="775"/>
      <c r="H9" s="776"/>
      <c r="I9" s="785">
        <v>60</v>
      </c>
      <c r="J9" s="759"/>
      <c r="K9" s="786"/>
      <c r="L9" s="12"/>
      <c r="M9" s="87"/>
      <c r="N9" s="11"/>
      <c r="O9" s="46"/>
      <c r="P9" s="46"/>
      <c r="Q9" s="39" t="str">
        <f>B9</f>
        <v>車庫発</v>
      </c>
      <c r="R9" s="38"/>
      <c r="S9" s="38"/>
      <c r="T9" s="38"/>
      <c r="U9" s="752">
        <v>0.30277777777777776</v>
      </c>
      <c r="V9" s="753"/>
      <c r="W9" s="754"/>
      <c r="X9" s="759">
        <v>60</v>
      </c>
      <c r="Y9" s="759"/>
      <c r="Z9" s="759"/>
      <c r="AA9" s="12"/>
      <c r="AB9" s="87"/>
      <c r="AC9" s="11"/>
      <c r="AF9" s="39" t="str">
        <f>Q9</f>
        <v>車庫発</v>
      </c>
      <c r="AG9" s="38"/>
      <c r="AH9" s="38"/>
      <c r="AI9" s="38"/>
      <c r="AJ9" s="752">
        <v>0.30208333333333331</v>
      </c>
      <c r="AK9" s="753"/>
      <c r="AL9" s="754"/>
      <c r="AM9" s="759">
        <v>60</v>
      </c>
      <c r="AN9" s="759"/>
      <c r="AO9" s="759"/>
      <c r="AP9" s="12"/>
      <c r="AQ9" s="87"/>
      <c r="AR9" s="11"/>
      <c r="AT9" s="46"/>
    </row>
    <row r="10" spans="1:46" x14ac:dyDescent="0.15">
      <c r="B10" s="771" t="s">
        <v>8</v>
      </c>
      <c r="C10" s="772"/>
      <c r="D10" s="772"/>
      <c r="E10" s="773"/>
      <c r="F10" s="782">
        <v>0.3125</v>
      </c>
      <c r="G10" s="783"/>
      <c r="H10" s="784"/>
      <c r="I10" s="777">
        <v>7</v>
      </c>
      <c r="J10" s="755"/>
      <c r="K10" s="778"/>
      <c r="L10" s="737">
        <v>4.3</v>
      </c>
      <c r="M10" s="738"/>
      <c r="N10" s="739"/>
      <c r="O10" s="38"/>
      <c r="P10" s="38"/>
      <c r="Q10" s="39" t="s">
        <v>25</v>
      </c>
      <c r="R10" s="38"/>
      <c r="S10" s="38"/>
      <c r="T10" s="38"/>
      <c r="U10" s="756">
        <v>0.30902777777777779</v>
      </c>
      <c r="V10" s="757"/>
      <c r="W10" s="758"/>
      <c r="X10" s="777">
        <v>14</v>
      </c>
      <c r="Y10" s="755"/>
      <c r="Z10" s="778"/>
      <c r="AA10" s="737">
        <v>8.9</v>
      </c>
      <c r="AB10" s="738"/>
      <c r="AC10" s="739"/>
      <c r="AF10" s="39" t="s">
        <v>31</v>
      </c>
      <c r="AG10" s="38"/>
      <c r="AH10" s="38"/>
      <c r="AI10" s="38"/>
      <c r="AJ10" s="756">
        <v>0.30555555555555552</v>
      </c>
      <c r="AK10" s="757"/>
      <c r="AL10" s="758"/>
      <c r="AM10" s="755">
        <v>15</v>
      </c>
      <c r="AN10" s="755"/>
      <c r="AO10" s="755"/>
      <c r="AP10" s="737">
        <v>9.8000000000000007</v>
      </c>
      <c r="AQ10" s="738"/>
      <c r="AR10" s="739"/>
      <c r="AT10" s="38"/>
    </row>
    <row r="11" spans="1:46" x14ac:dyDescent="0.15">
      <c r="B11" s="771" t="s">
        <v>9</v>
      </c>
      <c r="C11" s="772"/>
      <c r="D11" s="772"/>
      <c r="E11" s="773"/>
      <c r="F11" s="782">
        <v>0.31736111111111115</v>
      </c>
      <c r="G11" s="783"/>
      <c r="H11" s="784"/>
      <c r="I11" s="785">
        <v>7</v>
      </c>
      <c r="J11" s="759"/>
      <c r="K11" s="786"/>
      <c r="L11" s="806">
        <v>4.3</v>
      </c>
      <c r="M11" s="807"/>
      <c r="N11" s="808"/>
      <c r="O11" s="43"/>
      <c r="P11" s="43"/>
      <c r="Q11" s="39" t="s">
        <v>26</v>
      </c>
      <c r="R11" s="38"/>
      <c r="S11" s="38"/>
      <c r="T11" s="38"/>
      <c r="U11" s="756">
        <v>0.31041666666666667</v>
      </c>
      <c r="V11" s="757"/>
      <c r="W11" s="758"/>
      <c r="X11" s="788">
        <v>2</v>
      </c>
      <c r="Y11" s="788"/>
      <c r="Z11" s="788"/>
      <c r="AA11" s="806">
        <v>0.8</v>
      </c>
      <c r="AB11" s="807"/>
      <c r="AC11" s="808"/>
      <c r="AF11" s="39" t="s">
        <v>27</v>
      </c>
      <c r="AG11" s="38"/>
      <c r="AH11" s="38"/>
      <c r="AI11" s="38"/>
      <c r="AJ11" s="756">
        <v>0.31597222222222221</v>
      </c>
      <c r="AK11" s="757"/>
      <c r="AL11" s="758"/>
      <c r="AM11" s="788">
        <v>10</v>
      </c>
      <c r="AN11" s="788"/>
      <c r="AO11" s="788"/>
      <c r="AP11" s="849">
        <v>6.6</v>
      </c>
      <c r="AQ11" s="850"/>
      <c r="AR11" s="851"/>
      <c r="AT11" s="43"/>
    </row>
    <row r="12" spans="1:46" x14ac:dyDescent="0.15">
      <c r="B12" s="771" t="s">
        <v>11</v>
      </c>
      <c r="C12" s="772"/>
      <c r="D12" s="772"/>
      <c r="E12" s="773"/>
      <c r="F12" s="782">
        <v>0.32013888888888892</v>
      </c>
      <c r="G12" s="783"/>
      <c r="H12" s="784"/>
      <c r="I12" s="785">
        <v>4</v>
      </c>
      <c r="J12" s="759"/>
      <c r="K12" s="786"/>
      <c r="L12" s="806">
        <v>2.6</v>
      </c>
      <c r="M12" s="807"/>
      <c r="N12" s="808"/>
      <c r="O12" s="47"/>
      <c r="P12" s="47"/>
      <c r="Q12" s="39" t="s">
        <v>28</v>
      </c>
      <c r="R12" s="38"/>
      <c r="S12" s="38"/>
      <c r="T12" s="38"/>
      <c r="U12" s="756">
        <v>0.3125</v>
      </c>
      <c r="V12" s="757"/>
      <c r="W12" s="758"/>
      <c r="X12" s="759">
        <v>3</v>
      </c>
      <c r="Y12" s="759"/>
      <c r="Z12" s="759"/>
      <c r="AA12" s="806">
        <v>2</v>
      </c>
      <c r="AB12" s="807"/>
      <c r="AC12" s="808"/>
      <c r="AF12" s="39" t="s">
        <v>33</v>
      </c>
      <c r="AG12" s="38"/>
      <c r="AH12" s="38"/>
      <c r="AI12" s="38"/>
      <c r="AJ12" s="756">
        <v>0.31875000000000003</v>
      </c>
      <c r="AK12" s="757"/>
      <c r="AL12" s="758"/>
      <c r="AM12" s="759">
        <v>6</v>
      </c>
      <c r="AN12" s="759"/>
      <c r="AO12" s="759"/>
      <c r="AP12" s="806">
        <v>4.0999999999999996</v>
      </c>
      <c r="AQ12" s="807"/>
      <c r="AR12" s="808"/>
      <c r="AT12" s="47"/>
    </row>
    <row r="13" spans="1:46" x14ac:dyDescent="0.15">
      <c r="A13" s="4"/>
      <c r="B13" s="771" t="s">
        <v>15</v>
      </c>
      <c r="C13" s="772"/>
      <c r="D13" s="772"/>
      <c r="E13" s="773"/>
      <c r="F13" s="782">
        <v>0.3215277777777778</v>
      </c>
      <c r="G13" s="783"/>
      <c r="H13" s="784"/>
      <c r="I13" s="785">
        <v>2</v>
      </c>
      <c r="J13" s="759"/>
      <c r="K13" s="786"/>
      <c r="L13" s="806">
        <v>0.8</v>
      </c>
      <c r="M13" s="807"/>
      <c r="N13" s="808"/>
      <c r="O13" s="47"/>
      <c r="P13" s="47"/>
      <c r="Q13" s="39" t="s">
        <v>9</v>
      </c>
      <c r="R13" s="38"/>
      <c r="S13" s="38"/>
      <c r="T13" s="38"/>
      <c r="U13" s="756">
        <v>0.31875000000000003</v>
      </c>
      <c r="V13" s="757"/>
      <c r="W13" s="758"/>
      <c r="X13" s="759">
        <v>9</v>
      </c>
      <c r="Y13" s="759"/>
      <c r="Z13" s="759"/>
      <c r="AA13" s="806">
        <v>6</v>
      </c>
      <c r="AB13" s="807"/>
      <c r="AC13" s="808"/>
      <c r="AF13" s="39" t="s">
        <v>29</v>
      </c>
      <c r="AG13" s="38"/>
      <c r="AH13" s="38"/>
      <c r="AI13" s="38"/>
      <c r="AJ13" s="756">
        <v>0.32291666666666669</v>
      </c>
      <c r="AK13" s="757"/>
      <c r="AL13" s="758"/>
      <c r="AM13" s="759">
        <v>4</v>
      </c>
      <c r="AN13" s="759"/>
      <c r="AO13" s="759"/>
      <c r="AP13" s="806">
        <v>3</v>
      </c>
      <c r="AQ13" s="807"/>
      <c r="AR13" s="808"/>
      <c r="AT13" s="47"/>
    </row>
    <row r="14" spans="1:46" x14ac:dyDescent="0.15">
      <c r="A14" s="4"/>
      <c r="B14" s="771" t="s">
        <v>9</v>
      </c>
      <c r="C14" s="772"/>
      <c r="D14" s="772"/>
      <c r="E14" s="773"/>
      <c r="F14" s="782">
        <v>0.32430555555555557</v>
      </c>
      <c r="G14" s="783"/>
      <c r="H14" s="784"/>
      <c r="I14" s="785">
        <v>4</v>
      </c>
      <c r="J14" s="759"/>
      <c r="K14" s="786"/>
      <c r="L14" s="806">
        <v>2.6</v>
      </c>
      <c r="M14" s="807"/>
      <c r="N14" s="808"/>
      <c r="O14" s="47"/>
      <c r="P14" s="47"/>
      <c r="Q14" s="846" t="s">
        <v>30</v>
      </c>
      <c r="R14" s="847"/>
      <c r="S14" s="847"/>
      <c r="T14" s="848"/>
      <c r="U14" s="756">
        <v>0.32361111111111113</v>
      </c>
      <c r="V14" s="757"/>
      <c r="W14" s="758"/>
      <c r="X14" s="759">
        <v>7</v>
      </c>
      <c r="Y14" s="759"/>
      <c r="Z14" s="759"/>
      <c r="AA14" s="806">
        <v>4.5999999999999996</v>
      </c>
      <c r="AB14" s="807"/>
      <c r="AC14" s="808"/>
      <c r="AF14" s="39" t="s">
        <v>9</v>
      </c>
      <c r="AG14" s="38"/>
      <c r="AH14" s="38"/>
      <c r="AI14" s="38"/>
      <c r="AJ14" s="756">
        <v>0.32708333333333334</v>
      </c>
      <c r="AK14" s="757"/>
      <c r="AL14" s="758"/>
      <c r="AM14" s="759">
        <v>6</v>
      </c>
      <c r="AN14" s="759"/>
      <c r="AO14" s="759"/>
      <c r="AP14" s="806">
        <v>4</v>
      </c>
      <c r="AQ14" s="807"/>
      <c r="AR14" s="808"/>
      <c r="AT14" s="47"/>
    </row>
    <row r="15" spans="1:46" x14ac:dyDescent="0.15">
      <c r="A15" s="4"/>
      <c r="B15" s="771" t="s">
        <v>56</v>
      </c>
      <c r="C15" s="772"/>
      <c r="D15" s="772"/>
      <c r="E15" s="773"/>
      <c r="F15" s="774">
        <v>0.32430555555555557</v>
      </c>
      <c r="G15" s="775"/>
      <c r="H15" s="776"/>
      <c r="I15" s="777">
        <v>0</v>
      </c>
      <c r="J15" s="755"/>
      <c r="K15" s="778"/>
      <c r="L15" s="737">
        <v>0</v>
      </c>
      <c r="M15" s="738"/>
      <c r="N15" s="739"/>
      <c r="O15" s="119"/>
      <c r="P15" s="47"/>
      <c r="Q15" s="39" t="s">
        <v>9</v>
      </c>
      <c r="R15" s="38"/>
      <c r="S15" s="229"/>
      <c r="T15" s="229"/>
      <c r="U15" s="756">
        <v>0.32847222222222222</v>
      </c>
      <c r="V15" s="757"/>
      <c r="W15" s="758"/>
      <c r="X15" s="759">
        <v>7</v>
      </c>
      <c r="Y15" s="759"/>
      <c r="Z15" s="759"/>
      <c r="AA15" s="806">
        <v>4.5999999999999996</v>
      </c>
      <c r="AB15" s="807"/>
      <c r="AC15" s="808"/>
      <c r="AD15" s="116"/>
      <c r="AF15" s="39" t="str">
        <f>B15</f>
        <v>車庫着</v>
      </c>
      <c r="AG15" s="38"/>
      <c r="AH15" s="38"/>
      <c r="AI15" s="38"/>
      <c r="AJ15" s="752">
        <v>0.32708333333333334</v>
      </c>
      <c r="AK15" s="753"/>
      <c r="AL15" s="754"/>
      <c r="AM15" s="755">
        <v>0</v>
      </c>
      <c r="AN15" s="755"/>
      <c r="AO15" s="755"/>
      <c r="AP15" s="737">
        <v>0</v>
      </c>
      <c r="AQ15" s="738"/>
      <c r="AR15" s="739"/>
      <c r="AT15" s="47"/>
    </row>
    <row r="16" spans="1:46" x14ac:dyDescent="0.15">
      <c r="B16" s="791"/>
      <c r="C16" s="792"/>
      <c r="D16" s="792"/>
      <c r="E16" s="793"/>
      <c r="F16" s="794"/>
      <c r="G16" s="795"/>
      <c r="H16" s="796"/>
      <c r="I16" s="797">
        <f>SUM(I9:K15)</f>
        <v>84</v>
      </c>
      <c r="J16" s="798"/>
      <c r="K16" s="799"/>
      <c r="L16" s="749">
        <f>SUM(L10:N15)</f>
        <v>14.6</v>
      </c>
      <c r="M16" s="750"/>
      <c r="N16" s="751"/>
      <c r="O16" s="48"/>
      <c r="P16" s="48"/>
      <c r="Q16" s="39" t="str">
        <f>B15</f>
        <v>車庫着</v>
      </c>
      <c r="R16" s="38"/>
      <c r="S16" s="38"/>
      <c r="T16" s="38"/>
      <c r="U16" s="752">
        <v>0.37013888888888885</v>
      </c>
      <c r="V16" s="753"/>
      <c r="W16" s="754"/>
      <c r="X16" s="755">
        <v>0</v>
      </c>
      <c r="Y16" s="755"/>
      <c r="Z16" s="755"/>
      <c r="AA16" s="737">
        <v>0</v>
      </c>
      <c r="AB16" s="738"/>
      <c r="AC16" s="739"/>
      <c r="AF16" s="49"/>
      <c r="AG16" s="50"/>
      <c r="AH16" s="50"/>
      <c r="AI16" s="50"/>
      <c r="AJ16" s="51"/>
      <c r="AK16" s="52"/>
      <c r="AL16" s="53"/>
      <c r="AM16" s="798">
        <f>SUM(AM9:AO15)</f>
        <v>101</v>
      </c>
      <c r="AN16" s="798"/>
      <c r="AO16" s="798"/>
      <c r="AP16" s="749">
        <f>SUM(AP10:AR15)</f>
        <v>27.5</v>
      </c>
      <c r="AQ16" s="750"/>
      <c r="AR16" s="751"/>
      <c r="AT16" s="48"/>
    </row>
    <row r="17" spans="2:46" x14ac:dyDescent="0.15">
      <c r="B17" s="800" t="s">
        <v>55</v>
      </c>
      <c r="C17" s="801"/>
      <c r="D17" s="801"/>
      <c r="E17" s="802"/>
      <c r="F17" s="774">
        <v>0.65277777777777779</v>
      </c>
      <c r="G17" s="775"/>
      <c r="H17" s="776"/>
      <c r="I17" s="803"/>
      <c r="J17" s="804"/>
      <c r="K17" s="805"/>
      <c r="L17" s="10"/>
      <c r="M17" s="86"/>
      <c r="N17" s="11"/>
      <c r="O17" s="43"/>
      <c r="P17" s="43"/>
      <c r="Q17" s="49"/>
      <c r="R17" s="50"/>
      <c r="S17" s="50"/>
      <c r="T17" s="50"/>
      <c r="U17" s="51"/>
      <c r="V17" s="52"/>
      <c r="W17" s="53"/>
      <c r="X17" s="798">
        <f>SUM(X9:Z16)</f>
        <v>102</v>
      </c>
      <c r="Y17" s="798"/>
      <c r="Z17" s="798"/>
      <c r="AA17" s="749">
        <f>SUM(AA10:AC16)</f>
        <v>26.900000000000006</v>
      </c>
      <c r="AB17" s="750"/>
      <c r="AC17" s="751"/>
      <c r="AF17" s="39" t="str">
        <f>AF9</f>
        <v>車庫発</v>
      </c>
      <c r="AG17" s="38"/>
      <c r="AH17" s="38"/>
      <c r="AI17" s="38"/>
      <c r="AJ17" s="752">
        <v>0.6875</v>
      </c>
      <c r="AK17" s="753"/>
      <c r="AL17" s="754"/>
      <c r="AM17" s="785"/>
      <c r="AN17" s="759"/>
      <c r="AO17" s="786"/>
      <c r="AP17" s="63"/>
      <c r="AQ17" s="84"/>
      <c r="AR17" s="65"/>
      <c r="AT17" s="43"/>
    </row>
    <row r="18" spans="2:46" x14ac:dyDescent="0.15">
      <c r="B18" s="771" t="s">
        <v>20</v>
      </c>
      <c r="C18" s="772"/>
      <c r="D18" s="772"/>
      <c r="E18" s="773"/>
      <c r="F18" s="774">
        <v>0.65277777777777779</v>
      </c>
      <c r="G18" s="775"/>
      <c r="H18" s="776"/>
      <c r="I18" s="777">
        <v>0</v>
      </c>
      <c r="J18" s="755"/>
      <c r="K18" s="778"/>
      <c r="L18" s="737">
        <v>0</v>
      </c>
      <c r="M18" s="738"/>
      <c r="N18" s="739"/>
      <c r="O18" s="43"/>
      <c r="P18" s="43"/>
      <c r="Q18" s="39" t="str">
        <f>Q9</f>
        <v>車庫発</v>
      </c>
      <c r="R18" s="38"/>
      <c r="S18" s="38"/>
      <c r="T18" s="38"/>
      <c r="U18" s="752">
        <v>0.65277777777777779</v>
      </c>
      <c r="V18" s="753"/>
      <c r="W18" s="754"/>
      <c r="X18" s="804"/>
      <c r="Y18" s="804"/>
      <c r="Z18" s="804"/>
      <c r="AA18" s="10"/>
      <c r="AB18" s="86"/>
      <c r="AC18" s="11"/>
      <c r="AF18" s="39" t="s">
        <v>20</v>
      </c>
      <c r="AG18" s="38"/>
      <c r="AH18" s="38"/>
      <c r="AI18" s="38"/>
      <c r="AJ18" s="756">
        <v>0.6875</v>
      </c>
      <c r="AK18" s="757"/>
      <c r="AL18" s="758"/>
      <c r="AM18" s="755">
        <v>0</v>
      </c>
      <c r="AN18" s="755"/>
      <c r="AO18" s="755"/>
      <c r="AP18" s="737">
        <v>0</v>
      </c>
      <c r="AQ18" s="738"/>
      <c r="AR18" s="739"/>
      <c r="AT18" s="43"/>
    </row>
    <row r="19" spans="2:46" x14ac:dyDescent="0.15">
      <c r="B19" s="771" t="s">
        <v>15</v>
      </c>
      <c r="C19" s="772"/>
      <c r="D19" s="772"/>
      <c r="E19" s="773"/>
      <c r="F19" s="782">
        <v>0.65555555555555556</v>
      </c>
      <c r="G19" s="783"/>
      <c r="H19" s="784"/>
      <c r="I19" s="785">
        <v>4</v>
      </c>
      <c r="J19" s="759"/>
      <c r="K19" s="786"/>
      <c r="L19" s="760">
        <v>2.6</v>
      </c>
      <c r="M19" s="761"/>
      <c r="N19" s="762"/>
      <c r="O19" s="48"/>
      <c r="P19" s="48"/>
      <c r="Q19" s="39" t="s">
        <v>20</v>
      </c>
      <c r="R19" s="38"/>
      <c r="S19" s="38"/>
      <c r="T19" s="38"/>
      <c r="U19" s="756">
        <v>0.65277777777777779</v>
      </c>
      <c r="V19" s="757"/>
      <c r="W19" s="758"/>
      <c r="X19" s="755">
        <v>0</v>
      </c>
      <c r="Y19" s="755"/>
      <c r="Z19" s="755"/>
      <c r="AA19" s="737">
        <v>0</v>
      </c>
      <c r="AB19" s="738"/>
      <c r="AC19" s="739"/>
      <c r="AF19" s="39" t="s">
        <v>34</v>
      </c>
      <c r="AG19" s="38"/>
      <c r="AH19" s="38"/>
      <c r="AI19" s="38"/>
      <c r="AJ19" s="756">
        <v>0.69166666666666676</v>
      </c>
      <c r="AK19" s="757"/>
      <c r="AL19" s="758"/>
      <c r="AM19" s="759">
        <v>6</v>
      </c>
      <c r="AN19" s="759"/>
      <c r="AO19" s="759"/>
      <c r="AP19" s="760">
        <v>4</v>
      </c>
      <c r="AQ19" s="761"/>
      <c r="AR19" s="762"/>
      <c r="AT19" s="48"/>
    </row>
    <row r="20" spans="2:46" x14ac:dyDescent="0.15">
      <c r="B20" s="771" t="s">
        <v>21</v>
      </c>
      <c r="C20" s="772"/>
      <c r="D20" s="772"/>
      <c r="E20" s="773"/>
      <c r="F20" s="782">
        <v>0.65694444444444444</v>
      </c>
      <c r="G20" s="783"/>
      <c r="H20" s="784"/>
      <c r="I20" s="785">
        <v>2</v>
      </c>
      <c r="J20" s="759"/>
      <c r="K20" s="786"/>
      <c r="L20" s="760">
        <v>0.8</v>
      </c>
      <c r="M20" s="761"/>
      <c r="N20" s="762"/>
      <c r="O20" s="48"/>
      <c r="P20" s="48"/>
      <c r="Q20" s="39" t="s">
        <v>29</v>
      </c>
      <c r="R20" s="38"/>
      <c r="S20" s="38"/>
      <c r="T20" s="38"/>
      <c r="U20" s="756">
        <v>0.65694444444444444</v>
      </c>
      <c r="V20" s="757"/>
      <c r="W20" s="758"/>
      <c r="X20" s="759">
        <v>6</v>
      </c>
      <c r="Y20" s="759"/>
      <c r="Z20" s="759"/>
      <c r="AA20" s="760">
        <v>4</v>
      </c>
      <c r="AB20" s="761"/>
      <c r="AC20" s="762"/>
      <c r="AF20" s="39" t="s">
        <v>30</v>
      </c>
      <c r="AG20" s="38"/>
      <c r="AH20" s="38"/>
      <c r="AI20" s="38"/>
      <c r="AJ20" s="756">
        <v>0.69305555555555554</v>
      </c>
      <c r="AK20" s="757"/>
      <c r="AL20" s="758"/>
      <c r="AM20" s="759">
        <v>2</v>
      </c>
      <c r="AN20" s="759"/>
      <c r="AO20" s="759"/>
      <c r="AP20" s="760">
        <v>0.6</v>
      </c>
      <c r="AQ20" s="761"/>
      <c r="AR20" s="762"/>
      <c r="AT20" s="48"/>
    </row>
    <row r="21" spans="2:46" x14ac:dyDescent="0.15">
      <c r="B21" s="771" t="s">
        <v>8</v>
      </c>
      <c r="C21" s="772"/>
      <c r="D21" s="772"/>
      <c r="E21" s="773"/>
      <c r="F21" s="782">
        <v>0.65902777777777777</v>
      </c>
      <c r="G21" s="783"/>
      <c r="H21" s="784"/>
      <c r="I21" s="785">
        <v>3</v>
      </c>
      <c r="J21" s="759"/>
      <c r="K21" s="786"/>
      <c r="L21" s="760">
        <v>1.7</v>
      </c>
      <c r="M21" s="761"/>
      <c r="N21" s="762"/>
      <c r="O21" s="48"/>
      <c r="P21" s="48"/>
      <c r="Q21" s="39" t="s">
        <v>30</v>
      </c>
      <c r="R21" s="38"/>
      <c r="S21" s="38"/>
      <c r="T21" s="38"/>
      <c r="U21" s="756">
        <v>0.65833333333333333</v>
      </c>
      <c r="V21" s="757"/>
      <c r="W21" s="758"/>
      <c r="X21" s="759">
        <v>2</v>
      </c>
      <c r="Y21" s="759"/>
      <c r="Z21" s="759"/>
      <c r="AA21" s="760">
        <v>0.6</v>
      </c>
      <c r="AB21" s="761"/>
      <c r="AC21" s="762"/>
      <c r="AF21" s="39" t="s">
        <v>28</v>
      </c>
      <c r="AG21" s="38"/>
      <c r="AH21" s="38"/>
      <c r="AI21" s="38"/>
      <c r="AJ21" s="756">
        <v>0.69513888888888886</v>
      </c>
      <c r="AK21" s="757"/>
      <c r="AL21" s="758"/>
      <c r="AM21" s="759">
        <v>3</v>
      </c>
      <c r="AN21" s="759"/>
      <c r="AO21" s="759"/>
      <c r="AP21" s="760">
        <v>1.3</v>
      </c>
      <c r="AQ21" s="761"/>
      <c r="AR21" s="762"/>
      <c r="AT21" s="48"/>
    </row>
    <row r="22" spans="2:46" x14ac:dyDescent="0.15">
      <c r="B22" s="771" t="s">
        <v>22</v>
      </c>
      <c r="C22" s="772"/>
      <c r="D22" s="772"/>
      <c r="E22" s="773"/>
      <c r="F22" s="782">
        <v>0.6875</v>
      </c>
      <c r="G22" s="783"/>
      <c r="H22" s="784"/>
      <c r="I22" s="789">
        <v>41</v>
      </c>
      <c r="J22" s="788"/>
      <c r="K22" s="790"/>
      <c r="L22" s="760">
        <v>4.3</v>
      </c>
      <c r="M22" s="761"/>
      <c r="N22" s="762"/>
      <c r="O22" s="48"/>
      <c r="P22" s="48"/>
      <c r="Q22" s="39" t="s">
        <v>28</v>
      </c>
      <c r="R22" s="38"/>
      <c r="S22" s="38"/>
      <c r="T22" s="38"/>
      <c r="U22" s="756">
        <v>0.66041666666666665</v>
      </c>
      <c r="V22" s="757"/>
      <c r="W22" s="758"/>
      <c r="X22" s="759">
        <v>3</v>
      </c>
      <c r="Y22" s="759"/>
      <c r="Z22" s="759"/>
      <c r="AA22" s="760">
        <v>1.3</v>
      </c>
      <c r="AB22" s="761"/>
      <c r="AC22" s="762"/>
      <c r="AF22" s="39" t="s">
        <v>27</v>
      </c>
      <c r="AG22" s="38"/>
      <c r="AH22" s="38"/>
      <c r="AI22" s="38"/>
      <c r="AJ22" s="756">
        <v>0.6972222222222223</v>
      </c>
      <c r="AK22" s="757"/>
      <c r="AL22" s="758"/>
      <c r="AM22" s="759">
        <v>3</v>
      </c>
      <c r="AN22" s="759"/>
      <c r="AO22" s="759"/>
      <c r="AP22" s="760">
        <v>1.4</v>
      </c>
      <c r="AQ22" s="761"/>
      <c r="AR22" s="762"/>
      <c r="AT22" s="48"/>
    </row>
    <row r="23" spans="2:46" x14ac:dyDescent="0.15">
      <c r="B23" s="771" t="s">
        <v>15</v>
      </c>
      <c r="C23" s="772"/>
      <c r="D23" s="772"/>
      <c r="E23" s="773"/>
      <c r="F23" s="782">
        <v>0.69027777777777777</v>
      </c>
      <c r="G23" s="783"/>
      <c r="H23" s="784"/>
      <c r="I23" s="785">
        <v>4</v>
      </c>
      <c r="J23" s="759"/>
      <c r="K23" s="786"/>
      <c r="L23" s="760">
        <v>2.6</v>
      </c>
      <c r="M23" s="761"/>
      <c r="N23" s="762"/>
      <c r="O23" s="48"/>
      <c r="P23" s="48"/>
      <c r="Q23" s="39" t="s">
        <v>27</v>
      </c>
      <c r="R23" s="38"/>
      <c r="S23" s="38"/>
      <c r="T23" s="38"/>
      <c r="U23" s="756">
        <v>0.66249999999999998</v>
      </c>
      <c r="V23" s="757"/>
      <c r="W23" s="758"/>
      <c r="X23" s="759">
        <v>3</v>
      </c>
      <c r="Y23" s="759"/>
      <c r="Z23" s="759"/>
      <c r="AA23" s="760">
        <v>1.4</v>
      </c>
      <c r="AB23" s="761"/>
      <c r="AC23" s="762"/>
      <c r="AF23" s="39" t="s">
        <v>26</v>
      </c>
      <c r="AG23" s="38"/>
      <c r="AH23" s="38"/>
      <c r="AI23" s="38"/>
      <c r="AJ23" s="756">
        <v>0.69861111111111107</v>
      </c>
      <c r="AK23" s="757"/>
      <c r="AL23" s="758"/>
      <c r="AM23" s="759">
        <v>2</v>
      </c>
      <c r="AN23" s="759"/>
      <c r="AO23" s="759"/>
      <c r="AP23" s="760">
        <v>0.6</v>
      </c>
      <c r="AQ23" s="761"/>
      <c r="AR23" s="762"/>
      <c r="AT23" s="48"/>
    </row>
    <row r="24" spans="2:46" x14ac:dyDescent="0.15">
      <c r="B24" s="771" t="s">
        <v>21</v>
      </c>
      <c r="C24" s="772"/>
      <c r="D24" s="772"/>
      <c r="E24" s="773"/>
      <c r="F24" s="782">
        <v>0.69166666666666676</v>
      </c>
      <c r="G24" s="783"/>
      <c r="H24" s="784"/>
      <c r="I24" s="785">
        <v>2</v>
      </c>
      <c r="J24" s="759"/>
      <c r="K24" s="786"/>
      <c r="L24" s="760">
        <v>0.8</v>
      </c>
      <c r="M24" s="761"/>
      <c r="N24" s="762"/>
      <c r="O24" s="48"/>
      <c r="P24" s="48"/>
      <c r="Q24" s="39" t="s">
        <v>26</v>
      </c>
      <c r="R24" s="38"/>
      <c r="S24" s="38"/>
      <c r="T24" s="38"/>
      <c r="U24" s="756">
        <v>0.66388888888888886</v>
      </c>
      <c r="V24" s="757"/>
      <c r="W24" s="758"/>
      <c r="X24" s="759">
        <v>2</v>
      </c>
      <c r="Y24" s="759"/>
      <c r="Z24" s="759"/>
      <c r="AA24" s="760">
        <v>0.6</v>
      </c>
      <c r="AB24" s="761"/>
      <c r="AC24" s="762"/>
      <c r="AF24" s="39" t="s">
        <v>25</v>
      </c>
      <c r="AG24" s="38"/>
      <c r="AH24" s="38"/>
      <c r="AI24" s="38"/>
      <c r="AJ24" s="756">
        <v>0.70000000000000007</v>
      </c>
      <c r="AK24" s="757"/>
      <c r="AL24" s="758"/>
      <c r="AM24" s="759">
        <v>2</v>
      </c>
      <c r="AN24" s="759"/>
      <c r="AO24" s="759"/>
      <c r="AP24" s="760">
        <v>0.8</v>
      </c>
      <c r="AQ24" s="761"/>
      <c r="AR24" s="762"/>
      <c r="AT24" s="48"/>
    </row>
    <row r="25" spans="2:46" x14ac:dyDescent="0.15">
      <c r="B25" s="771" t="s">
        <v>8</v>
      </c>
      <c r="C25" s="772"/>
      <c r="D25" s="772"/>
      <c r="E25" s="773"/>
      <c r="F25" s="782">
        <v>0.69374999999999998</v>
      </c>
      <c r="G25" s="783"/>
      <c r="H25" s="784"/>
      <c r="I25" s="785">
        <v>3</v>
      </c>
      <c r="J25" s="759"/>
      <c r="K25" s="786"/>
      <c r="L25" s="760">
        <v>1.7</v>
      </c>
      <c r="M25" s="761"/>
      <c r="N25" s="762"/>
      <c r="O25" s="48"/>
      <c r="P25" s="48"/>
      <c r="Q25" s="39" t="s">
        <v>25</v>
      </c>
      <c r="R25" s="38"/>
      <c r="S25" s="38"/>
      <c r="T25" s="38"/>
      <c r="U25" s="756">
        <v>0.66527777777777775</v>
      </c>
      <c r="V25" s="757"/>
      <c r="W25" s="758"/>
      <c r="X25" s="759">
        <v>2</v>
      </c>
      <c r="Y25" s="759"/>
      <c r="Z25" s="759"/>
      <c r="AA25" s="760">
        <v>0.8</v>
      </c>
      <c r="AB25" s="761"/>
      <c r="AC25" s="762"/>
      <c r="AD25" s="38"/>
      <c r="AE25" s="38"/>
      <c r="AF25" s="39" t="s">
        <v>22</v>
      </c>
      <c r="AG25" s="38"/>
      <c r="AH25" s="38"/>
      <c r="AI25" s="38"/>
      <c r="AJ25" s="756">
        <v>0.77083333333333337</v>
      </c>
      <c r="AK25" s="757"/>
      <c r="AL25" s="758"/>
      <c r="AM25" s="788">
        <v>102</v>
      </c>
      <c r="AN25" s="788"/>
      <c r="AO25" s="788"/>
      <c r="AP25" s="760">
        <v>7.5</v>
      </c>
      <c r="AQ25" s="761"/>
      <c r="AR25" s="762"/>
      <c r="AT25" s="48"/>
    </row>
    <row r="26" spans="2:46" x14ac:dyDescent="0.15">
      <c r="B26" s="771" t="s">
        <v>23</v>
      </c>
      <c r="C26" s="772"/>
      <c r="D26" s="772"/>
      <c r="E26" s="773"/>
      <c r="F26" s="782">
        <v>0.77083333333333337</v>
      </c>
      <c r="G26" s="783"/>
      <c r="H26" s="784"/>
      <c r="I26" s="785">
        <v>51</v>
      </c>
      <c r="J26" s="759"/>
      <c r="K26" s="786"/>
      <c r="L26" s="760">
        <v>4.3</v>
      </c>
      <c r="M26" s="761"/>
      <c r="N26" s="762"/>
      <c r="O26" s="48"/>
      <c r="P26" s="48"/>
      <c r="Q26" s="39" t="s">
        <v>31</v>
      </c>
      <c r="R26" s="38"/>
      <c r="S26" s="38"/>
      <c r="T26" s="38"/>
      <c r="U26" s="756">
        <v>0.67013888888888884</v>
      </c>
      <c r="V26" s="757"/>
      <c r="W26" s="758"/>
      <c r="X26" s="759">
        <v>7</v>
      </c>
      <c r="Y26" s="759"/>
      <c r="Z26" s="759"/>
      <c r="AA26" s="760">
        <v>4.3</v>
      </c>
      <c r="AB26" s="761"/>
      <c r="AC26" s="762"/>
      <c r="AD26" s="38"/>
      <c r="AE26" s="38"/>
      <c r="AF26" s="39" t="s">
        <v>34</v>
      </c>
      <c r="AG26" s="38"/>
      <c r="AH26" s="38"/>
      <c r="AI26" s="38"/>
      <c r="AJ26" s="756">
        <v>0.77500000000000002</v>
      </c>
      <c r="AK26" s="757"/>
      <c r="AL26" s="758"/>
      <c r="AM26" s="759">
        <v>6</v>
      </c>
      <c r="AN26" s="759"/>
      <c r="AO26" s="759"/>
      <c r="AP26" s="760">
        <v>4</v>
      </c>
      <c r="AQ26" s="761"/>
      <c r="AR26" s="762"/>
      <c r="AT26" s="48"/>
    </row>
    <row r="27" spans="2:46" x14ac:dyDescent="0.15">
      <c r="B27" s="771" t="s">
        <v>15</v>
      </c>
      <c r="C27" s="772"/>
      <c r="D27" s="772"/>
      <c r="E27" s="773"/>
      <c r="F27" s="782">
        <v>0.77361111111111114</v>
      </c>
      <c r="G27" s="783"/>
      <c r="H27" s="784"/>
      <c r="I27" s="785">
        <v>4</v>
      </c>
      <c r="J27" s="759"/>
      <c r="K27" s="786"/>
      <c r="L27" s="760">
        <v>2.6</v>
      </c>
      <c r="M27" s="761"/>
      <c r="N27" s="762"/>
      <c r="O27" s="48"/>
      <c r="P27" s="48"/>
      <c r="Q27" s="39" t="str">
        <f>B30</f>
        <v>車庫着</v>
      </c>
      <c r="R27" s="38"/>
      <c r="S27" s="38"/>
      <c r="T27" s="38"/>
      <c r="U27" s="752">
        <v>0.68055555555555547</v>
      </c>
      <c r="V27" s="753"/>
      <c r="W27" s="754"/>
      <c r="X27" s="755">
        <v>15</v>
      </c>
      <c r="Y27" s="755"/>
      <c r="Z27" s="755"/>
      <c r="AA27" s="737">
        <v>9.8000000000000007</v>
      </c>
      <c r="AB27" s="738"/>
      <c r="AC27" s="739"/>
      <c r="AF27" s="39" t="s">
        <v>30</v>
      </c>
      <c r="AG27" s="38"/>
      <c r="AH27" s="38"/>
      <c r="AI27" s="38"/>
      <c r="AJ27" s="756">
        <v>0.77638888888888891</v>
      </c>
      <c r="AK27" s="757"/>
      <c r="AL27" s="758"/>
      <c r="AM27" s="759">
        <v>2</v>
      </c>
      <c r="AN27" s="759"/>
      <c r="AO27" s="759"/>
      <c r="AP27" s="760">
        <v>0.6</v>
      </c>
      <c r="AQ27" s="761"/>
      <c r="AR27" s="762"/>
      <c r="AT27" s="48"/>
    </row>
    <row r="28" spans="2:46" x14ac:dyDescent="0.15">
      <c r="B28" s="771" t="s">
        <v>21</v>
      </c>
      <c r="C28" s="772"/>
      <c r="D28" s="772"/>
      <c r="E28" s="773"/>
      <c r="F28" s="782">
        <v>0.77500000000000002</v>
      </c>
      <c r="G28" s="783"/>
      <c r="H28" s="784"/>
      <c r="I28" s="785">
        <v>2</v>
      </c>
      <c r="J28" s="759"/>
      <c r="K28" s="786"/>
      <c r="L28" s="760">
        <v>0.8</v>
      </c>
      <c r="M28" s="761"/>
      <c r="N28" s="762"/>
      <c r="O28" s="36"/>
      <c r="P28" s="36"/>
      <c r="Q28" s="54" t="s">
        <v>4</v>
      </c>
      <c r="R28" s="55"/>
      <c r="S28" s="55"/>
      <c r="T28" s="55"/>
      <c r="U28" s="742">
        <v>0.72222222222222221</v>
      </c>
      <c r="V28" s="743"/>
      <c r="W28" s="744"/>
      <c r="X28" s="787">
        <v>60</v>
      </c>
      <c r="Y28" s="787"/>
      <c r="Z28" s="787"/>
      <c r="AA28" s="64"/>
      <c r="AB28" s="85"/>
      <c r="AC28" s="66"/>
      <c r="AF28" s="39" t="s">
        <v>28</v>
      </c>
      <c r="AG28" s="38"/>
      <c r="AH28" s="38"/>
      <c r="AI28" s="38"/>
      <c r="AJ28" s="756">
        <v>0.77847222222222223</v>
      </c>
      <c r="AK28" s="757"/>
      <c r="AL28" s="758"/>
      <c r="AM28" s="759">
        <v>3</v>
      </c>
      <c r="AN28" s="759"/>
      <c r="AO28" s="759"/>
      <c r="AP28" s="760">
        <v>1.3</v>
      </c>
      <c r="AQ28" s="761"/>
      <c r="AR28" s="762"/>
      <c r="AT28" s="48"/>
    </row>
    <row r="29" spans="2:46" x14ac:dyDescent="0.15">
      <c r="B29" s="771" t="s">
        <v>8</v>
      </c>
      <c r="C29" s="772"/>
      <c r="D29" s="772"/>
      <c r="E29" s="773"/>
      <c r="F29" s="782">
        <v>0.77708333333333324</v>
      </c>
      <c r="G29" s="783"/>
      <c r="H29" s="784"/>
      <c r="I29" s="785">
        <v>3</v>
      </c>
      <c r="J29" s="759"/>
      <c r="K29" s="786"/>
      <c r="L29" s="760">
        <v>1.7</v>
      </c>
      <c r="M29" s="761"/>
      <c r="N29" s="762"/>
      <c r="Q29" s="733"/>
      <c r="R29" s="734"/>
      <c r="S29" s="734"/>
      <c r="T29" s="735"/>
      <c r="U29" s="779"/>
      <c r="V29" s="780"/>
      <c r="W29" s="781"/>
      <c r="X29" s="736">
        <f>SUM(X19:Z28)</f>
        <v>100</v>
      </c>
      <c r="Y29" s="736"/>
      <c r="Z29" s="736"/>
      <c r="AA29" s="717">
        <f>SUM(AA19:AC28)</f>
        <v>22.8</v>
      </c>
      <c r="AB29" s="718"/>
      <c r="AC29" s="719"/>
      <c r="AF29" s="39" t="s">
        <v>27</v>
      </c>
      <c r="AG29" s="38"/>
      <c r="AH29" s="38"/>
      <c r="AI29" s="38"/>
      <c r="AJ29" s="756">
        <v>0.78055555555555556</v>
      </c>
      <c r="AK29" s="757"/>
      <c r="AL29" s="758"/>
      <c r="AM29" s="759">
        <v>3</v>
      </c>
      <c r="AN29" s="759"/>
      <c r="AO29" s="759"/>
      <c r="AP29" s="760">
        <v>1.4</v>
      </c>
      <c r="AQ29" s="761"/>
      <c r="AR29" s="762"/>
      <c r="AT29" s="36"/>
    </row>
    <row r="30" spans="2:46" x14ac:dyDescent="0.15">
      <c r="B30" s="771" t="s">
        <v>56</v>
      </c>
      <c r="C30" s="772"/>
      <c r="D30" s="772"/>
      <c r="E30" s="773"/>
      <c r="F30" s="774">
        <v>0.78194444444444444</v>
      </c>
      <c r="G30" s="775"/>
      <c r="H30" s="776"/>
      <c r="I30" s="777">
        <v>7</v>
      </c>
      <c r="J30" s="755"/>
      <c r="K30" s="778"/>
      <c r="L30" s="737">
        <v>4.3</v>
      </c>
      <c r="M30" s="738"/>
      <c r="N30" s="739"/>
      <c r="Q30" s="720"/>
      <c r="R30" s="721"/>
      <c r="S30" s="721"/>
      <c r="T30" s="722"/>
      <c r="U30" s="720"/>
      <c r="V30" s="721"/>
      <c r="W30" s="722"/>
      <c r="X30" s="723">
        <f>X17+X29</f>
        <v>202</v>
      </c>
      <c r="Y30" s="723"/>
      <c r="Z30" s="723"/>
      <c r="AA30" s="724">
        <f>AA17+AA29</f>
        <v>49.7</v>
      </c>
      <c r="AB30" s="725"/>
      <c r="AC30" s="726"/>
      <c r="AF30" s="39" t="s">
        <v>26</v>
      </c>
      <c r="AG30" s="38"/>
      <c r="AH30" s="38"/>
      <c r="AI30" s="38"/>
      <c r="AJ30" s="756">
        <v>0.78194444444444444</v>
      </c>
      <c r="AK30" s="757"/>
      <c r="AL30" s="758"/>
      <c r="AM30" s="759">
        <v>2</v>
      </c>
      <c r="AN30" s="759"/>
      <c r="AO30" s="759"/>
      <c r="AP30" s="760">
        <v>0.6</v>
      </c>
      <c r="AQ30" s="761"/>
      <c r="AR30" s="762"/>
    </row>
    <row r="31" spans="2:46" x14ac:dyDescent="0.15">
      <c r="B31" s="763" t="s">
        <v>4</v>
      </c>
      <c r="C31" s="764"/>
      <c r="D31" s="764"/>
      <c r="E31" s="765"/>
      <c r="F31" s="766">
        <v>0.82361111111111107</v>
      </c>
      <c r="G31" s="767"/>
      <c r="H31" s="768"/>
      <c r="I31" s="769">
        <v>60</v>
      </c>
      <c r="J31" s="745"/>
      <c r="K31" s="770"/>
      <c r="L31" s="13"/>
      <c r="M31" s="88"/>
      <c r="N31" s="14"/>
      <c r="Q31" s="44"/>
      <c r="R31" s="45"/>
      <c r="S31" s="45"/>
      <c r="T31" s="45"/>
      <c r="U31" s="56"/>
      <c r="V31" s="57"/>
      <c r="W31" s="112"/>
      <c r="X31" s="727">
        <f>ROUNDUP(X30/60,0)</f>
        <v>4</v>
      </c>
      <c r="Y31" s="728"/>
      <c r="Z31" s="729"/>
      <c r="AA31" s="730">
        <f>ROUNDUP(AA30,-1)</f>
        <v>50</v>
      </c>
      <c r="AB31" s="731"/>
      <c r="AC31" s="732"/>
      <c r="AF31" s="39" t="s">
        <v>25</v>
      </c>
      <c r="AG31" s="38"/>
      <c r="AH31" s="38"/>
      <c r="AI31" s="38"/>
      <c r="AJ31" s="756">
        <v>0.78333333333333333</v>
      </c>
      <c r="AK31" s="757"/>
      <c r="AL31" s="758"/>
      <c r="AM31" s="759">
        <v>2</v>
      </c>
      <c r="AN31" s="759"/>
      <c r="AO31" s="759"/>
      <c r="AP31" s="760">
        <v>0.8</v>
      </c>
      <c r="AQ31" s="761"/>
      <c r="AR31" s="762"/>
    </row>
    <row r="32" spans="2:46" x14ac:dyDescent="0.15">
      <c r="B32" s="733"/>
      <c r="C32" s="734"/>
      <c r="D32" s="734"/>
      <c r="E32" s="735"/>
      <c r="F32" s="733"/>
      <c r="G32" s="734"/>
      <c r="H32" s="735"/>
      <c r="I32" s="746">
        <f>SUM(I18:K31)</f>
        <v>186</v>
      </c>
      <c r="J32" s="747"/>
      <c r="K32" s="748"/>
      <c r="L32" s="749">
        <f>SUM(L18:N31)</f>
        <v>28.200000000000003</v>
      </c>
      <c r="M32" s="750"/>
      <c r="N32" s="751"/>
      <c r="AF32" s="39" t="str">
        <f>Q27</f>
        <v>車庫着</v>
      </c>
      <c r="AG32" s="38"/>
      <c r="AH32" s="38"/>
      <c r="AI32" s="38"/>
      <c r="AJ32" s="752">
        <v>0.79305555555555562</v>
      </c>
      <c r="AK32" s="753"/>
      <c r="AL32" s="754"/>
      <c r="AM32" s="755">
        <v>14</v>
      </c>
      <c r="AN32" s="755"/>
      <c r="AO32" s="755"/>
      <c r="AP32" s="737">
        <v>8.9</v>
      </c>
      <c r="AQ32" s="738"/>
      <c r="AR32" s="739"/>
    </row>
    <row r="33" spans="1:46" x14ac:dyDescent="0.15">
      <c r="B33" s="720"/>
      <c r="C33" s="721"/>
      <c r="D33" s="721"/>
      <c r="E33" s="722"/>
      <c r="F33" s="720"/>
      <c r="G33" s="721"/>
      <c r="H33" s="722"/>
      <c r="I33" s="740">
        <f>I16+I32</f>
        <v>270</v>
      </c>
      <c r="J33" s="723"/>
      <c r="K33" s="741"/>
      <c r="L33" s="724">
        <f>L16+L32</f>
        <v>42.800000000000004</v>
      </c>
      <c r="M33" s="725"/>
      <c r="N33" s="726"/>
      <c r="AF33" s="54" t="s">
        <v>4</v>
      </c>
      <c r="AG33" s="55"/>
      <c r="AH33" s="55"/>
      <c r="AI33" s="55"/>
      <c r="AJ33" s="742">
        <v>0.83472222222222225</v>
      </c>
      <c r="AK33" s="743"/>
      <c r="AL33" s="744"/>
      <c r="AM33" s="745">
        <v>60</v>
      </c>
      <c r="AN33" s="745"/>
      <c r="AO33" s="745"/>
      <c r="AP33" s="64"/>
      <c r="AQ33" s="85"/>
      <c r="AR33" s="66"/>
    </row>
    <row r="34" spans="1:46" x14ac:dyDescent="0.15">
      <c r="B34" s="711"/>
      <c r="C34" s="712"/>
      <c r="D34" s="712"/>
      <c r="E34" s="712"/>
      <c r="F34" s="712"/>
      <c r="G34" s="712"/>
      <c r="H34" s="713"/>
      <c r="I34" s="727">
        <f>ROUNDUP(I33/60,0)</f>
        <v>5</v>
      </c>
      <c r="J34" s="728"/>
      <c r="K34" s="729"/>
      <c r="L34" s="730">
        <f>ROUNDUP(L33,-1)</f>
        <v>50</v>
      </c>
      <c r="M34" s="731"/>
      <c r="N34" s="732"/>
      <c r="Y34" s="97"/>
      <c r="Z34" s="97"/>
      <c r="AA34" s="97"/>
      <c r="AF34" s="733"/>
      <c r="AG34" s="734"/>
      <c r="AH34" s="734"/>
      <c r="AI34" s="735"/>
      <c r="AJ34" s="733"/>
      <c r="AK34" s="734"/>
      <c r="AL34" s="735"/>
      <c r="AM34" s="736">
        <f>SUM(AM18:AO33)</f>
        <v>212</v>
      </c>
      <c r="AN34" s="736"/>
      <c r="AO34" s="736"/>
      <c r="AP34" s="717">
        <f>SUM(AP18:AR33)</f>
        <v>33.800000000000004</v>
      </c>
      <c r="AQ34" s="718"/>
      <c r="AR34" s="719"/>
    </row>
    <row r="35" spans="1:46" x14ac:dyDescent="0.15">
      <c r="Y35" s="97"/>
      <c r="Z35" s="97"/>
      <c r="AA35" s="97"/>
      <c r="AF35" s="720"/>
      <c r="AG35" s="721"/>
      <c r="AH35" s="721"/>
      <c r="AI35" s="722"/>
      <c r="AJ35" s="720"/>
      <c r="AK35" s="721"/>
      <c r="AL35" s="722"/>
      <c r="AM35" s="723">
        <f>AM16+AM34</f>
        <v>313</v>
      </c>
      <c r="AN35" s="723"/>
      <c r="AO35" s="723"/>
      <c r="AP35" s="724">
        <f>AP16+AP34</f>
        <v>61.300000000000004</v>
      </c>
      <c r="AQ35" s="725"/>
      <c r="AR35" s="726"/>
    </row>
    <row r="36" spans="1:46" x14ac:dyDescent="0.15">
      <c r="AF36" s="44"/>
      <c r="AG36" s="45"/>
      <c r="AH36" s="45"/>
      <c r="AI36" s="45"/>
      <c r="AJ36" s="56"/>
      <c r="AK36" s="57"/>
      <c r="AL36" s="112"/>
      <c r="AM36" s="727">
        <f>ROUNDUP(AM35/60,0)</f>
        <v>6</v>
      </c>
      <c r="AN36" s="728"/>
      <c r="AO36" s="729"/>
      <c r="AP36" s="730">
        <f>ROUNDUP(AP35,-1)</f>
        <v>70</v>
      </c>
      <c r="AQ36" s="731"/>
      <c r="AR36" s="732"/>
    </row>
    <row r="37" spans="1:46" hidden="1" outlineLevel="1" x14ac:dyDescent="0.15">
      <c r="B37" s="711" t="s">
        <v>24</v>
      </c>
      <c r="C37" s="712"/>
      <c r="D37" s="712"/>
      <c r="E37" s="712"/>
      <c r="F37" s="712"/>
      <c r="G37" s="712"/>
      <c r="H37" s="713"/>
      <c r="I37" s="714">
        <f>ROUNDUP((I33-I10-I15-I18-I30)/60,0)</f>
        <v>5</v>
      </c>
      <c r="J37" s="715"/>
      <c r="K37" s="716"/>
      <c r="L37" s="708">
        <f>ROUNDUP((L33-L10-L15-L18-L30),-1)</f>
        <v>40</v>
      </c>
      <c r="M37" s="709"/>
      <c r="N37" s="710"/>
      <c r="AF37" s="37"/>
      <c r="AG37" s="42"/>
      <c r="AH37" s="42"/>
      <c r="AI37" s="42"/>
      <c r="AJ37" s="37"/>
      <c r="AK37" s="42"/>
      <c r="AL37" s="112" t="s">
        <v>32</v>
      </c>
      <c r="AM37" s="714">
        <f>ROUNDUP((AM35-AM10-AM15-AM18-AM32)/60,0)</f>
        <v>5</v>
      </c>
      <c r="AN37" s="715"/>
      <c r="AO37" s="716"/>
      <c r="AP37" s="708">
        <f>ROUNDUP((AP35-AP10-AP15-AP18-AP32),-1)</f>
        <v>50</v>
      </c>
      <c r="AQ37" s="709"/>
      <c r="AR37" s="710"/>
    </row>
    <row r="38" spans="1:46" hidden="1" outlineLevel="1" x14ac:dyDescent="0.15">
      <c r="Q38" s="37"/>
      <c r="R38" s="42"/>
      <c r="S38" s="42"/>
      <c r="T38" s="42"/>
      <c r="U38" s="37"/>
      <c r="V38" s="42"/>
      <c r="W38" s="29" t="s">
        <v>32</v>
      </c>
      <c r="X38" s="714">
        <f>ROUNDUP((X30-X10-X16-X19-X27)/60,0)</f>
        <v>3</v>
      </c>
      <c r="Y38" s="715"/>
      <c r="Z38" s="716"/>
      <c r="AA38" s="708">
        <f>ROUNDUP((AA30-AA10-AA16-AA19-AA27),-1)</f>
        <v>40</v>
      </c>
      <c r="AB38" s="709"/>
      <c r="AC38" s="710"/>
    </row>
    <row r="39" spans="1:46" s="120" customFormat="1" ht="11.25" customHeight="1" outlineLevel="1" thickBot="1" x14ac:dyDescent="0.2">
      <c r="Q39" s="33"/>
      <c r="R39" s="33"/>
      <c r="S39" s="33"/>
      <c r="T39" s="33"/>
      <c r="U39" s="33"/>
      <c r="V39" s="33"/>
      <c r="W39" s="33"/>
      <c r="X39" s="33"/>
      <c r="Y39" s="33"/>
      <c r="Z39" s="33"/>
      <c r="AA39" s="33"/>
      <c r="AB39" s="33"/>
      <c r="AC39" s="33"/>
    </row>
    <row r="40" spans="1:46" s="120" customFormat="1" ht="19.5" customHeight="1" outlineLevel="1" x14ac:dyDescent="0.15">
      <c r="A40" s="845" t="s">
        <v>68</v>
      </c>
      <c r="B40" s="845"/>
      <c r="C40" s="845"/>
      <c r="D40" s="845"/>
      <c r="E40" s="845"/>
      <c r="F40" s="845"/>
      <c r="G40" s="845"/>
      <c r="H40" s="845"/>
      <c r="I40" s="845"/>
      <c r="J40" s="845"/>
      <c r="K40" s="845"/>
      <c r="L40" s="845"/>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95"/>
      <c r="J43" s="704">
        <f>$F$2*(J45+J47)</f>
        <v>7759700</v>
      </c>
      <c r="K43" s="704"/>
      <c r="L43" s="704"/>
      <c r="M43" s="704"/>
      <c r="N43" s="92" t="s">
        <v>7</v>
      </c>
      <c r="O43" s="92"/>
      <c r="P43" s="92"/>
      <c r="Q43" s="92" t="s">
        <v>6</v>
      </c>
      <c r="R43" s="92"/>
      <c r="S43" s="92"/>
      <c r="T43" s="92"/>
      <c r="U43" s="92"/>
      <c r="V43" s="91"/>
      <c r="W43" s="91"/>
      <c r="X43" s="95"/>
      <c r="Y43" s="704">
        <f>$F$2*(Y45+Y47)</f>
        <v>6487160</v>
      </c>
      <c r="Z43" s="704"/>
      <c r="AA43" s="704"/>
      <c r="AB43" s="704"/>
      <c r="AC43" s="92" t="s">
        <v>7</v>
      </c>
      <c r="AD43" s="92"/>
      <c r="AF43" s="92" t="s">
        <v>6</v>
      </c>
      <c r="AG43" s="92"/>
      <c r="AH43" s="92"/>
      <c r="AI43" s="92"/>
      <c r="AJ43" s="92"/>
      <c r="AK43" s="91"/>
      <c r="AL43" s="91"/>
      <c r="AM43" s="95"/>
      <c r="AN43" s="704">
        <f>$F$2*(AN45+AN47)</f>
        <v>9591040</v>
      </c>
      <c r="AO43" s="704"/>
      <c r="AP43" s="704"/>
      <c r="AQ43" s="704"/>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01">
        <f>L34</f>
        <v>50</v>
      </c>
      <c r="C45" s="701"/>
      <c r="D45" s="92" t="s">
        <v>12</v>
      </c>
      <c r="E45" s="702">
        <v>110</v>
      </c>
      <c r="F45" s="702"/>
      <c r="G45" s="702"/>
      <c r="H45" s="702"/>
      <c r="I45" s="92" t="s">
        <v>13</v>
      </c>
      <c r="J45" s="699">
        <f>B45*E45</f>
        <v>5500</v>
      </c>
      <c r="K45" s="699"/>
      <c r="L45" s="699"/>
      <c r="M45" s="699"/>
      <c r="N45" s="92" t="s">
        <v>14</v>
      </c>
      <c r="O45" s="91"/>
      <c r="P45" s="91"/>
      <c r="Q45" s="701">
        <f>AA31</f>
        <v>50</v>
      </c>
      <c r="R45" s="701"/>
      <c r="S45" s="92" t="s">
        <v>12</v>
      </c>
      <c r="T45" s="702">
        <v>110</v>
      </c>
      <c r="U45" s="702"/>
      <c r="V45" s="702"/>
      <c r="W45" s="702"/>
      <c r="X45" s="92" t="s">
        <v>13</v>
      </c>
      <c r="Y45" s="699">
        <f>Q45*T45</f>
        <v>5500</v>
      </c>
      <c r="Z45" s="699"/>
      <c r="AA45" s="699"/>
      <c r="AB45" s="699"/>
      <c r="AC45" s="92" t="s">
        <v>14</v>
      </c>
      <c r="AD45" s="91"/>
      <c r="AF45" s="701">
        <f>AP36</f>
        <v>70</v>
      </c>
      <c r="AG45" s="701"/>
      <c r="AH45" s="92" t="s">
        <v>12</v>
      </c>
      <c r="AI45" s="702">
        <v>110</v>
      </c>
      <c r="AJ45" s="702"/>
      <c r="AK45" s="702"/>
      <c r="AL45" s="702"/>
      <c r="AM45" s="92" t="s">
        <v>13</v>
      </c>
      <c r="AN45" s="699">
        <f>AF45*AI45</f>
        <v>7700</v>
      </c>
      <c r="AO45" s="699"/>
      <c r="AP45" s="699"/>
      <c r="AQ45" s="699"/>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706">
        <f>I34</f>
        <v>5</v>
      </c>
      <c r="C47" s="706"/>
      <c r="D47" s="91" t="s">
        <v>12</v>
      </c>
      <c r="E47" s="703">
        <v>5010</v>
      </c>
      <c r="F47" s="703"/>
      <c r="G47" s="703"/>
      <c r="H47" s="703"/>
      <c r="I47" s="114" t="s">
        <v>13</v>
      </c>
      <c r="J47" s="699">
        <f>B47*E47</f>
        <v>25050</v>
      </c>
      <c r="K47" s="699"/>
      <c r="L47" s="699"/>
      <c r="M47" s="699"/>
      <c r="N47" s="92" t="s">
        <v>17</v>
      </c>
      <c r="O47" s="91"/>
      <c r="P47" s="91"/>
      <c r="Q47" s="706">
        <f>X31</f>
        <v>4</v>
      </c>
      <c r="R47" s="706"/>
      <c r="S47" s="91" t="s">
        <v>12</v>
      </c>
      <c r="T47" s="703">
        <v>5010</v>
      </c>
      <c r="U47" s="703"/>
      <c r="V47" s="703"/>
      <c r="W47" s="703"/>
      <c r="X47" s="91" t="s">
        <v>13</v>
      </c>
      <c r="Y47" s="699">
        <f>Q47*T47</f>
        <v>20040</v>
      </c>
      <c r="Z47" s="699"/>
      <c r="AA47" s="699"/>
      <c r="AB47" s="699"/>
      <c r="AC47" s="92" t="s">
        <v>17</v>
      </c>
      <c r="AD47" s="91"/>
      <c r="AF47" s="706">
        <f>AM36</f>
        <v>6</v>
      </c>
      <c r="AG47" s="706"/>
      <c r="AH47" s="91" t="s">
        <v>12</v>
      </c>
      <c r="AI47" s="703">
        <v>5010</v>
      </c>
      <c r="AJ47" s="703"/>
      <c r="AK47" s="703"/>
      <c r="AL47" s="703"/>
      <c r="AM47" s="114" t="s">
        <v>13</v>
      </c>
      <c r="AN47" s="699">
        <f>AF47*AI47</f>
        <v>30060</v>
      </c>
      <c r="AO47" s="699"/>
      <c r="AP47" s="699"/>
      <c r="AQ47" s="699"/>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95"/>
      <c r="J50" s="704">
        <f>$F$2*(J52+J54)</f>
        <v>5422900</v>
      </c>
      <c r="K50" s="704"/>
      <c r="L50" s="704"/>
      <c r="M50" s="704"/>
      <c r="N50" s="111" t="s">
        <v>19</v>
      </c>
      <c r="O50" s="91"/>
      <c r="P50" s="91"/>
      <c r="Q50" s="92" t="s">
        <v>75</v>
      </c>
      <c r="R50" s="92"/>
      <c r="S50" s="92"/>
      <c r="T50" s="92"/>
      <c r="U50" s="91"/>
      <c r="V50" s="91"/>
      <c r="W50" s="91"/>
      <c r="X50" s="95"/>
      <c r="Y50" s="704">
        <f>$F$2*(Y52+Y54)</f>
        <v>4541520</v>
      </c>
      <c r="Z50" s="704"/>
      <c r="AA50" s="704"/>
      <c r="AB50" s="704"/>
      <c r="AC50" s="111" t="s">
        <v>19</v>
      </c>
      <c r="AD50" s="91"/>
      <c r="AF50" s="92" t="s">
        <v>75</v>
      </c>
      <c r="AG50" s="92"/>
      <c r="AH50" s="92"/>
      <c r="AI50" s="92"/>
      <c r="AJ50" s="91"/>
      <c r="AK50" s="91"/>
      <c r="AL50" s="91"/>
      <c r="AM50" s="95"/>
      <c r="AN50" s="704">
        <f>$F$2*(AN52+AN54)</f>
        <v>6710680</v>
      </c>
      <c r="AO50" s="704"/>
      <c r="AP50" s="704"/>
      <c r="AQ50" s="704"/>
      <c r="AR50" s="111"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05">
        <f>B45</f>
        <v>50</v>
      </c>
      <c r="C52" s="705"/>
      <c r="D52" s="92" t="s">
        <v>12</v>
      </c>
      <c r="E52" s="702">
        <v>80</v>
      </c>
      <c r="F52" s="702"/>
      <c r="G52" s="702"/>
      <c r="H52" s="702"/>
      <c r="I52" s="92" t="s">
        <v>13</v>
      </c>
      <c r="J52" s="699">
        <f>B52*E52</f>
        <v>4000</v>
      </c>
      <c r="K52" s="699"/>
      <c r="L52" s="699"/>
      <c r="M52" s="699"/>
      <c r="N52" s="92" t="s">
        <v>14</v>
      </c>
      <c r="O52" s="91"/>
      <c r="P52" s="91"/>
      <c r="Q52" s="705">
        <f>Q45</f>
        <v>50</v>
      </c>
      <c r="R52" s="705"/>
      <c r="S52" s="92" t="s">
        <v>12</v>
      </c>
      <c r="T52" s="702">
        <v>80</v>
      </c>
      <c r="U52" s="702"/>
      <c r="V52" s="702"/>
      <c r="W52" s="702"/>
      <c r="X52" s="92" t="s">
        <v>13</v>
      </c>
      <c r="Y52" s="699">
        <f>Q52*T52</f>
        <v>4000</v>
      </c>
      <c r="Z52" s="699"/>
      <c r="AA52" s="699"/>
      <c r="AB52" s="699"/>
      <c r="AC52" s="92" t="s">
        <v>14</v>
      </c>
      <c r="AD52" s="91"/>
      <c r="AF52" s="701">
        <f>AF45</f>
        <v>70</v>
      </c>
      <c r="AG52" s="701"/>
      <c r="AH52" s="92" t="s">
        <v>12</v>
      </c>
      <c r="AI52" s="702">
        <v>80</v>
      </c>
      <c r="AJ52" s="702"/>
      <c r="AK52" s="702"/>
      <c r="AL52" s="702"/>
      <c r="AM52" s="92" t="s">
        <v>13</v>
      </c>
      <c r="AN52" s="699">
        <f>AF52*AI52</f>
        <v>5600</v>
      </c>
      <c r="AO52" s="699"/>
      <c r="AP52" s="699"/>
      <c r="AQ52" s="699"/>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707">
        <f>B47</f>
        <v>5</v>
      </c>
      <c r="C54" s="707"/>
      <c r="D54" s="91" t="s">
        <v>12</v>
      </c>
      <c r="E54" s="698">
        <v>3470</v>
      </c>
      <c r="F54" s="698"/>
      <c r="G54" s="698"/>
      <c r="H54" s="698"/>
      <c r="I54" s="91" t="s">
        <v>13</v>
      </c>
      <c r="J54" s="699">
        <f>B54*E54</f>
        <v>17350</v>
      </c>
      <c r="K54" s="699"/>
      <c r="L54" s="699"/>
      <c r="M54" s="699"/>
      <c r="N54" s="92" t="s">
        <v>17</v>
      </c>
      <c r="O54" s="91"/>
      <c r="P54" s="91"/>
      <c r="Q54" s="707">
        <f>Q47</f>
        <v>4</v>
      </c>
      <c r="R54" s="707"/>
      <c r="S54" s="91" t="s">
        <v>12</v>
      </c>
      <c r="T54" s="698">
        <v>3470</v>
      </c>
      <c r="U54" s="698"/>
      <c r="V54" s="698"/>
      <c r="W54" s="698"/>
      <c r="X54" s="91" t="s">
        <v>13</v>
      </c>
      <c r="Y54" s="699">
        <f>Q54*T54</f>
        <v>13880</v>
      </c>
      <c r="Z54" s="699"/>
      <c r="AA54" s="699"/>
      <c r="AB54" s="699"/>
      <c r="AC54" s="92" t="s">
        <v>17</v>
      </c>
      <c r="AD54" s="91"/>
      <c r="AF54" s="706">
        <f>AF47</f>
        <v>6</v>
      </c>
      <c r="AG54" s="706"/>
      <c r="AH54" s="91" t="s">
        <v>12</v>
      </c>
      <c r="AI54" s="698">
        <v>3470</v>
      </c>
      <c r="AJ54" s="698"/>
      <c r="AK54" s="698"/>
      <c r="AL54" s="698"/>
      <c r="AM54" s="91" t="s">
        <v>13</v>
      </c>
      <c r="AN54" s="699">
        <f>AF54*AI54</f>
        <v>20820</v>
      </c>
      <c r="AO54" s="699"/>
      <c r="AP54" s="699"/>
      <c r="AQ54" s="699"/>
      <c r="AR54" s="92" t="s">
        <v>17</v>
      </c>
      <c r="AS54" s="91"/>
    </row>
    <row r="55" spans="2:45" x14ac:dyDescent="0.15">
      <c r="B55" s="140"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133"/>
      <c r="C67" s="134"/>
      <c r="D67" s="134"/>
      <c r="E67" s="134"/>
      <c r="F67" s="134"/>
      <c r="G67" s="134"/>
      <c r="H67" s="134"/>
      <c r="I67" s="135"/>
      <c r="J67" s="135"/>
      <c r="K67" s="135"/>
      <c r="L67" s="135"/>
      <c r="M67" s="135"/>
      <c r="N67" s="136"/>
      <c r="O67" s="137"/>
      <c r="P67" s="134"/>
      <c r="Q67" s="135"/>
      <c r="R67" s="135"/>
      <c r="S67" s="135"/>
      <c r="T67" s="135"/>
      <c r="U67" s="135"/>
      <c r="V67" s="133"/>
      <c r="W67" s="133"/>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U1:V2"/>
    <mergeCell ref="W1:Z2"/>
    <mergeCell ref="AE1:AF2"/>
    <mergeCell ref="AG1:AJ2"/>
    <mergeCell ref="AF54:AG54"/>
    <mergeCell ref="AI54:AL54"/>
    <mergeCell ref="AI47:AL47"/>
    <mergeCell ref="AF45:AG45"/>
    <mergeCell ref="B52:C52"/>
    <mergeCell ref="E52:H52"/>
    <mergeCell ref="J52:M52"/>
    <mergeCell ref="Q52:R52"/>
    <mergeCell ref="T52:W52"/>
    <mergeCell ref="B47:C47"/>
    <mergeCell ref="E47:H47"/>
    <mergeCell ref="J47:M47"/>
    <mergeCell ref="Q47:R47"/>
    <mergeCell ref="T47:W47"/>
    <mergeCell ref="Y47:AB47"/>
    <mergeCell ref="AF47:AG47"/>
    <mergeCell ref="AJ30:AL30"/>
    <mergeCell ref="U30:W30"/>
    <mergeCell ref="X30:Z30"/>
    <mergeCell ref="AA30:AC30"/>
    <mergeCell ref="AN54:AQ54"/>
    <mergeCell ref="Y52:AB52"/>
    <mergeCell ref="AF52:AG52"/>
    <mergeCell ref="AI52:AL52"/>
    <mergeCell ref="AN52:AQ52"/>
    <mergeCell ref="B54:C54"/>
    <mergeCell ref="E54:H54"/>
    <mergeCell ref="J54:M54"/>
    <mergeCell ref="Q54:R54"/>
    <mergeCell ref="T54:W54"/>
    <mergeCell ref="Y54:AB54"/>
    <mergeCell ref="AN47:AQ47"/>
    <mergeCell ref="J50:M50"/>
    <mergeCell ref="Y50:AB50"/>
    <mergeCell ref="AN50:AQ50"/>
    <mergeCell ref="AP37:AR37"/>
    <mergeCell ref="J43:M43"/>
    <mergeCell ref="Y43:AB43"/>
    <mergeCell ref="AN43:AQ43"/>
    <mergeCell ref="B45:C45"/>
    <mergeCell ref="E45:H45"/>
    <mergeCell ref="J45:M45"/>
    <mergeCell ref="Q45:R45"/>
    <mergeCell ref="T45:W45"/>
    <mergeCell ref="Y45:AB45"/>
    <mergeCell ref="B37:H37"/>
    <mergeCell ref="I37:K37"/>
    <mergeCell ref="L37:N37"/>
    <mergeCell ref="X38:Z38"/>
    <mergeCell ref="AA38:AC38"/>
    <mergeCell ref="AM37:AO37"/>
    <mergeCell ref="AI45:AL45"/>
    <mergeCell ref="AN45:AQ45"/>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P32:AR32"/>
    <mergeCell ref="B33:E33"/>
    <mergeCell ref="F33:H33"/>
    <mergeCell ref="I33:K33"/>
    <mergeCell ref="L33:N33"/>
    <mergeCell ref="AJ33:AL33"/>
    <mergeCell ref="AM33:AO33"/>
    <mergeCell ref="B32:E32"/>
    <mergeCell ref="F32:H32"/>
    <mergeCell ref="I32:K32"/>
    <mergeCell ref="L32:N32"/>
    <mergeCell ref="AJ32:AL32"/>
    <mergeCell ref="AM32:AO32"/>
    <mergeCell ref="AM30:AO30"/>
    <mergeCell ref="AP30:AR30"/>
    <mergeCell ref="B31:E31"/>
    <mergeCell ref="F31:H31"/>
    <mergeCell ref="I31:K31"/>
    <mergeCell ref="AJ31:AL31"/>
    <mergeCell ref="AM31:AO31"/>
    <mergeCell ref="AP31:AR31"/>
    <mergeCell ref="B30:E30"/>
    <mergeCell ref="F30:H30"/>
    <mergeCell ref="I30:K30"/>
    <mergeCell ref="L30:N30"/>
    <mergeCell ref="X31:Z31"/>
    <mergeCell ref="AA31:AC31"/>
    <mergeCell ref="AJ29:AL29"/>
    <mergeCell ref="AM29:AO29"/>
    <mergeCell ref="AP29:AR29"/>
    <mergeCell ref="X29:Z29"/>
    <mergeCell ref="AA29:AC29"/>
    <mergeCell ref="AJ28:AL28"/>
    <mergeCell ref="AM28:AO28"/>
    <mergeCell ref="AP28:AR28"/>
    <mergeCell ref="U29:W29"/>
    <mergeCell ref="B29:E29"/>
    <mergeCell ref="F29:H29"/>
    <mergeCell ref="I29:K29"/>
    <mergeCell ref="L29:N29"/>
    <mergeCell ref="Q30:T30"/>
    <mergeCell ref="B28:E28"/>
    <mergeCell ref="F28:H28"/>
    <mergeCell ref="I28:K28"/>
    <mergeCell ref="L28:N28"/>
    <mergeCell ref="Q29:T29"/>
    <mergeCell ref="AP26:AR26"/>
    <mergeCell ref="B27:E27"/>
    <mergeCell ref="F27:H27"/>
    <mergeCell ref="I27:K27"/>
    <mergeCell ref="L27:N27"/>
    <mergeCell ref="U28:W28"/>
    <mergeCell ref="X28:Z28"/>
    <mergeCell ref="AJ27:AL27"/>
    <mergeCell ref="AM27:AO27"/>
    <mergeCell ref="AP27:AR27"/>
    <mergeCell ref="B26:E26"/>
    <mergeCell ref="F26:H26"/>
    <mergeCell ref="I26:K26"/>
    <mergeCell ref="L26:N26"/>
    <mergeCell ref="U27:W27"/>
    <mergeCell ref="X27:Z27"/>
    <mergeCell ref="AA27:AC27"/>
    <mergeCell ref="AJ26:AL26"/>
    <mergeCell ref="AM26:AO26"/>
    <mergeCell ref="U26:W26"/>
    <mergeCell ref="X26:Z26"/>
    <mergeCell ref="AA26:AC26"/>
    <mergeCell ref="AP25:AR25"/>
    <mergeCell ref="B24:E24"/>
    <mergeCell ref="F24:H24"/>
    <mergeCell ref="I24:K24"/>
    <mergeCell ref="L24:N24"/>
    <mergeCell ref="U25:W25"/>
    <mergeCell ref="X25:Z25"/>
    <mergeCell ref="AA25:AC25"/>
    <mergeCell ref="AJ24:AL24"/>
    <mergeCell ref="AM24:AO24"/>
    <mergeCell ref="B25:E25"/>
    <mergeCell ref="F25:H25"/>
    <mergeCell ref="I25:K25"/>
    <mergeCell ref="L25:N25"/>
    <mergeCell ref="AJ25:AL25"/>
    <mergeCell ref="AM25:AO25"/>
    <mergeCell ref="AP22:AR22"/>
    <mergeCell ref="B23:E23"/>
    <mergeCell ref="F23:H23"/>
    <mergeCell ref="I23:K23"/>
    <mergeCell ref="L23:N23"/>
    <mergeCell ref="U24:W24"/>
    <mergeCell ref="X24:Z24"/>
    <mergeCell ref="AA24:AC24"/>
    <mergeCell ref="AJ23:AL23"/>
    <mergeCell ref="AM23:AO23"/>
    <mergeCell ref="AP23:AR23"/>
    <mergeCell ref="B22:E22"/>
    <mergeCell ref="F22:H22"/>
    <mergeCell ref="I22:K22"/>
    <mergeCell ref="L22:N22"/>
    <mergeCell ref="U23:W23"/>
    <mergeCell ref="X23:Z23"/>
    <mergeCell ref="AA23:AC23"/>
    <mergeCell ref="AJ22:AL22"/>
    <mergeCell ref="AM22:AO22"/>
    <mergeCell ref="AP24:AR24"/>
    <mergeCell ref="U22:W22"/>
    <mergeCell ref="X22:Z22"/>
    <mergeCell ref="AA22:AC22"/>
    <mergeCell ref="AP21:AR21"/>
    <mergeCell ref="B20:E20"/>
    <mergeCell ref="F20:H20"/>
    <mergeCell ref="I20:K20"/>
    <mergeCell ref="L20:N20"/>
    <mergeCell ref="U21:W21"/>
    <mergeCell ref="X21:Z21"/>
    <mergeCell ref="AA21:AC21"/>
    <mergeCell ref="AJ20:AL20"/>
    <mergeCell ref="AM20:AO20"/>
    <mergeCell ref="B21:E21"/>
    <mergeCell ref="F21:H21"/>
    <mergeCell ref="I21:K21"/>
    <mergeCell ref="L21:N21"/>
    <mergeCell ref="AJ21:AL21"/>
    <mergeCell ref="AM21:AO21"/>
    <mergeCell ref="U18:W18"/>
    <mergeCell ref="X18:Z18"/>
    <mergeCell ref="AJ17:AL17"/>
    <mergeCell ref="AP18:AR18"/>
    <mergeCell ref="B19:E19"/>
    <mergeCell ref="F19:H19"/>
    <mergeCell ref="I19:K19"/>
    <mergeCell ref="L19:N19"/>
    <mergeCell ref="U20:W20"/>
    <mergeCell ref="X20:Z20"/>
    <mergeCell ref="AA20:AC20"/>
    <mergeCell ref="AJ19:AL19"/>
    <mergeCell ref="AM19:AO19"/>
    <mergeCell ref="AP19:AR19"/>
    <mergeCell ref="B18:E18"/>
    <mergeCell ref="F18:H18"/>
    <mergeCell ref="I18:K18"/>
    <mergeCell ref="L18:N18"/>
    <mergeCell ref="U19:W19"/>
    <mergeCell ref="X19:Z19"/>
    <mergeCell ref="AA19:AC19"/>
    <mergeCell ref="AJ18:AL18"/>
    <mergeCell ref="AM18:AO18"/>
    <mergeCell ref="AP20:AR20"/>
    <mergeCell ref="I16:K16"/>
    <mergeCell ref="L16:N16"/>
    <mergeCell ref="X17:Z17"/>
    <mergeCell ref="AA17:AC17"/>
    <mergeCell ref="AM16:AO16"/>
    <mergeCell ref="AP16:AR16"/>
    <mergeCell ref="AM17:AO17"/>
    <mergeCell ref="B17:E17"/>
    <mergeCell ref="F17:H17"/>
    <mergeCell ref="I17:K17"/>
    <mergeCell ref="AJ13:AL13"/>
    <mergeCell ref="AM13:AO13"/>
    <mergeCell ref="AP13:AR13"/>
    <mergeCell ref="B12:E12"/>
    <mergeCell ref="F12:H12"/>
    <mergeCell ref="I12:K12"/>
    <mergeCell ref="L12:N12"/>
    <mergeCell ref="AP14:AR14"/>
    <mergeCell ref="B15:E15"/>
    <mergeCell ref="F15:H15"/>
    <mergeCell ref="I15:K15"/>
    <mergeCell ref="L15:N15"/>
    <mergeCell ref="AJ15:AL15"/>
    <mergeCell ref="AM15:AO15"/>
    <mergeCell ref="AP15:AR15"/>
    <mergeCell ref="B14:E14"/>
    <mergeCell ref="F14:H14"/>
    <mergeCell ref="I14:K14"/>
    <mergeCell ref="L14:N14"/>
    <mergeCell ref="U13:W13"/>
    <mergeCell ref="X13:Z13"/>
    <mergeCell ref="AA13:AC13"/>
    <mergeCell ref="AJ14:AL14"/>
    <mergeCell ref="AM14:AO14"/>
    <mergeCell ref="AP10:AR10"/>
    <mergeCell ref="B11:E11"/>
    <mergeCell ref="F11:H11"/>
    <mergeCell ref="I11:K11"/>
    <mergeCell ref="L11:N11"/>
    <mergeCell ref="U11:W11"/>
    <mergeCell ref="X11:Z11"/>
    <mergeCell ref="AA11:AC11"/>
    <mergeCell ref="AJ12:AL12"/>
    <mergeCell ref="AM12:AO12"/>
    <mergeCell ref="AP12:AR12"/>
    <mergeCell ref="AJ11:AL11"/>
    <mergeCell ref="AM11:AO11"/>
    <mergeCell ref="AP11:AR11"/>
    <mergeCell ref="U12:W12"/>
    <mergeCell ref="X12:Z12"/>
    <mergeCell ref="AA12:AC1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J6:AL6"/>
    <mergeCell ref="AM6:AO6"/>
    <mergeCell ref="AP6:AR6"/>
    <mergeCell ref="B8:E8"/>
    <mergeCell ref="F8:H8"/>
    <mergeCell ref="U8:W8"/>
    <mergeCell ref="AJ8:AL8"/>
    <mergeCell ref="I6:K6"/>
    <mergeCell ref="L6:N6"/>
    <mergeCell ref="U6:W6"/>
    <mergeCell ref="X6:Z6"/>
    <mergeCell ref="X15:Z15"/>
    <mergeCell ref="U14:W14"/>
    <mergeCell ref="U15:W15"/>
    <mergeCell ref="B6:H6"/>
    <mergeCell ref="A40:L40"/>
    <mergeCell ref="F1:I1"/>
    <mergeCell ref="L1:P2"/>
    <mergeCell ref="Q1:T2"/>
    <mergeCell ref="AA1:AD2"/>
    <mergeCell ref="F2:I2"/>
    <mergeCell ref="AA6:AC6"/>
    <mergeCell ref="B13:E13"/>
    <mergeCell ref="F13:H13"/>
    <mergeCell ref="I13:K13"/>
    <mergeCell ref="L13:N13"/>
    <mergeCell ref="U16:W16"/>
    <mergeCell ref="X16:Z16"/>
    <mergeCell ref="AA16:AC16"/>
    <mergeCell ref="X14:Z14"/>
    <mergeCell ref="AA14:AC14"/>
    <mergeCell ref="Q14:T14"/>
    <mergeCell ref="AA15:AC15"/>
    <mergeCell ref="B16:E16"/>
    <mergeCell ref="F16:H16"/>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&amp;L龍ヶ岳小学校（平成27年度）
運行距離及び運行時間算定表（下限額）&amp;R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T67"/>
  <sheetViews>
    <sheetView view="pageLayout" zoomScaleNormal="100" zoomScaleSheetLayoutView="100" workbookViewId="0">
      <selection activeCell="C47" sqref="C47:AC47"/>
    </sheetView>
  </sheetViews>
  <sheetFormatPr defaultColWidth="9" defaultRowHeight="13.5" outlineLevelRow="1" x14ac:dyDescent="0.15"/>
  <cols>
    <col min="1" max="56" width="2.625" style="141" customWidth="1"/>
    <col min="57" max="16384" width="9" style="141"/>
  </cols>
  <sheetData>
    <row r="1" spans="1:46" x14ac:dyDescent="0.15">
      <c r="A1" s="146"/>
      <c r="B1" s="147" t="s">
        <v>0</v>
      </c>
      <c r="C1" s="147"/>
      <c r="D1" s="147"/>
      <c r="E1" s="147"/>
      <c r="F1" s="915">
        <v>40</v>
      </c>
      <c r="G1" s="915"/>
      <c r="H1" s="915"/>
      <c r="I1" s="915"/>
      <c r="J1" s="148"/>
      <c r="K1" s="149"/>
      <c r="L1" s="204"/>
      <c r="M1" s="204"/>
      <c r="N1" s="204"/>
      <c r="O1" s="204"/>
      <c r="P1" s="204"/>
      <c r="Q1" s="204"/>
      <c r="R1" s="204"/>
      <c r="S1" s="204"/>
      <c r="T1" s="204"/>
      <c r="U1" s="204"/>
      <c r="V1" s="204"/>
      <c r="W1" s="205"/>
      <c r="X1" s="205"/>
      <c r="Y1" s="205"/>
      <c r="Z1" s="205"/>
      <c r="AA1" s="204"/>
      <c r="AB1" s="204"/>
      <c r="AC1" s="204"/>
      <c r="AD1" s="204"/>
      <c r="AE1" s="204"/>
      <c r="AF1" s="204"/>
      <c r="AG1" s="206"/>
      <c r="AH1" s="206"/>
      <c r="AI1" s="206"/>
      <c r="AJ1" s="206"/>
      <c r="AK1" s="146"/>
      <c r="AL1" s="146"/>
      <c r="AM1" s="146"/>
      <c r="AN1" s="146"/>
      <c r="AO1" s="146"/>
      <c r="AP1" s="146"/>
      <c r="AQ1" s="146"/>
      <c r="AR1" s="146"/>
      <c r="AS1" s="146"/>
      <c r="AT1" s="146"/>
    </row>
    <row r="2" spans="1:46" x14ac:dyDescent="0.15">
      <c r="A2" s="146"/>
      <c r="B2" s="147" t="s">
        <v>47</v>
      </c>
      <c r="C2" s="147"/>
      <c r="D2" s="147"/>
      <c r="E2" s="147"/>
      <c r="F2" s="897">
        <v>279</v>
      </c>
      <c r="G2" s="897"/>
      <c r="H2" s="897"/>
      <c r="I2" s="897"/>
      <c r="J2" s="150"/>
      <c r="K2" s="149"/>
      <c r="L2" s="204"/>
      <c r="M2" s="204"/>
      <c r="N2" s="204"/>
      <c r="O2" s="204"/>
      <c r="P2" s="204"/>
      <c r="Q2" s="204"/>
      <c r="R2" s="204"/>
      <c r="S2" s="204"/>
      <c r="T2" s="204"/>
      <c r="U2" s="204"/>
      <c r="V2" s="204"/>
      <c r="W2" s="205"/>
      <c r="X2" s="205"/>
      <c r="Y2" s="205"/>
      <c r="Z2" s="205"/>
      <c r="AA2" s="204"/>
      <c r="AB2" s="204"/>
      <c r="AC2" s="204"/>
      <c r="AD2" s="204"/>
      <c r="AE2" s="204"/>
      <c r="AF2" s="204"/>
      <c r="AG2" s="206"/>
      <c r="AH2" s="206"/>
      <c r="AI2" s="206"/>
      <c r="AJ2" s="206"/>
      <c r="AK2" s="146"/>
      <c r="AL2" s="146"/>
      <c r="AM2" s="146"/>
      <c r="AN2" s="146"/>
      <c r="AO2" s="146"/>
      <c r="AP2" s="146"/>
      <c r="AQ2" s="146"/>
      <c r="AR2" s="146"/>
      <c r="AS2" s="146"/>
      <c r="AT2" s="146"/>
    </row>
    <row r="3" spans="1:46" x14ac:dyDescent="0.1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row>
    <row r="4" spans="1:46" x14ac:dyDescent="0.15">
      <c r="A4" s="146"/>
      <c r="B4" s="146" t="s">
        <v>72</v>
      </c>
      <c r="C4" s="146"/>
      <c r="D4" s="146"/>
      <c r="E4" s="146"/>
      <c r="F4" s="146"/>
      <c r="G4" s="146"/>
      <c r="H4" s="146"/>
      <c r="I4" s="146"/>
      <c r="J4" s="146"/>
      <c r="K4" s="146"/>
      <c r="L4" s="146"/>
      <c r="M4" s="146"/>
      <c r="N4" s="146"/>
      <c r="O4" s="146"/>
      <c r="P4" s="146"/>
      <c r="Q4" s="146" t="s">
        <v>80</v>
      </c>
      <c r="R4" s="146"/>
      <c r="S4" s="146"/>
      <c r="T4" s="146"/>
      <c r="U4" s="146"/>
      <c r="V4" s="146"/>
      <c r="W4" s="146"/>
      <c r="X4" s="146"/>
      <c r="Y4" s="146"/>
      <c r="Z4" s="146"/>
      <c r="AA4" s="146"/>
      <c r="AB4" s="146"/>
      <c r="AC4" s="146"/>
      <c r="AD4" s="146"/>
      <c r="AE4" s="146"/>
      <c r="AF4" s="146" t="s">
        <v>89</v>
      </c>
      <c r="AG4" s="146"/>
      <c r="AH4" s="146"/>
      <c r="AI4" s="146"/>
      <c r="AJ4" s="146"/>
      <c r="AK4" s="146"/>
      <c r="AL4" s="146"/>
      <c r="AM4" s="146"/>
      <c r="AN4" s="146"/>
      <c r="AO4" s="146"/>
      <c r="AP4" s="146"/>
      <c r="AQ4" s="146"/>
      <c r="AR4" s="146"/>
      <c r="AS4" s="146"/>
      <c r="AT4" s="146"/>
    </row>
    <row r="5" spans="1:46" x14ac:dyDescent="0.15">
      <c r="A5" s="146"/>
      <c r="B5" s="898"/>
      <c r="C5" s="899"/>
      <c r="D5" s="899"/>
      <c r="E5" s="900"/>
      <c r="F5" s="901" t="s">
        <v>1</v>
      </c>
      <c r="G5" s="902"/>
      <c r="H5" s="903"/>
      <c r="I5" s="904" t="s">
        <v>2</v>
      </c>
      <c r="J5" s="905"/>
      <c r="K5" s="906"/>
      <c r="L5" s="907" t="s">
        <v>3</v>
      </c>
      <c r="M5" s="908"/>
      <c r="N5" s="909"/>
      <c r="O5" s="146"/>
      <c r="P5" s="146"/>
      <c r="Q5" s="151"/>
      <c r="R5" s="152"/>
      <c r="S5" s="152"/>
      <c r="T5" s="152"/>
      <c r="U5" s="901" t="s">
        <v>1</v>
      </c>
      <c r="V5" s="902"/>
      <c r="W5" s="903"/>
      <c r="X5" s="905" t="s">
        <v>2</v>
      </c>
      <c r="Y5" s="905"/>
      <c r="Z5" s="905"/>
      <c r="AA5" s="907" t="s">
        <v>3</v>
      </c>
      <c r="AB5" s="908"/>
      <c r="AC5" s="909"/>
      <c r="AD5" s="146"/>
      <c r="AE5" s="146"/>
      <c r="AF5" s="151"/>
      <c r="AG5" s="152"/>
      <c r="AH5" s="152"/>
      <c r="AI5" s="152"/>
      <c r="AJ5" s="901" t="s">
        <v>1</v>
      </c>
      <c r="AK5" s="902"/>
      <c r="AL5" s="903"/>
      <c r="AM5" s="884" t="s">
        <v>2</v>
      </c>
      <c r="AN5" s="884"/>
      <c r="AO5" s="884"/>
      <c r="AP5" s="885" t="s">
        <v>3</v>
      </c>
      <c r="AQ5" s="886"/>
      <c r="AR5" s="887"/>
      <c r="AS5" s="146"/>
      <c r="AT5" s="146"/>
    </row>
    <row r="6" spans="1:46" x14ac:dyDescent="0.15">
      <c r="A6" s="146"/>
      <c r="B6" s="888" t="s">
        <v>4</v>
      </c>
      <c r="C6" s="889"/>
      <c r="D6" s="889"/>
      <c r="E6" s="890"/>
      <c r="F6" s="891"/>
      <c r="G6" s="892"/>
      <c r="H6" s="893"/>
      <c r="I6" s="153"/>
      <c r="J6" s="153"/>
      <c r="K6" s="153"/>
      <c r="L6" s="154"/>
      <c r="M6" s="155"/>
      <c r="N6" s="156"/>
      <c r="O6" s="146"/>
      <c r="P6" s="146"/>
      <c r="Q6" s="157" t="s">
        <v>4</v>
      </c>
      <c r="R6" s="149"/>
      <c r="S6" s="149"/>
      <c r="T6" s="149"/>
      <c r="U6" s="894"/>
      <c r="V6" s="895"/>
      <c r="W6" s="896"/>
      <c r="X6" s="158"/>
      <c r="Y6" s="158"/>
      <c r="Z6" s="158"/>
      <c r="AA6" s="154"/>
      <c r="AB6" s="155"/>
      <c r="AC6" s="156"/>
      <c r="AD6" s="146"/>
      <c r="AE6" s="146"/>
      <c r="AF6" s="157" t="s">
        <v>4</v>
      </c>
      <c r="AG6" s="149"/>
      <c r="AH6" s="149"/>
      <c r="AI6" s="149"/>
      <c r="AJ6" s="894"/>
      <c r="AK6" s="895"/>
      <c r="AL6" s="896"/>
      <c r="AM6" s="153"/>
      <c r="AN6" s="153"/>
      <c r="AO6" s="153"/>
      <c r="AP6" s="154"/>
      <c r="AQ6" s="155"/>
      <c r="AR6" s="156"/>
      <c r="AS6" s="146"/>
      <c r="AT6" s="146"/>
    </row>
    <row r="7" spans="1:46" x14ac:dyDescent="0.15">
      <c r="A7" s="146"/>
      <c r="B7" s="869" t="s">
        <v>55</v>
      </c>
      <c r="C7" s="870"/>
      <c r="D7" s="870"/>
      <c r="E7" s="871"/>
      <c r="F7" s="910"/>
      <c r="G7" s="911"/>
      <c r="H7" s="912"/>
      <c r="I7" s="913">
        <v>60</v>
      </c>
      <c r="J7" s="868"/>
      <c r="K7" s="914"/>
      <c r="L7" s="159"/>
      <c r="M7" s="160"/>
      <c r="N7" s="156"/>
      <c r="O7" s="161"/>
      <c r="P7" s="161"/>
      <c r="Q7" s="157" t="str">
        <f>B7</f>
        <v>車庫発</v>
      </c>
      <c r="R7" s="149"/>
      <c r="S7" s="149"/>
      <c r="T7" s="149"/>
      <c r="U7" s="894"/>
      <c r="V7" s="895"/>
      <c r="W7" s="896"/>
      <c r="X7" s="868">
        <v>60</v>
      </c>
      <c r="Y7" s="868"/>
      <c r="Z7" s="868"/>
      <c r="AA7" s="159"/>
      <c r="AB7" s="160"/>
      <c r="AC7" s="156"/>
      <c r="AD7" s="146"/>
      <c r="AE7" s="146"/>
      <c r="AF7" s="157" t="str">
        <f>Q7</f>
        <v>車庫発</v>
      </c>
      <c r="AG7" s="149"/>
      <c r="AH7" s="149"/>
      <c r="AI7" s="149"/>
      <c r="AJ7" s="894"/>
      <c r="AK7" s="895"/>
      <c r="AL7" s="896"/>
      <c r="AM7" s="868">
        <v>60</v>
      </c>
      <c r="AN7" s="868"/>
      <c r="AO7" s="868"/>
      <c r="AP7" s="159"/>
      <c r="AQ7" s="160"/>
      <c r="AR7" s="156"/>
      <c r="AS7" s="146"/>
      <c r="AT7" s="161"/>
    </row>
    <row r="8" spans="1:46" x14ac:dyDescent="0.15">
      <c r="A8" s="146"/>
      <c r="B8" s="869" t="s">
        <v>8</v>
      </c>
      <c r="C8" s="870"/>
      <c r="D8" s="870"/>
      <c r="E8" s="871"/>
      <c r="F8" s="872">
        <v>0.3125</v>
      </c>
      <c r="G8" s="873"/>
      <c r="H8" s="874"/>
      <c r="I8" s="875"/>
      <c r="J8" s="876"/>
      <c r="K8" s="877"/>
      <c r="L8" s="878"/>
      <c r="M8" s="879"/>
      <c r="N8" s="880"/>
      <c r="O8" s="149"/>
      <c r="P8" s="149"/>
      <c r="Q8" s="157" t="s">
        <v>25</v>
      </c>
      <c r="R8" s="149"/>
      <c r="S8" s="149"/>
      <c r="T8" s="149"/>
      <c r="U8" s="881">
        <v>0.3125</v>
      </c>
      <c r="V8" s="882"/>
      <c r="W8" s="883"/>
      <c r="X8" s="875"/>
      <c r="Y8" s="876"/>
      <c r="Z8" s="877"/>
      <c r="AA8" s="878"/>
      <c r="AB8" s="879"/>
      <c r="AC8" s="880"/>
      <c r="AD8" s="146"/>
      <c r="AE8" s="146"/>
      <c r="AF8" s="157" t="s">
        <v>31</v>
      </c>
      <c r="AG8" s="149"/>
      <c r="AH8" s="149"/>
      <c r="AI8" s="149"/>
      <c r="AJ8" s="881">
        <v>0.3125</v>
      </c>
      <c r="AK8" s="882"/>
      <c r="AL8" s="883"/>
      <c r="AM8" s="876"/>
      <c r="AN8" s="876"/>
      <c r="AO8" s="876"/>
      <c r="AP8" s="878"/>
      <c r="AQ8" s="879"/>
      <c r="AR8" s="880"/>
      <c r="AS8" s="146"/>
      <c r="AT8" s="149"/>
    </row>
    <row r="9" spans="1:46" x14ac:dyDescent="0.15">
      <c r="A9" s="146"/>
      <c r="B9" s="869" t="s">
        <v>9</v>
      </c>
      <c r="C9" s="870"/>
      <c r="D9" s="870"/>
      <c r="E9" s="871"/>
      <c r="F9" s="872">
        <v>0.31736111111111115</v>
      </c>
      <c r="G9" s="873"/>
      <c r="H9" s="874"/>
      <c r="I9" s="913">
        <v>7</v>
      </c>
      <c r="J9" s="868"/>
      <c r="K9" s="914"/>
      <c r="L9" s="917">
        <v>4.3</v>
      </c>
      <c r="M9" s="918"/>
      <c r="N9" s="919"/>
      <c r="O9" s="162"/>
      <c r="P9" s="162"/>
      <c r="Q9" s="157" t="s">
        <v>26</v>
      </c>
      <c r="R9" s="149"/>
      <c r="S9" s="149"/>
      <c r="T9" s="149"/>
      <c r="U9" s="881">
        <v>0.31388888888888888</v>
      </c>
      <c r="V9" s="882"/>
      <c r="W9" s="883"/>
      <c r="X9" s="920">
        <v>2</v>
      </c>
      <c r="Y9" s="920"/>
      <c r="Z9" s="920"/>
      <c r="AA9" s="917">
        <v>0.8</v>
      </c>
      <c r="AB9" s="918"/>
      <c r="AC9" s="919"/>
      <c r="AD9" s="146"/>
      <c r="AE9" s="146"/>
      <c r="AF9" s="157" t="s">
        <v>33</v>
      </c>
      <c r="AG9" s="149"/>
      <c r="AH9" s="149"/>
      <c r="AI9" s="149"/>
      <c r="AJ9" s="881">
        <v>0.31875000000000003</v>
      </c>
      <c r="AK9" s="882"/>
      <c r="AL9" s="883"/>
      <c r="AM9" s="868">
        <v>9</v>
      </c>
      <c r="AN9" s="868"/>
      <c r="AO9" s="868"/>
      <c r="AP9" s="917">
        <v>6</v>
      </c>
      <c r="AQ9" s="918"/>
      <c r="AR9" s="919"/>
      <c r="AS9" s="146"/>
      <c r="AT9" s="162"/>
    </row>
    <row r="10" spans="1:46" x14ac:dyDescent="0.15">
      <c r="A10" s="146"/>
      <c r="B10" s="869" t="s">
        <v>11</v>
      </c>
      <c r="C10" s="870"/>
      <c r="D10" s="870"/>
      <c r="E10" s="871"/>
      <c r="F10" s="872">
        <v>0.32013888888888892</v>
      </c>
      <c r="G10" s="873"/>
      <c r="H10" s="874"/>
      <c r="I10" s="913">
        <v>4</v>
      </c>
      <c r="J10" s="868"/>
      <c r="K10" s="914"/>
      <c r="L10" s="917">
        <v>2.6</v>
      </c>
      <c r="M10" s="918"/>
      <c r="N10" s="919"/>
      <c r="O10" s="163"/>
      <c r="P10" s="163"/>
      <c r="Q10" s="157" t="s">
        <v>27</v>
      </c>
      <c r="R10" s="149"/>
      <c r="S10" s="149"/>
      <c r="T10" s="149"/>
      <c r="U10" s="881">
        <v>0.31527777777777777</v>
      </c>
      <c r="V10" s="882"/>
      <c r="W10" s="883"/>
      <c r="X10" s="868">
        <v>2</v>
      </c>
      <c r="Y10" s="868"/>
      <c r="Z10" s="868"/>
      <c r="AA10" s="917">
        <v>0.6</v>
      </c>
      <c r="AB10" s="918"/>
      <c r="AC10" s="919"/>
      <c r="AD10" s="146"/>
      <c r="AE10" s="146"/>
      <c r="AF10" s="157" t="s">
        <v>30</v>
      </c>
      <c r="AG10" s="149"/>
      <c r="AH10" s="149"/>
      <c r="AI10" s="149"/>
      <c r="AJ10" s="881">
        <v>0.3215277777777778</v>
      </c>
      <c r="AK10" s="882"/>
      <c r="AL10" s="883"/>
      <c r="AM10" s="868">
        <v>4</v>
      </c>
      <c r="AN10" s="868"/>
      <c r="AO10" s="868"/>
      <c r="AP10" s="917">
        <v>2.4</v>
      </c>
      <c r="AQ10" s="918"/>
      <c r="AR10" s="919"/>
      <c r="AS10" s="146"/>
      <c r="AT10" s="163"/>
    </row>
    <row r="11" spans="1:46" x14ac:dyDescent="0.15">
      <c r="A11" s="164"/>
      <c r="B11" s="869" t="s">
        <v>15</v>
      </c>
      <c r="C11" s="870"/>
      <c r="D11" s="870"/>
      <c r="E11" s="871"/>
      <c r="F11" s="872">
        <v>0.3215277777777778</v>
      </c>
      <c r="G11" s="873"/>
      <c r="H11" s="874"/>
      <c r="I11" s="913">
        <v>2</v>
      </c>
      <c r="J11" s="868"/>
      <c r="K11" s="914"/>
      <c r="L11" s="917">
        <v>0.8</v>
      </c>
      <c r="M11" s="918"/>
      <c r="N11" s="919"/>
      <c r="O11" s="163"/>
      <c r="P11" s="163"/>
      <c r="Q11" s="157" t="s">
        <v>28</v>
      </c>
      <c r="R11" s="149"/>
      <c r="S11" s="149"/>
      <c r="T11" s="149"/>
      <c r="U11" s="881">
        <v>0.31736111111111115</v>
      </c>
      <c r="V11" s="882"/>
      <c r="W11" s="883"/>
      <c r="X11" s="868">
        <v>3</v>
      </c>
      <c r="Y11" s="868"/>
      <c r="Z11" s="868"/>
      <c r="AA11" s="917">
        <v>1.4</v>
      </c>
      <c r="AB11" s="918"/>
      <c r="AC11" s="919"/>
      <c r="AD11" s="146"/>
      <c r="AE11" s="146"/>
      <c r="AF11" s="157" t="s">
        <v>29</v>
      </c>
      <c r="AG11" s="149"/>
      <c r="AH11" s="149"/>
      <c r="AI11" s="149"/>
      <c r="AJ11" s="881">
        <v>0.32291666666666669</v>
      </c>
      <c r="AK11" s="882"/>
      <c r="AL11" s="883"/>
      <c r="AM11" s="868">
        <v>2</v>
      </c>
      <c r="AN11" s="868"/>
      <c r="AO11" s="868"/>
      <c r="AP11" s="917">
        <v>0.6</v>
      </c>
      <c r="AQ11" s="918"/>
      <c r="AR11" s="919"/>
      <c r="AS11" s="146"/>
      <c r="AT11" s="163"/>
    </row>
    <row r="12" spans="1:46" x14ac:dyDescent="0.15">
      <c r="A12" s="164"/>
      <c r="B12" s="869" t="s">
        <v>9</v>
      </c>
      <c r="C12" s="870"/>
      <c r="D12" s="870"/>
      <c r="E12" s="871"/>
      <c r="F12" s="872">
        <v>0.32430555555555557</v>
      </c>
      <c r="G12" s="873"/>
      <c r="H12" s="874"/>
      <c r="I12" s="913">
        <v>4</v>
      </c>
      <c r="J12" s="868"/>
      <c r="K12" s="914"/>
      <c r="L12" s="917">
        <v>2.6</v>
      </c>
      <c r="M12" s="918"/>
      <c r="N12" s="919"/>
      <c r="O12" s="163"/>
      <c r="P12" s="163"/>
      <c r="Q12" s="157" t="s">
        <v>9</v>
      </c>
      <c r="R12" s="149"/>
      <c r="S12" s="149"/>
      <c r="T12" s="149"/>
      <c r="U12" s="881">
        <v>0.32361111111111113</v>
      </c>
      <c r="V12" s="882"/>
      <c r="W12" s="883"/>
      <c r="X12" s="868">
        <v>9</v>
      </c>
      <c r="Y12" s="868"/>
      <c r="Z12" s="868"/>
      <c r="AA12" s="917">
        <v>5.9</v>
      </c>
      <c r="AB12" s="918"/>
      <c r="AC12" s="919"/>
      <c r="AD12" s="146"/>
      <c r="AE12" s="146"/>
      <c r="AF12" s="157" t="s">
        <v>9</v>
      </c>
      <c r="AG12" s="149"/>
      <c r="AH12" s="149"/>
      <c r="AI12" s="149"/>
      <c r="AJ12" s="881">
        <v>0.32708333333333334</v>
      </c>
      <c r="AK12" s="882"/>
      <c r="AL12" s="883"/>
      <c r="AM12" s="868">
        <v>6</v>
      </c>
      <c r="AN12" s="868"/>
      <c r="AO12" s="868"/>
      <c r="AP12" s="917">
        <v>4</v>
      </c>
      <c r="AQ12" s="918"/>
      <c r="AR12" s="919"/>
      <c r="AS12" s="146"/>
      <c r="AT12" s="163"/>
    </row>
    <row r="13" spans="1:46" x14ac:dyDescent="0.15">
      <c r="A13" s="164"/>
      <c r="B13" s="869" t="s">
        <v>56</v>
      </c>
      <c r="C13" s="870"/>
      <c r="D13" s="870"/>
      <c r="E13" s="871"/>
      <c r="F13" s="910"/>
      <c r="G13" s="911"/>
      <c r="H13" s="912"/>
      <c r="I13" s="875"/>
      <c r="J13" s="876"/>
      <c r="K13" s="877"/>
      <c r="L13" s="878"/>
      <c r="M13" s="879"/>
      <c r="N13" s="880"/>
      <c r="O13" s="165"/>
      <c r="P13" s="163"/>
      <c r="Q13" s="157" t="str">
        <f>B13</f>
        <v>車庫着</v>
      </c>
      <c r="R13" s="149"/>
      <c r="S13" s="149"/>
      <c r="T13" s="149"/>
      <c r="U13" s="894"/>
      <c r="V13" s="895"/>
      <c r="W13" s="896"/>
      <c r="X13" s="876"/>
      <c r="Y13" s="876"/>
      <c r="Z13" s="876"/>
      <c r="AA13" s="878"/>
      <c r="AB13" s="879"/>
      <c r="AC13" s="880"/>
      <c r="AD13" s="166"/>
      <c r="AE13" s="146"/>
      <c r="AF13" s="157" t="str">
        <f>B13</f>
        <v>車庫着</v>
      </c>
      <c r="AG13" s="149"/>
      <c r="AH13" s="149"/>
      <c r="AI13" s="149"/>
      <c r="AJ13" s="894"/>
      <c r="AK13" s="895"/>
      <c r="AL13" s="896"/>
      <c r="AM13" s="876"/>
      <c r="AN13" s="876"/>
      <c r="AO13" s="876"/>
      <c r="AP13" s="878"/>
      <c r="AQ13" s="879"/>
      <c r="AR13" s="880"/>
      <c r="AS13" s="146"/>
      <c r="AT13" s="163"/>
    </row>
    <row r="14" spans="1:46" x14ac:dyDescent="0.15">
      <c r="A14" s="146"/>
      <c r="B14" s="921"/>
      <c r="C14" s="922"/>
      <c r="D14" s="922"/>
      <c r="E14" s="923"/>
      <c r="F14" s="924"/>
      <c r="G14" s="925"/>
      <c r="H14" s="926"/>
      <c r="I14" s="927">
        <f>SUM(I7:K13)</f>
        <v>77</v>
      </c>
      <c r="J14" s="928"/>
      <c r="K14" s="929"/>
      <c r="L14" s="930">
        <f>SUM(L8:N13)</f>
        <v>10.3</v>
      </c>
      <c r="M14" s="931"/>
      <c r="N14" s="932"/>
      <c r="O14" s="167"/>
      <c r="P14" s="167"/>
      <c r="Q14" s="168"/>
      <c r="R14" s="169"/>
      <c r="S14" s="169"/>
      <c r="T14" s="169"/>
      <c r="U14" s="170"/>
      <c r="V14" s="171"/>
      <c r="W14" s="172"/>
      <c r="X14" s="928">
        <f>SUM(X7:Z13)</f>
        <v>76</v>
      </c>
      <c r="Y14" s="928"/>
      <c r="Z14" s="928"/>
      <c r="AA14" s="930">
        <f>SUM(AA8:AC13)</f>
        <v>8.6999999999999993</v>
      </c>
      <c r="AB14" s="931"/>
      <c r="AC14" s="932"/>
      <c r="AD14" s="146"/>
      <c r="AE14" s="146"/>
      <c r="AF14" s="168"/>
      <c r="AG14" s="169"/>
      <c r="AH14" s="169"/>
      <c r="AI14" s="169"/>
      <c r="AJ14" s="170"/>
      <c r="AK14" s="171"/>
      <c r="AL14" s="172"/>
      <c r="AM14" s="928">
        <f>SUM(AM7:AO13)</f>
        <v>81</v>
      </c>
      <c r="AN14" s="928"/>
      <c r="AO14" s="928"/>
      <c r="AP14" s="930">
        <f>SUM(AP8:AR13)</f>
        <v>13</v>
      </c>
      <c r="AQ14" s="931"/>
      <c r="AR14" s="932"/>
      <c r="AS14" s="146"/>
      <c r="AT14" s="167"/>
    </row>
    <row r="15" spans="1:46" x14ac:dyDescent="0.15">
      <c r="A15" s="146"/>
      <c r="B15" s="888" t="s">
        <v>55</v>
      </c>
      <c r="C15" s="889"/>
      <c r="D15" s="889"/>
      <c r="E15" s="890"/>
      <c r="F15" s="910"/>
      <c r="G15" s="911"/>
      <c r="H15" s="912"/>
      <c r="I15" s="933"/>
      <c r="J15" s="934"/>
      <c r="K15" s="935"/>
      <c r="L15" s="154"/>
      <c r="M15" s="155"/>
      <c r="N15" s="156"/>
      <c r="O15" s="162"/>
      <c r="P15" s="162"/>
      <c r="Q15" s="157" t="str">
        <f>Q7</f>
        <v>車庫発</v>
      </c>
      <c r="R15" s="149"/>
      <c r="S15" s="149"/>
      <c r="T15" s="149"/>
      <c r="U15" s="894"/>
      <c r="V15" s="895"/>
      <c r="W15" s="896"/>
      <c r="X15" s="934"/>
      <c r="Y15" s="934"/>
      <c r="Z15" s="934"/>
      <c r="AA15" s="154"/>
      <c r="AB15" s="155"/>
      <c r="AC15" s="156"/>
      <c r="AD15" s="146"/>
      <c r="AE15" s="146"/>
      <c r="AF15" s="157" t="str">
        <f>AF7</f>
        <v>車庫発</v>
      </c>
      <c r="AG15" s="149"/>
      <c r="AH15" s="149"/>
      <c r="AI15" s="149"/>
      <c r="AJ15" s="894"/>
      <c r="AK15" s="895"/>
      <c r="AL15" s="896"/>
      <c r="AM15" s="913"/>
      <c r="AN15" s="868"/>
      <c r="AO15" s="914"/>
      <c r="AP15" s="173"/>
      <c r="AQ15" s="174"/>
      <c r="AR15" s="175"/>
      <c r="AS15" s="146"/>
      <c r="AT15" s="162"/>
    </row>
    <row r="16" spans="1:46" x14ac:dyDescent="0.15">
      <c r="A16" s="146"/>
      <c r="B16" s="869" t="s">
        <v>20</v>
      </c>
      <c r="C16" s="870"/>
      <c r="D16" s="870"/>
      <c r="E16" s="871"/>
      <c r="F16" s="910"/>
      <c r="G16" s="911"/>
      <c r="H16" s="912"/>
      <c r="I16" s="875"/>
      <c r="J16" s="876"/>
      <c r="K16" s="877"/>
      <c r="L16" s="878"/>
      <c r="M16" s="879"/>
      <c r="N16" s="880"/>
      <c r="O16" s="162"/>
      <c r="P16" s="162"/>
      <c r="Q16" s="157" t="s">
        <v>20</v>
      </c>
      <c r="R16" s="149"/>
      <c r="S16" s="149"/>
      <c r="T16" s="149"/>
      <c r="U16" s="881">
        <v>0.65277777777777779</v>
      </c>
      <c r="V16" s="882"/>
      <c r="W16" s="883"/>
      <c r="X16" s="876"/>
      <c r="Y16" s="876"/>
      <c r="Z16" s="876"/>
      <c r="AA16" s="878"/>
      <c r="AB16" s="879"/>
      <c r="AC16" s="880"/>
      <c r="AD16" s="146"/>
      <c r="AE16" s="146"/>
      <c r="AF16" s="157" t="s">
        <v>20</v>
      </c>
      <c r="AG16" s="149"/>
      <c r="AH16" s="149"/>
      <c r="AI16" s="149"/>
      <c r="AJ16" s="881">
        <v>0.6875</v>
      </c>
      <c r="AK16" s="882"/>
      <c r="AL16" s="883"/>
      <c r="AM16" s="876"/>
      <c r="AN16" s="876"/>
      <c r="AO16" s="876"/>
      <c r="AP16" s="878"/>
      <c r="AQ16" s="879"/>
      <c r="AR16" s="880"/>
      <c r="AS16" s="146"/>
      <c r="AT16" s="162"/>
    </row>
    <row r="17" spans="1:46" x14ac:dyDescent="0.15">
      <c r="A17" s="146"/>
      <c r="B17" s="869" t="s">
        <v>15</v>
      </c>
      <c r="C17" s="870"/>
      <c r="D17" s="870"/>
      <c r="E17" s="871"/>
      <c r="F17" s="872">
        <v>0.65555555555555556</v>
      </c>
      <c r="G17" s="873"/>
      <c r="H17" s="874"/>
      <c r="I17" s="913">
        <v>4</v>
      </c>
      <c r="J17" s="868"/>
      <c r="K17" s="914"/>
      <c r="L17" s="936">
        <v>2.6</v>
      </c>
      <c r="M17" s="937"/>
      <c r="N17" s="938"/>
      <c r="O17" s="167"/>
      <c r="P17" s="167"/>
      <c r="Q17" s="157" t="s">
        <v>29</v>
      </c>
      <c r="R17" s="149"/>
      <c r="S17" s="149"/>
      <c r="T17" s="149"/>
      <c r="U17" s="881">
        <v>0.65694444444444444</v>
      </c>
      <c r="V17" s="882"/>
      <c r="W17" s="883"/>
      <c r="X17" s="868">
        <v>6</v>
      </c>
      <c r="Y17" s="868"/>
      <c r="Z17" s="868"/>
      <c r="AA17" s="936">
        <v>4</v>
      </c>
      <c r="AB17" s="937"/>
      <c r="AC17" s="938"/>
      <c r="AD17" s="146"/>
      <c r="AE17" s="146"/>
      <c r="AF17" s="157" t="s">
        <v>34</v>
      </c>
      <c r="AG17" s="149"/>
      <c r="AH17" s="149"/>
      <c r="AI17" s="149"/>
      <c r="AJ17" s="881">
        <v>0.69166666666666676</v>
      </c>
      <c r="AK17" s="882"/>
      <c r="AL17" s="883"/>
      <c r="AM17" s="868">
        <v>6</v>
      </c>
      <c r="AN17" s="868"/>
      <c r="AO17" s="868"/>
      <c r="AP17" s="936">
        <v>4</v>
      </c>
      <c r="AQ17" s="937"/>
      <c r="AR17" s="938"/>
      <c r="AS17" s="146"/>
      <c r="AT17" s="167"/>
    </row>
    <row r="18" spans="1:46" x14ac:dyDescent="0.15">
      <c r="A18" s="146"/>
      <c r="B18" s="869" t="s">
        <v>21</v>
      </c>
      <c r="C18" s="870"/>
      <c r="D18" s="870"/>
      <c r="E18" s="871"/>
      <c r="F18" s="872">
        <v>0.65694444444444444</v>
      </c>
      <c r="G18" s="873"/>
      <c r="H18" s="874"/>
      <c r="I18" s="913">
        <v>2</v>
      </c>
      <c r="J18" s="868"/>
      <c r="K18" s="914"/>
      <c r="L18" s="936">
        <v>0.8</v>
      </c>
      <c r="M18" s="937"/>
      <c r="N18" s="938"/>
      <c r="O18" s="167"/>
      <c r="P18" s="167"/>
      <c r="Q18" s="157" t="s">
        <v>30</v>
      </c>
      <c r="R18" s="149"/>
      <c r="S18" s="149"/>
      <c r="T18" s="149"/>
      <c r="U18" s="881">
        <v>0.65833333333333333</v>
      </c>
      <c r="V18" s="882"/>
      <c r="W18" s="883"/>
      <c r="X18" s="868">
        <v>2</v>
      </c>
      <c r="Y18" s="868"/>
      <c r="Z18" s="868"/>
      <c r="AA18" s="936">
        <v>0.6</v>
      </c>
      <c r="AB18" s="937"/>
      <c r="AC18" s="938"/>
      <c r="AD18" s="146"/>
      <c r="AE18" s="146"/>
      <c r="AF18" s="157" t="s">
        <v>30</v>
      </c>
      <c r="AG18" s="149"/>
      <c r="AH18" s="149"/>
      <c r="AI18" s="149"/>
      <c r="AJ18" s="881">
        <v>0.69305555555555554</v>
      </c>
      <c r="AK18" s="882"/>
      <c r="AL18" s="883"/>
      <c r="AM18" s="868">
        <v>2</v>
      </c>
      <c r="AN18" s="868"/>
      <c r="AO18" s="868"/>
      <c r="AP18" s="936">
        <v>0.6</v>
      </c>
      <c r="AQ18" s="937"/>
      <c r="AR18" s="938"/>
      <c r="AS18" s="146"/>
      <c r="AT18" s="167"/>
    </row>
    <row r="19" spans="1:46" x14ac:dyDescent="0.15">
      <c r="A19" s="146"/>
      <c r="B19" s="869" t="s">
        <v>8</v>
      </c>
      <c r="C19" s="870"/>
      <c r="D19" s="870"/>
      <c r="E19" s="871"/>
      <c r="F19" s="872">
        <v>0.65902777777777777</v>
      </c>
      <c r="G19" s="873"/>
      <c r="H19" s="874"/>
      <c r="I19" s="913">
        <v>3</v>
      </c>
      <c r="J19" s="868"/>
      <c r="K19" s="914"/>
      <c r="L19" s="936">
        <v>1.7</v>
      </c>
      <c r="M19" s="937"/>
      <c r="N19" s="938"/>
      <c r="O19" s="167"/>
      <c r="P19" s="167"/>
      <c r="Q19" s="157" t="s">
        <v>28</v>
      </c>
      <c r="R19" s="149"/>
      <c r="S19" s="149"/>
      <c r="T19" s="149"/>
      <c r="U19" s="881">
        <v>0.66041666666666665</v>
      </c>
      <c r="V19" s="882"/>
      <c r="W19" s="883"/>
      <c r="X19" s="868">
        <v>3</v>
      </c>
      <c r="Y19" s="868"/>
      <c r="Z19" s="868"/>
      <c r="AA19" s="936">
        <v>1.3</v>
      </c>
      <c r="AB19" s="937"/>
      <c r="AC19" s="938"/>
      <c r="AD19" s="146"/>
      <c r="AE19" s="146"/>
      <c r="AF19" s="157" t="s">
        <v>28</v>
      </c>
      <c r="AG19" s="149"/>
      <c r="AH19" s="149"/>
      <c r="AI19" s="149"/>
      <c r="AJ19" s="881">
        <v>0.69513888888888886</v>
      </c>
      <c r="AK19" s="882"/>
      <c r="AL19" s="883"/>
      <c r="AM19" s="868">
        <v>3</v>
      </c>
      <c r="AN19" s="868"/>
      <c r="AO19" s="868"/>
      <c r="AP19" s="936">
        <v>1.3</v>
      </c>
      <c r="AQ19" s="937"/>
      <c r="AR19" s="938"/>
      <c r="AS19" s="146"/>
      <c r="AT19" s="167"/>
    </row>
    <row r="20" spans="1:46" x14ac:dyDescent="0.15">
      <c r="A20" s="146"/>
      <c r="B20" s="869" t="s">
        <v>22</v>
      </c>
      <c r="C20" s="870"/>
      <c r="D20" s="870"/>
      <c r="E20" s="871"/>
      <c r="F20" s="872">
        <v>0.6875</v>
      </c>
      <c r="G20" s="873"/>
      <c r="H20" s="874"/>
      <c r="I20" s="939">
        <v>41</v>
      </c>
      <c r="J20" s="920"/>
      <c r="K20" s="940"/>
      <c r="L20" s="936">
        <v>4.3</v>
      </c>
      <c r="M20" s="937"/>
      <c r="N20" s="938"/>
      <c r="O20" s="167"/>
      <c r="P20" s="167"/>
      <c r="Q20" s="157" t="s">
        <v>27</v>
      </c>
      <c r="R20" s="149"/>
      <c r="S20" s="149"/>
      <c r="T20" s="149"/>
      <c r="U20" s="881">
        <v>0.66249999999999998</v>
      </c>
      <c r="V20" s="882"/>
      <c r="W20" s="883"/>
      <c r="X20" s="868">
        <v>3</v>
      </c>
      <c r="Y20" s="868"/>
      <c r="Z20" s="868"/>
      <c r="AA20" s="936">
        <v>1.4</v>
      </c>
      <c r="AB20" s="937"/>
      <c r="AC20" s="938"/>
      <c r="AD20" s="146"/>
      <c r="AE20" s="146"/>
      <c r="AF20" s="157" t="s">
        <v>27</v>
      </c>
      <c r="AG20" s="149"/>
      <c r="AH20" s="149"/>
      <c r="AI20" s="149"/>
      <c r="AJ20" s="881">
        <v>0.6972222222222223</v>
      </c>
      <c r="AK20" s="882"/>
      <c r="AL20" s="883"/>
      <c r="AM20" s="868">
        <v>3</v>
      </c>
      <c r="AN20" s="868"/>
      <c r="AO20" s="868"/>
      <c r="AP20" s="936">
        <v>1.4</v>
      </c>
      <c r="AQ20" s="937"/>
      <c r="AR20" s="938"/>
      <c r="AS20" s="146"/>
      <c r="AT20" s="167"/>
    </row>
    <row r="21" spans="1:46" x14ac:dyDescent="0.15">
      <c r="A21" s="146"/>
      <c r="B21" s="869" t="s">
        <v>15</v>
      </c>
      <c r="C21" s="870"/>
      <c r="D21" s="870"/>
      <c r="E21" s="871"/>
      <c r="F21" s="872">
        <v>0.69027777777777777</v>
      </c>
      <c r="G21" s="873"/>
      <c r="H21" s="874"/>
      <c r="I21" s="913">
        <v>4</v>
      </c>
      <c r="J21" s="868"/>
      <c r="K21" s="914"/>
      <c r="L21" s="936">
        <v>2.6</v>
      </c>
      <c r="M21" s="937"/>
      <c r="N21" s="938"/>
      <c r="O21" s="167"/>
      <c r="P21" s="167"/>
      <c r="Q21" s="157" t="s">
        <v>26</v>
      </c>
      <c r="R21" s="149"/>
      <c r="S21" s="149"/>
      <c r="T21" s="149"/>
      <c r="U21" s="881">
        <v>0.66388888888888886</v>
      </c>
      <c r="V21" s="882"/>
      <c r="W21" s="883"/>
      <c r="X21" s="868">
        <v>2</v>
      </c>
      <c r="Y21" s="868"/>
      <c r="Z21" s="868"/>
      <c r="AA21" s="936">
        <v>0.6</v>
      </c>
      <c r="AB21" s="937"/>
      <c r="AC21" s="938"/>
      <c r="AD21" s="146"/>
      <c r="AE21" s="146"/>
      <c r="AF21" s="157" t="s">
        <v>26</v>
      </c>
      <c r="AG21" s="149"/>
      <c r="AH21" s="149"/>
      <c r="AI21" s="149"/>
      <c r="AJ21" s="881">
        <v>0.69861111111111107</v>
      </c>
      <c r="AK21" s="882"/>
      <c r="AL21" s="883"/>
      <c r="AM21" s="868">
        <v>2</v>
      </c>
      <c r="AN21" s="868"/>
      <c r="AO21" s="868"/>
      <c r="AP21" s="936">
        <v>0.6</v>
      </c>
      <c r="AQ21" s="937"/>
      <c r="AR21" s="938"/>
      <c r="AS21" s="146"/>
      <c r="AT21" s="167"/>
    </row>
    <row r="22" spans="1:46" x14ac:dyDescent="0.15">
      <c r="A22" s="146"/>
      <c r="B22" s="869" t="s">
        <v>21</v>
      </c>
      <c r="C22" s="870"/>
      <c r="D22" s="870"/>
      <c r="E22" s="871"/>
      <c r="F22" s="872">
        <v>0.69166666666666676</v>
      </c>
      <c r="G22" s="873"/>
      <c r="H22" s="874"/>
      <c r="I22" s="913">
        <v>2</v>
      </c>
      <c r="J22" s="868"/>
      <c r="K22" s="914"/>
      <c r="L22" s="936">
        <v>0.8</v>
      </c>
      <c r="M22" s="937"/>
      <c r="N22" s="938"/>
      <c r="O22" s="167"/>
      <c r="P22" s="167"/>
      <c r="Q22" s="157" t="s">
        <v>25</v>
      </c>
      <c r="R22" s="149"/>
      <c r="S22" s="149"/>
      <c r="T22" s="149"/>
      <c r="U22" s="881">
        <v>0.66527777777777775</v>
      </c>
      <c r="V22" s="882"/>
      <c r="W22" s="883"/>
      <c r="X22" s="868">
        <v>2</v>
      </c>
      <c r="Y22" s="868"/>
      <c r="Z22" s="868"/>
      <c r="AA22" s="936">
        <v>0.8</v>
      </c>
      <c r="AB22" s="937"/>
      <c r="AC22" s="938"/>
      <c r="AD22" s="146"/>
      <c r="AE22" s="146"/>
      <c r="AF22" s="157" t="s">
        <v>25</v>
      </c>
      <c r="AG22" s="149"/>
      <c r="AH22" s="149"/>
      <c r="AI22" s="149"/>
      <c r="AJ22" s="881">
        <v>0.70000000000000007</v>
      </c>
      <c r="AK22" s="882"/>
      <c r="AL22" s="883"/>
      <c r="AM22" s="868">
        <v>2</v>
      </c>
      <c r="AN22" s="868"/>
      <c r="AO22" s="868"/>
      <c r="AP22" s="936">
        <v>0.8</v>
      </c>
      <c r="AQ22" s="937"/>
      <c r="AR22" s="938"/>
      <c r="AS22" s="146"/>
      <c r="AT22" s="167"/>
    </row>
    <row r="23" spans="1:46" x14ac:dyDescent="0.15">
      <c r="A23" s="146"/>
      <c r="B23" s="869" t="s">
        <v>8</v>
      </c>
      <c r="C23" s="870"/>
      <c r="D23" s="870"/>
      <c r="E23" s="871"/>
      <c r="F23" s="872">
        <v>0.69374999999999998</v>
      </c>
      <c r="G23" s="873"/>
      <c r="H23" s="874"/>
      <c r="I23" s="913">
        <v>3</v>
      </c>
      <c r="J23" s="868"/>
      <c r="K23" s="914"/>
      <c r="L23" s="936">
        <v>1.7</v>
      </c>
      <c r="M23" s="937"/>
      <c r="N23" s="938"/>
      <c r="O23" s="167"/>
      <c r="P23" s="167"/>
      <c r="Q23" s="157" t="s">
        <v>31</v>
      </c>
      <c r="R23" s="149"/>
      <c r="S23" s="149"/>
      <c r="T23" s="149"/>
      <c r="U23" s="881">
        <v>0.67013888888888884</v>
      </c>
      <c r="V23" s="882"/>
      <c r="W23" s="883"/>
      <c r="X23" s="868">
        <v>7</v>
      </c>
      <c r="Y23" s="868"/>
      <c r="Z23" s="868"/>
      <c r="AA23" s="936">
        <v>4.3</v>
      </c>
      <c r="AB23" s="937"/>
      <c r="AC23" s="938"/>
      <c r="AD23" s="149"/>
      <c r="AE23" s="149"/>
      <c r="AF23" s="157" t="s">
        <v>22</v>
      </c>
      <c r="AG23" s="149"/>
      <c r="AH23" s="149"/>
      <c r="AI23" s="149"/>
      <c r="AJ23" s="881">
        <v>0.77083333333333337</v>
      </c>
      <c r="AK23" s="882"/>
      <c r="AL23" s="883"/>
      <c r="AM23" s="920">
        <v>102</v>
      </c>
      <c r="AN23" s="920"/>
      <c r="AO23" s="920"/>
      <c r="AP23" s="936">
        <v>7.5</v>
      </c>
      <c r="AQ23" s="937"/>
      <c r="AR23" s="938"/>
      <c r="AS23" s="146"/>
      <c r="AT23" s="167"/>
    </row>
    <row r="24" spans="1:46" x14ac:dyDescent="0.15">
      <c r="A24" s="146"/>
      <c r="B24" s="869" t="s">
        <v>23</v>
      </c>
      <c r="C24" s="870"/>
      <c r="D24" s="870"/>
      <c r="E24" s="871"/>
      <c r="F24" s="872">
        <v>0.77083333333333337</v>
      </c>
      <c r="G24" s="873"/>
      <c r="H24" s="874"/>
      <c r="I24" s="913">
        <v>51</v>
      </c>
      <c r="J24" s="868"/>
      <c r="K24" s="914"/>
      <c r="L24" s="936">
        <v>4.3</v>
      </c>
      <c r="M24" s="937"/>
      <c r="N24" s="938"/>
      <c r="O24" s="167"/>
      <c r="P24" s="167"/>
      <c r="Q24" s="157" t="str">
        <f>B28</f>
        <v>車庫着</v>
      </c>
      <c r="R24" s="149"/>
      <c r="S24" s="149"/>
      <c r="T24" s="149"/>
      <c r="U24" s="894"/>
      <c r="V24" s="895"/>
      <c r="W24" s="896"/>
      <c r="X24" s="876"/>
      <c r="Y24" s="876"/>
      <c r="Z24" s="876"/>
      <c r="AA24" s="878"/>
      <c r="AB24" s="879"/>
      <c r="AC24" s="880"/>
      <c r="AD24" s="149"/>
      <c r="AE24" s="149"/>
      <c r="AF24" s="157" t="s">
        <v>34</v>
      </c>
      <c r="AG24" s="149"/>
      <c r="AH24" s="149"/>
      <c r="AI24" s="149"/>
      <c r="AJ24" s="881">
        <v>0.77500000000000002</v>
      </c>
      <c r="AK24" s="882"/>
      <c r="AL24" s="883"/>
      <c r="AM24" s="868">
        <v>6</v>
      </c>
      <c r="AN24" s="868"/>
      <c r="AO24" s="868"/>
      <c r="AP24" s="936">
        <v>4</v>
      </c>
      <c r="AQ24" s="937"/>
      <c r="AR24" s="938"/>
      <c r="AS24" s="146"/>
      <c r="AT24" s="167"/>
    </row>
    <row r="25" spans="1:46" x14ac:dyDescent="0.15">
      <c r="A25" s="146"/>
      <c r="B25" s="869" t="s">
        <v>15</v>
      </c>
      <c r="C25" s="870"/>
      <c r="D25" s="870"/>
      <c r="E25" s="871"/>
      <c r="F25" s="872">
        <v>0.77361111111111114</v>
      </c>
      <c r="G25" s="873"/>
      <c r="H25" s="874"/>
      <c r="I25" s="913">
        <v>4</v>
      </c>
      <c r="J25" s="868"/>
      <c r="K25" s="914"/>
      <c r="L25" s="936">
        <v>2.6</v>
      </c>
      <c r="M25" s="937"/>
      <c r="N25" s="938"/>
      <c r="O25" s="167"/>
      <c r="P25" s="167"/>
      <c r="Q25" s="176" t="s">
        <v>4</v>
      </c>
      <c r="R25" s="177"/>
      <c r="S25" s="177"/>
      <c r="T25" s="177"/>
      <c r="U25" s="941"/>
      <c r="V25" s="942"/>
      <c r="W25" s="943"/>
      <c r="X25" s="944">
        <v>60</v>
      </c>
      <c r="Y25" s="944"/>
      <c r="Z25" s="944"/>
      <c r="AA25" s="178"/>
      <c r="AB25" s="179"/>
      <c r="AC25" s="180"/>
      <c r="AD25" s="146"/>
      <c r="AE25" s="146"/>
      <c r="AF25" s="157" t="s">
        <v>30</v>
      </c>
      <c r="AG25" s="149"/>
      <c r="AH25" s="149"/>
      <c r="AI25" s="149"/>
      <c r="AJ25" s="881">
        <v>0.77638888888888891</v>
      </c>
      <c r="AK25" s="882"/>
      <c r="AL25" s="883"/>
      <c r="AM25" s="868">
        <v>2</v>
      </c>
      <c r="AN25" s="868"/>
      <c r="AO25" s="868"/>
      <c r="AP25" s="936">
        <v>0.6</v>
      </c>
      <c r="AQ25" s="937"/>
      <c r="AR25" s="938"/>
      <c r="AS25" s="146"/>
      <c r="AT25" s="167"/>
    </row>
    <row r="26" spans="1:46" x14ac:dyDescent="0.15">
      <c r="A26" s="146"/>
      <c r="B26" s="869" t="s">
        <v>21</v>
      </c>
      <c r="C26" s="870"/>
      <c r="D26" s="870"/>
      <c r="E26" s="871"/>
      <c r="F26" s="872">
        <v>0.77500000000000002</v>
      </c>
      <c r="G26" s="873"/>
      <c r="H26" s="874"/>
      <c r="I26" s="913">
        <v>2</v>
      </c>
      <c r="J26" s="868"/>
      <c r="K26" s="914"/>
      <c r="L26" s="936">
        <v>0.8</v>
      </c>
      <c r="M26" s="937"/>
      <c r="N26" s="938"/>
      <c r="O26" s="181"/>
      <c r="P26" s="181"/>
      <c r="Q26" s="945"/>
      <c r="R26" s="946"/>
      <c r="S26" s="946"/>
      <c r="T26" s="947"/>
      <c r="U26" s="956"/>
      <c r="V26" s="957"/>
      <c r="W26" s="958"/>
      <c r="X26" s="952">
        <f>SUM(X16:Z25)</f>
        <v>85</v>
      </c>
      <c r="Y26" s="952"/>
      <c r="Z26" s="952"/>
      <c r="AA26" s="953">
        <f>SUM(AA16:AC25)</f>
        <v>13</v>
      </c>
      <c r="AB26" s="954"/>
      <c r="AC26" s="955"/>
      <c r="AD26" s="146"/>
      <c r="AE26" s="146"/>
      <c r="AF26" s="157" t="s">
        <v>28</v>
      </c>
      <c r="AG26" s="149"/>
      <c r="AH26" s="149"/>
      <c r="AI26" s="149"/>
      <c r="AJ26" s="881">
        <v>0.77847222222222223</v>
      </c>
      <c r="AK26" s="882"/>
      <c r="AL26" s="883"/>
      <c r="AM26" s="868">
        <v>3</v>
      </c>
      <c r="AN26" s="868"/>
      <c r="AO26" s="868"/>
      <c r="AP26" s="936">
        <v>1.3</v>
      </c>
      <c r="AQ26" s="937"/>
      <c r="AR26" s="938"/>
      <c r="AS26" s="146"/>
      <c r="AT26" s="167"/>
    </row>
    <row r="27" spans="1:46" x14ac:dyDescent="0.15">
      <c r="A27" s="146"/>
      <c r="B27" s="869" t="s">
        <v>8</v>
      </c>
      <c r="C27" s="870"/>
      <c r="D27" s="870"/>
      <c r="E27" s="871"/>
      <c r="F27" s="872">
        <v>0.77708333333333324</v>
      </c>
      <c r="G27" s="873"/>
      <c r="H27" s="874"/>
      <c r="I27" s="913">
        <v>3</v>
      </c>
      <c r="J27" s="868"/>
      <c r="K27" s="914"/>
      <c r="L27" s="936">
        <v>1.7</v>
      </c>
      <c r="M27" s="937"/>
      <c r="N27" s="938"/>
      <c r="O27" s="146"/>
      <c r="P27" s="146"/>
      <c r="Q27" s="898"/>
      <c r="R27" s="899"/>
      <c r="S27" s="899"/>
      <c r="T27" s="900"/>
      <c r="U27" s="898"/>
      <c r="V27" s="899"/>
      <c r="W27" s="900"/>
      <c r="X27" s="948">
        <f>X14+X26</f>
        <v>161</v>
      </c>
      <c r="Y27" s="948"/>
      <c r="Z27" s="948"/>
      <c r="AA27" s="949">
        <f>AA14+AA26</f>
        <v>21.7</v>
      </c>
      <c r="AB27" s="950"/>
      <c r="AC27" s="951"/>
      <c r="AD27" s="146"/>
      <c r="AE27" s="146"/>
      <c r="AF27" s="157" t="s">
        <v>27</v>
      </c>
      <c r="AG27" s="149"/>
      <c r="AH27" s="149"/>
      <c r="AI27" s="149"/>
      <c r="AJ27" s="881">
        <v>0.78055555555555556</v>
      </c>
      <c r="AK27" s="882"/>
      <c r="AL27" s="883"/>
      <c r="AM27" s="868">
        <v>3</v>
      </c>
      <c r="AN27" s="868"/>
      <c r="AO27" s="868"/>
      <c r="AP27" s="936">
        <v>1.4</v>
      </c>
      <c r="AQ27" s="937"/>
      <c r="AR27" s="938"/>
      <c r="AS27" s="146"/>
      <c r="AT27" s="181"/>
    </row>
    <row r="28" spans="1:46" x14ac:dyDescent="0.15">
      <c r="A28" s="146"/>
      <c r="B28" s="869" t="s">
        <v>56</v>
      </c>
      <c r="C28" s="870"/>
      <c r="D28" s="870"/>
      <c r="E28" s="871"/>
      <c r="F28" s="910"/>
      <c r="G28" s="911"/>
      <c r="H28" s="912"/>
      <c r="I28" s="875"/>
      <c r="J28" s="876"/>
      <c r="K28" s="877"/>
      <c r="L28" s="878"/>
      <c r="M28" s="879"/>
      <c r="N28" s="880"/>
      <c r="O28" s="146"/>
      <c r="P28" s="146"/>
      <c r="Q28" s="151"/>
      <c r="R28" s="152"/>
      <c r="S28" s="152"/>
      <c r="T28" s="152"/>
      <c r="U28" s="182"/>
      <c r="V28" s="183"/>
      <c r="W28" s="184"/>
      <c r="X28" s="968">
        <f>ROUNDUP(X27/60,0)</f>
        <v>3</v>
      </c>
      <c r="Y28" s="969"/>
      <c r="Z28" s="970"/>
      <c r="AA28" s="971">
        <f>ROUNDUP(AA27,-1)</f>
        <v>30</v>
      </c>
      <c r="AB28" s="972"/>
      <c r="AC28" s="973"/>
      <c r="AD28" s="146"/>
      <c r="AE28" s="146"/>
      <c r="AF28" s="157" t="s">
        <v>26</v>
      </c>
      <c r="AG28" s="149"/>
      <c r="AH28" s="149"/>
      <c r="AI28" s="149"/>
      <c r="AJ28" s="881">
        <v>0.78194444444444444</v>
      </c>
      <c r="AK28" s="882"/>
      <c r="AL28" s="883"/>
      <c r="AM28" s="868">
        <v>2</v>
      </c>
      <c r="AN28" s="868"/>
      <c r="AO28" s="868"/>
      <c r="AP28" s="936">
        <v>0.6</v>
      </c>
      <c r="AQ28" s="937"/>
      <c r="AR28" s="938"/>
      <c r="AS28" s="146"/>
      <c r="AT28" s="146"/>
    </row>
    <row r="29" spans="1:46" x14ac:dyDescent="0.15">
      <c r="A29" s="146"/>
      <c r="B29" s="959" t="s">
        <v>4</v>
      </c>
      <c r="C29" s="960"/>
      <c r="D29" s="960"/>
      <c r="E29" s="961"/>
      <c r="F29" s="962"/>
      <c r="G29" s="963"/>
      <c r="H29" s="964"/>
      <c r="I29" s="965">
        <v>60</v>
      </c>
      <c r="J29" s="966"/>
      <c r="K29" s="967"/>
      <c r="L29" s="185"/>
      <c r="M29" s="186"/>
      <c r="N29" s="187"/>
      <c r="O29" s="146"/>
      <c r="P29" s="146"/>
      <c r="Q29" s="146"/>
      <c r="R29" s="146"/>
      <c r="S29" s="146"/>
      <c r="T29" s="146"/>
      <c r="U29" s="146"/>
      <c r="V29" s="146"/>
      <c r="W29" s="146"/>
      <c r="X29" s="146"/>
      <c r="Y29" s="146"/>
      <c r="Z29" s="146"/>
      <c r="AA29" s="146"/>
      <c r="AB29" s="146"/>
      <c r="AC29" s="146"/>
      <c r="AD29" s="146"/>
      <c r="AE29" s="146"/>
      <c r="AF29" s="157" t="s">
        <v>25</v>
      </c>
      <c r="AG29" s="149"/>
      <c r="AH29" s="149"/>
      <c r="AI29" s="149"/>
      <c r="AJ29" s="881">
        <v>0.78333333333333333</v>
      </c>
      <c r="AK29" s="882"/>
      <c r="AL29" s="883"/>
      <c r="AM29" s="868">
        <v>2</v>
      </c>
      <c r="AN29" s="868"/>
      <c r="AO29" s="868"/>
      <c r="AP29" s="936">
        <v>0.8</v>
      </c>
      <c r="AQ29" s="937"/>
      <c r="AR29" s="938"/>
      <c r="AS29" s="146"/>
      <c r="AT29" s="146"/>
    </row>
    <row r="30" spans="1:46" x14ac:dyDescent="0.15">
      <c r="A30" s="146"/>
      <c r="B30" s="945"/>
      <c r="C30" s="946"/>
      <c r="D30" s="946"/>
      <c r="E30" s="947"/>
      <c r="F30" s="945"/>
      <c r="G30" s="946"/>
      <c r="H30" s="947"/>
      <c r="I30" s="976">
        <f>SUM(I16:K29)</f>
        <v>179</v>
      </c>
      <c r="J30" s="977"/>
      <c r="K30" s="978"/>
      <c r="L30" s="930">
        <f>SUM(L16:N29)</f>
        <v>23.900000000000002</v>
      </c>
      <c r="M30" s="931"/>
      <c r="N30" s="932"/>
      <c r="O30" s="146"/>
      <c r="P30" s="146"/>
      <c r="Q30" s="146"/>
      <c r="R30" s="146"/>
      <c r="S30" s="146"/>
      <c r="T30" s="146"/>
      <c r="U30" s="146"/>
      <c r="V30" s="146"/>
      <c r="W30" s="146"/>
      <c r="X30" s="146"/>
      <c r="Y30" s="146"/>
      <c r="Z30" s="146"/>
      <c r="AA30" s="146"/>
      <c r="AB30" s="146"/>
      <c r="AC30" s="146"/>
      <c r="AD30" s="146"/>
      <c r="AE30" s="146"/>
      <c r="AF30" s="157" t="str">
        <f>Q24</f>
        <v>車庫着</v>
      </c>
      <c r="AG30" s="149"/>
      <c r="AH30" s="149"/>
      <c r="AI30" s="149"/>
      <c r="AJ30" s="894"/>
      <c r="AK30" s="895"/>
      <c r="AL30" s="896"/>
      <c r="AM30" s="876"/>
      <c r="AN30" s="876"/>
      <c r="AO30" s="876"/>
      <c r="AP30" s="878"/>
      <c r="AQ30" s="879"/>
      <c r="AR30" s="880"/>
      <c r="AS30" s="146"/>
      <c r="AT30" s="146"/>
    </row>
    <row r="31" spans="1:46" x14ac:dyDescent="0.15">
      <c r="A31" s="146"/>
      <c r="B31" s="898"/>
      <c r="C31" s="899"/>
      <c r="D31" s="899"/>
      <c r="E31" s="900"/>
      <c r="F31" s="898"/>
      <c r="G31" s="899"/>
      <c r="H31" s="900"/>
      <c r="I31" s="974">
        <f>I14+I30</f>
        <v>256</v>
      </c>
      <c r="J31" s="948"/>
      <c r="K31" s="975"/>
      <c r="L31" s="949">
        <f>L14+L30</f>
        <v>34.200000000000003</v>
      </c>
      <c r="M31" s="950"/>
      <c r="N31" s="951"/>
      <c r="O31" s="146"/>
      <c r="P31" s="146"/>
      <c r="Q31" s="146"/>
      <c r="R31" s="146"/>
      <c r="S31" s="146"/>
      <c r="T31" s="146"/>
      <c r="U31" s="146"/>
      <c r="V31" s="146"/>
      <c r="W31" s="146"/>
      <c r="X31" s="146"/>
      <c r="Y31" s="188"/>
      <c r="Z31" s="188"/>
      <c r="AA31" s="188"/>
      <c r="AB31" s="146"/>
      <c r="AC31" s="146"/>
      <c r="AD31" s="146"/>
      <c r="AE31" s="146"/>
      <c r="AF31" s="176" t="s">
        <v>4</v>
      </c>
      <c r="AG31" s="177"/>
      <c r="AH31" s="177"/>
      <c r="AI31" s="177"/>
      <c r="AJ31" s="941"/>
      <c r="AK31" s="942"/>
      <c r="AL31" s="943"/>
      <c r="AM31" s="966">
        <v>60</v>
      </c>
      <c r="AN31" s="966"/>
      <c r="AO31" s="966"/>
      <c r="AP31" s="178"/>
      <c r="AQ31" s="179"/>
      <c r="AR31" s="180"/>
      <c r="AS31" s="146"/>
      <c r="AT31" s="146"/>
    </row>
    <row r="32" spans="1:46" x14ac:dyDescent="0.15">
      <c r="A32" s="146"/>
      <c r="B32" s="982"/>
      <c r="C32" s="983"/>
      <c r="D32" s="983"/>
      <c r="E32" s="983"/>
      <c r="F32" s="983"/>
      <c r="G32" s="983"/>
      <c r="H32" s="984"/>
      <c r="I32" s="968">
        <f>ROUNDUP(I31/60,0)</f>
        <v>5</v>
      </c>
      <c r="J32" s="969"/>
      <c r="K32" s="970"/>
      <c r="L32" s="971">
        <f>ROUNDUP(L31,-1)</f>
        <v>40</v>
      </c>
      <c r="M32" s="972"/>
      <c r="N32" s="973"/>
      <c r="O32" s="146"/>
      <c r="P32" s="146"/>
      <c r="Q32" s="146"/>
      <c r="R32" s="146"/>
      <c r="S32" s="146"/>
      <c r="T32" s="146"/>
      <c r="U32" s="146"/>
      <c r="V32" s="146"/>
      <c r="W32" s="146"/>
      <c r="X32" s="146"/>
      <c r="Y32" s="188"/>
      <c r="Z32" s="188"/>
      <c r="AA32" s="188"/>
      <c r="AB32" s="146"/>
      <c r="AC32" s="146"/>
      <c r="AD32" s="146"/>
      <c r="AE32" s="146"/>
      <c r="AF32" s="945"/>
      <c r="AG32" s="946"/>
      <c r="AH32" s="946"/>
      <c r="AI32" s="947"/>
      <c r="AJ32" s="945"/>
      <c r="AK32" s="946"/>
      <c r="AL32" s="947"/>
      <c r="AM32" s="952">
        <f>SUM(AM16:AO31)</f>
        <v>198</v>
      </c>
      <c r="AN32" s="952"/>
      <c r="AO32" s="952"/>
      <c r="AP32" s="953">
        <f>SUM(AP16:AR31)</f>
        <v>24.900000000000002</v>
      </c>
      <c r="AQ32" s="954"/>
      <c r="AR32" s="955"/>
      <c r="AS32" s="146"/>
      <c r="AT32" s="146"/>
    </row>
    <row r="33" spans="1:46" x14ac:dyDescent="0.15">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898"/>
      <c r="AG33" s="899"/>
      <c r="AH33" s="899"/>
      <c r="AI33" s="900"/>
      <c r="AJ33" s="898"/>
      <c r="AK33" s="899"/>
      <c r="AL33" s="900"/>
      <c r="AM33" s="948">
        <f>AM14+AM32</f>
        <v>279</v>
      </c>
      <c r="AN33" s="948"/>
      <c r="AO33" s="948"/>
      <c r="AP33" s="949">
        <f>AP14+AP32</f>
        <v>37.900000000000006</v>
      </c>
      <c r="AQ33" s="950"/>
      <c r="AR33" s="951"/>
      <c r="AS33" s="146"/>
      <c r="AT33" s="146"/>
    </row>
    <row r="34" spans="1:46"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51"/>
      <c r="AG34" s="152"/>
      <c r="AH34" s="152"/>
      <c r="AI34" s="152"/>
      <c r="AJ34" s="182"/>
      <c r="AK34" s="183"/>
      <c r="AL34" s="184"/>
      <c r="AM34" s="968">
        <f>ROUNDUP(AM33/60,0)</f>
        <v>5</v>
      </c>
      <c r="AN34" s="969"/>
      <c r="AO34" s="970"/>
      <c r="AP34" s="971">
        <f>ROUNDUP(AP33,-1)</f>
        <v>40</v>
      </c>
      <c r="AQ34" s="972"/>
      <c r="AR34" s="973"/>
      <c r="AS34" s="146"/>
      <c r="AT34" s="146"/>
    </row>
    <row r="35" spans="1:46" hidden="1" outlineLevel="1" x14ac:dyDescent="0.15">
      <c r="A35" s="146"/>
      <c r="B35" s="982" t="s">
        <v>24</v>
      </c>
      <c r="C35" s="983"/>
      <c r="D35" s="983"/>
      <c r="E35" s="983"/>
      <c r="F35" s="983"/>
      <c r="G35" s="983"/>
      <c r="H35" s="984"/>
      <c r="I35" s="985">
        <f>ROUNDUP((I31-I8-I13-I16-I28)/60,0)</f>
        <v>5</v>
      </c>
      <c r="J35" s="986"/>
      <c r="K35" s="987"/>
      <c r="L35" s="979">
        <f>ROUNDUP((L31-L8-L13-L16-L28),-1)</f>
        <v>40</v>
      </c>
      <c r="M35" s="980"/>
      <c r="N35" s="981"/>
      <c r="O35" s="146"/>
      <c r="P35" s="146"/>
      <c r="Q35" s="189"/>
      <c r="R35" s="190"/>
      <c r="S35" s="190"/>
      <c r="T35" s="190"/>
      <c r="U35" s="189"/>
      <c r="V35" s="190"/>
      <c r="W35" s="191" t="s">
        <v>32</v>
      </c>
      <c r="X35" s="985">
        <f>ROUNDUP((X27-X8-X13-X16-X24)/60,0)</f>
        <v>3</v>
      </c>
      <c r="Y35" s="986"/>
      <c r="Z35" s="987"/>
      <c r="AA35" s="979">
        <f>ROUNDUP((AA27-AA8-AA13-AA16-AA24),-1)</f>
        <v>30</v>
      </c>
      <c r="AB35" s="980"/>
      <c r="AC35" s="981"/>
      <c r="AD35" s="146"/>
      <c r="AE35" s="146"/>
      <c r="AF35" s="189"/>
      <c r="AG35" s="190"/>
      <c r="AH35" s="190"/>
      <c r="AI35" s="190"/>
      <c r="AJ35" s="189"/>
      <c r="AK35" s="190"/>
      <c r="AL35" s="184" t="s">
        <v>32</v>
      </c>
      <c r="AM35" s="985">
        <f>ROUNDUP((AM33-AM8-AM13-AM16-AM30)/60,0)</f>
        <v>5</v>
      </c>
      <c r="AN35" s="986"/>
      <c r="AO35" s="987"/>
      <c r="AP35" s="979">
        <f>ROUNDUP((AP33-AP8-AP13-AP16-AP30),-1)</f>
        <v>40</v>
      </c>
      <c r="AQ35" s="980"/>
      <c r="AR35" s="981"/>
      <c r="AS35" s="146"/>
      <c r="AT35" s="146"/>
    </row>
    <row r="36" spans="1:46" hidden="1" outlineLevel="1" x14ac:dyDescent="0.15">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row>
    <row r="37" spans="1:46" ht="11.25" customHeight="1" outlineLevel="1" x14ac:dyDescent="0.15">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row>
    <row r="38" spans="1:46" ht="19.5" customHeight="1" outlineLevel="1" x14ac:dyDescent="0.15">
      <c r="A38" s="192"/>
      <c r="B38" s="192"/>
      <c r="C38" s="192"/>
      <c r="D38" s="192"/>
      <c r="E38" s="192"/>
      <c r="F38" s="192"/>
      <c r="G38" s="192"/>
      <c r="H38" s="192"/>
      <c r="I38" s="192"/>
      <c r="J38" s="192"/>
      <c r="K38" s="192"/>
      <c r="L38" s="19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49"/>
    </row>
    <row r="39" spans="1:46" x14ac:dyDescent="0.15">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46"/>
    </row>
    <row r="40" spans="1:46" ht="13.5" hidden="1"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46"/>
    </row>
    <row r="41" spans="1:46" ht="13.5" hidden="1" customHeight="1" x14ac:dyDescent="0.15">
      <c r="A41" s="162"/>
      <c r="B41" s="193"/>
      <c r="C41" s="193"/>
      <c r="D41" s="193"/>
      <c r="E41" s="193"/>
      <c r="F41" s="193"/>
      <c r="G41" s="162"/>
      <c r="H41" s="162"/>
      <c r="I41" s="193"/>
      <c r="J41" s="194"/>
      <c r="K41" s="194"/>
      <c r="L41" s="194"/>
      <c r="M41" s="194"/>
      <c r="N41" s="193"/>
      <c r="O41" s="193"/>
      <c r="P41" s="193"/>
      <c r="Q41" s="193"/>
      <c r="R41" s="193"/>
      <c r="S41" s="193"/>
      <c r="T41" s="193"/>
      <c r="U41" s="193"/>
      <c r="V41" s="162"/>
      <c r="W41" s="162"/>
      <c r="X41" s="193"/>
      <c r="Y41" s="194"/>
      <c r="Z41" s="194"/>
      <c r="AA41" s="194"/>
      <c r="AB41" s="194"/>
      <c r="AC41" s="193"/>
      <c r="AD41" s="193"/>
      <c r="AE41" s="162"/>
      <c r="AF41" s="193"/>
      <c r="AG41" s="193"/>
      <c r="AH41" s="193"/>
      <c r="AI41" s="193"/>
      <c r="AJ41" s="193"/>
      <c r="AK41" s="162"/>
      <c r="AL41" s="162"/>
      <c r="AM41" s="193"/>
      <c r="AN41" s="194"/>
      <c r="AO41" s="194"/>
      <c r="AP41" s="194"/>
      <c r="AQ41" s="194"/>
      <c r="AR41" s="193"/>
      <c r="AS41" s="193"/>
      <c r="AT41" s="146"/>
    </row>
    <row r="42" spans="1:46" ht="13.5" hidden="1" customHeight="1" x14ac:dyDescent="0.15">
      <c r="A42" s="162"/>
      <c r="B42" s="162"/>
      <c r="C42" s="162"/>
      <c r="D42" s="162"/>
      <c r="E42" s="162"/>
      <c r="F42" s="162"/>
      <c r="G42" s="162"/>
      <c r="H42" s="162"/>
      <c r="I42" s="162"/>
      <c r="J42" s="193"/>
      <c r="K42" s="193"/>
      <c r="L42" s="193"/>
      <c r="M42" s="193"/>
      <c r="N42" s="193"/>
      <c r="O42" s="162"/>
      <c r="P42" s="162"/>
      <c r="Q42" s="162"/>
      <c r="R42" s="162"/>
      <c r="S42" s="162"/>
      <c r="T42" s="162"/>
      <c r="U42" s="162"/>
      <c r="V42" s="162"/>
      <c r="W42" s="162"/>
      <c r="X42" s="162"/>
      <c r="Y42" s="193"/>
      <c r="Z42" s="193"/>
      <c r="AA42" s="193"/>
      <c r="AB42" s="193"/>
      <c r="AC42" s="193"/>
      <c r="AD42" s="162"/>
      <c r="AE42" s="162"/>
      <c r="AF42" s="162"/>
      <c r="AG42" s="162"/>
      <c r="AH42" s="162"/>
      <c r="AI42" s="162"/>
      <c r="AJ42" s="162"/>
      <c r="AK42" s="162"/>
      <c r="AL42" s="162"/>
      <c r="AM42" s="162"/>
      <c r="AN42" s="193"/>
      <c r="AO42" s="193"/>
      <c r="AP42" s="193"/>
      <c r="AQ42" s="193"/>
      <c r="AR42" s="193"/>
      <c r="AS42" s="162"/>
      <c r="AT42" s="146"/>
    </row>
    <row r="43" spans="1:46" ht="13.5" hidden="1" customHeight="1" x14ac:dyDescent="0.15">
      <c r="A43" s="162"/>
      <c r="B43" s="195"/>
      <c r="C43" s="195"/>
      <c r="D43" s="193"/>
      <c r="E43" s="196"/>
      <c r="F43" s="196"/>
      <c r="G43" s="196"/>
      <c r="H43" s="196"/>
      <c r="I43" s="193"/>
      <c r="J43" s="197"/>
      <c r="K43" s="197"/>
      <c r="L43" s="197"/>
      <c r="M43" s="197"/>
      <c r="N43" s="193"/>
      <c r="O43" s="162"/>
      <c r="P43" s="162"/>
      <c r="Q43" s="195"/>
      <c r="R43" s="195"/>
      <c r="S43" s="193"/>
      <c r="T43" s="196"/>
      <c r="U43" s="196"/>
      <c r="V43" s="196"/>
      <c r="W43" s="196"/>
      <c r="X43" s="193"/>
      <c r="Y43" s="197"/>
      <c r="Z43" s="197"/>
      <c r="AA43" s="197"/>
      <c r="AB43" s="197"/>
      <c r="AC43" s="193"/>
      <c r="AD43" s="162"/>
      <c r="AE43" s="162"/>
      <c r="AF43" s="195"/>
      <c r="AG43" s="195"/>
      <c r="AH43" s="193"/>
      <c r="AI43" s="196"/>
      <c r="AJ43" s="196"/>
      <c r="AK43" s="196"/>
      <c r="AL43" s="196"/>
      <c r="AM43" s="193"/>
      <c r="AN43" s="197"/>
      <c r="AO43" s="197"/>
      <c r="AP43" s="197"/>
      <c r="AQ43" s="197"/>
      <c r="AR43" s="193"/>
      <c r="AS43" s="162"/>
      <c r="AT43" s="146"/>
    </row>
    <row r="44" spans="1:46" ht="13.5" hidden="1" customHeight="1" x14ac:dyDescent="0.15">
      <c r="A44" s="162"/>
      <c r="B44" s="162"/>
      <c r="C44" s="162"/>
      <c r="D44" s="162"/>
      <c r="E44" s="162"/>
      <c r="F44" s="162"/>
      <c r="G44" s="162"/>
      <c r="H44" s="162"/>
      <c r="I44" s="162"/>
      <c r="J44" s="193"/>
      <c r="K44" s="193"/>
      <c r="L44" s="193"/>
      <c r="M44" s="193"/>
      <c r="N44" s="193"/>
      <c r="O44" s="162"/>
      <c r="P44" s="162"/>
      <c r="Q44" s="162"/>
      <c r="R44" s="162"/>
      <c r="S44" s="162"/>
      <c r="T44" s="162"/>
      <c r="U44" s="162"/>
      <c r="V44" s="162"/>
      <c r="W44" s="162"/>
      <c r="X44" s="162"/>
      <c r="Y44" s="193"/>
      <c r="Z44" s="193"/>
      <c r="AA44" s="193"/>
      <c r="AB44" s="193"/>
      <c r="AC44" s="193"/>
      <c r="AD44" s="162"/>
      <c r="AE44" s="162"/>
      <c r="AF44" s="162"/>
      <c r="AG44" s="162"/>
      <c r="AH44" s="162"/>
      <c r="AI44" s="162"/>
      <c r="AJ44" s="162"/>
      <c r="AK44" s="162"/>
      <c r="AL44" s="162"/>
      <c r="AM44" s="162"/>
      <c r="AN44" s="193"/>
      <c r="AO44" s="193"/>
      <c r="AP44" s="193"/>
      <c r="AQ44" s="193"/>
      <c r="AR44" s="193"/>
      <c r="AS44" s="162"/>
      <c r="AT44" s="146"/>
    </row>
    <row r="45" spans="1:46" ht="13.5" hidden="1" customHeight="1" x14ac:dyDescent="0.15">
      <c r="A45" s="162"/>
      <c r="B45" s="198"/>
      <c r="C45" s="198"/>
      <c r="D45" s="162"/>
      <c r="E45" s="199"/>
      <c r="F45" s="199"/>
      <c r="G45" s="199"/>
      <c r="H45" s="199"/>
      <c r="I45" s="200"/>
      <c r="J45" s="197"/>
      <c r="K45" s="197"/>
      <c r="L45" s="197"/>
      <c r="M45" s="197"/>
      <c r="N45" s="193"/>
      <c r="O45" s="162"/>
      <c r="P45" s="162"/>
      <c r="Q45" s="198"/>
      <c r="R45" s="198"/>
      <c r="S45" s="162"/>
      <c r="T45" s="199"/>
      <c r="U45" s="199"/>
      <c r="V45" s="199"/>
      <c r="W45" s="199"/>
      <c r="X45" s="162"/>
      <c r="Y45" s="197"/>
      <c r="Z45" s="197"/>
      <c r="AA45" s="197"/>
      <c r="AB45" s="197"/>
      <c r="AC45" s="193"/>
      <c r="AD45" s="162"/>
      <c r="AE45" s="162"/>
      <c r="AF45" s="198"/>
      <c r="AG45" s="198"/>
      <c r="AH45" s="162"/>
      <c r="AI45" s="199"/>
      <c r="AJ45" s="199"/>
      <c r="AK45" s="199"/>
      <c r="AL45" s="199"/>
      <c r="AM45" s="200"/>
      <c r="AN45" s="197"/>
      <c r="AO45" s="197"/>
      <c r="AP45" s="197"/>
      <c r="AQ45" s="197"/>
      <c r="AR45" s="193"/>
      <c r="AS45" s="162"/>
      <c r="AT45" s="146"/>
    </row>
    <row r="46" spans="1:46" ht="13.5" hidden="1" customHeight="1" x14ac:dyDescent="0.15">
      <c r="A46" s="162"/>
      <c r="B46" s="162"/>
      <c r="C46" s="162"/>
      <c r="D46" s="162"/>
      <c r="E46" s="162"/>
      <c r="F46" s="162"/>
      <c r="G46" s="162"/>
      <c r="H46" s="162"/>
      <c r="I46" s="162"/>
      <c r="J46" s="193"/>
      <c r="K46" s="193"/>
      <c r="L46" s="193"/>
      <c r="M46" s="193"/>
      <c r="N46" s="193"/>
      <c r="O46" s="162"/>
      <c r="P46" s="162"/>
      <c r="Q46" s="162"/>
      <c r="R46" s="162"/>
      <c r="S46" s="162"/>
      <c r="T46" s="162"/>
      <c r="U46" s="162"/>
      <c r="V46" s="162"/>
      <c r="W46" s="162"/>
      <c r="X46" s="162"/>
      <c r="Y46" s="193"/>
      <c r="Z46" s="193"/>
      <c r="AA46" s="193"/>
      <c r="AB46" s="193"/>
      <c r="AC46" s="193"/>
      <c r="AD46" s="162"/>
      <c r="AE46" s="162"/>
      <c r="AF46" s="162"/>
      <c r="AG46" s="162"/>
      <c r="AH46" s="162"/>
      <c r="AI46" s="162"/>
      <c r="AJ46" s="162"/>
      <c r="AK46" s="162"/>
      <c r="AL46" s="162"/>
      <c r="AM46" s="162"/>
      <c r="AN46" s="193"/>
      <c r="AO46" s="193"/>
      <c r="AP46" s="193"/>
      <c r="AQ46" s="193"/>
      <c r="AR46" s="193"/>
      <c r="AS46" s="162"/>
      <c r="AT46" s="146"/>
    </row>
    <row r="47" spans="1:46" s="89" customFormat="1" ht="19.5" customHeight="1" outlineLevel="1" x14ac:dyDescent="0.15">
      <c r="A47" s="207"/>
      <c r="B47" s="207"/>
      <c r="C47" s="989" t="s">
        <v>84</v>
      </c>
      <c r="D47" s="989"/>
      <c r="E47" s="989"/>
      <c r="F47" s="989"/>
      <c r="G47" s="989"/>
      <c r="H47" s="989"/>
      <c r="I47" s="989"/>
      <c r="J47" s="989"/>
      <c r="K47" s="989"/>
      <c r="L47" s="989"/>
      <c r="M47" s="989"/>
      <c r="N47" s="989"/>
      <c r="O47" s="989"/>
      <c r="P47" s="989"/>
      <c r="Q47" s="989"/>
      <c r="R47" s="989"/>
      <c r="S47" s="989"/>
      <c r="T47" s="989"/>
      <c r="U47" s="989"/>
      <c r="V47" s="989"/>
      <c r="W47" s="989"/>
      <c r="X47" s="989"/>
      <c r="Y47" s="989"/>
      <c r="Z47" s="989"/>
      <c r="AA47" s="989"/>
      <c r="AB47" s="989"/>
      <c r="AC47" s="989"/>
      <c r="AD47" s="208"/>
      <c r="AE47" s="209"/>
    </row>
    <row r="48" spans="1:46" s="89" customFormat="1" ht="19.5" customHeight="1" outlineLevel="1" x14ac:dyDescent="0.15">
      <c r="A48" s="990" t="s">
        <v>85</v>
      </c>
      <c r="B48" s="990"/>
      <c r="C48" s="990"/>
      <c r="D48" s="990"/>
      <c r="E48" s="990"/>
      <c r="F48" s="990"/>
      <c r="G48" s="990"/>
      <c r="H48" s="990"/>
      <c r="I48" s="990"/>
      <c r="J48" s="990"/>
      <c r="K48" s="990"/>
      <c r="L48" s="990"/>
      <c r="M48" s="990"/>
      <c r="N48" s="990"/>
      <c r="O48" s="990"/>
      <c r="P48" s="990"/>
      <c r="Q48" s="990"/>
      <c r="R48" s="990"/>
      <c r="S48" s="990"/>
      <c r="T48" s="990"/>
      <c r="U48" s="990"/>
      <c r="V48" s="990"/>
      <c r="W48" s="990"/>
      <c r="X48" s="990"/>
      <c r="Y48" s="990"/>
      <c r="Z48" s="990"/>
      <c r="AA48" s="990"/>
      <c r="AB48" s="990"/>
      <c r="AC48" s="990"/>
      <c r="AD48" s="990"/>
      <c r="AE48" s="990"/>
      <c r="AF48" s="210"/>
      <c r="AG48" s="210"/>
      <c r="AH48" s="210"/>
      <c r="AI48" s="210"/>
      <c r="AJ48" s="210"/>
      <c r="AK48" s="210"/>
    </row>
    <row r="49" spans="1:46" s="213" customFormat="1" ht="19.5" customHeight="1" outlineLevel="1" x14ac:dyDescent="0.15">
      <c r="A49" s="211"/>
      <c r="B49" s="991"/>
      <c r="C49" s="991"/>
      <c r="D49" s="991"/>
      <c r="E49" s="991"/>
      <c r="F49" s="99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2"/>
      <c r="AE49" s="145"/>
      <c r="AF49" s="145"/>
      <c r="AG49" s="145"/>
      <c r="AH49" s="145"/>
      <c r="AI49" s="145"/>
      <c r="AJ49" s="145"/>
      <c r="AK49" s="145"/>
    </row>
    <row r="50" spans="1:46" s="89" customFormat="1" ht="19.5" customHeight="1" outlineLevel="1" x14ac:dyDescent="0.15">
      <c r="A50" s="207"/>
      <c r="B50" s="207"/>
      <c r="C50" s="992" t="s">
        <v>86</v>
      </c>
      <c r="D50" s="992"/>
      <c r="E50" s="992"/>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207"/>
      <c r="AE50" s="210"/>
      <c r="AF50" s="210"/>
      <c r="AG50" s="210"/>
      <c r="AH50" s="210"/>
      <c r="AI50" s="210"/>
      <c r="AJ50" s="210"/>
      <c r="AK50" s="210"/>
    </row>
    <row r="51" spans="1:46" x14ac:dyDescent="0.15">
      <c r="A51" s="993" t="s">
        <v>87</v>
      </c>
      <c r="B51" s="993"/>
      <c r="C51" s="993"/>
      <c r="D51" s="993"/>
      <c r="E51" s="993"/>
      <c r="F51" s="993"/>
      <c r="G51" s="993"/>
      <c r="H51" s="993"/>
      <c r="I51" s="993"/>
      <c r="J51" s="993"/>
      <c r="K51" s="993"/>
      <c r="L51" s="993"/>
      <c r="M51" s="993"/>
      <c r="N51" s="993"/>
      <c r="O51" s="993"/>
      <c r="P51" s="993"/>
      <c r="Q51" s="993"/>
      <c r="R51" s="993"/>
      <c r="S51" s="993"/>
      <c r="T51" s="993"/>
      <c r="U51" s="993"/>
      <c r="V51" s="993"/>
      <c r="W51" s="993"/>
      <c r="X51" s="993"/>
      <c r="Y51" s="993"/>
      <c r="Z51" s="993"/>
      <c r="AA51" s="993"/>
      <c r="AB51" s="993"/>
      <c r="AC51" s="993"/>
      <c r="AD51" s="993"/>
      <c r="AE51" s="214"/>
      <c r="AF51" s="214"/>
      <c r="AG51" s="210"/>
      <c r="AH51" s="210"/>
      <c r="AI51" s="210"/>
      <c r="AJ51" s="210"/>
      <c r="AK51" s="210"/>
    </row>
    <row r="52" spans="1:46" x14ac:dyDescent="0.15">
      <c r="A52" s="215"/>
      <c r="B52" s="993" t="s">
        <v>88</v>
      </c>
      <c r="C52" s="993"/>
      <c r="D52" s="993"/>
      <c r="E52" s="993"/>
      <c r="F52" s="211"/>
      <c r="G52" s="916" t="s">
        <v>90</v>
      </c>
      <c r="H52" s="916"/>
      <c r="I52" s="916"/>
      <c r="J52" s="916"/>
      <c r="K52" s="916"/>
      <c r="L52" s="916"/>
      <c r="M52" s="916"/>
      <c r="N52" s="916"/>
      <c r="O52" s="211"/>
      <c r="P52" s="211" t="s">
        <v>88</v>
      </c>
      <c r="Q52" s="211"/>
      <c r="R52" s="211"/>
      <c r="S52" s="211"/>
      <c r="T52" s="211"/>
      <c r="U52" s="211"/>
      <c r="V52" s="211"/>
      <c r="W52" s="211"/>
      <c r="X52" s="211"/>
      <c r="Y52" s="211"/>
      <c r="Z52" s="211"/>
      <c r="AA52" s="211"/>
      <c r="AB52" s="211"/>
      <c r="AC52" s="211"/>
      <c r="AD52" s="211"/>
      <c r="AE52" s="214"/>
      <c r="AF52" s="214"/>
      <c r="AG52" s="214"/>
      <c r="AH52" s="216"/>
      <c r="AI52" s="210"/>
      <c r="AJ52" s="210"/>
      <c r="AK52" s="210"/>
      <c r="AL52" s="210"/>
    </row>
    <row r="53" spans="1:46" x14ac:dyDescent="0.15">
      <c r="A53" s="162"/>
      <c r="B53" s="162"/>
      <c r="C53" s="162"/>
      <c r="D53" s="162"/>
      <c r="E53" s="162"/>
      <c r="F53" s="162"/>
      <c r="G53" s="916"/>
      <c r="H53" s="916"/>
      <c r="I53" s="916"/>
      <c r="J53" s="916"/>
      <c r="K53" s="916"/>
      <c r="L53" s="916"/>
      <c r="M53" s="916"/>
      <c r="N53" s="916"/>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46"/>
    </row>
    <row r="54" spans="1:46" s="132" customFormat="1" x14ac:dyDescent="0.15">
      <c r="A54" s="201"/>
      <c r="B54" s="202"/>
      <c r="C54" s="202"/>
      <c r="D54" s="202"/>
      <c r="E54" s="202"/>
      <c r="F54" s="202"/>
      <c r="G54" s="916"/>
      <c r="H54" s="916"/>
      <c r="I54" s="916"/>
      <c r="J54" s="916"/>
      <c r="K54" s="916"/>
      <c r="L54" s="916"/>
      <c r="M54" s="916"/>
      <c r="N54" s="916"/>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3"/>
    </row>
    <row r="55" spans="1:46" s="132" customFormat="1" x14ac:dyDescent="0.15">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3"/>
    </row>
    <row r="56" spans="1:46" s="132" customFormat="1" x14ac:dyDescent="0.15">
      <c r="A56" s="14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row>
    <row r="57" spans="1:46" s="132" customFormat="1" x14ac:dyDescent="0.15">
      <c r="B57" s="988"/>
      <c r="C57" s="988"/>
      <c r="D57" s="988"/>
      <c r="E57" s="988"/>
      <c r="F57" s="988"/>
      <c r="G57" s="988"/>
      <c r="H57" s="988"/>
      <c r="I57" s="988"/>
      <c r="J57" s="988"/>
      <c r="K57" s="988"/>
      <c r="L57" s="988"/>
      <c r="M57" s="988"/>
      <c r="N57" s="988"/>
      <c r="O57" s="988"/>
      <c r="P57" s="988"/>
      <c r="Q57" s="988"/>
      <c r="R57" s="988"/>
      <c r="S57" s="988"/>
      <c r="T57" s="988"/>
      <c r="U57" s="988"/>
      <c r="V57" s="988"/>
      <c r="W57" s="988"/>
      <c r="X57" s="988"/>
      <c r="Y57" s="988"/>
      <c r="Z57" s="988"/>
      <c r="AA57" s="988"/>
      <c r="AB57" s="988"/>
      <c r="AC57" s="988"/>
      <c r="AD57" s="988"/>
      <c r="AE57" s="988"/>
      <c r="AF57" s="988"/>
      <c r="AG57" s="988"/>
      <c r="AH57" s="988"/>
      <c r="AI57" s="988"/>
      <c r="AJ57" s="988"/>
      <c r="AK57" s="988"/>
      <c r="AL57" s="988"/>
      <c r="AM57" s="988"/>
      <c r="AN57" s="988"/>
      <c r="AO57" s="988"/>
      <c r="AP57" s="988"/>
      <c r="AQ57" s="988"/>
      <c r="AR57" s="988"/>
      <c r="AS57" s="988"/>
    </row>
    <row r="58" spans="1:46" s="132" customFormat="1" x14ac:dyDescent="0.15">
      <c r="B58" s="988"/>
      <c r="C58" s="988"/>
      <c r="D58" s="988"/>
      <c r="E58" s="988"/>
      <c r="F58" s="988"/>
      <c r="G58" s="988"/>
      <c r="H58" s="988"/>
      <c r="I58" s="988"/>
      <c r="J58" s="988"/>
      <c r="K58" s="988"/>
      <c r="L58" s="988"/>
      <c r="M58" s="988"/>
      <c r="N58" s="988"/>
      <c r="O58" s="988"/>
      <c r="P58" s="988"/>
      <c r="Q58" s="988"/>
      <c r="R58" s="988"/>
      <c r="S58" s="988"/>
      <c r="T58" s="988"/>
      <c r="U58" s="988"/>
      <c r="V58" s="988"/>
      <c r="W58" s="988"/>
      <c r="X58" s="988"/>
      <c r="Y58" s="988"/>
      <c r="Z58" s="988"/>
      <c r="AA58" s="988"/>
      <c r="AB58" s="988"/>
      <c r="AC58" s="988"/>
      <c r="AD58" s="988"/>
      <c r="AE58" s="988"/>
      <c r="AF58" s="988"/>
      <c r="AG58" s="988"/>
      <c r="AH58" s="988"/>
      <c r="AI58" s="988"/>
      <c r="AJ58" s="988"/>
      <c r="AK58" s="988"/>
      <c r="AL58" s="988"/>
      <c r="AM58" s="988"/>
      <c r="AN58" s="988"/>
      <c r="AO58" s="988"/>
      <c r="AP58" s="988"/>
      <c r="AQ58" s="988"/>
      <c r="AR58" s="988"/>
      <c r="AS58" s="988"/>
    </row>
    <row r="59" spans="1:46" s="132" customFormat="1" x14ac:dyDescent="0.15">
      <c r="B59" s="988"/>
      <c r="C59" s="988"/>
      <c r="D59" s="988"/>
      <c r="E59" s="988"/>
      <c r="F59" s="988"/>
      <c r="G59" s="988"/>
      <c r="H59" s="988"/>
      <c r="I59" s="988"/>
      <c r="J59" s="988"/>
      <c r="K59" s="988"/>
      <c r="L59" s="988"/>
      <c r="M59" s="988"/>
      <c r="N59" s="988"/>
      <c r="O59" s="988"/>
      <c r="P59" s="988"/>
      <c r="Q59" s="988"/>
      <c r="R59" s="988"/>
      <c r="S59" s="988"/>
      <c r="T59" s="988"/>
      <c r="U59" s="988"/>
      <c r="V59" s="988"/>
      <c r="W59" s="988"/>
      <c r="X59" s="988"/>
      <c r="Y59" s="988"/>
      <c r="Z59" s="988"/>
      <c r="AA59" s="988"/>
      <c r="AB59" s="988"/>
      <c r="AC59" s="988"/>
      <c r="AD59" s="988"/>
      <c r="AE59" s="988"/>
      <c r="AF59" s="988"/>
      <c r="AG59" s="988"/>
      <c r="AH59" s="988"/>
      <c r="AI59" s="988"/>
      <c r="AJ59" s="988"/>
      <c r="AK59" s="988"/>
      <c r="AL59" s="988"/>
      <c r="AM59" s="988"/>
      <c r="AN59" s="988"/>
      <c r="AO59" s="988"/>
      <c r="AP59" s="988"/>
      <c r="AQ59" s="988"/>
      <c r="AR59" s="988"/>
      <c r="AS59" s="988"/>
    </row>
    <row r="60" spans="1:46" s="132" customFormat="1" x14ac:dyDescent="0.15">
      <c r="B60" s="988"/>
      <c r="C60" s="988"/>
      <c r="D60" s="988"/>
      <c r="E60" s="988"/>
      <c r="F60" s="988"/>
      <c r="G60" s="988"/>
      <c r="H60" s="988"/>
      <c r="I60" s="988"/>
      <c r="J60" s="988"/>
      <c r="K60" s="988"/>
      <c r="L60" s="988"/>
      <c r="M60" s="988"/>
      <c r="N60" s="988"/>
      <c r="O60" s="988"/>
      <c r="P60" s="988"/>
      <c r="Q60" s="988"/>
      <c r="R60" s="988"/>
      <c r="S60" s="988"/>
      <c r="T60" s="988"/>
      <c r="U60" s="988"/>
      <c r="V60" s="988"/>
      <c r="W60" s="988"/>
      <c r="X60" s="988"/>
      <c r="Y60" s="988"/>
      <c r="Z60" s="988"/>
      <c r="AA60" s="988"/>
      <c r="AB60" s="988"/>
      <c r="AC60" s="988"/>
      <c r="AD60" s="988"/>
      <c r="AE60" s="988"/>
      <c r="AF60" s="988"/>
      <c r="AG60" s="988"/>
      <c r="AH60" s="988"/>
      <c r="AI60" s="988"/>
      <c r="AJ60" s="988"/>
      <c r="AK60" s="988"/>
      <c r="AL60" s="988"/>
      <c r="AM60" s="988"/>
      <c r="AN60" s="988"/>
      <c r="AO60" s="988"/>
      <c r="AP60" s="988"/>
      <c r="AQ60" s="988"/>
      <c r="AR60" s="988"/>
      <c r="AS60" s="988"/>
    </row>
    <row r="61" spans="1:46" s="132" customFormat="1" x14ac:dyDescent="0.15">
      <c r="B61" s="988"/>
      <c r="C61" s="988"/>
      <c r="D61" s="988"/>
      <c r="E61" s="988"/>
      <c r="F61" s="988"/>
      <c r="G61" s="988"/>
      <c r="H61" s="988"/>
      <c r="I61" s="988"/>
      <c r="J61" s="988"/>
      <c r="K61" s="988"/>
      <c r="L61" s="988"/>
      <c r="M61" s="988"/>
      <c r="N61" s="988"/>
      <c r="O61" s="988"/>
      <c r="P61" s="988"/>
      <c r="Q61" s="988"/>
      <c r="R61" s="988"/>
      <c r="S61" s="988"/>
      <c r="T61" s="988"/>
      <c r="U61" s="988"/>
      <c r="V61" s="988"/>
      <c r="W61" s="988"/>
      <c r="X61" s="988"/>
      <c r="Y61" s="988"/>
      <c r="Z61" s="988"/>
      <c r="AA61" s="988"/>
      <c r="AB61" s="988"/>
      <c r="AC61" s="988"/>
      <c r="AD61" s="988"/>
      <c r="AE61" s="988"/>
      <c r="AF61" s="988"/>
      <c r="AG61" s="988"/>
      <c r="AH61" s="988"/>
      <c r="AI61" s="988"/>
      <c r="AJ61" s="988"/>
      <c r="AK61" s="988"/>
      <c r="AL61" s="988"/>
      <c r="AM61" s="988"/>
      <c r="AN61" s="988"/>
      <c r="AO61" s="988"/>
      <c r="AP61" s="988"/>
      <c r="AQ61" s="988"/>
      <c r="AR61" s="988"/>
      <c r="AS61" s="988"/>
    </row>
    <row r="62" spans="1:46" s="132" customFormat="1" x14ac:dyDescent="0.15">
      <c r="B62" s="988"/>
      <c r="C62" s="988"/>
      <c r="D62" s="988"/>
      <c r="E62" s="988"/>
      <c r="F62" s="988"/>
      <c r="G62" s="988"/>
      <c r="H62" s="988"/>
      <c r="I62" s="988"/>
      <c r="J62" s="988"/>
      <c r="K62" s="988"/>
      <c r="L62" s="988"/>
      <c r="M62" s="988"/>
      <c r="N62" s="988"/>
      <c r="O62" s="988"/>
      <c r="P62" s="988"/>
      <c r="Q62" s="988"/>
      <c r="R62" s="988"/>
      <c r="S62" s="988"/>
      <c r="T62" s="988"/>
      <c r="U62" s="988"/>
      <c r="V62" s="988"/>
      <c r="W62" s="988"/>
      <c r="X62" s="988"/>
      <c r="Y62" s="988"/>
      <c r="Z62" s="988"/>
      <c r="AA62" s="988"/>
      <c r="AB62" s="988"/>
      <c r="AC62" s="988"/>
      <c r="AD62" s="988"/>
      <c r="AE62" s="988"/>
      <c r="AF62" s="988"/>
      <c r="AG62" s="988"/>
      <c r="AH62" s="988"/>
      <c r="AI62" s="988"/>
      <c r="AJ62" s="988"/>
      <c r="AK62" s="988"/>
      <c r="AL62" s="988"/>
      <c r="AM62" s="988"/>
      <c r="AN62" s="988"/>
      <c r="AO62" s="988"/>
      <c r="AP62" s="988"/>
      <c r="AQ62" s="988"/>
      <c r="AR62" s="988"/>
      <c r="AS62" s="988"/>
    </row>
    <row r="63" spans="1:46" s="132" customFormat="1" x14ac:dyDescent="0.15">
      <c r="B63" s="988"/>
      <c r="C63" s="988"/>
      <c r="D63" s="988"/>
      <c r="E63" s="988"/>
      <c r="F63" s="988"/>
      <c r="G63" s="988"/>
      <c r="H63" s="988"/>
      <c r="I63" s="988"/>
      <c r="J63" s="988"/>
      <c r="K63" s="988"/>
      <c r="L63" s="988"/>
      <c r="M63" s="988"/>
      <c r="N63" s="988"/>
      <c r="O63" s="988"/>
      <c r="P63" s="988"/>
      <c r="Q63" s="988"/>
      <c r="R63" s="988"/>
      <c r="S63" s="988"/>
      <c r="T63" s="988"/>
      <c r="U63" s="988"/>
      <c r="V63" s="988"/>
      <c r="W63" s="988"/>
      <c r="X63" s="988"/>
      <c r="Y63" s="988"/>
      <c r="Z63" s="988"/>
      <c r="AA63" s="988"/>
      <c r="AB63" s="988"/>
      <c r="AC63" s="988"/>
      <c r="AD63" s="988"/>
      <c r="AE63" s="988"/>
      <c r="AF63" s="988"/>
      <c r="AG63" s="988"/>
      <c r="AH63" s="988"/>
      <c r="AI63" s="988"/>
      <c r="AJ63" s="988"/>
      <c r="AK63" s="988"/>
      <c r="AL63" s="988"/>
      <c r="AM63" s="988"/>
      <c r="AN63" s="988"/>
      <c r="AO63" s="988"/>
      <c r="AP63" s="988"/>
      <c r="AQ63" s="988"/>
      <c r="AR63" s="988"/>
      <c r="AS63" s="988"/>
    </row>
    <row r="64" spans="1:46" s="132" customFormat="1" x14ac:dyDescent="0.15">
      <c r="B64" s="988"/>
      <c r="C64" s="988"/>
      <c r="D64" s="988"/>
      <c r="E64" s="988"/>
      <c r="F64" s="988"/>
      <c r="G64" s="988"/>
      <c r="H64" s="988"/>
      <c r="I64" s="988"/>
      <c r="J64" s="988"/>
      <c r="K64" s="988"/>
      <c r="L64" s="988"/>
      <c r="M64" s="988"/>
      <c r="N64" s="988"/>
      <c r="O64" s="988"/>
      <c r="P64" s="988"/>
      <c r="Q64" s="988"/>
      <c r="R64" s="988"/>
      <c r="S64" s="988"/>
      <c r="T64" s="988"/>
      <c r="U64" s="988"/>
      <c r="V64" s="988"/>
      <c r="W64" s="988"/>
      <c r="X64" s="988"/>
      <c r="Y64" s="988"/>
      <c r="Z64" s="988"/>
      <c r="AA64" s="988"/>
      <c r="AB64" s="988"/>
      <c r="AC64" s="988"/>
      <c r="AD64" s="988"/>
      <c r="AE64" s="988"/>
      <c r="AF64" s="988"/>
      <c r="AG64" s="988"/>
      <c r="AH64" s="988"/>
      <c r="AI64" s="988"/>
      <c r="AJ64" s="988"/>
      <c r="AK64" s="988"/>
      <c r="AL64" s="988"/>
      <c r="AM64" s="988"/>
      <c r="AN64" s="988"/>
      <c r="AO64" s="988"/>
      <c r="AP64" s="988"/>
      <c r="AQ64" s="988"/>
      <c r="AR64" s="988"/>
      <c r="AS64" s="988"/>
    </row>
    <row r="65" spans="2:45" s="132" customFormat="1" x14ac:dyDescent="0.15">
      <c r="B65" s="142"/>
      <c r="C65" s="134"/>
      <c r="D65" s="134"/>
      <c r="E65" s="134"/>
      <c r="F65" s="134"/>
      <c r="G65" s="134"/>
      <c r="H65" s="134"/>
      <c r="I65" s="135"/>
      <c r="J65" s="135"/>
      <c r="K65" s="135"/>
      <c r="L65" s="135"/>
      <c r="M65" s="135"/>
      <c r="N65" s="136"/>
      <c r="O65" s="143"/>
      <c r="P65" s="134"/>
      <c r="Q65" s="135"/>
      <c r="R65" s="135"/>
      <c r="S65" s="135"/>
      <c r="T65" s="135"/>
      <c r="U65" s="135"/>
      <c r="V65" s="142"/>
      <c r="W65" s="142"/>
      <c r="Z65" s="138"/>
      <c r="AA65" s="138"/>
      <c r="AB65" s="138"/>
      <c r="AC65" s="138"/>
      <c r="AD65" s="138"/>
      <c r="AE65" s="138"/>
      <c r="AF65" s="138"/>
      <c r="AG65" s="138"/>
      <c r="AH65" s="138"/>
      <c r="AI65" s="138"/>
      <c r="AJ65" s="138"/>
      <c r="AK65" s="138"/>
      <c r="AL65" s="138"/>
      <c r="AM65" s="138"/>
      <c r="AN65" s="138"/>
      <c r="AO65" s="138"/>
      <c r="AP65" s="138"/>
      <c r="AQ65" s="138"/>
      <c r="AR65" s="138"/>
      <c r="AS65" s="138"/>
    </row>
    <row r="66" spans="2:45" x14ac:dyDescent="0.15">
      <c r="B66" s="121"/>
      <c r="C66" s="121"/>
      <c r="D66" s="121"/>
      <c r="E66" s="121"/>
      <c r="F66" s="121"/>
      <c r="G66" s="121"/>
      <c r="H66" s="121"/>
      <c r="I66" s="126"/>
      <c r="J66" s="126"/>
      <c r="K66" s="126"/>
      <c r="L66" s="126"/>
      <c r="M66" s="126"/>
      <c r="N66" s="126"/>
      <c r="O66" s="126"/>
      <c r="P66" s="124"/>
      <c r="Q66" s="123"/>
      <c r="R66" s="123"/>
      <c r="S66" s="123"/>
      <c r="T66" s="123"/>
      <c r="U66" s="123"/>
      <c r="V66" s="121"/>
      <c r="W66" s="121"/>
      <c r="Z66" s="129"/>
      <c r="AA66" s="129"/>
      <c r="AB66" s="129"/>
      <c r="AC66" s="129"/>
      <c r="AD66" s="129"/>
      <c r="AE66" s="129"/>
      <c r="AF66" s="129"/>
      <c r="AG66" s="129"/>
      <c r="AH66" s="129"/>
      <c r="AI66" s="129"/>
      <c r="AJ66" s="129"/>
      <c r="AK66" s="129"/>
      <c r="AL66" s="129"/>
      <c r="AM66" s="129"/>
      <c r="AN66" s="129"/>
      <c r="AO66" s="129"/>
      <c r="AP66" s="129"/>
      <c r="AQ66" s="129"/>
      <c r="AR66" s="129"/>
      <c r="AS66" s="129"/>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row>
  </sheetData>
  <mergeCells count="282">
    <mergeCell ref="B64:AS64"/>
    <mergeCell ref="C47:AC47"/>
    <mergeCell ref="A48:AE48"/>
    <mergeCell ref="B49:F49"/>
    <mergeCell ref="C50:AC50"/>
    <mergeCell ref="A51:AD51"/>
    <mergeCell ref="B52:E52"/>
    <mergeCell ref="B58:AS58"/>
    <mergeCell ref="B59:AS59"/>
    <mergeCell ref="B60:AS60"/>
    <mergeCell ref="B61:AS61"/>
    <mergeCell ref="B62:AS62"/>
    <mergeCell ref="B63:AS63"/>
    <mergeCell ref="B57:AS57"/>
    <mergeCell ref="AP35:AR35"/>
    <mergeCell ref="B35:H35"/>
    <mergeCell ref="I35:K35"/>
    <mergeCell ref="L35:N35"/>
    <mergeCell ref="X35:Z35"/>
    <mergeCell ref="AA35:AC35"/>
    <mergeCell ref="AM35:AO35"/>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U27:W27"/>
    <mergeCell ref="X27:Z27"/>
    <mergeCell ref="AA27:AC27"/>
    <mergeCell ref="AJ27:AL27"/>
    <mergeCell ref="AM27:AO27"/>
    <mergeCell ref="AP27:AR27"/>
    <mergeCell ref="X26:Z26"/>
    <mergeCell ref="AA26:AC26"/>
    <mergeCell ref="AJ26:AL26"/>
    <mergeCell ref="AM26:AO26"/>
    <mergeCell ref="AP26:AR26"/>
    <mergeCell ref="U26:W26"/>
    <mergeCell ref="B27:E27"/>
    <mergeCell ref="F27:H27"/>
    <mergeCell ref="I27:K27"/>
    <mergeCell ref="L27:N27"/>
    <mergeCell ref="Q27:T27"/>
    <mergeCell ref="B26:E26"/>
    <mergeCell ref="F26:H26"/>
    <mergeCell ref="I26:K26"/>
    <mergeCell ref="L26:N26"/>
    <mergeCell ref="Q26:T26"/>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F1:I1"/>
    <mergeCell ref="G52:N54"/>
    <mergeCell ref="AJ5:AL5"/>
    <mergeCell ref="AP8:AR8"/>
    <mergeCell ref="B9:E9"/>
    <mergeCell ref="F9:H9"/>
    <mergeCell ref="I9:K9"/>
    <mergeCell ref="L9:N9"/>
    <mergeCell ref="U9:W9"/>
    <mergeCell ref="X9:Z9"/>
    <mergeCell ref="AA9:AC9"/>
    <mergeCell ref="AJ9:AL9"/>
    <mergeCell ref="AM9:AO9"/>
    <mergeCell ref="AP9:AR9"/>
    <mergeCell ref="AA8:AC8"/>
    <mergeCell ref="AJ8:AL8"/>
    <mergeCell ref="AM8:AO8"/>
    <mergeCell ref="AP10:AR10"/>
    <mergeCell ref="B11:E11"/>
    <mergeCell ref="F11:H11"/>
    <mergeCell ref="I11:K11"/>
    <mergeCell ref="L11:N11"/>
    <mergeCell ref="U11:W11"/>
    <mergeCell ref="X11:Z11"/>
    <mergeCell ref="F2:I2"/>
    <mergeCell ref="B5:E5"/>
    <mergeCell ref="F5:H5"/>
    <mergeCell ref="I5:K5"/>
    <mergeCell ref="L5:N5"/>
    <mergeCell ref="U5:W5"/>
    <mergeCell ref="X5:Z5"/>
    <mergeCell ref="AA5:AC5"/>
    <mergeCell ref="B7:E7"/>
    <mergeCell ref="F7:H7"/>
    <mergeCell ref="I7:K7"/>
    <mergeCell ref="U7:W7"/>
    <mergeCell ref="X7:Z7"/>
    <mergeCell ref="AM7:AO7"/>
    <mergeCell ref="B8:E8"/>
    <mergeCell ref="F8:H8"/>
    <mergeCell ref="I8:K8"/>
    <mergeCell ref="L8:N8"/>
    <mergeCell ref="U8:W8"/>
    <mergeCell ref="X8:Z8"/>
    <mergeCell ref="AM5:AO5"/>
    <mergeCell ref="AP5:AR5"/>
    <mergeCell ref="B6:E6"/>
    <mergeCell ref="F6:H6"/>
    <mergeCell ref="U6:W6"/>
    <mergeCell ref="AJ6:AL6"/>
    <mergeCell ref="AJ7:AL7"/>
  </mergeCells>
  <phoneticPr fontId="2"/>
  <pageMargins left="0.78740157480314965" right="0.59055118110236227" top="0.78740157480314965" bottom="0.39370078740157483" header="0.31496062992125984" footer="0.31496062992125984"/>
  <pageSetup paperSize="9" scale="75" orientation="portrait" r:id="rId1"/>
  <headerFooter>
    <oddHeader xml:space="preserve">&amp;L６　運行距離及び運行時間算定表&amp;R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T73"/>
  <sheetViews>
    <sheetView view="pageBreakPreview" zoomScaleNormal="100" zoomScaleSheetLayoutView="100" workbookViewId="0">
      <selection activeCell="I9" sqref="I9:L9"/>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825">
        <v>40</v>
      </c>
      <c r="G1" s="825"/>
      <c r="H1" s="825"/>
      <c r="I1" s="825"/>
      <c r="J1" s="96"/>
      <c r="K1" s="89"/>
      <c r="L1" s="826" t="s">
        <v>57</v>
      </c>
      <c r="M1" s="826"/>
      <c r="N1" s="826"/>
      <c r="O1" s="826"/>
      <c r="P1" s="826"/>
      <c r="Q1" s="826" t="s">
        <v>10</v>
      </c>
      <c r="R1" s="826"/>
      <c r="S1" s="826"/>
      <c r="T1" s="826"/>
      <c r="U1" s="852" t="s">
        <v>58</v>
      </c>
      <c r="V1" s="853"/>
      <c r="W1" s="856">
        <v>110</v>
      </c>
      <c r="X1" s="857"/>
      <c r="Y1" s="857"/>
      <c r="Z1" s="858"/>
      <c r="AA1" s="826" t="s">
        <v>16</v>
      </c>
      <c r="AB1" s="826"/>
      <c r="AC1" s="826"/>
      <c r="AD1" s="826"/>
      <c r="AE1" s="852" t="s">
        <v>58</v>
      </c>
      <c r="AF1" s="853"/>
      <c r="AG1" s="862">
        <v>5010</v>
      </c>
      <c r="AH1" s="863"/>
      <c r="AI1" s="863"/>
      <c r="AJ1" s="864"/>
    </row>
    <row r="2" spans="1:46" x14ac:dyDescent="0.15">
      <c r="B2" s="100" t="s">
        <v>47</v>
      </c>
      <c r="C2" s="34"/>
      <c r="D2" s="34"/>
      <c r="E2" s="34"/>
      <c r="F2" s="829">
        <v>279</v>
      </c>
      <c r="G2" s="829"/>
      <c r="H2" s="829"/>
      <c r="I2" s="829"/>
      <c r="J2" s="60"/>
      <c r="K2" s="89"/>
      <c r="L2" s="826"/>
      <c r="M2" s="826"/>
      <c r="N2" s="826"/>
      <c r="O2" s="826"/>
      <c r="P2" s="826"/>
      <c r="Q2" s="826"/>
      <c r="R2" s="826"/>
      <c r="S2" s="826"/>
      <c r="T2" s="826"/>
      <c r="U2" s="854"/>
      <c r="V2" s="855"/>
      <c r="W2" s="859"/>
      <c r="X2" s="860"/>
      <c r="Y2" s="860"/>
      <c r="Z2" s="861"/>
      <c r="AA2" s="826"/>
      <c r="AB2" s="826"/>
      <c r="AC2" s="826"/>
      <c r="AD2" s="826"/>
      <c r="AE2" s="854"/>
      <c r="AF2" s="855"/>
      <c r="AG2" s="865"/>
      <c r="AH2" s="866"/>
      <c r="AI2" s="866"/>
      <c r="AJ2" s="867"/>
    </row>
    <row r="4" spans="1:46" x14ac:dyDescent="0.15">
      <c r="B4" s="1008" t="s">
        <v>72</v>
      </c>
      <c r="C4" s="1008"/>
      <c r="D4" s="1008"/>
      <c r="E4" s="1008"/>
      <c r="F4" s="1008"/>
      <c r="G4" s="1008"/>
      <c r="H4" s="1008"/>
      <c r="I4" s="1008"/>
      <c r="L4" s="242"/>
      <c r="M4" s="242"/>
      <c r="N4" s="242"/>
      <c r="O4" s="242"/>
      <c r="P4" s="242"/>
      <c r="Q4" s="1008" t="s">
        <v>73</v>
      </c>
      <c r="R4" s="1008"/>
      <c r="S4" s="1008"/>
      <c r="T4" s="1008"/>
      <c r="U4" s="1008"/>
      <c r="V4" s="1008"/>
      <c r="W4" s="1008"/>
      <c r="X4" s="1008"/>
      <c r="Y4" s="242"/>
      <c r="Z4" s="242"/>
      <c r="AF4" s="1008" t="s">
        <v>74</v>
      </c>
      <c r="AG4" s="1008"/>
      <c r="AH4" s="1008"/>
      <c r="AI4" s="1008"/>
      <c r="AJ4" s="1008"/>
      <c r="AK4" s="1008"/>
      <c r="AL4" s="1008"/>
      <c r="AM4" s="1008"/>
    </row>
    <row r="5" spans="1:46" x14ac:dyDescent="0.15">
      <c r="B5" s="222"/>
      <c r="C5" s="222"/>
      <c r="D5" s="222"/>
      <c r="E5" s="222"/>
      <c r="F5" s="222"/>
      <c r="G5" s="222"/>
      <c r="H5" s="222"/>
      <c r="I5" s="222"/>
      <c r="L5" s="242"/>
      <c r="M5" s="242"/>
      <c r="N5" s="242"/>
      <c r="O5" s="242"/>
      <c r="Q5" s="222"/>
      <c r="R5" s="222"/>
      <c r="S5" s="222"/>
      <c r="T5" s="222"/>
      <c r="U5" s="243"/>
      <c r="V5" s="243"/>
      <c r="W5" s="243"/>
      <c r="X5" s="243"/>
      <c r="Y5" s="242"/>
      <c r="Z5" s="242"/>
      <c r="AF5" s="222"/>
      <c r="AG5" s="222"/>
      <c r="AH5" s="222"/>
      <c r="AI5" s="222"/>
      <c r="AJ5" s="222"/>
      <c r="AK5" s="222"/>
      <c r="AL5" s="222"/>
      <c r="AM5" s="222"/>
    </row>
    <row r="6" spans="1:46" x14ac:dyDescent="0.15">
      <c r="B6" s="812" t="s">
        <v>1</v>
      </c>
      <c r="C6" s="843"/>
      <c r="D6" s="843"/>
      <c r="E6" s="843"/>
      <c r="F6" s="843"/>
      <c r="G6" s="843"/>
      <c r="H6" s="844"/>
      <c r="I6" s="822" t="s">
        <v>2</v>
      </c>
      <c r="J6" s="823"/>
      <c r="K6" s="824"/>
      <c r="L6" s="809" t="s">
        <v>3</v>
      </c>
      <c r="M6" s="810"/>
      <c r="N6" s="811"/>
      <c r="O6" s="242"/>
      <c r="Q6" s="44"/>
      <c r="R6" s="45"/>
      <c r="S6" s="45"/>
      <c r="T6" s="45"/>
      <c r="U6" s="812" t="s">
        <v>1</v>
      </c>
      <c r="V6" s="813"/>
      <c r="W6" s="814"/>
      <c r="X6" s="822" t="s">
        <v>2</v>
      </c>
      <c r="Y6" s="823"/>
      <c r="Z6" s="824"/>
      <c r="AA6" s="809" t="s">
        <v>3</v>
      </c>
      <c r="AB6" s="810"/>
      <c r="AC6" s="811"/>
      <c r="AF6" s="44"/>
      <c r="AG6" s="45"/>
      <c r="AH6" s="45"/>
      <c r="AI6" s="45"/>
      <c r="AJ6" s="812" t="s">
        <v>1</v>
      </c>
      <c r="AK6" s="813"/>
      <c r="AL6" s="814"/>
      <c r="AM6" s="815" t="s">
        <v>2</v>
      </c>
      <c r="AN6" s="815"/>
      <c r="AO6" s="815"/>
      <c r="AP6" s="816" t="s">
        <v>3</v>
      </c>
      <c r="AQ6" s="817"/>
      <c r="AR6" s="818"/>
    </row>
    <row r="7" spans="1:46" x14ac:dyDescent="0.15">
      <c r="B7" s="230"/>
      <c r="C7" s="231"/>
      <c r="D7" s="231"/>
      <c r="E7" s="232"/>
      <c r="F7" s="230"/>
      <c r="G7" s="231"/>
      <c r="H7" s="232"/>
      <c r="I7" s="47"/>
      <c r="J7" s="47"/>
      <c r="K7" s="47"/>
      <c r="L7" s="233"/>
      <c r="M7" s="46"/>
      <c r="N7" s="234"/>
      <c r="O7" s="242"/>
      <c r="Q7" s="39"/>
      <c r="R7" s="38"/>
      <c r="S7" s="38"/>
      <c r="T7" s="38"/>
      <c r="U7" s="241"/>
      <c r="V7" s="240"/>
      <c r="W7" s="235"/>
      <c r="X7" s="47"/>
      <c r="Y7" s="47"/>
      <c r="Z7" s="47"/>
      <c r="AA7" s="233"/>
      <c r="AB7" s="46"/>
      <c r="AC7" s="234"/>
      <c r="AF7" s="39"/>
      <c r="AG7" s="38"/>
      <c r="AH7" s="38"/>
      <c r="AI7" s="38"/>
      <c r="AJ7" s="227"/>
      <c r="AK7" s="228"/>
      <c r="AL7" s="235"/>
      <c r="AM7" s="236"/>
      <c r="AN7" s="236"/>
      <c r="AO7" s="236"/>
      <c r="AP7" s="237"/>
      <c r="AQ7" s="238"/>
      <c r="AR7" s="239"/>
    </row>
    <row r="8" spans="1:46" x14ac:dyDescent="0.15">
      <c r="B8" s="800" t="s">
        <v>4</v>
      </c>
      <c r="C8" s="801"/>
      <c r="D8" s="801"/>
      <c r="E8" s="802"/>
      <c r="F8" s="819">
        <v>0.24097222222222223</v>
      </c>
      <c r="G8" s="820"/>
      <c r="H8" s="821"/>
      <c r="I8" s="223"/>
      <c r="J8" s="223"/>
      <c r="K8" s="223"/>
      <c r="L8" s="10"/>
      <c r="M8" s="86"/>
      <c r="N8" s="11"/>
      <c r="O8" s="242"/>
      <c r="Q8" s="39" t="s">
        <v>4</v>
      </c>
      <c r="R8" s="38"/>
      <c r="S8" s="38"/>
      <c r="T8" s="38"/>
      <c r="U8" s="752">
        <v>0.24027777777777778</v>
      </c>
      <c r="V8" s="753"/>
      <c r="W8" s="754"/>
      <c r="X8" s="109"/>
      <c r="Y8" s="109"/>
      <c r="Z8" s="109"/>
      <c r="AA8" s="10"/>
      <c r="AB8" s="86"/>
      <c r="AC8" s="11"/>
      <c r="AF8" s="39" t="s">
        <v>4</v>
      </c>
      <c r="AG8" s="38"/>
      <c r="AH8" s="38"/>
      <c r="AI8" s="38"/>
      <c r="AJ8" s="752">
        <v>0.25</v>
      </c>
      <c r="AK8" s="753"/>
      <c r="AL8" s="754"/>
      <c r="AM8" s="223"/>
      <c r="AN8" s="223"/>
      <c r="AO8" s="223"/>
      <c r="AP8" s="10"/>
      <c r="AQ8" s="86"/>
      <c r="AR8" s="11"/>
    </row>
    <row r="9" spans="1:46" x14ac:dyDescent="0.15">
      <c r="B9" s="771" t="s">
        <v>55</v>
      </c>
      <c r="C9" s="772"/>
      <c r="D9" s="772"/>
      <c r="E9" s="773"/>
      <c r="F9" s="774">
        <v>0.28263888888888888</v>
      </c>
      <c r="G9" s="775"/>
      <c r="H9" s="776"/>
      <c r="I9" s="785">
        <v>60</v>
      </c>
      <c r="J9" s="759"/>
      <c r="K9" s="786"/>
      <c r="L9" s="12"/>
      <c r="M9" s="87"/>
      <c r="N9" s="11"/>
      <c r="O9" s="46"/>
      <c r="P9" s="46"/>
      <c r="Q9" s="39" t="str">
        <f>B9</f>
        <v>車庫発</v>
      </c>
      <c r="R9" s="38"/>
      <c r="S9" s="38"/>
      <c r="T9" s="38"/>
      <c r="U9" s="752">
        <v>0.28194444444444444</v>
      </c>
      <c r="V9" s="753"/>
      <c r="W9" s="754"/>
      <c r="X9" s="785">
        <v>60</v>
      </c>
      <c r="Y9" s="759"/>
      <c r="Z9" s="786"/>
      <c r="AA9" s="12"/>
      <c r="AB9" s="87"/>
      <c r="AC9" s="11"/>
      <c r="AF9" s="39" t="str">
        <f>Q9</f>
        <v>車庫発</v>
      </c>
      <c r="AG9" s="38"/>
      <c r="AH9" s="38"/>
      <c r="AI9" s="38"/>
      <c r="AJ9" s="752">
        <v>0.28541666666666665</v>
      </c>
      <c r="AK9" s="753"/>
      <c r="AL9" s="754"/>
      <c r="AM9" s="759">
        <v>60</v>
      </c>
      <c r="AN9" s="759"/>
      <c r="AO9" s="759"/>
      <c r="AP9" s="12"/>
      <c r="AQ9" s="87"/>
      <c r="AR9" s="11"/>
      <c r="AT9" s="46"/>
    </row>
    <row r="10" spans="1:46" x14ac:dyDescent="0.15">
      <c r="B10" s="771" t="s">
        <v>8</v>
      </c>
      <c r="C10" s="772"/>
      <c r="D10" s="772"/>
      <c r="E10" s="773"/>
      <c r="F10" s="782">
        <v>0.3125</v>
      </c>
      <c r="G10" s="783"/>
      <c r="H10" s="784"/>
      <c r="I10" s="777">
        <v>43</v>
      </c>
      <c r="J10" s="755"/>
      <c r="K10" s="778"/>
      <c r="L10" s="737">
        <v>28.6</v>
      </c>
      <c r="M10" s="738"/>
      <c r="N10" s="739"/>
      <c r="O10" s="38"/>
      <c r="P10" s="38"/>
      <c r="Q10" s="39" t="s">
        <v>25</v>
      </c>
      <c r="R10" s="38"/>
      <c r="S10" s="38"/>
      <c r="T10" s="38"/>
      <c r="U10" s="756">
        <v>0.30902777777777779</v>
      </c>
      <c r="V10" s="757"/>
      <c r="W10" s="758"/>
      <c r="X10" s="777">
        <v>44</v>
      </c>
      <c r="Y10" s="755"/>
      <c r="Z10" s="778"/>
      <c r="AA10" s="737">
        <v>29.3</v>
      </c>
      <c r="AB10" s="738"/>
      <c r="AC10" s="739"/>
      <c r="AF10" s="39" t="s">
        <v>31</v>
      </c>
      <c r="AG10" s="38"/>
      <c r="AH10" s="38"/>
      <c r="AI10" s="38"/>
      <c r="AJ10" s="756">
        <v>0.30555555555555552</v>
      </c>
      <c r="AK10" s="757"/>
      <c r="AL10" s="758"/>
      <c r="AM10" s="755">
        <v>39</v>
      </c>
      <c r="AN10" s="755"/>
      <c r="AO10" s="755"/>
      <c r="AP10" s="737">
        <v>26</v>
      </c>
      <c r="AQ10" s="738"/>
      <c r="AR10" s="739"/>
      <c r="AT10" s="38"/>
    </row>
    <row r="11" spans="1:46" x14ac:dyDescent="0.15">
      <c r="B11" s="771" t="s">
        <v>9</v>
      </c>
      <c r="C11" s="772"/>
      <c r="D11" s="772"/>
      <c r="E11" s="773"/>
      <c r="F11" s="782">
        <v>0.31736111111111115</v>
      </c>
      <c r="G11" s="783"/>
      <c r="H11" s="784"/>
      <c r="I11" s="785">
        <v>7</v>
      </c>
      <c r="J11" s="759"/>
      <c r="K11" s="786"/>
      <c r="L11" s="806">
        <v>4.3</v>
      </c>
      <c r="M11" s="807"/>
      <c r="N11" s="808"/>
      <c r="O11" s="43"/>
      <c r="P11" s="43"/>
      <c r="Q11" s="39" t="s">
        <v>26</v>
      </c>
      <c r="R11" s="38"/>
      <c r="S11" s="38"/>
      <c r="T11" s="38"/>
      <c r="U11" s="756">
        <v>0.31041666666666667</v>
      </c>
      <c r="V11" s="757"/>
      <c r="W11" s="758"/>
      <c r="X11" s="789">
        <v>2</v>
      </c>
      <c r="Y11" s="788"/>
      <c r="Z11" s="790"/>
      <c r="AA11" s="806">
        <v>0.8</v>
      </c>
      <c r="AB11" s="807"/>
      <c r="AC11" s="808"/>
      <c r="AF11" s="39" t="s">
        <v>27</v>
      </c>
      <c r="AG11" s="38"/>
      <c r="AH11" s="38"/>
      <c r="AI11" s="38"/>
      <c r="AJ11" s="756">
        <v>0.31597222222222221</v>
      </c>
      <c r="AK11" s="757"/>
      <c r="AL11" s="758"/>
      <c r="AM11" s="788">
        <v>10</v>
      </c>
      <c r="AN11" s="788"/>
      <c r="AO11" s="788"/>
      <c r="AP11" s="849">
        <v>6.6</v>
      </c>
      <c r="AQ11" s="850"/>
      <c r="AR11" s="851"/>
      <c r="AT11" s="43"/>
    </row>
    <row r="12" spans="1:46" x14ac:dyDescent="0.15">
      <c r="B12" s="771" t="s">
        <v>11</v>
      </c>
      <c r="C12" s="772"/>
      <c r="D12" s="772"/>
      <c r="E12" s="773"/>
      <c r="F12" s="782">
        <v>0.32013888888888892</v>
      </c>
      <c r="G12" s="783"/>
      <c r="H12" s="784"/>
      <c r="I12" s="785">
        <v>4</v>
      </c>
      <c r="J12" s="759"/>
      <c r="K12" s="786"/>
      <c r="L12" s="806">
        <v>2.6</v>
      </c>
      <c r="M12" s="807"/>
      <c r="N12" s="808"/>
      <c r="O12" s="47"/>
      <c r="P12" s="47"/>
      <c r="Q12" s="39" t="s">
        <v>28</v>
      </c>
      <c r="R12" s="38"/>
      <c r="S12" s="38"/>
      <c r="T12" s="38"/>
      <c r="U12" s="756">
        <v>0.3125</v>
      </c>
      <c r="V12" s="757"/>
      <c r="W12" s="758"/>
      <c r="X12" s="785">
        <v>3</v>
      </c>
      <c r="Y12" s="759"/>
      <c r="Z12" s="786"/>
      <c r="AA12" s="806">
        <v>2</v>
      </c>
      <c r="AB12" s="807"/>
      <c r="AC12" s="808"/>
      <c r="AF12" s="39" t="s">
        <v>33</v>
      </c>
      <c r="AG12" s="38"/>
      <c r="AH12" s="38"/>
      <c r="AI12" s="38"/>
      <c r="AJ12" s="756">
        <v>0.31875000000000003</v>
      </c>
      <c r="AK12" s="757"/>
      <c r="AL12" s="758"/>
      <c r="AM12" s="759">
        <v>6</v>
      </c>
      <c r="AN12" s="759"/>
      <c r="AO12" s="759"/>
      <c r="AP12" s="806">
        <v>4.0999999999999996</v>
      </c>
      <c r="AQ12" s="807"/>
      <c r="AR12" s="808"/>
      <c r="AT12" s="47"/>
    </row>
    <row r="13" spans="1:46" x14ac:dyDescent="0.15">
      <c r="A13" s="4"/>
      <c r="B13" s="771" t="s">
        <v>15</v>
      </c>
      <c r="C13" s="772"/>
      <c r="D13" s="772"/>
      <c r="E13" s="773"/>
      <c r="F13" s="782">
        <v>0.3215277777777778</v>
      </c>
      <c r="G13" s="783"/>
      <c r="H13" s="784"/>
      <c r="I13" s="785">
        <v>2</v>
      </c>
      <c r="J13" s="759"/>
      <c r="K13" s="786"/>
      <c r="L13" s="806">
        <v>0.8</v>
      </c>
      <c r="M13" s="807"/>
      <c r="N13" s="808"/>
      <c r="O13" s="47"/>
      <c r="P13" s="47"/>
      <c r="Q13" s="39" t="s">
        <v>9</v>
      </c>
      <c r="R13" s="38"/>
      <c r="S13" s="38"/>
      <c r="T13" s="38"/>
      <c r="U13" s="756">
        <v>0.31875000000000003</v>
      </c>
      <c r="V13" s="757"/>
      <c r="W13" s="758"/>
      <c r="X13" s="785">
        <v>9</v>
      </c>
      <c r="Y13" s="759"/>
      <c r="Z13" s="786"/>
      <c r="AA13" s="806">
        <v>6</v>
      </c>
      <c r="AB13" s="807"/>
      <c r="AC13" s="808"/>
      <c r="AF13" s="39" t="s">
        <v>29</v>
      </c>
      <c r="AG13" s="38"/>
      <c r="AH13" s="38"/>
      <c r="AI13" s="38"/>
      <c r="AJ13" s="756">
        <v>0.32291666666666669</v>
      </c>
      <c r="AK13" s="757"/>
      <c r="AL13" s="758"/>
      <c r="AM13" s="759">
        <v>4</v>
      </c>
      <c r="AN13" s="759"/>
      <c r="AO13" s="759"/>
      <c r="AP13" s="806">
        <v>3</v>
      </c>
      <c r="AQ13" s="807"/>
      <c r="AR13" s="808"/>
      <c r="AT13" s="47"/>
    </row>
    <row r="14" spans="1:46" x14ac:dyDescent="0.15">
      <c r="A14" s="4"/>
      <c r="B14" s="771" t="s">
        <v>9</v>
      </c>
      <c r="C14" s="772"/>
      <c r="D14" s="772"/>
      <c r="E14" s="773"/>
      <c r="F14" s="782">
        <v>0.32430555555555557</v>
      </c>
      <c r="G14" s="783"/>
      <c r="H14" s="784"/>
      <c r="I14" s="785">
        <v>4</v>
      </c>
      <c r="J14" s="759"/>
      <c r="K14" s="786"/>
      <c r="L14" s="806">
        <v>2.6</v>
      </c>
      <c r="M14" s="807"/>
      <c r="N14" s="808"/>
      <c r="O14" s="47"/>
      <c r="P14" s="47"/>
      <c r="Q14" s="846" t="s">
        <v>30</v>
      </c>
      <c r="R14" s="847"/>
      <c r="S14" s="847"/>
      <c r="T14" s="848"/>
      <c r="U14" s="756">
        <v>0.32361111111111113</v>
      </c>
      <c r="V14" s="757"/>
      <c r="W14" s="758"/>
      <c r="X14" s="785">
        <v>7</v>
      </c>
      <c r="Y14" s="759"/>
      <c r="Z14" s="786"/>
      <c r="AA14" s="806">
        <v>4.5999999999999996</v>
      </c>
      <c r="AB14" s="807"/>
      <c r="AC14" s="808"/>
      <c r="AF14" s="39" t="s">
        <v>9</v>
      </c>
      <c r="AG14" s="38"/>
      <c r="AH14" s="38"/>
      <c r="AI14" s="38"/>
      <c r="AJ14" s="756">
        <v>0.32708333333333334</v>
      </c>
      <c r="AK14" s="757"/>
      <c r="AL14" s="758"/>
      <c r="AM14" s="759">
        <v>6</v>
      </c>
      <c r="AN14" s="759"/>
      <c r="AO14" s="759"/>
      <c r="AP14" s="806">
        <v>4</v>
      </c>
      <c r="AQ14" s="807"/>
      <c r="AR14" s="808"/>
      <c r="AT14" s="47"/>
    </row>
    <row r="15" spans="1:46" x14ac:dyDescent="0.15">
      <c r="A15" s="4"/>
      <c r="B15" s="771" t="s">
        <v>56</v>
      </c>
      <c r="C15" s="772"/>
      <c r="D15" s="772"/>
      <c r="E15" s="773"/>
      <c r="F15" s="774">
        <v>0.35416666666666669</v>
      </c>
      <c r="G15" s="775"/>
      <c r="H15" s="776"/>
      <c r="I15" s="777">
        <v>43</v>
      </c>
      <c r="J15" s="755"/>
      <c r="K15" s="778"/>
      <c r="L15" s="1005">
        <v>28.6</v>
      </c>
      <c r="M15" s="1006"/>
      <c r="N15" s="1007"/>
      <c r="O15" s="119"/>
      <c r="P15" s="47"/>
      <c r="Q15" s="39" t="s">
        <v>9</v>
      </c>
      <c r="R15" s="38"/>
      <c r="S15" s="229"/>
      <c r="T15" s="229"/>
      <c r="U15" s="756">
        <v>0.32847222222222222</v>
      </c>
      <c r="V15" s="757"/>
      <c r="W15" s="758"/>
      <c r="X15" s="785">
        <v>7</v>
      </c>
      <c r="Y15" s="759"/>
      <c r="Z15" s="786"/>
      <c r="AA15" s="806">
        <v>4.5999999999999996</v>
      </c>
      <c r="AB15" s="807"/>
      <c r="AC15" s="808"/>
      <c r="AD15" s="116"/>
      <c r="AF15" s="39" t="str">
        <f>B15</f>
        <v>車庫着</v>
      </c>
      <c r="AG15" s="38"/>
      <c r="AH15" s="38"/>
      <c r="AI15" s="38"/>
      <c r="AJ15" s="752">
        <v>0.35416666666666669</v>
      </c>
      <c r="AK15" s="753"/>
      <c r="AL15" s="754"/>
      <c r="AM15" s="755">
        <v>39</v>
      </c>
      <c r="AN15" s="755"/>
      <c r="AO15" s="755"/>
      <c r="AP15" s="737">
        <v>26</v>
      </c>
      <c r="AQ15" s="738"/>
      <c r="AR15" s="739"/>
      <c r="AT15" s="47"/>
    </row>
    <row r="16" spans="1:46" x14ac:dyDescent="0.15">
      <c r="B16" s="791"/>
      <c r="C16" s="792"/>
      <c r="D16" s="792"/>
      <c r="E16" s="793"/>
      <c r="F16" s="794"/>
      <c r="G16" s="795"/>
      <c r="H16" s="796"/>
      <c r="I16" s="797">
        <f>SUM(I9:K15)</f>
        <v>163</v>
      </c>
      <c r="J16" s="798"/>
      <c r="K16" s="799"/>
      <c r="L16" s="749">
        <f>SUM(L10:N15)</f>
        <v>67.5</v>
      </c>
      <c r="M16" s="750"/>
      <c r="N16" s="751"/>
      <c r="O16" s="48"/>
      <c r="P16" s="48"/>
      <c r="Q16" s="39" t="str">
        <f>B15</f>
        <v>車庫着</v>
      </c>
      <c r="R16" s="38"/>
      <c r="S16" s="38"/>
      <c r="T16" s="38"/>
      <c r="U16" s="742">
        <v>0.35416666666666669</v>
      </c>
      <c r="V16" s="743"/>
      <c r="W16" s="744"/>
      <c r="X16" s="1002">
        <v>44</v>
      </c>
      <c r="Y16" s="1003"/>
      <c r="Z16" s="1004"/>
      <c r="AA16" s="737">
        <v>29.3</v>
      </c>
      <c r="AB16" s="738"/>
      <c r="AC16" s="739"/>
      <c r="AF16" s="49"/>
      <c r="AG16" s="50"/>
      <c r="AH16" s="50"/>
      <c r="AI16" s="50"/>
      <c r="AJ16" s="51"/>
      <c r="AK16" s="52"/>
      <c r="AL16" s="53"/>
      <c r="AM16" s="798">
        <f>SUM(AM9:AO15)</f>
        <v>164</v>
      </c>
      <c r="AN16" s="798"/>
      <c r="AO16" s="798"/>
      <c r="AP16" s="749">
        <f>SUM(AP10:AR15)</f>
        <v>69.7</v>
      </c>
      <c r="AQ16" s="750"/>
      <c r="AR16" s="751"/>
      <c r="AT16" s="48"/>
    </row>
    <row r="17" spans="2:46" x14ac:dyDescent="0.15">
      <c r="B17" s="800" t="s">
        <v>55</v>
      </c>
      <c r="C17" s="801"/>
      <c r="D17" s="801"/>
      <c r="E17" s="802"/>
      <c r="F17" s="774">
        <v>0.62291666666666667</v>
      </c>
      <c r="G17" s="775"/>
      <c r="H17" s="776"/>
      <c r="I17" s="803"/>
      <c r="J17" s="804"/>
      <c r="K17" s="805"/>
      <c r="L17" s="10"/>
      <c r="M17" s="86"/>
      <c r="N17" s="11"/>
      <c r="O17" s="43"/>
      <c r="P17" s="43"/>
      <c r="Q17" s="49"/>
      <c r="R17" s="50"/>
      <c r="S17" s="50"/>
      <c r="T17" s="50"/>
      <c r="U17" s="51"/>
      <c r="V17" s="52"/>
      <c r="W17" s="53"/>
      <c r="X17" s="797">
        <f>SUM(X9:Z16)</f>
        <v>176</v>
      </c>
      <c r="Y17" s="798"/>
      <c r="Z17" s="799"/>
      <c r="AA17" s="749">
        <f>SUM(AA10:AC16)</f>
        <v>76.600000000000009</v>
      </c>
      <c r="AB17" s="750"/>
      <c r="AC17" s="751"/>
      <c r="AF17" s="39" t="str">
        <f>AF9</f>
        <v>車庫発</v>
      </c>
      <c r="AG17" s="38"/>
      <c r="AH17" s="38"/>
      <c r="AI17" s="38"/>
      <c r="AJ17" s="752">
        <v>0.66041666666666665</v>
      </c>
      <c r="AK17" s="753"/>
      <c r="AL17" s="754"/>
      <c r="AM17" s="785"/>
      <c r="AN17" s="759"/>
      <c r="AO17" s="786"/>
      <c r="AP17" s="63"/>
      <c r="AQ17" s="84"/>
      <c r="AR17" s="65"/>
      <c r="AT17" s="43"/>
    </row>
    <row r="18" spans="2:46" x14ac:dyDescent="0.15">
      <c r="B18" s="771" t="s">
        <v>20</v>
      </c>
      <c r="C18" s="772"/>
      <c r="D18" s="772"/>
      <c r="E18" s="773"/>
      <c r="F18" s="774">
        <v>0.65277777777777779</v>
      </c>
      <c r="G18" s="775"/>
      <c r="H18" s="776"/>
      <c r="I18" s="777">
        <v>43</v>
      </c>
      <c r="J18" s="755"/>
      <c r="K18" s="778"/>
      <c r="L18" s="737">
        <v>28.6</v>
      </c>
      <c r="M18" s="738"/>
      <c r="N18" s="739"/>
      <c r="O18" s="43"/>
      <c r="P18" s="43"/>
      <c r="Q18" s="39" t="str">
        <f>Q9</f>
        <v>車庫発</v>
      </c>
      <c r="R18" s="38"/>
      <c r="S18" s="38"/>
      <c r="T18" s="38"/>
      <c r="U18" s="996">
        <v>0.62222222222222223</v>
      </c>
      <c r="V18" s="997"/>
      <c r="W18" s="998"/>
      <c r="X18" s="999"/>
      <c r="Y18" s="1000"/>
      <c r="Z18" s="1001"/>
      <c r="AA18" s="10"/>
      <c r="AB18" s="86"/>
      <c r="AC18" s="11"/>
      <c r="AF18" s="39" t="s">
        <v>20</v>
      </c>
      <c r="AG18" s="38"/>
      <c r="AH18" s="38"/>
      <c r="AI18" s="38"/>
      <c r="AJ18" s="756">
        <v>0.6875</v>
      </c>
      <c r="AK18" s="757"/>
      <c r="AL18" s="758"/>
      <c r="AM18" s="755">
        <v>39</v>
      </c>
      <c r="AN18" s="755"/>
      <c r="AO18" s="755"/>
      <c r="AP18" s="737">
        <v>26</v>
      </c>
      <c r="AQ18" s="738"/>
      <c r="AR18" s="739"/>
      <c r="AT18" s="43"/>
    </row>
    <row r="19" spans="2:46" x14ac:dyDescent="0.15">
      <c r="B19" s="771" t="s">
        <v>15</v>
      </c>
      <c r="C19" s="772"/>
      <c r="D19" s="772"/>
      <c r="E19" s="773"/>
      <c r="F19" s="782">
        <v>0.65555555555555556</v>
      </c>
      <c r="G19" s="783"/>
      <c r="H19" s="784"/>
      <c r="I19" s="785">
        <v>4</v>
      </c>
      <c r="J19" s="759"/>
      <c r="K19" s="786"/>
      <c r="L19" s="760">
        <v>2.6</v>
      </c>
      <c r="M19" s="761"/>
      <c r="N19" s="762"/>
      <c r="O19" s="48"/>
      <c r="P19" s="48"/>
      <c r="Q19" s="39" t="s">
        <v>20</v>
      </c>
      <c r="R19" s="38"/>
      <c r="S19" s="38"/>
      <c r="T19" s="38"/>
      <c r="U19" s="756">
        <v>0.65277777777777779</v>
      </c>
      <c r="V19" s="757"/>
      <c r="W19" s="758"/>
      <c r="X19" s="777">
        <v>44</v>
      </c>
      <c r="Y19" s="755"/>
      <c r="Z19" s="778"/>
      <c r="AA19" s="737">
        <v>29.3</v>
      </c>
      <c r="AB19" s="738"/>
      <c r="AC19" s="739"/>
      <c r="AF19" s="39" t="s">
        <v>34</v>
      </c>
      <c r="AG19" s="38"/>
      <c r="AH19" s="38"/>
      <c r="AI19" s="38"/>
      <c r="AJ19" s="756">
        <v>0.69166666666666676</v>
      </c>
      <c r="AK19" s="757"/>
      <c r="AL19" s="758"/>
      <c r="AM19" s="759">
        <v>6</v>
      </c>
      <c r="AN19" s="759"/>
      <c r="AO19" s="759"/>
      <c r="AP19" s="760">
        <v>4</v>
      </c>
      <c r="AQ19" s="761"/>
      <c r="AR19" s="762"/>
      <c r="AT19" s="48"/>
    </row>
    <row r="20" spans="2:46" x14ac:dyDescent="0.15">
      <c r="B20" s="771" t="s">
        <v>21</v>
      </c>
      <c r="C20" s="772"/>
      <c r="D20" s="772"/>
      <c r="E20" s="773"/>
      <c r="F20" s="782">
        <v>0.65694444444444444</v>
      </c>
      <c r="G20" s="783"/>
      <c r="H20" s="784"/>
      <c r="I20" s="785">
        <v>2</v>
      </c>
      <c r="J20" s="759"/>
      <c r="K20" s="786"/>
      <c r="L20" s="760">
        <v>0.8</v>
      </c>
      <c r="M20" s="761"/>
      <c r="N20" s="762"/>
      <c r="O20" s="48"/>
      <c r="P20" s="48"/>
      <c r="Q20" s="39" t="s">
        <v>29</v>
      </c>
      <c r="R20" s="38"/>
      <c r="S20" s="38"/>
      <c r="T20" s="38"/>
      <c r="U20" s="756">
        <v>0.65694444444444444</v>
      </c>
      <c r="V20" s="757"/>
      <c r="W20" s="758"/>
      <c r="X20" s="785">
        <v>6</v>
      </c>
      <c r="Y20" s="759"/>
      <c r="Z20" s="786"/>
      <c r="AA20" s="760">
        <v>4</v>
      </c>
      <c r="AB20" s="761"/>
      <c r="AC20" s="762"/>
      <c r="AF20" s="39" t="s">
        <v>30</v>
      </c>
      <c r="AG20" s="38"/>
      <c r="AH20" s="38"/>
      <c r="AI20" s="38"/>
      <c r="AJ20" s="756">
        <v>0.69305555555555554</v>
      </c>
      <c r="AK20" s="757"/>
      <c r="AL20" s="758"/>
      <c r="AM20" s="759">
        <v>2</v>
      </c>
      <c r="AN20" s="759"/>
      <c r="AO20" s="759"/>
      <c r="AP20" s="760">
        <v>0.6</v>
      </c>
      <c r="AQ20" s="761"/>
      <c r="AR20" s="762"/>
      <c r="AT20" s="48"/>
    </row>
    <row r="21" spans="2:46" x14ac:dyDescent="0.15">
      <c r="B21" s="771" t="s">
        <v>8</v>
      </c>
      <c r="C21" s="772"/>
      <c r="D21" s="772"/>
      <c r="E21" s="773"/>
      <c r="F21" s="782">
        <v>0.65902777777777777</v>
      </c>
      <c r="G21" s="783"/>
      <c r="H21" s="784"/>
      <c r="I21" s="785">
        <v>3</v>
      </c>
      <c r="J21" s="759"/>
      <c r="K21" s="786"/>
      <c r="L21" s="760">
        <v>1.7</v>
      </c>
      <c r="M21" s="761"/>
      <c r="N21" s="762"/>
      <c r="O21" s="48"/>
      <c r="P21" s="48"/>
      <c r="Q21" s="39" t="s">
        <v>30</v>
      </c>
      <c r="R21" s="38"/>
      <c r="S21" s="38"/>
      <c r="T21" s="38"/>
      <c r="U21" s="756">
        <v>0.65833333333333333</v>
      </c>
      <c r="V21" s="757"/>
      <c r="W21" s="758"/>
      <c r="X21" s="759">
        <v>2</v>
      </c>
      <c r="Y21" s="759"/>
      <c r="Z21" s="759"/>
      <c r="AA21" s="760">
        <v>0.6</v>
      </c>
      <c r="AB21" s="761"/>
      <c r="AC21" s="762"/>
      <c r="AF21" s="39" t="s">
        <v>28</v>
      </c>
      <c r="AG21" s="38"/>
      <c r="AH21" s="38"/>
      <c r="AI21" s="38"/>
      <c r="AJ21" s="756">
        <v>0.69513888888888886</v>
      </c>
      <c r="AK21" s="757"/>
      <c r="AL21" s="758"/>
      <c r="AM21" s="759">
        <v>3</v>
      </c>
      <c r="AN21" s="759"/>
      <c r="AO21" s="759"/>
      <c r="AP21" s="760">
        <v>1.3</v>
      </c>
      <c r="AQ21" s="761"/>
      <c r="AR21" s="762"/>
      <c r="AT21" s="48"/>
    </row>
    <row r="22" spans="2:46" x14ac:dyDescent="0.15">
      <c r="B22" s="771" t="s">
        <v>22</v>
      </c>
      <c r="C22" s="772"/>
      <c r="D22" s="772"/>
      <c r="E22" s="773"/>
      <c r="F22" s="782">
        <v>0.6875</v>
      </c>
      <c r="G22" s="783"/>
      <c r="H22" s="784"/>
      <c r="I22" s="789">
        <v>41</v>
      </c>
      <c r="J22" s="788"/>
      <c r="K22" s="790"/>
      <c r="L22" s="760">
        <v>4.3</v>
      </c>
      <c r="M22" s="761"/>
      <c r="N22" s="762"/>
      <c r="O22" s="48"/>
      <c r="P22" s="48"/>
      <c r="Q22" s="39" t="s">
        <v>28</v>
      </c>
      <c r="R22" s="38"/>
      <c r="S22" s="38"/>
      <c r="T22" s="38"/>
      <c r="U22" s="756">
        <v>0.66041666666666665</v>
      </c>
      <c r="V22" s="757"/>
      <c r="W22" s="758"/>
      <c r="X22" s="759">
        <v>3</v>
      </c>
      <c r="Y22" s="759"/>
      <c r="Z22" s="759"/>
      <c r="AA22" s="760">
        <v>1.3</v>
      </c>
      <c r="AB22" s="761"/>
      <c r="AC22" s="762"/>
      <c r="AF22" s="39" t="s">
        <v>27</v>
      </c>
      <c r="AG22" s="38"/>
      <c r="AH22" s="38"/>
      <c r="AI22" s="38"/>
      <c r="AJ22" s="756">
        <v>0.6972222222222223</v>
      </c>
      <c r="AK22" s="757"/>
      <c r="AL22" s="758"/>
      <c r="AM22" s="759">
        <v>3</v>
      </c>
      <c r="AN22" s="759"/>
      <c r="AO22" s="759"/>
      <c r="AP22" s="760">
        <v>1.4</v>
      </c>
      <c r="AQ22" s="761"/>
      <c r="AR22" s="762"/>
      <c r="AT22" s="48"/>
    </row>
    <row r="23" spans="2:46" x14ac:dyDescent="0.15">
      <c r="B23" s="771" t="s">
        <v>15</v>
      </c>
      <c r="C23" s="772"/>
      <c r="D23" s="772"/>
      <c r="E23" s="773"/>
      <c r="F23" s="782">
        <v>0.69027777777777777</v>
      </c>
      <c r="G23" s="783"/>
      <c r="H23" s="784"/>
      <c r="I23" s="785">
        <v>4</v>
      </c>
      <c r="J23" s="759"/>
      <c r="K23" s="786"/>
      <c r="L23" s="760">
        <v>2.6</v>
      </c>
      <c r="M23" s="761"/>
      <c r="N23" s="762"/>
      <c r="O23" s="48"/>
      <c r="P23" s="48"/>
      <c r="Q23" s="39" t="s">
        <v>27</v>
      </c>
      <c r="R23" s="38"/>
      <c r="S23" s="38"/>
      <c r="T23" s="38"/>
      <c r="U23" s="756">
        <v>0.66249999999999998</v>
      </c>
      <c r="V23" s="757"/>
      <c r="W23" s="758"/>
      <c r="X23" s="759">
        <v>3</v>
      </c>
      <c r="Y23" s="759"/>
      <c r="Z23" s="759"/>
      <c r="AA23" s="760">
        <v>1.4</v>
      </c>
      <c r="AB23" s="761"/>
      <c r="AC23" s="762"/>
      <c r="AF23" s="39" t="s">
        <v>26</v>
      </c>
      <c r="AG23" s="38"/>
      <c r="AH23" s="38"/>
      <c r="AI23" s="38"/>
      <c r="AJ23" s="756">
        <v>0.69861111111111107</v>
      </c>
      <c r="AK23" s="757"/>
      <c r="AL23" s="758"/>
      <c r="AM23" s="759">
        <v>2</v>
      </c>
      <c r="AN23" s="759"/>
      <c r="AO23" s="759"/>
      <c r="AP23" s="760">
        <v>0.6</v>
      </c>
      <c r="AQ23" s="761"/>
      <c r="AR23" s="762"/>
      <c r="AT23" s="48"/>
    </row>
    <row r="24" spans="2:46" x14ac:dyDescent="0.15">
      <c r="B24" s="771" t="s">
        <v>21</v>
      </c>
      <c r="C24" s="772"/>
      <c r="D24" s="772"/>
      <c r="E24" s="773"/>
      <c r="F24" s="782">
        <v>0.69166666666666676</v>
      </c>
      <c r="G24" s="783"/>
      <c r="H24" s="784"/>
      <c r="I24" s="785">
        <v>2</v>
      </c>
      <c r="J24" s="759"/>
      <c r="K24" s="786"/>
      <c r="L24" s="760">
        <v>0.8</v>
      </c>
      <c r="M24" s="761"/>
      <c r="N24" s="762"/>
      <c r="O24" s="48"/>
      <c r="P24" s="48"/>
      <c r="Q24" s="39" t="s">
        <v>26</v>
      </c>
      <c r="R24" s="38"/>
      <c r="S24" s="38"/>
      <c r="T24" s="38"/>
      <c r="U24" s="756">
        <v>0.66388888888888886</v>
      </c>
      <c r="V24" s="757"/>
      <c r="W24" s="758"/>
      <c r="X24" s="759">
        <v>2</v>
      </c>
      <c r="Y24" s="759"/>
      <c r="Z24" s="759"/>
      <c r="AA24" s="760">
        <v>0.6</v>
      </c>
      <c r="AB24" s="761"/>
      <c r="AC24" s="762"/>
      <c r="AF24" s="39" t="s">
        <v>25</v>
      </c>
      <c r="AG24" s="38"/>
      <c r="AH24" s="38"/>
      <c r="AI24" s="38"/>
      <c r="AJ24" s="756">
        <v>0.70000000000000007</v>
      </c>
      <c r="AK24" s="757"/>
      <c r="AL24" s="758"/>
      <c r="AM24" s="759">
        <v>2</v>
      </c>
      <c r="AN24" s="759"/>
      <c r="AO24" s="759"/>
      <c r="AP24" s="760">
        <v>0.8</v>
      </c>
      <c r="AQ24" s="761"/>
      <c r="AR24" s="762"/>
      <c r="AT24" s="48"/>
    </row>
    <row r="25" spans="2:46" x14ac:dyDescent="0.15">
      <c r="B25" s="771" t="s">
        <v>8</v>
      </c>
      <c r="C25" s="772"/>
      <c r="D25" s="772"/>
      <c r="E25" s="773"/>
      <c r="F25" s="782">
        <v>0.69374999999999998</v>
      </c>
      <c r="G25" s="783"/>
      <c r="H25" s="784"/>
      <c r="I25" s="785">
        <v>3</v>
      </c>
      <c r="J25" s="759"/>
      <c r="K25" s="786"/>
      <c r="L25" s="760">
        <v>1.7</v>
      </c>
      <c r="M25" s="761"/>
      <c r="N25" s="762"/>
      <c r="O25" s="48"/>
      <c r="P25" s="48"/>
      <c r="Q25" s="39" t="s">
        <v>25</v>
      </c>
      <c r="R25" s="38"/>
      <c r="S25" s="38"/>
      <c r="T25" s="38"/>
      <c r="U25" s="756">
        <v>0.66527777777777775</v>
      </c>
      <c r="V25" s="757"/>
      <c r="W25" s="758"/>
      <c r="X25" s="759">
        <v>2</v>
      </c>
      <c r="Y25" s="759"/>
      <c r="Z25" s="759"/>
      <c r="AA25" s="760">
        <v>0.8</v>
      </c>
      <c r="AB25" s="761"/>
      <c r="AC25" s="762"/>
      <c r="AD25" s="38"/>
      <c r="AE25" s="38"/>
      <c r="AF25" s="39" t="s">
        <v>22</v>
      </c>
      <c r="AG25" s="38"/>
      <c r="AH25" s="38"/>
      <c r="AI25" s="38"/>
      <c r="AJ25" s="756">
        <v>0.77083333333333337</v>
      </c>
      <c r="AK25" s="757"/>
      <c r="AL25" s="758"/>
      <c r="AM25" s="788">
        <v>102</v>
      </c>
      <c r="AN25" s="788"/>
      <c r="AO25" s="788"/>
      <c r="AP25" s="760">
        <v>7.5</v>
      </c>
      <c r="AQ25" s="761"/>
      <c r="AR25" s="762"/>
      <c r="AT25" s="48"/>
    </row>
    <row r="26" spans="2:46" x14ac:dyDescent="0.15">
      <c r="B26" s="771" t="s">
        <v>23</v>
      </c>
      <c r="C26" s="772"/>
      <c r="D26" s="772"/>
      <c r="E26" s="773"/>
      <c r="F26" s="782">
        <v>0.77083333333333337</v>
      </c>
      <c r="G26" s="783"/>
      <c r="H26" s="784"/>
      <c r="I26" s="785">
        <v>51</v>
      </c>
      <c r="J26" s="759"/>
      <c r="K26" s="786"/>
      <c r="L26" s="760">
        <v>4.3</v>
      </c>
      <c r="M26" s="761"/>
      <c r="N26" s="762"/>
      <c r="O26" s="48"/>
      <c r="P26" s="48"/>
      <c r="Q26" s="39" t="s">
        <v>31</v>
      </c>
      <c r="R26" s="38"/>
      <c r="S26" s="38"/>
      <c r="T26" s="38"/>
      <c r="U26" s="756">
        <v>0.67013888888888884</v>
      </c>
      <c r="V26" s="757"/>
      <c r="W26" s="758"/>
      <c r="X26" s="759">
        <v>7</v>
      </c>
      <c r="Y26" s="759"/>
      <c r="Z26" s="759"/>
      <c r="AA26" s="760">
        <v>4.3</v>
      </c>
      <c r="AB26" s="761"/>
      <c r="AC26" s="762"/>
      <c r="AD26" s="38"/>
      <c r="AE26" s="38"/>
      <c r="AF26" s="39" t="s">
        <v>34</v>
      </c>
      <c r="AG26" s="38"/>
      <c r="AH26" s="38"/>
      <c r="AI26" s="38"/>
      <c r="AJ26" s="756">
        <v>0.77500000000000002</v>
      </c>
      <c r="AK26" s="757"/>
      <c r="AL26" s="758"/>
      <c r="AM26" s="759">
        <v>6</v>
      </c>
      <c r="AN26" s="759"/>
      <c r="AO26" s="759"/>
      <c r="AP26" s="760">
        <v>4</v>
      </c>
      <c r="AQ26" s="761"/>
      <c r="AR26" s="762"/>
      <c r="AT26" s="48"/>
    </row>
    <row r="27" spans="2:46" x14ac:dyDescent="0.15">
      <c r="B27" s="771" t="s">
        <v>15</v>
      </c>
      <c r="C27" s="772"/>
      <c r="D27" s="772"/>
      <c r="E27" s="773"/>
      <c r="F27" s="782">
        <v>0.77361111111111114</v>
      </c>
      <c r="G27" s="783"/>
      <c r="H27" s="784"/>
      <c r="I27" s="785">
        <v>4</v>
      </c>
      <c r="J27" s="759"/>
      <c r="K27" s="786"/>
      <c r="L27" s="760">
        <v>2.6</v>
      </c>
      <c r="M27" s="761"/>
      <c r="N27" s="762"/>
      <c r="O27" s="48"/>
      <c r="P27" s="48"/>
      <c r="Q27" s="39" t="str">
        <f>B30</f>
        <v>車庫着</v>
      </c>
      <c r="R27" s="38"/>
      <c r="S27" s="38"/>
      <c r="T27" s="38"/>
      <c r="U27" s="752">
        <v>0.7006944444444444</v>
      </c>
      <c r="V27" s="753"/>
      <c r="W27" s="754"/>
      <c r="X27" s="755">
        <v>44</v>
      </c>
      <c r="Y27" s="755"/>
      <c r="Z27" s="755"/>
      <c r="AA27" s="737">
        <v>29.3</v>
      </c>
      <c r="AB27" s="738"/>
      <c r="AC27" s="739"/>
      <c r="AF27" s="39" t="s">
        <v>30</v>
      </c>
      <c r="AG27" s="38"/>
      <c r="AH27" s="38"/>
      <c r="AI27" s="38"/>
      <c r="AJ27" s="756">
        <v>0.77638888888888891</v>
      </c>
      <c r="AK27" s="757"/>
      <c r="AL27" s="758"/>
      <c r="AM27" s="759">
        <v>2</v>
      </c>
      <c r="AN27" s="759"/>
      <c r="AO27" s="759"/>
      <c r="AP27" s="760">
        <v>0.6</v>
      </c>
      <c r="AQ27" s="761"/>
      <c r="AR27" s="762"/>
      <c r="AT27" s="48"/>
    </row>
    <row r="28" spans="2:46" x14ac:dyDescent="0.15">
      <c r="B28" s="771" t="s">
        <v>21</v>
      </c>
      <c r="C28" s="772"/>
      <c r="D28" s="772"/>
      <c r="E28" s="773"/>
      <c r="F28" s="782">
        <v>0.77500000000000002</v>
      </c>
      <c r="G28" s="783"/>
      <c r="H28" s="784"/>
      <c r="I28" s="785">
        <v>2</v>
      </c>
      <c r="J28" s="759"/>
      <c r="K28" s="786"/>
      <c r="L28" s="760">
        <v>0.8</v>
      </c>
      <c r="M28" s="761"/>
      <c r="N28" s="762"/>
      <c r="O28" s="36"/>
      <c r="P28" s="36"/>
      <c r="Q28" s="54" t="s">
        <v>4</v>
      </c>
      <c r="R28" s="55"/>
      <c r="S28" s="55"/>
      <c r="T28" s="55"/>
      <c r="U28" s="742">
        <v>0.74236111111111114</v>
      </c>
      <c r="V28" s="743"/>
      <c r="W28" s="744"/>
      <c r="X28" s="787">
        <v>60</v>
      </c>
      <c r="Y28" s="787"/>
      <c r="Z28" s="787"/>
      <c r="AA28" s="64"/>
      <c r="AB28" s="85"/>
      <c r="AC28" s="66"/>
      <c r="AF28" s="39" t="s">
        <v>28</v>
      </c>
      <c r="AG28" s="38"/>
      <c r="AH28" s="38"/>
      <c r="AI28" s="38"/>
      <c r="AJ28" s="756">
        <v>0.77847222222222223</v>
      </c>
      <c r="AK28" s="757"/>
      <c r="AL28" s="758"/>
      <c r="AM28" s="759">
        <v>3</v>
      </c>
      <c r="AN28" s="759"/>
      <c r="AO28" s="759"/>
      <c r="AP28" s="760">
        <v>1.3</v>
      </c>
      <c r="AQ28" s="761"/>
      <c r="AR28" s="762"/>
      <c r="AT28" s="48"/>
    </row>
    <row r="29" spans="2:46" x14ac:dyDescent="0.15">
      <c r="B29" s="771" t="s">
        <v>8</v>
      </c>
      <c r="C29" s="772"/>
      <c r="D29" s="772"/>
      <c r="E29" s="773"/>
      <c r="F29" s="782">
        <v>0.77708333333333324</v>
      </c>
      <c r="G29" s="783"/>
      <c r="H29" s="784"/>
      <c r="I29" s="785">
        <v>3</v>
      </c>
      <c r="J29" s="759"/>
      <c r="K29" s="786"/>
      <c r="L29" s="760">
        <v>1.7</v>
      </c>
      <c r="M29" s="761"/>
      <c r="N29" s="762"/>
      <c r="Q29" s="733"/>
      <c r="R29" s="734"/>
      <c r="S29" s="734"/>
      <c r="T29" s="735"/>
      <c r="U29" s="779"/>
      <c r="V29" s="780"/>
      <c r="W29" s="781"/>
      <c r="X29" s="736">
        <f>SUM(X19:Z28)</f>
        <v>173</v>
      </c>
      <c r="Y29" s="736"/>
      <c r="Z29" s="736"/>
      <c r="AA29" s="717">
        <f>SUM(AA19:AC28)</f>
        <v>71.599999999999994</v>
      </c>
      <c r="AB29" s="718"/>
      <c r="AC29" s="719"/>
      <c r="AF29" s="39" t="s">
        <v>27</v>
      </c>
      <c r="AG29" s="38"/>
      <c r="AH29" s="38"/>
      <c r="AI29" s="38"/>
      <c r="AJ29" s="756">
        <v>0.78055555555555556</v>
      </c>
      <c r="AK29" s="757"/>
      <c r="AL29" s="758"/>
      <c r="AM29" s="759">
        <v>3</v>
      </c>
      <c r="AN29" s="759"/>
      <c r="AO29" s="759"/>
      <c r="AP29" s="760">
        <v>1.4</v>
      </c>
      <c r="AQ29" s="761"/>
      <c r="AR29" s="762"/>
      <c r="AT29" s="36"/>
    </row>
    <row r="30" spans="2:46" x14ac:dyDescent="0.15">
      <c r="B30" s="771" t="s">
        <v>56</v>
      </c>
      <c r="C30" s="772"/>
      <c r="D30" s="772"/>
      <c r="E30" s="773"/>
      <c r="F30" s="774">
        <v>0.80694444444444446</v>
      </c>
      <c r="G30" s="775"/>
      <c r="H30" s="776"/>
      <c r="I30" s="777">
        <v>43</v>
      </c>
      <c r="J30" s="755"/>
      <c r="K30" s="778"/>
      <c r="L30" s="737">
        <v>28.6</v>
      </c>
      <c r="M30" s="738"/>
      <c r="N30" s="739"/>
      <c r="Q30" s="720"/>
      <c r="R30" s="721"/>
      <c r="S30" s="721"/>
      <c r="T30" s="722"/>
      <c r="U30" s="720"/>
      <c r="V30" s="721"/>
      <c r="W30" s="722"/>
      <c r="X30" s="723">
        <f>X17+X29</f>
        <v>349</v>
      </c>
      <c r="Y30" s="723"/>
      <c r="Z30" s="723"/>
      <c r="AA30" s="724">
        <f>AA17+AA29</f>
        <v>148.19999999999999</v>
      </c>
      <c r="AB30" s="725"/>
      <c r="AC30" s="726"/>
      <c r="AF30" s="39" t="s">
        <v>26</v>
      </c>
      <c r="AG30" s="38"/>
      <c r="AH30" s="38"/>
      <c r="AI30" s="38"/>
      <c r="AJ30" s="756">
        <v>0.78194444444444444</v>
      </c>
      <c r="AK30" s="757"/>
      <c r="AL30" s="758"/>
      <c r="AM30" s="759">
        <v>2</v>
      </c>
      <c r="AN30" s="759"/>
      <c r="AO30" s="759"/>
      <c r="AP30" s="760">
        <v>0.6</v>
      </c>
      <c r="AQ30" s="761"/>
      <c r="AR30" s="762"/>
    </row>
    <row r="31" spans="2:46" x14ac:dyDescent="0.15">
      <c r="B31" s="763" t="s">
        <v>4</v>
      </c>
      <c r="C31" s="764"/>
      <c r="D31" s="764"/>
      <c r="E31" s="765"/>
      <c r="F31" s="766">
        <v>0.84861111111111109</v>
      </c>
      <c r="G31" s="767"/>
      <c r="H31" s="768"/>
      <c r="I31" s="769">
        <v>60</v>
      </c>
      <c r="J31" s="745"/>
      <c r="K31" s="770"/>
      <c r="L31" s="13"/>
      <c r="M31" s="88"/>
      <c r="N31" s="14"/>
      <c r="Q31" s="44"/>
      <c r="R31" s="45"/>
      <c r="S31" s="45"/>
      <c r="T31" s="45"/>
      <c r="U31" s="56"/>
      <c r="V31" s="57"/>
      <c r="W31" s="224"/>
      <c r="X31" s="727">
        <f>ROUNDUP(X30/60,0)</f>
        <v>6</v>
      </c>
      <c r="Y31" s="728"/>
      <c r="Z31" s="729"/>
      <c r="AA31" s="730">
        <f>ROUNDUP(AA30,-1)</f>
        <v>150</v>
      </c>
      <c r="AB31" s="731"/>
      <c r="AC31" s="732"/>
      <c r="AF31" s="39" t="s">
        <v>25</v>
      </c>
      <c r="AG31" s="38"/>
      <c r="AH31" s="38"/>
      <c r="AI31" s="38"/>
      <c r="AJ31" s="756">
        <v>0.78333333333333333</v>
      </c>
      <c r="AK31" s="757"/>
      <c r="AL31" s="758"/>
      <c r="AM31" s="759">
        <v>2</v>
      </c>
      <c r="AN31" s="759"/>
      <c r="AO31" s="759"/>
      <c r="AP31" s="760">
        <v>0.8</v>
      </c>
      <c r="AQ31" s="761"/>
      <c r="AR31" s="762"/>
    </row>
    <row r="32" spans="2:46" x14ac:dyDescent="0.15">
      <c r="B32" s="733"/>
      <c r="C32" s="734"/>
      <c r="D32" s="734"/>
      <c r="E32" s="735"/>
      <c r="F32" s="733"/>
      <c r="G32" s="734"/>
      <c r="H32" s="735"/>
      <c r="I32" s="746">
        <f>SUM(I18:K31)</f>
        <v>265</v>
      </c>
      <c r="J32" s="747"/>
      <c r="K32" s="748"/>
      <c r="L32" s="749">
        <f>SUM(L18:N31)</f>
        <v>81.099999999999994</v>
      </c>
      <c r="M32" s="750"/>
      <c r="N32" s="751"/>
      <c r="AF32" s="39" t="str">
        <f>Q27</f>
        <v>車庫着</v>
      </c>
      <c r="AG32" s="38"/>
      <c r="AH32" s="38"/>
      <c r="AI32" s="38"/>
      <c r="AJ32" s="752">
        <v>0.81041666666666667</v>
      </c>
      <c r="AK32" s="753"/>
      <c r="AL32" s="754"/>
      <c r="AM32" s="755">
        <v>39</v>
      </c>
      <c r="AN32" s="755"/>
      <c r="AO32" s="755"/>
      <c r="AP32" s="737">
        <v>26</v>
      </c>
      <c r="AQ32" s="738"/>
      <c r="AR32" s="739"/>
    </row>
    <row r="33" spans="1:46" x14ac:dyDescent="0.15">
      <c r="B33" s="720"/>
      <c r="C33" s="721"/>
      <c r="D33" s="721"/>
      <c r="E33" s="722"/>
      <c r="F33" s="720"/>
      <c r="G33" s="721"/>
      <c r="H33" s="722"/>
      <c r="I33" s="723">
        <f>I16+I32</f>
        <v>428</v>
      </c>
      <c r="J33" s="723"/>
      <c r="K33" s="723"/>
      <c r="L33" s="724">
        <f>L16+L32</f>
        <v>148.6</v>
      </c>
      <c r="M33" s="725"/>
      <c r="N33" s="726"/>
      <c r="AF33" s="54" t="s">
        <v>4</v>
      </c>
      <c r="AG33" s="55"/>
      <c r="AH33" s="55"/>
      <c r="AI33" s="55"/>
      <c r="AJ33" s="742">
        <v>0.8520833333333333</v>
      </c>
      <c r="AK33" s="743"/>
      <c r="AL33" s="744"/>
      <c r="AM33" s="745">
        <v>60</v>
      </c>
      <c r="AN33" s="745"/>
      <c r="AO33" s="745"/>
      <c r="AP33" s="64"/>
      <c r="AQ33" s="85"/>
      <c r="AR33" s="66"/>
    </row>
    <row r="34" spans="1:46" x14ac:dyDescent="0.15">
      <c r="B34" s="711"/>
      <c r="C34" s="712"/>
      <c r="D34" s="712"/>
      <c r="E34" s="712"/>
      <c r="F34" s="712"/>
      <c r="G34" s="712"/>
      <c r="H34" s="713"/>
      <c r="I34" s="727">
        <f>ROUNDUP(I33/60,0)</f>
        <v>8</v>
      </c>
      <c r="J34" s="728"/>
      <c r="K34" s="729"/>
      <c r="L34" s="730">
        <f>ROUNDUP(L33,-1)</f>
        <v>150</v>
      </c>
      <c r="M34" s="731"/>
      <c r="N34" s="732"/>
      <c r="Y34" s="97"/>
      <c r="Z34" s="97"/>
      <c r="AA34" s="97"/>
      <c r="AF34" s="733"/>
      <c r="AG34" s="734"/>
      <c r="AH34" s="734"/>
      <c r="AI34" s="735"/>
      <c r="AJ34" s="733"/>
      <c r="AK34" s="734"/>
      <c r="AL34" s="735"/>
      <c r="AM34" s="736">
        <f>SUM(AM18:AO33)</f>
        <v>276</v>
      </c>
      <c r="AN34" s="736"/>
      <c r="AO34" s="736"/>
      <c r="AP34" s="717">
        <f>SUM(AP18:AR33)</f>
        <v>76.900000000000006</v>
      </c>
      <c r="AQ34" s="718"/>
      <c r="AR34" s="719"/>
    </row>
    <row r="35" spans="1:46" x14ac:dyDescent="0.15">
      <c r="Y35" s="97"/>
      <c r="Z35" s="97"/>
      <c r="AA35" s="97"/>
      <c r="AF35" s="720"/>
      <c r="AG35" s="721"/>
      <c r="AH35" s="721"/>
      <c r="AI35" s="722"/>
      <c r="AJ35" s="720"/>
      <c r="AK35" s="721"/>
      <c r="AL35" s="722"/>
      <c r="AM35" s="723">
        <f>AM16+AM34</f>
        <v>440</v>
      </c>
      <c r="AN35" s="723"/>
      <c r="AO35" s="723"/>
      <c r="AP35" s="724">
        <f>AP16+AP34</f>
        <v>146.60000000000002</v>
      </c>
      <c r="AQ35" s="725"/>
      <c r="AR35" s="726"/>
    </row>
    <row r="36" spans="1:46" x14ac:dyDescent="0.15">
      <c r="AF36" s="44"/>
      <c r="AG36" s="45"/>
      <c r="AH36" s="45"/>
      <c r="AI36" s="45"/>
      <c r="AJ36" s="56"/>
      <c r="AK36" s="57"/>
      <c r="AL36" s="224"/>
      <c r="AM36" s="727">
        <f>ROUNDUP(AM35/60,0)</f>
        <v>8</v>
      </c>
      <c r="AN36" s="728"/>
      <c r="AO36" s="729"/>
      <c r="AP36" s="730">
        <f>ROUNDUP(AP35,-1)</f>
        <v>150</v>
      </c>
      <c r="AQ36" s="731"/>
      <c r="AR36" s="732"/>
    </row>
    <row r="37" spans="1:46" hidden="1" outlineLevel="1" x14ac:dyDescent="0.15">
      <c r="B37" s="711" t="s">
        <v>24</v>
      </c>
      <c r="C37" s="712"/>
      <c r="D37" s="712"/>
      <c r="E37" s="712"/>
      <c r="F37" s="712"/>
      <c r="G37" s="712"/>
      <c r="H37" s="713"/>
      <c r="I37" s="714">
        <f>ROUNDUP((I33-I10-I15-I18-I30)/60,0)</f>
        <v>5</v>
      </c>
      <c r="J37" s="715"/>
      <c r="K37" s="716"/>
      <c r="L37" s="708">
        <f>ROUNDUP((L33-L10-L15-L18-L30),-1)</f>
        <v>40</v>
      </c>
      <c r="M37" s="709"/>
      <c r="N37" s="710"/>
      <c r="AF37" s="37"/>
      <c r="AG37" s="42"/>
      <c r="AH37" s="42"/>
      <c r="AI37" s="42"/>
      <c r="AJ37" s="37"/>
      <c r="AK37" s="42"/>
      <c r="AL37" s="224" t="s">
        <v>32</v>
      </c>
      <c r="AM37" s="714">
        <f>ROUNDUP((AM35-AM10-AM15-AM18-AM32)/60,0)</f>
        <v>5</v>
      </c>
      <c r="AN37" s="715"/>
      <c r="AO37" s="716"/>
      <c r="AP37" s="708">
        <f>ROUNDUP((AP35-AP10-AP15-AP18-AP32),-1)</f>
        <v>50</v>
      </c>
      <c r="AQ37" s="709"/>
      <c r="AR37" s="710"/>
    </row>
    <row r="38" spans="1:46" hidden="1" outlineLevel="1" x14ac:dyDescent="0.15">
      <c r="Q38" s="37"/>
      <c r="R38" s="42"/>
      <c r="S38" s="42"/>
      <c r="T38" s="42"/>
      <c r="U38" s="37"/>
      <c r="V38" s="42"/>
      <c r="W38" s="29" t="s">
        <v>32</v>
      </c>
      <c r="X38" s="714">
        <f>ROUNDUP((X30-X10-X16-X19-X27)/60,0)</f>
        <v>3</v>
      </c>
      <c r="Y38" s="715"/>
      <c r="Z38" s="716"/>
      <c r="AA38" s="708">
        <f>ROUNDUP((AA30-AA10-AA16-AA19-AA27),-1)</f>
        <v>40</v>
      </c>
      <c r="AB38" s="709"/>
      <c r="AC38" s="710"/>
    </row>
    <row r="39" spans="1:46" hidden="1" outlineLevel="1" x14ac:dyDescent="0.15">
      <c r="AF39" s="89"/>
      <c r="AG39" s="89"/>
      <c r="AH39" s="89"/>
      <c r="AI39" s="89"/>
      <c r="AJ39" s="89"/>
      <c r="AK39" s="89"/>
      <c r="AL39" s="89"/>
      <c r="AM39" s="89"/>
      <c r="AN39" s="89"/>
      <c r="AO39" s="89"/>
      <c r="AP39" s="89"/>
      <c r="AQ39" s="89"/>
      <c r="AR39" s="89"/>
    </row>
    <row r="40" spans="1:46" ht="14.25" outlineLevel="1" thickBot="1" x14ac:dyDescent="0.2">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218"/>
      <c r="AG40" s="218"/>
      <c r="AH40" s="218"/>
      <c r="AI40" s="218"/>
      <c r="AJ40" s="218"/>
      <c r="AK40" s="218"/>
      <c r="AL40" s="218"/>
      <c r="AM40" s="218"/>
      <c r="AN40" s="218"/>
      <c r="AO40" s="218"/>
      <c r="AP40" s="218"/>
      <c r="AQ40" s="218"/>
      <c r="AR40" s="218"/>
      <c r="AS40" s="139"/>
      <c r="AT40" s="139"/>
    </row>
    <row r="41" spans="1:46" ht="19.5" customHeight="1" outlineLevel="1" x14ac:dyDescent="0.15">
      <c r="A41" s="845" t="s">
        <v>68</v>
      </c>
      <c r="B41" s="845"/>
      <c r="C41" s="845"/>
      <c r="D41" s="845"/>
      <c r="E41" s="845"/>
      <c r="F41" s="845"/>
      <c r="G41" s="845"/>
      <c r="H41" s="845"/>
      <c r="I41" s="845"/>
      <c r="J41" s="845"/>
      <c r="K41" s="845"/>
      <c r="L41" s="845"/>
      <c r="M41" s="131"/>
      <c r="N41" s="131"/>
      <c r="O41" s="131"/>
      <c r="P41" s="131"/>
      <c r="Q41" s="131"/>
      <c r="R41" s="131"/>
      <c r="S41" s="131"/>
      <c r="T41" s="131"/>
      <c r="U41" s="131"/>
      <c r="V41" s="131"/>
      <c r="W41" s="131"/>
      <c r="X41" s="131"/>
      <c r="Y41" s="131"/>
      <c r="Z41" s="131"/>
      <c r="AA41" s="131"/>
      <c r="AB41" s="131"/>
      <c r="AC41" s="131"/>
      <c r="AD41" s="131"/>
      <c r="AE41" s="131"/>
      <c r="AF41" s="89"/>
      <c r="AG41" s="89"/>
      <c r="AH41" s="89"/>
      <c r="AI41" s="89"/>
      <c r="AJ41" s="89"/>
      <c r="AK41" s="89"/>
      <c r="AL41" s="89"/>
      <c r="AM41" s="89"/>
      <c r="AN41" s="89"/>
      <c r="AO41" s="89"/>
      <c r="AP41" s="89"/>
      <c r="AQ41" s="89"/>
      <c r="AR41" s="131"/>
      <c r="AS41" s="131"/>
      <c r="AT41" s="131"/>
    </row>
    <row r="42" spans="1:46" outlineLevel="1" x14ac:dyDescent="0.15">
      <c r="AS42" s="89"/>
      <c r="AT42" s="89"/>
    </row>
    <row r="43" spans="1:46" x14ac:dyDescent="0.15">
      <c r="B43" s="91" t="s">
        <v>76</v>
      </c>
      <c r="C43" s="91"/>
      <c r="D43" s="91"/>
      <c r="E43" s="91"/>
      <c r="F43" s="91"/>
      <c r="G43" s="91"/>
      <c r="H43" s="91"/>
      <c r="I43" s="91"/>
      <c r="J43" s="91"/>
      <c r="K43" s="91"/>
      <c r="L43" s="91"/>
      <c r="M43" s="91"/>
      <c r="N43" s="91"/>
      <c r="O43" s="91"/>
      <c r="P43" s="91"/>
      <c r="Q43" s="91" t="s">
        <v>77</v>
      </c>
      <c r="R43" s="91"/>
      <c r="S43" s="91"/>
      <c r="T43" s="91"/>
      <c r="U43" s="91"/>
      <c r="V43" s="91"/>
      <c r="W43" s="91"/>
      <c r="X43" s="91"/>
      <c r="Y43" s="91"/>
      <c r="Z43" s="91"/>
      <c r="AA43" s="91"/>
      <c r="AB43" s="91"/>
      <c r="AC43" s="91"/>
      <c r="AD43" s="91"/>
      <c r="AF43" s="91" t="s">
        <v>78</v>
      </c>
      <c r="AG43" s="91"/>
      <c r="AH43" s="91"/>
      <c r="AI43" s="91"/>
      <c r="AJ43" s="91"/>
      <c r="AK43" s="91"/>
      <c r="AL43" s="91"/>
      <c r="AM43" s="91"/>
      <c r="AN43" s="91"/>
      <c r="AO43" s="91"/>
      <c r="AP43" s="91"/>
      <c r="AQ43" s="91"/>
      <c r="AR43" s="91"/>
    </row>
    <row r="44" spans="1:46" x14ac:dyDescent="0.15">
      <c r="B44" s="91" t="s">
        <v>5</v>
      </c>
      <c r="C44" s="91"/>
      <c r="D44" s="91"/>
      <c r="E44" s="91"/>
      <c r="F44" s="91"/>
      <c r="G44" s="91"/>
      <c r="H44" s="91"/>
      <c r="I44" s="91"/>
      <c r="J44" s="91"/>
      <c r="K44" s="91"/>
      <c r="L44" s="91"/>
      <c r="M44" s="91"/>
      <c r="N44" s="91"/>
      <c r="O44" s="91"/>
      <c r="P44" s="91"/>
      <c r="Q44" s="91" t="s">
        <v>5</v>
      </c>
      <c r="R44" s="91"/>
      <c r="S44" s="91"/>
      <c r="T44" s="91"/>
      <c r="U44" s="91"/>
      <c r="V44" s="91"/>
      <c r="W44" s="91"/>
      <c r="X44" s="91"/>
      <c r="Y44" s="91"/>
      <c r="Z44" s="91"/>
      <c r="AA44" s="91"/>
      <c r="AB44" s="91"/>
      <c r="AC44" s="91"/>
      <c r="AD44" s="91"/>
      <c r="AF44" s="91" t="s">
        <v>5</v>
      </c>
      <c r="AG44" s="91"/>
      <c r="AH44" s="91"/>
      <c r="AI44" s="91"/>
      <c r="AJ44" s="91"/>
      <c r="AK44" s="91"/>
      <c r="AL44" s="91"/>
      <c r="AM44" s="91"/>
      <c r="AN44" s="91"/>
      <c r="AO44" s="91"/>
      <c r="AP44" s="91"/>
      <c r="AQ44" s="91"/>
      <c r="AR44" s="91"/>
      <c r="AS44" s="91"/>
    </row>
    <row r="45" spans="1:46" x14ac:dyDescent="0.15">
      <c r="B45" s="92" t="s">
        <v>75</v>
      </c>
      <c r="C45" s="92"/>
      <c r="D45" s="92"/>
      <c r="E45" s="92"/>
      <c r="F45" s="92"/>
      <c r="G45" s="91"/>
      <c r="H45" s="91"/>
      <c r="I45" s="220"/>
      <c r="J45" s="704">
        <f>$F$2*(J47+J49)</f>
        <v>15785820</v>
      </c>
      <c r="K45" s="704"/>
      <c r="L45" s="704"/>
      <c r="M45" s="704"/>
      <c r="N45" s="92" t="s">
        <v>7</v>
      </c>
      <c r="O45" s="92"/>
      <c r="P45" s="92"/>
      <c r="Q45" s="92" t="s">
        <v>75</v>
      </c>
      <c r="R45" s="92"/>
      <c r="S45" s="92"/>
      <c r="T45" s="92"/>
      <c r="U45" s="92"/>
      <c r="V45" s="91"/>
      <c r="W45" s="91"/>
      <c r="X45" s="220"/>
      <c r="Y45" s="704">
        <f>$F$2*(Y47+Y49)</f>
        <v>12990240</v>
      </c>
      <c r="Z45" s="704"/>
      <c r="AA45" s="704"/>
      <c r="AB45" s="704"/>
      <c r="AC45" s="92" t="s">
        <v>7</v>
      </c>
      <c r="AD45" s="92"/>
      <c r="AF45" s="92" t="s">
        <v>75</v>
      </c>
      <c r="AG45" s="92"/>
      <c r="AH45" s="92"/>
      <c r="AI45" s="92"/>
      <c r="AJ45" s="92"/>
      <c r="AK45" s="91"/>
      <c r="AL45" s="91"/>
      <c r="AM45" s="220"/>
      <c r="AN45" s="704">
        <f>$F$2*(AN47+AN49)</f>
        <v>15785820</v>
      </c>
      <c r="AO45" s="704"/>
      <c r="AP45" s="704"/>
      <c r="AQ45" s="704"/>
      <c r="AR45" s="92" t="s">
        <v>7</v>
      </c>
      <c r="AS45" s="91"/>
    </row>
    <row r="46" spans="1:46" x14ac:dyDescent="0.15">
      <c r="B46" s="91" t="s">
        <v>10</v>
      </c>
      <c r="C46" s="91"/>
      <c r="D46" s="91"/>
      <c r="E46" s="91"/>
      <c r="F46" s="91"/>
      <c r="G46" s="91"/>
      <c r="H46" s="91"/>
      <c r="I46" s="91"/>
      <c r="J46" s="92"/>
      <c r="K46" s="92"/>
      <c r="L46" s="92"/>
      <c r="M46" s="92"/>
      <c r="N46" s="92"/>
      <c r="O46" s="91"/>
      <c r="P46" s="91"/>
      <c r="Q46" s="91" t="s">
        <v>10</v>
      </c>
      <c r="R46" s="91"/>
      <c r="S46" s="91"/>
      <c r="T46" s="91"/>
      <c r="U46" s="91"/>
      <c r="V46" s="91"/>
      <c r="W46" s="91"/>
      <c r="X46" s="91"/>
      <c r="Y46" s="92"/>
      <c r="Z46" s="92"/>
      <c r="AA46" s="92"/>
      <c r="AB46" s="92"/>
      <c r="AC46" s="92"/>
      <c r="AD46" s="91"/>
      <c r="AF46" s="91" t="s">
        <v>10</v>
      </c>
      <c r="AG46" s="91"/>
      <c r="AH46" s="91"/>
      <c r="AI46" s="91"/>
      <c r="AJ46" s="91"/>
      <c r="AK46" s="91"/>
      <c r="AL46" s="91"/>
      <c r="AM46" s="91"/>
      <c r="AN46" s="92"/>
      <c r="AO46" s="92"/>
      <c r="AP46" s="92"/>
      <c r="AQ46" s="92"/>
      <c r="AR46" s="92"/>
      <c r="AS46" s="92"/>
    </row>
    <row r="47" spans="1:46" x14ac:dyDescent="0.15">
      <c r="B47" s="701">
        <f>L34</f>
        <v>150</v>
      </c>
      <c r="C47" s="701"/>
      <c r="D47" s="92" t="s">
        <v>12</v>
      </c>
      <c r="E47" s="702">
        <v>110</v>
      </c>
      <c r="F47" s="702"/>
      <c r="G47" s="702"/>
      <c r="H47" s="702"/>
      <c r="I47" s="92" t="s">
        <v>13</v>
      </c>
      <c r="J47" s="699">
        <f>B47*E47</f>
        <v>16500</v>
      </c>
      <c r="K47" s="699"/>
      <c r="L47" s="699"/>
      <c r="M47" s="699"/>
      <c r="N47" s="92" t="s">
        <v>14</v>
      </c>
      <c r="O47" s="91"/>
      <c r="P47" s="91"/>
      <c r="Q47" s="701">
        <f>AA31</f>
        <v>150</v>
      </c>
      <c r="R47" s="701"/>
      <c r="S47" s="92" t="s">
        <v>12</v>
      </c>
      <c r="T47" s="702">
        <v>110</v>
      </c>
      <c r="U47" s="702"/>
      <c r="V47" s="702"/>
      <c r="W47" s="702"/>
      <c r="X47" s="92" t="s">
        <v>13</v>
      </c>
      <c r="Y47" s="699">
        <f>Q47*T47</f>
        <v>16500</v>
      </c>
      <c r="Z47" s="699"/>
      <c r="AA47" s="699"/>
      <c r="AB47" s="699"/>
      <c r="AC47" s="92" t="s">
        <v>14</v>
      </c>
      <c r="AD47" s="91"/>
      <c r="AF47" s="701">
        <f>AP36</f>
        <v>150</v>
      </c>
      <c r="AG47" s="701"/>
      <c r="AH47" s="92" t="s">
        <v>12</v>
      </c>
      <c r="AI47" s="702">
        <v>110</v>
      </c>
      <c r="AJ47" s="702"/>
      <c r="AK47" s="702"/>
      <c r="AL47" s="702"/>
      <c r="AM47" s="92" t="s">
        <v>13</v>
      </c>
      <c r="AN47" s="699">
        <f>AF47*AI47</f>
        <v>16500</v>
      </c>
      <c r="AO47" s="699"/>
      <c r="AP47" s="699"/>
      <c r="AQ47" s="699"/>
      <c r="AR47" s="92" t="s">
        <v>14</v>
      </c>
      <c r="AS47" s="91"/>
    </row>
    <row r="48" spans="1:46" x14ac:dyDescent="0.15">
      <c r="B48" s="91" t="s">
        <v>16</v>
      </c>
      <c r="C48" s="91"/>
      <c r="D48" s="91"/>
      <c r="E48" s="91"/>
      <c r="F48" s="91"/>
      <c r="G48" s="91"/>
      <c r="H48" s="91"/>
      <c r="I48" s="91"/>
      <c r="J48" s="92"/>
      <c r="K48" s="92"/>
      <c r="L48" s="92"/>
      <c r="M48" s="92"/>
      <c r="N48" s="92"/>
      <c r="O48" s="91"/>
      <c r="P48" s="91"/>
      <c r="Q48" s="91" t="s">
        <v>16</v>
      </c>
      <c r="R48" s="91"/>
      <c r="S48" s="91"/>
      <c r="T48" s="91"/>
      <c r="U48" s="91"/>
      <c r="V48" s="91"/>
      <c r="W48" s="91"/>
      <c r="X48" s="91"/>
      <c r="Y48" s="92"/>
      <c r="Z48" s="92"/>
      <c r="AA48" s="92"/>
      <c r="AB48" s="92"/>
      <c r="AC48" s="92"/>
      <c r="AD48" s="91"/>
      <c r="AF48" s="91" t="s">
        <v>16</v>
      </c>
      <c r="AG48" s="91"/>
      <c r="AH48" s="91"/>
      <c r="AI48" s="91"/>
      <c r="AJ48" s="91"/>
      <c r="AK48" s="91"/>
      <c r="AL48" s="91"/>
      <c r="AM48" s="91"/>
      <c r="AN48" s="92"/>
      <c r="AO48" s="92"/>
      <c r="AP48" s="92"/>
      <c r="AQ48" s="92"/>
      <c r="AR48" s="92"/>
      <c r="AS48" s="91"/>
    </row>
    <row r="49" spans="1:46" x14ac:dyDescent="0.15">
      <c r="B49" s="706">
        <f>I34</f>
        <v>8</v>
      </c>
      <c r="C49" s="706"/>
      <c r="D49" s="91" t="s">
        <v>12</v>
      </c>
      <c r="E49" s="703">
        <v>5010</v>
      </c>
      <c r="F49" s="703"/>
      <c r="G49" s="703"/>
      <c r="H49" s="703"/>
      <c r="I49" s="114" t="s">
        <v>13</v>
      </c>
      <c r="J49" s="699">
        <f>B49*E49</f>
        <v>40080</v>
      </c>
      <c r="K49" s="699"/>
      <c r="L49" s="699"/>
      <c r="M49" s="699"/>
      <c r="N49" s="92" t="s">
        <v>17</v>
      </c>
      <c r="O49" s="91"/>
      <c r="P49" s="91"/>
      <c r="Q49" s="706">
        <f>X31</f>
        <v>6</v>
      </c>
      <c r="R49" s="706"/>
      <c r="S49" s="91" t="s">
        <v>12</v>
      </c>
      <c r="T49" s="703">
        <v>5010</v>
      </c>
      <c r="U49" s="703"/>
      <c r="V49" s="703"/>
      <c r="W49" s="703"/>
      <c r="X49" s="91" t="s">
        <v>13</v>
      </c>
      <c r="Y49" s="699">
        <f>Q49*T49</f>
        <v>30060</v>
      </c>
      <c r="Z49" s="699"/>
      <c r="AA49" s="699"/>
      <c r="AB49" s="699"/>
      <c r="AC49" s="92" t="s">
        <v>17</v>
      </c>
      <c r="AD49" s="91"/>
      <c r="AF49" s="706">
        <f>AM36</f>
        <v>8</v>
      </c>
      <c r="AG49" s="706"/>
      <c r="AH49" s="91" t="s">
        <v>12</v>
      </c>
      <c r="AI49" s="703">
        <v>5010</v>
      </c>
      <c r="AJ49" s="703"/>
      <c r="AK49" s="703"/>
      <c r="AL49" s="703"/>
      <c r="AM49" s="114" t="s">
        <v>13</v>
      </c>
      <c r="AN49" s="699">
        <f>AF49*AI49</f>
        <v>40080</v>
      </c>
      <c r="AO49" s="699"/>
      <c r="AP49" s="699"/>
      <c r="AQ49" s="699"/>
      <c r="AR49" s="92" t="s">
        <v>17</v>
      </c>
      <c r="AS49" s="91"/>
    </row>
    <row r="50" spans="1:46" x14ac:dyDescent="0.15">
      <c r="B50" s="91"/>
      <c r="C50" s="91"/>
      <c r="D50" s="91"/>
      <c r="E50" s="91"/>
      <c r="F50" s="91"/>
      <c r="G50" s="91"/>
      <c r="H50" s="91"/>
      <c r="I50" s="91"/>
      <c r="J50" s="92"/>
      <c r="K50" s="92"/>
      <c r="L50" s="92"/>
      <c r="M50" s="92"/>
      <c r="N50" s="92"/>
      <c r="O50" s="91"/>
      <c r="P50" s="91"/>
      <c r="Q50" s="91"/>
      <c r="R50" s="91"/>
      <c r="S50" s="91"/>
      <c r="T50" s="91"/>
      <c r="U50" s="91"/>
      <c r="V50" s="91"/>
      <c r="W50" s="91"/>
      <c r="X50" s="91"/>
      <c r="Y50" s="92"/>
      <c r="Z50" s="92"/>
      <c r="AA50" s="92"/>
      <c r="AB50" s="92"/>
      <c r="AC50" s="92"/>
      <c r="AD50" s="91"/>
      <c r="AF50" s="91"/>
      <c r="AG50" s="91"/>
      <c r="AH50" s="91"/>
      <c r="AI50" s="91"/>
      <c r="AJ50" s="91"/>
      <c r="AK50" s="91"/>
      <c r="AL50" s="91"/>
      <c r="AM50" s="91"/>
      <c r="AN50" s="92"/>
      <c r="AO50" s="92"/>
      <c r="AP50" s="92"/>
      <c r="AQ50" s="92"/>
      <c r="AR50" s="92"/>
      <c r="AS50" s="91"/>
    </row>
    <row r="51" spans="1:46" hidden="1" x14ac:dyDescent="0.15">
      <c r="B51" s="91" t="s">
        <v>18</v>
      </c>
      <c r="C51" s="91"/>
      <c r="D51" s="91"/>
      <c r="E51" s="91"/>
      <c r="F51" s="91"/>
      <c r="G51" s="91"/>
      <c r="H51" s="91"/>
      <c r="I51" s="91"/>
      <c r="J51" s="92"/>
      <c r="K51" s="92"/>
      <c r="L51" s="92"/>
      <c r="M51" s="92"/>
      <c r="N51" s="92"/>
      <c r="O51" s="91"/>
      <c r="P51" s="91"/>
      <c r="Q51" s="91" t="s">
        <v>18</v>
      </c>
      <c r="R51" s="91"/>
      <c r="S51" s="91"/>
      <c r="T51" s="91"/>
      <c r="U51" s="91"/>
      <c r="V51" s="91"/>
      <c r="W51" s="91"/>
      <c r="X51" s="91"/>
      <c r="Y51" s="92"/>
      <c r="Z51" s="92"/>
      <c r="AA51" s="92"/>
      <c r="AB51" s="92"/>
      <c r="AC51" s="92"/>
      <c r="AD51" s="91"/>
      <c r="AF51" s="91" t="s">
        <v>18</v>
      </c>
      <c r="AG51" s="91"/>
      <c r="AH51" s="91"/>
      <c r="AI51" s="91"/>
      <c r="AJ51" s="91"/>
      <c r="AK51" s="91"/>
      <c r="AL51" s="91"/>
      <c r="AM51" s="91"/>
      <c r="AN51" s="92"/>
      <c r="AO51" s="92"/>
      <c r="AP51" s="92"/>
      <c r="AQ51" s="92"/>
      <c r="AR51" s="92"/>
      <c r="AS51" s="91"/>
    </row>
    <row r="52" spans="1:46" hidden="1" x14ac:dyDescent="0.15">
      <c r="B52" s="92" t="s">
        <v>6</v>
      </c>
      <c r="C52" s="92"/>
      <c r="D52" s="92"/>
      <c r="E52" s="92"/>
      <c r="F52" s="91"/>
      <c r="G52" s="91"/>
      <c r="H52" s="91"/>
      <c r="I52" s="220"/>
      <c r="J52" s="704" t="e">
        <f>$F$2*(J54+J56)</f>
        <v>#VALUE!</v>
      </c>
      <c r="K52" s="704"/>
      <c r="L52" s="704"/>
      <c r="M52" s="704"/>
      <c r="N52" s="225" t="s">
        <v>19</v>
      </c>
      <c r="O52" s="91"/>
      <c r="P52" s="91"/>
      <c r="Q52" s="92" t="s">
        <v>6</v>
      </c>
      <c r="R52" s="92"/>
      <c r="S52" s="92"/>
      <c r="T52" s="92"/>
      <c r="U52" s="91"/>
      <c r="V52" s="91"/>
      <c r="W52" s="91"/>
      <c r="X52" s="220"/>
      <c r="Y52" s="704">
        <f>$F$2*(Y54+Y56)</f>
        <v>9156780</v>
      </c>
      <c r="Z52" s="704"/>
      <c r="AA52" s="704"/>
      <c r="AB52" s="704"/>
      <c r="AC52" s="225" t="s">
        <v>19</v>
      </c>
      <c r="AD52" s="91"/>
      <c r="AF52" s="92" t="s">
        <v>6</v>
      </c>
      <c r="AG52" s="92"/>
      <c r="AH52" s="92"/>
      <c r="AI52" s="92"/>
      <c r="AJ52" s="91"/>
      <c r="AK52" s="91"/>
      <c r="AL52" s="91"/>
      <c r="AM52" s="220"/>
      <c r="AN52" s="704">
        <f>$F$2*(AN54+AN56)</f>
        <v>11093040</v>
      </c>
      <c r="AO52" s="704"/>
      <c r="AP52" s="704"/>
      <c r="AQ52" s="704"/>
      <c r="AR52" s="225" t="s">
        <v>19</v>
      </c>
      <c r="AS52" s="91"/>
    </row>
    <row r="53" spans="1:46" hidden="1" x14ac:dyDescent="0.15">
      <c r="B53" s="91" t="s">
        <v>10</v>
      </c>
      <c r="C53" s="91"/>
      <c r="D53" s="91"/>
      <c r="E53" s="91"/>
      <c r="F53" s="91"/>
      <c r="G53" s="91"/>
      <c r="H53" s="91"/>
      <c r="I53" s="91"/>
      <c r="J53" s="92"/>
      <c r="K53" s="92"/>
      <c r="L53" s="92"/>
      <c r="M53" s="92"/>
      <c r="N53" s="92"/>
      <c r="O53" s="91"/>
      <c r="P53" s="91"/>
      <c r="Q53" s="91" t="s">
        <v>10</v>
      </c>
      <c r="R53" s="91"/>
      <c r="S53" s="91"/>
      <c r="T53" s="91"/>
      <c r="U53" s="91"/>
      <c r="V53" s="91"/>
      <c r="W53" s="91"/>
      <c r="X53" s="91"/>
      <c r="Y53" s="92"/>
      <c r="Z53" s="92"/>
      <c r="AA53" s="92"/>
      <c r="AB53" s="92"/>
      <c r="AC53" s="92"/>
      <c r="AD53" s="91"/>
      <c r="AF53" s="91" t="s">
        <v>10</v>
      </c>
      <c r="AG53" s="91"/>
      <c r="AH53" s="91"/>
      <c r="AI53" s="91"/>
      <c r="AJ53" s="91"/>
      <c r="AK53" s="91"/>
      <c r="AL53" s="91"/>
      <c r="AM53" s="91"/>
      <c r="AN53" s="92"/>
      <c r="AO53" s="92"/>
      <c r="AP53" s="92"/>
      <c r="AQ53" s="92"/>
      <c r="AR53" s="92"/>
      <c r="AS53" s="91"/>
    </row>
    <row r="54" spans="1:46" hidden="1" x14ac:dyDescent="0.15">
      <c r="B54" s="705">
        <f>B47</f>
        <v>150</v>
      </c>
      <c r="C54" s="705"/>
      <c r="D54" s="92" t="s">
        <v>12</v>
      </c>
      <c r="E54" s="702">
        <v>80</v>
      </c>
      <c r="F54" s="702"/>
      <c r="G54" s="702"/>
      <c r="H54" s="702"/>
      <c r="I54" s="92" t="s">
        <v>13</v>
      </c>
      <c r="J54" s="699">
        <f>B54*E54</f>
        <v>12000</v>
      </c>
      <c r="K54" s="699"/>
      <c r="L54" s="699"/>
      <c r="M54" s="699"/>
      <c r="N54" s="92" t="s">
        <v>14</v>
      </c>
      <c r="O54" s="91"/>
      <c r="P54" s="91"/>
      <c r="Q54" s="705">
        <f>Q47</f>
        <v>150</v>
      </c>
      <c r="R54" s="705"/>
      <c r="S54" s="92" t="s">
        <v>12</v>
      </c>
      <c r="T54" s="702">
        <v>80</v>
      </c>
      <c r="U54" s="702"/>
      <c r="V54" s="702"/>
      <c r="W54" s="702"/>
      <c r="X54" s="92" t="s">
        <v>13</v>
      </c>
      <c r="Y54" s="699">
        <f>Q54*T54</f>
        <v>12000</v>
      </c>
      <c r="Z54" s="699"/>
      <c r="AA54" s="699"/>
      <c r="AB54" s="699"/>
      <c r="AC54" s="92" t="s">
        <v>14</v>
      </c>
      <c r="AD54" s="91"/>
      <c r="AF54" s="701">
        <f>AF47</f>
        <v>150</v>
      </c>
      <c r="AG54" s="701"/>
      <c r="AH54" s="92" t="s">
        <v>12</v>
      </c>
      <c r="AI54" s="702">
        <v>80</v>
      </c>
      <c r="AJ54" s="702"/>
      <c r="AK54" s="702"/>
      <c r="AL54" s="702"/>
      <c r="AM54" s="92" t="s">
        <v>13</v>
      </c>
      <c r="AN54" s="699">
        <f>AF54*AI54</f>
        <v>12000</v>
      </c>
      <c r="AO54" s="699"/>
      <c r="AP54" s="699"/>
      <c r="AQ54" s="699"/>
      <c r="AR54" s="92" t="s">
        <v>14</v>
      </c>
      <c r="AS54" s="91"/>
    </row>
    <row r="55" spans="1:46" hidden="1" x14ac:dyDescent="0.15">
      <c r="B55" s="98" t="s">
        <v>82</v>
      </c>
      <c r="C55" s="98"/>
      <c r="D55" s="91"/>
      <c r="E55" s="91"/>
      <c r="F55" s="91"/>
      <c r="G55" s="91"/>
      <c r="H55" s="91"/>
      <c r="I55" s="91"/>
      <c r="J55" s="92"/>
      <c r="K55" s="92"/>
      <c r="L55" s="92"/>
      <c r="M55" s="92"/>
      <c r="N55" s="92"/>
      <c r="O55" s="91"/>
      <c r="P55" s="91"/>
      <c r="Q55" s="98" t="s">
        <v>16</v>
      </c>
      <c r="R55" s="98"/>
      <c r="S55" s="91"/>
      <c r="T55" s="91"/>
      <c r="U55" s="91"/>
      <c r="V55" s="91"/>
      <c r="W55" s="91"/>
      <c r="X55" s="91"/>
      <c r="Y55" s="92"/>
      <c r="Z55" s="92"/>
      <c r="AA55" s="92"/>
      <c r="AB55" s="92"/>
      <c r="AC55" s="92"/>
      <c r="AD55" s="91"/>
      <c r="AF55" s="91" t="s">
        <v>16</v>
      </c>
      <c r="AG55" s="91"/>
      <c r="AH55" s="91"/>
      <c r="AI55" s="91"/>
      <c r="AJ55" s="91"/>
      <c r="AK55" s="91"/>
      <c r="AL55" s="91"/>
      <c r="AM55" s="91"/>
      <c r="AN55" s="92"/>
      <c r="AO55" s="92"/>
      <c r="AP55" s="92"/>
      <c r="AQ55" s="92"/>
      <c r="AR55" s="92"/>
      <c r="AS55" s="91"/>
    </row>
    <row r="56" spans="1:46" hidden="1" x14ac:dyDescent="0.15">
      <c r="B56" s="707" t="s">
        <v>83</v>
      </c>
      <c r="C56" s="707"/>
      <c r="D56" s="91" t="s">
        <v>12</v>
      </c>
      <c r="E56" s="698">
        <v>3470</v>
      </c>
      <c r="F56" s="698"/>
      <c r="G56" s="698"/>
      <c r="H56" s="698"/>
      <c r="I56" s="91" t="s">
        <v>13</v>
      </c>
      <c r="J56" s="699" t="e">
        <f>B56*E56</f>
        <v>#VALUE!</v>
      </c>
      <c r="K56" s="699"/>
      <c r="L56" s="699"/>
      <c r="M56" s="699"/>
      <c r="N56" s="92" t="s">
        <v>17</v>
      </c>
      <c r="O56" s="91"/>
      <c r="P56" s="91"/>
      <c r="Q56" s="707">
        <f>Q49</f>
        <v>6</v>
      </c>
      <c r="R56" s="707"/>
      <c r="S56" s="91" t="s">
        <v>12</v>
      </c>
      <c r="T56" s="698">
        <v>3470</v>
      </c>
      <c r="U56" s="698"/>
      <c r="V56" s="698"/>
      <c r="W56" s="698"/>
      <c r="X56" s="91" t="s">
        <v>13</v>
      </c>
      <c r="Y56" s="699">
        <f>Q56*T56</f>
        <v>20820</v>
      </c>
      <c r="Z56" s="699"/>
      <c r="AA56" s="699"/>
      <c r="AB56" s="699"/>
      <c r="AC56" s="92" t="s">
        <v>17</v>
      </c>
      <c r="AD56" s="91"/>
      <c r="AF56" s="706">
        <f>AF49</f>
        <v>8</v>
      </c>
      <c r="AG56" s="706"/>
      <c r="AH56" s="91" t="s">
        <v>12</v>
      </c>
      <c r="AI56" s="698">
        <v>3470</v>
      </c>
      <c r="AJ56" s="698"/>
      <c r="AK56" s="698"/>
      <c r="AL56" s="698"/>
      <c r="AM56" s="91" t="s">
        <v>13</v>
      </c>
      <c r="AN56" s="699">
        <f>AF56*AI56</f>
        <v>27760</v>
      </c>
      <c r="AO56" s="699"/>
      <c r="AP56" s="699"/>
      <c r="AQ56" s="699"/>
      <c r="AR56" s="92" t="s">
        <v>17</v>
      </c>
      <c r="AS56" s="91"/>
    </row>
    <row r="57" spans="1:46" x14ac:dyDescent="0.15">
      <c r="A57" s="219" t="s">
        <v>62</v>
      </c>
      <c r="AS57" s="91"/>
    </row>
    <row r="58" spans="1:46" ht="16.5" customHeight="1" x14ac:dyDescent="0.15">
      <c r="A58" s="219" t="s">
        <v>69</v>
      </c>
      <c r="U58" s="121"/>
      <c r="V58" s="121"/>
      <c r="W58" s="121"/>
      <c r="Z58" s="220"/>
      <c r="AA58" s="220"/>
      <c r="AB58" s="220"/>
      <c r="AC58" s="220"/>
      <c r="AD58" s="220"/>
      <c r="AE58" s="220"/>
      <c r="AF58" s="220"/>
      <c r="AG58" s="220"/>
      <c r="AH58" s="220"/>
      <c r="AI58" s="220"/>
      <c r="AJ58" s="220"/>
      <c r="AK58" s="220"/>
      <c r="AL58" s="220"/>
      <c r="AM58" s="220"/>
      <c r="AN58" s="220"/>
      <c r="AO58" s="220"/>
      <c r="AP58" s="220"/>
      <c r="AQ58" s="220"/>
      <c r="AR58" s="220"/>
    </row>
    <row r="59" spans="1:46" x14ac:dyDescent="0.15">
      <c r="B59" s="121"/>
      <c r="C59" s="121"/>
      <c r="D59" s="121"/>
      <c r="E59" s="121"/>
      <c r="F59" s="121"/>
      <c r="G59" s="122"/>
      <c r="H59" s="121"/>
      <c r="I59" s="121"/>
      <c r="J59" s="123"/>
      <c r="K59" s="124"/>
      <c r="L59" s="124"/>
      <c r="M59" s="124"/>
      <c r="N59" s="124"/>
      <c r="O59" s="124"/>
      <c r="P59" s="121"/>
      <c r="Q59" s="121"/>
      <c r="R59" s="123"/>
      <c r="S59" s="124"/>
      <c r="T59" s="124"/>
      <c r="U59" s="124"/>
      <c r="V59" s="121"/>
      <c r="W59" s="121"/>
      <c r="Z59" s="220"/>
      <c r="AA59" s="220"/>
      <c r="AB59" s="220"/>
      <c r="AC59" s="220"/>
      <c r="AD59" s="220"/>
      <c r="AE59" s="220"/>
      <c r="AF59" s="220"/>
      <c r="AG59" s="220"/>
      <c r="AH59" s="220"/>
      <c r="AI59" s="220"/>
      <c r="AJ59" s="220"/>
      <c r="AK59" s="220"/>
      <c r="AL59" s="220"/>
      <c r="AM59" s="220"/>
      <c r="AN59" s="220"/>
      <c r="AO59" s="220"/>
      <c r="AP59" s="220"/>
      <c r="AQ59" s="220"/>
      <c r="AR59" s="220"/>
    </row>
    <row r="60" spans="1:46" x14ac:dyDescent="0.15">
      <c r="B60" s="994" t="s">
        <v>93</v>
      </c>
      <c r="C60" s="994"/>
      <c r="D60" s="994"/>
      <c r="E60" s="994"/>
      <c r="F60" s="994"/>
      <c r="G60" s="994"/>
      <c r="H60" s="994"/>
      <c r="I60" s="994"/>
      <c r="J60" s="994"/>
      <c r="K60" s="994"/>
      <c r="L60" s="994"/>
      <c r="M60" s="994"/>
      <c r="N60" s="994"/>
      <c r="O60" s="994"/>
      <c r="P60" s="121"/>
      <c r="Q60" s="226" t="s">
        <v>94</v>
      </c>
      <c r="R60" s="226"/>
      <c r="S60" s="226"/>
      <c r="T60" s="226"/>
      <c r="U60" s="226"/>
      <c r="V60" s="226"/>
      <c r="W60" s="226"/>
      <c r="X60" s="226"/>
      <c r="Y60" s="226"/>
      <c r="Z60" s="226"/>
      <c r="AA60" s="226"/>
      <c r="AB60" s="226"/>
      <c r="AC60" s="226"/>
      <c r="AD60" s="226"/>
      <c r="AF60" s="220"/>
      <c r="AG60" s="220"/>
      <c r="AH60" s="220"/>
      <c r="AI60" s="220"/>
      <c r="AJ60" s="220"/>
      <c r="AK60" s="220"/>
      <c r="AL60" s="220"/>
      <c r="AM60" s="220"/>
      <c r="AN60" s="220"/>
      <c r="AO60" s="220"/>
      <c r="AP60" s="220"/>
      <c r="AQ60" s="220"/>
      <c r="AR60" s="220"/>
      <c r="AS60" s="220"/>
    </row>
    <row r="61" spans="1:46" x14ac:dyDescent="0.15">
      <c r="B61" s="994" t="s">
        <v>63</v>
      </c>
      <c r="C61" s="994"/>
      <c r="D61" s="994"/>
      <c r="E61" s="994"/>
      <c r="F61" s="994"/>
      <c r="G61" s="994"/>
      <c r="H61" s="994"/>
      <c r="I61" s="994"/>
      <c r="J61" s="994"/>
      <c r="K61" s="994"/>
      <c r="L61" s="994"/>
      <c r="M61" s="994"/>
      <c r="N61" s="994"/>
      <c r="O61" s="994"/>
      <c r="P61" s="121"/>
      <c r="Q61" s="226" t="s">
        <v>65</v>
      </c>
      <c r="R61" s="226"/>
      <c r="S61" s="226"/>
      <c r="T61" s="226"/>
      <c r="U61" s="226"/>
      <c r="V61" s="226"/>
      <c r="W61" s="226"/>
      <c r="X61" s="226"/>
      <c r="Y61" s="226"/>
      <c r="Z61" s="226"/>
      <c r="AA61" s="226"/>
      <c r="AB61" s="226"/>
      <c r="AC61" s="226"/>
      <c r="AD61" s="226"/>
      <c r="AE61" s="221"/>
      <c r="AF61" s="219" t="s">
        <v>74</v>
      </c>
      <c r="AS61" s="220"/>
    </row>
    <row r="62" spans="1:46" x14ac:dyDescent="0.15">
      <c r="B62" s="995" t="s">
        <v>64</v>
      </c>
      <c r="C62" s="995"/>
      <c r="D62" s="995"/>
      <c r="E62" s="995"/>
      <c r="F62" s="995"/>
      <c r="G62" s="995"/>
      <c r="H62" s="995"/>
      <c r="I62" s="995"/>
      <c r="J62" s="995"/>
      <c r="K62" s="995"/>
      <c r="L62" s="995"/>
      <c r="M62" s="995"/>
      <c r="N62" s="995"/>
      <c r="O62" s="995"/>
      <c r="P62" s="124"/>
      <c r="Q62" s="217" t="s">
        <v>66</v>
      </c>
      <c r="R62" s="217"/>
      <c r="S62" s="217"/>
      <c r="T62" s="217"/>
      <c r="U62" s="217"/>
      <c r="V62" s="217"/>
      <c r="W62" s="217"/>
      <c r="X62" s="217"/>
      <c r="Y62" s="217"/>
      <c r="Z62" s="217"/>
      <c r="AA62" s="217"/>
      <c r="AB62" s="217"/>
      <c r="AC62" s="217"/>
      <c r="AD62" s="217"/>
      <c r="AE62" s="221"/>
      <c r="AF62" s="994" t="s">
        <v>67</v>
      </c>
      <c r="AG62" s="994"/>
      <c r="AH62" s="994"/>
      <c r="AI62" s="994"/>
      <c r="AJ62" s="994"/>
      <c r="AK62" s="994"/>
      <c r="AL62" s="994"/>
      <c r="AM62" s="994"/>
      <c r="AN62" s="994"/>
      <c r="AO62" s="994"/>
      <c r="AP62" s="994"/>
      <c r="AQ62" s="994"/>
      <c r="AR62" s="994"/>
      <c r="AS62" s="994"/>
      <c r="AT62" s="994"/>
    </row>
    <row r="63" spans="1:46" x14ac:dyDescent="0.15">
      <c r="B63" s="995" t="s">
        <v>79</v>
      </c>
      <c r="C63" s="995"/>
      <c r="D63" s="995"/>
      <c r="E63" s="995"/>
      <c r="F63" s="995"/>
      <c r="G63" s="995"/>
      <c r="H63" s="995"/>
      <c r="I63" s="995"/>
      <c r="J63" s="995"/>
      <c r="K63" s="995"/>
      <c r="L63" s="995"/>
      <c r="M63" s="995"/>
      <c r="N63" s="995"/>
      <c r="O63" s="995"/>
      <c r="P63" s="124"/>
      <c r="Q63" s="217"/>
      <c r="R63" s="217"/>
      <c r="S63" s="217"/>
      <c r="T63" s="217"/>
      <c r="U63" s="217"/>
      <c r="V63" s="217"/>
      <c r="W63" s="217"/>
      <c r="X63" s="217"/>
      <c r="Y63" s="217"/>
      <c r="Z63" s="217"/>
      <c r="AA63" s="217"/>
      <c r="AB63" s="217"/>
      <c r="AC63" s="217"/>
      <c r="AD63" s="217"/>
      <c r="AE63" s="220"/>
      <c r="AF63" s="994" t="s">
        <v>70</v>
      </c>
      <c r="AG63" s="994"/>
      <c r="AH63" s="994"/>
      <c r="AI63" s="994"/>
      <c r="AJ63" s="994"/>
      <c r="AK63" s="994"/>
      <c r="AL63" s="994"/>
      <c r="AM63" s="994"/>
      <c r="AN63" s="994"/>
      <c r="AO63" s="994"/>
      <c r="AP63" s="994"/>
      <c r="AQ63" s="994"/>
      <c r="AR63" s="994"/>
      <c r="AS63" s="994"/>
      <c r="AT63" s="994"/>
    </row>
    <row r="64" spans="1:46" x14ac:dyDescent="0.15">
      <c r="B64" s="121"/>
      <c r="C64" s="121"/>
      <c r="D64" s="121"/>
      <c r="E64" s="127"/>
      <c r="F64" s="124"/>
      <c r="G64" s="124"/>
      <c r="H64" s="124"/>
      <c r="I64" s="123"/>
      <c r="J64" s="123"/>
      <c r="K64" s="123"/>
      <c r="L64" s="123"/>
      <c r="M64" s="123"/>
      <c r="N64" s="125"/>
      <c r="O64" s="124"/>
      <c r="P64" s="124"/>
      <c r="Q64" s="123"/>
      <c r="R64" s="123"/>
      <c r="S64" s="123"/>
      <c r="T64" s="123"/>
      <c r="U64" s="123"/>
      <c r="V64" s="121"/>
      <c r="W64" s="121"/>
      <c r="AF64" s="220"/>
      <c r="AG64" s="220"/>
      <c r="AH64" s="220"/>
      <c r="AI64" s="220"/>
      <c r="AJ64" s="220"/>
      <c r="AK64" s="220"/>
      <c r="AL64" s="220"/>
      <c r="AM64" s="220"/>
      <c r="AN64" s="220"/>
      <c r="AO64" s="220"/>
      <c r="AP64" s="220"/>
      <c r="AQ64" s="220"/>
      <c r="AR64" s="220"/>
      <c r="AS64" s="221"/>
      <c r="AT64" s="221"/>
    </row>
    <row r="65" spans="2:45" x14ac:dyDescent="0.15">
      <c r="B65" s="121"/>
      <c r="C65" s="124"/>
      <c r="D65" s="124"/>
      <c r="E65" s="124"/>
      <c r="F65" s="124"/>
      <c r="G65" s="124"/>
      <c r="H65" s="121"/>
      <c r="I65" s="123"/>
      <c r="J65" s="123"/>
      <c r="K65" s="123"/>
      <c r="L65" s="123"/>
      <c r="M65" s="123"/>
      <c r="N65" s="123"/>
      <c r="O65" s="123"/>
      <c r="P65" s="124"/>
      <c r="Q65" s="123"/>
      <c r="R65" s="123"/>
      <c r="S65" s="123"/>
      <c r="T65" s="123"/>
      <c r="U65" s="123"/>
      <c r="V65" s="121"/>
      <c r="W65" s="121"/>
      <c r="Z65" s="221"/>
      <c r="AA65" s="221"/>
      <c r="AB65" s="221"/>
      <c r="AC65" s="221"/>
      <c r="AD65" s="221"/>
      <c r="AE65" s="221"/>
      <c r="AS65" s="220"/>
    </row>
    <row r="66" spans="2:45" x14ac:dyDescent="0.15">
      <c r="B66" s="121"/>
      <c r="C66" s="124"/>
      <c r="D66" s="124"/>
      <c r="E66" s="124"/>
      <c r="F66" s="124"/>
      <c r="G66" s="124"/>
      <c r="H66" s="124"/>
      <c r="I66" s="123"/>
      <c r="J66" s="123"/>
      <c r="K66" s="123"/>
      <c r="L66" s="123"/>
      <c r="M66" s="123"/>
      <c r="N66" s="123"/>
      <c r="O66" s="123"/>
      <c r="P66" s="124"/>
      <c r="Q66" s="123"/>
      <c r="R66" s="123"/>
      <c r="S66" s="123"/>
      <c r="T66" s="123"/>
      <c r="U66" s="123"/>
      <c r="V66" s="121"/>
      <c r="W66" s="121"/>
      <c r="Z66" s="221"/>
      <c r="AA66" s="221"/>
      <c r="AB66" s="221"/>
      <c r="AC66" s="221"/>
      <c r="AD66" s="221"/>
      <c r="AE66" s="221"/>
      <c r="AF66" s="221"/>
      <c r="AG66" s="221"/>
      <c r="AH66" s="221"/>
      <c r="AI66" s="221"/>
      <c r="AJ66" s="221"/>
      <c r="AK66" s="221"/>
      <c r="AL66" s="221"/>
      <c r="AM66" s="221"/>
      <c r="AN66" s="221"/>
      <c r="AO66" s="221"/>
      <c r="AP66" s="221"/>
      <c r="AQ66" s="221"/>
      <c r="AR66" s="221"/>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c r="Z67" s="220"/>
      <c r="AA67" s="220"/>
      <c r="AB67" s="220"/>
      <c r="AC67" s="220"/>
      <c r="AD67" s="220"/>
      <c r="AE67" s="220"/>
      <c r="AF67" s="221"/>
      <c r="AG67" s="221"/>
      <c r="AH67" s="221"/>
      <c r="AI67" s="221"/>
      <c r="AJ67" s="221"/>
      <c r="AK67" s="221"/>
      <c r="AL67" s="221"/>
      <c r="AM67" s="221"/>
      <c r="AN67" s="221"/>
      <c r="AO67" s="221"/>
      <c r="AP67" s="221"/>
      <c r="AQ67" s="221"/>
      <c r="AR67" s="221"/>
      <c r="AS67" s="221"/>
    </row>
    <row r="68" spans="2:45" x14ac:dyDescent="0.15">
      <c r="B68" s="121"/>
      <c r="C68" s="124"/>
      <c r="D68" s="124"/>
      <c r="E68" s="124"/>
      <c r="F68" s="124"/>
      <c r="G68" s="124"/>
      <c r="H68" s="124"/>
      <c r="I68" s="123"/>
      <c r="J68" s="123"/>
      <c r="K68" s="123"/>
      <c r="L68" s="123"/>
      <c r="M68" s="123"/>
      <c r="N68" s="123"/>
      <c r="O68" s="123"/>
      <c r="P68" s="124"/>
      <c r="Q68" s="123"/>
      <c r="R68" s="123"/>
      <c r="S68" s="123"/>
      <c r="T68" s="123"/>
      <c r="U68" s="123"/>
      <c r="V68" s="121"/>
      <c r="W68" s="121"/>
      <c r="AF68" s="220"/>
      <c r="AG68" s="220"/>
      <c r="AH68" s="220"/>
      <c r="AI68" s="220"/>
      <c r="AJ68" s="220"/>
      <c r="AK68" s="220"/>
      <c r="AL68" s="220"/>
      <c r="AM68" s="220"/>
      <c r="AN68" s="220"/>
      <c r="AO68" s="220"/>
      <c r="AP68" s="220"/>
      <c r="AQ68" s="220"/>
      <c r="AR68" s="220"/>
      <c r="AS68" s="221"/>
    </row>
    <row r="69" spans="2:45" x14ac:dyDescent="0.15">
      <c r="B69" s="121"/>
      <c r="C69" s="124"/>
      <c r="D69" s="124"/>
      <c r="E69" s="124"/>
      <c r="F69" s="124"/>
      <c r="G69" s="124"/>
      <c r="H69" s="124"/>
      <c r="I69" s="121"/>
      <c r="J69" s="124"/>
      <c r="K69" s="124"/>
      <c r="L69" s="124"/>
      <c r="M69" s="124"/>
      <c r="N69" s="124"/>
      <c r="O69" s="124"/>
      <c r="P69" s="121"/>
      <c r="Q69" s="121"/>
      <c r="R69" s="124"/>
      <c r="S69" s="124"/>
      <c r="T69" s="124"/>
      <c r="U69" s="124"/>
      <c r="V69" s="121"/>
      <c r="W69" s="121"/>
      <c r="Z69" s="221"/>
      <c r="AA69" s="221"/>
      <c r="AB69" s="221"/>
      <c r="AC69" s="221"/>
      <c r="AD69" s="221"/>
      <c r="AE69" s="221"/>
      <c r="AS69" s="220"/>
    </row>
    <row r="70" spans="2:45" x14ac:dyDescent="0.15">
      <c r="B70" s="121"/>
      <c r="C70" s="124"/>
      <c r="D70" s="124"/>
      <c r="E70" s="124"/>
      <c r="F70" s="124"/>
      <c r="G70" s="124"/>
      <c r="H70" s="124"/>
      <c r="I70" s="130"/>
      <c r="J70" s="130"/>
      <c r="K70" s="130"/>
      <c r="L70" s="130"/>
      <c r="M70" s="130"/>
      <c r="N70" s="128"/>
      <c r="O70" s="123"/>
      <c r="P70" s="124"/>
      <c r="Q70" s="130"/>
      <c r="R70" s="130"/>
      <c r="S70" s="130"/>
      <c r="T70" s="130"/>
      <c r="U70" s="130"/>
      <c r="V70" s="121"/>
      <c r="W70" s="121"/>
      <c r="Z70" s="221"/>
      <c r="AA70" s="221"/>
      <c r="AB70" s="221"/>
      <c r="AC70" s="221"/>
      <c r="AD70" s="221"/>
      <c r="AE70" s="221"/>
      <c r="AF70" s="221"/>
      <c r="AG70" s="221"/>
      <c r="AH70" s="221"/>
      <c r="AI70" s="221"/>
      <c r="AJ70" s="221"/>
      <c r="AK70" s="221"/>
      <c r="AL70" s="221"/>
      <c r="AM70" s="221"/>
      <c r="AN70" s="221"/>
      <c r="AO70" s="221"/>
      <c r="AP70" s="221"/>
      <c r="AQ70" s="221"/>
      <c r="AR70" s="221"/>
    </row>
    <row r="71" spans="2:45" x14ac:dyDescent="0.15">
      <c r="B71" s="121"/>
      <c r="C71" s="121"/>
      <c r="D71" s="121"/>
      <c r="E71" s="121"/>
      <c r="F71" s="121"/>
      <c r="G71" s="121"/>
      <c r="H71" s="121"/>
      <c r="I71" s="126"/>
      <c r="J71" s="126"/>
      <c r="K71" s="126"/>
      <c r="L71" s="126"/>
      <c r="M71" s="126"/>
      <c r="N71" s="126"/>
      <c r="O71" s="126"/>
      <c r="P71" s="124"/>
      <c r="Q71" s="123"/>
      <c r="R71" s="123"/>
      <c r="S71" s="123"/>
      <c r="T71" s="123"/>
      <c r="U71" s="123"/>
      <c r="V71" s="121"/>
      <c r="W71" s="121"/>
      <c r="Z71" s="220"/>
      <c r="AA71" s="220"/>
      <c r="AB71" s="220"/>
      <c r="AC71" s="220"/>
      <c r="AD71" s="220"/>
      <c r="AE71" s="220"/>
      <c r="AF71" s="221"/>
      <c r="AG71" s="221"/>
      <c r="AH71" s="221"/>
      <c r="AI71" s="221"/>
      <c r="AJ71" s="221"/>
      <c r="AK71" s="221"/>
      <c r="AL71" s="221"/>
      <c r="AM71" s="221"/>
      <c r="AN71" s="221"/>
      <c r="AO71" s="221"/>
      <c r="AP71" s="221"/>
      <c r="AQ71" s="221"/>
      <c r="AR71" s="221"/>
      <c r="AS71" s="221"/>
    </row>
    <row r="72" spans="2:45" x14ac:dyDescent="0.15">
      <c r="B72" s="121"/>
      <c r="C72" s="124"/>
      <c r="D72" s="124"/>
      <c r="E72" s="124"/>
      <c r="F72" s="124"/>
      <c r="G72" s="124"/>
      <c r="H72" s="124"/>
      <c r="I72" s="123"/>
      <c r="J72" s="123"/>
      <c r="K72" s="123"/>
      <c r="L72" s="123"/>
      <c r="M72" s="123"/>
      <c r="N72" s="123"/>
      <c r="O72" s="123"/>
      <c r="P72" s="124"/>
      <c r="Q72" s="123"/>
      <c r="R72" s="123"/>
      <c r="S72" s="123"/>
      <c r="T72" s="123"/>
      <c r="U72" s="123"/>
      <c r="V72" s="121"/>
      <c r="W72" s="121"/>
      <c r="AF72" s="220"/>
      <c r="AG72" s="220"/>
      <c r="AH72" s="220"/>
      <c r="AI72" s="220"/>
      <c r="AJ72" s="220"/>
      <c r="AK72" s="220"/>
      <c r="AL72" s="220"/>
      <c r="AM72" s="220"/>
      <c r="AN72" s="220"/>
      <c r="AO72" s="220"/>
      <c r="AP72" s="220"/>
      <c r="AQ72" s="220"/>
      <c r="AR72" s="220"/>
      <c r="AS72" s="221"/>
    </row>
    <row r="73" spans="2:45" x14ac:dyDescent="0.15">
      <c r="AS73" s="220"/>
    </row>
  </sheetData>
  <mergeCells count="329">
    <mergeCell ref="AE1:AF2"/>
    <mergeCell ref="AG1:AJ2"/>
    <mergeCell ref="F2:I2"/>
    <mergeCell ref="B4:I4"/>
    <mergeCell ref="Q4:X4"/>
    <mergeCell ref="AF4:AM4"/>
    <mergeCell ref="F1:I1"/>
    <mergeCell ref="L1:P2"/>
    <mergeCell ref="Q1:T2"/>
    <mergeCell ref="U1:V2"/>
    <mergeCell ref="W1:Z2"/>
    <mergeCell ref="AA1:AD2"/>
    <mergeCell ref="AA6:AC6"/>
    <mergeCell ref="AJ6:AL6"/>
    <mergeCell ref="AM6:AO6"/>
    <mergeCell ref="AP6:AR6"/>
    <mergeCell ref="B8:E8"/>
    <mergeCell ref="F8:H8"/>
    <mergeCell ref="U8:W8"/>
    <mergeCell ref="AJ8:AL8"/>
    <mergeCell ref="B6:H6"/>
    <mergeCell ref="I6:K6"/>
    <mergeCell ref="L6:N6"/>
    <mergeCell ref="U6:W6"/>
    <mergeCell ref="X6:Z6"/>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B47:C47"/>
    <mergeCell ref="E47:H47"/>
    <mergeCell ref="J47:M47"/>
    <mergeCell ref="Q47:R47"/>
    <mergeCell ref="T47:W47"/>
    <mergeCell ref="Y47:AB47"/>
    <mergeCell ref="A41:L41"/>
    <mergeCell ref="AN45:AQ45"/>
    <mergeCell ref="J45:M45"/>
    <mergeCell ref="Y45:AB45"/>
    <mergeCell ref="AF47:AG47"/>
    <mergeCell ref="AI47:AL47"/>
    <mergeCell ref="AN47:AQ47"/>
    <mergeCell ref="AF49:AG49"/>
    <mergeCell ref="AI49:AL49"/>
    <mergeCell ref="AN49:AQ49"/>
    <mergeCell ref="B49:C49"/>
    <mergeCell ref="E49:H49"/>
    <mergeCell ref="J49:M49"/>
    <mergeCell ref="Q49:R49"/>
    <mergeCell ref="T49:W49"/>
    <mergeCell ref="Y49:AB49"/>
    <mergeCell ref="B54:C54"/>
    <mergeCell ref="E54:H54"/>
    <mergeCell ref="J54:M54"/>
    <mergeCell ref="Q54:R54"/>
    <mergeCell ref="T54:W54"/>
    <mergeCell ref="Y54:AB54"/>
    <mergeCell ref="AN52:AQ52"/>
    <mergeCell ref="J52:M52"/>
    <mergeCell ref="Y52:AB52"/>
    <mergeCell ref="AF54:AG54"/>
    <mergeCell ref="AI54:AL54"/>
    <mergeCell ref="AN54:AQ54"/>
    <mergeCell ref="B60:O60"/>
    <mergeCell ref="B61:O61"/>
    <mergeCell ref="AF62:AT62"/>
    <mergeCell ref="B62:O62"/>
    <mergeCell ref="AF63:AT63"/>
    <mergeCell ref="B63:O63"/>
    <mergeCell ref="AF56:AG56"/>
    <mergeCell ref="AI56:AL56"/>
    <mergeCell ref="AN56:AQ56"/>
    <mergeCell ref="B56:C56"/>
    <mergeCell ref="E56:H56"/>
    <mergeCell ref="J56:M56"/>
    <mergeCell ref="Q56:R56"/>
    <mergeCell ref="T56:W56"/>
    <mergeCell ref="Y56:AB56"/>
  </mergeCells>
  <phoneticPr fontId="2"/>
  <pageMargins left="0.78740157480314965" right="0.59055118110236227" top="0.78740157480314965" bottom="0.39370078740157483" header="0.31496062992125984" footer="0.31496062992125984"/>
  <pageSetup paperSize="9" scale="73" orientation="portrait" r:id="rId1"/>
  <headerFooter>
    <oddHeader xml:space="preserve">&amp;L龍ヶ岳小学校（平成28・29年度）
６　運行距離及び運行時間算定表&amp;R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69"/>
  <sheetViews>
    <sheetView view="pageLayout" zoomScaleNormal="100" zoomScaleSheetLayoutView="100" workbookViewId="0">
      <selection activeCell="AD4" sqref="AD4:AE4"/>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825">
        <v>40</v>
      </c>
      <c r="G1" s="825"/>
      <c r="H1" s="825"/>
      <c r="I1" s="825"/>
      <c r="J1" s="96"/>
      <c r="K1" s="89"/>
      <c r="L1" s="826" t="s">
        <v>57</v>
      </c>
      <c r="M1" s="826"/>
      <c r="N1" s="826"/>
      <c r="O1" s="826"/>
      <c r="P1" s="826"/>
      <c r="Q1" s="826" t="s">
        <v>10</v>
      </c>
      <c r="R1" s="826"/>
      <c r="S1" s="826"/>
      <c r="T1" s="826"/>
      <c r="U1" s="852" t="s">
        <v>59</v>
      </c>
      <c r="V1" s="853"/>
      <c r="W1" s="856">
        <v>80</v>
      </c>
      <c r="X1" s="857"/>
      <c r="Y1" s="857"/>
      <c r="Z1" s="858"/>
      <c r="AA1" s="826" t="s">
        <v>16</v>
      </c>
      <c r="AB1" s="826"/>
      <c r="AC1" s="826"/>
      <c r="AD1" s="826"/>
      <c r="AE1" s="852" t="s">
        <v>59</v>
      </c>
      <c r="AF1" s="853"/>
      <c r="AG1" s="862">
        <v>3470</v>
      </c>
      <c r="AH1" s="863"/>
      <c r="AI1" s="863"/>
      <c r="AJ1" s="864"/>
    </row>
    <row r="2" spans="1:46" x14ac:dyDescent="0.15">
      <c r="B2" s="100" t="s">
        <v>47</v>
      </c>
      <c r="C2" s="34"/>
      <c r="D2" s="34"/>
      <c r="E2" s="34"/>
      <c r="F2" s="829">
        <v>279</v>
      </c>
      <c r="G2" s="829"/>
      <c r="H2" s="829"/>
      <c r="I2" s="829"/>
      <c r="J2" s="60"/>
      <c r="K2" s="89"/>
      <c r="L2" s="826"/>
      <c r="M2" s="826"/>
      <c r="N2" s="826"/>
      <c r="O2" s="826"/>
      <c r="P2" s="826"/>
      <c r="Q2" s="826"/>
      <c r="R2" s="826"/>
      <c r="S2" s="826"/>
      <c r="T2" s="826"/>
      <c r="U2" s="854"/>
      <c r="V2" s="855"/>
      <c r="W2" s="859"/>
      <c r="X2" s="860"/>
      <c r="Y2" s="860"/>
      <c r="Z2" s="861"/>
      <c r="AA2" s="826"/>
      <c r="AB2" s="826"/>
      <c r="AC2" s="826"/>
      <c r="AD2" s="826"/>
      <c r="AE2" s="854"/>
      <c r="AF2" s="855"/>
      <c r="AG2" s="865"/>
      <c r="AH2" s="866"/>
      <c r="AI2" s="866"/>
      <c r="AJ2" s="867"/>
    </row>
    <row r="4" spans="1:46" x14ac:dyDescent="0.15">
      <c r="B4" s="35" t="s">
        <v>72</v>
      </c>
      <c r="Q4" s="35" t="s">
        <v>80</v>
      </c>
      <c r="AF4" s="35" t="s">
        <v>89</v>
      </c>
    </row>
    <row r="5" spans="1:46" x14ac:dyDescent="0.15">
      <c r="B5" s="35"/>
      <c r="Q5" s="35"/>
      <c r="AF5" s="35"/>
    </row>
    <row r="6" spans="1:46" x14ac:dyDescent="0.15">
      <c r="B6" s="812" t="s">
        <v>1</v>
      </c>
      <c r="C6" s="843"/>
      <c r="D6" s="843"/>
      <c r="E6" s="843"/>
      <c r="F6" s="843"/>
      <c r="G6" s="843"/>
      <c r="H6" s="844"/>
      <c r="I6" s="822" t="s">
        <v>2</v>
      </c>
      <c r="J6" s="823"/>
      <c r="K6" s="824"/>
      <c r="L6" s="809" t="s">
        <v>3</v>
      </c>
      <c r="M6" s="810"/>
      <c r="N6" s="811"/>
      <c r="Q6" s="44"/>
      <c r="R6" s="45"/>
      <c r="S6" s="45"/>
      <c r="T6" s="45"/>
      <c r="U6" s="812" t="s">
        <v>1</v>
      </c>
      <c r="V6" s="813"/>
      <c r="W6" s="814"/>
      <c r="X6" s="823" t="s">
        <v>2</v>
      </c>
      <c r="Y6" s="823"/>
      <c r="Z6" s="823"/>
      <c r="AA6" s="809" t="s">
        <v>3</v>
      </c>
      <c r="AB6" s="810"/>
      <c r="AC6" s="811"/>
      <c r="AF6" s="44"/>
      <c r="AG6" s="45"/>
      <c r="AH6" s="45"/>
      <c r="AI6" s="45"/>
      <c r="AJ6" s="812" t="s">
        <v>1</v>
      </c>
      <c r="AK6" s="813"/>
      <c r="AL6" s="814"/>
      <c r="AM6" s="815" t="s">
        <v>2</v>
      </c>
      <c r="AN6" s="815"/>
      <c r="AO6" s="815"/>
      <c r="AP6" s="816" t="s">
        <v>3</v>
      </c>
      <c r="AQ6" s="817"/>
      <c r="AR6" s="818"/>
    </row>
    <row r="7" spans="1:46"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800" t="s">
        <v>4</v>
      </c>
      <c r="C8" s="801"/>
      <c r="D8" s="801"/>
      <c r="E8" s="802"/>
      <c r="F8" s="819">
        <v>0.26597222222222222</v>
      </c>
      <c r="G8" s="820"/>
      <c r="H8" s="821"/>
      <c r="I8" s="223"/>
      <c r="J8" s="223"/>
      <c r="K8" s="223"/>
      <c r="L8" s="10"/>
      <c r="M8" s="86"/>
      <c r="N8" s="11"/>
      <c r="Q8" s="39" t="s">
        <v>4</v>
      </c>
      <c r="R8" s="38"/>
      <c r="S8" s="38"/>
      <c r="T8" s="38"/>
      <c r="U8" s="752">
        <v>0.26111111111111113</v>
      </c>
      <c r="V8" s="753"/>
      <c r="W8" s="754"/>
      <c r="X8" s="109"/>
      <c r="Y8" s="109"/>
      <c r="Z8" s="109"/>
      <c r="AA8" s="10"/>
      <c r="AB8" s="86"/>
      <c r="AC8" s="11"/>
      <c r="AF8" s="39" t="s">
        <v>4</v>
      </c>
      <c r="AG8" s="38"/>
      <c r="AH8" s="38"/>
      <c r="AI8" s="38"/>
      <c r="AJ8" s="752">
        <v>0.26041666666666669</v>
      </c>
      <c r="AK8" s="753"/>
      <c r="AL8" s="754"/>
      <c r="AM8" s="223"/>
      <c r="AN8" s="223"/>
      <c r="AO8" s="223"/>
      <c r="AP8" s="10"/>
      <c r="AQ8" s="86"/>
      <c r="AR8" s="11"/>
    </row>
    <row r="9" spans="1:46" x14ac:dyDescent="0.15">
      <c r="B9" s="771" t="s">
        <v>55</v>
      </c>
      <c r="C9" s="772"/>
      <c r="D9" s="772"/>
      <c r="E9" s="773"/>
      <c r="F9" s="774">
        <v>0.30763888888888891</v>
      </c>
      <c r="G9" s="775"/>
      <c r="H9" s="776"/>
      <c r="I9" s="785">
        <v>60</v>
      </c>
      <c r="J9" s="759"/>
      <c r="K9" s="786"/>
      <c r="L9" s="12"/>
      <c r="M9" s="87"/>
      <c r="N9" s="11"/>
      <c r="O9" s="46"/>
      <c r="P9" s="46"/>
      <c r="Q9" s="39" t="str">
        <f>B9</f>
        <v>車庫発</v>
      </c>
      <c r="R9" s="38"/>
      <c r="S9" s="38"/>
      <c r="T9" s="38"/>
      <c r="U9" s="752">
        <v>0.30277777777777776</v>
      </c>
      <c r="V9" s="753"/>
      <c r="W9" s="754"/>
      <c r="X9" s="759">
        <v>60</v>
      </c>
      <c r="Y9" s="759"/>
      <c r="Z9" s="759"/>
      <c r="AA9" s="12"/>
      <c r="AB9" s="87"/>
      <c r="AC9" s="11"/>
      <c r="AF9" s="39" t="str">
        <f>Q9</f>
        <v>車庫発</v>
      </c>
      <c r="AG9" s="38"/>
      <c r="AH9" s="38"/>
      <c r="AI9" s="38"/>
      <c r="AJ9" s="752">
        <v>0.30208333333333331</v>
      </c>
      <c r="AK9" s="753"/>
      <c r="AL9" s="754"/>
      <c r="AM9" s="759">
        <v>60</v>
      </c>
      <c r="AN9" s="759"/>
      <c r="AO9" s="759"/>
      <c r="AP9" s="12"/>
      <c r="AQ9" s="87"/>
      <c r="AR9" s="11"/>
      <c r="AT9" s="46"/>
    </row>
    <row r="10" spans="1:46" x14ac:dyDescent="0.15">
      <c r="B10" s="771" t="s">
        <v>8</v>
      </c>
      <c r="C10" s="772"/>
      <c r="D10" s="772"/>
      <c r="E10" s="773"/>
      <c r="F10" s="782">
        <v>0.3125</v>
      </c>
      <c r="G10" s="783"/>
      <c r="H10" s="784"/>
      <c r="I10" s="777">
        <v>7</v>
      </c>
      <c r="J10" s="755"/>
      <c r="K10" s="778"/>
      <c r="L10" s="737">
        <v>4.3</v>
      </c>
      <c r="M10" s="738"/>
      <c r="N10" s="739"/>
      <c r="O10" s="38"/>
      <c r="P10" s="38"/>
      <c r="Q10" s="39" t="s">
        <v>25</v>
      </c>
      <c r="R10" s="38"/>
      <c r="S10" s="38"/>
      <c r="T10" s="38"/>
      <c r="U10" s="756">
        <v>0.30902777777777779</v>
      </c>
      <c r="V10" s="757"/>
      <c r="W10" s="758"/>
      <c r="X10" s="777">
        <v>14</v>
      </c>
      <c r="Y10" s="755"/>
      <c r="Z10" s="778"/>
      <c r="AA10" s="737">
        <v>8.9</v>
      </c>
      <c r="AB10" s="738"/>
      <c r="AC10" s="739"/>
      <c r="AF10" s="39" t="s">
        <v>31</v>
      </c>
      <c r="AG10" s="38"/>
      <c r="AH10" s="38"/>
      <c r="AI10" s="38"/>
      <c r="AJ10" s="756">
        <v>0.30555555555555552</v>
      </c>
      <c r="AK10" s="757"/>
      <c r="AL10" s="758"/>
      <c r="AM10" s="755">
        <v>15</v>
      </c>
      <c r="AN10" s="755"/>
      <c r="AO10" s="755"/>
      <c r="AP10" s="737">
        <v>9.8000000000000007</v>
      </c>
      <c r="AQ10" s="738"/>
      <c r="AR10" s="739"/>
      <c r="AT10" s="38"/>
    </row>
    <row r="11" spans="1:46" x14ac:dyDescent="0.15">
      <c r="B11" s="771" t="s">
        <v>9</v>
      </c>
      <c r="C11" s="772"/>
      <c r="D11" s="772"/>
      <c r="E11" s="773"/>
      <c r="F11" s="782">
        <v>0.31736111111111115</v>
      </c>
      <c r="G11" s="783"/>
      <c r="H11" s="784"/>
      <c r="I11" s="785">
        <v>7</v>
      </c>
      <c r="J11" s="759"/>
      <c r="K11" s="786"/>
      <c r="L11" s="806">
        <v>4.3</v>
      </c>
      <c r="M11" s="807"/>
      <c r="N11" s="808"/>
      <c r="O11" s="43"/>
      <c r="P11" s="43"/>
      <c r="Q11" s="39" t="s">
        <v>26</v>
      </c>
      <c r="R11" s="38"/>
      <c r="S11" s="38"/>
      <c r="T11" s="38"/>
      <c r="U11" s="756">
        <v>0.31041666666666667</v>
      </c>
      <c r="V11" s="757"/>
      <c r="W11" s="758"/>
      <c r="X11" s="788">
        <v>2</v>
      </c>
      <c r="Y11" s="788"/>
      <c r="Z11" s="788"/>
      <c r="AA11" s="806">
        <v>0.8</v>
      </c>
      <c r="AB11" s="807"/>
      <c r="AC11" s="808"/>
      <c r="AF11" s="39" t="s">
        <v>27</v>
      </c>
      <c r="AG11" s="38"/>
      <c r="AH11" s="38"/>
      <c r="AI11" s="38"/>
      <c r="AJ11" s="756">
        <v>0.31597222222222221</v>
      </c>
      <c r="AK11" s="757"/>
      <c r="AL11" s="758"/>
      <c r="AM11" s="788">
        <v>10</v>
      </c>
      <c r="AN11" s="788"/>
      <c r="AO11" s="788"/>
      <c r="AP11" s="849">
        <v>6.6</v>
      </c>
      <c r="AQ11" s="850"/>
      <c r="AR11" s="851"/>
      <c r="AT11" s="43"/>
    </row>
    <row r="12" spans="1:46" x14ac:dyDescent="0.15">
      <c r="B12" s="771" t="s">
        <v>11</v>
      </c>
      <c r="C12" s="772"/>
      <c r="D12" s="772"/>
      <c r="E12" s="773"/>
      <c r="F12" s="782">
        <v>0.32013888888888892</v>
      </c>
      <c r="G12" s="783"/>
      <c r="H12" s="784"/>
      <c r="I12" s="785">
        <v>4</v>
      </c>
      <c r="J12" s="759"/>
      <c r="K12" s="786"/>
      <c r="L12" s="806">
        <v>2.6</v>
      </c>
      <c r="M12" s="807"/>
      <c r="N12" s="808"/>
      <c r="O12" s="47"/>
      <c r="P12" s="47"/>
      <c r="Q12" s="39" t="s">
        <v>28</v>
      </c>
      <c r="R12" s="38"/>
      <c r="S12" s="38"/>
      <c r="T12" s="38"/>
      <c r="U12" s="756">
        <v>0.3125</v>
      </c>
      <c r="V12" s="757"/>
      <c r="W12" s="758"/>
      <c r="X12" s="759">
        <v>3</v>
      </c>
      <c r="Y12" s="759"/>
      <c r="Z12" s="759"/>
      <c r="AA12" s="806">
        <v>2</v>
      </c>
      <c r="AB12" s="807"/>
      <c r="AC12" s="808"/>
      <c r="AF12" s="39" t="s">
        <v>33</v>
      </c>
      <c r="AG12" s="38"/>
      <c r="AH12" s="38"/>
      <c r="AI12" s="38"/>
      <c r="AJ12" s="756">
        <v>0.31875000000000003</v>
      </c>
      <c r="AK12" s="757"/>
      <c r="AL12" s="758"/>
      <c r="AM12" s="759">
        <v>6</v>
      </c>
      <c r="AN12" s="759"/>
      <c r="AO12" s="759"/>
      <c r="AP12" s="806">
        <v>4.0999999999999996</v>
      </c>
      <c r="AQ12" s="807"/>
      <c r="AR12" s="808"/>
      <c r="AT12" s="47"/>
    </row>
    <row r="13" spans="1:46" x14ac:dyDescent="0.15">
      <c r="A13" s="4"/>
      <c r="B13" s="771" t="s">
        <v>15</v>
      </c>
      <c r="C13" s="772"/>
      <c r="D13" s="772"/>
      <c r="E13" s="773"/>
      <c r="F13" s="782">
        <v>0.3215277777777778</v>
      </c>
      <c r="G13" s="783"/>
      <c r="H13" s="784"/>
      <c r="I13" s="785">
        <v>2</v>
      </c>
      <c r="J13" s="759"/>
      <c r="K13" s="786"/>
      <c r="L13" s="806">
        <v>0.8</v>
      </c>
      <c r="M13" s="807"/>
      <c r="N13" s="808"/>
      <c r="O13" s="47"/>
      <c r="P13" s="47"/>
      <c r="Q13" s="39" t="s">
        <v>9</v>
      </c>
      <c r="R13" s="38"/>
      <c r="S13" s="38"/>
      <c r="T13" s="38"/>
      <c r="U13" s="756">
        <v>0.31875000000000003</v>
      </c>
      <c r="V13" s="757"/>
      <c r="W13" s="758"/>
      <c r="X13" s="759">
        <v>9</v>
      </c>
      <c r="Y13" s="759"/>
      <c r="Z13" s="759"/>
      <c r="AA13" s="806">
        <v>6</v>
      </c>
      <c r="AB13" s="807"/>
      <c r="AC13" s="808"/>
      <c r="AF13" s="39" t="s">
        <v>29</v>
      </c>
      <c r="AG13" s="38"/>
      <c r="AH13" s="38"/>
      <c r="AI13" s="38"/>
      <c r="AJ13" s="756">
        <v>0.32291666666666669</v>
      </c>
      <c r="AK13" s="757"/>
      <c r="AL13" s="758"/>
      <c r="AM13" s="759">
        <v>4</v>
      </c>
      <c r="AN13" s="759"/>
      <c r="AO13" s="759"/>
      <c r="AP13" s="806">
        <v>3</v>
      </c>
      <c r="AQ13" s="807"/>
      <c r="AR13" s="808"/>
      <c r="AT13" s="47"/>
    </row>
    <row r="14" spans="1:46" x14ac:dyDescent="0.15">
      <c r="A14" s="4"/>
      <c r="B14" s="771" t="s">
        <v>9</v>
      </c>
      <c r="C14" s="772"/>
      <c r="D14" s="772"/>
      <c r="E14" s="773"/>
      <c r="F14" s="782">
        <v>0.32430555555555557</v>
      </c>
      <c r="G14" s="783"/>
      <c r="H14" s="784"/>
      <c r="I14" s="785">
        <v>4</v>
      </c>
      <c r="J14" s="759"/>
      <c r="K14" s="786"/>
      <c r="L14" s="806">
        <v>2.6</v>
      </c>
      <c r="M14" s="807"/>
      <c r="N14" s="808"/>
      <c r="O14" s="47"/>
      <c r="P14" s="47"/>
      <c r="Q14" s="846" t="s">
        <v>30</v>
      </c>
      <c r="R14" s="847"/>
      <c r="S14" s="847"/>
      <c r="T14" s="848"/>
      <c r="U14" s="756">
        <v>0.32361111111111113</v>
      </c>
      <c r="V14" s="757"/>
      <c r="W14" s="758"/>
      <c r="X14" s="759">
        <v>7</v>
      </c>
      <c r="Y14" s="759"/>
      <c r="Z14" s="759"/>
      <c r="AA14" s="806">
        <v>4.5999999999999996</v>
      </c>
      <c r="AB14" s="807"/>
      <c r="AC14" s="808"/>
      <c r="AF14" s="39" t="s">
        <v>9</v>
      </c>
      <c r="AG14" s="38"/>
      <c r="AH14" s="38"/>
      <c r="AI14" s="38"/>
      <c r="AJ14" s="756">
        <v>0.32708333333333334</v>
      </c>
      <c r="AK14" s="757"/>
      <c r="AL14" s="758"/>
      <c r="AM14" s="759">
        <v>6</v>
      </c>
      <c r="AN14" s="759"/>
      <c r="AO14" s="759"/>
      <c r="AP14" s="806">
        <v>4</v>
      </c>
      <c r="AQ14" s="807"/>
      <c r="AR14" s="808"/>
      <c r="AT14" s="47"/>
    </row>
    <row r="15" spans="1:46" x14ac:dyDescent="0.15">
      <c r="A15" s="4"/>
      <c r="B15" s="771" t="s">
        <v>56</v>
      </c>
      <c r="C15" s="772"/>
      <c r="D15" s="772"/>
      <c r="E15" s="773"/>
      <c r="F15" s="774">
        <v>0.32430555555555557</v>
      </c>
      <c r="G15" s="775"/>
      <c r="H15" s="776"/>
      <c r="I15" s="777">
        <v>0</v>
      </c>
      <c r="J15" s="755"/>
      <c r="K15" s="778"/>
      <c r="L15" s="737">
        <v>0</v>
      </c>
      <c r="M15" s="738"/>
      <c r="N15" s="739"/>
      <c r="O15" s="119"/>
      <c r="P15" s="47"/>
      <c r="Q15" s="39" t="s">
        <v>9</v>
      </c>
      <c r="R15" s="38"/>
      <c r="S15" s="229"/>
      <c r="T15" s="229"/>
      <c r="U15" s="756">
        <v>0.32847222222222222</v>
      </c>
      <c r="V15" s="757"/>
      <c r="W15" s="758"/>
      <c r="X15" s="759">
        <v>7</v>
      </c>
      <c r="Y15" s="759"/>
      <c r="Z15" s="759"/>
      <c r="AA15" s="806">
        <v>4.5999999999999996</v>
      </c>
      <c r="AB15" s="807"/>
      <c r="AC15" s="808"/>
      <c r="AD15" s="116"/>
      <c r="AF15" s="39" t="str">
        <f>B15</f>
        <v>車庫着</v>
      </c>
      <c r="AG15" s="38"/>
      <c r="AH15" s="38"/>
      <c r="AI15" s="38"/>
      <c r="AJ15" s="752">
        <v>0.32708333333333334</v>
      </c>
      <c r="AK15" s="753"/>
      <c r="AL15" s="754"/>
      <c r="AM15" s="755">
        <v>0</v>
      </c>
      <c r="AN15" s="755"/>
      <c r="AO15" s="755"/>
      <c r="AP15" s="737">
        <v>0</v>
      </c>
      <c r="AQ15" s="738"/>
      <c r="AR15" s="739"/>
      <c r="AT15" s="47"/>
    </row>
    <row r="16" spans="1:46" x14ac:dyDescent="0.15">
      <c r="B16" s="791"/>
      <c r="C16" s="792"/>
      <c r="D16" s="792"/>
      <c r="E16" s="793"/>
      <c r="F16" s="794"/>
      <c r="G16" s="795"/>
      <c r="H16" s="796"/>
      <c r="I16" s="797">
        <f>SUM(I9:K15)</f>
        <v>84</v>
      </c>
      <c r="J16" s="798"/>
      <c r="K16" s="799"/>
      <c r="L16" s="749">
        <f>SUM(L10:N15)</f>
        <v>14.6</v>
      </c>
      <c r="M16" s="750"/>
      <c r="N16" s="751"/>
      <c r="O16" s="48"/>
      <c r="P16" s="48"/>
      <c r="Q16" s="39" t="str">
        <f>B15</f>
        <v>車庫着</v>
      </c>
      <c r="R16" s="38"/>
      <c r="S16" s="38"/>
      <c r="T16" s="38"/>
      <c r="U16" s="752">
        <v>0.37013888888888885</v>
      </c>
      <c r="V16" s="753"/>
      <c r="W16" s="754"/>
      <c r="X16" s="755">
        <v>0</v>
      </c>
      <c r="Y16" s="755"/>
      <c r="Z16" s="755"/>
      <c r="AA16" s="737">
        <v>0</v>
      </c>
      <c r="AB16" s="738"/>
      <c r="AC16" s="739"/>
      <c r="AF16" s="49"/>
      <c r="AG16" s="50"/>
      <c r="AH16" s="50"/>
      <c r="AI16" s="50"/>
      <c r="AJ16" s="51"/>
      <c r="AK16" s="52"/>
      <c r="AL16" s="53"/>
      <c r="AM16" s="798">
        <f>SUM(AM9:AO15)</f>
        <v>101</v>
      </c>
      <c r="AN16" s="798"/>
      <c r="AO16" s="798"/>
      <c r="AP16" s="749">
        <f>SUM(AP10:AR15)</f>
        <v>27.5</v>
      </c>
      <c r="AQ16" s="750"/>
      <c r="AR16" s="751"/>
      <c r="AT16" s="48"/>
    </row>
    <row r="17" spans="2:46" x14ac:dyDescent="0.15">
      <c r="B17" s="800" t="s">
        <v>55</v>
      </c>
      <c r="C17" s="801"/>
      <c r="D17" s="801"/>
      <c r="E17" s="802"/>
      <c r="F17" s="774">
        <v>0.65277777777777779</v>
      </c>
      <c r="G17" s="775"/>
      <c r="H17" s="776"/>
      <c r="I17" s="803"/>
      <c r="J17" s="804"/>
      <c r="K17" s="805"/>
      <c r="L17" s="10"/>
      <c r="M17" s="86"/>
      <c r="N17" s="11"/>
      <c r="O17" s="43"/>
      <c r="P17" s="43"/>
      <c r="Q17" s="49"/>
      <c r="R17" s="50"/>
      <c r="S17" s="50"/>
      <c r="T17" s="50"/>
      <c r="U17" s="51"/>
      <c r="V17" s="52"/>
      <c r="W17" s="53"/>
      <c r="X17" s="798">
        <f>SUM(X9:Z16)</f>
        <v>102</v>
      </c>
      <c r="Y17" s="798"/>
      <c r="Z17" s="798"/>
      <c r="AA17" s="749">
        <f>SUM(AA10:AC16)</f>
        <v>26.900000000000006</v>
      </c>
      <c r="AB17" s="750"/>
      <c r="AC17" s="751"/>
      <c r="AF17" s="39" t="str">
        <f>AF9</f>
        <v>車庫発</v>
      </c>
      <c r="AG17" s="38"/>
      <c r="AH17" s="38"/>
      <c r="AI17" s="38"/>
      <c r="AJ17" s="752">
        <v>0.6875</v>
      </c>
      <c r="AK17" s="753"/>
      <c r="AL17" s="754"/>
      <c r="AM17" s="785"/>
      <c r="AN17" s="759"/>
      <c r="AO17" s="786"/>
      <c r="AP17" s="63"/>
      <c r="AQ17" s="84"/>
      <c r="AR17" s="65"/>
      <c r="AT17" s="43"/>
    </row>
    <row r="18" spans="2:46" x14ac:dyDescent="0.15">
      <c r="B18" s="771" t="s">
        <v>20</v>
      </c>
      <c r="C18" s="772"/>
      <c r="D18" s="772"/>
      <c r="E18" s="773"/>
      <c r="F18" s="774">
        <v>0.65277777777777779</v>
      </c>
      <c r="G18" s="775"/>
      <c r="H18" s="776"/>
      <c r="I18" s="777">
        <v>0</v>
      </c>
      <c r="J18" s="755"/>
      <c r="K18" s="778"/>
      <c r="L18" s="737">
        <v>0</v>
      </c>
      <c r="M18" s="738"/>
      <c r="N18" s="739"/>
      <c r="O18" s="43"/>
      <c r="P18" s="43"/>
      <c r="Q18" s="39" t="str">
        <f>Q9</f>
        <v>車庫発</v>
      </c>
      <c r="R18" s="38"/>
      <c r="S18" s="38"/>
      <c r="T18" s="38"/>
      <c r="U18" s="752">
        <v>0.65277777777777779</v>
      </c>
      <c r="V18" s="753"/>
      <c r="W18" s="754"/>
      <c r="X18" s="804"/>
      <c r="Y18" s="804"/>
      <c r="Z18" s="804"/>
      <c r="AA18" s="10"/>
      <c r="AB18" s="86"/>
      <c r="AC18" s="11"/>
      <c r="AF18" s="39" t="s">
        <v>20</v>
      </c>
      <c r="AG18" s="38"/>
      <c r="AH18" s="38"/>
      <c r="AI18" s="38"/>
      <c r="AJ18" s="756">
        <v>0.6875</v>
      </c>
      <c r="AK18" s="757"/>
      <c r="AL18" s="758"/>
      <c r="AM18" s="755">
        <v>0</v>
      </c>
      <c r="AN18" s="755"/>
      <c r="AO18" s="755"/>
      <c r="AP18" s="737">
        <v>0</v>
      </c>
      <c r="AQ18" s="738"/>
      <c r="AR18" s="739"/>
      <c r="AT18" s="43"/>
    </row>
    <row r="19" spans="2:46" x14ac:dyDescent="0.15">
      <c r="B19" s="771" t="s">
        <v>15</v>
      </c>
      <c r="C19" s="772"/>
      <c r="D19" s="772"/>
      <c r="E19" s="773"/>
      <c r="F19" s="782">
        <v>0.65555555555555556</v>
      </c>
      <c r="G19" s="783"/>
      <c r="H19" s="784"/>
      <c r="I19" s="785">
        <v>4</v>
      </c>
      <c r="J19" s="759"/>
      <c r="K19" s="786"/>
      <c r="L19" s="760">
        <v>2.6</v>
      </c>
      <c r="M19" s="761"/>
      <c r="N19" s="762"/>
      <c r="O19" s="48"/>
      <c r="P19" s="48"/>
      <c r="Q19" s="39" t="s">
        <v>20</v>
      </c>
      <c r="R19" s="38"/>
      <c r="S19" s="38"/>
      <c r="T19" s="38"/>
      <c r="U19" s="756">
        <v>0.65277777777777779</v>
      </c>
      <c r="V19" s="757"/>
      <c r="W19" s="758"/>
      <c r="X19" s="755">
        <v>0</v>
      </c>
      <c r="Y19" s="755"/>
      <c r="Z19" s="755"/>
      <c r="AA19" s="737">
        <v>0</v>
      </c>
      <c r="AB19" s="738"/>
      <c r="AC19" s="739"/>
      <c r="AF19" s="39" t="s">
        <v>34</v>
      </c>
      <c r="AG19" s="38"/>
      <c r="AH19" s="38"/>
      <c r="AI19" s="38"/>
      <c r="AJ19" s="756">
        <v>0.69166666666666676</v>
      </c>
      <c r="AK19" s="757"/>
      <c r="AL19" s="758"/>
      <c r="AM19" s="759">
        <v>6</v>
      </c>
      <c r="AN19" s="759"/>
      <c r="AO19" s="759"/>
      <c r="AP19" s="760">
        <v>4</v>
      </c>
      <c r="AQ19" s="761"/>
      <c r="AR19" s="762"/>
      <c r="AT19" s="48"/>
    </row>
    <row r="20" spans="2:46" x14ac:dyDescent="0.15">
      <c r="B20" s="771" t="s">
        <v>21</v>
      </c>
      <c r="C20" s="772"/>
      <c r="D20" s="772"/>
      <c r="E20" s="773"/>
      <c r="F20" s="782">
        <v>0.65694444444444444</v>
      </c>
      <c r="G20" s="783"/>
      <c r="H20" s="784"/>
      <c r="I20" s="785">
        <v>2</v>
      </c>
      <c r="J20" s="759"/>
      <c r="K20" s="786"/>
      <c r="L20" s="760">
        <v>0.8</v>
      </c>
      <c r="M20" s="761"/>
      <c r="N20" s="762"/>
      <c r="O20" s="48"/>
      <c r="P20" s="48"/>
      <c r="Q20" s="39" t="s">
        <v>29</v>
      </c>
      <c r="R20" s="38"/>
      <c r="S20" s="38"/>
      <c r="T20" s="38"/>
      <c r="U20" s="756">
        <v>0.65694444444444444</v>
      </c>
      <c r="V20" s="757"/>
      <c r="W20" s="758"/>
      <c r="X20" s="759">
        <v>6</v>
      </c>
      <c r="Y20" s="759"/>
      <c r="Z20" s="759"/>
      <c r="AA20" s="760">
        <v>4</v>
      </c>
      <c r="AB20" s="761"/>
      <c r="AC20" s="762"/>
      <c r="AF20" s="39" t="s">
        <v>30</v>
      </c>
      <c r="AG20" s="38"/>
      <c r="AH20" s="38"/>
      <c r="AI20" s="38"/>
      <c r="AJ20" s="756">
        <v>0.69305555555555554</v>
      </c>
      <c r="AK20" s="757"/>
      <c r="AL20" s="758"/>
      <c r="AM20" s="759">
        <v>2</v>
      </c>
      <c r="AN20" s="759"/>
      <c r="AO20" s="759"/>
      <c r="AP20" s="760">
        <v>0.6</v>
      </c>
      <c r="AQ20" s="761"/>
      <c r="AR20" s="762"/>
      <c r="AT20" s="48"/>
    </row>
    <row r="21" spans="2:46" x14ac:dyDescent="0.15">
      <c r="B21" s="771" t="s">
        <v>8</v>
      </c>
      <c r="C21" s="772"/>
      <c r="D21" s="772"/>
      <c r="E21" s="773"/>
      <c r="F21" s="782">
        <v>0.65902777777777777</v>
      </c>
      <c r="G21" s="783"/>
      <c r="H21" s="784"/>
      <c r="I21" s="785">
        <v>3</v>
      </c>
      <c r="J21" s="759"/>
      <c r="K21" s="786"/>
      <c r="L21" s="760">
        <v>1.7</v>
      </c>
      <c r="M21" s="761"/>
      <c r="N21" s="762"/>
      <c r="O21" s="48"/>
      <c r="P21" s="48"/>
      <c r="Q21" s="39" t="s">
        <v>30</v>
      </c>
      <c r="R21" s="38"/>
      <c r="S21" s="38"/>
      <c r="T21" s="38"/>
      <c r="U21" s="756">
        <v>0.65833333333333333</v>
      </c>
      <c r="V21" s="757"/>
      <c r="W21" s="758"/>
      <c r="X21" s="759">
        <v>2</v>
      </c>
      <c r="Y21" s="759"/>
      <c r="Z21" s="759"/>
      <c r="AA21" s="760">
        <v>0.6</v>
      </c>
      <c r="AB21" s="761"/>
      <c r="AC21" s="762"/>
      <c r="AF21" s="39" t="s">
        <v>28</v>
      </c>
      <c r="AG21" s="38"/>
      <c r="AH21" s="38"/>
      <c r="AI21" s="38"/>
      <c r="AJ21" s="756">
        <v>0.69513888888888886</v>
      </c>
      <c r="AK21" s="757"/>
      <c r="AL21" s="758"/>
      <c r="AM21" s="759">
        <v>3</v>
      </c>
      <c r="AN21" s="759"/>
      <c r="AO21" s="759"/>
      <c r="AP21" s="760">
        <v>1.3</v>
      </c>
      <c r="AQ21" s="761"/>
      <c r="AR21" s="762"/>
      <c r="AT21" s="48"/>
    </row>
    <row r="22" spans="2:46" x14ac:dyDescent="0.15">
      <c r="B22" s="771" t="s">
        <v>22</v>
      </c>
      <c r="C22" s="772"/>
      <c r="D22" s="772"/>
      <c r="E22" s="773"/>
      <c r="F22" s="782">
        <v>0.6875</v>
      </c>
      <c r="G22" s="783"/>
      <c r="H22" s="784"/>
      <c r="I22" s="789">
        <v>41</v>
      </c>
      <c r="J22" s="788"/>
      <c r="K22" s="790"/>
      <c r="L22" s="760">
        <v>4.3</v>
      </c>
      <c r="M22" s="761"/>
      <c r="N22" s="762"/>
      <c r="O22" s="48"/>
      <c r="P22" s="48"/>
      <c r="Q22" s="39" t="s">
        <v>28</v>
      </c>
      <c r="R22" s="38"/>
      <c r="S22" s="38"/>
      <c r="T22" s="38"/>
      <c r="U22" s="756">
        <v>0.66041666666666665</v>
      </c>
      <c r="V22" s="757"/>
      <c r="W22" s="758"/>
      <c r="X22" s="759">
        <v>3</v>
      </c>
      <c r="Y22" s="759"/>
      <c r="Z22" s="759"/>
      <c r="AA22" s="760">
        <v>1.3</v>
      </c>
      <c r="AB22" s="761"/>
      <c r="AC22" s="762"/>
      <c r="AF22" s="39" t="s">
        <v>27</v>
      </c>
      <c r="AG22" s="38"/>
      <c r="AH22" s="38"/>
      <c r="AI22" s="38"/>
      <c r="AJ22" s="756">
        <v>0.6972222222222223</v>
      </c>
      <c r="AK22" s="757"/>
      <c r="AL22" s="758"/>
      <c r="AM22" s="759">
        <v>3</v>
      </c>
      <c r="AN22" s="759"/>
      <c r="AO22" s="759"/>
      <c r="AP22" s="760">
        <v>1.4</v>
      </c>
      <c r="AQ22" s="761"/>
      <c r="AR22" s="762"/>
      <c r="AT22" s="48"/>
    </row>
    <row r="23" spans="2:46" x14ac:dyDescent="0.15">
      <c r="B23" s="771" t="s">
        <v>15</v>
      </c>
      <c r="C23" s="772"/>
      <c r="D23" s="772"/>
      <c r="E23" s="773"/>
      <c r="F23" s="782">
        <v>0.69027777777777777</v>
      </c>
      <c r="G23" s="783"/>
      <c r="H23" s="784"/>
      <c r="I23" s="785">
        <v>4</v>
      </c>
      <c r="J23" s="759"/>
      <c r="K23" s="786"/>
      <c r="L23" s="760">
        <v>2.6</v>
      </c>
      <c r="M23" s="761"/>
      <c r="N23" s="762"/>
      <c r="O23" s="48"/>
      <c r="P23" s="48"/>
      <c r="Q23" s="39" t="s">
        <v>27</v>
      </c>
      <c r="R23" s="38"/>
      <c r="S23" s="38"/>
      <c r="T23" s="38"/>
      <c r="U23" s="756">
        <v>0.66249999999999998</v>
      </c>
      <c r="V23" s="757"/>
      <c r="W23" s="758"/>
      <c r="X23" s="759">
        <v>3</v>
      </c>
      <c r="Y23" s="759"/>
      <c r="Z23" s="759"/>
      <c r="AA23" s="760">
        <v>1.4</v>
      </c>
      <c r="AB23" s="761"/>
      <c r="AC23" s="762"/>
      <c r="AF23" s="39" t="s">
        <v>26</v>
      </c>
      <c r="AG23" s="38"/>
      <c r="AH23" s="38"/>
      <c r="AI23" s="38"/>
      <c r="AJ23" s="756">
        <v>0.69861111111111107</v>
      </c>
      <c r="AK23" s="757"/>
      <c r="AL23" s="758"/>
      <c r="AM23" s="759">
        <v>2</v>
      </c>
      <c r="AN23" s="759"/>
      <c r="AO23" s="759"/>
      <c r="AP23" s="760">
        <v>0.6</v>
      </c>
      <c r="AQ23" s="761"/>
      <c r="AR23" s="762"/>
      <c r="AT23" s="48"/>
    </row>
    <row r="24" spans="2:46" x14ac:dyDescent="0.15">
      <c r="B24" s="771" t="s">
        <v>21</v>
      </c>
      <c r="C24" s="772"/>
      <c r="D24" s="772"/>
      <c r="E24" s="773"/>
      <c r="F24" s="782">
        <v>0.69166666666666676</v>
      </c>
      <c r="G24" s="783"/>
      <c r="H24" s="784"/>
      <c r="I24" s="785">
        <v>2</v>
      </c>
      <c r="J24" s="759"/>
      <c r="K24" s="786"/>
      <c r="L24" s="760">
        <v>0.8</v>
      </c>
      <c r="M24" s="761"/>
      <c r="N24" s="762"/>
      <c r="O24" s="48"/>
      <c r="P24" s="48"/>
      <c r="Q24" s="39" t="s">
        <v>26</v>
      </c>
      <c r="R24" s="38"/>
      <c r="S24" s="38"/>
      <c r="T24" s="38"/>
      <c r="U24" s="756">
        <v>0.66388888888888886</v>
      </c>
      <c r="V24" s="757"/>
      <c r="W24" s="758"/>
      <c r="X24" s="759">
        <v>2</v>
      </c>
      <c r="Y24" s="759"/>
      <c r="Z24" s="759"/>
      <c r="AA24" s="760">
        <v>0.6</v>
      </c>
      <c r="AB24" s="761"/>
      <c r="AC24" s="762"/>
      <c r="AF24" s="39" t="s">
        <v>25</v>
      </c>
      <c r="AG24" s="38"/>
      <c r="AH24" s="38"/>
      <c r="AI24" s="38"/>
      <c r="AJ24" s="756">
        <v>0.70000000000000007</v>
      </c>
      <c r="AK24" s="757"/>
      <c r="AL24" s="758"/>
      <c r="AM24" s="759">
        <v>2</v>
      </c>
      <c r="AN24" s="759"/>
      <c r="AO24" s="759"/>
      <c r="AP24" s="760">
        <v>0.8</v>
      </c>
      <c r="AQ24" s="761"/>
      <c r="AR24" s="762"/>
      <c r="AT24" s="48"/>
    </row>
    <row r="25" spans="2:46" x14ac:dyDescent="0.15">
      <c r="B25" s="771" t="s">
        <v>8</v>
      </c>
      <c r="C25" s="772"/>
      <c r="D25" s="772"/>
      <c r="E25" s="773"/>
      <c r="F25" s="782">
        <v>0.69374999999999998</v>
      </c>
      <c r="G25" s="783"/>
      <c r="H25" s="784"/>
      <c r="I25" s="785">
        <v>3</v>
      </c>
      <c r="J25" s="759"/>
      <c r="K25" s="786"/>
      <c r="L25" s="760">
        <v>1.7</v>
      </c>
      <c r="M25" s="761"/>
      <c r="N25" s="762"/>
      <c r="O25" s="48"/>
      <c r="P25" s="48"/>
      <c r="Q25" s="39" t="s">
        <v>25</v>
      </c>
      <c r="R25" s="38"/>
      <c r="S25" s="38"/>
      <c r="T25" s="38"/>
      <c r="U25" s="756">
        <v>0.66527777777777775</v>
      </c>
      <c r="V25" s="757"/>
      <c r="W25" s="758"/>
      <c r="X25" s="759">
        <v>2</v>
      </c>
      <c r="Y25" s="759"/>
      <c r="Z25" s="759"/>
      <c r="AA25" s="760">
        <v>0.8</v>
      </c>
      <c r="AB25" s="761"/>
      <c r="AC25" s="762"/>
      <c r="AD25" s="38"/>
      <c r="AE25" s="38"/>
      <c r="AF25" s="39" t="s">
        <v>22</v>
      </c>
      <c r="AG25" s="38"/>
      <c r="AH25" s="38"/>
      <c r="AI25" s="38"/>
      <c r="AJ25" s="756">
        <v>0.77083333333333337</v>
      </c>
      <c r="AK25" s="757"/>
      <c r="AL25" s="758"/>
      <c r="AM25" s="788">
        <v>102</v>
      </c>
      <c r="AN25" s="788"/>
      <c r="AO25" s="788"/>
      <c r="AP25" s="760">
        <v>7.5</v>
      </c>
      <c r="AQ25" s="761"/>
      <c r="AR25" s="762"/>
      <c r="AT25" s="48"/>
    </row>
    <row r="26" spans="2:46" x14ac:dyDescent="0.15">
      <c r="B26" s="771" t="s">
        <v>23</v>
      </c>
      <c r="C26" s="772"/>
      <c r="D26" s="772"/>
      <c r="E26" s="773"/>
      <c r="F26" s="782">
        <v>0.77083333333333337</v>
      </c>
      <c r="G26" s="783"/>
      <c r="H26" s="784"/>
      <c r="I26" s="785">
        <v>51</v>
      </c>
      <c r="J26" s="759"/>
      <c r="K26" s="786"/>
      <c r="L26" s="760">
        <v>4.3</v>
      </c>
      <c r="M26" s="761"/>
      <c r="N26" s="762"/>
      <c r="O26" s="48"/>
      <c r="P26" s="48"/>
      <c r="Q26" s="39" t="s">
        <v>31</v>
      </c>
      <c r="R26" s="38"/>
      <c r="S26" s="38"/>
      <c r="T26" s="38"/>
      <c r="U26" s="756">
        <v>0.67013888888888884</v>
      </c>
      <c r="V26" s="757"/>
      <c r="W26" s="758"/>
      <c r="X26" s="759">
        <v>7</v>
      </c>
      <c r="Y26" s="759"/>
      <c r="Z26" s="759"/>
      <c r="AA26" s="760">
        <v>4.3</v>
      </c>
      <c r="AB26" s="761"/>
      <c r="AC26" s="762"/>
      <c r="AD26" s="38"/>
      <c r="AE26" s="38"/>
      <c r="AF26" s="39" t="s">
        <v>34</v>
      </c>
      <c r="AG26" s="38"/>
      <c r="AH26" s="38"/>
      <c r="AI26" s="38"/>
      <c r="AJ26" s="756">
        <v>0.77500000000000002</v>
      </c>
      <c r="AK26" s="757"/>
      <c r="AL26" s="758"/>
      <c r="AM26" s="759">
        <v>6</v>
      </c>
      <c r="AN26" s="759"/>
      <c r="AO26" s="759"/>
      <c r="AP26" s="760">
        <v>4</v>
      </c>
      <c r="AQ26" s="761"/>
      <c r="AR26" s="762"/>
      <c r="AT26" s="48"/>
    </row>
    <row r="27" spans="2:46" x14ac:dyDescent="0.15">
      <c r="B27" s="771" t="s">
        <v>15</v>
      </c>
      <c r="C27" s="772"/>
      <c r="D27" s="772"/>
      <c r="E27" s="773"/>
      <c r="F27" s="782">
        <v>0.77361111111111114</v>
      </c>
      <c r="G27" s="783"/>
      <c r="H27" s="784"/>
      <c r="I27" s="785">
        <v>4</v>
      </c>
      <c r="J27" s="759"/>
      <c r="K27" s="786"/>
      <c r="L27" s="760">
        <v>2.6</v>
      </c>
      <c r="M27" s="761"/>
      <c r="N27" s="762"/>
      <c r="O27" s="48"/>
      <c r="P27" s="48"/>
      <c r="Q27" s="39" t="str">
        <f>B30</f>
        <v>車庫着</v>
      </c>
      <c r="R27" s="38"/>
      <c r="S27" s="38"/>
      <c r="T27" s="38"/>
      <c r="U27" s="752">
        <v>0.68055555555555547</v>
      </c>
      <c r="V27" s="753"/>
      <c r="W27" s="754"/>
      <c r="X27" s="755">
        <v>15</v>
      </c>
      <c r="Y27" s="755"/>
      <c r="Z27" s="755"/>
      <c r="AA27" s="737">
        <v>9.8000000000000007</v>
      </c>
      <c r="AB27" s="738"/>
      <c r="AC27" s="739"/>
      <c r="AF27" s="39" t="s">
        <v>30</v>
      </c>
      <c r="AG27" s="38"/>
      <c r="AH27" s="38"/>
      <c r="AI27" s="38"/>
      <c r="AJ27" s="756">
        <v>0.77638888888888891</v>
      </c>
      <c r="AK27" s="757"/>
      <c r="AL27" s="758"/>
      <c r="AM27" s="759">
        <v>2</v>
      </c>
      <c r="AN27" s="759"/>
      <c r="AO27" s="759"/>
      <c r="AP27" s="760">
        <v>0.6</v>
      </c>
      <c r="AQ27" s="761"/>
      <c r="AR27" s="762"/>
      <c r="AT27" s="48"/>
    </row>
    <row r="28" spans="2:46" x14ac:dyDescent="0.15">
      <c r="B28" s="771" t="s">
        <v>21</v>
      </c>
      <c r="C28" s="772"/>
      <c r="D28" s="772"/>
      <c r="E28" s="773"/>
      <c r="F28" s="782">
        <v>0.77500000000000002</v>
      </c>
      <c r="G28" s="783"/>
      <c r="H28" s="784"/>
      <c r="I28" s="785">
        <v>2</v>
      </c>
      <c r="J28" s="759"/>
      <c r="K28" s="786"/>
      <c r="L28" s="760">
        <v>0.8</v>
      </c>
      <c r="M28" s="761"/>
      <c r="N28" s="762"/>
      <c r="O28" s="36"/>
      <c r="P28" s="36"/>
      <c r="Q28" s="54" t="s">
        <v>4</v>
      </c>
      <c r="R28" s="55"/>
      <c r="S28" s="55"/>
      <c r="T28" s="55"/>
      <c r="U28" s="742">
        <v>0.72222222222222221</v>
      </c>
      <c r="V28" s="743"/>
      <c r="W28" s="744"/>
      <c r="X28" s="787">
        <v>60</v>
      </c>
      <c r="Y28" s="787"/>
      <c r="Z28" s="787"/>
      <c r="AA28" s="64"/>
      <c r="AB28" s="85"/>
      <c r="AC28" s="66"/>
      <c r="AF28" s="39" t="s">
        <v>28</v>
      </c>
      <c r="AG28" s="38"/>
      <c r="AH28" s="38"/>
      <c r="AI28" s="38"/>
      <c r="AJ28" s="756">
        <v>0.77847222222222223</v>
      </c>
      <c r="AK28" s="757"/>
      <c r="AL28" s="758"/>
      <c r="AM28" s="759">
        <v>3</v>
      </c>
      <c r="AN28" s="759"/>
      <c r="AO28" s="759"/>
      <c r="AP28" s="760">
        <v>1.3</v>
      </c>
      <c r="AQ28" s="761"/>
      <c r="AR28" s="762"/>
      <c r="AT28" s="48"/>
    </row>
    <row r="29" spans="2:46" x14ac:dyDescent="0.15">
      <c r="B29" s="771" t="s">
        <v>8</v>
      </c>
      <c r="C29" s="772"/>
      <c r="D29" s="772"/>
      <c r="E29" s="773"/>
      <c r="F29" s="782">
        <v>0.77708333333333324</v>
      </c>
      <c r="G29" s="783"/>
      <c r="H29" s="784"/>
      <c r="I29" s="785">
        <v>3</v>
      </c>
      <c r="J29" s="759"/>
      <c r="K29" s="786"/>
      <c r="L29" s="760">
        <v>1.7</v>
      </c>
      <c r="M29" s="761"/>
      <c r="N29" s="762"/>
      <c r="Q29" s="733"/>
      <c r="R29" s="734"/>
      <c r="S29" s="734"/>
      <c r="T29" s="735"/>
      <c r="U29" s="779"/>
      <c r="V29" s="780"/>
      <c r="W29" s="781"/>
      <c r="X29" s="736">
        <f>SUM(X19:Z28)</f>
        <v>100</v>
      </c>
      <c r="Y29" s="736"/>
      <c r="Z29" s="736"/>
      <c r="AA29" s="717">
        <f>SUM(AA19:AC28)</f>
        <v>22.8</v>
      </c>
      <c r="AB29" s="718"/>
      <c r="AC29" s="719"/>
      <c r="AF29" s="39" t="s">
        <v>27</v>
      </c>
      <c r="AG29" s="38"/>
      <c r="AH29" s="38"/>
      <c r="AI29" s="38"/>
      <c r="AJ29" s="756">
        <v>0.78055555555555556</v>
      </c>
      <c r="AK29" s="757"/>
      <c r="AL29" s="758"/>
      <c r="AM29" s="759">
        <v>3</v>
      </c>
      <c r="AN29" s="759"/>
      <c r="AO29" s="759"/>
      <c r="AP29" s="760">
        <v>1.4</v>
      </c>
      <c r="AQ29" s="761"/>
      <c r="AR29" s="762"/>
      <c r="AT29" s="36"/>
    </row>
    <row r="30" spans="2:46" x14ac:dyDescent="0.15">
      <c r="B30" s="771" t="s">
        <v>56</v>
      </c>
      <c r="C30" s="772"/>
      <c r="D30" s="772"/>
      <c r="E30" s="773"/>
      <c r="F30" s="774">
        <v>0.78194444444444444</v>
      </c>
      <c r="G30" s="775"/>
      <c r="H30" s="776"/>
      <c r="I30" s="777">
        <v>7</v>
      </c>
      <c r="J30" s="755"/>
      <c r="K30" s="778"/>
      <c r="L30" s="737">
        <v>4.3</v>
      </c>
      <c r="M30" s="738"/>
      <c r="N30" s="739"/>
      <c r="Q30" s="720"/>
      <c r="R30" s="721"/>
      <c r="S30" s="721"/>
      <c r="T30" s="722"/>
      <c r="U30" s="720"/>
      <c r="V30" s="721"/>
      <c r="W30" s="722"/>
      <c r="X30" s="723">
        <f>X17+X29</f>
        <v>202</v>
      </c>
      <c r="Y30" s="723"/>
      <c r="Z30" s="723"/>
      <c r="AA30" s="724">
        <f>AA17+AA29</f>
        <v>49.7</v>
      </c>
      <c r="AB30" s="725"/>
      <c r="AC30" s="726"/>
      <c r="AF30" s="39" t="s">
        <v>26</v>
      </c>
      <c r="AG30" s="38"/>
      <c r="AH30" s="38"/>
      <c r="AI30" s="38"/>
      <c r="AJ30" s="756">
        <v>0.78194444444444444</v>
      </c>
      <c r="AK30" s="757"/>
      <c r="AL30" s="758"/>
      <c r="AM30" s="759">
        <v>2</v>
      </c>
      <c r="AN30" s="759"/>
      <c r="AO30" s="759"/>
      <c r="AP30" s="760">
        <v>0.6</v>
      </c>
      <c r="AQ30" s="761"/>
      <c r="AR30" s="762"/>
    </row>
    <row r="31" spans="2:46" x14ac:dyDescent="0.15">
      <c r="B31" s="763" t="s">
        <v>4</v>
      </c>
      <c r="C31" s="764"/>
      <c r="D31" s="764"/>
      <c r="E31" s="765"/>
      <c r="F31" s="766">
        <v>0.82361111111111107</v>
      </c>
      <c r="G31" s="767"/>
      <c r="H31" s="768"/>
      <c r="I31" s="769">
        <v>60</v>
      </c>
      <c r="J31" s="745"/>
      <c r="K31" s="770"/>
      <c r="L31" s="13"/>
      <c r="M31" s="88"/>
      <c r="N31" s="14"/>
      <c r="Q31" s="44"/>
      <c r="R31" s="45"/>
      <c r="S31" s="45"/>
      <c r="T31" s="45"/>
      <c r="U31" s="56"/>
      <c r="V31" s="57"/>
      <c r="W31" s="224"/>
      <c r="X31" s="727">
        <f>ROUNDUP(X30/60,0)</f>
        <v>4</v>
      </c>
      <c r="Y31" s="728"/>
      <c r="Z31" s="729"/>
      <c r="AA31" s="730">
        <f>ROUNDUP(AA30,-1)</f>
        <v>50</v>
      </c>
      <c r="AB31" s="731"/>
      <c r="AC31" s="732"/>
      <c r="AF31" s="39" t="s">
        <v>25</v>
      </c>
      <c r="AG31" s="38"/>
      <c r="AH31" s="38"/>
      <c r="AI31" s="38"/>
      <c r="AJ31" s="756">
        <v>0.78333333333333333</v>
      </c>
      <c r="AK31" s="757"/>
      <c r="AL31" s="758"/>
      <c r="AM31" s="759">
        <v>2</v>
      </c>
      <c r="AN31" s="759"/>
      <c r="AO31" s="759"/>
      <c r="AP31" s="760">
        <v>0.8</v>
      </c>
      <c r="AQ31" s="761"/>
      <c r="AR31" s="762"/>
    </row>
    <row r="32" spans="2:46" x14ac:dyDescent="0.15">
      <c r="B32" s="733"/>
      <c r="C32" s="734"/>
      <c r="D32" s="734"/>
      <c r="E32" s="735"/>
      <c r="F32" s="733"/>
      <c r="G32" s="734"/>
      <c r="H32" s="735"/>
      <c r="I32" s="746">
        <f>SUM(I18:K31)</f>
        <v>186</v>
      </c>
      <c r="J32" s="747"/>
      <c r="K32" s="748"/>
      <c r="L32" s="749">
        <f>SUM(L18:N31)</f>
        <v>28.200000000000003</v>
      </c>
      <c r="M32" s="750"/>
      <c r="N32" s="751"/>
      <c r="AF32" s="39" t="str">
        <f>Q27</f>
        <v>車庫着</v>
      </c>
      <c r="AG32" s="38"/>
      <c r="AH32" s="38"/>
      <c r="AI32" s="38"/>
      <c r="AJ32" s="752">
        <v>0.79305555555555562</v>
      </c>
      <c r="AK32" s="753"/>
      <c r="AL32" s="754"/>
      <c r="AM32" s="755">
        <v>14</v>
      </c>
      <c r="AN32" s="755"/>
      <c r="AO32" s="755"/>
      <c r="AP32" s="737">
        <v>8.9</v>
      </c>
      <c r="AQ32" s="738"/>
      <c r="AR32" s="739"/>
    </row>
    <row r="33" spans="1:46" x14ac:dyDescent="0.15">
      <c r="B33" s="720"/>
      <c r="C33" s="721"/>
      <c r="D33" s="721"/>
      <c r="E33" s="722"/>
      <c r="F33" s="720"/>
      <c r="G33" s="721"/>
      <c r="H33" s="722"/>
      <c r="I33" s="740">
        <f>I16+I32</f>
        <v>270</v>
      </c>
      <c r="J33" s="723"/>
      <c r="K33" s="741"/>
      <c r="L33" s="724">
        <f>L16+L32</f>
        <v>42.800000000000004</v>
      </c>
      <c r="M33" s="725"/>
      <c r="N33" s="726"/>
      <c r="AF33" s="54" t="s">
        <v>4</v>
      </c>
      <c r="AG33" s="55"/>
      <c r="AH33" s="55"/>
      <c r="AI33" s="55"/>
      <c r="AJ33" s="742">
        <v>0.83472222222222225</v>
      </c>
      <c r="AK33" s="743"/>
      <c r="AL33" s="744"/>
      <c r="AM33" s="745">
        <v>60</v>
      </c>
      <c r="AN33" s="745"/>
      <c r="AO33" s="745"/>
      <c r="AP33" s="64"/>
      <c r="AQ33" s="85"/>
      <c r="AR33" s="66"/>
    </row>
    <row r="34" spans="1:46" x14ac:dyDescent="0.15">
      <c r="B34" s="711"/>
      <c r="C34" s="712"/>
      <c r="D34" s="712"/>
      <c r="E34" s="712"/>
      <c r="F34" s="712"/>
      <c r="G34" s="712"/>
      <c r="H34" s="713"/>
      <c r="I34" s="727">
        <f>ROUNDUP(I33/60,0)</f>
        <v>5</v>
      </c>
      <c r="J34" s="728"/>
      <c r="K34" s="729"/>
      <c r="L34" s="730">
        <f>ROUNDUP(L33,-1)</f>
        <v>50</v>
      </c>
      <c r="M34" s="731"/>
      <c r="N34" s="732"/>
      <c r="Y34" s="97"/>
      <c r="Z34" s="97"/>
      <c r="AA34" s="97"/>
      <c r="AF34" s="733"/>
      <c r="AG34" s="734"/>
      <c r="AH34" s="734"/>
      <c r="AI34" s="735"/>
      <c r="AJ34" s="733"/>
      <c r="AK34" s="734"/>
      <c r="AL34" s="735"/>
      <c r="AM34" s="736">
        <f>SUM(AM18:AO33)</f>
        <v>212</v>
      </c>
      <c r="AN34" s="736"/>
      <c r="AO34" s="736"/>
      <c r="AP34" s="717">
        <f>SUM(AP18:AR33)</f>
        <v>33.800000000000004</v>
      </c>
      <c r="AQ34" s="718"/>
      <c r="AR34" s="719"/>
    </row>
    <row r="35" spans="1:46" x14ac:dyDescent="0.15">
      <c r="Y35" s="97"/>
      <c r="Z35" s="97"/>
      <c r="AA35" s="97"/>
      <c r="AF35" s="720"/>
      <c r="AG35" s="721"/>
      <c r="AH35" s="721"/>
      <c r="AI35" s="722"/>
      <c r="AJ35" s="720"/>
      <c r="AK35" s="721"/>
      <c r="AL35" s="722"/>
      <c r="AM35" s="723">
        <f>AM16+AM34</f>
        <v>313</v>
      </c>
      <c r="AN35" s="723"/>
      <c r="AO35" s="723"/>
      <c r="AP35" s="724">
        <f>AP16+AP34</f>
        <v>61.300000000000004</v>
      </c>
      <c r="AQ35" s="725"/>
      <c r="AR35" s="726"/>
    </row>
    <row r="36" spans="1:46" x14ac:dyDescent="0.15">
      <c r="AF36" s="44"/>
      <c r="AG36" s="45"/>
      <c r="AH36" s="45"/>
      <c r="AI36" s="45"/>
      <c r="AJ36" s="56"/>
      <c r="AK36" s="57"/>
      <c r="AL36" s="224"/>
      <c r="AM36" s="727">
        <f>ROUNDUP(AM35/60,0)</f>
        <v>6</v>
      </c>
      <c r="AN36" s="728"/>
      <c r="AO36" s="729"/>
      <c r="AP36" s="730">
        <f>ROUNDUP(AP35,-1)</f>
        <v>70</v>
      </c>
      <c r="AQ36" s="731"/>
      <c r="AR36" s="732"/>
    </row>
    <row r="37" spans="1:46" hidden="1" outlineLevel="1" x14ac:dyDescent="0.15">
      <c r="B37" s="711" t="s">
        <v>24</v>
      </c>
      <c r="C37" s="712"/>
      <c r="D37" s="712"/>
      <c r="E37" s="712"/>
      <c r="F37" s="712"/>
      <c r="G37" s="712"/>
      <c r="H37" s="713"/>
      <c r="I37" s="714">
        <f>ROUNDUP((I33-I10-I15-I18-I30)/60,0)</f>
        <v>5</v>
      </c>
      <c r="J37" s="715"/>
      <c r="K37" s="716"/>
      <c r="L37" s="708">
        <f>ROUNDUP((L33-L10-L15-L18-L30),-1)</f>
        <v>40</v>
      </c>
      <c r="M37" s="709"/>
      <c r="N37" s="710"/>
      <c r="AF37" s="37"/>
      <c r="AG37" s="42"/>
      <c r="AH37" s="42"/>
      <c r="AI37" s="42"/>
      <c r="AJ37" s="37"/>
      <c r="AK37" s="42"/>
      <c r="AL37" s="224" t="s">
        <v>32</v>
      </c>
      <c r="AM37" s="714">
        <f>ROUNDUP((AM35-AM10-AM15-AM18-AM32)/60,0)</f>
        <v>5</v>
      </c>
      <c r="AN37" s="715"/>
      <c r="AO37" s="716"/>
      <c r="AP37" s="708">
        <f>ROUNDUP((AP35-AP10-AP15-AP18-AP32),-1)</f>
        <v>50</v>
      </c>
      <c r="AQ37" s="709"/>
      <c r="AR37" s="710"/>
    </row>
    <row r="38" spans="1:46" hidden="1" outlineLevel="1" x14ac:dyDescent="0.15">
      <c r="Q38" s="37"/>
      <c r="R38" s="42"/>
      <c r="S38" s="42"/>
      <c r="T38" s="42"/>
      <c r="U38" s="37"/>
      <c r="V38" s="42"/>
      <c r="W38" s="29" t="s">
        <v>32</v>
      </c>
      <c r="X38" s="714">
        <f>ROUNDUP((X30-X10-X16-X19-X27)/60,0)</f>
        <v>3</v>
      </c>
      <c r="Y38" s="715"/>
      <c r="Z38" s="716"/>
      <c r="AA38" s="708">
        <f>ROUNDUP((AA30-AA10-AA16-AA19-AA27),-1)</f>
        <v>40</v>
      </c>
      <c r="AB38" s="709"/>
      <c r="AC38" s="710"/>
    </row>
    <row r="39" spans="1:46" ht="11.25" customHeight="1" outlineLevel="1" thickBot="1" x14ac:dyDescent="0.2"/>
    <row r="40" spans="1:46" ht="19.5" customHeight="1" outlineLevel="1" x14ac:dyDescent="0.15">
      <c r="A40" s="845" t="s">
        <v>68</v>
      </c>
      <c r="B40" s="845"/>
      <c r="C40" s="845"/>
      <c r="D40" s="845"/>
      <c r="E40" s="845"/>
      <c r="F40" s="845"/>
      <c r="G40" s="845"/>
      <c r="H40" s="845"/>
      <c r="I40" s="845"/>
      <c r="J40" s="845"/>
      <c r="K40" s="845"/>
      <c r="L40" s="845"/>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220"/>
      <c r="J43" s="704">
        <f>$F$2*(J45+J47)</f>
        <v>8523450</v>
      </c>
      <c r="K43" s="704"/>
      <c r="L43" s="704"/>
      <c r="M43" s="704"/>
      <c r="N43" s="92" t="s">
        <v>7</v>
      </c>
      <c r="O43" s="92"/>
      <c r="P43" s="92"/>
      <c r="Q43" s="92" t="s">
        <v>6</v>
      </c>
      <c r="R43" s="92"/>
      <c r="S43" s="92"/>
      <c r="T43" s="92"/>
      <c r="U43" s="92"/>
      <c r="V43" s="91"/>
      <c r="W43" s="91"/>
      <c r="X43" s="220"/>
      <c r="Y43" s="704">
        <f>$F$2*(Y45+Y47)</f>
        <v>7125660</v>
      </c>
      <c r="Z43" s="704"/>
      <c r="AA43" s="704"/>
      <c r="AB43" s="704"/>
      <c r="AC43" s="92" t="s">
        <v>7</v>
      </c>
      <c r="AD43" s="92"/>
      <c r="AF43" s="92" t="s">
        <v>6</v>
      </c>
      <c r="AG43" s="92"/>
      <c r="AH43" s="92"/>
      <c r="AI43" s="92"/>
      <c r="AJ43" s="92"/>
      <c r="AK43" s="91"/>
      <c r="AL43" s="91"/>
      <c r="AM43" s="220"/>
      <c r="AN43" s="704">
        <f>$F$2*(AN45+AN47)</f>
        <v>10535040</v>
      </c>
      <c r="AO43" s="704"/>
      <c r="AP43" s="704"/>
      <c r="AQ43" s="704"/>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01">
        <f>L34</f>
        <v>50</v>
      </c>
      <c r="C45" s="701"/>
      <c r="D45" s="92" t="s">
        <v>12</v>
      </c>
      <c r="E45" s="702">
        <v>110</v>
      </c>
      <c r="F45" s="702"/>
      <c r="G45" s="702"/>
      <c r="H45" s="702"/>
      <c r="I45" s="92" t="s">
        <v>13</v>
      </c>
      <c r="J45" s="699">
        <f>B45*E45</f>
        <v>5500</v>
      </c>
      <c r="K45" s="699"/>
      <c r="L45" s="699"/>
      <c r="M45" s="699"/>
      <c r="N45" s="92" t="s">
        <v>14</v>
      </c>
      <c r="O45" s="91"/>
      <c r="P45" s="91"/>
      <c r="Q45" s="701">
        <f>AA31</f>
        <v>50</v>
      </c>
      <c r="R45" s="701"/>
      <c r="S45" s="92" t="s">
        <v>12</v>
      </c>
      <c r="T45" s="702">
        <v>110</v>
      </c>
      <c r="U45" s="702"/>
      <c r="V45" s="702"/>
      <c r="W45" s="702"/>
      <c r="X45" s="92" t="s">
        <v>13</v>
      </c>
      <c r="Y45" s="699">
        <f>Q45*T45</f>
        <v>5500</v>
      </c>
      <c r="Z45" s="699"/>
      <c r="AA45" s="699"/>
      <c r="AB45" s="699"/>
      <c r="AC45" s="92" t="s">
        <v>14</v>
      </c>
      <c r="AD45" s="91"/>
      <c r="AF45" s="701">
        <f>AP36</f>
        <v>70</v>
      </c>
      <c r="AG45" s="701"/>
      <c r="AH45" s="92" t="s">
        <v>12</v>
      </c>
      <c r="AI45" s="702">
        <v>110</v>
      </c>
      <c r="AJ45" s="702"/>
      <c r="AK45" s="702"/>
      <c r="AL45" s="702"/>
      <c r="AM45" s="92" t="s">
        <v>13</v>
      </c>
      <c r="AN45" s="699">
        <f>AF45*AI45</f>
        <v>7700</v>
      </c>
      <c r="AO45" s="699"/>
      <c r="AP45" s="699"/>
      <c r="AQ45" s="699"/>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706">
        <f>I34</f>
        <v>5</v>
      </c>
      <c r="C47" s="706"/>
      <c r="D47" s="91" t="s">
        <v>12</v>
      </c>
      <c r="E47" s="703">
        <v>5010</v>
      </c>
      <c r="F47" s="703"/>
      <c r="G47" s="703"/>
      <c r="H47" s="703"/>
      <c r="I47" s="114" t="s">
        <v>13</v>
      </c>
      <c r="J47" s="699">
        <f>B47*E47</f>
        <v>25050</v>
      </c>
      <c r="K47" s="699"/>
      <c r="L47" s="699"/>
      <c r="M47" s="699"/>
      <c r="N47" s="92" t="s">
        <v>17</v>
      </c>
      <c r="O47" s="91"/>
      <c r="P47" s="91"/>
      <c r="Q47" s="706">
        <f>X31</f>
        <v>4</v>
      </c>
      <c r="R47" s="706"/>
      <c r="S47" s="91" t="s">
        <v>12</v>
      </c>
      <c r="T47" s="703">
        <v>5010</v>
      </c>
      <c r="U47" s="703"/>
      <c r="V47" s="703"/>
      <c r="W47" s="703"/>
      <c r="X47" s="91" t="s">
        <v>13</v>
      </c>
      <c r="Y47" s="699">
        <f>Q47*T47</f>
        <v>20040</v>
      </c>
      <c r="Z47" s="699"/>
      <c r="AA47" s="699"/>
      <c r="AB47" s="699"/>
      <c r="AC47" s="92" t="s">
        <v>17</v>
      </c>
      <c r="AD47" s="91"/>
      <c r="AF47" s="706">
        <f>AM36</f>
        <v>6</v>
      </c>
      <c r="AG47" s="706"/>
      <c r="AH47" s="91" t="s">
        <v>12</v>
      </c>
      <c r="AI47" s="703">
        <v>5010</v>
      </c>
      <c r="AJ47" s="703"/>
      <c r="AK47" s="703"/>
      <c r="AL47" s="703"/>
      <c r="AM47" s="114" t="s">
        <v>13</v>
      </c>
      <c r="AN47" s="699">
        <f>AF47*AI47</f>
        <v>30060</v>
      </c>
      <c r="AO47" s="699"/>
      <c r="AP47" s="699"/>
      <c r="AQ47" s="699"/>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220"/>
      <c r="J50" s="704">
        <f>$F$2*(J52+J54)</f>
        <v>5956650</v>
      </c>
      <c r="K50" s="704"/>
      <c r="L50" s="704"/>
      <c r="M50" s="704"/>
      <c r="N50" s="225" t="s">
        <v>19</v>
      </c>
      <c r="O50" s="91"/>
      <c r="P50" s="91"/>
      <c r="Q50" s="92" t="s">
        <v>75</v>
      </c>
      <c r="R50" s="92"/>
      <c r="S50" s="92"/>
      <c r="T50" s="92"/>
      <c r="U50" s="91"/>
      <c r="V50" s="91"/>
      <c r="W50" s="91"/>
      <c r="X50" s="220"/>
      <c r="Y50" s="704">
        <f>$F$2*(Y52+Y54)</f>
        <v>4988520</v>
      </c>
      <c r="Z50" s="704"/>
      <c r="AA50" s="704"/>
      <c r="AB50" s="704"/>
      <c r="AC50" s="225" t="s">
        <v>19</v>
      </c>
      <c r="AD50" s="91"/>
      <c r="AF50" s="92" t="s">
        <v>75</v>
      </c>
      <c r="AG50" s="92"/>
      <c r="AH50" s="92"/>
      <c r="AI50" s="92"/>
      <c r="AJ50" s="91"/>
      <c r="AK50" s="91"/>
      <c r="AL50" s="91"/>
      <c r="AM50" s="220"/>
      <c r="AN50" s="704">
        <f>$F$2*(AN52+AN54)</f>
        <v>7371180</v>
      </c>
      <c r="AO50" s="704"/>
      <c r="AP50" s="704"/>
      <c r="AQ50" s="704"/>
      <c r="AR50" s="225"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05">
        <f>B45</f>
        <v>50</v>
      </c>
      <c r="C52" s="705"/>
      <c r="D52" s="92" t="s">
        <v>12</v>
      </c>
      <c r="E52" s="702">
        <v>80</v>
      </c>
      <c r="F52" s="702"/>
      <c r="G52" s="702"/>
      <c r="H52" s="702"/>
      <c r="I52" s="92" t="s">
        <v>13</v>
      </c>
      <c r="J52" s="699">
        <f>B52*E52</f>
        <v>4000</v>
      </c>
      <c r="K52" s="699"/>
      <c r="L52" s="699"/>
      <c r="M52" s="699"/>
      <c r="N52" s="92" t="s">
        <v>14</v>
      </c>
      <c r="O52" s="91"/>
      <c r="P52" s="91"/>
      <c r="Q52" s="705">
        <f>Q45</f>
        <v>50</v>
      </c>
      <c r="R52" s="705"/>
      <c r="S52" s="92" t="s">
        <v>12</v>
      </c>
      <c r="T52" s="702">
        <v>80</v>
      </c>
      <c r="U52" s="702"/>
      <c r="V52" s="702"/>
      <c r="W52" s="702"/>
      <c r="X52" s="92" t="s">
        <v>13</v>
      </c>
      <c r="Y52" s="699">
        <f>Q52*T52</f>
        <v>4000</v>
      </c>
      <c r="Z52" s="699"/>
      <c r="AA52" s="699"/>
      <c r="AB52" s="699"/>
      <c r="AC52" s="92" t="s">
        <v>14</v>
      </c>
      <c r="AD52" s="91"/>
      <c r="AF52" s="701">
        <f>AF45</f>
        <v>70</v>
      </c>
      <c r="AG52" s="701"/>
      <c r="AH52" s="92" t="s">
        <v>12</v>
      </c>
      <c r="AI52" s="702">
        <v>80</v>
      </c>
      <c r="AJ52" s="702"/>
      <c r="AK52" s="702"/>
      <c r="AL52" s="702"/>
      <c r="AM52" s="92" t="s">
        <v>13</v>
      </c>
      <c r="AN52" s="699">
        <f>AF52*AI52</f>
        <v>5600</v>
      </c>
      <c r="AO52" s="699"/>
      <c r="AP52" s="699"/>
      <c r="AQ52" s="699"/>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707">
        <f>B47</f>
        <v>5</v>
      </c>
      <c r="C54" s="707"/>
      <c r="D54" s="91" t="s">
        <v>12</v>
      </c>
      <c r="E54" s="698">
        <v>3470</v>
      </c>
      <c r="F54" s="698"/>
      <c r="G54" s="698"/>
      <c r="H54" s="698"/>
      <c r="I54" s="91" t="s">
        <v>13</v>
      </c>
      <c r="J54" s="699">
        <f>B54*E54</f>
        <v>17350</v>
      </c>
      <c r="K54" s="699"/>
      <c r="L54" s="699"/>
      <c r="M54" s="699"/>
      <c r="N54" s="92" t="s">
        <v>17</v>
      </c>
      <c r="O54" s="91"/>
      <c r="P54" s="91"/>
      <c r="Q54" s="707">
        <f>Q47</f>
        <v>4</v>
      </c>
      <c r="R54" s="707"/>
      <c r="S54" s="91" t="s">
        <v>12</v>
      </c>
      <c r="T54" s="698">
        <v>3470</v>
      </c>
      <c r="U54" s="698"/>
      <c r="V54" s="698"/>
      <c r="W54" s="698"/>
      <c r="X54" s="91" t="s">
        <v>13</v>
      </c>
      <c r="Y54" s="699">
        <f>Q54*T54</f>
        <v>13880</v>
      </c>
      <c r="Z54" s="699"/>
      <c r="AA54" s="699"/>
      <c r="AB54" s="699"/>
      <c r="AC54" s="92" t="s">
        <v>17</v>
      </c>
      <c r="AD54" s="91"/>
      <c r="AF54" s="706">
        <f>AF47</f>
        <v>6</v>
      </c>
      <c r="AG54" s="706"/>
      <c r="AH54" s="91" t="s">
        <v>12</v>
      </c>
      <c r="AI54" s="698">
        <v>3470</v>
      </c>
      <c r="AJ54" s="698"/>
      <c r="AK54" s="698"/>
      <c r="AL54" s="698"/>
      <c r="AM54" s="91" t="s">
        <v>13</v>
      </c>
      <c r="AN54" s="699">
        <f>AF54*AI54</f>
        <v>20820</v>
      </c>
      <c r="AO54" s="699"/>
      <c r="AP54" s="699"/>
      <c r="AQ54" s="699"/>
      <c r="AR54" s="92" t="s">
        <v>17</v>
      </c>
      <c r="AS54" s="91"/>
    </row>
    <row r="55" spans="2:45" x14ac:dyDescent="0.15">
      <c r="B55" s="219"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226"/>
      <c r="C67" s="134"/>
      <c r="D67" s="134"/>
      <c r="E67" s="134"/>
      <c r="F67" s="134"/>
      <c r="G67" s="134"/>
      <c r="H67" s="134"/>
      <c r="I67" s="135"/>
      <c r="J67" s="135"/>
      <c r="K67" s="135"/>
      <c r="L67" s="135"/>
      <c r="M67" s="135"/>
      <c r="N67" s="136"/>
      <c r="O67" s="217"/>
      <c r="P67" s="134"/>
      <c r="Q67" s="135"/>
      <c r="R67" s="135"/>
      <c r="S67" s="135"/>
      <c r="T67" s="135"/>
      <c r="U67" s="135"/>
      <c r="V67" s="226"/>
      <c r="W67" s="226"/>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AJ6:AL6"/>
    <mergeCell ref="AM6:AO6"/>
    <mergeCell ref="AP6:AR6"/>
    <mergeCell ref="B8:E8"/>
    <mergeCell ref="F8:H8"/>
    <mergeCell ref="U8:W8"/>
    <mergeCell ref="AJ8:AL8"/>
    <mergeCell ref="AE1:AF2"/>
    <mergeCell ref="AG1:AJ2"/>
    <mergeCell ref="F2:I2"/>
    <mergeCell ref="I6:K6"/>
    <mergeCell ref="L6:N6"/>
    <mergeCell ref="U6:W6"/>
    <mergeCell ref="X6:Z6"/>
    <mergeCell ref="AA6:AC6"/>
    <mergeCell ref="F1:I1"/>
    <mergeCell ref="L1:P2"/>
    <mergeCell ref="Q1:T2"/>
    <mergeCell ref="U1:V2"/>
    <mergeCell ref="W1:Z2"/>
    <mergeCell ref="AA1:AD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N43:AQ43"/>
    <mergeCell ref="B45:C45"/>
    <mergeCell ref="E45:H45"/>
    <mergeCell ref="J45:M45"/>
    <mergeCell ref="Q45:R45"/>
    <mergeCell ref="T45:W45"/>
    <mergeCell ref="Y45:AB45"/>
    <mergeCell ref="AF45:AG45"/>
    <mergeCell ref="AI45:AL45"/>
    <mergeCell ref="AN45:AQ45"/>
    <mergeCell ref="J47:M47"/>
    <mergeCell ref="Q47:R47"/>
    <mergeCell ref="T47:W47"/>
    <mergeCell ref="Y47:AB47"/>
    <mergeCell ref="AF47:AG47"/>
    <mergeCell ref="AF54:AG54"/>
    <mergeCell ref="AI54:AL54"/>
    <mergeCell ref="A40:L40"/>
    <mergeCell ref="J43:M43"/>
    <mergeCell ref="Y43:AB43"/>
    <mergeCell ref="AN54:AQ54"/>
    <mergeCell ref="B6:H6"/>
    <mergeCell ref="Y52:AB52"/>
    <mergeCell ref="AF52:AG52"/>
    <mergeCell ref="AI52:AL52"/>
    <mergeCell ref="AN52:AQ52"/>
    <mergeCell ref="B54:C54"/>
    <mergeCell ref="E54:H54"/>
    <mergeCell ref="J54:M54"/>
    <mergeCell ref="Q54:R54"/>
    <mergeCell ref="T54:W54"/>
    <mergeCell ref="Y54:AB54"/>
    <mergeCell ref="AI47:AL47"/>
    <mergeCell ref="AN47:AQ47"/>
    <mergeCell ref="J50:M50"/>
    <mergeCell ref="Y50:AB50"/>
    <mergeCell ref="AN50:AQ50"/>
    <mergeCell ref="B52:C52"/>
    <mergeCell ref="E52:H52"/>
    <mergeCell ref="J52:M52"/>
    <mergeCell ref="Q52:R52"/>
    <mergeCell ref="T52:W52"/>
    <mergeCell ref="B47:C47"/>
    <mergeCell ref="E47:H47"/>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&amp;L龍ヶ岳小学校（平成28・29年度）
運行距離及び運行時間算定表（下限額）&amp;R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大矢野東小ルート</vt:lpstr>
      <vt:lpstr>龍ヶ岳小(松)</vt:lpstr>
      <vt:lpstr>龍ヶ岳小(大)</vt:lpstr>
      <vt:lpstr>H27龍ヶ岳小(下限額）</vt:lpstr>
      <vt:lpstr>龍ヶ岳小</vt:lpstr>
      <vt:lpstr>H28・H29龍ヶ岳小</vt:lpstr>
      <vt:lpstr>H28・H29龍ヶ岳小(下限額）</vt:lpstr>
      <vt:lpstr>'H27龍ヶ岳小(下限額）'!Print_Area</vt:lpstr>
      <vt:lpstr>'H28・H29龍ヶ岳小(下限額）'!Print_Area</vt:lpstr>
      <vt:lpstr>龍ヶ岳小!Print_Area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0242</dc:creator>
  <cp:lastModifiedBy>宮本 留維</cp:lastModifiedBy>
  <cp:lastPrinted>2023-10-03T08:17:37Z</cp:lastPrinted>
  <dcterms:created xsi:type="dcterms:W3CDTF">2015-02-03T07:58:56Z</dcterms:created>
  <dcterms:modified xsi:type="dcterms:W3CDTF">2026-09-24T22:12:23Z</dcterms:modified>
</cp:coreProperties>
</file>