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8.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7.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8.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40.xml" ContentType="application/vnd.openxmlformats-officedocument.drawing+xml"/>
  <Override PartName="/xl/ctrlProps/ctrlProp422.xml" ContentType="application/vnd.ms-excel.controlproperties+xml"/>
  <Override PartName="/xl/drawings/drawing41.xml" ContentType="application/vnd.openxmlformats-officedocument.drawing+xml"/>
  <Override PartName="/xl/ctrlProps/ctrlProp423.xml" ContentType="application/vnd.ms-excel.controlproperties+xml"/>
  <Override PartName="/xl/drawings/drawing42.xml" ContentType="application/vnd.openxmlformats-officedocument.drawing+xml"/>
  <Override PartName="/xl/ctrlProps/ctrlProp424.xml" ContentType="application/vnd.ms-excel.controlproperties+xml"/>
  <Override PartName="/xl/drawings/drawing43.xml" ContentType="application/vnd.openxmlformats-officedocument.drawing+xml"/>
  <Override PartName="/xl/drawings/drawing44.xml" ContentType="application/vnd.openxmlformats-officedocument.drawing+xml"/>
  <Override PartName="/xl/comments9.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X:\202 入札・契約\07 条例等改正\○R7.11.13_週休2日試行工事実施要領改正\【施行】掲示板、HP、キャビネット\03_キャビネット用(※データ名のみ修正している)\"/>
    </mc:Choice>
  </mc:AlternateContent>
  <xr:revisionPtr revIDLastSave="0" documentId="13_ncr:1_{917D1A00-D073-4D6F-B370-0609FECB9550}" xr6:coauthVersionLast="47" xr6:coauthVersionMax="47" xr10:uidLastSave="{00000000-0000-0000-0000-000000000000}"/>
  <bookViews>
    <workbookView xWindow="-120" yWindow="-120" windowWidth="29040" windowHeight="15720" tabRatio="934" xr2:uid="{79537CCE-9557-4CA4-AD8F-DB3E7EFF9097}"/>
  </bookViews>
  <sheets>
    <sheet name="工事関係書類一覧表" sheetId="44" r:id="rId1"/>
    <sheet name="入力表" sheetId="116" r:id="rId2"/>
    <sheet name="建設ﾘｻｲｸﾙ用入力表" sheetId="143" r:id="rId3"/>
    <sheet name="別記様式1(説明書)" sheetId="150" r:id="rId4"/>
    <sheet name="別表1" sheetId="149" r:id="rId5"/>
    <sheet name="契約書別紙1" sheetId="145" r:id="rId6"/>
    <sheet name="別表2" sheetId="148" r:id="rId7"/>
    <sheet name="契約書別紙2" sheetId="147" r:id="rId8"/>
    <sheet name="別表3" sheetId="146" r:id="rId9"/>
    <sheet name="契約書別紙3" sheetId="144" r:id="rId10"/>
    <sheet name="様式" sheetId="213" r:id="rId11"/>
    <sheet name="別記様式" sheetId="214" r:id="rId12"/>
    <sheet name="様式-1" sheetId="117" r:id="rId13"/>
    <sheet name="統一様式-2" sheetId="198" r:id="rId14"/>
    <sheet name="統一様式-3(1)" sheetId="157" r:id="rId15"/>
    <sheet name="統一様式-3(2)" sheetId="195" r:id="rId16"/>
    <sheet name="統一様式-1" sheetId="158" r:id="rId17"/>
    <sheet name="統一様式-1(2)" sheetId="193" r:id="rId18"/>
    <sheet name="統一様式-1(3)" sheetId="159" r:id="rId19"/>
    <sheet name="統一様式-7" sheetId="197" r:id="rId20"/>
    <sheet name="別紙１" sheetId="199" r:id="rId21"/>
    <sheet name="統一様式-4" sheetId="160" r:id="rId22"/>
    <sheet name="様式-4(統一様式-4 裏面)" sheetId="192" r:id="rId23"/>
    <sheet name="様式-2" sheetId="53" r:id="rId24"/>
    <sheet name="様式-2(1)" sheetId="55" r:id="rId25"/>
    <sheet name="様式-2(2)" sheetId="54" r:id="rId26"/>
    <sheet name="様式-3" sheetId="56" r:id="rId27"/>
    <sheet name="別紙４" sheetId="200" r:id="rId28"/>
    <sheet name="別紙５" sheetId="222" r:id="rId29"/>
    <sheet name="統一様式-5(1)（前払金）" sheetId="161" r:id="rId30"/>
    <sheet name="様式-4" sheetId="110" r:id="rId31"/>
    <sheet name="様式-5" sheetId="201" r:id="rId32"/>
    <sheet name="様式-6" sheetId="123" r:id="rId33"/>
    <sheet name="別記様式1" sheetId="185" r:id="rId34"/>
    <sheet name="別記様式2" sheetId="186" r:id="rId35"/>
    <sheet name="別記様式3" sheetId="187" r:id="rId36"/>
    <sheet name="別記様式4" sheetId="188" r:id="rId37"/>
    <sheet name="別記様式5" sheetId="189" r:id="rId38"/>
    <sheet name="別記様式6" sheetId="190" r:id="rId39"/>
    <sheet name="別記様式7" sheetId="191" r:id="rId40"/>
    <sheet name="統一様式-9" sheetId="162" r:id="rId41"/>
    <sheet name="統一様式-12" sheetId="165" r:id="rId42"/>
    <sheet name="統一様式-13" sheetId="166" r:id="rId43"/>
    <sheet name="統一様式-14" sheetId="167" r:id="rId44"/>
    <sheet name="統一様式-15" sheetId="168" r:id="rId45"/>
    <sheet name="様式-7" sheetId="126" r:id="rId46"/>
    <sheet name="様式-8" sheetId="127" r:id="rId47"/>
    <sheet name="統一様式-5(1)（中間）" sheetId="215" r:id="rId48"/>
    <sheet name="統一様式-16" sheetId="170" r:id="rId49"/>
    <sheet name="統一様式-17" sheetId="171" r:id="rId50"/>
    <sheet name="統一様式-5(1)（指定）" sheetId="216" r:id="rId51"/>
    <sheet name="統一様式-19" sheetId="173" r:id="rId52"/>
    <sheet name="様式-9" sheetId="82" r:id="rId53"/>
    <sheet name="統一様式-5(1)（部分）" sheetId="217" r:id="rId54"/>
    <sheet name="統一様式-5(2)" sheetId="220" r:id="rId55"/>
    <sheet name="統一様式-22" sheetId="176" r:id="rId56"/>
    <sheet name="統一様式-23" sheetId="177" r:id="rId57"/>
    <sheet name="統一様式-24" sheetId="178" r:id="rId58"/>
    <sheet name="統一様式-25" sheetId="179" r:id="rId59"/>
    <sheet name="統一様式-28" sheetId="180" r:id="rId60"/>
    <sheet name="統一様式-29" sheetId="181" r:id="rId61"/>
    <sheet name="様式-10" sheetId="138" r:id="rId62"/>
    <sheet name="様式-11" sheetId="139" r:id="rId63"/>
    <sheet name="様式-12" sheetId="92" r:id="rId64"/>
    <sheet name="様式-13" sheetId="96" r:id="rId65"/>
    <sheet name="統一様式-34(1)" sheetId="183" r:id="rId66"/>
    <sheet name="統一様式-34(2)" sheetId="184" r:id="rId67"/>
    <sheet name="様式-15" sheetId="111" r:id="rId68"/>
    <sheet name="様式‐16" sheetId="98" r:id="rId69"/>
    <sheet name="様式-17" sheetId="99" r:id="rId70"/>
    <sheet name="統一様式-21" sheetId="175" r:id="rId71"/>
    <sheet name="統一様式-30" sheetId="182" r:id="rId72"/>
    <sheet name="統一様式-5(1)（完成）" sheetId="218" r:id="rId73"/>
    <sheet name="様式-18" sheetId="206" r:id="rId74"/>
    <sheet name="様式-19" sheetId="208" r:id="rId75"/>
    <sheet name="様式-2０" sheetId="221" r:id="rId76"/>
  </sheets>
  <externalReferences>
    <externalReference r:id="rId77"/>
  </externalReferences>
  <definedNames>
    <definedName name="_xlnm._FilterDatabase" localSheetId="0" hidden="1">工事関係書類一覧表!$A$4:$N$102</definedName>
    <definedName name="_xlnm._FilterDatabase" localSheetId="21" hidden="1">'統一様式-4'!$L$5:$M$7</definedName>
    <definedName name="_xlnm._FilterDatabase" localSheetId="1" hidden="1">入力表!$A$15:$F$63</definedName>
    <definedName name="_xlnm._FilterDatabase" localSheetId="34" hidden="1">別記様式2!$A$1:$AO$11</definedName>
    <definedName name="_xlnm._FilterDatabase" localSheetId="37" hidden="1">別記様式5!$B$4:$R$7</definedName>
    <definedName name="_xlnm._FilterDatabase" localSheetId="27" hidden="1">別紙４!$A$13:$A$215</definedName>
    <definedName name="_xlnm._FilterDatabase" localSheetId="25" hidden="1">'様式-2(2)'!$G$3:$G$3</definedName>
    <definedName name="_xlnm._FilterDatabase" localSheetId="31" hidden="1">'様式-5'!$A$14:$F$16</definedName>
    <definedName name="_Key1" localSheetId="75" hidden="1">[1]初期入力!#REF!</definedName>
    <definedName name="_Key1" hidden="1">#REF!</definedName>
    <definedName name="_Key2" hidden="1">#REF!</definedName>
    <definedName name="_Order1" hidden="1">255</definedName>
    <definedName name="_Order2" hidden="1">0</definedName>
    <definedName name="_Sort" localSheetId="75" hidden="1">[1]初期入力!#REF!</definedName>
    <definedName name="_Sort" hidden="1">#REF!</definedName>
    <definedName name="_Sort1" hidden="1">#REF!</definedName>
    <definedName name="_xlnm.Print_Area" localSheetId="5">契約書別紙1!$A$1:$X$38</definedName>
    <definedName name="_xlnm.Print_Area" localSheetId="7">契約書別紙2!$A$1:$X$42</definedName>
    <definedName name="_xlnm.Print_Area" localSheetId="9">契約書別紙3!$A$1:$X$42</definedName>
    <definedName name="_xlnm.Print_Area" localSheetId="2">建設ﾘｻｲｸﾙ用入力表!$A$1:$AE$19</definedName>
    <definedName name="_xlnm.Print_Area" localSheetId="0">工事関係書類一覧表!$A$1:$N$102</definedName>
    <definedName name="_xlnm.Print_Area" localSheetId="16">'統一様式-1'!$A$1:$Y$42</definedName>
    <definedName name="_xlnm.Print_Area" localSheetId="17">'統一様式-1(2)'!$A$1:$Z$36</definedName>
    <definedName name="_xlnm.Print_Area" localSheetId="18">'統一様式-1(3)'!$A$1:$I$47</definedName>
    <definedName name="_xlnm.Print_Area" localSheetId="41">'統一様式-12'!$A$1:$Y$41</definedName>
    <definedName name="_xlnm.Print_Area" localSheetId="42">'統一様式-13'!$A$1:$T$48</definedName>
    <definedName name="_xlnm.Print_Area" localSheetId="43">'統一様式-14'!$A$1:$Y$36</definedName>
    <definedName name="_xlnm.Print_Area" localSheetId="44">'統一様式-15'!$A$1:$J$58</definedName>
    <definedName name="_xlnm.Print_Area" localSheetId="48">'統一様式-16'!$A$1:$AI$42</definedName>
    <definedName name="_xlnm.Print_Area" localSheetId="49">'統一様式-17'!$A$1:$AI$26</definedName>
    <definedName name="_xlnm.Print_Area" localSheetId="51">'統一様式-19'!$A$1:$AG$29</definedName>
    <definedName name="_xlnm.Print_Area" localSheetId="13">'統一様式-2'!$A$1:$Y$38</definedName>
    <definedName name="_xlnm.Print_Area" localSheetId="70">'統一様式-21'!$A$1:$AH$48</definedName>
    <definedName name="_xlnm.Print_Area" localSheetId="55">'統一様式-22'!$A$1:$AI$53</definedName>
    <definedName name="_xlnm.Print_Area" localSheetId="56">'統一様式-23'!$A$1:$AI$47</definedName>
    <definedName name="_xlnm.Print_Area" localSheetId="57">'統一様式-24'!$A$1:$K$32</definedName>
    <definedName name="_xlnm.Print_Area" localSheetId="58">'統一様式-25'!$A$1:$K$43</definedName>
    <definedName name="_xlnm.Print_Area" localSheetId="59">'統一様式-28'!$A$1:$G$36</definedName>
    <definedName name="_xlnm.Print_Area" localSheetId="60">'統一様式-29'!$A$1:$AI$43</definedName>
    <definedName name="_xlnm.Print_Area" localSheetId="14">'統一様式-3(1)'!$A$1:$AS$34</definedName>
    <definedName name="_xlnm.Print_Area" localSheetId="15">'統一様式-3(2)'!$A$1:$AS$34</definedName>
    <definedName name="_xlnm.Print_Area" localSheetId="71">'統一様式-30'!$A$1:$AJ$38</definedName>
    <definedName name="_xlnm.Print_Area" localSheetId="65">'統一様式-34(1)'!$A$1:$H$82</definedName>
    <definedName name="_xlnm.Print_Area" localSheetId="66">'統一様式-34(2)'!$A$1:$E$46</definedName>
    <definedName name="_xlnm.Print_Area" localSheetId="21">'統一様式-4'!$A$1:$J$49</definedName>
    <definedName name="_xlnm.Print_Area" localSheetId="72">'統一様式-5(1)（完成）'!$A$1:$AI$50</definedName>
    <definedName name="_xlnm.Print_Area" localSheetId="50">'統一様式-5(1)（指定）'!$A$1:$AI$56</definedName>
    <definedName name="_xlnm.Print_Area" localSheetId="29">'統一様式-5(1)（前払金）'!$A$1:$AI$50</definedName>
    <definedName name="_xlnm.Print_Area" localSheetId="47">'統一様式-5(1)（中間）'!$A$1:$AI$55</definedName>
    <definedName name="_xlnm.Print_Area" localSheetId="53">'統一様式-5(1)（部分）'!$A$1:$AI$50</definedName>
    <definedName name="_xlnm.Print_Area" localSheetId="54">'統一様式-5(2)'!$A$1:$AK$36</definedName>
    <definedName name="_xlnm.Print_Area" localSheetId="19">'統一様式-7'!$A$1:$Y$48</definedName>
    <definedName name="_xlnm.Print_Area" localSheetId="40">'統一様式-9'!$A$1:$Y$49</definedName>
    <definedName name="_xlnm.Print_Area" localSheetId="1">入力表!$A$1:$J$63</definedName>
    <definedName name="_xlnm.Print_Area" localSheetId="11">別記様式!$A$1:$AD$32</definedName>
    <definedName name="_xlnm.Print_Area" localSheetId="33">別記様式1!$A$1:$AL$55</definedName>
    <definedName name="_xlnm.Print_Area" localSheetId="3">'別記様式1(説明書)'!$A$1:$U$31</definedName>
    <definedName name="_xlnm.Print_Area" localSheetId="34">別記様式2!$A$1:$AM$43</definedName>
    <definedName name="_xlnm.Print_Area" localSheetId="35">別記様式3!$A$1:$AI$53</definedName>
    <definedName name="_xlnm.Print_Area" localSheetId="36">別記様式4!$A$1:$Y$82</definedName>
    <definedName name="_xlnm.Print_Area" localSheetId="37">別記様式5!$A$1:$P$41</definedName>
    <definedName name="_xlnm.Print_Area" localSheetId="38">別記様式6!$A$1:$AB$64</definedName>
    <definedName name="_xlnm.Print_Area" localSheetId="39">別記様式7!$A$1:$CF$60</definedName>
    <definedName name="_xlnm.Print_Area" localSheetId="20">別紙１!$A$1:$F$38</definedName>
    <definedName name="_xlnm.Print_Area" localSheetId="27">別紙４!$B$2:$AW$215</definedName>
    <definedName name="_xlnm.Print_Area" localSheetId="4">別表1!$A$1:$AH$56</definedName>
    <definedName name="_xlnm.Print_Area" localSheetId="6">別表2!$A$1:$AH$42</definedName>
    <definedName name="_xlnm.Print_Area" localSheetId="8">別表3!$A$1:$AH$55</definedName>
    <definedName name="_xlnm.Print_Area" localSheetId="10">様式!$A$1:$AC$19</definedName>
    <definedName name="_xlnm.Print_Area" localSheetId="12">'様式-1'!$A$1:$AE$40</definedName>
    <definedName name="_xlnm.Print_Area" localSheetId="61">'様式-10'!$A$1:$AX$27</definedName>
    <definedName name="_xlnm.Print_Area" localSheetId="62">'様式-11'!$A$1:$AX$28</definedName>
    <definedName name="_xlnm.Print_Area" localSheetId="63">'様式-12'!$A$1:$I$43</definedName>
    <definedName name="_xlnm.Print_Area" localSheetId="64">'様式-13'!$A$1:$I$34</definedName>
    <definedName name="_xlnm.Print_Area" localSheetId="67">'様式-15'!$A$1:$U$27</definedName>
    <definedName name="_xlnm.Print_Area" localSheetId="68">様式‐16!$A$1:$AQ$34</definedName>
    <definedName name="_xlnm.Print_Area" localSheetId="69">'様式-17'!$A$1:$AF$34</definedName>
    <definedName name="_xlnm.Print_Area" localSheetId="73">'様式-18'!$A$1:$I$22</definedName>
    <definedName name="_xlnm.Print_Area" localSheetId="74">'様式-19'!$A$1:$AI$39</definedName>
    <definedName name="_xlnm.Print_Area" localSheetId="23">'様式-2'!$A$1:$K$55</definedName>
    <definedName name="_xlnm.Print_Area" localSheetId="24">'様式-2(1)'!$A$1:$AZ$53</definedName>
    <definedName name="_xlnm.Print_Area" localSheetId="25">'様式-2(2)'!$A$1:$E$33</definedName>
    <definedName name="_xlnm.Print_Area" localSheetId="75">'様式-2０'!$A$1:$E$54</definedName>
    <definedName name="_xlnm.Print_Area" localSheetId="26">'様式-3'!$A$1:$G$31</definedName>
    <definedName name="_xlnm.Print_Area" localSheetId="30">'様式-4'!$A$1:$Q$43</definedName>
    <definedName name="_xlnm.Print_Area" localSheetId="22">'様式-4(統一様式-4 裏面)'!$A$1:$R$26</definedName>
    <definedName name="_xlnm.Print_Area" localSheetId="31">'様式-5'!$A$1:$R$32</definedName>
    <definedName name="_xlnm.Print_Area" localSheetId="32">'様式-6'!$A$1:$AE$214</definedName>
    <definedName name="_xlnm.Print_Area" localSheetId="45">'様式-7'!$A$1:$Q$35</definedName>
    <definedName name="_xlnm.Print_Area" localSheetId="46">'様式-8'!$A$1:$W$27</definedName>
    <definedName name="_xlnm.Print_Area" localSheetId="52">'様式-9'!$A$1:$L$22</definedName>
    <definedName name="_xlnm.Print_Titles" localSheetId="0">工事関係書類一覧表!$1:$4</definedName>
    <definedName name="_xlnm.Print_Titles" localSheetId="27">別紙４!$2:$13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7" i="200" l="1"/>
  <c r="G7" i="200"/>
  <c r="EC204" i="200"/>
  <c r="DV204" i="200"/>
  <c r="DO204" i="200"/>
  <c r="DH204" i="200"/>
  <c r="DA204" i="200"/>
  <c r="EK203" i="200"/>
  <c r="EK202" i="200"/>
  <c r="EC196" i="200"/>
  <c r="DV196" i="200"/>
  <c r="DO196" i="200"/>
  <c r="DH196" i="200"/>
  <c r="DA196" i="200"/>
  <c r="EK195" i="200"/>
  <c r="EK194" i="200"/>
  <c r="DY188" i="200"/>
  <c r="DR188" i="200"/>
  <c r="DK188" i="200"/>
  <c r="DD188" i="200"/>
  <c r="EK187" i="200"/>
  <c r="EK186" i="200"/>
  <c r="EA180" i="200"/>
  <c r="DT180" i="200"/>
  <c r="DM180" i="200"/>
  <c r="DF180" i="200"/>
  <c r="CY180" i="200"/>
  <c r="EK179" i="200"/>
  <c r="EK178" i="200"/>
  <c r="EC172" i="200"/>
  <c r="DV172" i="200"/>
  <c r="DO172" i="200"/>
  <c r="DH172" i="200"/>
  <c r="DA172" i="200"/>
  <c r="EK171" i="200"/>
  <c r="EK170" i="200"/>
  <c r="DY164" i="200"/>
  <c r="DR164" i="200"/>
  <c r="DK164" i="200"/>
  <c r="DD164" i="200"/>
  <c r="EK163" i="200"/>
  <c r="EK162" i="200"/>
  <c r="EA156" i="200"/>
  <c r="DT156" i="200"/>
  <c r="DM156" i="200"/>
  <c r="DF156" i="200"/>
  <c r="CY156" i="200"/>
  <c r="EK155" i="200"/>
  <c r="EK154" i="200"/>
  <c r="ED148" i="200"/>
  <c r="DW148" i="200"/>
  <c r="DP148" i="200"/>
  <c r="DI148" i="200"/>
  <c r="DB148" i="200"/>
  <c r="EK147" i="200"/>
  <c r="EK146" i="200"/>
  <c r="DZ140" i="200"/>
  <c r="DS140" i="200"/>
  <c r="DL140" i="200"/>
  <c r="DE140" i="200"/>
  <c r="EK139" i="200"/>
  <c r="EK138" i="200"/>
  <c r="EB132" i="200"/>
  <c r="DU132" i="200"/>
  <c r="DN132" i="200"/>
  <c r="DG132" i="200"/>
  <c r="CZ132" i="200"/>
  <c r="EK131" i="200"/>
  <c r="EK130" i="200"/>
  <c r="DX124" i="200"/>
  <c r="DQ124" i="200"/>
  <c r="DJ124" i="200"/>
  <c r="DC124" i="200"/>
  <c r="EP124" i="200" s="1"/>
  <c r="EK123" i="200"/>
  <c r="EK122" i="200"/>
  <c r="DZ116" i="200"/>
  <c r="DS116" i="200"/>
  <c r="DL116" i="200"/>
  <c r="DE116" i="200"/>
  <c r="EK115" i="200"/>
  <c r="EL115" i="200" s="1"/>
  <c r="EK114" i="200"/>
  <c r="EL114" i="200" s="1"/>
  <c r="EC108" i="200"/>
  <c r="DV108" i="200"/>
  <c r="DO108" i="200"/>
  <c r="DH108" i="200"/>
  <c r="DA108" i="200"/>
  <c r="EK107" i="200"/>
  <c r="EK106" i="200"/>
  <c r="EC100" i="200"/>
  <c r="DV100" i="200"/>
  <c r="DO100" i="200"/>
  <c r="DH100" i="200"/>
  <c r="DA100" i="200"/>
  <c r="EK99" i="200"/>
  <c r="EK98" i="200"/>
  <c r="DY92" i="200"/>
  <c r="DR92" i="200"/>
  <c r="DK92" i="200"/>
  <c r="DD92" i="200"/>
  <c r="EK91" i="200"/>
  <c r="EK90" i="200"/>
  <c r="EA84" i="200"/>
  <c r="DT84" i="200"/>
  <c r="DM84" i="200"/>
  <c r="DF84" i="200"/>
  <c r="CY84" i="200"/>
  <c r="EK83" i="200"/>
  <c r="EK82" i="200"/>
  <c r="EC76" i="200"/>
  <c r="DV76" i="200"/>
  <c r="DO76" i="200"/>
  <c r="DH76" i="200"/>
  <c r="DA76" i="200"/>
  <c r="EK75" i="200"/>
  <c r="EK74" i="200"/>
  <c r="DY68" i="200"/>
  <c r="DR68" i="200"/>
  <c r="DK68" i="200"/>
  <c r="DD68" i="200"/>
  <c r="EK67" i="200"/>
  <c r="EK66" i="200"/>
  <c r="EA60" i="200"/>
  <c r="DT60" i="200"/>
  <c r="DM60" i="200"/>
  <c r="DF60" i="200"/>
  <c r="CY60" i="200"/>
  <c r="EK59" i="200"/>
  <c r="EK58" i="200"/>
  <c r="ED52" i="200"/>
  <c r="DW52" i="200"/>
  <c r="DP52" i="200"/>
  <c r="DI52" i="200"/>
  <c r="DB52" i="200"/>
  <c r="EK51" i="200"/>
  <c r="EK50" i="200"/>
  <c r="DZ44" i="200"/>
  <c r="DS44" i="200"/>
  <c r="DL44" i="200"/>
  <c r="DE44" i="200"/>
  <c r="EK43" i="200"/>
  <c r="EK42" i="200"/>
  <c r="EB36" i="200"/>
  <c r="DU36" i="200"/>
  <c r="DN36" i="200"/>
  <c r="DG36" i="200"/>
  <c r="CZ36" i="200"/>
  <c r="EK35" i="200"/>
  <c r="EK34" i="200"/>
  <c r="DX28" i="200"/>
  <c r="DQ28" i="200"/>
  <c r="DJ28" i="200"/>
  <c r="DC28" i="200"/>
  <c r="EK27" i="200"/>
  <c r="EK26" i="200"/>
  <c r="DZ20" i="200"/>
  <c r="DS20" i="200"/>
  <c r="DL20" i="200"/>
  <c r="DE20" i="200"/>
  <c r="EK19" i="200"/>
  <c r="EL19" i="200" s="1"/>
  <c r="EK18" i="200"/>
  <c r="EL18" i="200" s="1"/>
  <c r="CY14" i="200"/>
  <c r="EC14" i="200" s="1"/>
  <c r="CX5" i="200"/>
  <c r="CX4" i="200"/>
  <c r="BW20" i="200"/>
  <c r="BM52" i="200"/>
  <c r="BG28" i="200"/>
  <c r="EP204" i="200" l="1"/>
  <c r="EP172" i="200"/>
  <c r="EL27" i="200"/>
  <c r="EL35" i="200" s="1"/>
  <c r="EL43" i="200" s="1"/>
  <c r="EL51" i="200" s="1"/>
  <c r="EL59" i="200" s="1"/>
  <c r="EL67" i="200" s="1"/>
  <c r="EL75" i="200" s="1"/>
  <c r="EL83" i="200" s="1"/>
  <c r="EL91" i="200" s="1"/>
  <c r="EL99" i="200" s="1"/>
  <c r="EL107" i="200" s="1"/>
  <c r="EP68" i="200"/>
  <c r="EP108" i="200"/>
  <c r="EP116" i="200"/>
  <c r="EP44" i="200"/>
  <c r="EP180" i="200"/>
  <c r="EP196" i="200"/>
  <c r="EL26" i="200"/>
  <c r="EL34" i="200" s="1"/>
  <c r="EL42" i="200" s="1"/>
  <c r="EL50" i="200" s="1"/>
  <c r="EL58" i="200" s="1"/>
  <c r="EL66" i="200" s="1"/>
  <c r="EL74" i="200" s="1"/>
  <c r="EL82" i="200" s="1"/>
  <c r="EL90" i="200" s="1"/>
  <c r="EL98" i="200" s="1"/>
  <c r="EL106" i="200" s="1"/>
  <c r="EL122" i="200"/>
  <c r="EL130" i="200" s="1"/>
  <c r="EL138" i="200" s="1"/>
  <c r="EL146" i="200" s="1"/>
  <c r="EL154" i="200" s="1"/>
  <c r="EL162" i="200" s="1"/>
  <c r="EL170" i="200" s="1"/>
  <c r="EL178" i="200" s="1"/>
  <c r="EL186" i="200" s="1"/>
  <c r="EL194" i="200" s="1"/>
  <c r="EL202" i="200" s="1"/>
  <c r="EP20" i="200"/>
  <c r="EP148" i="200"/>
  <c r="EP92" i="200"/>
  <c r="EL123" i="200"/>
  <c r="EL131" i="200" s="1"/>
  <c r="EL139" i="200" s="1"/>
  <c r="EL147" i="200" s="1"/>
  <c r="EL155" i="200" s="1"/>
  <c r="EL163" i="200" s="1"/>
  <c r="EL171" i="200" s="1"/>
  <c r="EL179" i="200" s="1"/>
  <c r="EL187" i="200" s="1"/>
  <c r="EL195" i="200" s="1"/>
  <c r="EL203" i="200" s="1"/>
  <c r="EP84" i="200"/>
  <c r="EP140" i="200"/>
  <c r="EP188" i="200"/>
  <c r="EP76" i="200"/>
  <c r="EP132" i="200"/>
  <c r="EP28" i="200"/>
  <c r="CY22" i="200"/>
  <c r="EP36" i="200"/>
  <c r="EP52" i="200"/>
  <c r="EP60" i="200"/>
  <c r="EP100" i="200"/>
  <c r="EP156" i="200"/>
  <c r="EP164" i="200"/>
  <c r="CY30" i="200" l="1"/>
  <c r="ED22" i="200"/>
  <c r="CY38" i="200" l="1"/>
  <c r="EC30" i="200"/>
  <c r="ED38" i="200" l="1"/>
  <c r="CY46" i="200"/>
  <c r="ED46" i="200" l="1"/>
  <c r="CY54" i="200"/>
  <c r="CY62" i="200" l="1"/>
  <c r="EC54" i="200"/>
  <c r="CY70" i="200" l="1"/>
  <c r="ED62" i="200"/>
  <c r="EC70" i="200" l="1"/>
  <c r="CY78" i="200"/>
  <c r="CY86" i="200" l="1"/>
  <c r="ED78" i="200"/>
  <c r="ED86" i="200" l="1"/>
  <c r="CY94" i="200"/>
  <c r="CY102" i="200" l="1"/>
  <c r="EA94" i="200"/>
  <c r="CY110" i="200" l="1"/>
  <c r="ED102" i="200"/>
  <c r="EC110" i="200" l="1"/>
  <c r="CY118" i="200"/>
  <c r="CY126" i="200" l="1"/>
  <c r="ED118" i="200"/>
  <c r="CY134" i="200" l="1"/>
  <c r="EC126" i="200"/>
  <c r="CY142" i="200" l="1"/>
  <c r="ED134" i="200"/>
  <c r="CY150" i="200" l="1"/>
  <c r="ED142" i="200"/>
  <c r="EC150" i="200" l="1"/>
  <c r="CY158" i="200"/>
  <c r="CY166" i="200" l="1"/>
  <c r="ED158" i="200"/>
  <c r="CY174" i="200" l="1"/>
  <c r="EC166" i="200"/>
  <c r="CY182" i="200" l="1"/>
  <c r="ED174" i="200"/>
  <c r="ED182" i="200" l="1"/>
  <c r="CY190" i="200"/>
  <c r="CY198" i="200" l="1"/>
  <c r="ED198" i="200" s="1"/>
  <c r="EA190" i="200"/>
  <c r="BC14" i="200" l="1"/>
  <c r="BC22" i="200" s="1"/>
  <c r="CG204" i="200"/>
  <c r="BZ204" i="200"/>
  <c r="BS204" i="200"/>
  <c r="BL204" i="200"/>
  <c r="BE204" i="200"/>
  <c r="CO203" i="200"/>
  <c r="CO202" i="200"/>
  <c r="CG196" i="200"/>
  <c r="BZ196" i="200"/>
  <c r="BS196" i="200"/>
  <c r="BL196" i="200"/>
  <c r="BE196" i="200"/>
  <c r="CO195" i="200"/>
  <c r="CO194" i="200"/>
  <c r="CC188" i="200"/>
  <c r="BV188" i="200"/>
  <c r="BO188" i="200"/>
  <c r="BH188" i="200"/>
  <c r="CO187" i="200"/>
  <c r="CO186" i="200"/>
  <c r="CE180" i="200"/>
  <c r="BX180" i="200"/>
  <c r="BQ180" i="200"/>
  <c r="BJ180" i="200"/>
  <c r="BC180" i="200"/>
  <c r="CO179" i="200"/>
  <c r="CO178" i="200"/>
  <c r="CG172" i="200"/>
  <c r="BZ172" i="200"/>
  <c r="BS172" i="200"/>
  <c r="BL172" i="200"/>
  <c r="BE172" i="200"/>
  <c r="CO171" i="200"/>
  <c r="CO170" i="200"/>
  <c r="CC164" i="200"/>
  <c r="BV164" i="200"/>
  <c r="BO164" i="200"/>
  <c r="BH164" i="200"/>
  <c r="CO163" i="200"/>
  <c r="CO162" i="200"/>
  <c r="CE156" i="200"/>
  <c r="BX156" i="200"/>
  <c r="BQ156" i="200"/>
  <c r="BJ156" i="200"/>
  <c r="BC156" i="200"/>
  <c r="CO155" i="200"/>
  <c r="CO154" i="200"/>
  <c r="CH148" i="200"/>
  <c r="CA148" i="200"/>
  <c r="BT148" i="200"/>
  <c r="BM148" i="200"/>
  <c r="BF148" i="200"/>
  <c r="CO147" i="200"/>
  <c r="CO146" i="200"/>
  <c r="CD140" i="200"/>
  <c r="BW140" i="200"/>
  <c r="BP140" i="200"/>
  <c r="BI140" i="200"/>
  <c r="CO139" i="200"/>
  <c r="CO138" i="200"/>
  <c r="CF132" i="200"/>
  <c r="BY132" i="200"/>
  <c r="BR132" i="200"/>
  <c r="BK132" i="200"/>
  <c r="BD132" i="200"/>
  <c r="CO131" i="200"/>
  <c r="CO130" i="200"/>
  <c r="CB124" i="200"/>
  <c r="BU124" i="200"/>
  <c r="BN124" i="200"/>
  <c r="BG124" i="200"/>
  <c r="CO123" i="200"/>
  <c r="CO122" i="200"/>
  <c r="CD116" i="200"/>
  <c r="BW116" i="200"/>
  <c r="BP116" i="200"/>
  <c r="BI116" i="200"/>
  <c r="CO115" i="200"/>
  <c r="CP115" i="200" s="1"/>
  <c r="CP123" i="200" s="1"/>
  <c r="CP131" i="200" s="1"/>
  <c r="CP139" i="200" s="1"/>
  <c r="CO114" i="200"/>
  <c r="CP114" i="200" s="1"/>
  <c r="CP122" i="200" s="1"/>
  <c r="CG108" i="200"/>
  <c r="BZ108" i="200"/>
  <c r="BS108" i="200"/>
  <c r="BL108" i="200"/>
  <c r="BE108" i="200"/>
  <c r="CO107" i="200"/>
  <c r="CO106" i="200"/>
  <c r="CG100" i="200"/>
  <c r="BZ100" i="200"/>
  <c r="BS100" i="200"/>
  <c r="BL100" i="200"/>
  <c r="BE100" i="200"/>
  <c r="CO99" i="200"/>
  <c r="CO98" i="200"/>
  <c r="CC92" i="200"/>
  <c r="BV92" i="200"/>
  <c r="BO92" i="200"/>
  <c r="BH92" i="200"/>
  <c r="CO91" i="200"/>
  <c r="CO90" i="200"/>
  <c r="CE84" i="200"/>
  <c r="BX84" i="200"/>
  <c r="BQ84" i="200"/>
  <c r="BJ84" i="200"/>
  <c r="BC84" i="200"/>
  <c r="CO83" i="200"/>
  <c r="CO82" i="200"/>
  <c r="CG76" i="200"/>
  <c r="BZ76" i="200"/>
  <c r="BS76" i="200"/>
  <c r="BL76" i="200"/>
  <c r="BE76" i="200"/>
  <c r="CO75" i="200"/>
  <c r="CO74" i="200"/>
  <c r="CC68" i="200"/>
  <c r="BV68" i="200"/>
  <c r="BO68" i="200"/>
  <c r="BH68" i="200"/>
  <c r="CO67" i="200"/>
  <c r="CO66" i="200"/>
  <c r="CE60" i="200"/>
  <c r="BX60" i="200"/>
  <c r="BQ60" i="200"/>
  <c r="BJ60" i="200"/>
  <c r="BC60" i="200"/>
  <c r="CO59" i="200"/>
  <c r="CO58" i="200"/>
  <c r="CH52" i="200"/>
  <c r="CA52" i="200"/>
  <c r="BT52" i="200"/>
  <c r="BF52" i="200"/>
  <c r="CO51" i="200"/>
  <c r="CO50" i="200"/>
  <c r="CD44" i="200"/>
  <c r="BW44" i="200"/>
  <c r="BP44" i="200"/>
  <c r="BI44" i="200"/>
  <c r="CO43" i="200"/>
  <c r="CO42" i="200"/>
  <c r="CF36" i="200"/>
  <c r="BY36" i="200"/>
  <c r="BR36" i="200"/>
  <c r="BK36" i="200"/>
  <c r="BD36" i="200"/>
  <c r="CO35" i="200"/>
  <c r="CO34" i="200"/>
  <c r="CB28" i="200"/>
  <c r="BU28" i="200"/>
  <c r="BN28" i="200"/>
  <c r="CO27" i="200"/>
  <c r="CO26" i="200"/>
  <c r="CD20" i="200"/>
  <c r="BP20" i="200"/>
  <c r="BI20" i="200"/>
  <c r="CO19" i="200"/>
  <c r="CP19" i="200" s="1"/>
  <c r="CO18" i="200"/>
  <c r="CP18" i="200" s="1"/>
  <c r="BB5" i="200"/>
  <c r="BB4" i="200"/>
  <c r="CT204" i="200" l="1"/>
  <c r="CT196" i="200"/>
  <c r="CT164" i="200"/>
  <c r="CT132" i="200"/>
  <c r="CT140" i="200"/>
  <c r="CT188" i="200"/>
  <c r="CT124" i="200"/>
  <c r="CT116" i="200"/>
  <c r="CT20" i="200"/>
  <c r="CP27" i="200"/>
  <c r="CP35" i="200" s="1"/>
  <c r="CP43" i="200" s="1"/>
  <c r="CP51" i="200" s="1"/>
  <c r="CP59" i="200" s="1"/>
  <c r="CP67" i="200" s="1"/>
  <c r="CP75" i="200" s="1"/>
  <c r="CP83" i="200" s="1"/>
  <c r="CP91" i="200" s="1"/>
  <c r="CP99" i="200" s="1"/>
  <c r="CP107" i="200" s="1"/>
  <c r="CP26" i="200"/>
  <c r="CP34" i="200" s="1"/>
  <c r="CP42" i="200" s="1"/>
  <c r="CP50" i="200" s="1"/>
  <c r="CP58" i="200" s="1"/>
  <c r="CP66" i="200" s="1"/>
  <c r="CP74" i="200" s="1"/>
  <c r="CP82" i="200" s="1"/>
  <c r="CP90" i="200" s="1"/>
  <c r="CP98" i="200" s="1"/>
  <c r="CP106" i="200" s="1"/>
  <c r="CT108" i="200"/>
  <c r="CT100" i="200"/>
  <c r="CT52" i="200"/>
  <c r="CT68" i="200"/>
  <c r="CT92" i="200"/>
  <c r="CT84" i="200"/>
  <c r="CP147" i="200"/>
  <c r="CP155" i="200" s="1"/>
  <c r="CP163" i="200" s="1"/>
  <c r="CP171" i="200" s="1"/>
  <c r="CP179" i="200" s="1"/>
  <c r="CP187" i="200" s="1"/>
  <c r="CP195" i="200" s="1"/>
  <c r="CP203" i="200" s="1"/>
  <c r="CT36" i="200"/>
  <c r="CT28" i="200"/>
  <c r="BC30" i="200"/>
  <c r="CH22" i="200"/>
  <c r="CG14" i="200"/>
  <c r="CT44" i="200"/>
  <c r="CT76" i="200"/>
  <c r="CT60" i="200"/>
  <c r="CT172" i="200"/>
  <c r="CT180" i="200"/>
  <c r="CP130" i="200"/>
  <c r="CP138" i="200" s="1"/>
  <c r="CP146" i="200" s="1"/>
  <c r="CP154" i="200" s="1"/>
  <c r="CP162" i="200" s="1"/>
  <c r="CP170" i="200" s="1"/>
  <c r="CP178" i="200" s="1"/>
  <c r="CP186" i="200" s="1"/>
  <c r="CP194" i="200" s="1"/>
  <c r="CP202" i="200" s="1"/>
  <c r="CT148" i="200"/>
  <c r="CT156" i="200"/>
  <c r="B5" i="222"/>
  <c r="C5" i="200"/>
  <c r="B4" i="222"/>
  <c r="C4" i="200"/>
  <c r="V46" i="222"/>
  <c r="U46" i="222"/>
  <c r="V45" i="222"/>
  <c r="U45" i="222"/>
  <c r="V44" i="222"/>
  <c r="W44" i="222" s="1"/>
  <c r="U44" i="222"/>
  <c r="V43" i="222"/>
  <c r="U43" i="222"/>
  <c r="V42" i="222"/>
  <c r="U42" i="222"/>
  <c r="V41" i="222"/>
  <c r="U41" i="222"/>
  <c r="W33" i="222"/>
  <c r="W32" i="222"/>
  <c r="W31" i="222"/>
  <c r="W30" i="222"/>
  <c r="W29" i="222"/>
  <c r="W28" i="222"/>
  <c r="W23" i="222"/>
  <c r="W22" i="222"/>
  <c r="W21" i="222"/>
  <c r="W20" i="222"/>
  <c r="W19" i="222"/>
  <c r="W18" i="222"/>
  <c r="W13" i="222"/>
  <c r="W12" i="222"/>
  <c r="W11" i="222"/>
  <c r="W10" i="222"/>
  <c r="G46" i="222"/>
  <c r="F46" i="222"/>
  <c r="G45" i="222"/>
  <c r="F45" i="222"/>
  <c r="G44" i="222"/>
  <c r="F44" i="222"/>
  <c r="G43" i="222"/>
  <c r="F43" i="222"/>
  <c r="G42" i="222"/>
  <c r="F42" i="222"/>
  <c r="G41" i="222"/>
  <c r="F41" i="222"/>
  <c r="H33" i="222"/>
  <c r="H32" i="222"/>
  <c r="H31" i="222"/>
  <c r="H30" i="222"/>
  <c r="H29" i="222"/>
  <c r="H28" i="222"/>
  <c r="H23" i="222"/>
  <c r="H22" i="222"/>
  <c r="H21" i="222"/>
  <c r="H20" i="222"/>
  <c r="H19" i="222"/>
  <c r="H18" i="222"/>
  <c r="H13" i="222"/>
  <c r="H12" i="222"/>
  <c r="H11" i="222"/>
  <c r="H10" i="222"/>
  <c r="H46" i="222" l="1"/>
  <c r="I18" i="222"/>
  <c r="J23" i="222" s="1"/>
  <c r="BC38" i="200"/>
  <c r="CG30" i="200"/>
  <c r="W42" i="222"/>
  <c r="W41" i="222"/>
  <c r="W45" i="222"/>
  <c r="X10" i="222"/>
  <c r="Y13" i="222" s="1"/>
  <c r="X28" i="222"/>
  <c r="Y33" i="222" s="1"/>
  <c r="W46" i="222"/>
  <c r="X18" i="222"/>
  <c r="Y23" i="222" s="1"/>
  <c r="W43" i="222"/>
  <c r="I10" i="222"/>
  <c r="J13" i="222" s="1"/>
  <c r="I28" i="222"/>
  <c r="J33" i="222" s="1"/>
  <c r="H43" i="222"/>
  <c r="H45" i="222"/>
  <c r="H44" i="222"/>
  <c r="H42" i="222"/>
  <c r="H41" i="222"/>
  <c r="CH38" i="200" l="1"/>
  <c r="BC46" i="200"/>
  <c r="X41" i="222"/>
  <c r="Y46" i="222" s="1"/>
  <c r="I41" i="222"/>
  <c r="J46" i="222" s="1"/>
  <c r="AP51" i="200"/>
  <c r="AP43" i="200"/>
  <c r="AP42" i="200"/>
  <c r="AP35" i="200"/>
  <c r="AP27" i="200"/>
  <c r="AP19" i="200"/>
  <c r="AQ19" i="200" s="1"/>
  <c r="AP18" i="200"/>
  <c r="AQ18" i="200" s="1"/>
  <c r="AH204" i="200"/>
  <c r="AA204" i="200"/>
  <c r="T204" i="200"/>
  <c r="M204" i="200"/>
  <c r="F204" i="200"/>
  <c r="AH196" i="200"/>
  <c r="AA196" i="200"/>
  <c r="T196" i="200"/>
  <c r="M196" i="200"/>
  <c r="F196" i="200"/>
  <c r="AD188" i="200"/>
  <c r="W188" i="200"/>
  <c r="P188" i="200"/>
  <c r="I188" i="200"/>
  <c r="AH172" i="200"/>
  <c r="AA172" i="200"/>
  <c r="T172" i="200"/>
  <c r="M172" i="200"/>
  <c r="F172" i="200"/>
  <c r="AD164" i="200"/>
  <c r="W164" i="200"/>
  <c r="P164" i="200"/>
  <c r="I164" i="200"/>
  <c r="AF156" i="200"/>
  <c r="R156" i="200"/>
  <c r="D156" i="200"/>
  <c r="AI148" i="200"/>
  <c r="AB148" i="200"/>
  <c r="N148" i="200"/>
  <c r="G148" i="200"/>
  <c r="AE140" i="200"/>
  <c r="V124" i="200"/>
  <c r="AE116" i="200"/>
  <c r="AH108" i="200"/>
  <c r="AA108" i="200"/>
  <c r="T108" i="200"/>
  <c r="M108" i="200"/>
  <c r="F108" i="200"/>
  <c r="AH100" i="200"/>
  <c r="AA100" i="200"/>
  <c r="T100" i="200"/>
  <c r="M100" i="200"/>
  <c r="F100" i="200"/>
  <c r="AD92" i="200"/>
  <c r="W92" i="200"/>
  <c r="P92" i="200"/>
  <c r="I92" i="200"/>
  <c r="AF84" i="200"/>
  <c r="Y84" i="200"/>
  <c r="R84" i="200"/>
  <c r="K84" i="200"/>
  <c r="D84" i="200"/>
  <c r="AH76" i="200"/>
  <c r="AA76" i="200"/>
  <c r="T76" i="200"/>
  <c r="M76" i="200"/>
  <c r="F76" i="200"/>
  <c r="AD68" i="200"/>
  <c r="W68" i="200"/>
  <c r="P68" i="200"/>
  <c r="I68" i="200"/>
  <c r="AF60" i="200"/>
  <c r="Y60" i="200"/>
  <c r="R60" i="200"/>
  <c r="K60" i="200"/>
  <c r="D60" i="200"/>
  <c r="AI52" i="200"/>
  <c r="AB52" i="200"/>
  <c r="U52" i="200"/>
  <c r="N52" i="200"/>
  <c r="G52" i="200"/>
  <c r="H28" i="200"/>
  <c r="AE20" i="200"/>
  <c r="X20" i="200"/>
  <c r="AQ27" i="200" l="1"/>
  <c r="AQ35" i="200" s="1"/>
  <c r="AQ43" i="200" s="1"/>
  <c r="AQ51" i="200" s="1"/>
  <c r="CH46" i="200"/>
  <c r="BC54" i="200"/>
  <c r="J20" i="200"/>
  <c r="AP203" i="200"/>
  <c r="AP202" i="200"/>
  <c r="AP195" i="200"/>
  <c r="AP194" i="200"/>
  <c r="AP187" i="200"/>
  <c r="AP186" i="200"/>
  <c r="AP179" i="200"/>
  <c r="AP178" i="200"/>
  <c r="AP171" i="200"/>
  <c r="AP170" i="200"/>
  <c r="AP163" i="200"/>
  <c r="AP162" i="200"/>
  <c r="AP155" i="200"/>
  <c r="AP154" i="200"/>
  <c r="AP147" i="200"/>
  <c r="AP146" i="200"/>
  <c r="AP139" i="200"/>
  <c r="AP138" i="200"/>
  <c r="AP131" i="200"/>
  <c r="AP130" i="200"/>
  <c r="AP123" i="200"/>
  <c r="AP122" i="200"/>
  <c r="AP115" i="200"/>
  <c r="AQ115" i="200" s="1"/>
  <c r="AP114" i="200"/>
  <c r="AQ114" i="200" s="1"/>
  <c r="AQ122" i="200" s="1"/>
  <c r="AP107" i="200"/>
  <c r="AP106" i="200"/>
  <c r="AP99" i="200"/>
  <c r="AP98" i="200"/>
  <c r="AP90" i="200"/>
  <c r="AP91" i="200"/>
  <c r="AP83" i="200"/>
  <c r="AP82" i="200"/>
  <c r="AP75" i="200"/>
  <c r="AP74" i="200"/>
  <c r="AP67" i="200"/>
  <c r="AP66" i="200"/>
  <c r="AP59" i="200"/>
  <c r="AP58" i="200"/>
  <c r="AP50" i="200"/>
  <c r="AP34" i="200"/>
  <c r="AP26" i="200"/>
  <c r="AF180" i="200"/>
  <c r="Y180" i="200"/>
  <c r="R180" i="200"/>
  <c r="K180" i="200"/>
  <c r="D180" i="200"/>
  <c r="Y156" i="200"/>
  <c r="K156" i="200"/>
  <c r="U148" i="200"/>
  <c r="X140" i="200"/>
  <c r="Q140" i="200"/>
  <c r="J140" i="200"/>
  <c r="AG132" i="200"/>
  <c r="Z132" i="200"/>
  <c r="S132" i="200"/>
  <c r="L132" i="200"/>
  <c r="E132" i="200"/>
  <c r="AC124" i="200"/>
  <c r="O124" i="200"/>
  <c r="H124" i="200"/>
  <c r="X116" i="200"/>
  <c r="Q116" i="200"/>
  <c r="J116" i="200"/>
  <c r="AU100" i="200"/>
  <c r="AU84" i="200"/>
  <c r="AU68" i="200"/>
  <c r="AE44" i="200"/>
  <c r="X44" i="200"/>
  <c r="Q44" i="200"/>
  <c r="J44" i="200"/>
  <c r="AG36" i="200"/>
  <c r="Z36" i="200"/>
  <c r="S36" i="200"/>
  <c r="L36" i="200"/>
  <c r="E36" i="200"/>
  <c r="AC28" i="200"/>
  <c r="V28" i="200"/>
  <c r="O28" i="200"/>
  <c r="Q20" i="200"/>
  <c r="AU20" i="200" l="1"/>
  <c r="CY191" i="200"/>
  <c r="CY167" i="200"/>
  <c r="CY199" i="200"/>
  <c r="CY175" i="200"/>
  <c r="CY183" i="200"/>
  <c r="CY151" i="200"/>
  <c r="CY159" i="200"/>
  <c r="CY143" i="200"/>
  <c r="CY135" i="200"/>
  <c r="CY111" i="200"/>
  <c r="CY119" i="200"/>
  <c r="CY127" i="200"/>
  <c r="CY87" i="200"/>
  <c r="CY95" i="200"/>
  <c r="CY103" i="200"/>
  <c r="CY79" i="200"/>
  <c r="CY47" i="200"/>
  <c r="CY55" i="200"/>
  <c r="CY63" i="200"/>
  <c r="CY71" i="200"/>
  <c r="CY31" i="200"/>
  <c r="CY39" i="200"/>
  <c r="CY15" i="200"/>
  <c r="CY23" i="200"/>
  <c r="AU36" i="200"/>
  <c r="CG54" i="200"/>
  <c r="BC62" i="200"/>
  <c r="BC63" i="200" s="1"/>
  <c r="BC39" i="200"/>
  <c r="BC47" i="200"/>
  <c r="BC55" i="200"/>
  <c r="BC23" i="200"/>
  <c r="BC15" i="200"/>
  <c r="BC31" i="200"/>
  <c r="AU28" i="200"/>
  <c r="AU44" i="200"/>
  <c r="D14" i="200"/>
  <c r="AU116" i="200"/>
  <c r="AQ26" i="200"/>
  <c r="AQ34" i="200" s="1"/>
  <c r="AU188" i="200"/>
  <c r="AU52" i="200"/>
  <c r="AU92" i="200"/>
  <c r="AU164" i="200"/>
  <c r="AU76" i="200"/>
  <c r="AU124" i="200"/>
  <c r="AU180" i="200"/>
  <c r="AU132" i="200"/>
  <c r="AU148" i="200"/>
  <c r="AU140" i="200"/>
  <c r="AU156" i="200"/>
  <c r="AU196" i="200"/>
  <c r="AU204" i="200"/>
  <c r="AQ123" i="200"/>
  <c r="AU108" i="200"/>
  <c r="AU172" i="200"/>
  <c r="AU60" i="200"/>
  <c r="CZ15" i="200" l="1"/>
  <c r="CY16" i="200"/>
  <c r="CZ167" i="200"/>
  <c r="CY168" i="200"/>
  <c r="CY40" i="200"/>
  <c r="CZ39" i="200"/>
  <c r="CY72" i="200"/>
  <c r="CZ71" i="200"/>
  <c r="CY80" i="200"/>
  <c r="CZ79" i="200"/>
  <c r="CZ159" i="200"/>
  <c r="CY160" i="200"/>
  <c r="CZ143" i="200"/>
  <c r="CY144" i="200"/>
  <c r="CY104" i="200"/>
  <c r="CZ103" i="200"/>
  <c r="CZ127" i="200"/>
  <c r="CY128" i="200"/>
  <c r="CZ151" i="200"/>
  <c r="CY152" i="200"/>
  <c r="EP15" i="200"/>
  <c r="EP18" i="200"/>
  <c r="EP14" i="200"/>
  <c r="EP17" i="200"/>
  <c r="CZ63" i="200"/>
  <c r="CY64" i="200"/>
  <c r="CZ95" i="200"/>
  <c r="CY96" i="200"/>
  <c r="CZ119" i="200"/>
  <c r="CY120" i="200"/>
  <c r="CY32" i="200"/>
  <c r="CZ31" i="200"/>
  <c r="CZ55" i="200"/>
  <c r="CY56" i="200"/>
  <c r="CZ191" i="200"/>
  <c r="CY192" i="200"/>
  <c r="CZ199" i="200"/>
  <c r="CY200" i="200"/>
  <c r="CY112" i="200"/>
  <c r="CZ111" i="200"/>
  <c r="CY184" i="200"/>
  <c r="CZ183" i="200"/>
  <c r="CY24" i="200"/>
  <c r="CZ23" i="200"/>
  <c r="CZ47" i="200"/>
  <c r="CY48" i="200"/>
  <c r="CZ87" i="200"/>
  <c r="CY88" i="200"/>
  <c r="CZ135" i="200"/>
  <c r="CY136" i="200"/>
  <c r="CY176" i="200"/>
  <c r="CZ175" i="200"/>
  <c r="AQ42" i="200"/>
  <c r="AQ50" i="200" s="1"/>
  <c r="AQ58" i="200" s="1"/>
  <c r="AQ66" i="200" s="1"/>
  <c r="AQ74" i="200" s="1"/>
  <c r="AQ82" i="200" s="1"/>
  <c r="AQ90" i="200" s="1"/>
  <c r="AQ98" i="200" s="1"/>
  <c r="AQ106" i="200" s="1"/>
  <c r="BC56" i="200"/>
  <c r="BD55" i="200"/>
  <c r="BD23" i="200"/>
  <c r="BC24" i="200"/>
  <c r="BD47" i="200"/>
  <c r="BC48" i="200"/>
  <c r="AU15" i="200"/>
  <c r="CT18" i="200"/>
  <c r="CT15" i="200"/>
  <c r="CT14" i="200"/>
  <c r="CT17" i="200"/>
  <c r="AU17" i="200"/>
  <c r="AU14" i="200"/>
  <c r="CV13" i="200" s="1"/>
  <c r="BD63" i="200"/>
  <c r="BC64" i="200"/>
  <c r="BC40" i="200"/>
  <c r="BD39" i="200"/>
  <c r="BD31" i="200"/>
  <c r="BC32" i="200"/>
  <c r="CH62" i="200"/>
  <c r="BC70" i="200"/>
  <c r="BD15" i="200"/>
  <c r="BC16" i="200"/>
  <c r="D15" i="200"/>
  <c r="D16" i="200" s="1"/>
  <c r="AU18" i="200"/>
  <c r="D22" i="200"/>
  <c r="AQ59" i="200"/>
  <c r="AQ67" i="200" s="1"/>
  <c r="AQ75" i="200" s="1"/>
  <c r="AQ83" i="200" s="1"/>
  <c r="AQ91" i="200" s="1"/>
  <c r="AQ99" i="200" s="1"/>
  <c r="AQ107" i="200" s="1"/>
  <c r="AH14" i="200"/>
  <c r="EP19" i="200" l="1"/>
  <c r="EQ19" i="200" s="1"/>
  <c r="DA127" i="200"/>
  <c r="CZ128" i="200"/>
  <c r="CZ168" i="200"/>
  <c r="DA167" i="200"/>
  <c r="CV21" i="200"/>
  <c r="CV18" i="200"/>
  <c r="CV19" i="200"/>
  <c r="CV14" i="200"/>
  <c r="CV17" i="200"/>
  <c r="CV15" i="200"/>
  <c r="CV16" i="200"/>
  <c r="DA175" i="200"/>
  <c r="CZ176" i="200"/>
  <c r="CZ184" i="200"/>
  <c r="DA183" i="200"/>
  <c r="EP16" i="200"/>
  <c r="EQ16" i="200" s="1"/>
  <c r="CZ104" i="200"/>
  <c r="DA103" i="200"/>
  <c r="DA79" i="200"/>
  <c r="CZ80" i="200"/>
  <c r="DA47" i="200"/>
  <c r="CZ48" i="200"/>
  <c r="DA63" i="200"/>
  <c r="CZ64" i="200"/>
  <c r="CZ144" i="200"/>
  <c r="DA143" i="200"/>
  <c r="DA191" i="200"/>
  <c r="CZ192" i="200"/>
  <c r="DA55" i="200"/>
  <c r="CZ56" i="200"/>
  <c r="DA111" i="200"/>
  <c r="CZ112" i="200"/>
  <c r="CZ32" i="200"/>
  <c r="DA31" i="200"/>
  <c r="DA71" i="200"/>
  <c r="CZ72" i="200"/>
  <c r="EP23" i="200"/>
  <c r="EP26" i="200"/>
  <c r="EP22" i="200"/>
  <c r="EP25" i="200"/>
  <c r="CZ136" i="200"/>
  <c r="DA135" i="200"/>
  <c r="DA199" i="200"/>
  <c r="CZ200" i="200"/>
  <c r="DA119" i="200"/>
  <c r="CZ120" i="200"/>
  <c r="DA23" i="200"/>
  <c r="CZ24" i="200"/>
  <c r="DA39" i="200"/>
  <c r="CZ40" i="200"/>
  <c r="CZ88" i="200"/>
  <c r="DA87" i="200"/>
  <c r="DA95" i="200"/>
  <c r="CZ96" i="200"/>
  <c r="CZ152" i="200"/>
  <c r="DA151" i="200"/>
  <c r="DA159" i="200"/>
  <c r="CZ160" i="200"/>
  <c r="DA15" i="200"/>
  <c r="CZ16" i="200"/>
  <c r="BD48" i="200"/>
  <c r="BE47" i="200"/>
  <c r="BD16" i="200"/>
  <c r="BE15" i="200"/>
  <c r="BD64" i="200"/>
  <c r="BE63" i="200"/>
  <c r="BD24" i="200"/>
  <c r="BE23" i="200"/>
  <c r="BE55" i="200"/>
  <c r="BD56" i="200"/>
  <c r="AU19" i="200"/>
  <c r="BE31" i="200"/>
  <c r="BD32" i="200"/>
  <c r="E15" i="200"/>
  <c r="E16" i="200" s="1"/>
  <c r="BE39" i="200"/>
  <c r="BD40" i="200"/>
  <c r="CT16" i="200"/>
  <c r="CU16" i="200" s="1"/>
  <c r="BC78" i="200"/>
  <c r="CG70" i="200"/>
  <c r="BC71" i="200"/>
  <c r="CT22" i="200"/>
  <c r="CT26" i="200"/>
  <c r="CT23" i="200"/>
  <c r="CT25" i="200"/>
  <c r="CT19" i="200"/>
  <c r="CU19" i="200" s="1"/>
  <c r="AU16" i="200"/>
  <c r="AV16" i="200" s="1"/>
  <c r="AI22" i="200"/>
  <c r="AU26" i="200"/>
  <c r="AU23" i="200"/>
  <c r="AU22" i="200"/>
  <c r="AU25" i="200"/>
  <c r="D23" i="200"/>
  <c r="D30" i="200"/>
  <c r="EP24" i="200" l="1"/>
  <c r="EQ24" i="200" s="1"/>
  <c r="DA160" i="200"/>
  <c r="DB159" i="200"/>
  <c r="DB175" i="200"/>
  <c r="DA176" i="200"/>
  <c r="DB135" i="200"/>
  <c r="DA136" i="200"/>
  <c r="DA192" i="200"/>
  <c r="DB191" i="200"/>
  <c r="DA32" i="200"/>
  <c r="DB31" i="200"/>
  <c r="DA144" i="200"/>
  <c r="DB143" i="200"/>
  <c r="DB87" i="200"/>
  <c r="DA88" i="200"/>
  <c r="DB151" i="200"/>
  <c r="DA152" i="200"/>
  <c r="DB39" i="200"/>
  <c r="DA40" i="200"/>
  <c r="DB183" i="200"/>
  <c r="DA184" i="200"/>
  <c r="EP30" i="200"/>
  <c r="EP31" i="200"/>
  <c r="EP34" i="200"/>
  <c r="EP33" i="200"/>
  <c r="DB71" i="200"/>
  <c r="DA72" i="200"/>
  <c r="DB79" i="200"/>
  <c r="DA80" i="200"/>
  <c r="DB199" i="200"/>
  <c r="DA200" i="200"/>
  <c r="EP27" i="200"/>
  <c r="EQ27" i="200" s="1"/>
  <c r="DB63" i="200"/>
  <c r="DA64" i="200"/>
  <c r="DA48" i="200"/>
  <c r="DB47" i="200"/>
  <c r="DA104" i="200"/>
  <c r="DB103" i="200"/>
  <c r="DA128" i="200"/>
  <c r="DB127" i="200"/>
  <c r="DA168" i="200"/>
  <c r="DB167" i="200"/>
  <c r="DB15" i="200"/>
  <c r="DA16" i="200"/>
  <c r="DA24" i="200"/>
  <c r="DB23" i="200"/>
  <c r="DB119" i="200"/>
  <c r="DA120" i="200"/>
  <c r="CV27" i="200"/>
  <c r="CV22" i="200"/>
  <c r="CV29" i="200"/>
  <c r="CV25" i="200"/>
  <c r="CV23" i="200"/>
  <c r="CV26" i="200"/>
  <c r="CV24" i="200"/>
  <c r="DB95" i="200"/>
  <c r="DA96" i="200"/>
  <c r="DB111" i="200"/>
  <c r="DA112" i="200"/>
  <c r="DB55" i="200"/>
  <c r="DA56" i="200"/>
  <c r="CT27" i="200"/>
  <c r="CU27" i="200" s="1"/>
  <c r="F15" i="200"/>
  <c r="F16" i="200" s="1"/>
  <c r="BE32" i="200"/>
  <c r="BF31" i="200"/>
  <c r="BF63" i="200"/>
  <c r="BE64" i="200"/>
  <c r="BC72" i="200"/>
  <c r="BD71" i="200"/>
  <c r="CT34" i="200"/>
  <c r="CT30" i="200"/>
  <c r="CT31" i="200"/>
  <c r="CT33" i="200"/>
  <c r="AU30" i="200"/>
  <c r="CH78" i="200"/>
  <c r="BC86" i="200"/>
  <c r="BC79" i="200"/>
  <c r="BF15" i="200"/>
  <c r="BE16" i="200"/>
  <c r="BE56" i="200"/>
  <c r="BF55" i="200"/>
  <c r="CT24" i="200"/>
  <c r="CU24" i="200" s="1"/>
  <c r="BF47" i="200"/>
  <c r="BE48" i="200"/>
  <c r="BF39" i="200"/>
  <c r="BE40" i="200"/>
  <c r="BE24" i="200"/>
  <c r="BF23" i="200"/>
  <c r="AU24" i="200"/>
  <c r="E23" i="200"/>
  <c r="D24" i="200"/>
  <c r="AH30" i="200"/>
  <c r="D31" i="200"/>
  <c r="D38" i="200"/>
  <c r="AU27" i="200"/>
  <c r="DB120" i="200" l="1"/>
  <c r="DC119" i="200"/>
  <c r="DC63" i="200"/>
  <c r="DB64" i="200"/>
  <c r="DB32" i="200"/>
  <c r="DC31" i="200"/>
  <c r="DB56" i="200"/>
  <c r="DC55" i="200"/>
  <c r="DC135" i="200"/>
  <c r="DB136" i="200"/>
  <c r="DC127" i="200"/>
  <c r="DB128" i="200"/>
  <c r="DC71" i="200"/>
  <c r="DB72" i="200"/>
  <c r="DC79" i="200"/>
  <c r="DB80" i="200"/>
  <c r="DC39" i="200"/>
  <c r="DB40" i="200"/>
  <c r="DC23" i="200"/>
  <c r="DB24" i="200"/>
  <c r="DC111" i="200"/>
  <c r="DB112" i="200"/>
  <c r="EP35" i="200"/>
  <c r="EQ35" i="200" s="1"/>
  <c r="DB144" i="200"/>
  <c r="DC143" i="200"/>
  <c r="DB176" i="200"/>
  <c r="DC175" i="200"/>
  <c r="DB88" i="200"/>
  <c r="DC87" i="200"/>
  <c r="EP39" i="200"/>
  <c r="EP42" i="200"/>
  <c r="EP38" i="200"/>
  <c r="EP41" i="200"/>
  <c r="DC95" i="200"/>
  <c r="DB96" i="200"/>
  <c r="DB104" i="200"/>
  <c r="DC103" i="200"/>
  <c r="EP32" i="200"/>
  <c r="EQ32" i="200" s="1"/>
  <c r="DB192" i="200"/>
  <c r="DC191" i="200"/>
  <c r="DC159" i="200"/>
  <c r="DB160" i="200"/>
  <c r="DC15" i="200"/>
  <c r="DB16" i="200"/>
  <c r="DC199" i="200"/>
  <c r="DB200" i="200"/>
  <c r="CV37" i="200"/>
  <c r="CV34" i="200"/>
  <c r="CV32" i="200"/>
  <c r="CV30" i="200"/>
  <c r="CV35" i="200"/>
  <c r="CV31" i="200"/>
  <c r="CV33" i="200"/>
  <c r="DC167" i="200"/>
  <c r="DB168" i="200"/>
  <c r="DB48" i="200"/>
  <c r="DC47" i="200"/>
  <c r="DC183" i="200"/>
  <c r="DB184" i="200"/>
  <c r="DC151" i="200"/>
  <c r="DB152" i="200"/>
  <c r="CT32" i="200"/>
  <c r="CU32" i="200" s="1"/>
  <c r="BF32" i="200"/>
  <c r="BG31" i="200"/>
  <c r="CT42" i="200"/>
  <c r="CT38" i="200"/>
  <c r="CT41" i="200"/>
  <c r="CT39" i="200"/>
  <c r="BG55" i="200"/>
  <c r="BF56" i="200"/>
  <c r="BG63" i="200"/>
  <c r="BF64" i="200"/>
  <c r="BG23" i="200"/>
  <c r="BF24" i="200"/>
  <c r="CT35" i="200"/>
  <c r="CU35" i="200" s="1"/>
  <c r="BC80" i="200"/>
  <c r="BD79" i="200"/>
  <c r="BE71" i="200"/>
  <c r="BD72" i="200"/>
  <c r="BG15" i="200"/>
  <c r="BF16" i="200"/>
  <c r="BF40" i="200"/>
  <c r="BG39" i="200"/>
  <c r="BG47" i="200"/>
  <c r="BF48" i="200"/>
  <c r="BC94" i="200"/>
  <c r="CH86" i="200"/>
  <c r="BC87" i="200"/>
  <c r="AU42" i="200"/>
  <c r="AU41" i="200"/>
  <c r="AU39" i="200"/>
  <c r="AU38" i="200"/>
  <c r="E24" i="200"/>
  <c r="F23" i="200"/>
  <c r="E31" i="200"/>
  <c r="D32" i="200"/>
  <c r="D46" i="200"/>
  <c r="AI38" i="200"/>
  <c r="D39" i="200"/>
  <c r="DD159" i="200" l="1"/>
  <c r="DC160" i="200"/>
  <c r="DC176" i="200"/>
  <c r="DD175" i="200"/>
  <c r="DC48" i="200"/>
  <c r="DD47" i="200"/>
  <c r="DD191" i="200"/>
  <c r="DC192" i="200"/>
  <c r="DD87" i="200"/>
  <c r="DC88" i="200"/>
  <c r="DD71" i="200"/>
  <c r="DC72" i="200"/>
  <c r="DC64" i="200"/>
  <c r="DD63" i="200"/>
  <c r="DD151" i="200"/>
  <c r="DC152" i="200"/>
  <c r="DD15" i="200"/>
  <c r="DC16" i="200"/>
  <c r="DD111" i="200"/>
  <c r="DC112" i="200"/>
  <c r="DD31" i="200"/>
  <c r="DC32" i="200"/>
  <c r="DD119" i="200"/>
  <c r="DC120" i="200"/>
  <c r="DC104" i="200"/>
  <c r="DD103" i="200"/>
  <c r="EP49" i="200"/>
  <c r="EP50" i="200"/>
  <c r="EP46" i="200"/>
  <c r="EP47" i="200"/>
  <c r="DD127" i="200"/>
  <c r="DC128" i="200"/>
  <c r="DD79" i="200"/>
  <c r="DC80" i="200"/>
  <c r="DD183" i="200"/>
  <c r="DC184" i="200"/>
  <c r="DD167" i="200"/>
  <c r="DC168" i="200"/>
  <c r="DC96" i="200"/>
  <c r="DD95" i="200"/>
  <c r="EP43" i="200"/>
  <c r="EQ43" i="200" s="1"/>
  <c r="DD143" i="200"/>
  <c r="DC144" i="200"/>
  <c r="DC24" i="200"/>
  <c r="DD23" i="200"/>
  <c r="DD39" i="200"/>
  <c r="DC40" i="200"/>
  <c r="DD199" i="200"/>
  <c r="DC200" i="200"/>
  <c r="EP40" i="200"/>
  <c r="EQ40" i="200" s="1"/>
  <c r="DD135" i="200"/>
  <c r="DC136" i="200"/>
  <c r="CV45" i="200"/>
  <c r="CV40" i="200"/>
  <c r="CV38" i="200"/>
  <c r="CV42" i="200"/>
  <c r="CV41" i="200"/>
  <c r="CV43" i="200"/>
  <c r="CV39" i="200"/>
  <c r="CT40" i="200"/>
  <c r="CU40" i="200" s="1"/>
  <c r="DC56" i="200"/>
  <c r="DD55" i="200"/>
  <c r="BH39" i="200"/>
  <c r="BG40" i="200"/>
  <c r="CT50" i="200"/>
  <c r="CT47" i="200"/>
  <c r="CT49" i="200"/>
  <c r="CT46" i="200"/>
  <c r="AU49" i="200"/>
  <c r="AU47" i="200"/>
  <c r="AU50" i="200"/>
  <c r="AU46" i="200"/>
  <c r="CT43" i="200"/>
  <c r="CU43" i="200" s="1"/>
  <c r="BH31" i="200"/>
  <c r="BG32" i="200"/>
  <c r="BD87" i="200"/>
  <c r="BC88" i="200"/>
  <c r="BG16" i="200"/>
  <c r="BH15" i="200"/>
  <c r="BH23" i="200"/>
  <c r="BG24" i="200"/>
  <c r="BC102" i="200"/>
  <c r="CE94" i="200"/>
  <c r="BC95" i="200"/>
  <c r="BE72" i="200"/>
  <c r="BF71" i="200"/>
  <c r="BG64" i="200"/>
  <c r="BH63" i="200"/>
  <c r="BD80" i="200"/>
  <c r="BE79" i="200"/>
  <c r="BG48" i="200"/>
  <c r="BH47" i="200"/>
  <c r="BH55" i="200"/>
  <c r="BG56" i="200"/>
  <c r="AU43" i="200"/>
  <c r="AU40" i="200"/>
  <c r="E39" i="200"/>
  <c r="D40" i="200"/>
  <c r="D47" i="200"/>
  <c r="D54" i="200"/>
  <c r="AI46" i="200"/>
  <c r="E32" i="200"/>
  <c r="F31" i="200"/>
  <c r="G23" i="200"/>
  <c r="F24" i="200"/>
  <c r="DD32" i="200" l="1"/>
  <c r="DE31" i="200"/>
  <c r="DD192" i="200"/>
  <c r="DE191" i="200"/>
  <c r="DE159" i="200"/>
  <c r="DD160" i="200"/>
  <c r="EP57" i="200"/>
  <c r="EP58" i="200"/>
  <c r="EP54" i="200"/>
  <c r="EP55" i="200"/>
  <c r="DE79" i="200"/>
  <c r="DD80" i="200"/>
  <c r="DE47" i="200"/>
  <c r="DD48" i="200"/>
  <c r="DE135" i="200"/>
  <c r="DD136" i="200"/>
  <c r="EP48" i="200"/>
  <c r="EQ48" i="200" s="1"/>
  <c r="DE15" i="200"/>
  <c r="DD16" i="200"/>
  <c r="DE71" i="200"/>
  <c r="DD72" i="200"/>
  <c r="DE23" i="200"/>
  <c r="DD24" i="200"/>
  <c r="DE199" i="200"/>
  <c r="DD200" i="200"/>
  <c r="DD104" i="200"/>
  <c r="DE103" i="200"/>
  <c r="DE55" i="200"/>
  <c r="DD56" i="200"/>
  <c r="DE111" i="200"/>
  <c r="DD112" i="200"/>
  <c r="DE151" i="200"/>
  <c r="DD152" i="200"/>
  <c r="DE95" i="200"/>
  <c r="DD96" i="200"/>
  <c r="CV51" i="200"/>
  <c r="CV46" i="200"/>
  <c r="CV49" i="200"/>
  <c r="CV47" i="200"/>
  <c r="CV53" i="200"/>
  <c r="CV48" i="200"/>
  <c r="CV50" i="200"/>
  <c r="DD144" i="200"/>
  <c r="DE143" i="200"/>
  <c r="DD168" i="200"/>
  <c r="DE167" i="200"/>
  <c r="DD128" i="200"/>
  <c r="DE127" i="200"/>
  <c r="DE63" i="200"/>
  <c r="DD64" i="200"/>
  <c r="DD176" i="200"/>
  <c r="DE175" i="200"/>
  <c r="AU51" i="200"/>
  <c r="DE119" i="200"/>
  <c r="DD120" i="200"/>
  <c r="DE87" i="200"/>
  <c r="DD88" i="200"/>
  <c r="DE39" i="200"/>
  <c r="DD40" i="200"/>
  <c r="DE183" i="200"/>
  <c r="DD184" i="200"/>
  <c r="EP51" i="200"/>
  <c r="EQ51" i="200" s="1"/>
  <c r="CT48" i="200"/>
  <c r="CU48" i="200" s="1"/>
  <c r="BE80" i="200"/>
  <c r="BF79" i="200"/>
  <c r="BC110" i="200"/>
  <c r="CH102" i="200"/>
  <c r="BC103" i="200"/>
  <c r="BH16" i="200"/>
  <c r="BI15" i="200"/>
  <c r="BG71" i="200"/>
  <c r="BF72" i="200"/>
  <c r="BH40" i="200"/>
  <c r="BI39" i="200"/>
  <c r="BH32" i="200"/>
  <c r="BI31" i="200"/>
  <c r="BI63" i="200"/>
  <c r="BH64" i="200"/>
  <c r="BH24" i="200"/>
  <c r="BI23" i="200"/>
  <c r="BI55" i="200"/>
  <c r="BH56" i="200"/>
  <c r="CT51" i="200"/>
  <c r="CU51" i="200" s="1"/>
  <c r="CT55" i="200"/>
  <c r="CT58" i="200"/>
  <c r="CT57" i="200"/>
  <c r="CT54" i="200"/>
  <c r="BI47" i="200"/>
  <c r="BH48" i="200"/>
  <c r="BD95" i="200"/>
  <c r="BC96" i="200"/>
  <c r="BD88" i="200"/>
  <c r="BE87" i="200"/>
  <c r="F39" i="200"/>
  <c r="E40" i="200"/>
  <c r="G31" i="200"/>
  <c r="F32" i="200"/>
  <c r="D48" i="200"/>
  <c r="E47" i="200"/>
  <c r="AH54" i="200"/>
  <c r="D62" i="200"/>
  <c r="DF167" i="200" l="1"/>
  <c r="DE168" i="200"/>
  <c r="DF95" i="200"/>
  <c r="DE96" i="200"/>
  <c r="DE152" i="200"/>
  <c r="DF151" i="200"/>
  <c r="DF87" i="200"/>
  <c r="DE88" i="200"/>
  <c r="DE136" i="200"/>
  <c r="DF135" i="200"/>
  <c r="DE184" i="200"/>
  <c r="DF183" i="200"/>
  <c r="DF119" i="200"/>
  <c r="DE120" i="200"/>
  <c r="DF55" i="200"/>
  <c r="DE56" i="200"/>
  <c r="DE24" i="200"/>
  <c r="DF23" i="200"/>
  <c r="DE16" i="200"/>
  <c r="DF15" i="200"/>
  <c r="DF79" i="200"/>
  <c r="DE80" i="200"/>
  <c r="DF63" i="200"/>
  <c r="DE64" i="200"/>
  <c r="DF143" i="200"/>
  <c r="DE144" i="200"/>
  <c r="DE112" i="200"/>
  <c r="DF111" i="200"/>
  <c r="DF103" i="200"/>
  <c r="DE104" i="200"/>
  <c r="EP59" i="200"/>
  <c r="EQ59" i="200" s="1"/>
  <c r="DF31" i="200"/>
  <c r="DE32" i="200"/>
  <c r="DE176" i="200"/>
  <c r="DF175" i="200"/>
  <c r="DE40" i="200"/>
  <c r="DF39" i="200"/>
  <c r="DF199" i="200"/>
  <c r="DE200" i="200"/>
  <c r="DF47" i="200"/>
  <c r="DE48" i="200"/>
  <c r="DF71" i="200"/>
  <c r="DE72" i="200"/>
  <c r="DF159" i="200"/>
  <c r="DE160" i="200"/>
  <c r="EP65" i="200"/>
  <c r="EP66" i="200"/>
  <c r="EP62" i="200"/>
  <c r="EP63" i="200"/>
  <c r="DF127" i="200"/>
  <c r="DE128" i="200"/>
  <c r="EP56" i="200"/>
  <c r="EQ56" i="200" s="1"/>
  <c r="DE192" i="200"/>
  <c r="DF191" i="200"/>
  <c r="BI40" i="200"/>
  <c r="BJ39" i="200"/>
  <c r="BI48" i="200"/>
  <c r="BJ47" i="200"/>
  <c r="BJ55" i="200"/>
  <c r="BI56" i="200"/>
  <c r="BI32" i="200"/>
  <c r="BJ31" i="200"/>
  <c r="BD103" i="200"/>
  <c r="BC104" i="200"/>
  <c r="BG79" i="200"/>
  <c r="BF80" i="200"/>
  <c r="CT63" i="200"/>
  <c r="CT65" i="200"/>
  <c r="CT62" i="200"/>
  <c r="CT66" i="200"/>
  <c r="BE88" i="200"/>
  <c r="BF87" i="200"/>
  <c r="BE95" i="200"/>
  <c r="BD96" i="200"/>
  <c r="BJ23" i="200"/>
  <c r="BI24" i="200"/>
  <c r="BH71" i="200"/>
  <c r="BG72" i="200"/>
  <c r="CT59" i="200"/>
  <c r="CU59" i="200" s="1"/>
  <c r="BI16" i="200"/>
  <c r="BJ15" i="200"/>
  <c r="BC118" i="200"/>
  <c r="CG110" i="200"/>
  <c r="BC111" i="200"/>
  <c r="CT56" i="200"/>
  <c r="CU56" i="200" s="1"/>
  <c r="BI64" i="200"/>
  <c r="BJ63" i="200"/>
  <c r="G32" i="200"/>
  <c r="H31" i="200"/>
  <c r="AI62" i="200"/>
  <c r="D70" i="200"/>
  <c r="F47" i="200"/>
  <c r="E48" i="200"/>
  <c r="G39" i="200"/>
  <c r="F40" i="200"/>
  <c r="EP67" i="200" l="1"/>
  <c r="EQ67" i="200" s="1"/>
  <c r="EP64" i="200"/>
  <c r="EQ64" i="200" s="1"/>
  <c r="DG159" i="200"/>
  <c r="DF160" i="200"/>
  <c r="DF200" i="200"/>
  <c r="DG199" i="200"/>
  <c r="DF32" i="200"/>
  <c r="DG31" i="200"/>
  <c r="DG143" i="200"/>
  <c r="DF144" i="200"/>
  <c r="DG119" i="200"/>
  <c r="DF120" i="200"/>
  <c r="DG87" i="200"/>
  <c r="DF88" i="200"/>
  <c r="DG95" i="200"/>
  <c r="DF96" i="200"/>
  <c r="EP70" i="200"/>
  <c r="EP71" i="200"/>
  <c r="EP73" i="200"/>
  <c r="EP74" i="200"/>
  <c r="DF184" i="200"/>
  <c r="DG183" i="200"/>
  <c r="DF72" i="200"/>
  <c r="DG71" i="200"/>
  <c r="DG63" i="200"/>
  <c r="DF64" i="200"/>
  <c r="DG167" i="200"/>
  <c r="DF168" i="200"/>
  <c r="DF40" i="200"/>
  <c r="DG39" i="200"/>
  <c r="DG135" i="200"/>
  <c r="DF136" i="200"/>
  <c r="DG23" i="200"/>
  <c r="DF24" i="200"/>
  <c r="DG47" i="200"/>
  <c r="DF48" i="200"/>
  <c r="DG103" i="200"/>
  <c r="DF104" i="200"/>
  <c r="DG55" i="200"/>
  <c r="DF56" i="200"/>
  <c r="DF16" i="200"/>
  <c r="DG15" i="200"/>
  <c r="DF176" i="200"/>
  <c r="DG175" i="200"/>
  <c r="DG111" i="200"/>
  <c r="DF112" i="200"/>
  <c r="DG151" i="200"/>
  <c r="DF152" i="200"/>
  <c r="DG191" i="200"/>
  <c r="DF192" i="200"/>
  <c r="DG127" i="200"/>
  <c r="DF128" i="200"/>
  <c r="DG79" i="200"/>
  <c r="DF80" i="200"/>
  <c r="CT73" i="200"/>
  <c r="CT70" i="200"/>
  <c r="CT74" i="200"/>
  <c r="CT71" i="200"/>
  <c r="BK23" i="200"/>
  <c r="BJ24" i="200"/>
  <c r="CH118" i="200"/>
  <c r="BC126" i="200"/>
  <c r="BC119" i="200"/>
  <c r="BJ48" i="200"/>
  <c r="BK47" i="200"/>
  <c r="BJ16" i="200"/>
  <c r="BK15" i="200"/>
  <c r="BE96" i="200"/>
  <c r="BF95" i="200"/>
  <c r="BH79" i="200"/>
  <c r="BG80" i="200"/>
  <c r="BJ64" i="200"/>
  <c r="BK63" i="200"/>
  <c r="BE103" i="200"/>
  <c r="BD104" i="200"/>
  <c r="CT67" i="200"/>
  <c r="CU67" i="200" s="1"/>
  <c r="BK31" i="200"/>
  <c r="BJ32" i="200"/>
  <c r="BH72" i="200"/>
  <c r="BI71" i="200"/>
  <c r="BG87" i="200"/>
  <c r="BF88" i="200"/>
  <c r="BK39" i="200"/>
  <c r="BJ40" i="200"/>
  <c r="BD111" i="200"/>
  <c r="BC112" i="200"/>
  <c r="CT64" i="200"/>
  <c r="CU64" i="200" s="1"/>
  <c r="BJ56" i="200"/>
  <c r="BK55" i="200"/>
  <c r="I31" i="200"/>
  <c r="H32" i="200"/>
  <c r="H39" i="200"/>
  <c r="G40" i="200"/>
  <c r="F48" i="200"/>
  <c r="G47" i="200"/>
  <c r="D78" i="200"/>
  <c r="AH70" i="200"/>
  <c r="EP72" i="200" l="1"/>
  <c r="EQ72" i="200" s="1"/>
  <c r="EP75" i="200"/>
  <c r="EQ75" i="200" s="1"/>
  <c r="DH31" i="200"/>
  <c r="DG32" i="200"/>
  <c r="DG80" i="200"/>
  <c r="DH79" i="200"/>
  <c r="DG128" i="200"/>
  <c r="DH127" i="200"/>
  <c r="DG112" i="200"/>
  <c r="DH111" i="200"/>
  <c r="DH47" i="200"/>
  <c r="DG48" i="200"/>
  <c r="DH95" i="200"/>
  <c r="DG96" i="200"/>
  <c r="DH167" i="200"/>
  <c r="DG168" i="200"/>
  <c r="DH159" i="200"/>
  <c r="DG160" i="200"/>
  <c r="EP81" i="200"/>
  <c r="EP78" i="200"/>
  <c r="EP82" i="200"/>
  <c r="EP79" i="200"/>
  <c r="DG176" i="200"/>
  <c r="DH175" i="200"/>
  <c r="DG72" i="200"/>
  <c r="DH71" i="200"/>
  <c r="DH199" i="200"/>
  <c r="DG200" i="200"/>
  <c r="DH103" i="200"/>
  <c r="DG104" i="200"/>
  <c r="DH191" i="200"/>
  <c r="DG192" i="200"/>
  <c r="DH23" i="200"/>
  <c r="DG24" i="200"/>
  <c r="DH87" i="200"/>
  <c r="DG88" i="200"/>
  <c r="DH39" i="200"/>
  <c r="DG40" i="200"/>
  <c r="DH135" i="200"/>
  <c r="DG136" i="200"/>
  <c r="DG184" i="200"/>
  <c r="DH183" i="200"/>
  <c r="DH143" i="200"/>
  <c r="DG144" i="200"/>
  <c r="DH151" i="200"/>
  <c r="DG152" i="200"/>
  <c r="DH55" i="200"/>
  <c r="DG56" i="200"/>
  <c r="DH63" i="200"/>
  <c r="DG64" i="200"/>
  <c r="DH119" i="200"/>
  <c r="DG120" i="200"/>
  <c r="DH15" i="200"/>
  <c r="DG16" i="200"/>
  <c r="CT75" i="200"/>
  <c r="CU75" i="200" s="1"/>
  <c r="BJ71" i="200"/>
  <c r="BI72" i="200"/>
  <c r="BL39" i="200"/>
  <c r="BK40" i="200"/>
  <c r="BL15" i="200"/>
  <c r="BK16" i="200"/>
  <c r="BL23" i="200"/>
  <c r="BK24" i="200"/>
  <c r="BK64" i="200"/>
  <c r="BL63" i="200"/>
  <c r="BL47" i="200"/>
  <c r="BK48" i="200"/>
  <c r="BK56" i="200"/>
  <c r="BL55" i="200"/>
  <c r="BF103" i="200"/>
  <c r="BE104" i="200"/>
  <c r="CT72" i="200"/>
  <c r="CU72" i="200" s="1"/>
  <c r="CT81" i="200"/>
  <c r="CT78" i="200"/>
  <c r="CT82" i="200"/>
  <c r="CT79" i="200"/>
  <c r="BH87" i="200"/>
  <c r="BG88" i="200"/>
  <c r="BD119" i="200"/>
  <c r="BC120" i="200"/>
  <c r="BH80" i="200"/>
  <c r="BI79" i="200"/>
  <c r="CG126" i="200"/>
  <c r="BC134" i="200"/>
  <c r="BC127" i="200"/>
  <c r="BE111" i="200"/>
  <c r="BD112" i="200"/>
  <c r="BL31" i="200"/>
  <c r="BK32" i="200"/>
  <c r="BF96" i="200"/>
  <c r="BG95" i="200"/>
  <c r="G48" i="200"/>
  <c r="H47" i="200"/>
  <c r="H40" i="200"/>
  <c r="I39" i="200"/>
  <c r="AI78" i="200"/>
  <c r="D86" i="200"/>
  <c r="J31" i="200"/>
  <c r="I32" i="200"/>
  <c r="EP80" i="200" l="1"/>
  <c r="EQ80" i="200" s="1"/>
  <c r="DH16" i="200"/>
  <c r="DI15" i="200"/>
  <c r="DI55" i="200"/>
  <c r="DH56" i="200"/>
  <c r="DI191" i="200"/>
  <c r="DH192" i="200"/>
  <c r="DI103" i="200"/>
  <c r="DH104" i="200"/>
  <c r="DI127" i="200"/>
  <c r="DH128" i="200"/>
  <c r="DI119" i="200"/>
  <c r="DH120" i="200"/>
  <c r="DH176" i="200"/>
  <c r="DI175" i="200"/>
  <c r="DH152" i="200"/>
  <c r="DI151" i="200"/>
  <c r="DH136" i="200"/>
  <c r="DI135" i="200"/>
  <c r="DI199" i="200"/>
  <c r="DH200" i="200"/>
  <c r="DI159" i="200"/>
  <c r="DH160" i="200"/>
  <c r="DH80" i="200"/>
  <c r="DI79" i="200"/>
  <c r="DI63" i="200"/>
  <c r="DH64" i="200"/>
  <c r="DH24" i="200"/>
  <c r="DI23" i="200"/>
  <c r="EP83" i="200"/>
  <c r="EQ83" i="200" s="1"/>
  <c r="DH168" i="200"/>
  <c r="DI167" i="200"/>
  <c r="DI95" i="200"/>
  <c r="DH96" i="200"/>
  <c r="DH184" i="200"/>
  <c r="DI183" i="200"/>
  <c r="EP90" i="200"/>
  <c r="EP86" i="200"/>
  <c r="EP87" i="200"/>
  <c r="EP89" i="200"/>
  <c r="DI71" i="200"/>
  <c r="DH72" i="200"/>
  <c r="DI47" i="200"/>
  <c r="DH48" i="200"/>
  <c r="DI143" i="200"/>
  <c r="DH144" i="200"/>
  <c r="DH40" i="200"/>
  <c r="DI39" i="200"/>
  <c r="DH88" i="200"/>
  <c r="DI87" i="200"/>
  <c r="DI111" i="200"/>
  <c r="DH112" i="200"/>
  <c r="DH32" i="200"/>
  <c r="DI31" i="200"/>
  <c r="CT83" i="200"/>
  <c r="CU83" i="200" s="1"/>
  <c r="CT89" i="200"/>
  <c r="CT86" i="200"/>
  <c r="CT87" i="200"/>
  <c r="CT90" i="200"/>
  <c r="BH95" i="200"/>
  <c r="BG96" i="200"/>
  <c r="CH134" i="200"/>
  <c r="BC142" i="200"/>
  <c r="BC135" i="200"/>
  <c r="BH88" i="200"/>
  <c r="BI87" i="200"/>
  <c r="BL56" i="200"/>
  <c r="BM55" i="200"/>
  <c r="CT80" i="200"/>
  <c r="CU80" i="200" s="1"/>
  <c r="BL16" i="200"/>
  <c r="BM15" i="200"/>
  <c r="BM63" i="200"/>
  <c r="BL64" i="200"/>
  <c r="BF111" i="200"/>
  <c r="BE112" i="200"/>
  <c r="BD120" i="200"/>
  <c r="BE119" i="200"/>
  <c r="BJ72" i="200"/>
  <c r="BK71" i="200"/>
  <c r="BM47" i="200"/>
  <c r="BL48" i="200"/>
  <c r="BM39" i="200"/>
  <c r="BL40" i="200"/>
  <c r="BJ79" i="200"/>
  <c r="BI80" i="200"/>
  <c r="BM31" i="200"/>
  <c r="BL32" i="200"/>
  <c r="BD127" i="200"/>
  <c r="BC128" i="200"/>
  <c r="BF104" i="200"/>
  <c r="BG103" i="200"/>
  <c r="BM23" i="200"/>
  <c r="BL24" i="200"/>
  <c r="J32" i="200"/>
  <c r="K31" i="200"/>
  <c r="D94" i="200"/>
  <c r="AI86" i="200"/>
  <c r="I40" i="200"/>
  <c r="J39" i="200"/>
  <c r="H48" i="200"/>
  <c r="I47" i="200"/>
  <c r="EP88" i="200" l="1"/>
  <c r="EQ88" i="200" s="1"/>
  <c r="DI48" i="200"/>
  <c r="DJ47" i="200"/>
  <c r="DI184" i="200"/>
  <c r="DJ183" i="200"/>
  <c r="DJ135" i="200"/>
  <c r="DI136" i="200"/>
  <c r="DJ111" i="200"/>
  <c r="DI112" i="200"/>
  <c r="DJ23" i="200"/>
  <c r="DI24" i="200"/>
  <c r="DJ79" i="200"/>
  <c r="DI80" i="200"/>
  <c r="DJ151" i="200"/>
  <c r="DI152" i="200"/>
  <c r="DJ15" i="200"/>
  <c r="DI16" i="200"/>
  <c r="DJ71" i="200"/>
  <c r="DI72" i="200"/>
  <c r="DJ199" i="200"/>
  <c r="DI200" i="200"/>
  <c r="DJ103" i="200"/>
  <c r="DI104" i="200"/>
  <c r="DI40" i="200"/>
  <c r="DJ39" i="200"/>
  <c r="DI160" i="200"/>
  <c r="DJ159" i="200"/>
  <c r="DI144" i="200"/>
  <c r="DJ143" i="200"/>
  <c r="DJ95" i="200"/>
  <c r="DI96" i="200"/>
  <c r="DI192" i="200"/>
  <c r="DJ191" i="200"/>
  <c r="DJ31" i="200"/>
  <c r="DI32" i="200"/>
  <c r="DJ175" i="200"/>
  <c r="DI176" i="200"/>
  <c r="DJ119" i="200"/>
  <c r="DI120" i="200"/>
  <c r="DJ55" i="200"/>
  <c r="DI56" i="200"/>
  <c r="EP97" i="200"/>
  <c r="EP98" i="200"/>
  <c r="EP94" i="200"/>
  <c r="EP95" i="200"/>
  <c r="DI168" i="200"/>
  <c r="DJ167" i="200"/>
  <c r="DJ87" i="200"/>
  <c r="DI88" i="200"/>
  <c r="EP91" i="200"/>
  <c r="EQ91" i="200" s="1"/>
  <c r="DJ63" i="200"/>
  <c r="DI64" i="200"/>
  <c r="DI128" i="200"/>
  <c r="DJ127" i="200"/>
  <c r="CT88" i="200"/>
  <c r="CU88" i="200" s="1"/>
  <c r="CT91" i="200"/>
  <c r="CU91" i="200" s="1"/>
  <c r="BH103" i="200"/>
  <c r="BG104" i="200"/>
  <c r="BF119" i="200"/>
  <c r="BE120" i="200"/>
  <c r="BN55" i="200"/>
  <c r="BM56" i="200"/>
  <c r="BH96" i="200"/>
  <c r="BI95" i="200"/>
  <c r="BN39" i="200"/>
  <c r="BM40" i="200"/>
  <c r="BD128" i="200"/>
  <c r="BE127" i="200"/>
  <c r="BF112" i="200"/>
  <c r="BG111" i="200"/>
  <c r="BJ87" i="200"/>
  <c r="BI88" i="200"/>
  <c r="BD135" i="200"/>
  <c r="BC136" i="200"/>
  <c r="BK72" i="200"/>
  <c r="BL71" i="200"/>
  <c r="BN15" i="200"/>
  <c r="BM16" i="200"/>
  <c r="BC150" i="200"/>
  <c r="CH142" i="200"/>
  <c r="BC143" i="200"/>
  <c r="CT98" i="200"/>
  <c r="CT95" i="200"/>
  <c r="CT97" i="200"/>
  <c r="CT94" i="200"/>
  <c r="BM32" i="200"/>
  <c r="BN31" i="200"/>
  <c r="BN47" i="200"/>
  <c r="BM48" i="200"/>
  <c r="BN63" i="200"/>
  <c r="BM64" i="200"/>
  <c r="BM24" i="200"/>
  <c r="BN23" i="200"/>
  <c r="BK79" i="200"/>
  <c r="BJ80" i="200"/>
  <c r="J47" i="200"/>
  <c r="I48" i="200"/>
  <c r="K39" i="200"/>
  <c r="J40" i="200"/>
  <c r="AF94" i="200"/>
  <c r="D102" i="200"/>
  <c r="K32" i="200"/>
  <c r="L31" i="200"/>
  <c r="DJ192" i="200" l="1"/>
  <c r="DK191" i="200"/>
  <c r="DK159" i="200"/>
  <c r="DJ160" i="200"/>
  <c r="DK23" i="200"/>
  <c r="DJ24" i="200"/>
  <c r="DJ40" i="200"/>
  <c r="DK39" i="200"/>
  <c r="DK127" i="200"/>
  <c r="DJ128" i="200"/>
  <c r="DJ88" i="200"/>
  <c r="DK87" i="200"/>
  <c r="EP99" i="200"/>
  <c r="EQ99" i="200" s="1"/>
  <c r="DJ120" i="200"/>
  <c r="DK119" i="200"/>
  <c r="DJ176" i="200"/>
  <c r="DK175" i="200"/>
  <c r="DK95" i="200"/>
  <c r="DJ96" i="200"/>
  <c r="DK71" i="200"/>
  <c r="DJ72" i="200"/>
  <c r="DK151" i="200"/>
  <c r="DJ152" i="200"/>
  <c r="DK47" i="200"/>
  <c r="DJ48" i="200"/>
  <c r="DK111" i="200"/>
  <c r="DJ112" i="200"/>
  <c r="DK167" i="200"/>
  <c r="DJ168" i="200"/>
  <c r="DK199" i="200"/>
  <c r="DJ200" i="200"/>
  <c r="DJ184" i="200"/>
  <c r="DK183" i="200"/>
  <c r="EP106" i="200"/>
  <c r="EP103" i="200"/>
  <c r="EP102" i="200"/>
  <c r="EP105" i="200"/>
  <c r="DK103" i="200"/>
  <c r="DJ104" i="200"/>
  <c r="DK79" i="200"/>
  <c r="DJ80" i="200"/>
  <c r="DK63" i="200"/>
  <c r="DJ64" i="200"/>
  <c r="EP96" i="200"/>
  <c r="EQ96" i="200" s="1"/>
  <c r="DJ144" i="200"/>
  <c r="DK143" i="200"/>
  <c r="DK135" i="200"/>
  <c r="DJ136" i="200"/>
  <c r="DJ56" i="200"/>
  <c r="DK55" i="200"/>
  <c r="DK31" i="200"/>
  <c r="DJ32" i="200"/>
  <c r="DK15" i="200"/>
  <c r="DJ16" i="200"/>
  <c r="CT96" i="200"/>
  <c r="CU96" i="200" s="1"/>
  <c r="CT99" i="200"/>
  <c r="CU99" i="200" s="1"/>
  <c r="BF120" i="200"/>
  <c r="BG119" i="200"/>
  <c r="CT106" i="200"/>
  <c r="CT105" i="200"/>
  <c r="CT103" i="200"/>
  <c r="CT102" i="200"/>
  <c r="BO23" i="200"/>
  <c r="BN24" i="200"/>
  <c r="BM71" i="200"/>
  <c r="BL72" i="200"/>
  <c r="BD143" i="200"/>
  <c r="BC144" i="200"/>
  <c r="BD136" i="200"/>
  <c r="BE135" i="200"/>
  <c r="BN40" i="200"/>
  <c r="BO39" i="200"/>
  <c r="BO47" i="200"/>
  <c r="BN48" i="200"/>
  <c r="BI96" i="200"/>
  <c r="BJ95" i="200"/>
  <c r="BO63" i="200"/>
  <c r="BN64" i="200"/>
  <c r="BN32" i="200"/>
  <c r="BO31" i="200"/>
  <c r="BC158" i="200"/>
  <c r="CG150" i="200"/>
  <c r="BC151" i="200"/>
  <c r="BJ88" i="200"/>
  <c r="BK87" i="200"/>
  <c r="BI103" i="200"/>
  <c r="BH104" i="200"/>
  <c r="BF127" i="200"/>
  <c r="BE128" i="200"/>
  <c r="BK80" i="200"/>
  <c r="BL79" i="200"/>
  <c r="BH111" i="200"/>
  <c r="BG112" i="200"/>
  <c r="BO15" i="200"/>
  <c r="BN16" i="200"/>
  <c r="BN56" i="200"/>
  <c r="BO55" i="200"/>
  <c r="AI102" i="200"/>
  <c r="D110" i="200"/>
  <c r="L39" i="200"/>
  <c r="K40" i="200"/>
  <c r="M31" i="200"/>
  <c r="L32" i="200"/>
  <c r="K47" i="200"/>
  <c r="J48" i="200"/>
  <c r="DL199" i="200" l="1"/>
  <c r="DK200" i="200"/>
  <c r="DL151" i="200"/>
  <c r="DK152" i="200"/>
  <c r="DL127" i="200"/>
  <c r="DK128" i="200"/>
  <c r="DL159" i="200"/>
  <c r="DK160" i="200"/>
  <c r="DL143" i="200"/>
  <c r="DK144" i="200"/>
  <c r="DL119" i="200"/>
  <c r="DK120" i="200"/>
  <c r="DL39" i="200"/>
  <c r="DK40" i="200"/>
  <c r="DL15" i="200"/>
  <c r="DK16" i="200"/>
  <c r="EP104" i="200"/>
  <c r="EQ104" i="200" s="1"/>
  <c r="EP209" i="200"/>
  <c r="DL111" i="200"/>
  <c r="DK112" i="200"/>
  <c r="DL71" i="200"/>
  <c r="DK72" i="200"/>
  <c r="EP111" i="200"/>
  <c r="EP113" i="200"/>
  <c r="EP110" i="200"/>
  <c r="EP114" i="200"/>
  <c r="DL79" i="200"/>
  <c r="DK80" i="200"/>
  <c r="EP107" i="200"/>
  <c r="EQ107" i="200" s="1"/>
  <c r="EP212" i="200"/>
  <c r="DL191" i="200"/>
  <c r="DK192" i="200"/>
  <c r="DL31" i="200"/>
  <c r="DK32" i="200"/>
  <c r="DL135" i="200"/>
  <c r="DK136" i="200"/>
  <c r="DK96" i="200"/>
  <c r="DL95" i="200"/>
  <c r="DK24" i="200"/>
  <c r="DL23" i="200"/>
  <c r="DL183" i="200"/>
  <c r="DK184" i="200"/>
  <c r="DL87" i="200"/>
  <c r="DK88" i="200"/>
  <c r="DL167" i="200"/>
  <c r="DK168" i="200"/>
  <c r="DL47" i="200"/>
  <c r="DK48" i="200"/>
  <c r="DL55" i="200"/>
  <c r="DK56" i="200"/>
  <c r="DK64" i="200"/>
  <c r="DL63" i="200"/>
  <c r="DL103" i="200"/>
  <c r="DK104" i="200"/>
  <c r="DK176" i="200"/>
  <c r="DL175" i="200"/>
  <c r="CT104" i="200"/>
  <c r="CU104" i="200" s="1"/>
  <c r="CT107" i="200"/>
  <c r="CU107" i="200" s="1"/>
  <c r="CT114" i="200"/>
  <c r="CT110" i="200"/>
  <c r="CT111" i="200"/>
  <c r="CT113" i="200"/>
  <c r="BK95" i="200"/>
  <c r="BJ96" i="200"/>
  <c r="CT209" i="200"/>
  <c r="BE143" i="200"/>
  <c r="BD144" i="200"/>
  <c r="BC166" i="200"/>
  <c r="CH158" i="200"/>
  <c r="BC159" i="200"/>
  <c r="BO48" i="200"/>
  <c r="BP47" i="200"/>
  <c r="BH119" i="200"/>
  <c r="BG120" i="200"/>
  <c r="BP55" i="200"/>
  <c r="BO56" i="200"/>
  <c r="BF128" i="200"/>
  <c r="BG127" i="200"/>
  <c r="BP31" i="200"/>
  <c r="BO32" i="200"/>
  <c r="CT212" i="200"/>
  <c r="BN71" i="200"/>
  <c r="BM72" i="200"/>
  <c r="BO16" i="200"/>
  <c r="BP15" i="200"/>
  <c r="BP39" i="200"/>
  <c r="BO40" i="200"/>
  <c r="BM79" i="200"/>
  <c r="BL80" i="200"/>
  <c r="BC152" i="200"/>
  <c r="BD151" i="200"/>
  <c r="BI104" i="200"/>
  <c r="BJ103" i="200"/>
  <c r="BO24" i="200"/>
  <c r="BP23" i="200"/>
  <c r="BH112" i="200"/>
  <c r="BI111" i="200"/>
  <c r="BL87" i="200"/>
  <c r="BK88" i="200"/>
  <c r="BO64" i="200"/>
  <c r="BP63" i="200"/>
  <c r="BF135" i="200"/>
  <c r="BE136" i="200"/>
  <c r="L47" i="200"/>
  <c r="K48" i="200"/>
  <c r="M39" i="200"/>
  <c r="L40" i="200"/>
  <c r="AH110" i="200"/>
  <c r="D118" i="200"/>
  <c r="M32" i="200"/>
  <c r="N31" i="200"/>
  <c r="EP115" i="200" l="1"/>
  <c r="EQ115" i="200" s="1"/>
  <c r="EP121" i="200"/>
  <c r="EP122" i="200"/>
  <c r="EP118" i="200"/>
  <c r="EP119" i="200"/>
  <c r="CT112" i="200"/>
  <c r="CU112" i="200" s="1"/>
  <c r="DL104" i="200"/>
  <c r="DM103" i="200"/>
  <c r="DM47" i="200"/>
  <c r="DL48" i="200"/>
  <c r="DM183" i="200"/>
  <c r="DL184" i="200"/>
  <c r="DL32" i="200"/>
  <c r="DM31" i="200"/>
  <c r="DM119" i="200"/>
  <c r="DL120" i="200"/>
  <c r="DL64" i="200"/>
  <c r="DM63" i="200"/>
  <c r="DL168" i="200"/>
  <c r="DM167" i="200"/>
  <c r="DM23" i="200"/>
  <c r="DL24" i="200"/>
  <c r="DL192" i="200"/>
  <c r="DM191" i="200"/>
  <c r="DM71" i="200"/>
  <c r="DL72" i="200"/>
  <c r="DM159" i="200"/>
  <c r="DL160" i="200"/>
  <c r="DM55" i="200"/>
  <c r="DL56" i="200"/>
  <c r="DM87" i="200"/>
  <c r="DL88" i="200"/>
  <c r="DM95" i="200"/>
  <c r="DL96" i="200"/>
  <c r="DM79" i="200"/>
  <c r="DL80" i="200"/>
  <c r="DM15" i="200"/>
  <c r="DL16" i="200"/>
  <c r="DL176" i="200"/>
  <c r="DM175" i="200"/>
  <c r="EP112" i="200"/>
  <c r="EQ112" i="200" s="1"/>
  <c r="DL128" i="200"/>
  <c r="DM127" i="200"/>
  <c r="DM199" i="200"/>
  <c r="DL200" i="200"/>
  <c r="DM135" i="200"/>
  <c r="DL136" i="200"/>
  <c r="DM111" i="200"/>
  <c r="DL112" i="200"/>
  <c r="DM39" i="200"/>
  <c r="DL40" i="200"/>
  <c r="DL144" i="200"/>
  <c r="DM143" i="200"/>
  <c r="DM151" i="200"/>
  <c r="DL152" i="200"/>
  <c r="BG128" i="200"/>
  <c r="BH127" i="200"/>
  <c r="BG135" i="200"/>
  <c r="BF136" i="200"/>
  <c r="BP40" i="200"/>
  <c r="BQ39" i="200"/>
  <c r="BM80" i="200"/>
  <c r="BN79" i="200"/>
  <c r="BQ47" i="200"/>
  <c r="BP48" i="200"/>
  <c r="BP24" i="200"/>
  <c r="BQ23" i="200"/>
  <c r="BP32" i="200"/>
  <c r="BQ31" i="200"/>
  <c r="BL95" i="200"/>
  <c r="BK96" i="200"/>
  <c r="CG166" i="200"/>
  <c r="BC174" i="200"/>
  <c r="BC167" i="200"/>
  <c r="CT115" i="200"/>
  <c r="CU115" i="200" s="1"/>
  <c r="BQ63" i="200"/>
  <c r="BP64" i="200"/>
  <c r="BP16" i="200"/>
  <c r="BQ15" i="200"/>
  <c r="BD152" i="200"/>
  <c r="BE151" i="200"/>
  <c r="BQ55" i="200"/>
  <c r="BP56" i="200"/>
  <c r="BM87" i="200"/>
  <c r="BL88" i="200"/>
  <c r="BO71" i="200"/>
  <c r="BN72" i="200"/>
  <c r="BE144" i="200"/>
  <c r="BF143" i="200"/>
  <c r="BD159" i="200"/>
  <c r="BC160" i="200"/>
  <c r="CT122" i="200"/>
  <c r="CT119" i="200"/>
  <c r="CT121" i="200"/>
  <c r="CT118" i="200"/>
  <c r="BK103" i="200"/>
  <c r="BJ104" i="200"/>
  <c r="BI112" i="200"/>
  <c r="BJ111" i="200"/>
  <c r="BI119" i="200"/>
  <c r="BH120" i="200"/>
  <c r="O31" i="200"/>
  <c r="N32" i="200"/>
  <c r="N39" i="200"/>
  <c r="M40" i="200"/>
  <c r="AI118" i="200"/>
  <c r="D126" i="200"/>
  <c r="M47" i="200"/>
  <c r="L48" i="200"/>
  <c r="EP123" i="200" l="1"/>
  <c r="EQ123" i="200" s="1"/>
  <c r="CT120" i="200"/>
  <c r="CU120" i="200" s="1"/>
  <c r="DM104" i="200"/>
  <c r="DN103" i="200"/>
  <c r="DM112" i="200"/>
  <c r="DN111" i="200"/>
  <c r="DN79" i="200"/>
  <c r="DM80" i="200"/>
  <c r="DN31" i="200"/>
  <c r="DM32" i="200"/>
  <c r="DM24" i="200"/>
  <c r="DN23" i="200"/>
  <c r="DN55" i="200"/>
  <c r="DM56" i="200"/>
  <c r="DN119" i="200"/>
  <c r="DM120" i="200"/>
  <c r="EP129" i="200"/>
  <c r="EP130" i="200"/>
  <c r="EP131" i="200" s="1"/>
  <c r="EQ131" i="200" s="1"/>
  <c r="EP127" i="200"/>
  <c r="EP126" i="200"/>
  <c r="DM144" i="200"/>
  <c r="DN143" i="200"/>
  <c r="DM136" i="200"/>
  <c r="DN135" i="200"/>
  <c r="DN63" i="200"/>
  <c r="DM64" i="200"/>
  <c r="DM16" i="200"/>
  <c r="DN15" i="200"/>
  <c r="DN95" i="200"/>
  <c r="DM96" i="200"/>
  <c r="DN167" i="200"/>
  <c r="DM168" i="200"/>
  <c r="DM184" i="200"/>
  <c r="DN183" i="200"/>
  <c r="EP120" i="200"/>
  <c r="EQ120" i="200" s="1"/>
  <c r="DN199" i="200"/>
  <c r="DM200" i="200"/>
  <c r="DM176" i="200"/>
  <c r="DN175" i="200"/>
  <c r="DN71" i="200"/>
  <c r="DM72" i="200"/>
  <c r="DM152" i="200"/>
  <c r="DN151" i="200"/>
  <c r="DM40" i="200"/>
  <c r="DN39" i="200"/>
  <c r="DM128" i="200"/>
  <c r="DN127" i="200"/>
  <c r="DN87" i="200"/>
  <c r="DM88" i="200"/>
  <c r="DN159" i="200"/>
  <c r="DM160" i="200"/>
  <c r="DN191" i="200"/>
  <c r="DM192" i="200"/>
  <c r="DN47" i="200"/>
  <c r="DM48" i="200"/>
  <c r="BM95" i="200"/>
  <c r="BL96" i="200"/>
  <c r="CT123" i="200"/>
  <c r="CU123" i="200" s="1"/>
  <c r="BM88" i="200"/>
  <c r="BN87" i="200"/>
  <c r="BR63" i="200"/>
  <c r="BQ64" i="200"/>
  <c r="BL103" i="200"/>
  <c r="BK104" i="200"/>
  <c r="BP71" i="200"/>
  <c r="BO72" i="200"/>
  <c r="CT129" i="200"/>
  <c r="CT126" i="200"/>
  <c r="CT127" i="200"/>
  <c r="CT130" i="200"/>
  <c r="BJ119" i="200"/>
  <c r="BI120" i="200"/>
  <c r="BQ32" i="200"/>
  <c r="BR31" i="200"/>
  <c r="BK111" i="200"/>
  <c r="BJ112" i="200"/>
  <c r="BE159" i="200"/>
  <c r="BD160" i="200"/>
  <c r="BQ56" i="200"/>
  <c r="BR55" i="200"/>
  <c r="BD167" i="200"/>
  <c r="BC168" i="200"/>
  <c r="BG136" i="200"/>
  <c r="BH135" i="200"/>
  <c r="BQ40" i="200"/>
  <c r="BR39" i="200"/>
  <c r="BQ24" i="200"/>
  <c r="BR23" i="200"/>
  <c r="BG143" i="200"/>
  <c r="BF144" i="200"/>
  <c r="BE152" i="200"/>
  <c r="BF151" i="200"/>
  <c r="CH174" i="200"/>
  <c r="BC182" i="200"/>
  <c r="BC175" i="200"/>
  <c r="BI127" i="200"/>
  <c r="BH128" i="200"/>
  <c r="BQ16" i="200"/>
  <c r="BR15" i="200"/>
  <c r="BN80" i="200"/>
  <c r="BO79" i="200"/>
  <c r="BQ48" i="200"/>
  <c r="BR47" i="200"/>
  <c r="O39" i="200"/>
  <c r="N40" i="200"/>
  <c r="M48" i="200"/>
  <c r="N47" i="200"/>
  <c r="D134" i="200"/>
  <c r="AH126" i="200"/>
  <c r="P31" i="200"/>
  <c r="O32" i="200"/>
  <c r="DN176" i="200" l="1"/>
  <c r="DO175" i="200"/>
  <c r="DO55" i="200"/>
  <c r="DN56" i="200"/>
  <c r="DO23" i="200"/>
  <c r="DN24" i="200"/>
  <c r="DO103" i="200"/>
  <c r="DN104" i="200"/>
  <c r="DO87" i="200"/>
  <c r="DN88" i="200"/>
  <c r="DO79" i="200"/>
  <c r="DN80" i="200"/>
  <c r="CT131" i="200"/>
  <c r="CU131" i="200" s="1"/>
  <c r="DO127" i="200"/>
  <c r="DN128" i="200"/>
  <c r="DO167" i="200"/>
  <c r="DN168" i="200"/>
  <c r="CT128" i="200"/>
  <c r="CU128" i="200" s="1"/>
  <c r="DO47" i="200"/>
  <c r="DN48" i="200"/>
  <c r="DN200" i="200"/>
  <c r="DO199" i="200"/>
  <c r="DN40" i="200"/>
  <c r="DO39" i="200"/>
  <c r="EP128" i="200"/>
  <c r="EQ128" i="200" s="1"/>
  <c r="DO119" i="200"/>
  <c r="DN120" i="200"/>
  <c r="DO191" i="200"/>
  <c r="DN192" i="200"/>
  <c r="DN72" i="200"/>
  <c r="DO71" i="200"/>
  <c r="DO135" i="200"/>
  <c r="DN136" i="200"/>
  <c r="DO31" i="200"/>
  <c r="DN32" i="200"/>
  <c r="EP135" i="200"/>
  <c r="EP138" i="200"/>
  <c r="EP134" i="200"/>
  <c r="EP137" i="200"/>
  <c r="DO151" i="200"/>
  <c r="DN152" i="200"/>
  <c r="DO95" i="200"/>
  <c r="DN96" i="200"/>
  <c r="DO63" i="200"/>
  <c r="DN64" i="200"/>
  <c r="DO111" i="200"/>
  <c r="DN112" i="200"/>
  <c r="DO159" i="200"/>
  <c r="DN160" i="200"/>
  <c r="DO183" i="200"/>
  <c r="DN184" i="200"/>
  <c r="DN16" i="200"/>
  <c r="DO15" i="200"/>
  <c r="DO143" i="200"/>
  <c r="DN144" i="200"/>
  <c r="BP79" i="200"/>
  <c r="BO80" i="200"/>
  <c r="BE160" i="200"/>
  <c r="BF159" i="200"/>
  <c r="BO87" i="200"/>
  <c r="BN88" i="200"/>
  <c r="BR64" i="200"/>
  <c r="BS63" i="200"/>
  <c r="BS31" i="200"/>
  <c r="BR32" i="200"/>
  <c r="CT137" i="200"/>
  <c r="CT134" i="200"/>
  <c r="CT135" i="200"/>
  <c r="CT138" i="200"/>
  <c r="BF152" i="200"/>
  <c r="BG151" i="200"/>
  <c r="BI135" i="200"/>
  <c r="BH136" i="200"/>
  <c r="BR16" i="200"/>
  <c r="BS15" i="200"/>
  <c r="BH143" i="200"/>
  <c r="BG144" i="200"/>
  <c r="BD168" i="200"/>
  <c r="BE167" i="200"/>
  <c r="BP72" i="200"/>
  <c r="BQ71" i="200"/>
  <c r="CH182" i="200"/>
  <c r="BC190" i="200"/>
  <c r="BC183" i="200"/>
  <c r="BS39" i="200"/>
  <c r="BR40" i="200"/>
  <c r="BL111" i="200"/>
  <c r="BK112" i="200"/>
  <c r="BJ127" i="200"/>
  <c r="BI128" i="200"/>
  <c r="BS23" i="200"/>
  <c r="BR24" i="200"/>
  <c r="BR56" i="200"/>
  <c r="BS55" i="200"/>
  <c r="BM96" i="200"/>
  <c r="BN95" i="200"/>
  <c r="BR48" i="200"/>
  <c r="BS47" i="200"/>
  <c r="BD175" i="200"/>
  <c r="BC176" i="200"/>
  <c r="BJ120" i="200"/>
  <c r="BK119" i="200"/>
  <c r="BM103" i="200"/>
  <c r="BL104" i="200"/>
  <c r="P32" i="200"/>
  <c r="Q31" i="200"/>
  <c r="O47" i="200"/>
  <c r="N48" i="200"/>
  <c r="D142" i="200"/>
  <c r="AI134" i="200"/>
  <c r="P39" i="200"/>
  <c r="O40" i="200"/>
  <c r="DP183" i="200" l="1"/>
  <c r="DO184" i="200"/>
  <c r="EP143" i="200"/>
  <c r="EP145" i="200"/>
  <c r="EP142" i="200"/>
  <c r="EP146" i="200"/>
  <c r="EP136" i="200"/>
  <c r="EQ136" i="200" s="1"/>
  <c r="DO72" i="200"/>
  <c r="DP71" i="200"/>
  <c r="DO80" i="200"/>
  <c r="DP79" i="200"/>
  <c r="DP87" i="200"/>
  <c r="DO88" i="200"/>
  <c r="DP159" i="200"/>
  <c r="DO160" i="200"/>
  <c r="DP151" i="200"/>
  <c r="DO152" i="200"/>
  <c r="DP199" i="200"/>
  <c r="DO200" i="200"/>
  <c r="DP167" i="200"/>
  <c r="DO168" i="200"/>
  <c r="DO176" i="200"/>
  <c r="DP175" i="200"/>
  <c r="DP103" i="200"/>
  <c r="DO104" i="200"/>
  <c r="CT136" i="200"/>
  <c r="CU136" i="200" s="1"/>
  <c r="DP143" i="200"/>
  <c r="DO144" i="200"/>
  <c r="DP63" i="200"/>
  <c r="DO64" i="200"/>
  <c r="DO32" i="200"/>
  <c r="DP31" i="200"/>
  <c r="DP191" i="200"/>
  <c r="DO192" i="200"/>
  <c r="DP119" i="200"/>
  <c r="DO120" i="200"/>
  <c r="DP127" i="200"/>
  <c r="DO128" i="200"/>
  <c r="DP15" i="200"/>
  <c r="DO16" i="200"/>
  <c r="DP23" i="200"/>
  <c r="DO24" i="200"/>
  <c r="DO112" i="200"/>
  <c r="DP111" i="200"/>
  <c r="DP95" i="200"/>
  <c r="DO96" i="200"/>
  <c r="DP135" i="200"/>
  <c r="DO136" i="200"/>
  <c r="DP39" i="200"/>
  <c r="DO40" i="200"/>
  <c r="EP139" i="200"/>
  <c r="EQ139" i="200" s="1"/>
  <c r="DP47" i="200"/>
  <c r="DO48" i="200"/>
  <c r="DP55" i="200"/>
  <c r="DO56" i="200"/>
  <c r="BP87" i="200"/>
  <c r="BO88" i="200"/>
  <c r="CT146" i="200"/>
  <c r="CT142" i="200"/>
  <c r="CT143" i="200"/>
  <c r="CT145" i="200"/>
  <c r="BD183" i="200"/>
  <c r="BC184" i="200"/>
  <c r="BD176" i="200"/>
  <c r="BE175" i="200"/>
  <c r="BT23" i="200"/>
  <c r="BS24" i="200"/>
  <c r="CE190" i="200"/>
  <c r="BC198" i="200"/>
  <c r="BC191" i="200"/>
  <c r="BS16" i="200"/>
  <c r="BT15" i="200"/>
  <c r="BG159" i="200"/>
  <c r="BF160" i="200"/>
  <c r="BH144" i="200"/>
  <c r="BI143" i="200"/>
  <c r="BJ128" i="200"/>
  <c r="BK127" i="200"/>
  <c r="BR71" i="200"/>
  <c r="BQ72" i="200"/>
  <c r="BT39" i="200"/>
  <c r="BS40" i="200"/>
  <c r="BS48" i="200"/>
  <c r="BT47" i="200"/>
  <c r="BN96" i="200"/>
  <c r="BO95" i="200"/>
  <c r="BJ135" i="200"/>
  <c r="BI136" i="200"/>
  <c r="BS32" i="200"/>
  <c r="BT31" i="200"/>
  <c r="BN103" i="200"/>
  <c r="BM104" i="200"/>
  <c r="BM111" i="200"/>
  <c r="BL112" i="200"/>
  <c r="BE168" i="200"/>
  <c r="BF167" i="200"/>
  <c r="BH151" i="200"/>
  <c r="BG152" i="200"/>
  <c r="BS64" i="200"/>
  <c r="BT63" i="200"/>
  <c r="BP80" i="200"/>
  <c r="BQ79" i="200"/>
  <c r="CT139" i="200"/>
  <c r="CU139" i="200" s="1"/>
  <c r="BL119" i="200"/>
  <c r="BK120" i="200"/>
  <c r="BS56" i="200"/>
  <c r="BT55" i="200"/>
  <c r="O48" i="200"/>
  <c r="P47" i="200"/>
  <c r="Q39" i="200"/>
  <c r="P40" i="200"/>
  <c r="AI142" i="200"/>
  <c r="D150" i="200"/>
  <c r="Q32" i="200"/>
  <c r="R31" i="200"/>
  <c r="EP147" i="200" l="1"/>
  <c r="EQ147" i="200" s="1"/>
  <c r="DQ55" i="200"/>
  <c r="DP56" i="200"/>
  <c r="DQ47" i="200"/>
  <c r="DP48" i="200"/>
  <c r="DQ63" i="200"/>
  <c r="DP64" i="200"/>
  <c r="DP88" i="200"/>
  <c r="DQ87" i="200"/>
  <c r="DQ39" i="200"/>
  <c r="DP40" i="200"/>
  <c r="DP24" i="200"/>
  <c r="DQ23" i="200"/>
  <c r="DQ127" i="200"/>
  <c r="DP128" i="200"/>
  <c r="DQ119" i="200"/>
  <c r="DP120" i="200"/>
  <c r="DQ199" i="200"/>
  <c r="DP200" i="200"/>
  <c r="DP80" i="200"/>
  <c r="DQ79" i="200"/>
  <c r="EP144" i="200"/>
  <c r="EQ144" i="200" s="1"/>
  <c r="DQ143" i="200"/>
  <c r="DP144" i="200"/>
  <c r="DP176" i="200"/>
  <c r="DQ175" i="200"/>
  <c r="DQ159" i="200"/>
  <c r="DP160" i="200"/>
  <c r="DP136" i="200"/>
  <c r="DQ135" i="200"/>
  <c r="DQ191" i="200"/>
  <c r="DP192" i="200"/>
  <c r="DP184" i="200"/>
  <c r="DQ183" i="200"/>
  <c r="DP32" i="200"/>
  <c r="DQ31" i="200"/>
  <c r="EP154" i="200"/>
  <c r="EP151" i="200"/>
  <c r="EP150" i="200"/>
  <c r="EP153" i="200"/>
  <c r="DQ95" i="200"/>
  <c r="DP96" i="200"/>
  <c r="DP16" i="200"/>
  <c r="DQ15" i="200"/>
  <c r="DQ103" i="200"/>
  <c r="DP104" i="200"/>
  <c r="DQ111" i="200"/>
  <c r="DP112" i="200"/>
  <c r="DP152" i="200"/>
  <c r="DQ151" i="200"/>
  <c r="DP168" i="200"/>
  <c r="DQ167" i="200"/>
  <c r="DQ71" i="200"/>
  <c r="DP72" i="200"/>
  <c r="CT144" i="200"/>
  <c r="CU144" i="200" s="1"/>
  <c r="BN111" i="200"/>
  <c r="BM112" i="200"/>
  <c r="BU23" i="200"/>
  <c r="BT24" i="200"/>
  <c r="CT147" i="200"/>
  <c r="CU147" i="200" s="1"/>
  <c r="CH198" i="200"/>
  <c r="BC199" i="200"/>
  <c r="BH152" i="200"/>
  <c r="BI151" i="200"/>
  <c r="BU39" i="200"/>
  <c r="BT40" i="200"/>
  <c r="BH159" i="200"/>
  <c r="BG160" i="200"/>
  <c r="BE176" i="200"/>
  <c r="BF175" i="200"/>
  <c r="BU63" i="200"/>
  <c r="BT64" i="200"/>
  <c r="BT48" i="200"/>
  <c r="BU47" i="200"/>
  <c r="BT56" i="200"/>
  <c r="BU55" i="200"/>
  <c r="BT16" i="200"/>
  <c r="BU15" i="200"/>
  <c r="BP88" i="200"/>
  <c r="BQ87" i="200"/>
  <c r="BN104" i="200"/>
  <c r="BO103" i="200"/>
  <c r="CT150" i="200"/>
  <c r="CT153" i="200"/>
  <c r="CT151" i="200"/>
  <c r="CT154" i="200"/>
  <c r="BL120" i="200"/>
  <c r="BM119" i="200"/>
  <c r="BG167" i="200"/>
  <c r="BF168" i="200"/>
  <c r="BJ143" i="200"/>
  <c r="BI144" i="200"/>
  <c r="BU31" i="200"/>
  <c r="BT32" i="200"/>
  <c r="BJ136" i="200"/>
  <c r="BK135" i="200"/>
  <c r="BR72" i="200"/>
  <c r="BS71" i="200"/>
  <c r="BR79" i="200"/>
  <c r="BQ80" i="200"/>
  <c r="BP95" i="200"/>
  <c r="BO96" i="200"/>
  <c r="BL127" i="200"/>
  <c r="BK128" i="200"/>
  <c r="BD191" i="200"/>
  <c r="BC192" i="200"/>
  <c r="BD184" i="200"/>
  <c r="BE183" i="200"/>
  <c r="S31" i="200"/>
  <c r="R32" i="200"/>
  <c r="D158" i="200"/>
  <c r="AH150" i="200"/>
  <c r="Q40" i="200"/>
  <c r="R39" i="200"/>
  <c r="Q47" i="200"/>
  <c r="P48" i="200"/>
  <c r="EP152" i="200" l="1"/>
  <c r="EQ152" i="200" s="1"/>
  <c r="EP155" i="200"/>
  <c r="EQ155" i="200" s="1"/>
  <c r="DR111" i="200"/>
  <c r="DQ112" i="200"/>
  <c r="DQ192" i="200"/>
  <c r="DR191" i="200"/>
  <c r="EP161" i="200"/>
  <c r="EP162" i="200"/>
  <c r="EP158" i="200"/>
  <c r="EP159" i="200"/>
  <c r="DR151" i="200"/>
  <c r="DQ152" i="200"/>
  <c r="DR39" i="200"/>
  <c r="DQ40" i="200"/>
  <c r="DQ48" i="200"/>
  <c r="DR47" i="200"/>
  <c r="DR95" i="200"/>
  <c r="DQ96" i="200"/>
  <c r="DR143" i="200"/>
  <c r="DQ144" i="200"/>
  <c r="DR87" i="200"/>
  <c r="DQ88" i="200"/>
  <c r="CT152" i="200"/>
  <c r="CU152" i="200" s="1"/>
  <c r="DR135" i="200"/>
  <c r="DQ136" i="200"/>
  <c r="DR119" i="200"/>
  <c r="DQ120" i="200"/>
  <c r="DR55" i="200"/>
  <c r="DQ56" i="200"/>
  <c r="DR71" i="200"/>
  <c r="DQ72" i="200"/>
  <c r="DR79" i="200"/>
  <c r="DQ80" i="200"/>
  <c r="DQ168" i="200"/>
  <c r="DR167" i="200"/>
  <c r="DR31" i="200"/>
  <c r="DQ32" i="200"/>
  <c r="DQ184" i="200"/>
  <c r="DR183" i="200"/>
  <c r="DQ128" i="200"/>
  <c r="DR127" i="200"/>
  <c r="DR103" i="200"/>
  <c r="DQ104" i="200"/>
  <c r="DQ160" i="200"/>
  <c r="DR159" i="200"/>
  <c r="DQ24" i="200"/>
  <c r="DR23" i="200"/>
  <c r="DR15" i="200"/>
  <c r="DQ16" i="200"/>
  <c r="DQ176" i="200"/>
  <c r="DR175" i="200"/>
  <c r="DR199" i="200"/>
  <c r="DQ200" i="200"/>
  <c r="DR63" i="200"/>
  <c r="DQ64" i="200"/>
  <c r="BU56" i="200"/>
  <c r="BV55" i="200"/>
  <c r="BH160" i="200"/>
  <c r="BI159" i="200"/>
  <c r="BS72" i="200"/>
  <c r="BT71" i="200"/>
  <c r="BP103" i="200"/>
  <c r="BO104" i="200"/>
  <c r="BV47" i="200"/>
  <c r="BU48" i="200"/>
  <c r="BU24" i="200"/>
  <c r="BV23" i="200"/>
  <c r="BH167" i="200"/>
  <c r="BG168" i="200"/>
  <c r="BV39" i="200"/>
  <c r="BU40" i="200"/>
  <c r="BQ95" i="200"/>
  <c r="BP96" i="200"/>
  <c r="BV31" i="200"/>
  <c r="BU32" i="200"/>
  <c r="BE184" i="200"/>
  <c r="BF183" i="200"/>
  <c r="BR80" i="200"/>
  <c r="BS79" i="200"/>
  <c r="BK143" i="200"/>
  <c r="BJ144" i="200"/>
  <c r="BE191" i="200"/>
  <c r="BD192" i="200"/>
  <c r="BL135" i="200"/>
  <c r="BK136" i="200"/>
  <c r="BM120" i="200"/>
  <c r="BN119" i="200"/>
  <c r="BR87" i="200"/>
  <c r="BQ88" i="200"/>
  <c r="BI152" i="200"/>
  <c r="BJ151" i="200"/>
  <c r="BN112" i="200"/>
  <c r="BO111" i="200"/>
  <c r="CT159" i="200"/>
  <c r="CT158" i="200"/>
  <c r="CT162" i="200"/>
  <c r="CT161" i="200"/>
  <c r="BL128" i="200"/>
  <c r="BM127" i="200"/>
  <c r="BU64" i="200"/>
  <c r="BV63" i="200"/>
  <c r="CT155" i="200"/>
  <c r="CU155" i="200" s="1"/>
  <c r="BV15" i="200"/>
  <c r="BU16" i="200"/>
  <c r="BG175" i="200"/>
  <c r="BF176" i="200"/>
  <c r="BD199" i="200"/>
  <c r="BC200" i="200"/>
  <c r="R47" i="200"/>
  <c r="Q48" i="200"/>
  <c r="S39" i="200"/>
  <c r="R40" i="200"/>
  <c r="AI158" i="200"/>
  <c r="D166" i="200"/>
  <c r="S32" i="200"/>
  <c r="T31" i="200"/>
  <c r="EP163" i="200" l="1"/>
  <c r="EQ163" i="200" s="1"/>
  <c r="DS103" i="200"/>
  <c r="DR104" i="200"/>
  <c r="DS79" i="200"/>
  <c r="DR80" i="200"/>
  <c r="DS71" i="200"/>
  <c r="DR72" i="200"/>
  <c r="DR176" i="200"/>
  <c r="DS175" i="200"/>
  <c r="DR88" i="200"/>
  <c r="DS87" i="200"/>
  <c r="EP160" i="200"/>
  <c r="EQ160" i="200" s="1"/>
  <c r="DS111" i="200"/>
  <c r="DR112" i="200"/>
  <c r="DS31" i="200"/>
  <c r="DR32" i="200"/>
  <c r="DR56" i="200"/>
  <c r="DS55" i="200"/>
  <c r="DR192" i="200"/>
  <c r="DS191" i="200"/>
  <c r="DS159" i="200"/>
  <c r="DR160" i="200"/>
  <c r="DS95" i="200"/>
  <c r="DR96" i="200"/>
  <c r="DS63" i="200"/>
  <c r="DR64" i="200"/>
  <c r="DS15" i="200"/>
  <c r="DR16" i="200"/>
  <c r="DR120" i="200"/>
  <c r="DS119" i="200"/>
  <c r="DS47" i="200"/>
  <c r="DR48" i="200"/>
  <c r="CT160" i="200"/>
  <c r="CU160" i="200" s="1"/>
  <c r="DS127" i="200"/>
  <c r="DR128" i="200"/>
  <c r="DS167" i="200"/>
  <c r="DR168" i="200"/>
  <c r="DR144" i="200"/>
  <c r="DS143" i="200"/>
  <c r="DS151" i="200"/>
  <c r="DR152" i="200"/>
  <c r="DS199" i="200"/>
  <c r="DR200" i="200"/>
  <c r="DS135" i="200"/>
  <c r="DR136" i="200"/>
  <c r="EP169" i="200"/>
  <c r="EP170" i="200"/>
  <c r="EP166" i="200"/>
  <c r="EP167" i="200"/>
  <c r="DR24" i="200"/>
  <c r="DS23" i="200"/>
  <c r="DR184" i="200"/>
  <c r="DS183" i="200"/>
  <c r="DR40" i="200"/>
  <c r="DS39" i="200"/>
  <c r="BV40" i="200"/>
  <c r="BW39" i="200"/>
  <c r="BQ103" i="200"/>
  <c r="BP104" i="200"/>
  <c r="BF184" i="200"/>
  <c r="BG183" i="200"/>
  <c r="BL136" i="200"/>
  <c r="BM135" i="200"/>
  <c r="BI167" i="200"/>
  <c r="BH168" i="200"/>
  <c r="BW63" i="200"/>
  <c r="BV64" i="200"/>
  <c r="BP111" i="200"/>
  <c r="BO112" i="200"/>
  <c r="BU71" i="200"/>
  <c r="BT72" i="200"/>
  <c r="BE199" i="200"/>
  <c r="BD200" i="200"/>
  <c r="BN127" i="200"/>
  <c r="BM128" i="200"/>
  <c r="BK151" i="200"/>
  <c r="BJ152" i="200"/>
  <c r="BW23" i="200"/>
  <c r="BV24" i="200"/>
  <c r="BI160" i="200"/>
  <c r="BJ159" i="200"/>
  <c r="BW55" i="200"/>
  <c r="BV56" i="200"/>
  <c r="BE192" i="200"/>
  <c r="BF191" i="200"/>
  <c r="BH175" i="200"/>
  <c r="BG176" i="200"/>
  <c r="CT163" i="200"/>
  <c r="CU163" i="200" s="1"/>
  <c r="BS87" i="200"/>
  <c r="BR88" i="200"/>
  <c r="BL143" i="200"/>
  <c r="BK144" i="200"/>
  <c r="BQ96" i="200"/>
  <c r="BR95" i="200"/>
  <c r="BW47" i="200"/>
  <c r="BV48" i="200"/>
  <c r="CT167" i="200"/>
  <c r="CT170" i="200"/>
  <c r="CT169" i="200"/>
  <c r="CT166" i="200"/>
  <c r="BV32" i="200"/>
  <c r="BW31" i="200"/>
  <c r="BW15" i="200"/>
  <c r="BV16" i="200"/>
  <c r="BN120" i="200"/>
  <c r="BO119" i="200"/>
  <c r="BT79" i="200"/>
  <c r="BS80" i="200"/>
  <c r="U31" i="200"/>
  <c r="T32" i="200"/>
  <c r="D174" i="200"/>
  <c r="AH166" i="200"/>
  <c r="S40" i="200"/>
  <c r="T39" i="200"/>
  <c r="S47" i="200"/>
  <c r="R48" i="200"/>
  <c r="DT135" i="200" l="1"/>
  <c r="DS136" i="200"/>
  <c r="DT167" i="200"/>
  <c r="DS168" i="200"/>
  <c r="DT119" i="200"/>
  <c r="DS120" i="200"/>
  <c r="DS96" i="200"/>
  <c r="DT95" i="200"/>
  <c r="EP177" i="200"/>
  <c r="EP178" i="200"/>
  <c r="EP175" i="200"/>
  <c r="EP174" i="200"/>
  <c r="DS24" i="200"/>
  <c r="DT23" i="200"/>
  <c r="DS64" i="200"/>
  <c r="DT63" i="200"/>
  <c r="DT79" i="200"/>
  <c r="DS80" i="200"/>
  <c r="DT151" i="200"/>
  <c r="DS152" i="200"/>
  <c r="DT127" i="200"/>
  <c r="DS128" i="200"/>
  <c r="DT31" i="200"/>
  <c r="DS32" i="200"/>
  <c r="DS176" i="200"/>
  <c r="DT175" i="200"/>
  <c r="DT39" i="200"/>
  <c r="DS40" i="200"/>
  <c r="EP171" i="200"/>
  <c r="EQ171" i="200" s="1"/>
  <c r="DT143" i="200"/>
  <c r="DS144" i="200"/>
  <c r="DT103" i="200"/>
  <c r="DS104" i="200"/>
  <c r="DT111" i="200"/>
  <c r="DS112" i="200"/>
  <c r="DT87" i="200"/>
  <c r="DS88" i="200"/>
  <c r="DS56" i="200"/>
  <c r="DT55" i="200"/>
  <c r="EP168" i="200"/>
  <c r="EQ168" i="200" s="1"/>
  <c r="DT199" i="200"/>
  <c r="DS200" i="200"/>
  <c r="DT159" i="200"/>
  <c r="DS160" i="200"/>
  <c r="DT183" i="200"/>
  <c r="DS184" i="200"/>
  <c r="DS48" i="200"/>
  <c r="DT47" i="200"/>
  <c r="DT15" i="200"/>
  <c r="DS16" i="200"/>
  <c r="DT191" i="200"/>
  <c r="DS192" i="200"/>
  <c r="DT71" i="200"/>
  <c r="DS72" i="200"/>
  <c r="BK152" i="200"/>
  <c r="BL151" i="200"/>
  <c r="BQ111" i="200"/>
  <c r="BP112" i="200"/>
  <c r="BM143" i="200"/>
  <c r="BL144" i="200"/>
  <c r="BS95" i="200"/>
  <c r="BR96" i="200"/>
  <c r="BX23" i="200"/>
  <c r="BW24" i="200"/>
  <c r="BV71" i="200"/>
  <c r="BU72" i="200"/>
  <c r="BF192" i="200"/>
  <c r="BG191" i="200"/>
  <c r="CT168" i="200"/>
  <c r="CU168" i="200" s="1"/>
  <c r="BT87" i="200"/>
  <c r="BS88" i="200"/>
  <c r="BJ160" i="200"/>
  <c r="BK159" i="200"/>
  <c r="BX39" i="200"/>
  <c r="BW40" i="200"/>
  <c r="CT171" i="200"/>
  <c r="CU171" i="200" s="1"/>
  <c r="BW56" i="200"/>
  <c r="BX55" i="200"/>
  <c r="BO127" i="200"/>
  <c r="BN128" i="200"/>
  <c r="BX63" i="200"/>
  <c r="BW64" i="200"/>
  <c r="BQ104" i="200"/>
  <c r="BR103" i="200"/>
  <c r="BF199" i="200"/>
  <c r="BE200" i="200"/>
  <c r="BI168" i="200"/>
  <c r="BJ167" i="200"/>
  <c r="BX31" i="200"/>
  <c r="BW32" i="200"/>
  <c r="BI175" i="200"/>
  <c r="BH176" i="200"/>
  <c r="BH183" i="200"/>
  <c r="BG184" i="200"/>
  <c r="BT80" i="200"/>
  <c r="BU79" i="200"/>
  <c r="BO120" i="200"/>
  <c r="BP119" i="200"/>
  <c r="CT175" i="200"/>
  <c r="CT177" i="200"/>
  <c r="CT174" i="200"/>
  <c r="CT178" i="200"/>
  <c r="BW16" i="200"/>
  <c r="BX15" i="200"/>
  <c r="BW48" i="200"/>
  <c r="BX47" i="200"/>
  <c r="BN135" i="200"/>
  <c r="BM136" i="200"/>
  <c r="D182" i="200"/>
  <c r="AI174" i="200"/>
  <c r="T47" i="200"/>
  <c r="S48" i="200"/>
  <c r="U39" i="200"/>
  <c r="T40" i="200"/>
  <c r="V31" i="200"/>
  <c r="U32" i="200"/>
  <c r="CT179" i="200" l="1"/>
  <c r="CU179" i="200" s="1"/>
  <c r="EP176" i="200"/>
  <c r="EQ176" i="200" s="1"/>
  <c r="EP183" i="200"/>
  <c r="EP185" i="200"/>
  <c r="EP182" i="200"/>
  <c r="EP186" i="200"/>
  <c r="DU47" i="200"/>
  <c r="DT48" i="200"/>
  <c r="DT144" i="200"/>
  <c r="DU143" i="200"/>
  <c r="DT64" i="200"/>
  <c r="DU63" i="200"/>
  <c r="DT160" i="200"/>
  <c r="DU159" i="200"/>
  <c r="DT32" i="200"/>
  <c r="DU31" i="200"/>
  <c r="EP179" i="200"/>
  <c r="EQ179" i="200" s="1"/>
  <c r="DU87" i="200"/>
  <c r="DT88" i="200"/>
  <c r="DU23" i="200"/>
  <c r="DT24" i="200"/>
  <c r="DU95" i="200"/>
  <c r="DT96" i="200"/>
  <c r="DU71" i="200"/>
  <c r="DT72" i="200"/>
  <c r="DU183" i="200"/>
  <c r="DT184" i="200"/>
  <c r="DU79" i="200"/>
  <c r="DT80" i="200"/>
  <c r="DU135" i="200"/>
  <c r="DT136" i="200"/>
  <c r="DU111" i="200"/>
  <c r="DT112" i="200"/>
  <c r="DT104" i="200"/>
  <c r="DU103" i="200"/>
  <c r="DT192" i="200"/>
  <c r="DU191" i="200"/>
  <c r="DT56" i="200"/>
  <c r="DU55" i="200"/>
  <c r="DU39" i="200"/>
  <c r="DT40" i="200"/>
  <c r="DT128" i="200"/>
  <c r="DU127" i="200"/>
  <c r="DU119" i="200"/>
  <c r="DT120" i="200"/>
  <c r="DT176" i="200"/>
  <c r="DU175" i="200"/>
  <c r="DU15" i="200"/>
  <c r="DT16" i="200"/>
  <c r="DU199" i="200"/>
  <c r="DT200" i="200"/>
  <c r="DU151" i="200"/>
  <c r="DT152" i="200"/>
  <c r="DT168" i="200"/>
  <c r="DU167" i="200"/>
  <c r="BT88" i="200"/>
  <c r="BU87" i="200"/>
  <c r="BS103" i="200"/>
  <c r="BR104" i="200"/>
  <c r="BG192" i="200"/>
  <c r="BH191" i="200"/>
  <c r="CT176" i="200"/>
  <c r="CU176" i="200" s="1"/>
  <c r="BI176" i="200"/>
  <c r="BJ175" i="200"/>
  <c r="BM144" i="200"/>
  <c r="BN143" i="200"/>
  <c r="BY55" i="200"/>
  <c r="BX56" i="200"/>
  <c r="BN136" i="200"/>
  <c r="BO135" i="200"/>
  <c r="BY47" i="200"/>
  <c r="BX48" i="200"/>
  <c r="BX40" i="200"/>
  <c r="BY39" i="200"/>
  <c r="BX32" i="200"/>
  <c r="BY31" i="200"/>
  <c r="BY63" i="200"/>
  <c r="BX64" i="200"/>
  <c r="BL159" i="200"/>
  <c r="BK160" i="200"/>
  <c r="BW71" i="200"/>
  <c r="BV72" i="200"/>
  <c r="BQ112" i="200"/>
  <c r="BR111" i="200"/>
  <c r="CT183" i="200"/>
  <c r="CT186" i="200"/>
  <c r="CT185" i="200"/>
  <c r="CT182" i="200"/>
  <c r="BT95" i="200"/>
  <c r="BS96" i="200"/>
  <c r="BQ119" i="200"/>
  <c r="BP120" i="200"/>
  <c r="BY15" i="200"/>
  <c r="BX16" i="200"/>
  <c r="BU80" i="200"/>
  <c r="BV79" i="200"/>
  <c r="BJ168" i="200"/>
  <c r="BK167" i="200"/>
  <c r="BL152" i="200"/>
  <c r="BM151" i="200"/>
  <c r="BI183" i="200"/>
  <c r="BH184" i="200"/>
  <c r="BG199" i="200"/>
  <c r="BF200" i="200"/>
  <c r="BO128" i="200"/>
  <c r="BP127" i="200"/>
  <c r="BX24" i="200"/>
  <c r="BY23" i="200"/>
  <c r="W31" i="200"/>
  <c r="V32" i="200"/>
  <c r="U40" i="200"/>
  <c r="V39" i="200"/>
  <c r="T48" i="200"/>
  <c r="U47" i="200"/>
  <c r="D190" i="200"/>
  <c r="AI182" i="200"/>
  <c r="EP184" i="200" l="1"/>
  <c r="EQ184" i="200" s="1"/>
  <c r="DU40" i="200"/>
  <c r="DV39" i="200"/>
  <c r="DV79" i="200"/>
  <c r="DU80" i="200"/>
  <c r="DV71" i="200"/>
  <c r="DU72" i="200"/>
  <c r="DV87" i="200"/>
  <c r="DU88" i="200"/>
  <c r="DV31" i="200"/>
  <c r="DU32" i="200"/>
  <c r="DU160" i="200"/>
  <c r="DV159" i="200"/>
  <c r="DV119" i="200"/>
  <c r="DU120" i="200"/>
  <c r="DV167" i="200"/>
  <c r="DU168" i="200"/>
  <c r="DV175" i="200"/>
  <c r="DU176" i="200"/>
  <c r="DV95" i="200"/>
  <c r="DU96" i="200"/>
  <c r="DV63" i="200"/>
  <c r="DU64" i="200"/>
  <c r="DV199" i="200"/>
  <c r="DU200" i="200"/>
  <c r="DV55" i="200"/>
  <c r="DU56" i="200"/>
  <c r="DU104" i="200"/>
  <c r="DV103" i="200"/>
  <c r="DV47" i="200"/>
  <c r="DU48" i="200"/>
  <c r="DU24" i="200"/>
  <c r="DV23" i="200"/>
  <c r="DU144" i="200"/>
  <c r="DV143" i="200"/>
  <c r="DU128" i="200"/>
  <c r="DV127" i="200"/>
  <c r="DU192" i="200"/>
  <c r="DV191" i="200"/>
  <c r="DU112" i="200"/>
  <c r="DV111" i="200"/>
  <c r="DU136" i="200"/>
  <c r="DV135" i="200"/>
  <c r="DU184" i="200"/>
  <c r="DV183" i="200"/>
  <c r="EP187" i="200"/>
  <c r="EQ187" i="200" s="1"/>
  <c r="EP193" i="200"/>
  <c r="EP194" i="200"/>
  <c r="EP191" i="200"/>
  <c r="EP190" i="200"/>
  <c r="DU152" i="200"/>
  <c r="DV151" i="200"/>
  <c r="DU16" i="200"/>
  <c r="DV15" i="200"/>
  <c r="CT187" i="200"/>
  <c r="CU187" i="200" s="1"/>
  <c r="BO136" i="200"/>
  <c r="BP135" i="200"/>
  <c r="BG200" i="200"/>
  <c r="BH199" i="200"/>
  <c r="BY16" i="200"/>
  <c r="BZ15" i="200"/>
  <c r="CT184" i="200"/>
  <c r="CU184" i="200" s="1"/>
  <c r="BZ63" i="200"/>
  <c r="BY64" i="200"/>
  <c r="BI191" i="200"/>
  <c r="BH192" i="200"/>
  <c r="BL160" i="200"/>
  <c r="BM159" i="200"/>
  <c r="BI184" i="200"/>
  <c r="BJ183" i="200"/>
  <c r="BS111" i="200"/>
  <c r="BR112" i="200"/>
  <c r="BY32" i="200"/>
  <c r="BZ31" i="200"/>
  <c r="BR119" i="200"/>
  <c r="BQ120" i="200"/>
  <c r="BZ55" i="200"/>
  <c r="BY56" i="200"/>
  <c r="BW79" i="200"/>
  <c r="BV80" i="200"/>
  <c r="BJ176" i="200"/>
  <c r="BK175" i="200"/>
  <c r="BY48" i="200"/>
  <c r="BZ47" i="200"/>
  <c r="BY24" i="200"/>
  <c r="BZ23" i="200"/>
  <c r="CT194" i="200"/>
  <c r="CT193" i="200"/>
  <c r="CT190" i="200"/>
  <c r="CT191" i="200"/>
  <c r="BM152" i="200"/>
  <c r="BN151" i="200"/>
  <c r="BL167" i="200"/>
  <c r="BK168" i="200"/>
  <c r="BY40" i="200"/>
  <c r="BZ39" i="200"/>
  <c r="BO143" i="200"/>
  <c r="BN144" i="200"/>
  <c r="BT103" i="200"/>
  <c r="BS104" i="200"/>
  <c r="BQ127" i="200"/>
  <c r="BP128" i="200"/>
  <c r="BU95" i="200"/>
  <c r="BT96" i="200"/>
  <c r="BX71" i="200"/>
  <c r="BW72" i="200"/>
  <c r="BU88" i="200"/>
  <c r="BV87" i="200"/>
  <c r="V40" i="200"/>
  <c r="W39" i="200"/>
  <c r="D198" i="200"/>
  <c r="AF190" i="200"/>
  <c r="U48" i="200"/>
  <c r="V47" i="200"/>
  <c r="X31" i="200"/>
  <c r="W32" i="200"/>
  <c r="EP192" i="200" l="1"/>
  <c r="EQ192" i="200" s="1"/>
  <c r="DW111" i="200"/>
  <c r="DV112" i="200"/>
  <c r="DW159" i="200"/>
  <c r="DV160" i="200"/>
  <c r="DW55" i="200"/>
  <c r="DV56" i="200"/>
  <c r="DW175" i="200"/>
  <c r="DV176" i="200"/>
  <c r="DW79" i="200"/>
  <c r="DV80" i="200"/>
  <c r="DV144" i="200"/>
  <c r="DW143" i="200"/>
  <c r="DV40" i="200"/>
  <c r="DW39" i="200"/>
  <c r="DV16" i="200"/>
  <c r="DW15" i="200"/>
  <c r="DW95" i="200"/>
  <c r="DV96" i="200"/>
  <c r="DW167" i="200"/>
  <c r="DV168" i="200"/>
  <c r="DW119" i="200"/>
  <c r="DV120" i="200"/>
  <c r="DW31" i="200"/>
  <c r="DV32" i="200"/>
  <c r="EP198" i="200"/>
  <c r="EP208" i="200" s="1"/>
  <c r="EP210" i="200" s="1"/>
  <c r="EQ210" i="200" s="1"/>
  <c r="EP199" i="200"/>
  <c r="EP201" i="200"/>
  <c r="EP211" i="200" s="1"/>
  <c r="EP213" i="200" s="1"/>
  <c r="EQ213" i="200" s="1"/>
  <c r="EP202" i="200"/>
  <c r="DV184" i="200"/>
  <c r="DW183" i="200"/>
  <c r="DW191" i="200"/>
  <c r="DV192" i="200"/>
  <c r="DW151" i="200"/>
  <c r="DV152" i="200"/>
  <c r="EP195" i="200"/>
  <c r="EQ195" i="200" s="1"/>
  <c r="DW47" i="200"/>
  <c r="DV48" i="200"/>
  <c r="DV200" i="200"/>
  <c r="DW199" i="200"/>
  <c r="DW87" i="200"/>
  <c r="DV88" i="200"/>
  <c r="DW135" i="200"/>
  <c r="DV136" i="200"/>
  <c r="DV128" i="200"/>
  <c r="DW127" i="200"/>
  <c r="DW23" i="200"/>
  <c r="DV24" i="200"/>
  <c r="DV104" i="200"/>
  <c r="DW103" i="200"/>
  <c r="DW63" i="200"/>
  <c r="DV64" i="200"/>
  <c r="DV72" i="200"/>
  <c r="DW71" i="200"/>
  <c r="BR120" i="200"/>
  <c r="BS119" i="200"/>
  <c r="BN159" i="200"/>
  <c r="BM160" i="200"/>
  <c r="BU103" i="200"/>
  <c r="BT104" i="200"/>
  <c r="CT192" i="200"/>
  <c r="CU192" i="200" s="1"/>
  <c r="BL175" i="200"/>
  <c r="BK176" i="200"/>
  <c r="BZ32" i="200"/>
  <c r="CA31" i="200"/>
  <c r="BH200" i="200"/>
  <c r="BI199" i="200"/>
  <c r="BP143" i="200"/>
  <c r="BO144" i="200"/>
  <c r="BZ48" i="200"/>
  <c r="CA47" i="200"/>
  <c r="BZ16" i="200"/>
  <c r="CA15" i="200"/>
  <c r="BJ191" i="200"/>
  <c r="BI192" i="200"/>
  <c r="BQ135" i="200"/>
  <c r="BP136" i="200"/>
  <c r="BW87" i="200"/>
  <c r="BV88" i="200"/>
  <c r="CT195" i="200"/>
  <c r="CU195" i="200" s="1"/>
  <c r="BW80" i="200"/>
  <c r="BX79" i="200"/>
  <c r="BT111" i="200"/>
  <c r="BS112" i="200"/>
  <c r="BZ40" i="200"/>
  <c r="CA39" i="200"/>
  <c r="AI198" i="200"/>
  <c r="CT202" i="200"/>
  <c r="CT201" i="200"/>
  <c r="CT211" i="200" s="1"/>
  <c r="CT213" i="200" s="1"/>
  <c r="CU213" i="200" s="1"/>
  <c r="CT198" i="200"/>
  <c r="CT208" i="200" s="1"/>
  <c r="CT210" i="200" s="1"/>
  <c r="CU210" i="200" s="1"/>
  <c r="CT199" i="200"/>
  <c r="BU96" i="200"/>
  <c r="BV95" i="200"/>
  <c r="BZ24" i="200"/>
  <c r="CA23" i="200"/>
  <c r="BK183" i="200"/>
  <c r="BJ184" i="200"/>
  <c r="BZ64" i="200"/>
  <c r="CA63" i="200"/>
  <c r="BN152" i="200"/>
  <c r="BO151" i="200"/>
  <c r="BX72" i="200"/>
  <c r="BY71" i="200"/>
  <c r="BR127" i="200"/>
  <c r="BQ128" i="200"/>
  <c r="BL168" i="200"/>
  <c r="BM167" i="200"/>
  <c r="BZ56" i="200"/>
  <c r="CA55" i="200"/>
  <c r="X32" i="200"/>
  <c r="Y31" i="200"/>
  <c r="W47" i="200"/>
  <c r="V48" i="200"/>
  <c r="W40" i="200"/>
  <c r="X39" i="200"/>
  <c r="EP200" i="200" l="1"/>
  <c r="EQ200" i="200" s="1"/>
  <c r="DX63" i="200"/>
  <c r="DW64" i="200"/>
  <c r="DX23" i="200"/>
  <c r="DW24" i="200"/>
  <c r="DX87" i="200"/>
  <c r="DW88" i="200"/>
  <c r="DX71" i="200"/>
  <c r="DW72" i="200"/>
  <c r="DW128" i="200"/>
  <c r="DX127" i="200"/>
  <c r="EP203" i="200"/>
  <c r="EQ203" i="200" s="1"/>
  <c r="DX31" i="200"/>
  <c r="DW32" i="200"/>
  <c r="DX47" i="200"/>
  <c r="DW48" i="200"/>
  <c r="DW80" i="200"/>
  <c r="DX79" i="200"/>
  <c r="DX191" i="200"/>
  <c r="DW192" i="200"/>
  <c r="DX119" i="200"/>
  <c r="DW120" i="200"/>
  <c r="DX15" i="200"/>
  <c r="DW16" i="200"/>
  <c r="DW144" i="200"/>
  <c r="DX143" i="200"/>
  <c r="DX135" i="200"/>
  <c r="DW136" i="200"/>
  <c r="DX183" i="200"/>
  <c r="DW184" i="200"/>
  <c r="DX175" i="200"/>
  <c r="DW176" i="200"/>
  <c r="DX159" i="200"/>
  <c r="DW160" i="200"/>
  <c r="DX103" i="200"/>
  <c r="DW104" i="200"/>
  <c r="DX167" i="200"/>
  <c r="DW168" i="200"/>
  <c r="DW40" i="200"/>
  <c r="DX39" i="200"/>
  <c r="DX55" i="200"/>
  <c r="DW56" i="200"/>
  <c r="DW112" i="200"/>
  <c r="DX111" i="200"/>
  <c r="DX199" i="200"/>
  <c r="DW200" i="200"/>
  <c r="DX151" i="200"/>
  <c r="DW152" i="200"/>
  <c r="DX95" i="200"/>
  <c r="DW96" i="200"/>
  <c r="BM168" i="200"/>
  <c r="BN167" i="200"/>
  <c r="CB63" i="200"/>
  <c r="CA64" i="200"/>
  <c r="CT200" i="200"/>
  <c r="CU200" i="200" s="1"/>
  <c r="BU111" i="200"/>
  <c r="BT112" i="200"/>
  <c r="BJ199" i="200"/>
  <c r="BI200" i="200"/>
  <c r="BV103" i="200"/>
  <c r="BU104" i="200"/>
  <c r="BX80" i="200"/>
  <c r="BY79" i="200"/>
  <c r="BJ192" i="200"/>
  <c r="BK191" i="200"/>
  <c r="CA16" i="200"/>
  <c r="CB15" i="200"/>
  <c r="CA32" i="200"/>
  <c r="CB31" i="200"/>
  <c r="BO159" i="200"/>
  <c r="BN160" i="200"/>
  <c r="BR135" i="200"/>
  <c r="BQ136" i="200"/>
  <c r="CT203" i="200"/>
  <c r="CU203" i="200" s="1"/>
  <c r="BS120" i="200"/>
  <c r="BT119" i="200"/>
  <c r="BR128" i="200"/>
  <c r="BS127" i="200"/>
  <c r="BL183" i="200"/>
  <c r="BK184" i="200"/>
  <c r="BZ71" i="200"/>
  <c r="BY72" i="200"/>
  <c r="CB23" i="200"/>
  <c r="CA24" i="200"/>
  <c r="CB47" i="200"/>
  <c r="CA48" i="200"/>
  <c r="CB39" i="200"/>
  <c r="CA40" i="200"/>
  <c r="BW88" i="200"/>
  <c r="BX87" i="200"/>
  <c r="BL176" i="200"/>
  <c r="BM175" i="200"/>
  <c r="BP144" i="200"/>
  <c r="BQ143" i="200"/>
  <c r="CB55" i="200"/>
  <c r="CA56" i="200"/>
  <c r="BP151" i="200"/>
  <c r="BO152" i="200"/>
  <c r="BV96" i="200"/>
  <c r="BW95" i="200"/>
  <c r="Y32" i="200"/>
  <c r="Z31" i="200"/>
  <c r="Y39" i="200"/>
  <c r="X40" i="200"/>
  <c r="W48" i="200"/>
  <c r="X47" i="200"/>
  <c r="DX40" i="200" l="1"/>
  <c r="DY39" i="200"/>
  <c r="DY103" i="200"/>
  <c r="DX104" i="200"/>
  <c r="DY119" i="200"/>
  <c r="DX120" i="200"/>
  <c r="DX152" i="200"/>
  <c r="DY151" i="200"/>
  <c r="DY55" i="200"/>
  <c r="DX56" i="200"/>
  <c r="DY159" i="200"/>
  <c r="DX160" i="200"/>
  <c r="DY191" i="200"/>
  <c r="DX192" i="200"/>
  <c r="DY47" i="200"/>
  <c r="DX48" i="200"/>
  <c r="DY127" i="200"/>
  <c r="DX128" i="200"/>
  <c r="DY199" i="200"/>
  <c r="DX200" i="200"/>
  <c r="DY167" i="200"/>
  <c r="DX168" i="200"/>
  <c r="DY143" i="200"/>
  <c r="DX144" i="200"/>
  <c r="DX88" i="200"/>
  <c r="DY87" i="200"/>
  <c r="DY95" i="200"/>
  <c r="DX96" i="200"/>
  <c r="DY111" i="200"/>
  <c r="DX112" i="200"/>
  <c r="DY175" i="200"/>
  <c r="DX176" i="200"/>
  <c r="DX136" i="200"/>
  <c r="DY135" i="200"/>
  <c r="DY79" i="200"/>
  <c r="DX80" i="200"/>
  <c r="DY71" i="200"/>
  <c r="DX72" i="200"/>
  <c r="DY23" i="200"/>
  <c r="DX24" i="200"/>
  <c r="DY183" i="200"/>
  <c r="DX184" i="200"/>
  <c r="DX16" i="200"/>
  <c r="DY15" i="200"/>
  <c r="DX32" i="200"/>
  <c r="DY31" i="200"/>
  <c r="DY63" i="200"/>
  <c r="DX64" i="200"/>
  <c r="BL191" i="200"/>
  <c r="BK192" i="200"/>
  <c r="BK199" i="200"/>
  <c r="BJ200" i="200"/>
  <c r="BR136" i="200"/>
  <c r="BS135" i="200"/>
  <c r="BV111" i="200"/>
  <c r="BU112" i="200"/>
  <c r="BX88" i="200"/>
  <c r="BY87" i="200"/>
  <c r="CC55" i="200"/>
  <c r="CB56" i="200"/>
  <c r="CC39" i="200"/>
  <c r="CB40" i="200"/>
  <c r="BL184" i="200"/>
  <c r="BM183" i="200"/>
  <c r="BZ79" i="200"/>
  <c r="BY80" i="200"/>
  <c r="BQ151" i="200"/>
  <c r="BP152" i="200"/>
  <c r="BZ72" i="200"/>
  <c r="CA71" i="200"/>
  <c r="BT127" i="200"/>
  <c r="BS128" i="200"/>
  <c r="BP159" i="200"/>
  <c r="BO160" i="200"/>
  <c r="BR143" i="200"/>
  <c r="BQ144" i="200"/>
  <c r="CB48" i="200"/>
  <c r="CC47" i="200"/>
  <c r="CC31" i="200"/>
  <c r="CB32" i="200"/>
  <c r="CB64" i="200"/>
  <c r="CC63" i="200"/>
  <c r="BX95" i="200"/>
  <c r="BW96" i="200"/>
  <c r="BM176" i="200"/>
  <c r="BN175" i="200"/>
  <c r="BU119" i="200"/>
  <c r="BT120" i="200"/>
  <c r="BV104" i="200"/>
  <c r="BW103" i="200"/>
  <c r="BO167" i="200"/>
  <c r="BN168" i="200"/>
  <c r="CC23" i="200"/>
  <c r="CB24" i="200"/>
  <c r="CB16" i="200"/>
  <c r="CC15" i="200"/>
  <c r="Y40" i="200"/>
  <c r="Z39" i="200"/>
  <c r="AA31" i="200"/>
  <c r="Z32" i="200"/>
  <c r="X48" i="200"/>
  <c r="Y47" i="200"/>
  <c r="DZ15" i="200" l="1"/>
  <c r="DY16" i="200"/>
  <c r="DZ63" i="200"/>
  <c r="DY64" i="200"/>
  <c r="DZ23" i="200"/>
  <c r="DY24" i="200"/>
  <c r="DZ199" i="200"/>
  <c r="DY200" i="200"/>
  <c r="DZ55" i="200"/>
  <c r="DY56" i="200"/>
  <c r="DZ151" i="200"/>
  <c r="DY152" i="200"/>
  <c r="DZ71" i="200"/>
  <c r="DY72" i="200"/>
  <c r="DZ111" i="200"/>
  <c r="DY112" i="200"/>
  <c r="DY128" i="200"/>
  <c r="DZ127" i="200"/>
  <c r="DZ103" i="200"/>
  <c r="DY104" i="200"/>
  <c r="DY32" i="200"/>
  <c r="DZ31" i="200"/>
  <c r="DZ39" i="200"/>
  <c r="DY40" i="200"/>
  <c r="DZ135" i="200"/>
  <c r="DY136" i="200"/>
  <c r="DZ183" i="200"/>
  <c r="DY184" i="200"/>
  <c r="DZ79" i="200"/>
  <c r="DY80" i="200"/>
  <c r="DZ95" i="200"/>
  <c r="DY96" i="200"/>
  <c r="DZ143" i="200"/>
  <c r="DY144" i="200"/>
  <c r="DY48" i="200"/>
  <c r="DZ47" i="200"/>
  <c r="DY160" i="200"/>
  <c r="DZ159" i="200"/>
  <c r="DZ87" i="200"/>
  <c r="DY88" i="200"/>
  <c r="DZ175" i="200"/>
  <c r="DY176" i="200"/>
  <c r="DY168" i="200"/>
  <c r="DZ167" i="200"/>
  <c r="DZ191" i="200"/>
  <c r="DY192" i="200"/>
  <c r="DZ119" i="200"/>
  <c r="DY120" i="200"/>
  <c r="BP160" i="200"/>
  <c r="BQ159" i="200"/>
  <c r="BV119" i="200"/>
  <c r="BU120" i="200"/>
  <c r="CC32" i="200"/>
  <c r="CD31" i="200"/>
  <c r="BT128" i="200"/>
  <c r="BU127" i="200"/>
  <c r="BV112" i="200"/>
  <c r="BW111" i="200"/>
  <c r="BZ80" i="200"/>
  <c r="CA79" i="200"/>
  <c r="BM184" i="200"/>
  <c r="BN183" i="200"/>
  <c r="BO175" i="200"/>
  <c r="BN176" i="200"/>
  <c r="CD47" i="200"/>
  <c r="CC48" i="200"/>
  <c r="CA72" i="200"/>
  <c r="CB71" i="200"/>
  <c r="BT135" i="200"/>
  <c r="BS136" i="200"/>
  <c r="BM191" i="200"/>
  <c r="BL192" i="200"/>
  <c r="CC16" i="200"/>
  <c r="CD15" i="200"/>
  <c r="CC24" i="200"/>
  <c r="CD23" i="200"/>
  <c r="BP167" i="200"/>
  <c r="BO168" i="200"/>
  <c r="BX96" i="200"/>
  <c r="BY95" i="200"/>
  <c r="BS143" i="200"/>
  <c r="BR144" i="200"/>
  <c r="BQ152" i="200"/>
  <c r="BR151" i="200"/>
  <c r="CC56" i="200"/>
  <c r="CD55" i="200"/>
  <c r="BL199" i="200"/>
  <c r="BK200" i="200"/>
  <c r="CD39" i="200"/>
  <c r="CC40" i="200"/>
  <c r="BX103" i="200"/>
  <c r="BW104" i="200"/>
  <c r="CC64" i="200"/>
  <c r="CD63" i="200"/>
  <c r="BZ87" i="200"/>
  <c r="BY88" i="200"/>
  <c r="Z47" i="200"/>
  <c r="Y48" i="200"/>
  <c r="AA32" i="200"/>
  <c r="AB31" i="200"/>
  <c r="AA39" i="200"/>
  <c r="Z40" i="200"/>
  <c r="DZ176" i="200" l="1"/>
  <c r="EA175" i="200"/>
  <c r="EA143" i="200"/>
  <c r="DZ144" i="200"/>
  <c r="EA103" i="200"/>
  <c r="DZ104" i="200"/>
  <c r="EA71" i="200"/>
  <c r="DZ72" i="200"/>
  <c r="DZ56" i="200"/>
  <c r="EA55" i="200"/>
  <c r="EA127" i="200"/>
  <c r="DZ128" i="200"/>
  <c r="DZ120" i="200"/>
  <c r="EA119" i="200"/>
  <c r="DZ88" i="200"/>
  <c r="EA87" i="200"/>
  <c r="EA95" i="200"/>
  <c r="DZ96" i="200"/>
  <c r="EA135" i="200"/>
  <c r="DZ136" i="200"/>
  <c r="DZ24" i="200"/>
  <c r="EA23" i="200"/>
  <c r="DZ160" i="200"/>
  <c r="EA159" i="200"/>
  <c r="DZ192" i="200"/>
  <c r="EA191" i="200"/>
  <c r="EA79" i="200"/>
  <c r="DZ80" i="200"/>
  <c r="EA39" i="200"/>
  <c r="DZ40" i="200"/>
  <c r="EA111" i="200"/>
  <c r="DZ112" i="200"/>
  <c r="EA63" i="200"/>
  <c r="DZ64" i="200"/>
  <c r="EA15" i="200"/>
  <c r="DZ16" i="200"/>
  <c r="EA167" i="200"/>
  <c r="DZ168" i="200"/>
  <c r="DZ48" i="200"/>
  <c r="EA47" i="200"/>
  <c r="DZ32" i="200"/>
  <c r="EA31" i="200"/>
  <c r="DZ184" i="200"/>
  <c r="EA183" i="200"/>
  <c r="EA151" i="200"/>
  <c r="DZ152" i="200"/>
  <c r="EA199" i="200"/>
  <c r="DZ200" i="200"/>
  <c r="BV127" i="200"/>
  <c r="BU128" i="200"/>
  <c r="BZ88" i="200"/>
  <c r="CA87" i="200"/>
  <c r="BM199" i="200"/>
  <c r="BL200" i="200"/>
  <c r="BM192" i="200"/>
  <c r="BN191" i="200"/>
  <c r="BP175" i="200"/>
  <c r="BO176" i="200"/>
  <c r="CE63" i="200"/>
  <c r="CD64" i="200"/>
  <c r="CD56" i="200"/>
  <c r="CE55" i="200"/>
  <c r="BN184" i="200"/>
  <c r="BO183" i="200"/>
  <c r="CD32" i="200"/>
  <c r="CE31" i="200"/>
  <c r="BQ167" i="200"/>
  <c r="BP168" i="200"/>
  <c r="BT136" i="200"/>
  <c r="BU135" i="200"/>
  <c r="BR152" i="200"/>
  <c r="BS151" i="200"/>
  <c r="CE23" i="200"/>
  <c r="CD24" i="200"/>
  <c r="CC71" i="200"/>
  <c r="CB72" i="200"/>
  <c r="CB79" i="200"/>
  <c r="CA80" i="200"/>
  <c r="BX104" i="200"/>
  <c r="BY103" i="200"/>
  <c r="BV120" i="200"/>
  <c r="BW119" i="200"/>
  <c r="CD40" i="200"/>
  <c r="CE39" i="200"/>
  <c r="BT143" i="200"/>
  <c r="BS144" i="200"/>
  <c r="BY96" i="200"/>
  <c r="BZ95" i="200"/>
  <c r="CD16" i="200"/>
  <c r="CE15" i="200"/>
  <c r="BX111" i="200"/>
  <c r="BW112" i="200"/>
  <c r="BQ160" i="200"/>
  <c r="BR159" i="200"/>
  <c r="CE47" i="200"/>
  <c r="CD48" i="200"/>
  <c r="AA40" i="200"/>
  <c r="AB39" i="200"/>
  <c r="AC31" i="200"/>
  <c r="AB32" i="200"/>
  <c r="Z48" i="200"/>
  <c r="AA47" i="200"/>
  <c r="EB31" i="200" l="1"/>
  <c r="EA32" i="200"/>
  <c r="EB119" i="200"/>
  <c r="EA120" i="200"/>
  <c r="EB15" i="200"/>
  <c r="EA16" i="200"/>
  <c r="EB79" i="200"/>
  <c r="EA80" i="200"/>
  <c r="EB135" i="200"/>
  <c r="EA136" i="200"/>
  <c r="EB103" i="200"/>
  <c r="EA104" i="200"/>
  <c r="EB47" i="200"/>
  <c r="EA48" i="200"/>
  <c r="EA24" i="200"/>
  <c r="EB23" i="200"/>
  <c r="EB55" i="200"/>
  <c r="EA56" i="200"/>
  <c r="EB175" i="200"/>
  <c r="EA176" i="200"/>
  <c r="EB199" i="200"/>
  <c r="EA200" i="200"/>
  <c r="EA64" i="200"/>
  <c r="EB63" i="200"/>
  <c r="EA96" i="200"/>
  <c r="EB95" i="200"/>
  <c r="EB87" i="200"/>
  <c r="EA88" i="200"/>
  <c r="EB151" i="200"/>
  <c r="EA152" i="200"/>
  <c r="EB111" i="200"/>
  <c r="EA112" i="200"/>
  <c r="EB127" i="200"/>
  <c r="EA128" i="200"/>
  <c r="EB143" i="200"/>
  <c r="EA144" i="200"/>
  <c r="EB183" i="200"/>
  <c r="EA184" i="200"/>
  <c r="EB191" i="200"/>
  <c r="EA192" i="200"/>
  <c r="EA160" i="200"/>
  <c r="EB159" i="200"/>
  <c r="EB167" i="200"/>
  <c r="EA168" i="200"/>
  <c r="EB39" i="200"/>
  <c r="EA40" i="200"/>
  <c r="EB71" i="200"/>
  <c r="EA72" i="200"/>
  <c r="BY104" i="200"/>
  <c r="BZ103" i="200"/>
  <c r="BP183" i="200"/>
  <c r="BO184" i="200"/>
  <c r="CE48" i="200"/>
  <c r="CF47" i="200"/>
  <c r="BS159" i="200"/>
  <c r="BR160" i="200"/>
  <c r="BV135" i="200"/>
  <c r="BU136" i="200"/>
  <c r="CF55" i="200"/>
  <c r="CE56" i="200"/>
  <c r="BV128" i="200"/>
  <c r="BW127" i="200"/>
  <c r="CA95" i="200"/>
  <c r="BZ96" i="200"/>
  <c r="BT151" i="200"/>
  <c r="BS152" i="200"/>
  <c r="BN192" i="200"/>
  <c r="BO191" i="200"/>
  <c r="CB87" i="200"/>
  <c r="CA88" i="200"/>
  <c r="CF23" i="200"/>
  <c r="CE24" i="200"/>
  <c r="BQ175" i="200"/>
  <c r="BP176" i="200"/>
  <c r="BU143" i="200"/>
  <c r="BT144" i="200"/>
  <c r="CC79" i="200"/>
  <c r="CB80" i="200"/>
  <c r="BN199" i="200"/>
  <c r="BM200" i="200"/>
  <c r="CF39" i="200"/>
  <c r="CE40" i="200"/>
  <c r="BY111" i="200"/>
  <c r="BX112" i="200"/>
  <c r="CD71" i="200"/>
  <c r="CC72" i="200"/>
  <c r="BQ168" i="200"/>
  <c r="BR167" i="200"/>
  <c r="CE64" i="200"/>
  <c r="CF63" i="200"/>
  <c r="CE16" i="200"/>
  <c r="CF15" i="200"/>
  <c r="BW120" i="200"/>
  <c r="BX119" i="200"/>
  <c r="CF31" i="200"/>
  <c r="CE32" i="200"/>
  <c r="AB47" i="200"/>
  <c r="AA48" i="200"/>
  <c r="AD31" i="200"/>
  <c r="AC32" i="200"/>
  <c r="AB40" i="200"/>
  <c r="AC39" i="200"/>
  <c r="EB64" i="200" l="1"/>
  <c r="EC63" i="200"/>
  <c r="EB160" i="200"/>
  <c r="EC159" i="200"/>
  <c r="EB168" i="200"/>
  <c r="EC167" i="200"/>
  <c r="EC55" i="200"/>
  <c r="EB56" i="200"/>
  <c r="EC23" i="200"/>
  <c r="EB24" i="200"/>
  <c r="EC71" i="200"/>
  <c r="EB72" i="200"/>
  <c r="EB192" i="200"/>
  <c r="EC191" i="200"/>
  <c r="EB144" i="200"/>
  <c r="EC143" i="200"/>
  <c r="EC111" i="200"/>
  <c r="EB112" i="200"/>
  <c r="EC87" i="200"/>
  <c r="EB88" i="200"/>
  <c r="EB104" i="200"/>
  <c r="EC103" i="200"/>
  <c r="EC95" i="200"/>
  <c r="EB96" i="200"/>
  <c r="EC199" i="200"/>
  <c r="EB200" i="200"/>
  <c r="EC79" i="200"/>
  <c r="EB80" i="200"/>
  <c r="EC119" i="200"/>
  <c r="EB120" i="200"/>
  <c r="EC39" i="200"/>
  <c r="EB40" i="200"/>
  <c r="EC183" i="200"/>
  <c r="EB184" i="200"/>
  <c r="EB128" i="200"/>
  <c r="EC127" i="200"/>
  <c r="EC151" i="200"/>
  <c r="EB152" i="200"/>
  <c r="EB176" i="200"/>
  <c r="EC175" i="200"/>
  <c r="EC47" i="200"/>
  <c r="EB48" i="200"/>
  <c r="EC135" i="200"/>
  <c r="EB136" i="200"/>
  <c r="EC15" i="200"/>
  <c r="EB16" i="200"/>
  <c r="EB32" i="200"/>
  <c r="EC31" i="200"/>
  <c r="BR168" i="200"/>
  <c r="BS167" i="200"/>
  <c r="CG31" i="200"/>
  <c r="CF32" i="200"/>
  <c r="BO199" i="200"/>
  <c r="BN200" i="200"/>
  <c r="CF24" i="200"/>
  <c r="CG23" i="200"/>
  <c r="CB95" i="200"/>
  <c r="CA96" i="200"/>
  <c r="BS160" i="200"/>
  <c r="BT159" i="200"/>
  <c r="BY119" i="200"/>
  <c r="BX120" i="200"/>
  <c r="BW128" i="200"/>
  <c r="BX127" i="200"/>
  <c r="CG47" i="200"/>
  <c r="CF48" i="200"/>
  <c r="CC80" i="200"/>
  <c r="CD79" i="200"/>
  <c r="CB88" i="200"/>
  <c r="CC87" i="200"/>
  <c r="CE71" i="200"/>
  <c r="CD72" i="200"/>
  <c r="BO192" i="200"/>
  <c r="BP191" i="200"/>
  <c r="CG63" i="200"/>
  <c r="CF64" i="200"/>
  <c r="CF16" i="200"/>
  <c r="CG15" i="200"/>
  <c r="BY112" i="200"/>
  <c r="BZ111" i="200"/>
  <c r="BU144" i="200"/>
  <c r="BV143" i="200"/>
  <c r="CG55" i="200"/>
  <c r="CF56" i="200"/>
  <c r="BQ183" i="200"/>
  <c r="BP184" i="200"/>
  <c r="CA103" i="200"/>
  <c r="BZ104" i="200"/>
  <c r="CF40" i="200"/>
  <c r="CG39" i="200"/>
  <c r="BQ176" i="200"/>
  <c r="BR175" i="200"/>
  <c r="BU151" i="200"/>
  <c r="BT152" i="200"/>
  <c r="BW135" i="200"/>
  <c r="BV136" i="200"/>
  <c r="AE31" i="200"/>
  <c r="AD32" i="200"/>
  <c r="AC40" i="200"/>
  <c r="AD39" i="200"/>
  <c r="AC47" i="200"/>
  <c r="AB48" i="200"/>
  <c r="ED31" i="200" l="1"/>
  <c r="EC32" i="200"/>
  <c r="ED175" i="200"/>
  <c r="EC176" i="200"/>
  <c r="EC160" i="200"/>
  <c r="ED159" i="200"/>
  <c r="EC184" i="200"/>
  <c r="ED183" i="200"/>
  <c r="ED119" i="200"/>
  <c r="EC120" i="200"/>
  <c r="ED199" i="200"/>
  <c r="EC200" i="200"/>
  <c r="ED87" i="200"/>
  <c r="EC88" i="200"/>
  <c r="EC104" i="200"/>
  <c r="ED103" i="200"/>
  <c r="EC40" i="200"/>
  <c r="ED39" i="200"/>
  <c r="ED79" i="200"/>
  <c r="EC80" i="200"/>
  <c r="ED95" i="200"/>
  <c r="EC96" i="200"/>
  <c r="EC112" i="200"/>
  <c r="ED111" i="200"/>
  <c r="ED71" i="200"/>
  <c r="EC72" i="200"/>
  <c r="EC16" i="200"/>
  <c r="ED15" i="200"/>
  <c r="EC144" i="200"/>
  <c r="ED143" i="200"/>
  <c r="ED63" i="200"/>
  <c r="EC64" i="200"/>
  <c r="EC136" i="200"/>
  <c r="ED135" i="200"/>
  <c r="EC152" i="200"/>
  <c r="ED151" i="200"/>
  <c r="ED55" i="200"/>
  <c r="EC56" i="200"/>
  <c r="ED191" i="200"/>
  <c r="EC192" i="200"/>
  <c r="ED167" i="200"/>
  <c r="EC168" i="200"/>
  <c r="EC128" i="200"/>
  <c r="ED127" i="200"/>
  <c r="ED47" i="200"/>
  <c r="EC48" i="200"/>
  <c r="EC24" i="200"/>
  <c r="ED23" i="200"/>
  <c r="CA111" i="200"/>
  <c r="BZ112" i="200"/>
  <c r="BY127" i="200"/>
  <c r="BX128" i="200"/>
  <c r="CH23" i="200"/>
  <c r="CG24" i="200"/>
  <c r="CG48" i="200"/>
  <c r="CH47" i="200"/>
  <c r="CC95" i="200"/>
  <c r="CB96" i="200"/>
  <c r="BW136" i="200"/>
  <c r="BX135" i="200"/>
  <c r="CB103" i="200"/>
  <c r="CA104" i="200"/>
  <c r="CF71" i="200"/>
  <c r="CE72" i="200"/>
  <c r="CC88" i="200"/>
  <c r="CD87" i="200"/>
  <c r="BU152" i="200"/>
  <c r="BV151" i="200"/>
  <c r="BQ184" i="200"/>
  <c r="BR183" i="200"/>
  <c r="BY120" i="200"/>
  <c r="BZ119" i="200"/>
  <c r="CD80" i="200"/>
  <c r="CE79" i="200"/>
  <c r="BT160" i="200"/>
  <c r="BU159" i="200"/>
  <c r="CG16" i="200"/>
  <c r="CH15" i="200"/>
  <c r="BO200" i="200"/>
  <c r="BP199" i="200"/>
  <c r="BR176" i="200"/>
  <c r="BS175" i="200"/>
  <c r="CG56" i="200"/>
  <c r="CH55" i="200"/>
  <c r="CH63" i="200"/>
  <c r="CG64" i="200"/>
  <c r="CG32" i="200"/>
  <c r="CH31" i="200"/>
  <c r="CG40" i="200"/>
  <c r="CH39" i="200"/>
  <c r="BW143" i="200"/>
  <c r="BV144" i="200"/>
  <c r="BQ191" i="200"/>
  <c r="BP192" i="200"/>
  <c r="BT167" i="200"/>
  <c r="BS168" i="200"/>
  <c r="AD47" i="200"/>
  <c r="AC48" i="200"/>
  <c r="AE39" i="200"/>
  <c r="AD40" i="200"/>
  <c r="AE32" i="200"/>
  <c r="AF31" i="200"/>
  <c r="EE135" i="200" l="1"/>
  <c r="ED136" i="200"/>
  <c r="ED16" i="200"/>
  <c r="EE15" i="200"/>
  <c r="EE111" i="200"/>
  <c r="ED112" i="200"/>
  <c r="ED40" i="200"/>
  <c r="EE39" i="200"/>
  <c r="EE167" i="200"/>
  <c r="ED168" i="200"/>
  <c r="EE119" i="200"/>
  <c r="ED120" i="200"/>
  <c r="ED24" i="200"/>
  <c r="EE23" i="200"/>
  <c r="ED184" i="200"/>
  <c r="EE183" i="200"/>
  <c r="EE55" i="200"/>
  <c r="ED56" i="200"/>
  <c r="EE63" i="200"/>
  <c r="ED64" i="200"/>
  <c r="EE95" i="200"/>
  <c r="ED96" i="200"/>
  <c r="EE87" i="200"/>
  <c r="ED88" i="200"/>
  <c r="ED104" i="200"/>
  <c r="EE103" i="200"/>
  <c r="EE159" i="200"/>
  <c r="ED160" i="200"/>
  <c r="EE47" i="200"/>
  <c r="ED48" i="200"/>
  <c r="EE191" i="200"/>
  <c r="ED192" i="200"/>
  <c r="EE175" i="200"/>
  <c r="ED176" i="200"/>
  <c r="EE127" i="200"/>
  <c r="ED128" i="200"/>
  <c r="EE151" i="200"/>
  <c r="ED152" i="200"/>
  <c r="ED144" i="200"/>
  <c r="EE143" i="200"/>
  <c r="ED72" i="200"/>
  <c r="EE71" i="200"/>
  <c r="EE79" i="200"/>
  <c r="ED80" i="200"/>
  <c r="ED200" i="200"/>
  <c r="EE199" i="200"/>
  <c r="EE31" i="200"/>
  <c r="ED32" i="200"/>
  <c r="CI39" i="200"/>
  <c r="CH40" i="200"/>
  <c r="CF79" i="200"/>
  <c r="CE80" i="200"/>
  <c r="CE87" i="200"/>
  <c r="CD88" i="200"/>
  <c r="CH32" i="200"/>
  <c r="CI31" i="200"/>
  <c r="BP200" i="200"/>
  <c r="BQ199" i="200"/>
  <c r="BZ120" i="200"/>
  <c r="CA119" i="200"/>
  <c r="CH48" i="200"/>
  <c r="CI47" i="200"/>
  <c r="BT168" i="200"/>
  <c r="BU167" i="200"/>
  <c r="CF72" i="200"/>
  <c r="CG71" i="200"/>
  <c r="CC103" i="200"/>
  <c r="CB104" i="200"/>
  <c r="CH24" i="200"/>
  <c r="CI23" i="200"/>
  <c r="CH64" i="200"/>
  <c r="CI63" i="200"/>
  <c r="CH56" i="200"/>
  <c r="CI55" i="200"/>
  <c r="BV159" i="200"/>
  <c r="BU160" i="200"/>
  <c r="BV152" i="200"/>
  <c r="BW151" i="200"/>
  <c r="BY135" i="200"/>
  <c r="BX136" i="200"/>
  <c r="CI15" i="200"/>
  <c r="CH16" i="200"/>
  <c r="BS183" i="200"/>
  <c r="BR184" i="200"/>
  <c r="BR191" i="200"/>
  <c r="BQ192" i="200"/>
  <c r="BX143" i="200"/>
  <c r="BW144" i="200"/>
  <c r="BZ127" i="200"/>
  <c r="BY128" i="200"/>
  <c r="BT175" i="200"/>
  <c r="BS176" i="200"/>
  <c r="CC96" i="200"/>
  <c r="CD95" i="200"/>
  <c r="CB111" i="200"/>
  <c r="CA112" i="200"/>
  <c r="AF32" i="200"/>
  <c r="AG31" i="200"/>
  <c r="AE40" i="200"/>
  <c r="AF39" i="200"/>
  <c r="AD48" i="200"/>
  <c r="AE47" i="200"/>
  <c r="EE144" i="200" l="1"/>
  <c r="EF143" i="200"/>
  <c r="EF15" i="200"/>
  <c r="EE16" i="200"/>
  <c r="EF31" i="200"/>
  <c r="EE32" i="200"/>
  <c r="EE80" i="200"/>
  <c r="EF79" i="200"/>
  <c r="EF175" i="200"/>
  <c r="EE176" i="200"/>
  <c r="EF87" i="200"/>
  <c r="EE88" i="200"/>
  <c r="EF119" i="200"/>
  <c r="EE120" i="200"/>
  <c r="EE72" i="200"/>
  <c r="EF71" i="200"/>
  <c r="EF151" i="200"/>
  <c r="EE152" i="200"/>
  <c r="EF159" i="200"/>
  <c r="EE160" i="200"/>
  <c r="EF95" i="200"/>
  <c r="EE96" i="200"/>
  <c r="EF135" i="200"/>
  <c r="EE136" i="200"/>
  <c r="EF199" i="200"/>
  <c r="EE200" i="200"/>
  <c r="EE104" i="200"/>
  <c r="EF103" i="200"/>
  <c r="EE184" i="200"/>
  <c r="EF183" i="200"/>
  <c r="EE40" i="200"/>
  <c r="EF39" i="200"/>
  <c r="EF191" i="200"/>
  <c r="EE192" i="200"/>
  <c r="EF63" i="200"/>
  <c r="EE64" i="200"/>
  <c r="EE24" i="200"/>
  <c r="EF23" i="200"/>
  <c r="EF127" i="200"/>
  <c r="EE128" i="200"/>
  <c r="EF47" i="200"/>
  <c r="EE48" i="200"/>
  <c r="EF55" i="200"/>
  <c r="EE56" i="200"/>
  <c r="EF167" i="200"/>
  <c r="EE168" i="200"/>
  <c r="EE112" i="200"/>
  <c r="EF111" i="200"/>
  <c r="CJ39" i="200"/>
  <c r="CI40" i="200"/>
  <c r="CJ63" i="200"/>
  <c r="CI64" i="200"/>
  <c r="BU168" i="200"/>
  <c r="BV167" i="200"/>
  <c r="CJ31" i="200"/>
  <c r="CI32" i="200"/>
  <c r="BZ128" i="200"/>
  <c r="CA127" i="200"/>
  <c r="CI16" i="200"/>
  <c r="CJ15" i="200"/>
  <c r="CC111" i="200"/>
  <c r="CB112" i="200"/>
  <c r="BX144" i="200"/>
  <c r="BY143" i="200"/>
  <c r="BZ135" i="200"/>
  <c r="BY136" i="200"/>
  <c r="CD96" i="200"/>
  <c r="CE95" i="200"/>
  <c r="BX151" i="200"/>
  <c r="BW152" i="200"/>
  <c r="CJ23" i="200"/>
  <c r="CI24" i="200"/>
  <c r="CI48" i="200"/>
  <c r="CJ47" i="200"/>
  <c r="CE88" i="200"/>
  <c r="CF87" i="200"/>
  <c r="CB119" i="200"/>
  <c r="CA120" i="200"/>
  <c r="BR192" i="200"/>
  <c r="BS191" i="200"/>
  <c r="BT176" i="200"/>
  <c r="BU175" i="200"/>
  <c r="BT183" i="200"/>
  <c r="BS184" i="200"/>
  <c r="BW159" i="200"/>
  <c r="BV160" i="200"/>
  <c r="CD103" i="200"/>
  <c r="CC104" i="200"/>
  <c r="CF80" i="200"/>
  <c r="CG79" i="200"/>
  <c r="CI56" i="200"/>
  <c r="CJ55" i="200"/>
  <c r="CH71" i="200"/>
  <c r="CG72" i="200"/>
  <c r="BR199" i="200"/>
  <c r="BQ200" i="200"/>
  <c r="AF40" i="200"/>
  <c r="AG39" i="200"/>
  <c r="AF47" i="200"/>
  <c r="AE48" i="200"/>
  <c r="AH31" i="200"/>
  <c r="AG32" i="200"/>
  <c r="EG103" i="200" l="1"/>
  <c r="EF104" i="200"/>
  <c r="EF136" i="200"/>
  <c r="EG135" i="200"/>
  <c r="EG31" i="200"/>
  <c r="EF32" i="200"/>
  <c r="EG111" i="200"/>
  <c r="EF112" i="200"/>
  <c r="EG47" i="200"/>
  <c r="EF48" i="200"/>
  <c r="EF152" i="200"/>
  <c r="EG151" i="200"/>
  <c r="EG119" i="200"/>
  <c r="EF120" i="200"/>
  <c r="EF16" i="200"/>
  <c r="EG15" i="200"/>
  <c r="EG23" i="200"/>
  <c r="EF24" i="200"/>
  <c r="EF40" i="200"/>
  <c r="EG39" i="200"/>
  <c r="EG167" i="200"/>
  <c r="EF168" i="200"/>
  <c r="EG63" i="200"/>
  <c r="EF64" i="200"/>
  <c r="EG95" i="200"/>
  <c r="EF96" i="200"/>
  <c r="EG175" i="200"/>
  <c r="EF176" i="200"/>
  <c r="EF184" i="200"/>
  <c r="EG183" i="200"/>
  <c r="EG71" i="200"/>
  <c r="EF72" i="200"/>
  <c r="EG79" i="200"/>
  <c r="EF80" i="200"/>
  <c r="EF144" i="200"/>
  <c r="EG143" i="200"/>
  <c r="EG55" i="200"/>
  <c r="EF56" i="200"/>
  <c r="EG127" i="200"/>
  <c r="EF128" i="200"/>
  <c r="EG191" i="200"/>
  <c r="EF192" i="200"/>
  <c r="EG199" i="200"/>
  <c r="EF200" i="200"/>
  <c r="EG159" i="200"/>
  <c r="EF160" i="200"/>
  <c r="EF88" i="200"/>
  <c r="EG87" i="200"/>
  <c r="BT191" i="200"/>
  <c r="BS192" i="200"/>
  <c r="BZ143" i="200"/>
  <c r="BY144" i="200"/>
  <c r="BU176" i="200"/>
  <c r="BV175" i="200"/>
  <c r="CJ48" i="200"/>
  <c r="CK47" i="200"/>
  <c r="BS199" i="200"/>
  <c r="BR200" i="200"/>
  <c r="CD104" i="200"/>
  <c r="CE103" i="200"/>
  <c r="CJ24" i="200"/>
  <c r="CK23" i="200"/>
  <c r="CK31" i="200"/>
  <c r="CJ32" i="200"/>
  <c r="BW167" i="200"/>
  <c r="BV168" i="200"/>
  <c r="CH72" i="200"/>
  <c r="CI71" i="200"/>
  <c r="BX159" i="200"/>
  <c r="BW160" i="200"/>
  <c r="CC119" i="200"/>
  <c r="CB120" i="200"/>
  <c r="BX152" i="200"/>
  <c r="BY151" i="200"/>
  <c r="CD111" i="200"/>
  <c r="CC112" i="200"/>
  <c r="CK55" i="200"/>
  <c r="CJ56" i="200"/>
  <c r="CF88" i="200"/>
  <c r="CG87" i="200"/>
  <c r="CF95" i="200"/>
  <c r="CE96" i="200"/>
  <c r="CJ16" i="200"/>
  <c r="CK15" i="200"/>
  <c r="CH79" i="200"/>
  <c r="CG80" i="200"/>
  <c r="BT184" i="200"/>
  <c r="BU183" i="200"/>
  <c r="CJ64" i="200"/>
  <c r="CK63" i="200"/>
  <c r="CB127" i="200"/>
  <c r="CA128" i="200"/>
  <c r="BZ136" i="200"/>
  <c r="CA135" i="200"/>
  <c r="CK39" i="200"/>
  <c r="CJ40" i="200"/>
  <c r="AH32" i="200"/>
  <c r="AI31" i="200"/>
  <c r="AF48" i="200"/>
  <c r="AG47" i="200"/>
  <c r="AH39" i="200"/>
  <c r="AG40" i="200"/>
  <c r="EH87" i="200" l="1"/>
  <c r="EG88" i="200"/>
  <c r="EH15" i="200"/>
  <c r="EG16" i="200"/>
  <c r="EH151" i="200"/>
  <c r="EG152" i="200"/>
  <c r="EH191" i="200"/>
  <c r="EG192" i="200"/>
  <c r="EG80" i="200"/>
  <c r="EH79" i="200"/>
  <c r="EH63" i="200"/>
  <c r="EG64" i="200"/>
  <c r="EG48" i="200"/>
  <c r="EH47" i="200"/>
  <c r="EG32" i="200"/>
  <c r="EH31" i="200"/>
  <c r="EG40" i="200"/>
  <c r="EH39" i="200"/>
  <c r="EG128" i="200"/>
  <c r="EH127" i="200"/>
  <c r="EH71" i="200"/>
  <c r="EG72" i="200"/>
  <c r="EH175" i="200"/>
  <c r="EG176" i="200"/>
  <c r="EG168" i="200"/>
  <c r="EH167" i="200"/>
  <c r="EH111" i="200"/>
  <c r="EG112" i="200"/>
  <c r="EH183" i="200"/>
  <c r="EG184" i="200"/>
  <c r="EG160" i="200"/>
  <c r="EH159" i="200"/>
  <c r="EH55" i="200"/>
  <c r="EG56" i="200"/>
  <c r="EH23" i="200"/>
  <c r="EG24" i="200"/>
  <c r="EG120" i="200"/>
  <c r="EH119" i="200"/>
  <c r="EG144" i="200"/>
  <c r="EH143" i="200"/>
  <c r="EH135" i="200"/>
  <c r="EG136" i="200"/>
  <c r="EH199" i="200"/>
  <c r="EG200" i="200"/>
  <c r="EH95" i="200"/>
  <c r="EG96" i="200"/>
  <c r="EH103" i="200"/>
  <c r="EG104" i="200"/>
  <c r="BY152" i="200"/>
  <c r="BZ151" i="200"/>
  <c r="CG95" i="200"/>
  <c r="CF96" i="200"/>
  <c r="BX167" i="200"/>
  <c r="BW168" i="200"/>
  <c r="BT199" i="200"/>
  <c r="BS200" i="200"/>
  <c r="BU191" i="200"/>
  <c r="BT192" i="200"/>
  <c r="BU184" i="200"/>
  <c r="BV183" i="200"/>
  <c r="CH87" i="200"/>
  <c r="CG88" i="200"/>
  <c r="CK48" i="200"/>
  <c r="CL47" i="200"/>
  <c r="CL39" i="200"/>
  <c r="CK40" i="200"/>
  <c r="CD119" i="200"/>
  <c r="CC120" i="200"/>
  <c r="CK32" i="200"/>
  <c r="CL31" i="200"/>
  <c r="CK24" i="200"/>
  <c r="CL23" i="200"/>
  <c r="BW175" i="200"/>
  <c r="BV176" i="200"/>
  <c r="BX160" i="200"/>
  <c r="BY159" i="200"/>
  <c r="CK16" i="200"/>
  <c r="CL15" i="200"/>
  <c r="CI72" i="200"/>
  <c r="CJ71" i="200"/>
  <c r="CF103" i="200"/>
  <c r="CE104" i="200"/>
  <c r="CB135" i="200"/>
  <c r="CA136" i="200"/>
  <c r="CH80" i="200"/>
  <c r="CI79" i="200"/>
  <c r="CL55" i="200"/>
  <c r="CK56" i="200"/>
  <c r="CB128" i="200"/>
  <c r="CC127" i="200"/>
  <c r="CD112" i="200"/>
  <c r="CE111" i="200"/>
  <c r="CA143" i="200"/>
  <c r="BZ144" i="200"/>
  <c r="CL63" i="200"/>
  <c r="CK64" i="200"/>
  <c r="AI39" i="200"/>
  <c r="AH40" i="200"/>
  <c r="AG48" i="200"/>
  <c r="AH47" i="200"/>
  <c r="AJ31" i="200"/>
  <c r="AI32" i="200"/>
  <c r="EH120" i="200" l="1"/>
  <c r="EI119" i="200"/>
  <c r="EI103" i="200"/>
  <c r="EH104" i="200"/>
  <c r="EI199" i="200"/>
  <c r="EH200" i="200"/>
  <c r="EH56" i="200"/>
  <c r="EI55" i="200"/>
  <c r="EI111" i="200"/>
  <c r="EH112" i="200"/>
  <c r="EI71" i="200"/>
  <c r="EH72" i="200"/>
  <c r="EH192" i="200"/>
  <c r="EI191" i="200"/>
  <c r="EH160" i="200"/>
  <c r="EI159" i="200"/>
  <c r="EI127" i="200"/>
  <c r="EH128" i="200"/>
  <c r="EI23" i="200"/>
  <c r="EH24" i="200"/>
  <c r="EI63" i="200"/>
  <c r="EH64" i="200"/>
  <c r="EI151" i="200"/>
  <c r="EH152" i="200"/>
  <c r="EI167" i="200"/>
  <c r="EH168" i="200"/>
  <c r="EH32" i="200"/>
  <c r="EI31" i="200"/>
  <c r="EI135" i="200"/>
  <c r="EH136" i="200"/>
  <c r="EI15" i="200"/>
  <c r="EH16" i="200"/>
  <c r="EH144" i="200"/>
  <c r="EI143" i="200"/>
  <c r="EH40" i="200"/>
  <c r="EI39" i="200"/>
  <c r="EI47" i="200"/>
  <c r="EH48" i="200"/>
  <c r="EI79" i="200"/>
  <c r="EH80" i="200"/>
  <c r="EI95" i="200"/>
  <c r="EH96" i="200"/>
  <c r="EI183" i="200"/>
  <c r="EH184" i="200"/>
  <c r="EH176" i="200"/>
  <c r="EI175" i="200"/>
  <c r="EH88" i="200"/>
  <c r="EI87" i="200"/>
  <c r="CJ72" i="200"/>
  <c r="CK71" i="200"/>
  <c r="CM23" i="200"/>
  <c r="CL24" i="200"/>
  <c r="CM47" i="200"/>
  <c r="CL48" i="200"/>
  <c r="CD127" i="200"/>
  <c r="CC128" i="200"/>
  <c r="CM63" i="200"/>
  <c r="CL64" i="200"/>
  <c r="CL56" i="200"/>
  <c r="CM55" i="200"/>
  <c r="BU199" i="200"/>
  <c r="BT200" i="200"/>
  <c r="CB143" i="200"/>
  <c r="CA144" i="200"/>
  <c r="CH88" i="200"/>
  <c r="CI87" i="200"/>
  <c r="BY167" i="200"/>
  <c r="BX168" i="200"/>
  <c r="BY160" i="200"/>
  <c r="BZ159" i="200"/>
  <c r="BV184" i="200"/>
  <c r="BW183" i="200"/>
  <c r="CJ79" i="200"/>
  <c r="CI80" i="200"/>
  <c r="CM15" i="200"/>
  <c r="CL16" i="200"/>
  <c r="CL32" i="200"/>
  <c r="CM31" i="200"/>
  <c r="CF111" i="200"/>
  <c r="CE112" i="200"/>
  <c r="CB136" i="200"/>
  <c r="CC135" i="200"/>
  <c r="CD120" i="200"/>
  <c r="CE119" i="200"/>
  <c r="CG96" i="200"/>
  <c r="CH95" i="200"/>
  <c r="CA151" i="200"/>
  <c r="BZ152" i="200"/>
  <c r="CF104" i="200"/>
  <c r="CG103" i="200"/>
  <c r="BX175" i="200"/>
  <c r="BW176" i="200"/>
  <c r="CL40" i="200"/>
  <c r="CM39" i="200"/>
  <c r="BU192" i="200"/>
  <c r="BV191" i="200"/>
  <c r="AK31" i="200"/>
  <c r="AJ32" i="200"/>
  <c r="AH48" i="200"/>
  <c r="AI47" i="200"/>
  <c r="AI40" i="200"/>
  <c r="AJ39" i="200"/>
  <c r="EJ191" i="200" l="1"/>
  <c r="EJ192" i="200" s="1"/>
  <c r="EI192" i="200"/>
  <c r="EJ87" i="200"/>
  <c r="EJ88" i="200" s="1"/>
  <c r="EI88" i="200"/>
  <c r="EI96" i="200"/>
  <c r="EJ95" i="200"/>
  <c r="EJ96" i="200" s="1"/>
  <c r="EJ15" i="200"/>
  <c r="EJ16" i="200" s="1"/>
  <c r="EI16" i="200"/>
  <c r="EJ151" i="200"/>
  <c r="EJ152" i="200" s="1"/>
  <c r="EI152" i="200"/>
  <c r="EJ111" i="200"/>
  <c r="EJ112" i="200" s="1"/>
  <c r="EI112" i="200"/>
  <c r="EJ103" i="200"/>
  <c r="EJ104" i="200" s="1"/>
  <c r="EI104" i="200"/>
  <c r="EJ55" i="200"/>
  <c r="EJ56" i="200" s="1"/>
  <c r="EI56" i="200"/>
  <c r="EI176" i="200"/>
  <c r="EJ175" i="200"/>
  <c r="EJ176" i="200" s="1"/>
  <c r="EI80" i="200"/>
  <c r="EJ79" i="200"/>
  <c r="EJ80" i="200" s="1"/>
  <c r="EJ135" i="200"/>
  <c r="EJ136" i="200" s="1"/>
  <c r="EI136" i="200"/>
  <c r="EJ167" i="200"/>
  <c r="EJ168" i="200" s="1"/>
  <c r="EI168" i="200"/>
  <c r="EI64" i="200"/>
  <c r="EJ63" i="200"/>
  <c r="EJ64" i="200" s="1"/>
  <c r="EI120" i="200"/>
  <c r="EJ119" i="200"/>
  <c r="EJ120" i="200" s="1"/>
  <c r="EJ143" i="200"/>
  <c r="EJ144" i="200" s="1"/>
  <c r="EI144" i="200"/>
  <c r="EJ183" i="200"/>
  <c r="EJ184" i="200" s="1"/>
  <c r="EI184" i="200"/>
  <c r="EJ47" i="200"/>
  <c r="EJ48" i="200" s="1"/>
  <c r="EI48" i="200"/>
  <c r="EJ127" i="200"/>
  <c r="EJ128" i="200" s="1"/>
  <c r="EI128" i="200"/>
  <c r="EJ39" i="200"/>
  <c r="EJ40" i="200" s="1"/>
  <c r="EI40" i="200"/>
  <c r="EJ31" i="200"/>
  <c r="EJ32" i="200" s="1"/>
  <c r="EI32" i="200"/>
  <c r="EI160" i="200"/>
  <c r="EJ159" i="200"/>
  <c r="EJ160" i="200" s="1"/>
  <c r="EI24" i="200"/>
  <c r="EJ23" i="200"/>
  <c r="EJ24" i="200" s="1"/>
  <c r="EJ71" i="200"/>
  <c r="EJ72" i="200" s="1"/>
  <c r="EI72" i="200"/>
  <c r="EJ199" i="200"/>
  <c r="EJ200" i="200" s="1"/>
  <c r="EI200" i="200"/>
  <c r="CD135" i="200"/>
  <c r="CC136" i="200"/>
  <c r="BV192" i="200"/>
  <c r="BW191" i="200"/>
  <c r="BX183" i="200"/>
  <c r="BW184" i="200"/>
  <c r="CN39" i="200"/>
  <c r="CN40" i="200" s="1"/>
  <c r="CM40" i="200"/>
  <c r="CA152" i="200"/>
  <c r="CB151" i="200"/>
  <c r="CG111" i="200"/>
  <c r="CF112" i="200"/>
  <c r="CC143" i="200"/>
  <c r="CB144" i="200"/>
  <c r="CE127" i="200"/>
  <c r="CD128" i="200"/>
  <c r="CI95" i="200"/>
  <c r="CH96" i="200"/>
  <c r="CN31" i="200"/>
  <c r="CN32" i="200" s="1"/>
  <c r="CM32" i="200"/>
  <c r="CA159" i="200"/>
  <c r="BZ160" i="200"/>
  <c r="BV199" i="200"/>
  <c r="BU200" i="200"/>
  <c r="CN47" i="200"/>
  <c r="CN48" i="200" s="1"/>
  <c r="CM48" i="200"/>
  <c r="CM56" i="200"/>
  <c r="CN55" i="200"/>
  <c r="CN56" i="200" s="1"/>
  <c r="CF119" i="200"/>
  <c r="CE120" i="200"/>
  <c r="BY175" i="200"/>
  <c r="BX176" i="200"/>
  <c r="CM16" i="200"/>
  <c r="CN15" i="200"/>
  <c r="CN16" i="200" s="1"/>
  <c r="BY168" i="200"/>
  <c r="BZ167" i="200"/>
  <c r="CN23" i="200"/>
  <c r="CN24" i="200" s="1"/>
  <c r="CM24" i="200"/>
  <c r="CG104" i="200"/>
  <c r="CH103" i="200"/>
  <c r="CL71" i="200"/>
  <c r="CK72" i="200"/>
  <c r="CJ87" i="200"/>
  <c r="CI88" i="200"/>
  <c r="CJ80" i="200"/>
  <c r="CK79" i="200"/>
  <c r="CM64" i="200"/>
  <c r="CN63" i="200"/>
  <c r="CN64" i="200" s="1"/>
  <c r="AK39" i="200"/>
  <c r="AJ40" i="200"/>
  <c r="AJ47" i="200"/>
  <c r="AI48" i="200"/>
  <c r="AL31" i="200"/>
  <c r="AK32" i="200"/>
  <c r="CI103" i="200" l="1"/>
  <c r="CH104" i="200"/>
  <c r="BY176" i="200"/>
  <c r="BZ175" i="200"/>
  <c r="BW199" i="200"/>
  <c r="BV200" i="200"/>
  <c r="CE128" i="200"/>
  <c r="CF127" i="200"/>
  <c r="CG119" i="200"/>
  <c r="CF120" i="200"/>
  <c r="CA160" i="200"/>
  <c r="CB159" i="200"/>
  <c r="CC144" i="200"/>
  <c r="CD143" i="200"/>
  <c r="BY183" i="200"/>
  <c r="BX184" i="200"/>
  <c r="BZ168" i="200"/>
  <c r="CA167" i="200"/>
  <c r="BW192" i="200"/>
  <c r="BX191" i="200"/>
  <c r="CK80" i="200"/>
  <c r="CL79" i="200"/>
  <c r="CJ88" i="200"/>
  <c r="CK87" i="200"/>
  <c r="CG112" i="200"/>
  <c r="CH111" i="200"/>
  <c r="CC151" i="200"/>
  <c r="CB152" i="200"/>
  <c r="CM71" i="200"/>
  <c r="CL72" i="200"/>
  <c r="CJ95" i="200"/>
  <c r="CI96" i="200"/>
  <c r="CD136" i="200"/>
  <c r="CE135" i="200"/>
  <c r="AL32" i="200"/>
  <c r="AM31" i="200"/>
  <c r="AJ48" i="200"/>
  <c r="AK47" i="200"/>
  <c r="AL39" i="200"/>
  <c r="AK40" i="200"/>
  <c r="CK88" i="200" l="1"/>
  <c r="CL87" i="200"/>
  <c r="CG127" i="200"/>
  <c r="CF128" i="200"/>
  <c r="BY184" i="200"/>
  <c r="BZ183" i="200"/>
  <c r="CM79" i="200"/>
  <c r="CL80" i="200"/>
  <c r="CE143" i="200"/>
  <c r="CD144" i="200"/>
  <c r="BW200" i="200"/>
  <c r="BX199" i="200"/>
  <c r="CE136" i="200"/>
  <c r="CF135" i="200"/>
  <c r="CB167" i="200"/>
  <c r="CA168" i="200"/>
  <c r="CK95" i="200"/>
  <c r="CJ96" i="200"/>
  <c r="CN71" i="200"/>
  <c r="CN72" i="200" s="1"/>
  <c r="CM72" i="200"/>
  <c r="BY191" i="200"/>
  <c r="BX192" i="200"/>
  <c r="CC159" i="200"/>
  <c r="CB160" i="200"/>
  <c r="BZ176" i="200"/>
  <c r="CA175" i="200"/>
  <c r="CI111" i="200"/>
  <c r="CH112" i="200"/>
  <c r="CC152" i="200"/>
  <c r="CD151" i="200"/>
  <c r="CG120" i="200"/>
  <c r="CH119" i="200"/>
  <c r="CJ103" i="200"/>
  <c r="CI104" i="200"/>
  <c r="AL47" i="200"/>
  <c r="AK48" i="200"/>
  <c r="AM39" i="200"/>
  <c r="AL40" i="200"/>
  <c r="AM32" i="200"/>
  <c r="AN31" i="200"/>
  <c r="CD152" i="200" l="1"/>
  <c r="CE151" i="200"/>
  <c r="CB175" i="200"/>
  <c r="CA176" i="200"/>
  <c r="CH120" i="200"/>
  <c r="CI119" i="200"/>
  <c r="CC160" i="200"/>
  <c r="CD159" i="200"/>
  <c r="CB168" i="200"/>
  <c r="CC167" i="200"/>
  <c r="CM80" i="200"/>
  <c r="CN79" i="200"/>
  <c r="CN80" i="200" s="1"/>
  <c r="BZ191" i="200"/>
  <c r="BY192" i="200"/>
  <c r="BX200" i="200"/>
  <c r="BY199" i="200"/>
  <c r="CG135" i="200"/>
  <c r="CF136" i="200"/>
  <c r="CA183" i="200"/>
  <c r="BZ184" i="200"/>
  <c r="CJ111" i="200"/>
  <c r="CI112" i="200"/>
  <c r="CH127" i="200"/>
  <c r="CG128" i="200"/>
  <c r="CM87" i="200"/>
  <c r="CL88" i="200"/>
  <c r="CK103" i="200"/>
  <c r="CJ104" i="200"/>
  <c r="CK96" i="200"/>
  <c r="CL95" i="200"/>
  <c r="CE144" i="200"/>
  <c r="CF143" i="200"/>
  <c r="AN32" i="200"/>
  <c r="AO31" i="200"/>
  <c r="AO32" i="200" s="1"/>
  <c r="AM40" i="200"/>
  <c r="AN39" i="200"/>
  <c r="AM47" i="200"/>
  <c r="AL48" i="200"/>
  <c r="CF144" i="200" l="1"/>
  <c r="CG143" i="200"/>
  <c r="BZ199" i="200"/>
  <c r="BY200" i="200"/>
  <c r="CE159" i="200"/>
  <c r="CD160" i="200"/>
  <c r="CH128" i="200"/>
  <c r="CI127" i="200"/>
  <c r="CJ119" i="200"/>
  <c r="CI120" i="200"/>
  <c r="CK111" i="200"/>
  <c r="CJ112" i="200"/>
  <c r="BZ192" i="200"/>
  <c r="CA191" i="200"/>
  <c r="CL96" i="200"/>
  <c r="CM95" i="200"/>
  <c r="CL103" i="200"/>
  <c r="CK104" i="200"/>
  <c r="CB183" i="200"/>
  <c r="CA184" i="200"/>
  <c r="CB176" i="200"/>
  <c r="CC175" i="200"/>
  <c r="CC168" i="200"/>
  <c r="CD167" i="200"/>
  <c r="CF151" i="200"/>
  <c r="CE152" i="200"/>
  <c r="CN87" i="200"/>
  <c r="CN88" i="200" s="1"/>
  <c r="CM88" i="200"/>
  <c r="CH135" i="200"/>
  <c r="CG136" i="200"/>
  <c r="AM48" i="200"/>
  <c r="AN47" i="200"/>
  <c r="AN40" i="200"/>
  <c r="AO39" i="200"/>
  <c r="AO40" i="200" s="1"/>
  <c r="CE167" i="200" l="1"/>
  <c r="CD168" i="200"/>
  <c r="CN95" i="200"/>
  <c r="CN96" i="200" s="1"/>
  <c r="CM96" i="200"/>
  <c r="CJ127" i="200"/>
  <c r="CI128" i="200"/>
  <c r="CC176" i="200"/>
  <c r="CD175" i="200"/>
  <c r="CB191" i="200"/>
  <c r="CA192" i="200"/>
  <c r="CF159" i="200"/>
  <c r="CE160" i="200"/>
  <c r="CH136" i="200"/>
  <c r="CI135" i="200"/>
  <c r="CB184" i="200"/>
  <c r="CC183" i="200"/>
  <c r="CL111" i="200"/>
  <c r="CK112" i="200"/>
  <c r="CA199" i="200"/>
  <c r="BZ200" i="200"/>
  <c r="CH143" i="200"/>
  <c r="CG144" i="200"/>
  <c r="CF152" i="200"/>
  <c r="CG151" i="200"/>
  <c r="CL104" i="200"/>
  <c r="CM103" i="200"/>
  <c r="CK119" i="200"/>
  <c r="CJ120" i="200"/>
  <c r="AO47" i="200"/>
  <c r="AO48" i="200" s="1"/>
  <c r="AN48" i="200"/>
  <c r="CG152" i="200" l="1"/>
  <c r="CH151" i="200"/>
  <c r="CC184" i="200"/>
  <c r="CD183" i="200"/>
  <c r="CD176" i="200"/>
  <c r="CE175" i="200"/>
  <c r="CJ135" i="200"/>
  <c r="CI136" i="200"/>
  <c r="CI143" i="200"/>
  <c r="CH144" i="200"/>
  <c r="CJ128" i="200"/>
  <c r="CK127" i="200"/>
  <c r="CL119" i="200"/>
  <c r="CK120" i="200"/>
  <c r="CB199" i="200"/>
  <c r="CA200" i="200"/>
  <c r="CF160" i="200"/>
  <c r="CG159" i="200"/>
  <c r="CN103" i="200"/>
  <c r="CN104" i="200" s="1"/>
  <c r="CM104" i="200"/>
  <c r="CL112" i="200"/>
  <c r="CM111" i="200"/>
  <c r="CC191" i="200"/>
  <c r="CB192" i="200"/>
  <c r="CF167" i="200"/>
  <c r="CE168" i="200"/>
  <c r="CC192" i="200" l="1"/>
  <c r="CD191" i="200"/>
  <c r="CC199" i="200"/>
  <c r="CB200" i="200"/>
  <c r="CJ136" i="200"/>
  <c r="CK135" i="200"/>
  <c r="CN111" i="200"/>
  <c r="CN112" i="200" s="1"/>
  <c r="CM112" i="200"/>
  <c r="CF175" i="200"/>
  <c r="CE176" i="200"/>
  <c r="CL120" i="200"/>
  <c r="CM119" i="200"/>
  <c r="CL127" i="200"/>
  <c r="CK128" i="200"/>
  <c r="CD184" i="200"/>
  <c r="CE183" i="200"/>
  <c r="CG160" i="200"/>
  <c r="CH159" i="200"/>
  <c r="CH152" i="200"/>
  <c r="CI151" i="200"/>
  <c r="CG167" i="200"/>
  <c r="CF168" i="200"/>
  <c r="CJ143" i="200"/>
  <c r="CI144" i="200"/>
  <c r="AQ130" i="200"/>
  <c r="AQ138" i="200" s="1"/>
  <c r="AQ146" i="200" s="1"/>
  <c r="AQ154" i="200" s="1"/>
  <c r="AQ162" i="200" s="1"/>
  <c r="AQ170" i="200" s="1"/>
  <c r="AQ178" i="200" s="1"/>
  <c r="AQ186" i="200" s="1"/>
  <c r="AQ194" i="200" s="1"/>
  <c r="AQ202" i="200" s="1"/>
  <c r="CK143" i="200" l="1"/>
  <c r="CJ144" i="200"/>
  <c r="CL135" i="200"/>
  <c r="CK136" i="200"/>
  <c r="CL128" i="200"/>
  <c r="CM127" i="200"/>
  <c r="CJ151" i="200"/>
  <c r="CI152" i="200"/>
  <c r="CN119" i="200"/>
  <c r="CN120" i="200" s="1"/>
  <c r="CM120" i="200"/>
  <c r="CG168" i="200"/>
  <c r="CH167" i="200"/>
  <c r="CD199" i="200"/>
  <c r="CC200" i="200"/>
  <c r="CH160" i="200"/>
  <c r="CI159" i="200"/>
  <c r="CD192" i="200"/>
  <c r="CE191" i="200"/>
  <c r="CG175" i="200"/>
  <c r="CF176" i="200"/>
  <c r="CF183" i="200"/>
  <c r="CE184" i="200"/>
  <c r="AQ131" i="200"/>
  <c r="CE192" i="200" l="1"/>
  <c r="CF191" i="200"/>
  <c r="CJ159" i="200"/>
  <c r="CI160" i="200"/>
  <c r="CJ152" i="200"/>
  <c r="CK151" i="200"/>
  <c r="CM128" i="200"/>
  <c r="CN127" i="200"/>
  <c r="CN128" i="200" s="1"/>
  <c r="CG183" i="200"/>
  <c r="CF184" i="200"/>
  <c r="CE199" i="200"/>
  <c r="CD200" i="200"/>
  <c r="CH168" i="200"/>
  <c r="CI167" i="200"/>
  <c r="CG176" i="200"/>
  <c r="CH175" i="200"/>
  <c r="CM135" i="200"/>
  <c r="CL136" i="200"/>
  <c r="CK144" i="200"/>
  <c r="CL143" i="200"/>
  <c r="AQ139" i="200"/>
  <c r="CH176" i="200" l="1"/>
  <c r="CI175" i="200"/>
  <c r="CJ167" i="200"/>
  <c r="CI168" i="200"/>
  <c r="CL151" i="200"/>
  <c r="CK152" i="200"/>
  <c r="CM143" i="200"/>
  <c r="CL144" i="200"/>
  <c r="CE200" i="200"/>
  <c r="CF199" i="200"/>
  <c r="CK159" i="200"/>
  <c r="CJ160" i="200"/>
  <c r="CG191" i="200"/>
  <c r="CF192" i="200"/>
  <c r="CM136" i="200"/>
  <c r="CN135" i="200"/>
  <c r="CN136" i="200" s="1"/>
  <c r="CG184" i="200"/>
  <c r="CH183" i="200"/>
  <c r="AQ147" i="200"/>
  <c r="CN143" i="200" l="1"/>
  <c r="CN144" i="200" s="1"/>
  <c r="CM144" i="200"/>
  <c r="CH191" i="200"/>
  <c r="CG192" i="200"/>
  <c r="CM151" i="200"/>
  <c r="CL152" i="200"/>
  <c r="CK160" i="200"/>
  <c r="CL159" i="200"/>
  <c r="CJ168" i="200"/>
  <c r="CK167" i="200"/>
  <c r="CI183" i="200"/>
  <c r="CH184" i="200"/>
  <c r="CF200" i="200"/>
  <c r="CG199" i="200"/>
  <c r="CJ175" i="200"/>
  <c r="CI176" i="200"/>
  <c r="AQ155" i="200"/>
  <c r="CM159" i="200" l="1"/>
  <c r="CL160" i="200"/>
  <c r="CJ176" i="200"/>
  <c r="CK175" i="200"/>
  <c r="CH199" i="200"/>
  <c r="CG200" i="200"/>
  <c r="CN151" i="200"/>
  <c r="CN152" i="200" s="1"/>
  <c r="CM152" i="200"/>
  <c r="CJ183" i="200"/>
  <c r="CI184" i="200"/>
  <c r="CH192" i="200"/>
  <c r="CI191" i="200"/>
  <c r="CK168" i="200"/>
  <c r="CL167" i="200"/>
  <c r="AQ163" i="200"/>
  <c r="CL168" i="200" l="1"/>
  <c r="CM167" i="200"/>
  <c r="CI199" i="200"/>
  <c r="CH200" i="200"/>
  <c r="CJ191" i="200"/>
  <c r="CI192" i="200"/>
  <c r="CK176" i="200"/>
  <c r="CL175" i="200"/>
  <c r="CJ184" i="200"/>
  <c r="CK183" i="200"/>
  <c r="CN159" i="200"/>
  <c r="CN160" i="200" s="1"/>
  <c r="CM160" i="200"/>
  <c r="AQ171" i="200"/>
  <c r="CM175" i="200" l="1"/>
  <c r="CL176" i="200"/>
  <c r="CK191" i="200"/>
  <c r="CJ192" i="200"/>
  <c r="CJ199" i="200"/>
  <c r="CI200" i="200"/>
  <c r="CK184" i="200"/>
  <c r="CL183" i="200"/>
  <c r="CN167" i="200"/>
  <c r="CN168" i="200" s="1"/>
  <c r="CM168" i="200"/>
  <c r="AQ179" i="200"/>
  <c r="CL184" i="200" l="1"/>
  <c r="CM183" i="200"/>
  <c r="CK199" i="200"/>
  <c r="CJ200" i="200"/>
  <c r="CK192" i="200"/>
  <c r="CL191" i="200"/>
  <c r="CN175" i="200"/>
  <c r="CN176" i="200" s="1"/>
  <c r="CM176" i="200"/>
  <c r="AQ187" i="200"/>
  <c r="CL192" i="200" l="1"/>
  <c r="CM191" i="200"/>
  <c r="CL199" i="200"/>
  <c r="CK200" i="200"/>
  <c r="CN183" i="200"/>
  <c r="CN184" i="200" s="1"/>
  <c r="CM184" i="200"/>
  <c r="AQ195" i="200"/>
  <c r="CM199" i="200" l="1"/>
  <c r="CL200" i="200"/>
  <c r="CM192" i="200"/>
  <c r="CN191" i="200"/>
  <c r="CN192" i="200" s="1"/>
  <c r="AQ203" i="200"/>
  <c r="CM200" i="200" l="1"/>
  <c r="CN199" i="200"/>
  <c r="CN200" i="200" s="1"/>
  <c r="F8" i="201" l="1"/>
  <c r="F7" i="201"/>
  <c r="L7" i="201"/>
  <c r="N6" i="187"/>
  <c r="N5" i="187"/>
  <c r="D20" i="158"/>
  <c r="C73" i="183"/>
  <c r="N4" i="110"/>
  <c r="H9" i="160"/>
  <c r="J9" i="208"/>
  <c r="T20" i="208"/>
  <c r="B17" i="208"/>
  <c r="B18" i="221"/>
  <c r="B17" i="221"/>
  <c r="A11" i="221"/>
  <c r="C12" i="221"/>
  <c r="C10" i="221"/>
  <c r="C9" i="221"/>
  <c r="C4" i="221"/>
  <c r="G30" i="160" l="1"/>
  <c r="C30" i="160"/>
  <c r="S15" i="173"/>
  <c r="C12" i="199"/>
  <c r="K28" i="218"/>
  <c r="K28" i="217"/>
  <c r="K28" i="216"/>
  <c r="K28" i="215"/>
  <c r="K28" i="161"/>
  <c r="K30" i="161"/>
  <c r="D20" i="53"/>
  <c r="D19" i="53"/>
  <c r="K30" i="218"/>
  <c r="K30" i="182"/>
  <c r="J33" i="175"/>
  <c r="K31" i="181"/>
  <c r="S9" i="220"/>
  <c r="K30" i="217"/>
  <c r="K30" i="216"/>
  <c r="AA55" i="216" s="1"/>
  <c r="I24" i="171"/>
  <c r="I33" i="170"/>
  <c r="K30" i="215"/>
  <c r="E8" i="127"/>
  <c r="P8" i="126"/>
  <c r="D41" i="168"/>
  <c r="H12" i="189"/>
  <c r="B16" i="56"/>
  <c r="J35" i="175"/>
  <c r="D38" i="168"/>
  <c r="C10" i="199"/>
  <c r="C10" i="187"/>
  <c r="B6" i="199"/>
  <c r="N10" i="111"/>
  <c r="G10" i="96"/>
  <c r="H6" i="92"/>
  <c r="E11" i="180"/>
  <c r="H13" i="179"/>
  <c r="H15" i="178"/>
  <c r="D4" i="188"/>
  <c r="I12" i="201"/>
  <c r="I11" i="110"/>
  <c r="B5" i="199"/>
  <c r="AM3" i="195"/>
  <c r="AM3" i="157"/>
  <c r="X37" i="181"/>
  <c r="O25" i="177"/>
  <c r="O28" i="173"/>
  <c r="X22" i="171"/>
  <c r="T30" i="170"/>
  <c r="O7" i="127"/>
  <c r="J9" i="126"/>
  <c r="E35" i="168"/>
  <c r="O7" i="167"/>
  <c r="D17" i="166"/>
  <c r="L13" i="189"/>
  <c r="J19" i="185"/>
  <c r="G29" i="160"/>
  <c r="Q9" i="195"/>
  <c r="Q9" i="157"/>
  <c r="K16" i="198"/>
  <c r="M37" i="181"/>
  <c r="O24" i="177"/>
  <c r="O27" i="173"/>
  <c r="L22" i="171"/>
  <c r="J30" i="170"/>
  <c r="E7" i="127"/>
  <c r="D9" i="126"/>
  <c r="E33" i="168"/>
  <c r="D7" i="167"/>
  <c r="A10" i="167" s="1"/>
  <c r="D16" i="166"/>
  <c r="H13" i="189"/>
  <c r="J18" i="185"/>
  <c r="G27" i="160"/>
  <c r="G9" i="195"/>
  <c r="G9" i="157"/>
  <c r="D16" i="198"/>
  <c r="J37" i="175"/>
  <c r="K34" i="181"/>
  <c r="H19" i="179"/>
  <c r="J21" i="178"/>
  <c r="I22" i="177"/>
  <c r="D24" i="168"/>
  <c r="L12" i="189"/>
  <c r="AB18" i="185"/>
  <c r="D15" i="198"/>
  <c r="C8" i="206"/>
  <c r="K27" i="182"/>
  <c r="J31" i="175"/>
  <c r="B4" i="184"/>
  <c r="C5" i="183"/>
  <c r="K28" i="181"/>
  <c r="B19" i="179"/>
  <c r="B22" i="178"/>
  <c r="I21" i="177"/>
  <c r="L26" i="173"/>
  <c r="I20" i="171"/>
  <c r="I27" i="170"/>
  <c r="D30" i="168"/>
  <c r="D6" i="167"/>
  <c r="D15" i="166"/>
  <c r="D18" i="165"/>
  <c r="H22" i="191"/>
  <c r="H11" i="189"/>
  <c r="D3" i="188"/>
  <c r="C6" i="187"/>
  <c r="G13" i="185"/>
  <c r="C9" i="199"/>
  <c r="D14" i="198"/>
  <c r="E29" i="214"/>
  <c r="J8" i="208"/>
  <c r="C6" i="206"/>
  <c r="I19" i="171"/>
  <c r="H10" i="189"/>
  <c r="C8" i="199"/>
  <c r="D13" i="198"/>
  <c r="E28" i="214"/>
  <c r="E17" i="206"/>
  <c r="F76" i="183"/>
  <c r="D18" i="166"/>
  <c r="H15" i="191"/>
  <c r="K7" i="189"/>
  <c r="C8" i="187"/>
  <c r="K22" i="185"/>
  <c r="N31" i="185"/>
  <c r="I11" i="201"/>
  <c r="I10" i="110"/>
  <c r="B4" i="199"/>
  <c r="E16" i="206"/>
  <c r="F75" i="183"/>
  <c r="X22" i="185"/>
  <c r="T21" i="208"/>
  <c r="E18" i="206"/>
  <c r="F77" i="183"/>
  <c r="P10" i="198"/>
  <c r="T10" i="213"/>
  <c r="P9" i="198"/>
  <c r="T9" i="213"/>
  <c r="T19" i="208"/>
  <c r="P8" i="198"/>
  <c r="R29" i="117"/>
  <c r="K15" i="117"/>
  <c r="K14" i="117"/>
  <c r="J13" i="117"/>
  <c r="S9" i="214"/>
  <c r="S8" i="214"/>
  <c r="S7" i="214"/>
  <c r="T8" i="213"/>
  <c r="F12" i="143"/>
  <c r="F11" i="143"/>
  <c r="F8" i="143"/>
  <c r="F6" i="143"/>
  <c r="F5" i="143"/>
  <c r="BD12" i="217"/>
  <c r="B22" i="217"/>
  <c r="C24" i="144"/>
  <c r="C25" i="147"/>
  <c r="U10" i="145"/>
  <c r="C19" i="145"/>
  <c r="U13" i="145"/>
  <c r="AA3" i="182"/>
  <c r="Z3" i="175"/>
  <c r="AA3" i="177"/>
  <c r="AA3" i="176"/>
  <c r="S12" i="220"/>
  <c r="AA3" i="171"/>
  <c r="AA3" i="170"/>
  <c r="H4" i="168"/>
  <c r="D8" i="167"/>
  <c r="R19" i="165"/>
  <c r="P52" i="215" l="1"/>
  <c r="P54" i="215" s="1"/>
  <c r="P51" i="215"/>
  <c r="R6" i="197"/>
  <c r="A21" i="159"/>
  <c r="A14" i="206"/>
  <c r="W3" i="218"/>
  <c r="W15" i="182"/>
  <c r="W14" i="182"/>
  <c r="W13" i="182"/>
  <c r="A15" i="200" l="1"/>
  <c r="A14" i="200"/>
  <c r="A21" i="200"/>
  <c r="A19" i="200"/>
  <c r="A18" i="200"/>
  <c r="A17" i="200"/>
  <c r="A16" i="200"/>
  <c r="F21" i="98"/>
  <c r="D17" i="111"/>
  <c r="Z3" i="181" l="1"/>
  <c r="F3" i="180"/>
  <c r="A17" i="180" l="1"/>
  <c r="E8" i="180"/>
  <c r="E9" i="180"/>
  <c r="E10" i="180"/>
  <c r="I5" i="179"/>
  <c r="I9" i="178"/>
  <c r="W3" i="217"/>
  <c r="S15" i="220"/>
  <c r="S24" i="220"/>
  <c r="I16" i="82"/>
  <c r="J16" i="82" s="1"/>
  <c r="J15" i="82"/>
  <c r="I15" i="82"/>
  <c r="K15" i="82" s="1"/>
  <c r="I21" i="82"/>
  <c r="J21" i="82" s="1"/>
  <c r="I20" i="82"/>
  <c r="K20" i="82" s="1"/>
  <c r="I6" i="82"/>
  <c r="J6" i="82" s="1"/>
  <c r="I7" i="82"/>
  <c r="J7" i="82" s="1"/>
  <c r="I8" i="82"/>
  <c r="J8" i="82" s="1"/>
  <c r="I9" i="82"/>
  <c r="K9" i="82" s="1"/>
  <c r="I10" i="82"/>
  <c r="K10" i="82" s="1"/>
  <c r="I11" i="82"/>
  <c r="J11" i="82" s="1"/>
  <c r="I12" i="82"/>
  <c r="K12" i="82" s="1"/>
  <c r="I13" i="82"/>
  <c r="K13" i="82" s="1"/>
  <c r="I14" i="82"/>
  <c r="J14" i="82"/>
  <c r="K14" i="82"/>
  <c r="I17" i="82"/>
  <c r="J17" i="82" s="1"/>
  <c r="I18" i="82"/>
  <c r="J18" i="82" s="1"/>
  <c r="I19" i="82"/>
  <c r="J19" i="82" s="1"/>
  <c r="I5" i="82"/>
  <c r="J5" i="82" s="1"/>
  <c r="S14" i="173"/>
  <c r="S13" i="173"/>
  <c r="X4" i="173"/>
  <c r="W3" i="216"/>
  <c r="AA53" i="216"/>
  <c r="AA52" i="216"/>
  <c r="U12" i="171"/>
  <c r="U11" i="171"/>
  <c r="U10" i="171"/>
  <c r="W3" i="215"/>
  <c r="O2" i="126"/>
  <c r="J18" i="126"/>
  <c r="AG27" i="220" l="1"/>
  <c r="L18" i="216"/>
  <c r="K16" i="82"/>
  <c r="K5" i="82"/>
  <c r="K19" i="82"/>
  <c r="J13" i="82"/>
  <c r="K8" i="82"/>
  <c r="K18" i="82"/>
  <c r="K7" i="82"/>
  <c r="K11" i="82"/>
  <c r="J10" i="82"/>
  <c r="J9" i="82"/>
  <c r="K6" i="82"/>
  <c r="J12" i="82"/>
  <c r="K21" i="82"/>
  <c r="J20" i="82"/>
  <c r="K17" i="82"/>
  <c r="P53" i="215"/>
  <c r="AG28" i="220" l="1"/>
  <c r="S27" i="220" s="1"/>
  <c r="S30" i="220" l="1"/>
  <c r="L18" i="217" s="1"/>
  <c r="D29" i="167" l="1"/>
  <c r="A29" i="167"/>
  <c r="A11" i="167" l="1"/>
  <c r="A12" i="167" s="1"/>
  <c r="A13" i="167" s="1"/>
  <c r="A14" i="167" s="1"/>
  <c r="A15" i="167" s="1"/>
  <c r="A16" i="167" s="1"/>
  <c r="A17" i="167" s="1"/>
  <c r="A18" i="167" s="1"/>
  <c r="A19" i="167" s="1"/>
  <c r="A20" i="167" s="1"/>
  <c r="D9" i="166" l="1"/>
  <c r="D6" i="165"/>
  <c r="B9" i="166"/>
  <c r="A6" i="165"/>
  <c r="A42" i="162"/>
  <c r="K13" i="150" l="1"/>
  <c r="K12" i="150"/>
  <c r="K26" i="218"/>
  <c r="K24" i="218"/>
  <c r="B22" i="218"/>
  <c r="V15" i="218"/>
  <c r="V14" i="218"/>
  <c r="BD12" i="218"/>
  <c r="V12" i="218"/>
  <c r="K26" i="217"/>
  <c r="K24" i="217"/>
  <c r="V15" i="217"/>
  <c r="V14" i="217"/>
  <c r="V12" i="217"/>
  <c r="K26" i="216"/>
  <c r="K24" i="216"/>
  <c r="B22" i="216"/>
  <c r="V15" i="216"/>
  <c r="V14" i="216"/>
  <c r="BD12" i="216"/>
  <c r="V12" i="216"/>
  <c r="K26" i="215"/>
  <c r="K24" i="215"/>
  <c r="B22" i="215"/>
  <c r="V15" i="215"/>
  <c r="V14" i="215"/>
  <c r="BD12" i="215"/>
  <c r="V12" i="215"/>
  <c r="D42" i="162"/>
  <c r="N3" i="162"/>
  <c r="AF1" i="191"/>
  <c r="G37" i="162"/>
  <c r="S35" i="162"/>
  <c r="P35" i="162"/>
  <c r="M35" i="162"/>
  <c r="J35" i="162"/>
  <c r="G35" i="162"/>
  <c r="G31" i="162"/>
  <c r="S29" i="162"/>
  <c r="P29" i="162"/>
  <c r="M29" i="162"/>
  <c r="J29" i="162"/>
  <c r="G29" i="162"/>
  <c r="T4" i="162"/>
  <c r="E5" i="162"/>
  <c r="Q4" i="162"/>
  <c r="N4" i="162"/>
  <c r="K4" i="162"/>
  <c r="H4" i="162"/>
  <c r="E4" i="162"/>
  <c r="H3" i="162"/>
  <c r="V3" i="214" l="1"/>
  <c r="V4" i="213"/>
  <c r="L26" i="117"/>
  <c r="A12" i="213"/>
  <c r="E3" i="162"/>
  <c r="W4" i="188"/>
  <c r="F11" i="199"/>
  <c r="C11" i="199"/>
  <c r="AC1" i="185"/>
  <c r="P6" i="188"/>
  <c r="V4" i="123"/>
  <c r="N5" i="201"/>
  <c r="W3" i="161"/>
  <c r="F6" i="201"/>
  <c r="L7" i="110"/>
  <c r="F7" i="110"/>
  <c r="D19" i="197"/>
  <c r="BD12" i="161"/>
  <c r="B22" i="161" s="1"/>
  <c r="Q14" i="197" l="1"/>
  <c r="Q13" i="197"/>
  <c r="Q12" i="197"/>
  <c r="G4" i="159"/>
  <c r="U5" i="193"/>
  <c r="AH9" i="195"/>
  <c r="AH8" i="195"/>
  <c r="F8" i="195"/>
  <c r="AH7" i="195"/>
  <c r="F7" i="195"/>
  <c r="S2" i="198"/>
  <c r="AV19" i="200" l="1"/>
  <c r="G15" i="200" l="1"/>
  <c r="H15" i="200" l="1"/>
  <c r="G16" i="200"/>
  <c r="I15" i="200" l="1"/>
  <c r="H16" i="200"/>
  <c r="J15" i="200" l="1"/>
  <c r="I16" i="200"/>
  <c r="J16" i="200" l="1"/>
  <c r="K15" i="200"/>
  <c r="K16" i="200" l="1"/>
  <c r="L15" i="200"/>
  <c r="M15" i="200" l="1"/>
  <c r="L16" i="200"/>
  <c r="M16" i="200" l="1"/>
  <c r="N15" i="200"/>
  <c r="O15" i="200" l="1"/>
  <c r="N16" i="200"/>
  <c r="O16" i="200" l="1"/>
  <c r="P15" i="200"/>
  <c r="Q15" i="200" l="1"/>
  <c r="P16" i="200"/>
  <c r="Q16" i="200" l="1"/>
  <c r="R15" i="200"/>
  <c r="S15" i="200" l="1"/>
  <c r="R16" i="200"/>
  <c r="S16" i="200" l="1"/>
  <c r="T15" i="200"/>
  <c r="U15" i="200" l="1"/>
  <c r="T16" i="200"/>
  <c r="V15" i="200" l="1"/>
  <c r="U16" i="200"/>
  <c r="V16" i="200" l="1"/>
  <c r="W15" i="200"/>
  <c r="W16" i="200" l="1"/>
  <c r="X15" i="200"/>
  <c r="X16" i="200" l="1"/>
  <c r="Y15" i="200"/>
  <c r="Z15" i="200" l="1"/>
  <c r="Y16" i="200"/>
  <c r="Z16" i="200" l="1"/>
  <c r="AA15" i="200"/>
  <c r="AA16" i="200" l="1"/>
  <c r="AB15" i="200"/>
  <c r="AC15" i="200" l="1"/>
  <c r="AB16" i="200"/>
  <c r="AC16" i="200" l="1"/>
  <c r="AD15" i="200"/>
  <c r="AD16" i="200" l="1"/>
  <c r="AE15" i="200"/>
  <c r="AF15" i="200" s="1"/>
  <c r="AG15" i="200" s="1"/>
  <c r="AH15" i="200" l="1"/>
  <c r="AH16" i="200" s="1"/>
  <c r="AF16" i="200"/>
  <c r="AE16" i="200"/>
  <c r="AI15" i="200" l="1"/>
  <c r="AG16" i="200"/>
  <c r="AJ15" i="200" l="1"/>
  <c r="AI16" i="200"/>
  <c r="AK15" i="200" l="1"/>
  <c r="AJ16" i="200"/>
  <c r="N16" i="192"/>
  <c r="K18" i="192" s="1"/>
  <c r="K21" i="192" s="1"/>
  <c r="AK16" i="200" l="1"/>
  <c r="AL15" i="200"/>
  <c r="S7" i="158"/>
  <c r="I33" i="158"/>
  <c r="I30" i="158"/>
  <c r="F8" i="157"/>
  <c r="V13" i="175"/>
  <c r="V12" i="181"/>
  <c r="H12" i="179"/>
  <c r="H14" i="178"/>
  <c r="V11" i="177"/>
  <c r="U12" i="170"/>
  <c r="G12" i="168"/>
  <c r="V15" i="161"/>
  <c r="G18" i="160"/>
  <c r="F11" i="159"/>
  <c r="P15" i="158"/>
  <c r="AH9" i="157"/>
  <c r="V12" i="175"/>
  <c r="G5" i="183"/>
  <c r="V11" i="181"/>
  <c r="H11" i="179"/>
  <c r="H13" i="178"/>
  <c r="V10" i="177"/>
  <c r="U11" i="170"/>
  <c r="G11" i="168"/>
  <c r="V14" i="161"/>
  <c r="G17" i="160"/>
  <c r="F10" i="159"/>
  <c r="P14" i="158"/>
  <c r="AH8" i="157"/>
  <c r="V11" i="175"/>
  <c r="V10" i="181"/>
  <c r="H10" i="179"/>
  <c r="H12" i="178"/>
  <c r="V9" i="177"/>
  <c r="U10" i="170"/>
  <c r="G10" i="168"/>
  <c r="V12" i="161"/>
  <c r="G16" i="160"/>
  <c r="F9" i="159"/>
  <c r="P13" i="158"/>
  <c r="AH7" i="157"/>
  <c r="E6" i="162"/>
  <c r="K26" i="161"/>
  <c r="C28" i="160"/>
  <c r="B18" i="159"/>
  <c r="J11" i="117"/>
  <c r="K24" i="182"/>
  <c r="J29" i="175"/>
  <c r="K25" i="181"/>
  <c r="I24" i="170"/>
  <c r="K24" i="161"/>
  <c r="C27" i="160"/>
  <c r="B17" i="159"/>
  <c r="F7" i="157"/>
  <c r="B21" i="178"/>
  <c r="I20" i="177"/>
  <c r="L25" i="173"/>
  <c r="D27" i="168"/>
  <c r="D5" i="167"/>
  <c r="AM15" i="200" l="1"/>
  <c r="AL16" i="200"/>
  <c r="G24" i="150"/>
  <c r="G23" i="150"/>
  <c r="T8" i="150"/>
  <c r="R8" i="150"/>
  <c r="P8" i="150"/>
  <c r="K15" i="150"/>
  <c r="I14" i="150"/>
  <c r="A19" i="143"/>
  <c r="AM16" i="200" l="1"/>
  <c r="AN15" i="200"/>
  <c r="A9" i="54"/>
  <c r="V3" i="99"/>
  <c r="S8" i="99"/>
  <c r="S7" i="99"/>
  <c r="H18" i="99"/>
  <c r="H19" i="99"/>
  <c r="H17" i="99"/>
  <c r="L9" i="98"/>
  <c r="L7" i="98"/>
  <c r="L5" i="98"/>
  <c r="AC25" i="98"/>
  <c r="AC24" i="98"/>
  <c r="AC23" i="98"/>
  <c r="N8" i="111"/>
  <c r="N9" i="111"/>
  <c r="G8" i="96"/>
  <c r="B10" i="96"/>
  <c r="B8" i="96"/>
  <c r="H5" i="92"/>
  <c r="C5" i="92"/>
  <c r="C6" i="92"/>
  <c r="AN16" i="200" l="1"/>
  <c r="AO15" i="200"/>
  <c r="AO16" i="200" s="1"/>
  <c r="A3" i="82"/>
  <c r="E9" i="127"/>
  <c r="E6" i="127"/>
  <c r="E5" i="127"/>
  <c r="E4" i="127"/>
  <c r="D7" i="126"/>
  <c r="D8" i="126"/>
  <c r="F6" i="110"/>
  <c r="F5" i="110"/>
  <c r="J25" i="123" l="1"/>
  <c r="J26" i="123"/>
  <c r="J24" i="123"/>
  <c r="R13" i="123"/>
  <c r="R12" i="123"/>
  <c r="R11" i="123"/>
  <c r="B14" i="56"/>
  <c r="B12" i="56"/>
  <c r="E8" i="56"/>
  <c r="E9" i="56"/>
  <c r="E7" i="56"/>
  <c r="A4" i="56"/>
  <c r="I2" i="53"/>
  <c r="C7" i="54"/>
  <c r="C6" i="54"/>
  <c r="C5" i="54"/>
  <c r="H6" i="53" l="1"/>
  <c r="H5" i="53"/>
  <c r="D16" i="53"/>
  <c r="R31" i="117" l="1"/>
  <c r="R30" i="117"/>
  <c r="J12" i="117"/>
  <c r="J10" i="117"/>
  <c r="G27" i="126" l="1"/>
  <c r="J26" i="126"/>
  <c r="M26" i="126" s="1"/>
  <c r="J25" i="126"/>
  <c r="M25" i="126" s="1"/>
  <c r="J24" i="126"/>
  <c r="M24" i="126" s="1"/>
  <c r="J23" i="126"/>
  <c r="M23" i="126" s="1"/>
  <c r="J22" i="126"/>
  <c r="M22" i="126" s="1"/>
  <c r="J21" i="126"/>
  <c r="M21" i="126" s="1"/>
  <c r="J20" i="126"/>
  <c r="M20" i="126" s="1"/>
  <c r="J19" i="126"/>
  <c r="M19" i="126" s="1"/>
  <c r="M18" i="126"/>
  <c r="G29" i="126" l="1"/>
  <c r="P7" i="126" s="1"/>
  <c r="P9" i="126" s="1"/>
  <c r="J16" i="126" l="1"/>
  <c r="M16" i="126" s="1"/>
  <c r="J17" i="126"/>
  <c r="M17" i="126" s="1"/>
  <c r="J14" i="126"/>
  <c r="M14" i="126" s="1"/>
  <c r="J15" i="126"/>
  <c r="M15" i="126" s="1"/>
  <c r="J13" i="126"/>
  <c r="M13" i="126" s="1"/>
  <c r="J28" i="126"/>
  <c r="J11" i="126"/>
  <c r="M11" i="126" s="1"/>
  <c r="J12" i="126"/>
  <c r="M12" i="126" s="1"/>
  <c r="O27" i="126" l="1"/>
  <c r="J27" i="126"/>
  <c r="J29" i="126" s="1"/>
  <c r="J112" i="123"/>
  <c r="J111" i="123"/>
  <c r="J110" i="123"/>
  <c r="Q27" i="126" l="1"/>
  <c r="P27" i="126"/>
  <c r="AQ49" i="55"/>
  <c r="W47" i="55"/>
  <c r="W50" i="55" s="1"/>
  <c r="K47" i="55"/>
  <c r="K50" i="55" s="1"/>
  <c r="H47" i="55"/>
  <c r="H50" i="55" s="1"/>
  <c r="AF44" i="55"/>
  <c r="AC44" i="55"/>
  <c r="Q44" i="55"/>
  <c r="AF41" i="55"/>
  <c r="AC41" i="55"/>
  <c r="Q41" i="55"/>
  <c r="AF38" i="55"/>
  <c r="AC38" i="55"/>
  <c r="Q38" i="55"/>
  <c r="AF35" i="55"/>
  <c r="AC35" i="55"/>
  <c r="Q35" i="55"/>
  <c r="AF32" i="55"/>
  <c r="AC32" i="55"/>
  <c r="Q32" i="55"/>
  <c r="AF29" i="55"/>
  <c r="AC29" i="55"/>
  <c r="Q29" i="55"/>
  <c r="AF26" i="55"/>
  <c r="AC26" i="55"/>
  <c r="Q26" i="55"/>
  <c r="AF23" i="55"/>
  <c r="AC23" i="55"/>
  <c r="Q23" i="55"/>
  <c r="AF20" i="55"/>
  <c r="AC20" i="55"/>
  <c r="Q20" i="55"/>
  <c r="AF17" i="55"/>
  <c r="AC17" i="55"/>
  <c r="Q17" i="55"/>
  <c r="AF14" i="55"/>
  <c r="AC14" i="55"/>
  <c r="Q14" i="55"/>
  <c r="AF11" i="55"/>
  <c r="AC11" i="55"/>
  <c r="Q11" i="55"/>
  <c r="P28" i="126" l="1"/>
  <c r="O28" i="126"/>
  <c r="O29" i="126" l="1"/>
  <c r="P29" i="126" l="1"/>
  <c r="AV24" i="200"/>
  <c r="A22" i="200" l="1"/>
  <c r="AV27" i="200"/>
  <c r="AU31" i="200"/>
  <c r="AU34" i="200"/>
  <c r="AU33" i="200"/>
  <c r="A26" i="200"/>
  <c r="A25" i="200"/>
  <c r="A29" i="200"/>
  <c r="A27" i="200"/>
  <c r="A23" i="200"/>
  <c r="A24" i="200"/>
  <c r="AU35" i="200" l="1"/>
  <c r="AV35" i="200" s="1"/>
  <c r="AU32" i="200"/>
  <c r="AV32" i="200" s="1"/>
  <c r="A37" i="200"/>
  <c r="A32" i="200"/>
  <c r="A33" i="200"/>
  <c r="A35" i="200"/>
  <c r="A31" i="200"/>
  <c r="A30" i="200"/>
  <c r="A34" i="200"/>
  <c r="D55" i="200" l="1"/>
  <c r="AV40" i="200"/>
  <c r="A41" i="200"/>
  <c r="A43" i="200"/>
  <c r="A40" i="200"/>
  <c r="A42" i="200"/>
  <c r="A38" i="200"/>
  <c r="A45" i="200"/>
  <c r="A39" i="200"/>
  <c r="AV43" i="200"/>
  <c r="E55" i="200" l="1"/>
  <c r="D56" i="200"/>
  <c r="AV51" i="200"/>
  <c r="AU58" i="200"/>
  <c r="AU54" i="200"/>
  <c r="AU55" i="200"/>
  <c r="AU57" i="200"/>
  <c r="D63" i="200"/>
  <c r="A49" i="200"/>
  <c r="A47" i="200"/>
  <c r="A48" i="200"/>
  <c r="A51" i="200"/>
  <c r="A50" i="200"/>
  <c r="A46" i="200"/>
  <c r="A53" i="200"/>
  <c r="G24" i="200"/>
  <c r="H23" i="200"/>
  <c r="AU48" i="200"/>
  <c r="AV48" i="200" s="1"/>
  <c r="CV58" i="200" l="1"/>
  <c r="CV59" i="200"/>
  <c r="CV54" i="200"/>
  <c r="CV57" i="200"/>
  <c r="CV55" i="200"/>
  <c r="CV61" i="200"/>
  <c r="CV56" i="200"/>
  <c r="E63" i="200"/>
  <c r="D64" i="200"/>
  <c r="F55" i="200"/>
  <c r="E56" i="200"/>
  <c r="AU56" i="200"/>
  <c r="AV56" i="200" s="1"/>
  <c r="AU63" i="200"/>
  <c r="AU62" i="200"/>
  <c r="AU66" i="200"/>
  <c r="AU65" i="200"/>
  <c r="D71" i="200"/>
  <c r="AU59" i="200"/>
  <c r="AV59" i="200" s="1"/>
  <c r="A54" i="200"/>
  <c r="A56" i="200"/>
  <c r="A61" i="200"/>
  <c r="A59" i="200"/>
  <c r="A58" i="200"/>
  <c r="A55" i="200"/>
  <c r="A57" i="200"/>
  <c r="H24" i="200"/>
  <c r="I23" i="200"/>
  <c r="CV66" i="200" l="1"/>
  <c r="CV67" i="200"/>
  <c r="CV62" i="200"/>
  <c r="CV65" i="200"/>
  <c r="CV63" i="200"/>
  <c r="CV64" i="200"/>
  <c r="CV69" i="200"/>
  <c r="G55" i="200"/>
  <c r="F56" i="200"/>
  <c r="E71" i="200"/>
  <c r="D72" i="200"/>
  <c r="F63" i="200"/>
  <c r="E64" i="200"/>
  <c r="AU71" i="200"/>
  <c r="AU74" i="200"/>
  <c r="AU70" i="200"/>
  <c r="AU73" i="200"/>
  <c r="D79" i="200"/>
  <c r="AU67" i="200"/>
  <c r="AV67" i="200" s="1"/>
  <c r="A64" i="200"/>
  <c r="A66" i="200"/>
  <c r="A63" i="200"/>
  <c r="A62" i="200"/>
  <c r="A67" i="200"/>
  <c r="A69" i="200"/>
  <c r="A65" i="200"/>
  <c r="I24" i="200"/>
  <c r="J23" i="200"/>
  <c r="AU64" i="200"/>
  <c r="AV64" i="200" s="1"/>
  <c r="CV77" i="200" l="1"/>
  <c r="CV72" i="200"/>
  <c r="CV74" i="200"/>
  <c r="CV75" i="200"/>
  <c r="CV73" i="200"/>
  <c r="CV71" i="200"/>
  <c r="CV70" i="200"/>
  <c r="F64" i="200"/>
  <c r="G63" i="200"/>
  <c r="E79" i="200"/>
  <c r="D80" i="200"/>
  <c r="E72" i="200"/>
  <c r="F71" i="200"/>
  <c r="G56" i="200"/>
  <c r="H55" i="200"/>
  <c r="AU75" i="200"/>
  <c r="AV75" i="200" s="1"/>
  <c r="AU72" i="200"/>
  <c r="AV72" i="200" s="1"/>
  <c r="A73" i="200"/>
  <c r="A77" i="200"/>
  <c r="A74" i="200"/>
  <c r="A75" i="200"/>
  <c r="A72" i="200"/>
  <c r="A71" i="200"/>
  <c r="A70" i="200"/>
  <c r="J24" i="200"/>
  <c r="K23" i="200"/>
  <c r="AU78" i="200"/>
  <c r="AU79" i="200"/>
  <c r="AU82" i="200"/>
  <c r="AU81" i="200"/>
  <c r="D87" i="200"/>
  <c r="CV85" i="200" l="1"/>
  <c r="CV83" i="200"/>
  <c r="CV82" i="200"/>
  <c r="CV79" i="200"/>
  <c r="CV80" i="200"/>
  <c r="CV81" i="200"/>
  <c r="CV78" i="200"/>
  <c r="G71" i="200"/>
  <c r="F72" i="200"/>
  <c r="F79" i="200"/>
  <c r="E80" i="200"/>
  <c r="G64" i="200"/>
  <c r="H63" i="200"/>
  <c r="E87" i="200"/>
  <c r="D88" i="200"/>
  <c r="H56" i="200"/>
  <c r="I55" i="200"/>
  <c r="AU80" i="200"/>
  <c r="AV80" i="200" s="1"/>
  <c r="AU83" i="200"/>
  <c r="AV83" i="200" s="1"/>
  <c r="AU86" i="200"/>
  <c r="AU87" i="200"/>
  <c r="AU90" i="200"/>
  <c r="AU89" i="200"/>
  <c r="D95" i="200"/>
  <c r="A80" i="200"/>
  <c r="A81" i="200"/>
  <c r="A85" i="200"/>
  <c r="A83" i="200"/>
  <c r="A78" i="200"/>
  <c r="A82" i="200"/>
  <c r="A79" i="200"/>
  <c r="K24" i="200"/>
  <c r="L23" i="200"/>
  <c r="CV86" i="200" l="1"/>
  <c r="CV89" i="200"/>
  <c r="CV87" i="200"/>
  <c r="CV88" i="200"/>
  <c r="CV93" i="200"/>
  <c r="CV90" i="200"/>
  <c r="CV91" i="200"/>
  <c r="F87" i="200"/>
  <c r="E88" i="200"/>
  <c r="H64" i="200"/>
  <c r="I63" i="200"/>
  <c r="F80" i="200"/>
  <c r="G79" i="200"/>
  <c r="I56" i="200"/>
  <c r="J55" i="200"/>
  <c r="E95" i="200"/>
  <c r="D96" i="200"/>
  <c r="G72" i="200"/>
  <c r="H71" i="200"/>
  <c r="L24" i="200"/>
  <c r="M23" i="200"/>
  <c r="AU98" i="200"/>
  <c r="AU94" i="200"/>
  <c r="AU97" i="200"/>
  <c r="AU95" i="200"/>
  <c r="D103" i="200"/>
  <c r="A86" i="200"/>
  <c r="A87" i="200"/>
  <c r="A88" i="200"/>
  <c r="A91" i="200"/>
  <c r="A90" i="200"/>
  <c r="A93" i="200"/>
  <c r="A89" i="200"/>
  <c r="AU91" i="200"/>
  <c r="AV91" i="200" s="1"/>
  <c r="AU88" i="200"/>
  <c r="AV88" i="200" s="1"/>
  <c r="CV98" i="200" l="1"/>
  <c r="CV99" i="200"/>
  <c r="CV94" i="200"/>
  <c r="CV97" i="200"/>
  <c r="CV95" i="200"/>
  <c r="CV101" i="200"/>
  <c r="CV96" i="200"/>
  <c r="G80" i="200"/>
  <c r="H79" i="200"/>
  <c r="J56" i="200"/>
  <c r="K55" i="200"/>
  <c r="I71" i="200"/>
  <c r="H72" i="200"/>
  <c r="I64" i="200"/>
  <c r="J63" i="200"/>
  <c r="E103" i="200"/>
  <c r="D104" i="200"/>
  <c r="F95" i="200"/>
  <c r="E96" i="200"/>
  <c r="G87" i="200"/>
  <c r="F88" i="200"/>
  <c r="AU96" i="200"/>
  <c r="AV96" i="200" s="1"/>
  <c r="AU99" i="200"/>
  <c r="AV99" i="200" s="1"/>
  <c r="AU102" i="200"/>
  <c r="AU105" i="200"/>
  <c r="AU103" i="200"/>
  <c r="AU106" i="200"/>
  <c r="D111" i="200"/>
  <c r="A97" i="200"/>
  <c r="A98" i="200"/>
  <c r="A99" i="200"/>
  <c r="A95" i="200"/>
  <c r="A94" i="200"/>
  <c r="A96" i="200"/>
  <c r="A101" i="200"/>
  <c r="M24" i="200"/>
  <c r="N23" i="200"/>
  <c r="CV109" i="200" l="1"/>
  <c r="CV107" i="200"/>
  <c r="CV104" i="200"/>
  <c r="CV105" i="200"/>
  <c r="CV102" i="200"/>
  <c r="CV103" i="200"/>
  <c r="CV106" i="200"/>
  <c r="J64" i="200"/>
  <c r="K63" i="200"/>
  <c r="E111" i="200"/>
  <c r="D112" i="200"/>
  <c r="G88" i="200"/>
  <c r="H87" i="200"/>
  <c r="I72" i="200"/>
  <c r="J71" i="200"/>
  <c r="L55" i="200"/>
  <c r="K56" i="200"/>
  <c r="G95" i="200"/>
  <c r="F96" i="200"/>
  <c r="H80" i="200"/>
  <c r="I79" i="200"/>
  <c r="F103" i="200"/>
  <c r="E104" i="200"/>
  <c r="AU104" i="200"/>
  <c r="AV104" i="200" s="1"/>
  <c r="AU107" i="200"/>
  <c r="AV107" i="200" s="1"/>
  <c r="AU212" i="200"/>
  <c r="AU209" i="200"/>
  <c r="A104" i="200"/>
  <c r="A106" i="200"/>
  <c r="A103" i="200"/>
  <c r="A109" i="200"/>
  <c r="A105" i="200"/>
  <c r="A102" i="200"/>
  <c r="A107" i="200"/>
  <c r="N24" i="200"/>
  <c r="O23" i="200"/>
  <c r="AU113" i="200"/>
  <c r="AU110" i="200"/>
  <c r="AU111" i="200"/>
  <c r="AU114" i="200"/>
  <c r="D119" i="200"/>
  <c r="CV113" i="200" l="1"/>
  <c r="CV111" i="200"/>
  <c r="CV117" i="200"/>
  <c r="CV114" i="200"/>
  <c r="CV115" i="200"/>
  <c r="CV112" i="200"/>
  <c r="CV110" i="200"/>
  <c r="H95" i="200"/>
  <c r="G96" i="200"/>
  <c r="F111" i="200"/>
  <c r="E112" i="200"/>
  <c r="K64" i="200"/>
  <c r="L63" i="200"/>
  <c r="J72" i="200"/>
  <c r="K71" i="200"/>
  <c r="I80" i="200"/>
  <c r="J79" i="200"/>
  <c r="I87" i="200"/>
  <c r="H88" i="200"/>
  <c r="G103" i="200"/>
  <c r="F104" i="200"/>
  <c r="E119" i="200"/>
  <c r="D120" i="200"/>
  <c r="M55" i="200"/>
  <c r="L56" i="200"/>
  <c r="AU112" i="200"/>
  <c r="AV112" i="200" s="1"/>
  <c r="O24" i="200"/>
  <c r="P23" i="200"/>
  <c r="AU115" i="200"/>
  <c r="AV115" i="200" s="1"/>
  <c r="AU118" i="200"/>
  <c r="AU122" i="200"/>
  <c r="AU121" i="200"/>
  <c r="AU119" i="200"/>
  <c r="D127" i="200"/>
  <c r="A117" i="200"/>
  <c r="A111" i="200"/>
  <c r="A112" i="200"/>
  <c r="A110" i="200"/>
  <c r="A113" i="200"/>
  <c r="A115" i="200"/>
  <c r="A114" i="200"/>
  <c r="CV123" i="200" l="1"/>
  <c r="CV122" i="200"/>
  <c r="CV118" i="200"/>
  <c r="CV125" i="200"/>
  <c r="CV119" i="200"/>
  <c r="CV121" i="200"/>
  <c r="CV120" i="200"/>
  <c r="F119" i="200"/>
  <c r="E120" i="200"/>
  <c r="M63" i="200"/>
  <c r="L64" i="200"/>
  <c r="G104" i="200"/>
  <c r="H103" i="200"/>
  <c r="L71" i="200"/>
  <c r="K72" i="200"/>
  <c r="I88" i="200"/>
  <c r="J87" i="200"/>
  <c r="G111" i="200"/>
  <c r="F112" i="200"/>
  <c r="J80" i="200"/>
  <c r="K79" i="200"/>
  <c r="E127" i="200"/>
  <c r="D128" i="200"/>
  <c r="N55" i="200"/>
  <c r="M56" i="200"/>
  <c r="H96" i="200"/>
  <c r="I95" i="200"/>
  <c r="AU123" i="200"/>
  <c r="AV123" i="200" s="1"/>
  <c r="P24" i="200"/>
  <c r="Q23" i="200"/>
  <c r="AU130" i="200"/>
  <c r="AU126" i="200"/>
  <c r="AU127" i="200"/>
  <c r="AU129" i="200"/>
  <c r="D135" i="200"/>
  <c r="AU120" i="200"/>
  <c r="AV120" i="200" s="1"/>
  <c r="A122" i="200"/>
  <c r="A119" i="200"/>
  <c r="A120" i="200"/>
  <c r="A118" i="200"/>
  <c r="A125" i="200"/>
  <c r="A121" i="200"/>
  <c r="A123" i="200"/>
  <c r="CV130" i="200" l="1"/>
  <c r="CV131" i="200"/>
  <c r="CV133" i="200"/>
  <c r="CV129" i="200"/>
  <c r="CV126" i="200"/>
  <c r="CV128" i="200"/>
  <c r="CV127" i="200"/>
  <c r="F127" i="200"/>
  <c r="E128" i="200"/>
  <c r="M71" i="200"/>
  <c r="L72" i="200"/>
  <c r="L79" i="200"/>
  <c r="K80" i="200"/>
  <c r="I103" i="200"/>
  <c r="H104" i="200"/>
  <c r="D136" i="200"/>
  <c r="E135" i="200"/>
  <c r="I96" i="200"/>
  <c r="J95" i="200"/>
  <c r="H111" i="200"/>
  <c r="G112" i="200"/>
  <c r="N63" i="200"/>
  <c r="M64" i="200"/>
  <c r="K87" i="200"/>
  <c r="J88" i="200"/>
  <c r="O55" i="200"/>
  <c r="N56" i="200"/>
  <c r="G119" i="200"/>
  <c r="F120" i="200"/>
  <c r="AU128" i="200"/>
  <c r="AV128" i="200" s="1"/>
  <c r="Q24" i="200"/>
  <c r="R23" i="200"/>
  <c r="AU135" i="200"/>
  <c r="AU134" i="200"/>
  <c r="AU138" i="200"/>
  <c r="AU137" i="200"/>
  <c r="D143" i="200"/>
  <c r="A130" i="200"/>
  <c r="A129" i="200"/>
  <c r="A128" i="200"/>
  <c r="A133" i="200"/>
  <c r="A131" i="200"/>
  <c r="A127" i="200"/>
  <c r="A126" i="200"/>
  <c r="AU131" i="200"/>
  <c r="AV131" i="200" s="1"/>
  <c r="CV139" i="200" l="1"/>
  <c r="CV141" i="200"/>
  <c r="CV138" i="200"/>
  <c r="CV137" i="200"/>
  <c r="CV135" i="200"/>
  <c r="CV136" i="200"/>
  <c r="CV134" i="200"/>
  <c r="O63" i="200"/>
  <c r="N64" i="200"/>
  <c r="I104" i="200"/>
  <c r="J103" i="200"/>
  <c r="G120" i="200"/>
  <c r="H119" i="200"/>
  <c r="H112" i="200"/>
  <c r="I111" i="200"/>
  <c r="L80" i="200"/>
  <c r="M79" i="200"/>
  <c r="K95" i="200"/>
  <c r="J96" i="200"/>
  <c r="O56" i="200"/>
  <c r="P55" i="200"/>
  <c r="N71" i="200"/>
  <c r="M72" i="200"/>
  <c r="F135" i="200"/>
  <c r="E136" i="200"/>
  <c r="E143" i="200"/>
  <c r="D144" i="200"/>
  <c r="K88" i="200"/>
  <c r="L87" i="200"/>
  <c r="F128" i="200"/>
  <c r="G127" i="200"/>
  <c r="AU139" i="200"/>
  <c r="AV139" i="200" s="1"/>
  <c r="AU136" i="200"/>
  <c r="AV136" i="200" s="1"/>
  <c r="A137" i="200"/>
  <c r="A141" i="200"/>
  <c r="A135" i="200"/>
  <c r="A139" i="200"/>
  <c r="A136" i="200"/>
  <c r="A138" i="200"/>
  <c r="A134" i="200"/>
  <c r="AU142" i="200"/>
  <c r="AU145" i="200"/>
  <c r="AU143" i="200"/>
  <c r="AU146" i="200"/>
  <c r="D151" i="200"/>
  <c r="R24" i="200"/>
  <c r="S23" i="200"/>
  <c r="CV149" i="200" l="1"/>
  <c r="CV142" i="200"/>
  <c r="CV146" i="200"/>
  <c r="CV143" i="200"/>
  <c r="CV147" i="200"/>
  <c r="CV145" i="200"/>
  <c r="CV144" i="200"/>
  <c r="G128" i="200"/>
  <c r="H127" i="200"/>
  <c r="O71" i="200"/>
  <c r="N72" i="200"/>
  <c r="J111" i="200"/>
  <c r="I112" i="200"/>
  <c r="E151" i="200"/>
  <c r="D152" i="200"/>
  <c r="M87" i="200"/>
  <c r="L88" i="200"/>
  <c r="P56" i="200"/>
  <c r="Q55" i="200"/>
  <c r="H120" i="200"/>
  <c r="I119" i="200"/>
  <c r="K103" i="200"/>
  <c r="J104" i="200"/>
  <c r="F143" i="200"/>
  <c r="E144" i="200"/>
  <c r="L95" i="200"/>
  <c r="K96" i="200"/>
  <c r="N79" i="200"/>
  <c r="M80" i="200"/>
  <c r="G135" i="200"/>
  <c r="F136" i="200"/>
  <c r="O64" i="200"/>
  <c r="P63" i="200"/>
  <c r="AU144" i="200"/>
  <c r="AV144" i="200" s="1"/>
  <c r="AU147" i="200"/>
  <c r="AV147" i="200" s="1"/>
  <c r="AU150" i="200"/>
  <c r="AU151" i="200"/>
  <c r="AU153" i="200"/>
  <c r="AU154" i="200"/>
  <c r="D159" i="200"/>
  <c r="S24" i="200"/>
  <c r="T23" i="200"/>
  <c r="A142" i="200"/>
  <c r="A147" i="200"/>
  <c r="A146" i="200"/>
  <c r="A143" i="200"/>
  <c r="A145" i="200"/>
  <c r="A144" i="200"/>
  <c r="A149" i="200"/>
  <c r="CV150" i="200" l="1"/>
  <c r="CV153" i="200"/>
  <c r="CV151" i="200"/>
  <c r="CV157" i="200"/>
  <c r="CV152" i="200"/>
  <c r="CV155" i="200"/>
  <c r="CV154" i="200"/>
  <c r="H135" i="200"/>
  <c r="G136" i="200"/>
  <c r="L103" i="200"/>
  <c r="K104" i="200"/>
  <c r="E152" i="200"/>
  <c r="F151" i="200"/>
  <c r="I120" i="200"/>
  <c r="J119" i="200"/>
  <c r="N80" i="200"/>
  <c r="O79" i="200"/>
  <c r="J112" i="200"/>
  <c r="K111" i="200"/>
  <c r="R55" i="200"/>
  <c r="Q56" i="200"/>
  <c r="M95" i="200"/>
  <c r="L96" i="200"/>
  <c r="O72" i="200"/>
  <c r="P71" i="200"/>
  <c r="P64" i="200"/>
  <c r="Q63" i="200"/>
  <c r="H128" i="200"/>
  <c r="I127" i="200"/>
  <c r="E159" i="200"/>
  <c r="D160" i="200"/>
  <c r="F144" i="200"/>
  <c r="G143" i="200"/>
  <c r="N87" i="200"/>
  <c r="M88" i="200"/>
  <c r="AU155" i="200"/>
  <c r="AV155" i="200" s="1"/>
  <c r="AU152" i="200"/>
  <c r="AV152" i="200" s="1"/>
  <c r="AU159" i="200"/>
  <c r="AU158" i="200"/>
  <c r="AU161" i="200"/>
  <c r="AU162" i="200"/>
  <c r="D167" i="200"/>
  <c r="T24" i="200"/>
  <c r="U23" i="200"/>
  <c r="A151" i="200"/>
  <c r="A157" i="200"/>
  <c r="A155" i="200"/>
  <c r="A154" i="200"/>
  <c r="A150" i="200"/>
  <c r="A152" i="200"/>
  <c r="A153" i="200"/>
  <c r="CV165" i="200" l="1"/>
  <c r="CV163" i="200"/>
  <c r="CV161" i="200"/>
  <c r="CV158" i="200"/>
  <c r="CV159" i="200"/>
  <c r="CV160" i="200"/>
  <c r="CV162" i="200"/>
  <c r="F159" i="200"/>
  <c r="E160" i="200"/>
  <c r="N95" i="200"/>
  <c r="M96" i="200"/>
  <c r="I128" i="200"/>
  <c r="J127" i="200"/>
  <c r="G151" i="200"/>
  <c r="F152" i="200"/>
  <c r="R56" i="200"/>
  <c r="S55" i="200"/>
  <c r="R63" i="200"/>
  <c r="Q64" i="200"/>
  <c r="K112" i="200"/>
  <c r="L111" i="200"/>
  <c r="J120" i="200"/>
  <c r="K119" i="200"/>
  <c r="O87" i="200"/>
  <c r="N88" i="200"/>
  <c r="M103" i="200"/>
  <c r="L104" i="200"/>
  <c r="E167" i="200"/>
  <c r="D168" i="200"/>
  <c r="G144" i="200"/>
  <c r="H143" i="200"/>
  <c r="P72" i="200"/>
  <c r="Q71" i="200"/>
  <c r="P79" i="200"/>
  <c r="O80" i="200"/>
  <c r="I135" i="200"/>
  <c r="H136" i="200"/>
  <c r="AU163" i="200"/>
  <c r="AV163" i="200" s="1"/>
  <c r="AU160" i="200"/>
  <c r="AV160" i="200" s="1"/>
  <c r="U24" i="200"/>
  <c r="V23" i="200"/>
  <c r="A162" i="200"/>
  <c r="A165" i="200"/>
  <c r="A163" i="200"/>
  <c r="A159" i="200"/>
  <c r="A158" i="200"/>
  <c r="A160" i="200"/>
  <c r="A161" i="200"/>
  <c r="AU167" i="200"/>
  <c r="AU166" i="200"/>
  <c r="AU169" i="200"/>
  <c r="AU170" i="200"/>
  <c r="D175" i="200"/>
  <c r="CV171" i="200" l="1"/>
  <c r="CV166" i="200"/>
  <c r="CV169" i="200"/>
  <c r="CV167" i="200"/>
  <c r="CV173" i="200"/>
  <c r="CV168" i="200"/>
  <c r="CV170" i="200"/>
  <c r="H144" i="200"/>
  <c r="I143" i="200"/>
  <c r="H151" i="200"/>
  <c r="G152" i="200"/>
  <c r="E175" i="200"/>
  <c r="D176" i="200"/>
  <c r="L112" i="200"/>
  <c r="M111" i="200"/>
  <c r="K127" i="200"/>
  <c r="J128" i="200"/>
  <c r="I136" i="200"/>
  <c r="J135" i="200"/>
  <c r="F167" i="200"/>
  <c r="E168" i="200"/>
  <c r="P80" i="200"/>
  <c r="Q79" i="200"/>
  <c r="N103" i="200"/>
  <c r="M104" i="200"/>
  <c r="R64" i="200"/>
  <c r="S63" i="200"/>
  <c r="O95" i="200"/>
  <c r="N96" i="200"/>
  <c r="K120" i="200"/>
  <c r="L119" i="200"/>
  <c r="Q72" i="200"/>
  <c r="R71" i="200"/>
  <c r="T55" i="200"/>
  <c r="S56" i="200"/>
  <c r="P87" i="200"/>
  <c r="O88" i="200"/>
  <c r="F160" i="200"/>
  <c r="G159" i="200"/>
  <c r="AU171" i="200"/>
  <c r="AV171" i="200" s="1"/>
  <c r="V24" i="200"/>
  <c r="W23" i="200"/>
  <c r="AU168" i="200"/>
  <c r="AV168" i="200" s="1"/>
  <c r="A170" i="200"/>
  <c r="A173" i="200"/>
  <c r="A168" i="200"/>
  <c r="A167" i="200"/>
  <c r="A166" i="200"/>
  <c r="A169" i="200"/>
  <c r="A171" i="200"/>
  <c r="AU178" i="200"/>
  <c r="AU177" i="200"/>
  <c r="AU175" i="200"/>
  <c r="AU174" i="200"/>
  <c r="D183" i="200"/>
  <c r="CV181" i="200" l="1"/>
  <c r="CV178" i="200"/>
  <c r="CV174" i="200"/>
  <c r="CV175" i="200"/>
  <c r="CV179" i="200"/>
  <c r="CV176" i="200"/>
  <c r="CV177" i="200"/>
  <c r="M119" i="200"/>
  <c r="L120" i="200"/>
  <c r="M112" i="200"/>
  <c r="N111" i="200"/>
  <c r="Q87" i="200"/>
  <c r="P88" i="200"/>
  <c r="P95" i="200"/>
  <c r="O96" i="200"/>
  <c r="G167" i="200"/>
  <c r="F168" i="200"/>
  <c r="F175" i="200"/>
  <c r="E176" i="200"/>
  <c r="T63" i="200"/>
  <c r="S64" i="200"/>
  <c r="K135" i="200"/>
  <c r="J136" i="200"/>
  <c r="E183" i="200"/>
  <c r="D184" i="200"/>
  <c r="H159" i="200"/>
  <c r="G160" i="200"/>
  <c r="R79" i="200"/>
  <c r="Q80" i="200"/>
  <c r="U55" i="200"/>
  <c r="T56" i="200"/>
  <c r="H152" i="200"/>
  <c r="I151" i="200"/>
  <c r="R72" i="200"/>
  <c r="S71" i="200"/>
  <c r="J143" i="200"/>
  <c r="I144" i="200"/>
  <c r="N104" i="200"/>
  <c r="O103" i="200"/>
  <c r="L127" i="200"/>
  <c r="K128" i="200"/>
  <c r="AU176" i="200"/>
  <c r="AV176" i="200" s="1"/>
  <c r="A175" i="200"/>
  <c r="A178" i="200"/>
  <c r="A174" i="200"/>
  <c r="A181" i="200"/>
  <c r="A176" i="200"/>
  <c r="A179" i="200"/>
  <c r="A177" i="200"/>
  <c r="AU186" i="200"/>
  <c r="AU183" i="200"/>
  <c r="AU185" i="200"/>
  <c r="AU182" i="200"/>
  <c r="D191" i="200"/>
  <c r="AU179" i="200"/>
  <c r="AV179" i="200" s="1"/>
  <c r="W24" i="200"/>
  <c r="X23" i="200"/>
  <c r="CV189" i="200" l="1"/>
  <c r="CV186" i="200"/>
  <c r="CV184" i="200"/>
  <c r="CV183" i="200"/>
  <c r="CV187" i="200"/>
  <c r="CV185" i="200"/>
  <c r="CV182" i="200"/>
  <c r="O104" i="200"/>
  <c r="P103" i="200"/>
  <c r="E191" i="200"/>
  <c r="D192" i="200"/>
  <c r="V55" i="200"/>
  <c r="U56" i="200"/>
  <c r="K136" i="200"/>
  <c r="L135" i="200"/>
  <c r="P96" i="200"/>
  <c r="Q95" i="200"/>
  <c r="J144" i="200"/>
  <c r="K143" i="200"/>
  <c r="S79" i="200"/>
  <c r="R80" i="200"/>
  <c r="U63" i="200"/>
  <c r="T64" i="200"/>
  <c r="Q88" i="200"/>
  <c r="R87" i="200"/>
  <c r="T71" i="200"/>
  <c r="S72" i="200"/>
  <c r="N112" i="200"/>
  <c r="O111" i="200"/>
  <c r="H160" i="200"/>
  <c r="I159" i="200"/>
  <c r="F176" i="200"/>
  <c r="G175" i="200"/>
  <c r="J151" i="200"/>
  <c r="I152" i="200"/>
  <c r="L128" i="200"/>
  <c r="M127" i="200"/>
  <c r="F183" i="200"/>
  <c r="E184" i="200"/>
  <c r="H167" i="200"/>
  <c r="G168" i="200"/>
  <c r="N119" i="200"/>
  <c r="M120" i="200"/>
  <c r="AU187" i="200"/>
  <c r="AV187" i="200" s="1"/>
  <c r="AU184" i="200"/>
  <c r="AV184" i="200" s="1"/>
  <c r="AU191" i="200"/>
  <c r="AU194" i="200"/>
  <c r="AU193" i="200"/>
  <c r="AU190" i="200"/>
  <c r="D199" i="200"/>
  <c r="A186" i="200"/>
  <c r="A187" i="200"/>
  <c r="A189" i="200"/>
  <c r="A184" i="200"/>
  <c r="A185" i="200"/>
  <c r="A183" i="200"/>
  <c r="A182" i="200"/>
  <c r="X24" i="200"/>
  <c r="Y23" i="200"/>
  <c r="CV194" i="200" l="1"/>
  <c r="CV195" i="200"/>
  <c r="CV190" i="200"/>
  <c r="CV193" i="200"/>
  <c r="CV191" i="200"/>
  <c r="CV192" i="200"/>
  <c r="G183" i="200"/>
  <c r="F184" i="200"/>
  <c r="U64" i="200"/>
  <c r="V63" i="200"/>
  <c r="N127" i="200"/>
  <c r="M128" i="200"/>
  <c r="P111" i="200"/>
  <c r="O112" i="200"/>
  <c r="T79" i="200"/>
  <c r="S80" i="200"/>
  <c r="V56" i="200"/>
  <c r="W55" i="200"/>
  <c r="I160" i="200"/>
  <c r="J159" i="200"/>
  <c r="K144" i="200"/>
  <c r="L143" i="200"/>
  <c r="M135" i="200"/>
  <c r="L136" i="200"/>
  <c r="E199" i="200"/>
  <c r="D200" i="200"/>
  <c r="N120" i="200"/>
  <c r="O119" i="200"/>
  <c r="J152" i="200"/>
  <c r="K151" i="200"/>
  <c r="U71" i="200"/>
  <c r="T72" i="200"/>
  <c r="F191" i="200"/>
  <c r="E192" i="200"/>
  <c r="H175" i="200"/>
  <c r="G176" i="200"/>
  <c r="S87" i="200"/>
  <c r="R88" i="200"/>
  <c r="Q96" i="200"/>
  <c r="R95" i="200"/>
  <c r="P104" i="200"/>
  <c r="Q103" i="200"/>
  <c r="I167" i="200"/>
  <c r="H168" i="200"/>
  <c r="AU195" i="200"/>
  <c r="AV195" i="200" s="1"/>
  <c r="AU202" i="200"/>
  <c r="AU198" i="200"/>
  <c r="AU199" i="200"/>
  <c r="AU201" i="200"/>
  <c r="AU211" i="200" s="1"/>
  <c r="AU213" i="200" s="1"/>
  <c r="AV213" i="200" s="1"/>
  <c r="A197" i="200"/>
  <c r="A192" i="200"/>
  <c r="A194" i="200"/>
  <c r="A191" i="200"/>
  <c r="A190" i="200"/>
  <c r="A195" i="200"/>
  <c r="A193" i="200"/>
  <c r="AU192" i="200"/>
  <c r="AV192" i="200" s="1"/>
  <c r="Y24" i="200"/>
  <c r="Z23" i="200"/>
  <c r="A198" i="200" l="1"/>
  <c r="AU203" i="200"/>
  <c r="AV203" i="200" s="1"/>
  <c r="AU208" i="200"/>
  <c r="AU210" i="200" s="1"/>
  <c r="AV210" i="200" s="1"/>
  <c r="T87" i="200"/>
  <c r="S88" i="200"/>
  <c r="P112" i="200"/>
  <c r="Q111" i="200"/>
  <c r="O120" i="200"/>
  <c r="P119" i="200"/>
  <c r="K159" i="200"/>
  <c r="J160" i="200"/>
  <c r="K152" i="200"/>
  <c r="L151" i="200"/>
  <c r="L144" i="200"/>
  <c r="M143" i="200"/>
  <c r="I168" i="200"/>
  <c r="J167" i="200"/>
  <c r="H176" i="200"/>
  <c r="I175" i="200"/>
  <c r="O127" i="200"/>
  <c r="N128" i="200"/>
  <c r="Q104" i="200"/>
  <c r="R103" i="200"/>
  <c r="W56" i="200"/>
  <c r="X55" i="200"/>
  <c r="W63" i="200"/>
  <c r="V64" i="200"/>
  <c r="F192" i="200"/>
  <c r="G191" i="200"/>
  <c r="E200" i="200"/>
  <c r="F199" i="200"/>
  <c r="S95" i="200"/>
  <c r="R96" i="200"/>
  <c r="V71" i="200"/>
  <c r="U72" i="200"/>
  <c r="N135" i="200"/>
  <c r="M136" i="200"/>
  <c r="T80" i="200"/>
  <c r="U79" i="200"/>
  <c r="H183" i="200"/>
  <c r="G184" i="200"/>
  <c r="Z24" i="200"/>
  <c r="AA23" i="200"/>
  <c r="A203" i="200"/>
  <c r="A202" i="200"/>
  <c r="A205" i="200"/>
  <c r="A199" i="200"/>
  <c r="AU200" i="200"/>
  <c r="AV200" i="200" s="1"/>
  <c r="A200" i="200"/>
  <c r="A201" i="200"/>
  <c r="W71" i="200" l="1"/>
  <c r="V72" i="200"/>
  <c r="W64" i="200"/>
  <c r="X63" i="200"/>
  <c r="L159" i="200"/>
  <c r="K160" i="200"/>
  <c r="X56" i="200"/>
  <c r="Y55" i="200"/>
  <c r="K167" i="200"/>
  <c r="J168" i="200"/>
  <c r="P120" i="200"/>
  <c r="Q119" i="200"/>
  <c r="H184" i="200"/>
  <c r="I183" i="200"/>
  <c r="T95" i="200"/>
  <c r="S96" i="200"/>
  <c r="U80" i="200"/>
  <c r="V79" i="200"/>
  <c r="G199" i="200"/>
  <c r="F200" i="200"/>
  <c r="S103" i="200"/>
  <c r="R104" i="200"/>
  <c r="M144" i="200"/>
  <c r="N143" i="200"/>
  <c r="Q112" i="200"/>
  <c r="R111" i="200"/>
  <c r="J175" i="200"/>
  <c r="I176" i="200"/>
  <c r="L152" i="200"/>
  <c r="M151" i="200"/>
  <c r="G192" i="200"/>
  <c r="H191" i="200"/>
  <c r="O135" i="200"/>
  <c r="N136" i="200"/>
  <c r="O128" i="200"/>
  <c r="P127" i="200"/>
  <c r="U87" i="200"/>
  <c r="T88" i="200"/>
  <c r="AA24" i="200"/>
  <c r="AB23" i="200"/>
  <c r="U95" i="200" l="1"/>
  <c r="T96" i="200"/>
  <c r="J183" i="200"/>
  <c r="I184" i="200"/>
  <c r="I191" i="200"/>
  <c r="H192" i="200"/>
  <c r="N144" i="200"/>
  <c r="O143" i="200"/>
  <c r="T103" i="200"/>
  <c r="S104" i="200"/>
  <c r="M159" i="200"/>
  <c r="L160" i="200"/>
  <c r="R119" i="200"/>
  <c r="Q120" i="200"/>
  <c r="X64" i="200"/>
  <c r="Y63" i="200"/>
  <c r="M152" i="200"/>
  <c r="N151" i="200"/>
  <c r="U88" i="200"/>
  <c r="V87" i="200"/>
  <c r="P128" i="200"/>
  <c r="Q127" i="200"/>
  <c r="R112" i="200"/>
  <c r="S111" i="200"/>
  <c r="W79" i="200"/>
  <c r="V80" i="200"/>
  <c r="Y56" i="200"/>
  <c r="Z55" i="200"/>
  <c r="J176" i="200"/>
  <c r="K175" i="200"/>
  <c r="G200" i="200"/>
  <c r="H199" i="200"/>
  <c r="P135" i="200"/>
  <c r="O136" i="200"/>
  <c r="L167" i="200"/>
  <c r="K168" i="200"/>
  <c r="W72" i="200"/>
  <c r="X71" i="200"/>
  <c r="AB24" i="200"/>
  <c r="AC23" i="200"/>
  <c r="T111" i="200" l="1"/>
  <c r="S112" i="200"/>
  <c r="Z63" i="200"/>
  <c r="Y64" i="200"/>
  <c r="O144" i="200"/>
  <c r="P143" i="200"/>
  <c r="R120" i="200"/>
  <c r="S119" i="200"/>
  <c r="I192" i="200"/>
  <c r="J191" i="200"/>
  <c r="Y71" i="200"/>
  <c r="X72" i="200"/>
  <c r="Q128" i="200"/>
  <c r="R127" i="200"/>
  <c r="N159" i="200"/>
  <c r="M160" i="200"/>
  <c r="K183" i="200"/>
  <c r="J184" i="200"/>
  <c r="K176" i="200"/>
  <c r="L175" i="200"/>
  <c r="I199" i="200"/>
  <c r="H200" i="200"/>
  <c r="AA55" i="200"/>
  <c r="Z56" i="200"/>
  <c r="W87" i="200"/>
  <c r="V88" i="200"/>
  <c r="M167" i="200"/>
  <c r="L168" i="200"/>
  <c r="O151" i="200"/>
  <c r="N152" i="200"/>
  <c r="P136" i="200"/>
  <c r="Q135" i="200"/>
  <c r="W80" i="200"/>
  <c r="X79" i="200"/>
  <c r="T104" i="200"/>
  <c r="U103" i="200"/>
  <c r="U96" i="200"/>
  <c r="V95" i="200"/>
  <c r="AC24" i="200"/>
  <c r="AD23" i="200"/>
  <c r="AE23" i="200" s="1"/>
  <c r="AF23" i="200" s="1"/>
  <c r="AA56" i="200" l="1"/>
  <c r="AB55" i="200"/>
  <c r="O159" i="200"/>
  <c r="N160" i="200"/>
  <c r="S127" i="200"/>
  <c r="R128" i="200"/>
  <c r="Q143" i="200"/>
  <c r="P144" i="200"/>
  <c r="Q136" i="200"/>
  <c r="R135" i="200"/>
  <c r="T119" i="200"/>
  <c r="S120" i="200"/>
  <c r="I200" i="200"/>
  <c r="J199" i="200"/>
  <c r="W95" i="200"/>
  <c r="V96" i="200"/>
  <c r="V103" i="200"/>
  <c r="U104" i="200"/>
  <c r="N167" i="200"/>
  <c r="M168" i="200"/>
  <c r="Y72" i="200"/>
  <c r="Z71" i="200"/>
  <c r="AA63" i="200"/>
  <c r="Z64" i="200"/>
  <c r="P151" i="200"/>
  <c r="O152" i="200"/>
  <c r="J192" i="200"/>
  <c r="K191" i="200"/>
  <c r="L176" i="200"/>
  <c r="M175" i="200"/>
  <c r="Y79" i="200"/>
  <c r="X80" i="200"/>
  <c r="X87" i="200"/>
  <c r="W88" i="200"/>
  <c r="L183" i="200"/>
  <c r="K184" i="200"/>
  <c r="T112" i="200"/>
  <c r="U111" i="200"/>
  <c r="AG23" i="200"/>
  <c r="AH23" i="200" s="1"/>
  <c r="AF24" i="200"/>
  <c r="AD24" i="200"/>
  <c r="Y80" i="200" l="1"/>
  <c r="Z79" i="200"/>
  <c r="AB63" i="200"/>
  <c r="AA64" i="200"/>
  <c r="W96" i="200"/>
  <c r="X95" i="200"/>
  <c r="Q144" i="200"/>
  <c r="R143" i="200"/>
  <c r="V111" i="200"/>
  <c r="U112" i="200"/>
  <c r="M176" i="200"/>
  <c r="N175" i="200"/>
  <c r="AA71" i="200"/>
  <c r="Z72" i="200"/>
  <c r="J200" i="200"/>
  <c r="K199" i="200"/>
  <c r="T127" i="200"/>
  <c r="S128" i="200"/>
  <c r="L191" i="200"/>
  <c r="K192" i="200"/>
  <c r="O167" i="200"/>
  <c r="N168" i="200"/>
  <c r="U119" i="200"/>
  <c r="T120" i="200"/>
  <c r="P159" i="200"/>
  <c r="O160" i="200"/>
  <c r="L184" i="200"/>
  <c r="M183" i="200"/>
  <c r="S135" i="200"/>
  <c r="R136" i="200"/>
  <c r="AC55" i="200"/>
  <c r="AB56" i="200"/>
  <c r="X88" i="200"/>
  <c r="Y87" i="200"/>
  <c r="P152" i="200"/>
  <c r="Q151" i="200"/>
  <c r="W103" i="200"/>
  <c r="V104" i="200"/>
  <c r="AH24" i="200"/>
  <c r="AI23" i="200"/>
  <c r="AE24" i="200"/>
  <c r="X96" i="200" l="1"/>
  <c r="Y95" i="200"/>
  <c r="W104" i="200"/>
  <c r="X103" i="200"/>
  <c r="S136" i="200"/>
  <c r="T135" i="200"/>
  <c r="O168" i="200"/>
  <c r="P167" i="200"/>
  <c r="AB71" i="200"/>
  <c r="AA72" i="200"/>
  <c r="R144" i="200"/>
  <c r="S143" i="200"/>
  <c r="V119" i="200"/>
  <c r="U120" i="200"/>
  <c r="R151" i="200"/>
  <c r="Q152" i="200"/>
  <c r="N183" i="200"/>
  <c r="M184" i="200"/>
  <c r="N176" i="200"/>
  <c r="O175" i="200"/>
  <c r="AC63" i="200"/>
  <c r="AB64" i="200"/>
  <c r="L199" i="200"/>
  <c r="K200" i="200"/>
  <c r="AD55" i="200"/>
  <c r="AC56" i="200"/>
  <c r="M191" i="200"/>
  <c r="L192" i="200"/>
  <c r="Z87" i="200"/>
  <c r="Y88" i="200"/>
  <c r="Z80" i="200"/>
  <c r="AA79" i="200"/>
  <c r="P160" i="200"/>
  <c r="Q159" i="200"/>
  <c r="T128" i="200"/>
  <c r="U127" i="200"/>
  <c r="W111" i="200"/>
  <c r="V112" i="200"/>
  <c r="AJ23" i="200"/>
  <c r="AI24" i="200"/>
  <c r="M199" i="200" l="1"/>
  <c r="L200" i="200"/>
  <c r="S151" i="200"/>
  <c r="R152" i="200"/>
  <c r="U135" i="200"/>
  <c r="T136" i="200"/>
  <c r="AA80" i="200"/>
  <c r="AB79" i="200"/>
  <c r="X111" i="200"/>
  <c r="W112" i="200"/>
  <c r="AD63" i="200"/>
  <c r="AC64" i="200"/>
  <c r="V120" i="200"/>
  <c r="W119" i="200"/>
  <c r="Z88" i="200"/>
  <c r="AA87" i="200"/>
  <c r="V127" i="200"/>
  <c r="U128" i="200"/>
  <c r="O176" i="200"/>
  <c r="P175" i="200"/>
  <c r="S144" i="200"/>
  <c r="T143" i="200"/>
  <c r="Y103" i="200"/>
  <c r="X104" i="200"/>
  <c r="N191" i="200"/>
  <c r="M192" i="200"/>
  <c r="Y96" i="200"/>
  <c r="Z95" i="200"/>
  <c r="P168" i="200"/>
  <c r="Q167" i="200"/>
  <c r="Q160" i="200"/>
  <c r="R159" i="200"/>
  <c r="AE55" i="200"/>
  <c r="AD56" i="200"/>
  <c r="N184" i="200"/>
  <c r="O183" i="200"/>
  <c r="AC71" i="200"/>
  <c r="AB72" i="200"/>
  <c r="AK23" i="200"/>
  <c r="AJ24" i="200"/>
  <c r="AG24" i="200"/>
  <c r="AC79" i="200" l="1"/>
  <c r="AB80" i="200"/>
  <c r="Q168" i="200"/>
  <c r="R167" i="200"/>
  <c r="T144" i="200"/>
  <c r="U143" i="200"/>
  <c r="W120" i="200"/>
  <c r="X119" i="200"/>
  <c r="S159" i="200"/>
  <c r="R160" i="200"/>
  <c r="AA88" i="200"/>
  <c r="AB87" i="200"/>
  <c r="V135" i="200"/>
  <c r="U136" i="200"/>
  <c r="AD71" i="200"/>
  <c r="AC72" i="200"/>
  <c r="O184" i="200"/>
  <c r="P183" i="200"/>
  <c r="P176" i="200"/>
  <c r="Q175" i="200"/>
  <c r="AA95" i="200"/>
  <c r="Z96" i="200"/>
  <c r="AE63" i="200"/>
  <c r="AD64" i="200"/>
  <c r="T151" i="200"/>
  <c r="S152" i="200"/>
  <c r="Y104" i="200"/>
  <c r="Z103" i="200"/>
  <c r="AF55" i="200"/>
  <c r="AE56" i="200"/>
  <c r="O191" i="200"/>
  <c r="N192" i="200"/>
  <c r="W127" i="200"/>
  <c r="V128" i="200"/>
  <c r="X112" i="200"/>
  <c r="Y111" i="200"/>
  <c r="N199" i="200"/>
  <c r="M200" i="200"/>
  <c r="AL23" i="200"/>
  <c r="AK24" i="200"/>
  <c r="Y119" i="200" l="1"/>
  <c r="X120" i="200"/>
  <c r="O192" i="200"/>
  <c r="P191" i="200"/>
  <c r="AF63" i="200"/>
  <c r="AE64" i="200"/>
  <c r="AE71" i="200"/>
  <c r="AD72" i="200"/>
  <c r="U144" i="200"/>
  <c r="V143" i="200"/>
  <c r="N200" i="200"/>
  <c r="O199" i="200"/>
  <c r="AF56" i="200"/>
  <c r="AG55" i="200"/>
  <c r="AB95" i="200"/>
  <c r="AA96" i="200"/>
  <c r="W135" i="200"/>
  <c r="V136" i="200"/>
  <c r="Y112" i="200"/>
  <c r="Z111" i="200"/>
  <c r="AA103" i="200"/>
  <c r="Z104" i="200"/>
  <c r="R175" i="200"/>
  <c r="Q176" i="200"/>
  <c r="AB88" i="200"/>
  <c r="AC87" i="200"/>
  <c r="S167" i="200"/>
  <c r="R168" i="200"/>
  <c r="P184" i="200"/>
  <c r="Q183" i="200"/>
  <c r="W128" i="200"/>
  <c r="X127" i="200"/>
  <c r="U151" i="200"/>
  <c r="T152" i="200"/>
  <c r="T159" i="200"/>
  <c r="S160" i="200"/>
  <c r="AD79" i="200"/>
  <c r="AC80" i="200"/>
  <c r="AM23" i="200"/>
  <c r="AL24" i="200"/>
  <c r="S175" i="200" l="1"/>
  <c r="R176" i="200"/>
  <c r="AB96" i="200"/>
  <c r="AC95" i="200"/>
  <c r="AF71" i="200"/>
  <c r="AE72" i="200"/>
  <c r="AH55" i="200"/>
  <c r="AG56" i="200"/>
  <c r="X128" i="200"/>
  <c r="Y127" i="200"/>
  <c r="AB103" i="200"/>
  <c r="AA104" i="200"/>
  <c r="AF64" i="200"/>
  <c r="AG63" i="200"/>
  <c r="AA111" i="200"/>
  <c r="Z112" i="200"/>
  <c r="O200" i="200"/>
  <c r="P199" i="200"/>
  <c r="P192" i="200"/>
  <c r="Q191" i="200"/>
  <c r="AE79" i="200"/>
  <c r="AD80" i="200"/>
  <c r="T167" i="200"/>
  <c r="S168" i="200"/>
  <c r="W143" i="200"/>
  <c r="V144" i="200"/>
  <c r="Q184" i="200"/>
  <c r="R183" i="200"/>
  <c r="U159" i="200"/>
  <c r="T160" i="200"/>
  <c r="AD87" i="200"/>
  <c r="AC88" i="200"/>
  <c r="U152" i="200"/>
  <c r="V151" i="200"/>
  <c r="W136" i="200"/>
  <c r="X135" i="200"/>
  <c r="Y120" i="200"/>
  <c r="Z119" i="200"/>
  <c r="AN23" i="200"/>
  <c r="AM24" i="200"/>
  <c r="AE87" i="200" l="1"/>
  <c r="AD88" i="200"/>
  <c r="U167" i="200"/>
  <c r="T168" i="200"/>
  <c r="AB111" i="200"/>
  <c r="AA112" i="200"/>
  <c r="AH56" i="200"/>
  <c r="AI55" i="200"/>
  <c r="AG64" i="200"/>
  <c r="AH63" i="200"/>
  <c r="V159" i="200"/>
  <c r="U160" i="200"/>
  <c r="AE80" i="200"/>
  <c r="AF79" i="200"/>
  <c r="AG71" i="200"/>
  <c r="AF72" i="200"/>
  <c r="X136" i="200"/>
  <c r="Y135" i="200"/>
  <c r="S183" i="200"/>
  <c r="R184" i="200"/>
  <c r="Q192" i="200"/>
  <c r="R191" i="200"/>
  <c r="AD95" i="200"/>
  <c r="AC96" i="200"/>
  <c r="AA119" i="200"/>
  <c r="Z120" i="200"/>
  <c r="AB104" i="200"/>
  <c r="AC103" i="200"/>
  <c r="W151" i="200"/>
  <c r="V152" i="200"/>
  <c r="P200" i="200"/>
  <c r="Q199" i="200"/>
  <c r="Y128" i="200"/>
  <c r="Z127" i="200"/>
  <c r="X143" i="200"/>
  <c r="W144" i="200"/>
  <c r="T175" i="200"/>
  <c r="S176" i="200"/>
  <c r="AO23" i="200"/>
  <c r="AO24" i="200" s="1"/>
  <c r="AN24" i="200"/>
  <c r="AD96" i="200" l="1"/>
  <c r="AE95" i="200"/>
  <c r="AG72" i="200"/>
  <c r="AH71" i="200"/>
  <c r="S191" i="200"/>
  <c r="R192" i="200"/>
  <c r="AF80" i="200"/>
  <c r="AG79" i="200"/>
  <c r="Q200" i="200"/>
  <c r="R199" i="200"/>
  <c r="AC111" i="200"/>
  <c r="AB112" i="200"/>
  <c r="AD103" i="200"/>
  <c r="AC104" i="200"/>
  <c r="S184" i="200"/>
  <c r="T183" i="200"/>
  <c r="W159" i="200"/>
  <c r="V160" i="200"/>
  <c r="V167" i="200"/>
  <c r="U168" i="200"/>
  <c r="AJ55" i="200"/>
  <c r="AI56" i="200"/>
  <c r="Y143" i="200"/>
  <c r="X144" i="200"/>
  <c r="Z128" i="200"/>
  <c r="AA127" i="200"/>
  <c r="Y136" i="200"/>
  <c r="Z135" i="200"/>
  <c r="AI63" i="200"/>
  <c r="AH64" i="200"/>
  <c r="U175" i="200"/>
  <c r="T176" i="200"/>
  <c r="W152" i="200"/>
  <c r="X151" i="200"/>
  <c r="AA120" i="200"/>
  <c r="AB119" i="200"/>
  <c r="AE88" i="200"/>
  <c r="AF87" i="200"/>
  <c r="U183" i="200" l="1"/>
  <c r="T184" i="200"/>
  <c r="V175" i="200"/>
  <c r="U176" i="200"/>
  <c r="AJ63" i="200"/>
  <c r="AI64" i="200"/>
  <c r="AK55" i="200"/>
  <c r="AJ56" i="200"/>
  <c r="AE103" i="200"/>
  <c r="AD104" i="200"/>
  <c r="T191" i="200"/>
  <c r="S192" i="200"/>
  <c r="AC119" i="200"/>
  <c r="AB120" i="200"/>
  <c r="AA135" i="200"/>
  <c r="Z136" i="200"/>
  <c r="AI71" i="200"/>
  <c r="AH72" i="200"/>
  <c r="AG80" i="200"/>
  <c r="AH79" i="200"/>
  <c r="Y144" i="200"/>
  <c r="Z143" i="200"/>
  <c r="AF88" i="200"/>
  <c r="AG87" i="200"/>
  <c r="W167" i="200"/>
  <c r="V168" i="200"/>
  <c r="AD111" i="200"/>
  <c r="AC112" i="200"/>
  <c r="X152" i="200"/>
  <c r="Y151" i="200"/>
  <c r="AB127" i="200"/>
  <c r="AA128" i="200"/>
  <c r="R200" i="200"/>
  <c r="S199" i="200"/>
  <c r="AE96" i="200"/>
  <c r="AF95" i="200"/>
  <c r="W160" i="200"/>
  <c r="X159" i="200"/>
  <c r="AB135" i="200" l="1"/>
  <c r="AA136" i="200"/>
  <c r="AK56" i="200"/>
  <c r="AL55" i="200"/>
  <c r="X160" i="200"/>
  <c r="Y159" i="200"/>
  <c r="Z144" i="200"/>
  <c r="AA143" i="200"/>
  <c r="AD119" i="200"/>
  <c r="AC120" i="200"/>
  <c r="AJ64" i="200"/>
  <c r="AK63" i="200"/>
  <c r="AH87" i="200"/>
  <c r="AG88" i="200"/>
  <c r="AC127" i="200"/>
  <c r="AB128" i="200"/>
  <c r="Z151" i="200"/>
  <c r="Y152" i="200"/>
  <c r="AF96" i="200"/>
  <c r="AG95" i="200"/>
  <c r="AH80" i="200"/>
  <c r="AI79" i="200"/>
  <c r="AE111" i="200"/>
  <c r="AD112" i="200"/>
  <c r="U191" i="200"/>
  <c r="T192" i="200"/>
  <c r="W175" i="200"/>
  <c r="V176" i="200"/>
  <c r="S200" i="200"/>
  <c r="T199" i="200"/>
  <c r="W168" i="200"/>
  <c r="X167" i="200"/>
  <c r="AJ71" i="200"/>
  <c r="AI72" i="200"/>
  <c r="AE104" i="200"/>
  <c r="AF103" i="200"/>
  <c r="V183" i="200"/>
  <c r="U184" i="200"/>
  <c r="AF111" i="200" l="1"/>
  <c r="AE112" i="200"/>
  <c r="AD127" i="200"/>
  <c r="AC128" i="200"/>
  <c r="U199" i="200"/>
  <c r="T200" i="200"/>
  <c r="AJ79" i="200"/>
  <c r="AI80" i="200"/>
  <c r="Y160" i="200"/>
  <c r="Z159" i="200"/>
  <c r="W183" i="200"/>
  <c r="V184" i="200"/>
  <c r="AH88" i="200"/>
  <c r="AI87" i="200"/>
  <c r="AA144" i="200"/>
  <c r="AB143" i="200"/>
  <c r="AF104" i="200"/>
  <c r="AG103" i="200"/>
  <c r="AH95" i="200"/>
  <c r="AG96" i="200"/>
  <c r="AL63" i="200"/>
  <c r="AK64" i="200"/>
  <c r="AL56" i="200"/>
  <c r="AM55" i="200"/>
  <c r="Y167" i="200"/>
  <c r="X168" i="200"/>
  <c r="W176" i="200"/>
  <c r="X175" i="200"/>
  <c r="AK71" i="200"/>
  <c r="AJ72" i="200"/>
  <c r="V191" i="200"/>
  <c r="U192" i="200"/>
  <c r="Z152" i="200"/>
  <c r="AA151" i="200"/>
  <c r="AD120" i="200"/>
  <c r="AE119" i="200"/>
  <c r="AB136" i="200"/>
  <c r="AC135" i="200"/>
  <c r="AJ80" i="200" l="1"/>
  <c r="AK79" i="200"/>
  <c r="AI88" i="200"/>
  <c r="AJ87" i="200"/>
  <c r="AL71" i="200"/>
  <c r="AK72" i="200"/>
  <c r="AM63" i="200"/>
  <c r="AL64" i="200"/>
  <c r="V199" i="200"/>
  <c r="U200" i="200"/>
  <c r="AD135" i="200"/>
  <c r="AC136" i="200"/>
  <c r="AM56" i="200"/>
  <c r="AN55" i="200"/>
  <c r="AC143" i="200"/>
  <c r="AB144" i="200"/>
  <c r="W191" i="200"/>
  <c r="V192" i="200"/>
  <c r="AI95" i="200"/>
  <c r="AH96" i="200"/>
  <c r="W184" i="200"/>
  <c r="X183" i="200"/>
  <c r="AE127" i="200"/>
  <c r="AD128" i="200"/>
  <c r="AB151" i="200"/>
  <c r="AA152" i="200"/>
  <c r="AG104" i="200"/>
  <c r="AH103" i="200"/>
  <c r="AA159" i="200"/>
  <c r="Z160" i="200"/>
  <c r="AF119" i="200"/>
  <c r="AE120" i="200"/>
  <c r="X176" i="200"/>
  <c r="Y175" i="200"/>
  <c r="Y168" i="200"/>
  <c r="Z167" i="200"/>
  <c r="AF112" i="200"/>
  <c r="AG111" i="200"/>
  <c r="AF120" i="200" l="1"/>
  <c r="AG119" i="200"/>
  <c r="AE128" i="200"/>
  <c r="AF127" i="200"/>
  <c r="AC144" i="200"/>
  <c r="AD143" i="200"/>
  <c r="AN63" i="200"/>
  <c r="AM64" i="200"/>
  <c r="Y183" i="200"/>
  <c r="X184" i="200"/>
  <c r="AN56" i="200"/>
  <c r="AO55" i="200"/>
  <c r="AO56" i="200" s="1"/>
  <c r="AM71" i="200"/>
  <c r="AL72" i="200"/>
  <c r="AH111" i="200"/>
  <c r="AG112" i="200"/>
  <c r="AJ88" i="200"/>
  <c r="AK87" i="200"/>
  <c r="AI96" i="200"/>
  <c r="AJ95" i="200"/>
  <c r="AE135" i="200"/>
  <c r="AD136" i="200"/>
  <c r="Y176" i="200"/>
  <c r="Z175" i="200"/>
  <c r="AL79" i="200"/>
  <c r="AK80" i="200"/>
  <c r="AB159" i="200"/>
  <c r="AA160" i="200"/>
  <c r="Z168" i="200"/>
  <c r="AA167" i="200"/>
  <c r="AI103" i="200"/>
  <c r="AH104" i="200"/>
  <c r="AC151" i="200"/>
  <c r="AB152" i="200"/>
  <c r="W192" i="200"/>
  <c r="X191" i="200"/>
  <c r="W199" i="200"/>
  <c r="V200" i="200"/>
  <c r="AJ103" i="200" l="1"/>
  <c r="AI104" i="200"/>
  <c r="AI111" i="200"/>
  <c r="AH112" i="200"/>
  <c r="AN64" i="200"/>
  <c r="AO63" i="200"/>
  <c r="AO64" i="200" s="1"/>
  <c r="AE143" i="200"/>
  <c r="AD144" i="200"/>
  <c r="AE136" i="200"/>
  <c r="AF135" i="200"/>
  <c r="AM72" i="200"/>
  <c r="AN71" i="200"/>
  <c r="Z176" i="200"/>
  <c r="AA175" i="200"/>
  <c r="AA168" i="200"/>
  <c r="AB167" i="200"/>
  <c r="W200" i="200"/>
  <c r="X199" i="200"/>
  <c r="X192" i="200"/>
  <c r="Y191" i="200"/>
  <c r="AK95" i="200"/>
  <c r="AJ96" i="200"/>
  <c r="AG127" i="200"/>
  <c r="AF128" i="200"/>
  <c r="AL87" i="200"/>
  <c r="AK88" i="200"/>
  <c r="AH119" i="200"/>
  <c r="AG120" i="200"/>
  <c r="AC159" i="200"/>
  <c r="AB160" i="200"/>
  <c r="AD151" i="200"/>
  <c r="AC152" i="200"/>
  <c r="AL80" i="200"/>
  <c r="AM79" i="200"/>
  <c r="Z183" i="200"/>
  <c r="Y184" i="200"/>
  <c r="AC167" i="200" l="1"/>
  <c r="AB168" i="200"/>
  <c r="AF143" i="200"/>
  <c r="AE144" i="200"/>
  <c r="AA176" i="200"/>
  <c r="AB175" i="200"/>
  <c r="Y192" i="200"/>
  <c r="Z191" i="200"/>
  <c r="AN72" i="200"/>
  <c r="AO71" i="200"/>
  <c r="AO72" i="200" s="1"/>
  <c r="AD152" i="200"/>
  <c r="AE151" i="200"/>
  <c r="AG128" i="200"/>
  <c r="AH127" i="200"/>
  <c r="AJ111" i="200"/>
  <c r="AI112" i="200"/>
  <c r="AD159" i="200"/>
  <c r="AC160" i="200"/>
  <c r="AL95" i="200"/>
  <c r="AK96" i="200"/>
  <c r="AA183" i="200"/>
  <c r="Z184" i="200"/>
  <c r="AI119" i="200"/>
  <c r="AH120" i="200"/>
  <c r="AM80" i="200"/>
  <c r="AN79" i="200"/>
  <c r="Y199" i="200"/>
  <c r="X200" i="200"/>
  <c r="AF136" i="200"/>
  <c r="AG135" i="200"/>
  <c r="AM87" i="200"/>
  <c r="AL88" i="200"/>
  <c r="AK103" i="200"/>
  <c r="AJ104" i="200"/>
  <c r="AN87" i="200" l="1"/>
  <c r="AM88" i="200"/>
  <c r="Z192" i="200"/>
  <c r="AA191" i="200"/>
  <c r="AI120" i="200"/>
  <c r="AJ119" i="200"/>
  <c r="AJ112" i="200"/>
  <c r="AK111" i="200"/>
  <c r="AG136" i="200"/>
  <c r="AH135" i="200"/>
  <c r="AI127" i="200"/>
  <c r="AH128" i="200"/>
  <c r="AC175" i="200"/>
  <c r="AB176" i="200"/>
  <c r="AF151" i="200"/>
  <c r="AE152" i="200"/>
  <c r="Y200" i="200"/>
  <c r="Z199" i="200"/>
  <c r="AM95" i="200"/>
  <c r="AL96" i="200"/>
  <c r="AF144" i="200"/>
  <c r="AG143" i="200"/>
  <c r="AB183" i="200"/>
  <c r="AA184" i="200"/>
  <c r="AN80" i="200"/>
  <c r="AO79" i="200"/>
  <c r="AO80" i="200" s="1"/>
  <c r="AL103" i="200"/>
  <c r="AK104" i="200"/>
  <c r="AE159" i="200"/>
  <c r="AD160" i="200"/>
  <c r="AD167" i="200"/>
  <c r="AC168" i="200"/>
  <c r="AE167" i="200" l="1"/>
  <c r="AD168" i="200"/>
  <c r="AC183" i="200"/>
  <c r="AB184" i="200"/>
  <c r="AF152" i="200"/>
  <c r="AG151" i="200"/>
  <c r="AH143" i="200"/>
  <c r="AG144" i="200"/>
  <c r="AJ120" i="200"/>
  <c r="AK119" i="200"/>
  <c r="AC176" i="200"/>
  <c r="AD175" i="200"/>
  <c r="AB191" i="200"/>
  <c r="AA192" i="200"/>
  <c r="AM103" i="200"/>
  <c r="AL104" i="200"/>
  <c r="AN95" i="200"/>
  <c r="AM96" i="200"/>
  <c r="AI128" i="200"/>
  <c r="AJ127" i="200"/>
  <c r="AE160" i="200"/>
  <c r="AF159" i="200"/>
  <c r="AA199" i="200"/>
  <c r="Z200" i="200"/>
  <c r="AI135" i="200"/>
  <c r="AH136" i="200"/>
  <c r="AL111" i="200"/>
  <c r="AK112" i="200"/>
  <c r="AO87" i="200"/>
  <c r="AO88" i="200" s="1"/>
  <c r="AN88" i="200"/>
  <c r="AB199" i="200" l="1"/>
  <c r="AA200" i="200"/>
  <c r="AM104" i="200"/>
  <c r="AN103" i="200"/>
  <c r="AH144" i="200"/>
  <c r="AI143" i="200"/>
  <c r="AH151" i="200"/>
  <c r="AG152" i="200"/>
  <c r="AC191" i="200"/>
  <c r="AB192" i="200"/>
  <c r="AK127" i="200"/>
  <c r="AJ128" i="200"/>
  <c r="AE175" i="200"/>
  <c r="AD176" i="200"/>
  <c r="AC184" i="200"/>
  <c r="AD183" i="200"/>
  <c r="AF160" i="200"/>
  <c r="AG159" i="200"/>
  <c r="AM111" i="200"/>
  <c r="AL112" i="200"/>
  <c r="AL119" i="200"/>
  <c r="AK120" i="200"/>
  <c r="AJ135" i="200"/>
  <c r="AI136" i="200"/>
  <c r="AN96" i="200"/>
  <c r="AO95" i="200"/>
  <c r="AO96" i="200" s="1"/>
  <c r="AE168" i="200"/>
  <c r="AF167" i="200"/>
  <c r="AH152" i="200" l="1"/>
  <c r="AI151" i="200"/>
  <c r="AJ143" i="200"/>
  <c r="AI144" i="200"/>
  <c r="AE183" i="200"/>
  <c r="AD184" i="200"/>
  <c r="AJ136" i="200"/>
  <c r="AK135" i="200"/>
  <c r="AM119" i="200"/>
  <c r="AL120" i="200"/>
  <c r="AE176" i="200"/>
  <c r="AF175" i="200"/>
  <c r="AN104" i="200"/>
  <c r="AO103" i="200"/>
  <c r="AO104" i="200" s="1"/>
  <c r="AF168" i="200"/>
  <c r="AG167" i="200"/>
  <c r="AK128" i="200"/>
  <c r="AL127" i="200"/>
  <c r="AG160" i="200"/>
  <c r="AH159" i="200"/>
  <c r="AN111" i="200"/>
  <c r="AM112" i="200"/>
  <c r="AD191" i="200"/>
  <c r="AC192" i="200"/>
  <c r="AC199" i="200"/>
  <c r="AB200" i="200"/>
  <c r="AO111" i="200" l="1"/>
  <c r="AO112" i="200" s="1"/>
  <c r="AN112" i="200"/>
  <c r="AF183" i="200"/>
  <c r="AE184" i="200"/>
  <c r="AI159" i="200"/>
  <c r="AH160" i="200"/>
  <c r="AG175" i="200"/>
  <c r="AF176" i="200"/>
  <c r="AK143" i="200"/>
  <c r="AJ144" i="200"/>
  <c r="AG168" i="200"/>
  <c r="AH167" i="200"/>
  <c r="AL135" i="200"/>
  <c r="AK136" i="200"/>
  <c r="AD192" i="200"/>
  <c r="AE191" i="200"/>
  <c r="AL128" i="200"/>
  <c r="AM127" i="200"/>
  <c r="AJ151" i="200"/>
  <c r="AI152" i="200"/>
  <c r="AD199" i="200"/>
  <c r="AC200" i="200"/>
  <c r="AN119" i="200"/>
  <c r="AM120" i="200"/>
  <c r="AE192" i="200" l="1"/>
  <c r="AF191" i="200"/>
  <c r="AN120" i="200"/>
  <c r="AO119" i="200"/>
  <c r="AO120" i="200" s="1"/>
  <c r="AE199" i="200"/>
  <c r="AD200" i="200"/>
  <c r="AM135" i="200"/>
  <c r="AL136" i="200"/>
  <c r="AI160" i="200"/>
  <c r="AJ159" i="200"/>
  <c r="AG183" i="200"/>
  <c r="AF184" i="200"/>
  <c r="AG176" i="200"/>
  <c r="AH175" i="200"/>
  <c r="AH168" i="200"/>
  <c r="AI167" i="200"/>
  <c r="AK151" i="200"/>
  <c r="AJ152" i="200"/>
  <c r="AM128" i="200"/>
  <c r="AN127" i="200"/>
  <c r="AL143" i="200"/>
  <c r="AK144" i="200"/>
  <c r="AM136" i="200" l="1"/>
  <c r="AN135" i="200"/>
  <c r="AF199" i="200"/>
  <c r="AE200" i="200"/>
  <c r="AH176" i="200"/>
  <c r="AI175" i="200"/>
  <c r="AM143" i="200"/>
  <c r="AL144" i="200"/>
  <c r="AN128" i="200"/>
  <c r="AO127" i="200"/>
  <c r="AO128" i="200" s="1"/>
  <c r="AI168" i="200"/>
  <c r="AJ167" i="200"/>
  <c r="AH183" i="200"/>
  <c r="AG184" i="200"/>
  <c r="AK159" i="200"/>
  <c r="AJ160" i="200"/>
  <c r="AF192" i="200"/>
  <c r="AG191" i="200"/>
  <c r="AL151" i="200"/>
  <c r="AK152" i="200"/>
  <c r="AK160" i="200" l="1"/>
  <c r="AL159" i="200"/>
  <c r="AN143" i="200"/>
  <c r="AM144" i="200"/>
  <c r="AJ175" i="200"/>
  <c r="AI176" i="200"/>
  <c r="AH184" i="200"/>
  <c r="AI183" i="200"/>
  <c r="AF200" i="200"/>
  <c r="AG199" i="200"/>
  <c r="AK167" i="200"/>
  <c r="AJ168" i="200"/>
  <c r="AM151" i="200"/>
  <c r="AL152" i="200"/>
  <c r="AG192" i="200"/>
  <c r="AH191" i="200"/>
  <c r="AN136" i="200"/>
  <c r="AO135" i="200"/>
  <c r="AO136" i="200" s="1"/>
  <c r="AM152" i="200" l="1"/>
  <c r="AN151" i="200"/>
  <c r="AK175" i="200"/>
  <c r="AJ176" i="200"/>
  <c r="AH192" i="200"/>
  <c r="AI191" i="200"/>
  <c r="AJ183" i="200"/>
  <c r="AI184" i="200"/>
  <c r="AL167" i="200"/>
  <c r="AK168" i="200"/>
  <c r="AN144" i="200"/>
  <c r="AO143" i="200"/>
  <c r="AO144" i="200" s="1"/>
  <c r="AG200" i="200"/>
  <c r="AH199" i="200"/>
  <c r="AM159" i="200"/>
  <c r="AL160" i="200"/>
  <c r="AM160" i="200" l="1"/>
  <c r="AN159" i="200"/>
  <c r="AK183" i="200"/>
  <c r="AJ184" i="200"/>
  <c r="AH200" i="200"/>
  <c r="AI199" i="200"/>
  <c r="AJ191" i="200"/>
  <c r="AI192" i="200"/>
  <c r="AK176" i="200"/>
  <c r="AL175" i="200"/>
  <c r="AN152" i="200"/>
  <c r="AO151" i="200"/>
  <c r="AO152" i="200" s="1"/>
  <c r="AM167" i="200"/>
  <c r="AL168" i="200"/>
  <c r="AJ199" i="200" l="1"/>
  <c r="AI200" i="200"/>
  <c r="AJ192" i="200"/>
  <c r="AK191" i="200"/>
  <c r="AN167" i="200"/>
  <c r="AM168" i="200"/>
  <c r="AL183" i="200"/>
  <c r="AK184" i="200"/>
  <c r="AL176" i="200"/>
  <c r="AM175" i="200"/>
  <c r="AO159" i="200"/>
  <c r="AO160" i="200" s="1"/>
  <c r="AN160" i="200"/>
  <c r="AM183" i="200" l="1"/>
  <c r="AL184" i="200"/>
  <c r="AN168" i="200"/>
  <c r="AO167" i="200"/>
  <c r="AO168" i="200" s="1"/>
  <c r="AL191" i="200"/>
  <c r="AK192" i="200"/>
  <c r="AM176" i="200"/>
  <c r="AN175" i="200"/>
  <c r="AK199" i="200"/>
  <c r="AJ200" i="200"/>
  <c r="AM191" i="200" l="1"/>
  <c r="AL192" i="200"/>
  <c r="AN176" i="200"/>
  <c r="AO175" i="200"/>
  <c r="AO176" i="200" s="1"/>
  <c r="AL199" i="200"/>
  <c r="AK200" i="200"/>
  <c r="AN183" i="200"/>
  <c r="AM184" i="200"/>
  <c r="AN184" i="200" l="1"/>
  <c r="AO183" i="200"/>
  <c r="AO184" i="200" s="1"/>
  <c r="AM199" i="200"/>
  <c r="AL200" i="200"/>
  <c r="AM192" i="200"/>
  <c r="AN191" i="200"/>
  <c r="AO191" i="200" l="1"/>
  <c r="AO192" i="200" s="1"/>
  <c r="AN192" i="200"/>
  <c r="AM200" i="200"/>
  <c r="AN199" i="200"/>
  <c r="AN200" i="200" l="1"/>
  <c r="AO199" i="200"/>
  <c r="AO200" i="20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5" authorId="0" shapeId="0" xr:uid="{00000000-0006-0000-2A00-000001000000}">
      <text>
        <r>
          <rPr>
            <sz val="9"/>
            <color rgb="FF000000"/>
            <rFont val="ＭＳ Ｐゴシック"/>
            <family val="3"/>
            <charset val="128"/>
          </rPr>
          <t>有の場合はその内容を記入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6" authorId="0" shapeId="0" xr:uid="{00000000-0006-0000-2C00-000001000000}">
      <text>
        <r>
          <rPr>
            <sz val="9"/>
            <color indexed="81"/>
            <rFont val="ＭＳ Ｐゴシック"/>
            <family val="3"/>
            <charset val="128"/>
          </rPr>
          <t>有の場合はその内容を記入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20" authorId="0" shapeId="0" xr:uid="{00000000-0006-0000-2E00-000001000000}">
      <text>
        <r>
          <rPr>
            <sz val="9"/>
            <color rgb="FF000000"/>
            <rFont val="ＭＳ Ｐゴシック"/>
            <family val="3"/>
            <charset val="128"/>
          </rPr>
          <t>有の場合はその内容を記入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J2" authorId="0" shapeId="0" xr:uid="{C4461FA3-785D-4E54-B6D9-B61E80ABA0F5}">
      <text>
        <r>
          <rPr>
            <b/>
            <sz val="9"/>
            <color indexed="81"/>
            <rFont val="MS P ゴシック"/>
            <family val="3"/>
            <charset val="128"/>
          </rPr>
          <t>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D00-000001000000}">
      <text>
        <r>
          <rPr>
            <sz val="9"/>
            <color indexed="81"/>
            <rFont val="ＭＳ Ｐゴシック"/>
            <family val="3"/>
            <charset val="128"/>
          </rPr>
          <t xml:space="preserve">前期末残高又は前ページ残高の証紙枚数入力
</t>
        </r>
      </text>
    </comment>
    <comment ref="Q11" authorId="0" shapeId="0" xr:uid="{00000000-0006-0000-0D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D00-000003000000}">
      <text>
        <r>
          <rPr>
            <sz val="9"/>
            <color indexed="81"/>
            <rFont val="ＭＳ Ｐゴシック"/>
            <family val="3"/>
            <charset val="128"/>
          </rPr>
          <t>「受入・払出年月日」欄に入力すると、証紙枚数が表示されます。</t>
        </r>
      </text>
    </comment>
    <comment ref="AF11" authorId="0" shapeId="0" xr:uid="{00000000-0006-0000-0D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D00-000005000000}">
      <text>
        <r>
          <rPr>
            <sz val="9"/>
            <color indexed="81"/>
            <rFont val="ＭＳ Ｐゴシック"/>
            <family val="3"/>
            <charset val="128"/>
          </rPr>
          <t xml:space="preserve">決算日の被共済者の人数を入力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岩崎　優志</author>
    <author>堤　博之</author>
  </authors>
  <commentList>
    <comment ref="A13" authorId="0" shapeId="0" xr:uid="{691EC34B-798F-4359-914A-7A376EB7C5FB}">
      <text>
        <r>
          <rPr>
            <b/>
            <sz val="9"/>
            <color indexed="10"/>
            <rFont val="MS P ゴシック"/>
            <family val="3"/>
            <charset val="128"/>
          </rPr>
          <t>対象期間を選択して印刷して下さい。</t>
        </r>
      </text>
    </comment>
    <comment ref="AS17" authorId="1" shapeId="0" xr:uid="{A7967D88-FF28-4D66-A5AC-107CCA41FDFD}">
      <text>
        <r>
          <rPr>
            <b/>
            <sz val="9"/>
            <color indexed="81"/>
            <rFont val="MS P ゴシック"/>
            <family val="3"/>
            <charset val="128"/>
          </rPr>
          <t>(1)完全週休２日（土日）
対象期間の全ての土曜日及び日曜日において、現場閉所率又は平均休日率が２８．５％（２日／７日）以上を行ったと認められる場合（週は、月曜日から日曜日までとする。）
(2)４週８休以上（月単位）
対象期間内の全ての月において、現場閉所率又は平均休日率が２８．５％（８日／２８日）以上と認められる場合（暦上、週２日の閉所では現場閉所率等が２８．５％に満たない月は、その月の土曜日及び日曜日の合計日数以上の閉所を行っている場合に、４週８休以上（月単位）を達成しているものとみなす。）
(3)４週８休以上（通期）
対象期間内において、現場閉所率又は平均休日率が２８．５％（８日／２８日）以上と認められる場合
※港湾工事及び漁港漁場工事に係る当該区分に関しては、４週８休以上（通期）のみ。</t>
        </r>
      </text>
    </comment>
    <comment ref="AT20" authorId="1" shapeId="0" xr:uid="{D2A18A77-A419-459B-99AB-18B1F760555D}">
      <text>
        <r>
          <rPr>
            <b/>
            <sz val="9"/>
            <color indexed="81"/>
            <rFont val="MS P ゴシック"/>
            <family val="3"/>
            <charset val="128"/>
          </rPr>
          <t>港湾工事及び漁港漁場工事は、４週８休以上（通期）のみであるため、完全週休2日の判定欄は削除しても良い。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早島　健吾</author>
  </authors>
  <commentList>
    <comment ref="AN15" authorId="0" shapeId="0" xr:uid="{07D400E2-E520-4C88-B1AC-AE432FF89407}">
      <text>
        <r>
          <rPr>
            <sz val="12"/>
            <color indexed="81"/>
            <rFont val="MS P ゴシック"/>
            <family val="3"/>
            <charset val="128"/>
          </rPr>
          <t>【受注者記入】
リストから利用する情報共有システムを選択する
（対象システム一覧）
・工事情報共有システム／株式会社 建設システム　
・電納ASPer／株式会社 建設総合サービス
・現場クラウドforサイボウズoffice／株式会社 現場サポート
・工事監理官／日本電気 株式会社</t>
        </r>
      </text>
    </comment>
    <comment ref="AI18" authorId="0" shapeId="0" xr:uid="{95F7DBE1-F73D-4AE4-8273-9845909B0E35}">
      <text>
        <r>
          <rPr>
            <sz val="12"/>
            <color indexed="81"/>
            <rFont val="MS P ゴシック"/>
            <family val="3"/>
            <charset val="128"/>
          </rPr>
          <t>【受注者記入】
現場代理人や監理技術者等の利用者に関する事項を記入する。</t>
        </r>
      </text>
    </comment>
    <comment ref="AI24" authorId="0" shapeId="0" xr:uid="{D29A2B1B-2109-4B61-8AD5-655A59EB44CB}">
      <text>
        <r>
          <rPr>
            <sz val="12"/>
            <color indexed="81"/>
            <rFont val="MS P ゴシック"/>
            <family val="3"/>
            <charset val="128"/>
          </rPr>
          <t xml:space="preserve">【発注者記入】
課長等決裁権者から順に課長補佐、監督員等の利用者に関する事項を記入する。発注者支援業務における現場技術員にシステムを利用させる場合は、利用者欄に追加してもよい。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O8" authorId="0" shapeId="0" xr:uid="{5FF72002-BCEB-46B2-A286-34A272B99F7B}">
      <text>
        <r>
          <rPr>
            <sz val="9"/>
            <color indexed="81"/>
            <rFont val="MS P ゴシック"/>
            <family val="3"/>
            <charset val="128"/>
          </rPr>
          <t>選択する</t>
        </r>
      </text>
    </comment>
    <comment ref="R8" authorId="0" shapeId="0" xr:uid="{7B296813-BC88-4C5E-8C27-9CDCAE4C6639}">
      <text>
        <r>
          <rPr>
            <sz val="9"/>
            <color indexed="81"/>
            <rFont val="MS P ゴシック"/>
            <family val="3"/>
            <charset val="128"/>
          </rPr>
          <t>選択する</t>
        </r>
      </text>
    </comment>
    <comment ref="O10" authorId="0" shapeId="0" xr:uid="{66CF91DC-8F61-4D1A-AAC9-24AC54BD28D1}">
      <text>
        <r>
          <rPr>
            <sz val="9"/>
            <color indexed="81"/>
            <rFont val="MS P ゴシック"/>
            <family val="3"/>
            <charset val="128"/>
          </rPr>
          <t>選択する</t>
        </r>
      </text>
    </comment>
    <comment ref="R10" authorId="0" shapeId="0" xr:uid="{A47444C2-FA10-4145-BC35-846A1B2648B0}">
      <text>
        <r>
          <rPr>
            <sz val="9"/>
            <color indexed="81"/>
            <rFont val="MS P ゴシック"/>
            <family val="3"/>
            <charset val="128"/>
          </rPr>
          <t>選択する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碇　憲樹</author>
  </authors>
  <commentList>
    <comment ref="G27" authorId="0" shapeId="0" xr:uid="{00000000-0006-0000-3600-000001000000}">
      <text>
        <r>
          <rPr>
            <b/>
            <sz val="9"/>
            <color indexed="81"/>
            <rFont val="MS P ゴシック"/>
            <family val="3"/>
            <charset val="128"/>
          </rPr>
          <t>自動計算</t>
        </r>
      </text>
    </comment>
    <comment ref="J27" authorId="0" shapeId="0" xr:uid="{00000000-0006-0000-3600-000002000000}">
      <text>
        <r>
          <rPr>
            <b/>
            <sz val="9"/>
            <color indexed="81"/>
            <rFont val="MS P ゴシック"/>
            <family val="3"/>
            <charset val="128"/>
          </rPr>
          <t>自動計算</t>
        </r>
      </text>
    </comment>
    <comment ref="O27" authorId="0" shapeId="0" xr:uid="{00000000-0006-0000-3600-000003000000}">
      <text>
        <r>
          <rPr>
            <b/>
            <sz val="9"/>
            <color indexed="81"/>
            <rFont val="MS P ゴシック"/>
            <family val="3"/>
            <charset val="128"/>
          </rPr>
          <t>自動計算</t>
        </r>
      </text>
    </comment>
    <comment ref="P27" authorId="0" shapeId="0" xr:uid="{00000000-0006-0000-3600-000004000000}">
      <text>
        <r>
          <rPr>
            <b/>
            <sz val="9"/>
            <color indexed="81"/>
            <rFont val="MS P ゴシック"/>
            <family val="3"/>
            <charset val="128"/>
          </rPr>
          <t>自動計算</t>
        </r>
      </text>
    </comment>
    <comment ref="J28" authorId="0" shapeId="0" xr:uid="{00000000-0006-0000-3600-000005000000}">
      <text>
        <r>
          <rPr>
            <b/>
            <sz val="9"/>
            <color indexed="81"/>
            <rFont val="MS P ゴシック"/>
            <family val="3"/>
            <charset val="128"/>
          </rPr>
          <t>自動計算</t>
        </r>
      </text>
    </comment>
    <comment ref="O28" authorId="0" shapeId="0" xr:uid="{00000000-0006-0000-3600-000006000000}">
      <text>
        <r>
          <rPr>
            <b/>
            <sz val="9"/>
            <color indexed="81"/>
            <rFont val="MS P ゴシック"/>
            <family val="3"/>
            <charset val="128"/>
          </rPr>
          <t>自動計算</t>
        </r>
      </text>
    </comment>
    <comment ref="P28" authorId="0" shapeId="0" xr:uid="{00000000-0006-0000-3600-000007000000}">
      <text>
        <r>
          <rPr>
            <b/>
            <sz val="9"/>
            <color indexed="81"/>
            <rFont val="MS P ゴシック"/>
            <family val="3"/>
            <charset val="128"/>
          </rPr>
          <t>自動計算</t>
        </r>
      </text>
    </comment>
    <comment ref="G29" authorId="0" shapeId="0" xr:uid="{00000000-0006-0000-3600-000008000000}">
      <text>
        <r>
          <rPr>
            <b/>
            <sz val="9"/>
            <color indexed="81"/>
            <rFont val="MS P ゴシック"/>
            <family val="3"/>
            <charset val="128"/>
          </rPr>
          <t>自動計算</t>
        </r>
      </text>
    </comment>
    <comment ref="J29" authorId="0" shapeId="0" xr:uid="{00000000-0006-0000-3600-000009000000}">
      <text>
        <r>
          <rPr>
            <b/>
            <sz val="9"/>
            <color indexed="81"/>
            <rFont val="MS P ゴシック"/>
            <family val="3"/>
            <charset val="128"/>
          </rPr>
          <t>自動計算</t>
        </r>
      </text>
    </comment>
    <comment ref="O29" authorId="0" shapeId="0" xr:uid="{00000000-0006-0000-3600-00000A000000}">
      <text>
        <r>
          <rPr>
            <b/>
            <sz val="9"/>
            <color indexed="81"/>
            <rFont val="MS P ゴシック"/>
            <family val="3"/>
            <charset val="128"/>
          </rPr>
          <t>自動計算</t>
        </r>
      </text>
    </comment>
    <comment ref="P29" authorId="0" shapeId="0" xr:uid="{00000000-0006-0000-3600-00000B000000}">
      <text>
        <r>
          <rPr>
            <b/>
            <sz val="9"/>
            <color indexed="81"/>
            <rFont val="MS P ゴシック"/>
            <family val="3"/>
            <charset val="128"/>
          </rPr>
          <t>自動計算</t>
        </r>
      </text>
    </comment>
  </commentList>
</comments>
</file>

<file path=xl/sharedStrings.xml><?xml version="1.0" encoding="utf-8"?>
<sst xmlns="http://schemas.openxmlformats.org/spreadsheetml/2006/main" count="6180" uniqueCount="2011">
  <si>
    <t>土木工事関係書類一覧表</t>
    <rPh sb="0" eb="2">
      <t>ドボク</t>
    </rPh>
    <phoneticPr fontId="9"/>
  </si>
  <si>
    <t>工　　　事　　　関　　　係　　　書　　　類</t>
    <rPh sb="0" eb="1">
      <t>コウ</t>
    </rPh>
    <rPh sb="4" eb="5">
      <t>コト</t>
    </rPh>
    <rPh sb="8" eb="9">
      <t>セキ</t>
    </rPh>
    <rPh sb="12" eb="13">
      <t>カカリ</t>
    </rPh>
    <rPh sb="16" eb="17">
      <t>ショ</t>
    </rPh>
    <rPh sb="20" eb="21">
      <t>タグイ</t>
    </rPh>
    <phoneticPr fontId="9"/>
  </si>
  <si>
    <t>工事関係書類の
標準様式
（様式No）</t>
    <rPh sb="0" eb="2">
      <t>コウジ</t>
    </rPh>
    <rPh sb="2" eb="4">
      <t>カンケイ</t>
    </rPh>
    <rPh sb="4" eb="6">
      <t>ショルイ</t>
    </rPh>
    <rPh sb="8" eb="10">
      <t>ヒョウジュン</t>
    </rPh>
    <rPh sb="10" eb="12">
      <t>ヨウシキ</t>
    </rPh>
    <rPh sb="14" eb="16">
      <t>ヨウシキ</t>
    </rPh>
    <phoneticPr fontId="9"/>
  </si>
  <si>
    <t>書類作成者</t>
    <rPh sb="0" eb="2">
      <t>ショルイ</t>
    </rPh>
    <rPh sb="2" eb="5">
      <t>サクセイシャ</t>
    </rPh>
    <phoneticPr fontId="9"/>
  </si>
  <si>
    <t>受注者書類作成の位置付け</t>
    <rPh sb="0" eb="3">
      <t>ジュチュウシャ</t>
    </rPh>
    <rPh sb="3" eb="5">
      <t>ショルイ</t>
    </rPh>
    <rPh sb="5" eb="7">
      <t>サクセイ</t>
    </rPh>
    <rPh sb="8" eb="10">
      <t>イチ</t>
    </rPh>
    <rPh sb="10" eb="11">
      <t>ツ</t>
    </rPh>
    <phoneticPr fontId="9"/>
  </si>
  <si>
    <t>備　　考</t>
    <phoneticPr fontId="9"/>
  </si>
  <si>
    <t>作成
時期</t>
    <rPh sb="0" eb="2">
      <t>サクセイ</t>
    </rPh>
    <rPh sb="3" eb="5">
      <t>ジキ</t>
    </rPh>
    <phoneticPr fontId="9"/>
  </si>
  <si>
    <t>種　　別</t>
    <rPh sb="0" eb="1">
      <t>タネ</t>
    </rPh>
    <rPh sb="3" eb="4">
      <t>ベツ</t>
    </rPh>
    <phoneticPr fontId="9"/>
  </si>
  <si>
    <t>No.</t>
    <phoneticPr fontId="9"/>
  </si>
  <si>
    <t>書　類　名　称</t>
    <rPh sb="4" eb="5">
      <t>ナ</t>
    </rPh>
    <rPh sb="6" eb="7">
      <t>ショウ</t>
    </rPh>
    <phoneticPr fontId="9"/>
  </si>
  <si>
    <t>書類作成の根拠</t>
    <rPh sb="0" eb="2">
      <t>ショルイ</t>
    </rPh>
    <rPh sb="2" eb="4">
      <t>サクセイ</t>
    </rPh>
    <rPh sb="5" eb="7">
      <t>コンキョ</t>
    </rPh>
    <phoneticPr fontId="9"/>
  </si>
  <si>
    <t xml:space="preserve">発注者
</t>
    <rPh sb="0" eb="3">
      <t>ハッチュウシャ</t>
    </rPh>
    <phoneticPr fontId="9"/>
  </si>
  <si>
    <t xml:space="preserve">受注者
</t>
    <phoneticPr fontId="9"/>
  </si>
  <si>
    <t>提出</t>
    <rPh sb="0" eb="2">
      <t>テイシュツ</t>
    </rPh>
    <phoneticPr fontId="9"/>
  </si>
  <si>
    <t>提示</t>
    <rPh sb="0" eb="2">
      <t>テイジ</t>
    </rPh>
    <phoneticPr fontId="9"/>
  </si>
  <si>
    <t>その他</t>
    <rPh sb="2" eb="3">
      <t>タ</t>
    </rPh>
    <phoneticPr fontId="9"/>
  </si>
  <si>
    <t>発注者
保管</t>
    <rPh sb="0" eb="3">
      <t>ハッチュウシャ</t>
    </rPh>
    <rPh sb="4" eb="6">
      <t>ホカン</t>
    </rPh>
    <phoneticPr fontId="9"/>
  </si>
  <si>
    <t>受注者
保管</t>
    <rPh sb="0" eb="3">
      <t>ジュチュウシャ</t>
    </rPh>
    <rPh sb="4" eb="6">
      <t>ホカン</t>
    </rPh>
    <phoneticPr fontId="9"/>
  </si>
  <si>
    <t>監督員
へ連絡</t>
    <rPh sb="5" eb="7">
      <t>レンラク</t>
    </rPh>
    <phoneticPr fontId="9"/>
  </si>
  <si>
    <t>工事着手前</t>
    <rPh sb="0" eb="2">
      <t>コウジ</t>
    </rPh>
    <rPh sb="2" eb="5">
      <t>チャクシュマエ</t>
    </rPh>
    <phoneticPr fontId="9"/>
  </si>
  <si>
    <t>契約図書</t>
    <rPh sb="0" eb="2">
      <t>ケイヤク</t>
    </rPh>
    <rPh sb="2" eb="4">
      <t>トショ</t>
    </rPh>
    <phoneticPr fontId="9"/>
  </si>
  <si>
    <t>契約書</t>
    <rPh sb="0" eb="3">
      <t>ケイヤクショ</t>
    </rPh>
    <phoneticPr fontId="9"/>
  </si>
  <si>
    <t>工事請負契約書</t>
    <rPh sb="0" eb="2">
      <t>コウジ</t>
    </rPh>
    <rPh sb="2" eb="4">
      <t>ウケオイ</t>
    </rPh>
    <rPh sb="4" eb="7">
      <t>ケイヤクショ</t>
    </rPh>
    <phoneticPr fontId="9"/>
  </si>
  <si>
    <t>－</t>
    <phoneticPr fontId="9"/>
  </si>
  <si>
    <t>○</t>
    <phoneticPr fontId="9"/>
  </si>
  <si>
    <t>締結時</t>
    <rPh sb="0" eb="2">
      <t>テイケツ</t>
    </rPh>
    <rPh sb="2" eb="3">
      <t>ジ</t>
    </rPh>
    <phoneticPr fontId="9"/>
  </si>
  <si>
    <t>課税（免税）事業者届出書</t>
    <rPh sb="0" eb="2">
      <t>カゼイ</t>
    </rPh>
    <rPh sb="3" eb="5">
      <t>メンゼイ</t>
    </rPh>
    <rPh sb="6" eb="9">
      <t>ジギョウシャ</t>
    </rPh>
    <rPh sb="9" eb="12">
      <t>トドケデショ</t>
    </rPh>
    <phoneticPr fontId="9"/>
  </si>
  <si>
    <t>様式</t>
    <rPh sb="0" eb="2">
      <t>ヨウシキ</t>
    </rPh>
    <phoneticPr fontId="9"/>
  </si>
  <si>
    <t>〇</t>
    <phoneticPr fontId="9"/>
  </si>
  <si>
    <t>上天草市暴力団排除条例に係る誓約書</t>
    <phoneticPr fontId="9"/>
  </si>
  <si>
    <t>別記様式</t>
    <rPh sb="0" eb="4">
      <t>ベッキヨウシキ</t>
    </rPh>
    <phoneticPr fontId="9"/>
  </si>
  <si>
    <t>設計図書</t>
    <rPh sb="0" eb="2">
      <t>セッケイ</t>
    </rPh>
    <rPh sb="2" eb="4">
      <t>トショ</t>
    </rPh>
    <phoneticPr fontId="9"/>
  </si>
  <si>
    <t>共通仕様書</t>
    <rPh sb="0" eb="5">
      <t>キョウツウシヨウショ</t>
    </rPh>
    <phoneticPr fontId="9"/>
  </si>
  <si>
    <t>特記仕様書</t>
    <phoneticPr fontId="9"/>
  </si>
  <si>
    <t>発注図面</t>
    <phoneticPr fontId="9"/>
  </si>
  <si>
    <t>現場説明書</t>
    <rPh sb="0" eb="2">
      <t>ゲンバ</t>
    </rPh>
    <rPh sb="2" eb="5">
      <t>セツメイショ</t>
    </rPh>
    <phoneticPr fontId="9"/>
  </si>
  <si>
    <t>質問回答書</t>
    <rPh sb="0" eb="2">
      <t>シツモン</t>
    </rPh>
    <rPh sb="2" eb="5">
      <t>カイトウショ</t>
    </rPh>
    <phoneticPr fontId="9"/>
  </si>
  <si>
    <t>工事数量総括表</t>
    <rPh sb="0" eb="2">
      <t>コウジ</t>
    </rPh>
    <rPh sb="2" eb="4">
      <t>スウリョウ</t>
    </rPh>
    <rPh sb="4" eb="6">
      <t>ソウカツ</t>
    </rPh>
    <rPh sb="6" eb="7">
      <t>ヒョウ</t>
    </rPh>
    <phoneticPr fontId="9"/>
  </si>
  <si>
    <t>工事着手関係書類</t>
    <rPh sb="0" eb="2">
      <t>コウジ</t>
    </rPh>
    <rPh sb="2" eb="4">
      <t>チャクシュ</t>
    </rPh>
    <rPh sb="4" eb="6">
      <t>カンケイ</t>
    </rPh>
    <rPh sb="6" eb="8">
      <t>ショルイ</t>
    </rPh>
    <phoneticPr fontId="9"/>
  </si>
  <si>
    <t>着工届</t>
    <rPh sb="0" eb="2">
      <t>チャッコウ</t>
    </rPh>
    <rPh sb="2" eb="3">
      <t>トドケ</t>
    </rPh>
    <phoneticPr fontId="9"/>
  </si>
  <si>
    <t>様式－１</t>
    <rPh sb="0" eb="2">
      <t>ヨウシキ</t>
    </rPh>
    <phoneticPr fontId="9"/>
  </si>
  <si>
    <t>請負代金内訳書</t>
    <rPh sb="0" eb="2">
      <t>ウケオイ</t>
    </rPh>
    <rPh sb="2" eb="4">
      <t>ダイキン</t>
    </rPh>
    <rPh sb="4" eb="7">
      <t>ウチワケショ</t>
    </rPh>
    <phoneticPr fontId="9"/>
  </si>
  <si>
    <t>上天草市公共工事請負契約約款第３条１項</t>
    <rPh sb="14" eb="15">
      <t>ダイ</t>
    </rPh>
    <rPh sb="16" eb="17">
      <t>ジョウ</t>
    </rPh>
    <rPh sb="18" eb="19">
      <t>コウ</t>
    </rPh>
    <phoneticPr fontId="9"/>
  </si>
  <si>
    <t>統一様式-2</t>
    <phoneticPr fontId="9"/>
  </si>
  <si>
    <t>契約締結後１４日以内に提出。
※法定福利費を明示した工事費内訳書を入札時に提出済みの場合は不要</t>
    <rPh sb="0" eb="2">
      <t>ケイヤク</t>
    </rPh>
    <rPh sb="2" eb="4">
      <t>テイケツ</t>
    </rPh>
    <rPh sb="4" eb="5">
      <t>ゴ</t>
    </rPh>
    <rPh sb="7" eb="8">
      <t>ヒ</t>
    </rPh>
    <rPh sb="8" eb="10">
      <t>イナイ</t>
    </rPh>
    <rPh sb="11" eb="13">
      <t>テイシュツ</t>
    </rPh>
    <phoneticPr fontId="9"/>
  </si>
  <si>
    <t>工程表</t>
    <rPh sb="0" eb="2">
      <t>コウテイ</t>
    </rPh>
    <rPh sb="2" eb="3">
      <t>ヒョウ</t>
    </rPh>
    <phoneticPr fontId="9"/>
  </si>
  <si>
    <t>統一様式-3(1)</t>
    <phoneticPr fontId="9"/>
  </si>
  <si>
    <t>契約締結後１４日以内に提出。
※着工届に含めて提出可</t>
    <rPh sb="0" eb="2">
      <t>ケイヤク</t>
    </rPh>
    <rPh sb="2" eb="4">
      <t>テイケツ</t>
    </rPh>
    <rPh sb="4" eb="5">
      <t>ゴ</t>
    </rPh>
    <rPh sb="7" eb="8">
      <t>ヒ</t>
    </rPh>
    <rPh sb="8" eb="10">
      <t>イナイ</t>
    </rPh>
    <rPh sb="11" eb="13">
      <t>テイシュツ</t>
    </rPh>
    <rPh sb="16" eb="18">
      <t>チャッコウ</t>
    </rPh>
    <rPh sb="18" eb="19">
      <t>トドケ</t>
    </rPh>
    <rPh sb="20" eb="21">
      <t>フク</t>
    </rPh>
    <rPh sb="23" eb="25">
      <t>テイシュツ</t>
    </rPh>
    <rPh sb="25" eb="26">
      <t>カ</t>
    </rPh>
    <phoneticPr fontId="9"/>
  </si>
  <si>
    <t>現場代理人・主任（監理）技術者　通知書</t>
    <rPh sb="0" eb="2">
      <t>ゲンバ</t>
    </rPh>
    <rPh sb="2" eb="5">
      <t>ダイリニン</t>
    </rPh>
    <rPh sb="6" eb="8">
      <t>シュニン</t>
    </rPh>
    <rPh sb="9" eb="11">
      <t>カンリ</t>
    </rPh>
    <rPh sb="12" eb="15">
      <t>ギジュツシャ</t>
    </rPh>
    <rPh sb="16" eb="19">
      <t>ツウチショ</t>
    </rPh>
    <phoneticPr fontId="9"/>
  </si>
  <si>
    <t>上天草市公共工事請負契約約款第１０条１項</t>
    <rPh sb="14" eb="15">
      <t>ダイ</t>
    </rPh>
    <rPh sb="17" eb="18">
      <t>ジョウ</t>
    </rPh>
    <rPh sb="19" eb="20">
      <t>コウ</t>
    </rPh>
    <phoneticPr fontId="9"/>
  </si>
  <si>
    <t>統一様式-1</t>
    <phoneticPr fontId="9"/>
  </si>
  <si>
    <t>経歴書、資格証の写し、健康保険被保険者証の写し等を添付。
※契約締結時にも確認のため提出。</t>
    <rPh sb="0" eb="3">
      <t>ケイレキショ</t>
    </rPh>
    <rPh sb="4" eb="6">
      <t>シカク</t>
    </rPh>
    <rPh sb="6" eb="7">
      <t>ショウ</t>
    </rPh>
    <rPh sb="8" eb="9">
      <t>ウツ</t>
    </rPh>
    <rPh sb="25" eb="27">
      <t>テンプ</t>
    </rPh>
    <rPh sb="30" eb="35">
      <t>ケイヤクテイケツジ</t>
    </rPh>
    <rPh sb="37" eb="39">
      <t>カクニン</t>
    </rPh>
    <rPh sb="42" eb="44">
      <t>テイシュツ</t>
    </rPh>
    <phoneticPr fontId="9"/>
  </si>
  <si>
    <t>経歴書</t>
    <rPh sb="0" eb="3">
      <t>ケイレキショ</t>
    </rPh>
    <phoneticPr fontId="9"/>
  </si>
  <si>
    <t>統一様式-1(2)</t>
    <rPh sb="0" eb="2">
      <t>トウイツ</t>
    </rPh>
    <rPh sb="2" eb="4">
      <t>ヨウシキ</t>
    </rPh>
    <phoneticPr fontId="9"/>
  </si>
  <si>
    <t>現場代理人・主任（監理）技術者通知書に添付。</t>
    <rPh sb="19" eb="21">
      <t>テンプ</t>
    </rPh>
    <phoneticPr fontId="9"/>
  </si>
  <si>
    <t>現場代理人・主任（監理）技術者　変更通知書</t>
    <rPh sb="16" eb="18">
      <t>ヘンコウ</t>
    </rPh>
    <phoneticPr fontId="9"/>
  </si>
  <si>
    <t>上天草市公共工事請負契約約款第１０条１項</t>
  </si>
  <si>
    <t>統一様式-1(3)</t>
    <rPh sb="0" eb="2">
      <t>トウイツ</t>
    </rPh>
    <rPh sb="2" eb="4">
      <t>ヨウシキ</t>
    </rPh>
    <phoneticPr fontId="9"/>
  </si>
  <si>
    <t>現場代理人及び専任の主任（監理）技術者を変更する場合に提出。
※真にやむを得ない事情のほか、発注者が交代を認める場合</t>
    <rPh sb="5" eb="6">
      <t>オヨ</t>
    </rPh>
    <rPh sb="20" eb="22">
      <t>ヘンコウ</t>
    </rPh>
    <rPh sb="27" eb="29">
      <t>テイシュツ</t>
    </rPh>
    <phoneticPr fontId="9"/>
  </si>
  <si>
    <t>現場代理人及び主任(監理)技術者兼任調書</t>
    <phoneticPr fontId="9"/>
  </si>
  <si>
    <t>上天草市が発注する建設工事に設置する現場代理人及び主任技術者等の取り扱い</t>
    <rPh sb="0" eb="4">
      <t>カミアマクサシ</t>
    </rPh>
    <rPh sb="5" eb="7">
      <t>ハッチュウ</t>
    </rPh>
    <rPh sb="9" eb="13">
      <t>ケンセツコウジ</t>
    </rPh>
    <rPh sb="14" eb="16">
      <t>セッチ</t>
    </rPh>
    <rPh sb="18" eb="23">
      <t>ゲンバダイリニン</t>
    </rPh>
    <rPh sb="23" eb="24">
      <t>オヨ</t>
    </rPh>
    <rPh sb="25" eb="30">
      <t>シュニンギジュツシャ</t>
    </rPh>
    <rPh sb="30" eb="31">
      <t>トウ</t>
    </rPh>
    <rPh sb="32" eb="33">
      <t>ト</t>
    </rPh>
    <rPh sb="34" eb="35">
      <t>アツカ</t>
    </rPh>
    <phoneticPr fontId="9"/>
  </si>
  <si>
    <t>別紙１</t>
    <rPh sb="0" eb="2">
      <t>ベッシ</t>
    </rPh>
    <phoneticPr fontId="9"/>
  </si>
  <si>
    <t>現場代理人を他工事と兼任させる場合、契約時に提出。</t>
    <rPh sb="6" eb="7">
      <t>タ</t>
    </rPh>
    <rPh sb="7" eb="9">
      <t>コウジ</t>
    </rPh>
    <rPh sb="18" eb="20">
      <t>ケイヤク</t>
    </rPh>
    <rPh sb="20" eb="21">
      <t>ジ</t>
    </rPh>
    <rPh sb="22" eb="24">
      <t>テイシュツ</t>
    </rPh>
    <phoneticPr fontId="9"/>
  </si>
  <si>
    <t>品質証明員通知書</t>
    <rPh sb="0" eb="5">
      <t>ヒンシツショウメイイン</t>
    </rPh>
    <rPh sb="5" eb="8">
      <t>ツウチショ</t>
    </rPh>
    <phoneticPr fontId="9"/>
  </si>
  <si>
    <t>統一様式-7</t>
    <phoneticPr fontId="9"/>
  </si>
  <si>
    <t>品質証明員を定めた場合に提出。資格証の写しを添付。</t>
    <rPh sb="0" eb="5">
      <t>ヒンシツショウメイイン</t>
    </rPh>
    <rPh sb="6" eb="7">
      <t>サダ</t>
    </rPh>
    <rPh sb="9" eb="11">
      <t>バアイ</t>
    </rPh>
    <rPh sb="12" eb="14">
      <t>テイシュツ</t>
    </rPh>
    <rPh sb="15" eb="17">
      <t>シカク</t>
    </rPh>
    <rPh sb="17" eb="18">
      <t>ショウ</t>
    </rPh>
    <rPh sb="19" eb="20">
      <t>ウツ</t>
    </rPh>
    <rPh sb="22" eb="24">
      <t>テンプ</t>
    </rPh>
    <phoneticPr fontId="9"/>
  </si>
  <si>
    <t>建設業退職金共済制度の掛金収納書</t>
    <phoneticPr fontId="9"/>
  </si>
  <si>
    <t>建設業退職金共済制度及び法定外労働災害補償制度の取扱要領</t>
    <phoneticPr fontId="9"/>
  </si>
  <si>
    <t>統一様式-4</t>
    <phoneticPr fontId="9"/>
  </si>
  <si>
    <t>契約締結後１ヶ月以内に提出。
購入遅延、無購入等の場合は、別途該当する様式を提出。</t>
    <rPh sb="0" eb="2">
      <t>ケイヤク</t>
    </rPh>
    <rPh sb="2" eb="4">
      <t>テイケツ</t>
    </rPh>
    <rPh sb="4" eb="5">
      <t>ゴ</t>
    </rPh>
    <rPh sb="7" eb="8">
      <t>ゲツ</t>
    </rPh>
    <rPh sb="8" eb="10">
      <t>イナイ</t>
    </rPh>
    <rPh sb="11" eb="13">
      <t>テイシュツ</t>
    </rPh>
    <rPh sb="15" eb="19">
      <t>コウニュウチエン</t>
    </rPh>
    <rPh sb="20" eb="23">
      <t>ムコウニュウ</t>
    </rPh>
    <rPh sb="23" eb="24">
      <t>トウ</t>
    </rPh>
    <rPh sb="25" eb="27">
      <t>バアイ</t>
    </rPh>
    <rPh sb="29" eb="31">
      <t>ベット</t>
    </rPh>
    <rPh sb="31" eb="33">
      <t>ガイトウ</t>
    </rPh>
    <rPh sb="35" eb="37">
      <t>ヨウシキ</t>
    </rPh>
    <phoneticPr fontId="9"/>
  </si>
  <si>
    <t>建設業退職金共済証紙（購入遅延・無購入）申出書</t>
    <phoneticPr fontId="9"/>
  </si>
  <si>
    <t>様式－２</t>
    <rPh sb="0" eb="2">
      <t>ヨウシキ</t>
    </rPh>
    <phoneticPr fontId="9"/>
  </si>
  <si>
    <t>建設業退職金共済証紙の購入遅延、無購入の場合に提出。
添付書類：様式-2（1）又は様式-2（2）</t>
    <rPh sb="11" eb="13">
      <t>コウニュウ</t>
    </rPh>
    <rPh sb="13" eb="15">
      <t>チエン</t>
    </rPh>
    <rPh sb="16" eb="19">
      <t>ムコウニュウ</t>
    </rPh>
    <rPh sb="20" eb="22">
      <t>バアイ</t>
    </rPh>
    <rPh sb="23" eb="25">
      <t>テイシュツ</t>
    </rPh>
    <rPh sb="27" eb="31">
      <t>テンプショルイ</t>
    </rPh>
    <rPh sb="32" eb="34">
      <t>ヨウシキ</t>
    </rPh>
    <rPh sb="39" eb="40">
      <t>マタ</t>
    </rPh>
    <rPh sb="41" eb="43">
      <t>ヨウシキ</t>
    </rPh>
    <phoneticPr fontId="9"/>
  </si>
  <si>
    <t>建退共証紙受払簿</t>
    <rPh sb="3" eb="5">
      <t>ショウシ</t>
    </rPh>
    <rPh sb="5" eb="6">
      <t>ウ</t>
    </rPh>
    <rPh sb="6" eb="7">
      <t>ハラ</t>
    </rPh>
    <rPh sb="7" eb="8">
      <t>ボ</t>
    </rPh>
    <phoneticPr fontId="9"/>
  </si>
  <si>
    <t>建設業退職金共済制度及び法定外労働災害補償制度の取扱要領</t>
  </si>
  <si>
    <t>様式－２（１）</t>
    <phoneticPr fontId="9"/>
  </si>
  <si>
    <t>建設業退職金共済証紙（購入遅延・無購入）申出書の添付書類。
共済証紙を購入しない理由が、共済証紙の手持ちがある場合は提出。
共済証紙の購入状況を把握するため、共済証紙の受払簿その他関係資料について提出を求めることがある。</t>
    <rPh sb="24" eb="28">
      <t>テンプショルイ</t>
    </rPh>
    <rPh sb="30" eb="32">
      <t>キョウサイ</t>
    </rPh>
    <rPh sb="32" eb="34">
      <t>ショウシ</t>
    </rPh>
    <rPh sb="35" eb="37">
      <t>コウニュウ</t>
    </rPh>
    <rPh sb="40" eb="42">
      <t>リユウ</t>
    </rPh>
    <rPh sb="44" eb="46">
      <t>キョウサイ</t>
    </rPh>
    <rPh sb="46" eb="48">
      <t>ショウシ</t>
    </rPh>
    <rPh sb="49" eb="51">
      <t>テモ</t>
    </rPh>
    <rPh sb="55" eb="57">
      <t>バアイ</t>
    </rPh>
    <rPh sb="58" eb="60">
      <t>テイシュツ</t>
    </rPh>
    <rPh sb="62" eb="64">
      <t>キョウサイ</t>
    </rPh>
    <rPh sb="64" eb="66">
      <t>ショウシ</t>
    </rPh>
    <rPh sb="67" eb="69">
      <t>コウニュウ</t>
    </rPh>
    <rPh sb="69" eb="71">
      <t>ジョウキョウ</t>
    </rPh>
    <rPh sb="72" eb="74">
      <t>ハアク</t>
    </rPh>
    <rPh sb="79" eb="81">
      <t>キョウサイ</t>
    </rPh>
    <rPh sb="81" eb="82">
      <t>ショウ</t>
    </rPh>
    <rPh sb="82" eb="83">
      <t>カミ</t>
    </rPh>
    <rPh sb="84" eb="86">
      <t>ウケハライ</t>
    </rPh>
    <rPh sb="86" eb="87">
      <t>ボ</t>
    </rPh>
    <rPh sb="89" eb="90">
      <t>タ</t>
    </rPh>
    <rPh sb="90" eb="92">
      <t>カンケイ</t>
    </rPh>
    <rPh sb="92" eb="94">
      <t>シリョウ</t>
    </rPh>
    <rPh sb="98" eb="100">
      <t>テイシュツ</t>
    </rPh>
    <rPh sb="101" eb="102">
      <t>モト</t>
    </rPh>
    <phoneticPr fontId="9"/>
  </si>
  <si>
    <t>建設業退職金共済制度以外の退職金制度加入申出書</t>
    <phoneticPr fontId="9"/>
  </si>
  <si>
    <t>様式－２（２）</t>
    <rPh sb="0" eb="2">
      <t>ヨウシキ</t>
    </rPh>
    <phoneticPr fontId="9"/>
  </si>
  <si>
    <t>建設業退職金共済証紙（購入遅延・無購入）申出書の添付書類。
共済証紙を購入しない理由が、建設業退職金共済制度以外の退職金制度に加入している場合は提出。</t>
    <rPh sb="24" eb="28">
      <t>テンプショルイ</t>
    </rPh>
    <rPh sb="72" eb="74">
      <t>テイシュツ</t>
    </rPh>
    <phoneticPr fontId="9"/>
  </si>
  <si>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9"/>
  </si>
  <si>
    <t>様式－３</t>
    <phoneticPr fontId="9"/>
  </si>
  <si>
    <t>契約締結後１ヶ月以内に提出。※着工届に含めて提出可</t>
    <rPh sb="0" eb="2">
      <t>ケイヤク</t>
    </rPh>
    <rPh sb="2" eb="4">
      <t>テイケツ</t>
    </rPh>
    <rPh sb="4" eb="5">
      <t>ゴ</t>
    </rPh>
    <rPh sb="7" eb="8">
      <t>ゲツ</t>
    </rPh>
    <rPh sb="8" eb="10">
      <t>イナイ</t>
    </rPh>
    <rPh sb="11" eb="13">
      <t>テイシュツ</t>
    </rPh>
    <phoneticPr fontId="9"/>
  </si>
  <si>
    <t>休日（現場閉所）取得計画実績表</t>
    <rPh sb="0" eb="2">
      <t>キュウジツ</t>
    </rPh>
    <rPh sb="3" eb="4">
      <t>ゲン</t>
    </rPh>
    <rPh sb="4" eb="5">
      <t>ジョウ</t>
    </rPh>
    <rPh sb="5" eb="7">
      <t>ヘイショ</t>
    </rPh>
    <rPh sb="8" eb="10">
      <t>シュトク</t>
    </rPh>
    <rPh sb="10" eb="12">
      <t>ケイカク</t>
    </rPh>
    <rPh sb="12" eb="14">
      <t>ジッセキ</t>
    </rPh>
    <rPh sb="14" eb="15">
      <t>ヒョウ</t>
    </rPh>
    <phoneticPr fontId="7"/>
  </si>
  <si>
    <t>上天草市週休２日試行工事実施要領</t>
    <rPh sb="0" eb="4">
      <t>カミアマクサシ</t>
    </rPh>
    <rPh sb="4" eb="6">
      <t>シュウキュウ</t>
    </rPh>
    <rPh sb="7" eb="8">
      <t>ニチ</t>
    </rPh>
    <rPh sb="8" eb="10">
      <t>シコウ</t>
    </rPh>
    <rPh sb="10" eb="12">
      <t>コウジ</t>
    </rPh>
    <rPh sb="12" eb="14">
      <t>ジッシ</t>
    </rPh>
    <rPh sb="14" eb="16">
      <t>ヨウリョウ</t>
    </rPh>
    <phoneticPr fontId="7"/>
  </si>
  <si>
    <t>施工計画書提出時に併せて提出。※着手前に協議がなければ週休２日は未実施として請負代金を減額
翌月５日まで毎月末日現在の状況を提出。</t>
    <rPh sb="9" eb="10">
      <t>アワ</t>
    </rPh>
    <rPh sb="12" eb="14">
      <t>テイシュツ</t>
    </rPh>
    <rPh sb="16" eb="19">
      <t>チャクシュマエ</t>
    </rPh>
    <rPh sb="38" eb="42">
      <t>ウケオイダイキン</t>
    </rPh>
    <rPh sb="43" eb="45">
      <t>ゲンガク</t>
    </rPh>
    <rPh sb="62" eb="64">
      <t>テイシュツ</t>
    </rPh>
    <phoneticPr fontId="4"/>
  </si>
  <si>
    <t>請求書（前払金）</t>
    <rPh sb="4" eb="6">
      <t>マエバラ</t>
    </rPh>
    <rPh sb="6" eb="7">
      <t>キン</t>
    </rPh>
    <phoneticPr fontId="9"/>
  </si>
  <si>
    <t>上天草市公共工事請負契約約款第３４条１項</t>
    <rPh sb="14" eb="15">
      <t>ダイ</t>
    </rPh>
    <rPh sb="17" eb="18">
      <t>ジョウ</t>
    </rPh>
    <rPh sb="19" eb="20">
      <t>コウ</t>
    </rPh>
    <phoneticPr fontId="9"/>
  </si>
  <si>
    <t>統一様式-5(1)</t>
    <phoneticPr fontId="9"/>
  </si>
  <si>
    <t>請負代金130万以上の工事が対象。保証証書添付、請負代金の4割が上限。</t>
    <rPh sb="0" eb="4">
      <t>ウケオイダイキン</t>
    </rPh>
    <rPh sb="11" eb="13">
      <t>コウジ</t>
    </rPh>
    <rPh sb="14" eb="16">
      <t>タイショウ</t>
    </rPh>
    <rPh sb="24" eb="28">
      <t>ウケオイダイキン</t>
    </rPh>
    <rPh sb="32" eb="34">
      <t>ジョウゲン</t>
    </rPh>
    <phoneticPr fontId="9"/>
  </si>
  <si>
    <t>事前協議チェックシート</t>
    <rPh sb="0" eb="2">
      <t>ジゼン</t>
    </rPh>
    <rPh sb="2" eb="4">
      <t>キョウギ</t>
    </rPh>
    <phoneticPr fontId="9"/>
  </si>
  <si>
    <t>上天草市電子納品運用ガイドライン</t>
    <rPh sb="0" eb="3">
      <t>カミアマクサ</t>
    </rPh>
    <rPh sb="3" eb="4">
      <t>シ</t>
    </rPh>
    <rPh sb="4" eb="6">
      <t>デンシ</t>
    </rPh>
    <rPh sb="6" eb="8">
      <t>ノウヒン</t>
    </rPh>
    <rPh sb="8" eb="10">
      <t>ウンヨウ</t>
    </rPh>
    <phoneticPr fontId="9"/>
  </si>
  <si>
    <t>様式－４</t>
    <rPh sb="0" eb="2">
      <t>ヨウシキ</t>
    </rPh>
    <phoneticPr fontId="9"/>
  </si>
  <si>
    <t>電子納品対象工事の場合は、本様式により事前に受発注者間で協議。</t>
    <rPh sb="0" eb="2">
      <t>デンシ</t>
    </rPh>
    <rPh sb="2" eb="4">
      <t>ノウヒン</t>
    </rPh>
    <rPh sb="4" eb="6">
      <t>タイショウ</t>
    </rPh>
    <rPh sb="6" eb="8">
      <t>コウジ</t>
    </rPh>
    <rPh sb="9" eb="11">
      <t>バアイ</t>
    </rPh>
    <rPh sb="13" eb="14">
      <t>ホン</t>
    </rPh>
    <rPh sb="14" eb="16">
      <t>ヨウシキ</t>
    </rPh>
    <rPh sb="19" eb="21">
      <t>ジゼン</t>
    </rPh>
    <rPh sb="22" eb="25">
      <t>ジュハッチュウ</t>
    </rPh>
    <rPh sb="25" eb="26">
      <t>シャ</t>
    </rPh>
    <rPh sb="26" eb="27">
      <t>カン</t>
    </rPh>
    <rPh sb="28" eb="30">
      <t>キョウギ</t>
    </rPh>
    <phoneticPr fontId="9"/>
  </si>
  <si>
    <t>情報共有システム活用のための事前協議シート</t>
    <rPh sb="0" eb="2">
      <t>ジョウホウ</t>
    </rPh>
    <rPh sb="2" eb="4">
      <t>キョウユウ</t>
    </rPh>
    <rPh sb="8" eb="10">
      <t>カツヨウ</t>
    </rPh>
    <rPh sb="14" eb="16">
      <t>ジゼン</t>
    </rPh>
    <rPh sb="16" eb="18">
      <t>キョウギ</t>
    </rPh>
    <phoneticPr fontId="9"/>
  </si>
  <si>
    <t>上天草市情報共有システム活用要領</t>
    <phoneticPr fontId="9"/>
  </si>
  <si>
    <t>様式－５</t>
    <rPh sb="0" eb="2">
      <t>ヨウシキ</t>
    </rPh>
    <phoneticPr fontId="9"/>
  </si>
  <si>
    <t>情報共有システムを活用する工事の場合は、本様式により事前に受発注者間で協議。</t>
    <rPh sb="0" eb="4">
      <t>ジョウホウキョウユウ</t>
    </rPh>
    <rPh sb="9" eb="11">
      <t>カツヨウ</t>
    </rPh>
    <rPh sb="13" eb="15">
      <t>コウジ</t>
    </rPh>
    <rPh sb="16" eb="18">
      <t>バアイ</t>
    </rPh>
    <rPh sb="20" eb="21">
      <t>ホン</t>
    </rPh>
    <rPh sb="21" eb="23">
      <t>ヨウシキ</t>
    </rPh>
    <rPh sb="26" eb="28">
      <t>ジゼン</t>
    </rPh>
    <rPh sb="29" eb="32">
      <t>ジュハッチュウ</t>
    </rPh>
    <rPh sb="32" eb="33">
      <t>シャ</t>
    </rPh>
    <rPh sb="33" eb="34">
      <t>カン</t>
    </rPh>
    <rPh sb="35" eb="37">
      <t>キョウギ</t>
    </rPh>
    <phoneticPr fontId="9"/>
  </si>
  <si>
    <t>登録内容確認書（CORINS)</t>
    <phoneticPr fontId="9"/>
  </si>
  <si>
    <t>請負代金500万円以上の工事について、受注・変更・完成・訂正時、土日祝日を除き１０日以内に登録し、それぞれ提出。（旧称：工事カルテ受領書）</t>
  </si>
  <si>
    <t>建設リサイクル法に基づく通知書</t>
    <rPh sb="0" eb="2">
      <t>ケンセツ</t>
    </rPh>
    <rPh sb="7" eb="8">
      <t>ホウ</t>
    </rPh>
    <rPh sb="9" eb="10">
      <t>モト</t>
    </rPh>
    <rPh sb="12" eb="14">
      <t>ツウチ</t>
    </rPh>
    <rPh sb="14" eb="15">
      <t>ショ</t>
    </rPh>
    <phoneticPr fontId="9"/>
  </si>
  <si>
    <r>
      <rPr>
        <sz val="12"/>
        <rFont val="ＭＳ Ｐゴシック"/>
        <family val="3"/>
        <charset val="128"/>
      </rPr>
      <t>建設工事に係る資材の再資源化等に関する法律第１１条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9"/>
  </si>
  <si>
    <t>土木工事等は請負代金５００万円以上が対象。
実際に工事に着手する７日前までに提出。</t>
    <rPh sb="0" eb="2">
      <t>ドボク</t>
    </rPh>
    <rPh sb="2" eb="4">
      <t>コウジ</t>
    </rPh>
    <rPh sb="4" eb="5">
      <t>トウ</t>
    </rPh>
    <rPh sb="6" eb="8">
      <t>ウケオイ</t>
    </rPh>
    <rPh sb="8" eb="10">
      <t>ダイキン</t>
    </rPh>
    <rPh sb="13" eb="14">
      <t>マン</t>
    </rPh>
    <rPh sb="14" eb="15">
      <t>エン</t>
    </rPh>
    <rPh sb="15" eb="17">
      <t>イジョウ</t>
    </rPh>
    <rPh sb="18" eb="20">
      <t>タイショウ</t>
    </rPh>
    <rPh sb="22" eb="24">
      <t>ジッサイ</t>
    </rPh>
    <rPh sb="25" eb="27">
      <t>コウジ</t>
    </rPh>
    <rPh sb="28" eb="30">
      <t>チャクシュ</t>
    </rPh>
    <rPh sb="33" eb="34">
      <t>ヒ</t>
    </rPh>
    <rPh sb="34" eb="35">
      <t>マエ</t>
    </rPh>
    <rPh sb="38" eb="40">
      <t>テイシュツ</t>
    </rPh>
    <phoneticPr fontId="9"/>
  </si>
  <si>
    <t>工事中標識設置届</t>
    <rPh sb="0" eb="2">
      <t>コウジ</t>
    </rPh>
    <rPh sb="2" eb="3">
      <t>ナカ</t>
    </rPh>
    <rPh sb="3" eb="5">
      <t>ヒョウシキ</t>
    </rPh>
    <rPh sb="5" eb="7">
      <t>セッチ</t>
    </rPh>
    <rPh sb="7" eb="8">
      <t>トドケ</t>
    </rPh>
    <phoneticPr fontId="9"/>
  </si>
  <si>
    <t>道路工事現場における表示施設等の設置基準
道路工事保安施設設置基準</t>
    <rPh sb="0" eb="2">
      <t>ドウロ</t>
    </rPh>
    <rPh sb="2" eb="4">
      <t>コウジ</t>
    </rPh>
    <rPh sb="4" eb="6">
      <t>ゲンバ</t>
    </rPh>
    <rPh sb="10" eb="12">
      <t>ヒョウジ</t>
    </rPh>
    <rPh sb="12" eb="14">
      <t>シセツ</t>
    </rPh>
    <rPh sb="14" eb="15">
      <t>トウ</t>
    </rPh>
    <rPh sb="16" eb="18">
      <t>セッチ</t>
    </rPh>
    <rPh sb="18" eb="20">
      <t>キジュン</t>
    </rPh>
    <rPh sb="21" eb="23">
      <t>ドウロ</t>
    </rPh>
    <rPh sb="23" eb="25">
      <t>コウジ</t>
    </rPh>
    <rPh sb="25" eb="27">
      <t>ホアン</t>
    </rPh>
    <rPh sb="27" eb="29">
      <t>シセツ</t>
    </rPh>
    <rPh sb="29" eb="31">
      <t>セッチ</t>
    </rPh>
    <rPh sb="31" eb="33">
      <t>キジュン</t>
    </rPh>
    <phoneticPr fontId="9"/>
  </si>
  <si>
    <t>様式－６</t>
    <rPh sb="0" eb="2">
      <t>ヨウシキ</t>
    </rPh>
    <phoneticPr fontId="9"/>
  </si>
  <si>
    <t>工事に着手する前に提出。
※工事着手とは工期の始期日以降の実際の工事のための準備工事（現場事務所等の建設又は測量）に着手することをいう。契約変更により、工期の変更を行った場合、速やかに変更する標識の設置状況写真を打合せ簿に含めて提出。</t>
    <rPh sb="0" eb="2">
      <t>コウジ</t>
    </rPh>
    <rPh sb="3" eb="5">
      <t>チャクシュ</t>
    </rPh>
    <rPh sb="7" eb="8">
      <t>マエ</t>
    </rPh>
    <rPh sb="9" eb="11">
      <t>テイシュツ</t>
    </rPh>
    <rPh sb="14" eb="16">
      <t>コウジ</t>
    </rPh>
    <rPh sb="16" eb="18">
      <t>チャクシュ</t>
    </rPh>
    <rPh sb="20" eb="22">
      <t>コウキ</t>
    </rPh>
    <rPh sb="23" eb="25">
      <t>シキ</t>
    </rPh>
    <rPh sb="25" eb="26">
      <t>ビ</t>
    </rPh>
    <rPh sb="26" eb="28">
      <t>イコウ</t>
    </rPh>
    <rPh sb="29" eb="31">
      <t>ジッサイ</t>
    </rPh>
    <rPh sb="32" eb="34">
      <t>コウジ</t>
    </rPh>
    <rPh sb="38" eb="40">
      <t>ジュンビ</t>
    </rPh>
    <rPh sb="40" eb="42">
      <t>コウジ</t>
    </rPh>
    <rPh sb="43" eb="45">
      <t>ゲンバ</t>
    </rPh>
    <rPh sb="45" eb="47">
      <t>ジム</t>
    </rPh>
    <rPh sb="47" eb="48">
      <t>ショ</t>
    </rPh>
    <rPh sb="48" eb="49">
      <t>トウ</t>
    </rPh>
    <rPh sb="50" eb="52">
      <t>ケンセツ</t>
    </rPh>
    <rPh sb="52" eb="53">
      <t>マタ</t>
    </rPh>
    <rPh sb="54" eb="56">
      <t>ソクリョウ</t>
    </rPh>
    <rPh sb="58" eb="60">
      <t>チャクシュ</t>
    </rPh>
    <rPh sb="68" eb="70">
      <t>ケイヤク</t>
    </rPh>
    <rPh sb="70" eb="72">
      <t>ヘンコウ</t>
    </rPh>
    <rPh sb="76" eb="78">
      <t>コウキ</t>
    </rPh>
    <rPh sb="79" eb="81">
      <t>ヘンコウ</t>
    </rPh>
    <rPh sb="82" eb="83">
      <t>オコナ</t>
    </rPh>
    <rPh sb="85" eb="87">
      <t>バアイ</t>
    </rPh>
    <rPh sb="88" eb="89">
      <t>スミ</t>
    </rPh>
    <rPh sb="92" eb="94">
      <t>ヘンコウ</t>
    </rPh>
    <rPh sb="96" eb="98">
      <t>ヒョウシキ</t>
    </rPh>
    <rPh sb="99" eb="101">
      <t>セッチ</t>
    </rPh>
    <rPh sb="101" eb="103">
      <t>ジョウキョウ</t>
    </rPh>
    <rPh sb="103" eb="105">
      <t>シャシン</t>
    </rPh>
    <rPh sb="106" eb="108">
      <t>ウチアワ</t>
    </rPh>
    <rPh sb="109" eb="110">
      <t>ボ</t>
    </rPh>
    <rPh sb="111" eb="112">
      <t>フク</t>
    </rPh>
    <rPh sb="114" eb="116">
      <t>テイシュツ</t>
    </rPh>
    <phoneticPr fontId="9"/>
  </si>
  <si>
    <t>設計図書の照査確認資料</t>
    <phoneticPr fontId="9"/>
  </si>
  <si>
    <t>設計図書と差異があった場合のみ提出とし、設計図書と一致している場合は提示と。施工前及び施工中に適宜行う。</t>
    <rPh sb="38" eb="40">
      <t>セコウ</t>
    </rPh>
    <rPh sb="40" eb="41">
      <t>マエ</t>
    </rPh>
    <rPh sb="41" eb="42">
      <t>オヨ</t>
    </rPh>
    <rPh sb="43" eb="46">
      <t>セコウチュウ</t>
    </rPh>
    <rPh sb="47" eb="49">
      <t>テキギ</t>
    </rPh>
    <rPh sb="49" eb="50">
      <t>オコナ</t>
    </rPh>
    <phoneticPr fontId="9"/>
  </si>
  <si>
    <t>工事測量結果</t>
    <rPh sb="0" eb="2">
      <t>コウジ</t>
    </rPh>
    <rPh sb="2" eb="4">
      <t>ソクリョウ</t>
    </rPh>
    <rPh sb="4" eb="6">
      <t>ケッカ</t>
    </rPh>
    <phoneticPr fontId="9"/>
  </si>
  <si>
    <t>設計図書と差異があった場合のみ提出とし、設計図書と一致している場合は提示と。提出の時期は工事着手の前と。また、測量標（仮ＢＭ）及び工事用多角点を設置した場合は測量結果を提出。</t>
    <rPh sb="38" eb="40">
      <t>テイシュツ</t>
    </rPh>
    <rPh sb="41" eb="43">
      <t>ジキ</t>
    </rPh>
    <rPh sb="44" eb="46">
      <t>コウジ</t>
    </rPh>
    <rPh sb="46" eb="48">
      <t>チャクシュ</t>
    </rPh>
    <rPh sb="49" eb="50">
      <t>マエ</t>
    </rPh>
    <rPh sb="55" eb="57">
      <t>ソクリョウ</t>
    </rPh>
    <rPh sb="57" eb="58">
      <t>ヒョウ</t>
    </rPh>
    <rPh sb="59" eb="60">
      <t>カリ</t>
    </rPh>
    <rPh sb="63" eb="64">
      <t>オヨ</t>
    </rPh>
    <rPh sb="65" eb="68">
      <t>コウジヨウ</t>
    </rPh>
    <rPh sb="68" eb="70">
      <t>タカク</t>
    </rPh>
    <rPh sb="70" eb="71">
      <t>テン</t>
    </rPh>
    <rPh sb="72" eb="74">
      <t>セッチ</t>
    </rPh>
    <rPh sb="76" eb="78">
      <t>バアイ</t>
    </rPh>
    <rPh sb="79" eb="81">
      <t>ソクリョウ</t>
    </rPh>
    <rPh sb="81" eb="83">
      <t>ケッカ</t>
    </rPh>
    <rPh sb="84" eb="86">
      <t>テイシュツ</t>
    </rPh>
    <phoneticPr fontId="9"/>
  </si>
  <si>
    <t>建設機械の写真</t>
    <rPh sb="0" eb="2">
      <t>ケンセツ</t>
    </rPh>
    <rPh sb="2" eb="4">
      <t>キカイ</t>
    </rPh>
    <rPh sb="5" eb="7">
      <t>シャシン</t>
    </rPh>
    <phoneticPr fontId="9"/>
  </si>
  <si>
    <t>排出ガス対策型建設機械あるいは排出ガス浄化装置を装着した建設機械を使用する場合提出。</t>
    <rPh sb="0" eb="2">
      <t>ハイシュツ</t>
    </rPh>
    <rPh sb="4" eb="6">
      <t>タイサク</t>
    </rPh>
    <rPh sb="6" eb="7">
      <t>ガタ</t>
    </rPh>
    <rPh sb="7" eb="9">
      <t>ケンセツ</t>
    </rPh>
    <rPh sb="9" eb="11">
      <t>キカイ</t>
    </rPh>
    <rPh sb="15" eb="17">
      <t>ハイシュツ</t>
    </rPh>
    <rPh sb="19" eb="21">
      <t>ジョウカ</t>
    </rPh>
    <rPh sb="21" eb="23">
      <t>ソウチ</t>
    </rPh>
    <rPh sb="24" eb="26">
      <t>ソウチャク</t>
    </rPh>
    <rPh sb="28" eb="30">
      <t>ケンセツ</t>
    </rPh>
    <rPh sb="30" eb="32">
      <t>キカイ</t>
    </rPh>
    <rPh sb="33" eb="35">
      <t>シヨウ</t>
    </rPh>
    <rPh sb="37" eb="39">
      <t>バアイ</t>
    </rPh>
    <rPh sb="39" eb="41">
      <t>テイシュツ</t>
    </rPh>
    <phoneticPr fontId="9"/>
  </si>
  <si>
    <t>工事使用材料承認願</t>
    <rPh sb="0" eb="2">
      <t>コウジ</t>
    </rPh>
    <rPh sb="2" eb="4">
      <t>シヨウ</t>
    </rPh>
    <rPh sb="4" eb="6">
      <t>ザイリョウ</t>
    </rPh>
    <rPh sb="6" eb="8">
      <t>ショウニン</t>
    </rPh>
    <rPh sb="8" eb="9">
      <t>ネガ</t>
    </rPh>
    <phoneticPr fontId="9"/>
  </si>
  <si>
    <t>工事材料を発注する前に提出。</t>
    <rPh sb="0" eb="2">
      <t>コウジ</t>
    </rPh>
    <rPh sb="2" eb="4">
      <t>ザイリョウ</t>
    </rPh>
    <rPh sb="5" eb="7">
      <t>ハッチュウ</t>
    </rPh>
    <rPh sb="9" eb="10">
      <t>マエ</t>
    </rPh>
    <rPh sb="11" eb="13">
      <t>テイシュツ</t>
    </rPh>
    <phoneticPr fontId="9"/>
  </si>
  <si>
    <t>工事書類</t>
    <rPh sb="0" eb="2">
      <t>コウジ</t>
    </rPh>
    <rPh sb="2" eb="4">
      <t>ショルイ</t>
    </rPh>
    <phoneticPr fontId="9"/>
  </si>
  <si>
    <t>１施工計画</t>
    <rPh sb="1" eb="3">
      <t>セコウ</t>
    </rPh>
    <rPh sb="3" eb="5">
      <t>ケイカク</t>
    </rPh>
    <phoneticPr fontId="9"/>
  </si>
  <si>
    <t>①施工計画</t>
    <phoneticPr fontId="9"/>
  </si>
  <si>
    <t>施工計画書</t>
  </si>
  <si>
    <t>維持工事等簡易な工事においては、監督員の承諾を得て記載内容の一部を省略することができる。提出時期は、工期開始日から３０日以内。
作成内容については、「施工計画書(土木工事)作成の手引き」を参照すること。</t>
    <rPh sb="0" eb="2">
      <t>イジ</t>
    </rPh>
    <rPh sb="2" eb="4">
      <t>コウジ</t>
    </rPh>
    <rPh sb="4" eb="5">
      <t>トウ</t>
    </rPh>
    <rPh sb="5" eb="7">
      <t>カンイ</t>
    </rPh>
    <rPh sb="8" eb="10">
      <t>コウジ</t>
    </rPh>
    <rPh sb="20" eb="22">
      <t>ショウダク</t>
    </rPh>
    <rPh sb="23" eb="24">
      <t>エ</t>
    </rPh>
    <rPh sb="25" eb="27">
      <t>キサイ</t>
    </rPh>
    <rPh sb="27" eb="29">
      <t>ナイヨウ</t>
    </rPh>
    <rPh sb="30" eb="32">
      <t>イチブ</t>
    </rPh>
    <rPh sb="33" eb="35">
      <t>ショウリャク</t>
    </rPh>
    <rPh sb="44" eb="46">
      <t>テイシュツ</t>
    </rPh>
    <rPh sb="46" eb="48">
      <t>ジキ</t>
    </rPh>
    <rPh sb="50" eb="52">
      <t>コウキ</t>
    </rPh>
    <rPh sb="52" eb="55">
      <t>カイシビ</t>
    </rPh>
    <rPh sb="59" eb="60">
      <t>ヒ</t>
    </rPh>
    <rPh sb="60" eb="62">
      <t>イナイ</t>
    </rPh>
    <rPh sb="64" eb="66">
      <t>サクセイ</t>
    </rPh>
    <rPh sb="66" eb="68">
      <t>ナイヨウ</t>
    </rPh>
    <rPh sb="94" eb="96">
      <t>サンショウ</t>
    </rPh>
    <phoneticPr fontId="9"/>
  </si>
  <si>
    <t>工事登録証明書（計画）</t>
    <rPh sb="0" eb="2">
      <t>コウジ</t>
    </rPh>
    <rPh sb="2" eb="4">
      <t>トウロク</t>
    </rPh>
    <rPh sb="4" eb="7">
      <t>ショウメイショ</t>
    </rPh>
    <rPh sb="8" eb="10">
      <t>ケイカク</t>
    </rPh>
    <phoneticPr fontId="9"/>
  </si>
  <si>
    <t>建設副産物情報交換システム（コブリス）により作成し、施工計画書へ含めて提出。</t>
    <rPh sb="0" eb="2">
      <t>ケンセツ</t>
    </rPh>
    <rPh sb="26" eb="28">
      <t>セコウ</t>
    </rPh>
    <rPh sb="28" eb="31">
      <t>ケイカクショ</t>
    </rPh>
    <rPh sb="32" eb="33">
      <t>フク</t>
    </rPh>
    <phoneticPr fontId="9"/>
  </si>
  <si>
    <t>再生資源利用〔促進〕計画書</t>
    <rPh sb="0" eb="2">
      <t>サイセイ</t>
    </rPh>
    <rPh sb="2" eb="4">
      <t>シゲン</t>
    </rPh>
    <rPh sb="4" eb="6">
      <t>リヨウ</t>
    </rPh>
    <rPh sb="7" eb="9">
      <t>ソクシン</t>
    </rPh>
    <rPh sb="10" eb="12">
      <t>ケイカク</t>
    </rPh>
    <rPh sb="12" eb="13">
      <t>ショ</t>
    </rPh>
    <phoneticPr fontId="9"/>
  </si>
  <si>
    <t>建設資材の搬入、建設副産物の搬出について、建設副産物情報交換システムにより作成し、施工計画書へ含めて提出。</t>
    <rPh sb="41" eb="43">
      <t>セコウ</t>
    </rPh>
    <rPh sb="43" eb="46">
      <t>ケイカクショ</t>
    </rPh>
    <rPh sb="47" eb="48">
      <t>フク</t>
    </rPh>
    <phoneticPr fontId="9"/>
  </si>
  <si>
    <t>２施工体制</t>
    <rPh sb="1" eb="3">
      <t>セコウ</t>
    </rPh>
    <rPh sb="3" eb="5">
      <t>タイセイ</t>
    </rPh>
    <phoneticPr fontId="9"/>
  </si>
  <si>
    <t>②施工体制</t>
    <phoneticPr fontId="9"/>
  </si>
  <si>
    <t>施工体制台帳</t>
  </si>
  <si>
    <t>上天草市下請契約報告事務取扱要領第２条第１項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9"/>
  </si>
  <si>
    <t>別記様式１</t>
    <rPh sb="0" eb="2">
      <t>ベッキ</t>
    </rPh>
    <rPh sb="2" eb="4">
      <t>ヨウシキ</t>
    </rPh>
    <phoneticPr fontId="9"/>
  </si>
  <si>
    <t>工事を施工するために、下請契約を締結するすべてのものが対象。
下請契約締結の日から２１日以内に提出。
詳細は市HPの下請契約報告事務取扱要領を確認すること。</t>
    <rPh sb="11" eb="13">
      <t>シタウケ</t>
    </rPh>
    <rPh sb="13" eb="15">
      <t>ケイヤク</t>
    </rPh>
    <rPh sb="16" eb="18">
      <t>テイケツ</t>
    </rPh>
    <rPh sb="27" eb="29">
      <t>タイショウ</t>
    </rPh>
    <rPh sb="31" eb="33">
      <t>シタウケ</t>
    </rPh>
    <rPh sb="33" eb="35">
      <t>ケイヤク</t>
    </rPh>
    <rPh sb="35" eb="37">
      <t>テイケツ</t>
    </rPh>
    <rPh sb="38" eb="39">
      <t>ヒ</t>
    </rPh>
    <rPh sb="43" eb="44">
      <t>ヒ</t>
    </rPh>
    <rPh sb="44" eb="46">
      <t>イナイ</t>
    </rPh>
    <phoneticPr fontId="9"/>
  </si>
  <si>
    <t>下請負人に関する事項</t>
    <phoneticPr fontId="9"/>
  </si>
  <si>
    <t>別記様式２</t>
    <rPh sb="0" eb="2">
      <t>ベッキ</t>
    </rPh>
    <rPh sb="2" eb="4">
      <t>ヨウシキ</t>
    </rPh>
    <phoneticPr fontId="9"/>
  </si>
  <si>
    <t>工事作業所災害防止協議会
兼施工体系図</t>
    <phoneticPr fontId="9"/>
  </si>
  <si>
    <t>上天草市下請契約報告事務取扱要領第２条第１項、第３項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rPh sb="23" eb="24">
      <t>ダイ</t>
    </rPh>
    <rPh sb="25" eb="26">
      <t>コウ</t>
    </rPh>
    <phoneticPr fontId="9"/>
  </si>
  <si>
    <t>別記様式３</t>
    <rPh sb="0" eb="2">
      <t>ベッキ</t>
    </rPh>
    <rPh sb="2" eb="4">
      <t>ヨウシキ</t>
    </rPh>
    <phoneticPr fontId="9"/>
  </si>
  <si>
    <t>作業員名簿</t>
    <rPh sb="0" eb="3">
      <t>サギョウイン</t>
    </rPh>
    <rPh sb="3" eb="5">
      <t>メイボ</t>
    </rPh>
    <phoneticPr fontId="9"/>
  </si>
  <si>
    <t>別記様式４</t>
    <rPh sb="0" eb="2">
      <t>ベッキ</t>
    </rPh>
    <rPh sb="2" eb="4">
      <t>ヨウシキ</t>
    </rPh>
    <phoneticPr fontId="9"/>
  </si>
  <si>
    <t>下請確認票</t>
    <rPh sb="0" eb="2">
      <t>シタウケ</t>
    </rPh>
    <rPh sb="2" eb="4">
      <t>カクニン</t>
    </rPh>
    <rPh sb="4" eb="5">
      <t>ヒョウ</t>
    </rPh>
    <phoneticPr fontId="9"/>
  </si>
  <si>
    <t>上天草市下請契約報告事務取扱要領第２条第２項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9"/>
  </si>
  <si>
    <t>別記様式５</t>
    <rPh sb="0" eb="2">
      <t>ベッキ</t>
    </rPh>
    <rPh sb="2" eb="4">
      <t>ヨウシキ</t>
    </rPh>
    <phoneticPr fontId="9"/>
  </si>
  <si>
    <t>工事を施工するために、下請契約を締結する100万円以上のものが対象。
詳細は市HPの下請契約報告事務取扱要領を確認すること。</t>
    <rPh sb="23" eb="25">
      <t>マンエン</t>
    </rPh>
    <rPh sb="25" eb="27">
      <t>イジョウ</t>
    </rPh>
    <rPh sb="35" eb="37">
      <t>ショウサイ</t>
    </rPh>
    <rPh sb="38" eb="39">
      <t>シ</t>
    </rPh>
    <rPh sb="42" eb="44">
      <t>シタウケ</t>
    </rPh>
    <rPh sb="44" eb="46">
      <t>ケイヤク</t>
    </rPh>
    <rPh sb="46" eb="48">
      <t>ホウコク</t>
    </rPh>
    <rPh sb="48" eb="50">
      <t>ジム</t>
    </rPh>
    <rPh sb="50" eb="52">
      <t>トリアツカイ</t>
    </rPh>
    <rPh sb="52" eb="54">
      <t>ヨウリョウ</t>
    </rPh>
    <rPh sb="55" eb="57">
      <t>カクニン</t>
    </rPh>
    <phoneticPr fontId="9"/>
  </si>
  <si>
    <t>元請・下請関係内容表</t>
    <rPh sb="0" eb="2">
      <t>モトウケ</t>
    </rPh>
    <rPh sb="3" eb="5">
      <t>シタウケ</t>
    </rPh>
    <rPh sb="5" eb="7">
      <t>カンケイ</t>
    </rPh>
    <rPh sb="7" eb="9">
      <t>ナイヨウ</t>
    </rPh>
    <rPh sb="9" eb="10">
      <t>ヒョウ</t>
    </rPh>
    <phoneticPr fontId="9"/>
  </si>
  <si>
    <t>別記様式６</t>
    <rPh sb="0" eb="2">
      <t>ベッキ</t>
    </rPh>
    <rPh sb="2" eb="4">
      <t>ヨウシキ</t>
    </rPh>
    <phoneticPr fontId="9"/>
  </si>
  <si>
    <t>再下請負通知書</t>
    <rPh sb="0" eb="1">
      <t>サイ</t>
    </rPh>
    <rPh sb="1" eb="2">
      <t>シタ</t>
    </rPh>
    <rPh sb="2" eb="4">
      <t>ウケオイ</t>
    </rPh>
    <rPh sb="4" eb="7">
      <t>ツウチショ</t>
    </rPh>
    <phoneticPr fontId="9"/>
  </si>
  <si>
    <t>上天草市下請契約報告事務取扱要領第２条第３項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9"/>
  </si>
  <si>
    <t>別記様式７</t>
    <rPh sb="0" eb="2">
      <t>ベッキ</t>
    </rPh>
    <rPh sb="2" eb="4">
      <t>ヨウシキ</t>
    </rPh>
    <phoneticPr fontId="9"/>
  </si>
  <si>
    <t>下請負人が建設工事を他の建設業を営む者に請け負わせた場合は、その都度、次の書類を提出。
詳細は市HPの下請契約報告事務取扱要領を確認すること。</t>
  </si>
  <si>
    <t>施工中</t>
    <rPh sb="0" eb="3">
      <t>セコウチュウ</t>
    </rPh>
    <phoneticPr fontId="9"/>
  </si>
  <si>
    <t>３施工状況</t>
    <rPh sb="1" eb="5">
      <t>セコウジョウキョウ</t>
    </rPh>
    <phoneticPr fontId="9"/>
  </si>
  <si>
    <t>③施工管理</t>
    <phoneticPr fontId="9"/>
  </si>
  <si>
    <t>工事打合せ簿</t>
    <rPh sb="0" eb="2">
      <t>コウジ</t>
    </rPh>
    <rPh sb="2" eb="4">
      <t>ウチアワ</t>
    </rPh>
    <rPh sb="5" eb="6">
      <t>ボ</t>
    </rPh>
    <phoneticPr fontId="9"/>
  </si>
  <si>
    <t>統一様式-9</t>
    <phoneticPr fontId="9"/>
  </si>
  <si>
    <t>随時</t>
    <rPh sb="0" eb="2">
      <t>ズイジ</t>
    </rPh>
    <phoneticPr fontId="9"/>
  </si>
  <si>
    <t>確認・立会依頼書</t>
    <rPh sb="0" eb="2">
      <t>カクニン</t>
    </rPh>
    <rPh sb="3" eb="5">
      <t>タチアイ</t>
    </rPh>
    <rPh sb="5" eb="8">
      <t>イライショ</t>
    </rPh>
    <phoneticPr fontId="9"/>
  </si>
  <si>
    <t>統一様式-12</t>
    <phoneticPr fontId="9"/>
  </si>
  <si>
    <t>添付資料は机上の場合のみ、施工管理記録、写真等を添付。
監督員が臨場して段階確認した箇所は、出来形管理写真の撮影を省略できる。</t>
    <rPh sb="0" eb="2">
      <t>テンプ</t>
    </rPh>
    <rPh sb="2" eb="4">
      <t>シリョウ</t>
    </rPh>
    <rPh sb="5" eb="7">
      <t>キジョウ</t>
    </rPh>
    <rPh sb="8" eb="10">
      <t>バアイ</t>
    </rPh>
    <rPh sb="13" eb="15">
      <t>セコウ</t>
    </rPh>
    <rPh sb="15" eb="17">
      <t>カンリ</t>
    </rPh>
    <rPh sb="17" eb="19">
      <t>キロク</t>
    </rPh>
    <rPh sb="20" eb="22">
      <t>シャシン</t>
    </rPh>
    <rPh sb="22" eb="23">
      <t>トウ</t>
    </rPh>
    <rPh sb="24" eb="26">
      <t>テンプ</t>
    </rPh>
    <rPh sb="28" eb="30">
      <t>カントク</t>
    </rPh>
    <rPh sb="32" eb="34">
      <t>リンジョウ</t>
    </rPh>
    <rPh sb="36" eb="38">
      <t>ダンカイ</t>
    </rPh>
    <rPh sb="38" eb="40">
      <t>カクニン</t>
    </rPh>
    <rPh sb="42" eb="44">
      <t>カショ</t>
    </rPh>
    <rPh sb="46" eb="48">
      <t>デキ</t>
    </rPh>
    <rPh sb="48" eb="49">
      <t>ガタ</t>
    </rPh>
    <rPh sb="49" eb="51">
      <t>カンリ</t>
    </rPh>
    <rPh sb="51" eb="53">
      <t>シャシン</t>
    </rPh>
    <rPh sb="54" eb="56">
      <t>サツエイ</t>
    </rPh>
    <rPh sb="57" eb="59">
      <t>ショウリャク</t>
    </rPh>
    <phoneticPr fontId="9"/>
  </si>
  <si>
    <t>関係機関協議資料
（許可後の資料）</t>
    <rPh sb="0" eb="2">
      <t>カンケイ</t>
    </rPh>
    <rPh sb="2" eb="4">
      <t>キカン</t>
    </rPh>
    <rPh sb="4" eb="6">
      <t>キョウギ</t>
    </rPh>
    <rPh sb="6" eb="8">
      <t>シリョウ</t>
    </rPh>
    <rPh sb="10" eb="12">
      <t>キョカ</t>
    </rPh>
    <rPh sb="12" eb="13">
      <t>ゴ</t>
    </rPh>
    <rPh sb="14" eb="16">
      <t>シリョウ</t>
    </rPh>
    <phoneticPr fontId="9"/>
  </si>
  <si>
    <t>許可後の資料については、許可書の写しを監督員に提出するか、しゅん工検査時に原本を持参。</t>
    <rPh sb="0" eb="2">
      <t>キョカ</t>
    </rPh>
    <rPh sb="2" eb="3">
      <t>ゴ</t>
    </rPh>
    <rPh sb="4" eb="6">
      <t>シリョウ</t>
    </rPh>
    <rPh sb="12" eb="15">
      <t>キョカショ</t>
    </rPh>
    <rPh sb="16" eb="17">
      <t>ウツ</t>
    </rPh>
    <rPh sb="19" eb="22">
      <t>カントクイン</t>
    </rPh>
    <rPh sb="23" eb="25">
      <t>テイシュツ</t>
    </rPh>
    <rPh sb="32" eb="33">
      <t>コウ</t>
    </rPh>
    <rPh sb="33" eb="35">
      <t>ケンサ</t>
    </rPh>
    <rPh sb="35" eb="36">
      <t>ジ</t>
    </rPh>
    <rPh sb="37" eb="39">
      <t>ゲンポン</t>
    </rPh>
    <rPh sb="40" eb="42">
      <t>ジサン</t>
    </rPh>
    <phoneticPr fontId="9"/>
  </si>
  <si>
    <t>説明書
(建設ﾘｻｲｸﾙ法第12条関係)</t>
    <rPh sb="0" eb="3">
      <t>セツメイショ</t>
    </rPh>
    <phoneticPr fontId="9"/>
  </si>
  <si>
    <r>
      <rPr>
        <sz val="12"/>
        <rFont val="ＭＳ Ｐゴシック"/>
        <family val="3"/>
        <charset val="128"/>
      </rPr>
      <t>建設工事に係る資材の再資源化等に関する法律第１２条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phoneticPr fontId="9"/>
  </si>
  <si>
    <t>別記様式1
(説明書)</t>
    <rPh sb="0" eb="2">
      <t>ベッキ</t>
    </rPh>
    <rPh sb="2" eb="4">
      <t>ヨウシキ</t>
    </rPh>
    <rPh sb="7" eb="10">
      <t>セツメイショ</t>
    </rPh>
    <phoneticPr fontId="9"/>
  </si>
  <si>
    <t>変更契約を行う際に、分別解体等の方法、解体工事に要する費用及び再資源化等に要する費用や、再資源化等をするための施設の名称及び所在地に変更が生じた場合は提出。土木工事等は請負額５００万円以上が対象。</t>
    <rPh sb="75" eb="77">
      <t>テイシュツ</t>
    </rPh>
    <phoneticPr fontId="9"/>
  </si>
  <si>
    <t>契約書別紙
(建設ﾘｻｲｸﾙ法第13条関係)</t>
    <rPh sb="0" eb="3">
      <t>ケイヤクショ</t>
    </rPh>
    <rPh sb="3" eb="5">
      <t>ベッシ</t>
    </rPh>
    <phoneticPr fontId="9"/>
  </si>
  <si>
    <r>
      <rPr>
        <sz val="12"/>
        <rFont val="ＭＳ Ｐゴシック"/>
        <family val="3"/>
        <charset val="128"/>
      </rPr>
      <t>建設工事に係る資材の再資源化等に関する法律第１３条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9"/>
  </si>
  <si>
    <t>別表1～
契約書別表3</t>
    <rPh sb="0" eb="1">
      <t>ベツ</t>
    </rPh>
    <rPh sb="1" eb="2">
      <t>ヒョウ</t>
    </rPh>
    <rPh sb="5" eb="8">
      <t>ケイヤクショ</t>
    </rPh>
    <rPh sb="8" eb="9">
      <t>ベツ</t>
    </rPh>
    <rPh sb="9" eb="10">
      <t>ヒョウ</t>
    </rPh>
    <phoneticPr fontId="9"/>
  </si>
  <si>
    <t>施工計画書（変更）</t>
    <rPh sb="0" eb="2">
      <t>セコウ</t>
    </rPh>
    <rPh sb="2" eb="5">
      <t>ケイカクショ</t>
    </rPh>
    <rPh sb="6" eb="8">
      <t>ヘンコウ</t>
    </rPh>
    <phoneticPr fontId="9"/>
  </si>
  <si>
    <t>重要な変更が生じた場合は、その都度着手する前に変更施工計画書を提出。工期や数量増減だけの軽微な変更で施工計画に大きく影響しない場合は 変更施工計画書の提出は不要。</t>
    <rPh sb="39" eb="41">
      <t>ゾウゲン</t>
    </rPh>
    <rPh sb="50" eb="52">
      <t>セコウ</t>
    </rPh>
    <rPh sb="67" eb="69">
      <t>ヘンコウ</t>
    </rPh>
    <phoneticPr fontId="9"/>
  </si>
  <si>
    <t>事故速報</t>
    <rPh sb="0" eb="2">
      <t>ジコ</t>
    </rPh>
    <rPh sb="2" eb="4">
      <t>ソクホウ</t>
    </rPh>
    <phoneticPr fontId="9"/>
  </si>
  <si>
    <t>統一様式-13</t>
    <rPh sb="0" eb="2">
      <t>トウイツ</t>
    </rPh>
    <rPh sb="2" eb="4">
      <t>ヨウシキ</t>
    </rPh>
    <phoneticPr fontId="9"/>
  </si>
  <si>
    <t>事故発生の場合、直ちに監督員に通報し、監督員が指示する期日までに提出。</t>
    <rPh sb="0" eb="2">
      <t>ジコ</t>
    </rPh>
    <rPh sb="2" eb="4">
      <t>ハッセイ</t>
    </rPh>
    <rPh sb="5" eb="7">
      <t>バアイ</t>
    </rPh>
    <rPh sb="8" eb="9">
      <t>タダ</t>
    </rPh>
    <rPh sb="15" eb="17">
      <t>ツウホウ</t>
    </rPh>
    <rPh sb="23" eb="25">
      <t>シジ</t>
    </rPh>
    <rPh sb="27" eb="29">
      <t>キジツ</t>
    </rPh>
    <rPh sb="32" eb="34">
      <t>テイシュツ</t>
    </rPh>
    <phoneticPr fontId="9"/>
  </si>
  <si>
    <t>工事履行報告書</t>
  </si>
  <si>
    <t>統一様式-14</t>
    <phoneticPr fontId="9"/>
  </si>
  <si>
    <t>工事進捗を把握するため、実施工程表と状況写真を添付し、翌月５日（土・日・祝日の場合は次の平日）までに提出。
週休２日試行工事の対象工事は、休日（現場閉所）取得計画実績表を併せて提出。</t>
    <rPh sb="27" eb="29">
      <t>ヨクゲツ</t>
    </rPh>
    <rPh sb="30" eb="31">
      <t>ニチ</t>
    </rPh>
    <rPh sb="32" eb="33">
      <t>ツチ</t>
    </rPh>
    <rPh sb="34" eb="35">
      <t>ヒ</t>
    </rPh>
    <rPh sb="36" eb="38">
      <t>シュクジツ</t>
    </rPh>
    <rPh sb="39" eb="41">
      <t>バアイ</t>
    </rPh>
    <rPh sb="42" eb="43">
      <t>ツギ</t>
    </rPh>
    <rPh sb="44" eb="46">
      <t>ヘイジツ</t>
    </rPh>
    <rPh sb="50" eb="52">
      <t>テイシュツ</t>
    </rPh>
    <rPh sb="54" eb="56">
      <t>ハアク</t>
    </rPh>
    <rPh sb="61" eb="63">
      <t>ジッシ</t>
    </rPh>
    <rPh sb="63" eb="65">
      <t>コウテイ</t>
    </rPh>
    <rPh sb="65" eb="66">
      <t>ヒョウ</t>
    </rPh>
    <rPh sb="67" eb="69">
      <t>ジョウキョウ</t>
    </rPh>
    <rPh sb="69" eb="71">
      <t>シャシン</t>
    </rPh>
    <rPh sb="72" eb="74">
      <t>テンプ</t>
    </rPh>
    <rPh sb="76" eb="78">
      <t>シュウキュウ</t>
    </rPh>
    <rPh sb="79" eb="80">
      <t>ニチ</t>
    </rPh>
    <rPh sb="80" eb="82">
      <t>シコウ</t>
    </rPh>
    <rPh sb="82" eb="84">
      <t>コウジ</t>
    </rPh>
    <rPh sb="85" eb="87">
      <t>タイショウ</t>
    </rPh>
    <rPh sb="87" eb="89">
      <t>コウジアワテイシュツ</t>
    </rPh>
    <phoneticPr fontId="9"/>
  </si>
  <si>
    <t>変更工程表</t>
    <rPh sb="0" eb="2">
      <t>ヘンコウ</t>
    </rPh>
    <rPh sb="2" eb="4">
      <t>コウテイ</t>
    </rPh>
    <rPh sb="4" eb="5">
      <t>ヒョウ</t>
    </rPh>
    <phoneticPr fontId="9"/>
  </si>
  <si>
    <t>統一様式-3(2)</t>
    <phoneticPr fontId="9"/>
  </si>
  <si>
    <t>契約約款に基づく工期変更の請求を行う際の協議資料として提出。変更契約締結後においては１４日以内に提出。
また、変更契約締結前であっても、計画工程との差異が生じる場合は、監督員の指示により随時提出。</t>
    <rPh sb="0" eb="2">
      <t>ケイヤク</t>
    </rPh>
    <rPh sb="2" eb="4">
      <t>ヤッカン</t>
    </rPh>
    <rPh sb="5" eb="6">
      <t>モト</t>
    </rPh>
    <rPh sb="8" eb="10">
      <t>コウキ</t>
    </rPh>
    <rPh sb="10" eb="12">
      <t>ヘンコウ</t>
    </rPh>
    <rPh sb="13" eb="15">
      <t>セイキュウ</t>
    </rPh>
    <rPh sb="16" eb="17">
      <t>オコナ</t>
    </rPh>
    <rPh sb="18" eb="19">
      <t>サイ</t>
    </rPh>
    <rPh sb="20" eb="22">
      <t>キョウギ</t>
    </rPh>
    <rPh sb="22" eb="24">
      <t>シリョウ</t>
    </rPh>
    <rPh sb="27" eb="29">
      <t>テイシュツ</t>
    </rPh>
    <rPh sb="30" eb="32">
      <t>ヘンコウ</t>
    </rPh>
    <rPh sb="55" eb="57">
      <t>ヘンコウ</t>
    </rPh>
    <rPh sb="57" eb="59">
      <t>ケイヤク</t>
    </rPh>
    <rPh sb="59" eb="61">
      <t>テイケツ</t>
    </rPh>
    <rPh sb="61" eb="62">
      <t>マエ</t>
    </rPh>
    <rPh sb="68" eb="70">
      <t>ケイカク</t>
    </rPh>
    <rPh sb="70" eb="72">
      <t>コウテイ</t>
    </rPh>
    <rPh sb="74" eb="76">
      <t>サイ</t>
    </rPh>
    <rPh sb="77" eb="78">
      <t>ショウ</t>
    </rPh>
    <rPh sb="80" eb="82">
      <t>バアイ</t>
    </rPh>
    <rPh sb="93" eb="95">
      <t>ズイジ</t>
    </rPh>
    <rPh sb="95" eb="97">
      <t>テイシュツ</t>
    </rPh>
    <phoneticPr fontId="9"/>
  </si>
  <si>
    <t>出来形数量</t>
    <rPh sb="0" eb="2">
      <t>デキ</t>
    </rPh>
    <rPh sb="2" eb="3">
      <t>ガタ</t>
    </rPh>
    <rPh sb="3" eb="5">
      <t>スウリョウ</t>
    </rPh>
    <phoneticPr fontId="9"/>
  </si>
  <si>
    <t>監督員から請求があった場合速やかに提示し、工事完成時までに提出。
工事数量の計算等にあたっては、土木工事数量算出要領等及び設計図書を適用。</t>
    <rPh sb="0" eb="2">
      <t>カントク</t>
    </rPh>
    <rPh sb="2" eb="3">
      <t>イン</t>
    </rPh>
    <rPh sb="5" eb="7">
      <t>セイキュウ</t>
    </rPh>
    <rPh sb="11" eb="13">
      <t>バアイ</t>
    </rPh>
    <rPh sb="13" eb="14">
      <t>スミ</t>
    </rPh>
    <rPh sb="17" eb="19">
      <t>テイジ</t>
    </rPh>
    <rPh sb="21" eb="23">
      <t>コウジ</t>
    </rPh>
    <rPh sb="23" eb="25">
      <t>カンセイ</t>
    </rPh>
    <rPh sb="25" eb="26">
      <t>ジ</t>
    </rPh>
    <rPh sb="29" eb="31">
      <t>テイシュツ</t>
    </rPh>
    <rPh sb="48" eb="50">
      <t>ドボク</t>
    </rPh>
    <rPh sb="50" eb="52">
      <t>コウジ</t>
    </rPh>
    <rPh sb="52" eb="54">
      <t>スウリョウ</t>
    </rPh>
    <rPh sb="54" eb="56">
      <t>サンシュツ</t>
    </rPh>
    <rPh sb="56" eb="58">
      <t>ヨウリョウ</t>
    </rPh>
    <rPh sb="58" eb="59">
      <t>トウ</t>
    </rPh>
    <rPh sb="59" eb="60">
      <t>オヨ</t>
    </rPh>
    <rPh sb="61" eb="63">
      <t>セッケイ</t>
    </rPh>
    <rPh sb="63" eb="65">
      <t>トショ</t>
    </rPh>
    <phoneticPr fontId="9"/>
  </si>
  <si>
    <t>契約関係書類</t>
    <rPh sb="0" eb="2">
      <t>ケイヤク</t>
    </rPh>
    <rPh sb="2" eb="4">
      <t>カンケイ</t>
    </rPh>
    <rPh sb="4" eb="6">
      <t>ショルイ</t>
    </rPh>
    <phoneticPr fontId="9"/>
  </si>
  <si>
    <t>中間前払金</t>
    <rPh sb="0" eb="2">
      <t>チュウカン</t>
    </rPh>
    <rPh sb="2" eb="4">
      <t>マエハラ</t>
    </rPh>
    <rPh sb="4" eb="5">
      <t>キン</t>
    </rPh>
    <phoneticPr fontId="9"/>
  </si>
  <si>
    <t>認定請求書</t>
    <phoneticPr fontId="9"/>
  </si>
  <si>
    <t>上天草市公共工事請負契約約款第３４条５項
上天草市公共工事の代価の中間前金払制度要綱</t>
    <rPh sb="14" eb="15">
      <t>ダイ</t>
    </rPh>
    <rPh sb="17" eb="18">
      <t>ジョ_x0000_</t>
    </rPh>
    <rPh sb="19" eb="20">
      <t>_x0000__x0002_</t>
    </rPh>
    <rPh sb="21" eb="25">
      <t>_x0003__x0002__x0002__x0007__x0004__x0003__x000D_</t>
    </rPh>
    <rPh sb="25" eb="27">
      <t>_x0007__x0001__x000F_
_x0001_</t>
    </rPh>
    <rPh sb="27" eb="29">
      <t>_x0012__x000C__x0001_</t>
    </rPh>
    <rPh sb="30" eb="32">
      <t>_x0014__x000E__x0004_</t>
    </rPh>
    <rPh sb="33" eb="35">
      <t>_x001B__x0012__x0002_ _x0014_</t>
    </rPh>
    <rPh sb="35" eb="37">
      <t>_x0002_#_x0017__x0002_</t>
    </rPh>
    <rPh sb="37" eb="38">
      <t>&amp;_x001A__x0002_</t>
    </rPh>
    <rPh sb="38" eb="40">
      <t>+_x001C__x0002_</t>
    </rPh>
    <rPh sb="40" eb="42">
      <t/>
    </rPh>
    <phoneticPr fontId="9"/>
  </si>
  <si>
    <t>統一様式-15</t>
    <rPh sb="0" eb="2">
      <t>トウイツ</t>
    </rPh>
    <phoneticPr fontId="9"/>
  </si>
  <si>
    <t>中間前金払を請求する場合に提出。</t>
    <rPh sb="0" eb="2">
      <t>チュウカン</t>
    </rPh>
    <rPh sb="2" eb="4">
      <t>マエキン</t>
    </rPh>
    <rPh sb="4" eb="5">
      <t>ハラ</t>
    </rPh>
    <rPh sb="6" eb="8">
      <t>セイキュウ</t>
    </rPh>
    <rPh sb="10" eb="12">
      <t>バアイ</t>
    </rPh>
    <rPh sb="13" eb="15">
      <t>テイシュツ</t>
    </rPh>
    <phoneticPr fontId="9"/>
  </si>
  <si>
    <t>進捗額算定内訳書</t>
    <rPh sb="0" eb="2">
      <t>シンチョク</t>
    </rPh>
    <rPh sb="2" eb="3">
      <t>ガク</t>
    </rPh>
    <rPh sb="3" eb="5">
      <t>サンテイ</t>
    </rPh>
    <rPh sb="5" eb="8">
      <t>ウチワケショ</t>
    </rPh>
    <phoneticPr fontId="9"/>
  </si>
  <si>
    <t>上天草市公共工事の代価の中間前金払制度要綱</t>
    <phoneticPr fontId="9"/>
  </si>
  <si>
    <t>様式-７</t>
    <rPh sb="0" eb="2">
      <t>ヨウシキ</t>
    </rPh>
    <phoneticPr fontId="9"/>
  </si>
  <si>
    <t>中間前金払を請求する場合は、認定請求書と併せて提出。</t>
    <rPh sb="14" eb="16">
      <t>ニンテイ</t>
    </rPh>
    <rPh sb="16" eb="19">
      <t>セイキュウショ</t>
    </rPh>
    <rPh sb="20" eb="21">
      <t>アワ</t>
    </rPh>
    <rPh sb="23" eb="25">
      <t>テイシュツ</t>
    </rPh>
    <phoneticPr fontId="9"/>
  </si>
  <si>
    <t>認定調書</t>
    <rPh sb="0" eb="2">
      <t>ニンテイ</t>
    </rPh>
    <rPh sb="2" eb="4">
      <t>チョウショ</t>
    </rPh>
    <phoneticPr fontId="9"/>
  </si>
  <si>
    <t>上天草市公共工事請負契約約款第３４条５項
上天草市公共工事の代価の中間前金払制度要綱</t>
  </si>
  <si>
    <t>様式-８</t>
    <rPh sb="0" eb="2">
      <t>ヨウシキ</t>
    </rPh>
    <phoneticPr fontId="9"/>
  </si>
  <si>
    <t>請求内容が妥当である場合は、受注者に交付。</t>
    <rPh sb="0" eb="2">
      <t>セイキュウ</t>
    </rPh>
    <rPh sb="2" eb="4">
      <t>ナイヨウ</t>
    </rPh>
    <rPh sb="5" eb="7">
      <t>ダトウ</t>
    </rPh>
    <rPh sb="10" eb="12">
      <t>バアイ</t>
    </rPh>
    <rPh sb="14" eb="17">
      <t>ジュチュウシャ</t>
    </rPh>
    <rPh sb="18" eb="20">
      <t>コウフ</t>
    </rPh>
    <phoneticPr fontId="9"/>
  </si>
  <si>
    <t>請求書（中間前金払）</t>
    <rPh sb="7" eb="8">
      <t>キン</t>
    </rPh>
    <phoneticPr fontId="9"/>
  </si>
  <si>
    <t>上天草市公共工事請負契約約款第３４条４項</t>
    <rPh sb="14" eb="15">
      <t>ダイ</t>
    </rPh>
    <rPh sb="17" eb="18">
      <t>ジョウ</t>
    </rPh>
    <rPh sb="19" eb="20">
      <t>コウ</t>
    </rPh>
    <phoneticPr fontId="9"/>
  </si>
  <si>
    <t>統一様式-5(1)（中間）</t>
    <phoneticPr fontId="9"/>
  </si>
  <si>
    <t>完済部分
検査</t>
    <phoneticPr fontId="9"/>
  </si>
  <si>
    <t>指定部分完成通知書</t>
    <rPh sb="6" eb="9">
      <t>ツウチショ</t>
    </rPh>
    <phoneticPr fontId="9"/>
  </si>
  <si>
    <t>上天草市公共工事請負契約約款第３８条１項</t>
    <rPh sb="14" eb="15">
      <t>ダイ</t>
    </rPh>
    <rPh sb="17" eb="18">
      <t>ジョウ</t>
    </rPh>
    <rPh sb="19" eb="20">
      <t>コウ</t>
    </rPh>
    <phoneticPr fontId="9"/>
  </si>
  <si>
    <t>統一様式-16</t>
    <phoneticPr fontId="9"/>
  </si>
  <si>
    <t>発注者が設計図書において工事の完成に先立って引渡しを受けるべきことを指定した部分がある場合は、指定部分の工事が完了した際に提出。</t>
    <rPh sb="0" eb="3">
      <t>ハッチュウシャ</t>
    </rPh>
    <rPh sb="4" eb="6">
      <t>セッケイ</t>
    </rPh>
    <rPh sb="6" eb="8">
      <t>トショ</t>
    </rPh>
    <rPh sb="12" eb="14">
      <t>コウジ</t>
    </rPh>
    <rPh sb="15" eb="17">
      <t>カンセイ</t>
    </rPh>
    <rPh sb="18" eb="20">
      <t>サキダ</t>
    </rPh>
    <rPh sb="22" eb="24">
      <t>ヒキワタ</t>
    </rPh>
    <rPh sb="26" eb="27">
      <t>ウ</t>
    </rPh>
    <rPh sb="34" eb="36">
      <t>シテイ</t>
    </rPh>
    <rPh sb="38" eb="40">
      <t>ブブン</t>
    </rPh>
    <rPh sb="43" eb="45">
      <t>バアイ</t>
    </rPh>
    <rPh sb="47" eb="49">
      <t>シテイ</t>
    </rPh>
    <rPh sb="49" eb="51">
      <t>ブブン</t>
    </rPh>
    <rPh sb="52" eb="54">
      <t>コウジ</t>
    </rPh>
    <rPh sb="55" eb="57">
      <t>カンリョウ</t>
    </rPh>
    <rPh sb="59" eb="60">
      <t>サイ</t>
    </rPh>
    <rPh sb="61" eb="63">
      <t>テイシュツ</t>
    </rPh>
    <phoneticPr fontId="9"/>
  </si>
  <si>
    <t>指定部分引渡書</t>
    <phoneticPr fontId="9"/>
  </si>
  <si>
    <t>統一様式-17</t>
    <phoneticPr fontId="9"/>
  </si>
  <si>
    <t>請求書（指定部分完済払金）</t>
    <rPh sb="8" eb="10">
      <t>カンサイ</t>
    </rPh>
    <phoneticPr fontId="9"/>
  </si>
  <si>
    <t>統一様式-5(1)（指定）</t>
    <rPh sb="10" eb="12">
      <t>シテイ</t>
    </rPh>
    <phoneticPr fontId="9"/>
  </si>
  <si>
    <t>既済部分
検査</t>
    <phoneticPr fontId="9"/>
  </si>
  <si>
    <t>出来形部分確認請求書</t>
    <rPh sb="0" eb="3">
      <t>デキガタ</t>
    </rPh>
    <rPh sb="3" eb="5">
      <t>ブブン</t>
    </rPh>
    <rPh sb="5" eb="7">
      <t>カクニン</t>
    </rPh>
    <rPh sb="7" eb="9">
      <t>セイキュウ</t>
    </rPh>
    <phoneticPr fontId="9"/>
  </si>
  <si>
    <t>上天草市公共工事請負契約約款第３７条２項</t>
    <rPh sb="14" eb="15">
      <t>ダイ</t>
    </rPh>
    <rPh sb="17" eb="18">
      <t>ジョウ</t>
    </rPh>
    <rPh sb="19" eb="20">
      <t>コウ</t>
    </rPh>
    <phoneticPr fontId="9"/>
  </si>
  <si>
    <t>統一様式-19</t>
    <phoneticPr fontId="9"/>
  </si>
  <si>
    <t>部分払を請求する場合に提出。</t>
    <rPh sb="0" eb="2">
      <t>ブブン</t>
    </rPh>
    <rPh sb="2" eb="3">
      <t>ハラ</t>
    </rPh>
    <rPh sb="4" eb="6">
      <t>セイキュウ</t>
    </rPh>
    <rPh sb="8" eb="10">
      <t>バアイ</t>
    </rPh>
    <rPh sb="11" eb="13">
      <t>テイシュツ</t>
    </rPh>
    <phoneticPr fontId="9"/>
  </si>
  <si>
    <t>工事出来高内訳書</t>
    <rPh sb="0" eb="2">
      <t>コウジ</t>
    </rPh>
    <rPh sb="4" eb="5">
      <t>タカ</t>
    </rPh>
    <phoneticPr fontId="9"/>
  </si>
  <si>
    <t>上天草市公共工事請負契約約款第３７条２項</t>
  </si>
  <si>
    <t>様式－９</t>
    <rPh sb="0" eb="2">
      <t>ヨウシキ</t>
    </rPh>
    <phoneticPr fontId="9"/>
  </si>
  <si>
    <t>部分払を請求する場合は、出来形部分確認請求書と併せて提出。</t>
    <rPh sb="0" eb="2">
      <t>ブブン</t>
    </rPh>
    <rPh sb="2" eb="3">
      <t>ハラ</t>
    </rPh>
    <rPh sb="4" eb="6">
      <t>セイキュウ</t>
    </rPh>
    <rPh sb="8" eb="10">
      <t>バアイ</t>
    </rPh>
    <rPh sb="12" eb="15">
      <t>デキガタ</t>
    </rPh>
    <rPh sb="15" eb="17">
      <t>ブブン</t>
    </rPh>
    <rPh sb="17" eb="19">
      <t>カクニン</t>
    </rPh>
    <rPh sb="19" eb="22">
      <t>セイキュウショ</t>
    </rPh>
    <rPh sb="23" eb="24">
      <t>アワ</t>
    </rPh>
    <rPh sb="26" eb="28">
      <t>テイシュツ</t>
    </rPh>
    <phoneticPr fontId="9"/>
  </si>
  <si>
    <t>請求書（部分払金）</t>
    <phoneticPr fontId="9"/>
  </si>
  <si>
    <t>上天草市公共工事請負契約約款第３７条５項</t>
    <rPh sb="14" eb="15">
      <t>ダイ</t>
    </rPh>
    <rPh sb="17" eb="18">
      <t>ジョウ</t>
    </rPh>
    <rPh sb="19" eb="20">
      <t>コウ</t>
    </rPh>
    <phoneticPr fontId="9"/>
  </si>
  <si>
    <t>統一様式-5(1)（部分）</t>
    <rPh sb="10" eb="12">
      <t>ブブン</t>
    </rPh>
    <phoneticPr fontId="9"/>
  </si>
  <si>
    <t>請求内訳書</t>
    <rPh sb="0" eb="5">
      <t>セイキュウウチワケショ</t>
    </rPh>
    <phoneticPr fontId="9"/>
  </si>
  <si>
    <t>統一様式-5(2)</t>
    <phoneticPr fontId="9"/>
  </si>
  <si>
    <t>部分払を請求する場合は、請求書（部分払金）と併せて提出。</t>
    <rPh sb="0" eb="2">
      <t>ブブン</t>
    </rPh>
    <rPh sb="2" eb="3">
      <t>ハラ</t>
    </rPh>
    <rPh sb="4" eb="6">
      <t>セイキュウ</t>
    </rPh>
    <rPh sb="8" eb="10">
      <t>バアイ</t>
    </rPh>
    <rPh sb="12" eb="15">
      <t>セイキュウショ</t>
    </rPh>
    <rPh sb="16" eb="18">
      <t>ブブン</t>
    </rPh>
    <rPh sb="18" eb="19">
      <t>バラ</t>
    </rPh>
    <rPh sb="19" eb="20">
      <t>キン</t>
    </rPh>
    <rPh sb="22" eb="23">
      <t>アワ</t>
    </rPh>
    <rPh sb="25" eb="27">
      <t>テイシュツ</t>
    </rPh>
    <phoneticPr fontId="9"/>
  </si>
  <si>
    <t>部分使用</t>
    <rPh sb="0" eb="2">
      <t>ブブン</t>
    </rPh>
    <rPh sb="2" eb="4">
      <t>シヨウ</t>
    </rPh>
    <phoneticPr fontId="9"/>
  </si>
  <si>
    <t>部分使用協議書・承諾書</t>
    <rPh sb="4" eb="6">
      <t>キョウギ</t>
    </rPh>
    <rPh sb="6" eb="7">
      <t>ショ</t>
    </rPh>
    <phoneticPr fontId="9"/>
  </si>
  <si>
    <t>上天草市公共工事請負契約約款第３３条１項</t>
    <rPh sb="14" eb="15">
      <t>ダイ</t>
    </rPh>
    <rPh sb="17" eb="18">
      <t>ジョウ</t>
    </rPh>
    <rPh sb="19" eb="20">
      <t>コウ</t>
    </rPh>
    <phoneticPr fontId="9"/>
  </si>
  <si>
    <t>統一様式-22</t>
    <phoneticPr fontId="9"/>
  </si>
  <si>
    <t>部分使用がある場合に提出。</t>
    <rPh sb="0" eb="2">
      <t>ブブン</t>
    </rPh>
    <rPh sb="2" eb="4">
      <t>シヨウ</t>
    </rPh>
    <rPh sb="7" eb="9">
      <t>バアイ</t>
    </rPh>
    <rPh sb="10" eb="12">
      <t>テイシュツ</t>
    </rPh>
    <phoneticPr fontId="9"/>
  </si>
  <si>
    <t>工期延期</t>
    <rPh sb="0" eb="2">
      <t>コウキ</t>
    </rPh>
    <rPh sb="2" eb="4">
      <t>エンキ</t>
    </rPh>
    <phoneticPr fontId="9"/>
  </si>
  <si>
    <t>工期延期届</t>
    <rPh sb="1" eb="2">
      <t>キ</t>
    </rPh>
    <rPh sb="4" eb="5">
      <t>トド</t>
    </rPh>
    <phoneticPr fontId="9"/>
  </si>
  <si>
    <t>上天草市公共工事請負契約約款第２１条</t>
    <rPh sb="14" eb="15">
      <t>ダイ</t>
    </rPh>
    <rPh sb="17" eb="18">
      <t>ジョウ</t>
    </rPh>
    <phoneticPr fontId="9"/>
  </si>
  <si>
    <t>統一様式-23</t>
    <phoneticPr fontId="9"/>
  </si>
  <si>
    <t>工期の延長を請求する場合に提出。</t>
    <rPh sb="0" eb="2">
      <t>コウキ</t>
    </rPh>
    <rPh sb="3" eb="5">
      <t>エンチョウ</t>
    </rPh>
    <rPh sb="6" eb="8">
      <t>セイキュウ</t>
    </rPh>
    <rPh sb="10" eb="12">
      <t>バアイ</t>
    </rPh>
    <rPh sb="13" eb="15">
      <t>テイシュツ</t>
    </rPh>
    <phoneticPr fontId="9"/>
  </si>
  <si>
    <t>施工中</t>
  </si>
  <si>
    <t>支給材料・貸与品</t>
    <rPh sb="0" eb="2">
      <t>シキュウ</t>
    </rPh>
    <rPh sb="2" eb="4">
      <t>ザイリョウ</t>
    </rPh>
    <rPh sb="5" eb="7">
      <t>タイヨ</t>
    </rPh>
    <rPh sb="7" eb="8">
      <t>ヒン</t>
    </rPh>
    <phoneticPr fontId="9"/>
  </si>
  <si>
    <t>支給品</t>
    <rPh sb="0" eb="3">
      <t>シキュウヒン</t>
    </rPh>
    <phoneticPr fontId="9"/>
  </si>
  <si>
    <t>支給品受領書</t>
    <rPh sb="2" eb="3">
      <t>ヒン</t>
    </rPh>
    <phoneticPr fontId="9"/>
  </si>
  <si>
    <t>上天草市公共工事請負契約約款第１５条３項</t>
    <rPh sb="14" eb="15">
      <t>ダイ</t>
    </rPh>
    <rPh sb="17" eb="18">
      <t>ジョウ</t>
    </rPh>
    <rPh sb="19" eb="20">
      <t>コウ</t>
    </rPh>
    <phoneticPr fontId="9"/>
  </si>
  <si>
    <t>統一様式-24</t>
    <phoneticPr fontId="9"/>
  </si>
  <si>
    <t>支給品の受領または貸与を受けた場合に提出。</t>
    <rPh sb="4" eb="6">
      <t>ジュリョウ</t>
    </rPh>
    <rPh sb="9" eb="11">
      <t>タイヨ</t>
    </rPh>
    <rPh sb="12" eb="13">
      <t>ウ</t>
    </rPh>
    <rPh sb="15" eb="17">
      <t>バアイ</t>
    </rPh>
    <rPh sb="18" eb="20">
      <t>テイシュツ</t>
    </rPh>
    <phoneticPr fontId="9"/>
  </si>
  <si>
    <t>支給品精算書</t>
    <rPh sb="2" eb="3">
      <t>ヒン</t>
    </rPh>
    <rPh sb="3" eb="5">
      <t>セイサン</t>
    </rPh>
    <rPh sb="5" eb="6">
      <t>ショ</t>
    </rPh>
    <phoneticPr fontId="9"/>
  </si>
  <si>
    <t>上天草市公共工事請負契約約款第１５条９項</t>
  </si>
  <si>
    <t>統一様式-25</t>
    <phoneticPr fontId="9"/>
  </si>
  <si>
    <t>受領または貸与を受けた支給品を精算する場合に提出。</t>
    <rPh sb="0" eb="2">
      <t>ジュリョウ</t>
    </rPh>
    <rPh sb="5" eb="7">
      <t>タイヨ</t>
    </rPh>
    <rPh sb="8" eb="9">
      <t>ウ</t>
    </rPh>
    <rPh sb="11" eb="14">
      <t>シキュウヒン</t>
    </rPh>
    <rPh sb="15" eb="17">
      <t>セイサン</t>
    </rPh>
    <rPh sb="19" eb="21">
      <t>バアイ</t>
    </rPh>
    <rPh sb="22" eb="24">
      <t>テイシュツ</t>
    </rPh>
    <phoneticPr fontId="9"/>
  </si>
  <si>
    <t>現場発生品</t>
    <rPh sb="0" eb="2">
      <t>ゲンバ</t>
    </rPh>
    <rPh sb="2" eb="4">
      <t>ハッセイ</t>
    </rPh>
    <rPh sb="4" eb="5">
      <t>ヒン</t>
    </rPh>
    <phoneticPr fontId="9"/>
  </si>
  <si>
    <t>現場発生品調書</t>
    <rPh sb="0" eb="2">
      <t>ゲンバ</t>
    </rPh>
    <rPh sb="2" eb="4">
      <t>ハッセイ</t>
    </rPh>
    <rPh sb="4" eb="5">
      <t>ヒン</t>
    </rPh>
    <rPh sb="5" eb="7">
      <t>チョウショ</t>
    </rPh>
    <phoneticPr fontId="9"/>
  </si>
  <si>
    <t>統一様式-28</t>
    <phoneticPr fontId="9"/>
  </si>
  <si>
    <t>現場発生品がある場合に提出。</t>
    <rPh sb="0" eb="2">
      <t>ゲンバ</t>
    </rPh>
    <rPh sb="2" eb="4">
      <t>ハッセイ</t>
    </rPh>
    <rPh sb="4" eb="5">
      <t>ヒン</t>
    </rPh>
    <rPh sb="8" eb="10">
      <t>バアイ</t>
    </rPh>
    <rPh sb="11" eb="13">
      <t>テイシュツ</t>
    </rPh>
    <phoneticPr fontId="9"/>
  </si>
  <si>
    <t>工事完成時</t>
    <rPh sb="0" eb="2">
      <t>コウジ</t>
    </rPh>
    <rPh sb="2" eb="4">
      <t>カンセイ</t>
    </rPh>
    <rPh sb="4" eb="5">
      <t>ジ</t>
    </rPh>
    <phoneticPr fontId="9"/>
  </si>
  <si>
    <t>工事書類
（しゅん工書類として一括して提出）</t>
    <rPh sb="0" eb="2">
      <t>コウジ</t>
    </rPh>
    <rPh sb="2" eb="4">
      <t>ショルイ</t>
    </rPh>
    <rPh sb="9" eb="10">
      <t>コウ</t>
    </rPh>
    <rPh sb="10" eb="12">
      <t>ショルイ</t>
    </rPh>
    <rPh sb="15" eb="17">
      <t>イッカツ</t>
    </rPh>
    <rPh sb="19" eb="21">
      <t>テイシュツ</t>
    </rPh>
    <phoneticPr fontId="9"/>
  </si>
  <si>
    <t>工事完成通知書（しゅん工届）</t>
    <rPh sb="0" eb="2">
      <t>コウジ</t>
    </rPh>
    <rPh sb="2" eb="4">
      <t>カンセイ</t>
    </rPh>
    <rPh sb="4" eb="6">
      <t>ツウチ</t>
    </rPh>
    <rPh sb="6" eb="7">
      <t>ショ</t>
    </rPh>
    <rPh sb="11" eb="12">
      <t>コウ</t>
    </rPh>
    <rPh sb="12" eb="13">
      <t>トドケ</t>
    </rPh>
    <phoneticPr fontId="9"/>
  </si>
  <si>
    <t>上天草市公共工事請負契約約款第３１条１項</t>
    <rPh sb="14" eb="15">
      <t>ダイ</t>
    </rPh>
    <rPh sb="17" eb="18">
      <t>ジョウ</t>
    </rPh>
    <rPh sb="19" eb="20">
      <t>コウ</t>
    </rPh>
    <phoneticPr fontId="9"/>
  </si>
  <si>
    <t>統一様式-29</t>
    <phoneticPr fontId="9"/>
  </si>
  <si>
    <t>工事を完了した時に提出。</t>
    <rPh sb="0" eb="2">
      <t>コウジ</t>
    </rPh>
    <rPh sb="3" eb="5">
      <t>カンリョウ</t>
    </rPh>
    <rPh sb="7" eb="8">
      <t>トキ</t>
    </rPh>
    <rPh sb="9" eb="11">
      <t>テイシュツ</t>
    </rPh>
    <phoneticPr fontId="9"/>
  </si>
  <si>
    <t>着工前、竣工写真</t>
    <rPh sb="0" eb="2">
      <t>チャッコウ</t>
    </rPh>
    <rPh sb="2" eb="3">
      <t>マエ</t>
    </rPh>
    <rPh sb="4" eb="6">
      <t>シュンコウ</t>
    </rPh>
    <rPh sb="6" eb="8">
      <t>シャシン</t>
    </rPh>
    <phoneticPr fontId="9"/>
  </si>
  <si>
    <t>着手前写真と完成写真は同一構図となるよう撮影し、起終点位置や重要な中間点にはポール等を立てて撮影。</t>
    <rPh sb="0" eb="2">
      <t>チャクシュ</t>
    </rPh>
    <rPh sb="2" eb="3">
      <t>マエ</t>
    </rPh>
    <rPh sb="3" eb="5">
      <t>シャシン</t>
    </rPh>
    <rPh sb="6" eb="8">
      <t>カンセイ</t>
    </rPh>
    <rPh sb="8" eb="10">
      <t>シャシン</t>
    </rPh>
    <rPh sb="11" eb="13">
      <t>ドウイツ</t>
    </rPh>
    <rPh sb="13" eb="15">
      <t>コウズ</t>
    </rPh>
    <rPh sb="20" eb="22">
      <t>サツエイ</t>
    </rPh>
    <rPh sb="24" eb="27">
      <t>キシュウテン</t>
    </rPh>
    <rPh sb="27" eb="29">
      <t>イチ</t>
    </rPh>
    <rPh sb="30" eb="32">
      <t>ジュウヨウ</t>
    </rPh>
    <rPh sb="33" eb="35">
      <t>チュウカン</t>
    </rPh>
    <rPh sb="35" eb="36">
      <t>テン</t>
    </rPh>
    <rPh sb="41" eb="42">
      <t>トウ</t>
    </rPh>
    <rPh sb="43" eb="44">
      <t>タ</t>
    </rPh>
    <rPh sb="46" eb="48">
      <t>サツエイ</t>
    </rPh>
    <phoneticPr fontId="9"/>
  </si>
  <si>
    <t>実施工程表</t>
    <rPh sb="0" eb="2">
      <t>ジッシ</t>
    </rPh>
    <rPh sb="2" eb="4">
      <t>コウテイ</t>
    </rPh>
    <rPh sb="4" eb="5">
      <t>ヒョウ</t>
    </rPh>
    <phoneticPr fontId="9"/>
  </si>
  <si>
    <t>計画は黒、実績は赤で記載。</t>
    <rPh sb="0" eb="2">
      <t>ケイカク</t>
    </rPh>
    <rPh sb="3" eb="4">
      <t>クロ</t>
    </rPh>
    <rPh sb="5" eb="7">
      <t>ジッセキ</t>
    </rPh>
    <rPh sb="8" eb="9">
      <t>アカ</t>
    </rPh>
    <rPh sb="10" eb="12">
      <t>キサイ</t>
    </rPh>
    <phoneticPr fontId="9"/>
  </si>
  <si>
    <t>出来形管理表</t>
    <rPh sb="0" eb="3">
      <t>デキガタ</t>
    </rPh>
    <rPh sb="3" eb="5">
      <t>カンリ</t>
    </rPh>
    <rPh sb="5" eb="6">
      <t>ヒョウ</t>
    </rPh>
    <phoneticPr fontId="9"/>
  </si>
  <si>
    <t>様式－１０</t>
    <rPh sb="0" eb="2">
      <t>ヨウシキ</t>
    </rPh>
    <phoneticPr fontId="9"/>
  </si>
  <si>
    <t>品質管理表</t>
    <rPh sb="0" eb="2">
      <t>ヒンシツ</t>
    </rPh>
    <rPh sb="2" eb="4">
      <t>カンリ</t>
    </rPh>
    <rPh sb="4" eb="5">
      <t>ヒョウ</t>
    </rPh>
    <phoneticPr fontId="9"/>
  </si>
  <si>
    <t>様式－１１</t>
    <rPh sb="0" eb="2">
      <t>ヨウシキ</t>
    </rPh>
    <phoneticPr fontId="9"/>
  </si>
  <si>
    <t>出来形管理資料</t>
    <rPh sb="5" eb="7">
      <t>シリョウ</t>
    </rPh>
    <phoneticPr fontId="9"/>
  </si>
  <si>
    <t>工程能力図、測定結果一覧表、出来形管理測定表等</t>
    <rPh sb="0" eb="2">
      <t>コウテイ</t>
    </rPh>
    <rPh sb="2" eb="4">
      <t>ノウリョク</t>
    </rPh>
    <rPh sb="4" eb="5">
      <t>ズ</t>
    </rPh>
    <rPh sb="6" eb="8">
      <t>ソクテイ</t>
    </rPh>
    <rPh sb="8" eb="10">
      <t>ケッカ</t>
    </rPh>
    <rPh sb="10" eb="12">
      <t>イチラン</t>
    </rPh>
    <rPh sb="12" eb="13">
      <t>ヒョウ</t>
    </rPh>
    <rPh sb="14" eb="17">
      <t>デキガタ</t>
    </rPh>
    <rPh sb="17" eb="19">
      <t>カンリ</t>
    </rPh>
    <rPh sb="19" eb="21">
      <t>ソクテイ</t>
    </rPh>
    <rPh sb="21" eb="22">
      <t>ヒョウ</t>
    </rPh>
    <rPh sb="22" eb="23">
      <t>トウ</t>
    </rPh>
    <phoneticPr fontId="9"/>
  </si>
  <si>
    <t>品質管理資料</t>
    <rPh sb="4" eb="6">
      <t>シリョウ</t>
    </rPh>
    <phoneticPr fontId="9"/>
  </si>
  <si>
    <t>試験（測定）結果報告書、試験成績表、記録表、配合報告書、検査規格書等</t>
    <rPh sb="0" eb="2">
      <t>シケン</t>
    </rPh>
    <rPh sb="3" eb="5">
      <t>ソクテイ</t>
    </rPh>
    <rPh sb="6" eb="8">
      <t>ケッカ</t>
    </rPh>
    <rPh sb="8" eb="11">
      <t>ホウコクショ</t>
    </rPh>
    <rPh sb="12" eb="14">
      <t>シケン</t>
    </rPh>
    <rPh sb="14" eb="16">
      <t>セイセキ</t>
    </rPh>
    <rPh sb="16" eb="17">
      <t>ヒョウ</t>
    </rPh>
    <rPh sb="18" eb="20">
      <t>キロク</t>
    </rPh>
    <rPh sb="20" eb="21">
      <t>ヒョウ</t>
    </rPh>
    <rPh sb="22" eb="24">
      <t>ハイゴウ</t>
    </rPh>
    <rPh sb="24" eb="27">
      <t>ホウコクショ</t>
    </rPh>
    <rPh sb="28" eb="30">
      <t>ケンサ</t>
    </rPh>
    <rPh sb="30" eb="33">
      <t>キカクショ</t>
    </rPh>
    <rPh sb="33" eb="34">
      <t>トウ</t>
    </rPh>
    <phoneticPr fontId="9"/>
  </si>
  <si>
    <t>安全管理資料</t>
    <rPh sb="0" eb="2">
      <t>アンゼン</t>
    </rPh>
    <rPh sb="2" eb="4">
      <t>カンリ</t>
    </rPh>
    <rPh sb="4" eb="6">
      <t>シリョウ</t>
    </rPh>
    <phoneticPr fontId="9"/>
  </si>
  <si>
    <t>災害防止協議会活動記録、店社パトロール実施記録、安全巡視・ＴＢＭ・ＫＹ実施記録、新規入場者教育実施記録、過積載防止記録、使用機械等の点検整備記録、仮設物の点検管理記録、保安施設の点検管理記録はしゅん工検査時に持参。</t>
    <rPh sb="0" eb="2">
      <t>サイガイ</t>
    </rPh>
    <rPh sb="2" eb="4">
      <t>ボウシ</t>
    </rPh>
    <rPh sb="4" eb="7">
      <t>キョウギカイ</t>
    </rPh>
    <rPh sb="7" eb="9">
      <t>カツドウ</t>
    </rPh>
    <rPh sb="9" eb="11">
      <t>キロク</t>
    </rPh>
    <rPh sb="12" eb="14">
      <t>テンシャ</t>
    </rPh>
    <rPh sb="19" eb="21">
      <t>ジッシ</t>
    </rPh>
    <rPh sb="21" eb="23">
      <t>キロク</t>
    </rPh>
    <rPh sb="24" eb="26">
      <t>アンゼン</t>
    </rPh>
    <rPh sb="26" eb="28">
      <t>ジュンシ</t>
    </rPh>
    <rPh sb="35" eb="37">
      <t>ジッシ</t>
    </rPh>
    <rPh sb="37" eb="39">
      <t>キロク</t>
    </rPh>
    <rPh sb="40" eb="42">
      <t>シンキ</t>
    </rPh>
    <rPh sb="42" eb="44">
      <t>ニュウジョウ</t>
    </rPh>
    <rPh sb="44" eb="45">
      <t>シャ</t>
    </rPh>
    <rPh sb="45" eb="47">
      <t>キョウイク</t>
    </rPh>
    <rPh sb="47" eb="49">
      <t>ジッシ</t>
    </rPh>
    <rPh sb="49" eb="51">
      <t>キロク</t>
    </rPh>
    <rPh sb="52" eb="55">
      <t>カセキサイ</t>
    </rPh>
    <rPh sb="55" eb="57">
      <t>ボウシ</t>
    </rPh>
    <rPh sb="57" eb="59">
      <t>キロク</t>
    </rPh>
    <rPh sb="60" eb="62">
      <t>シヨウ</t>
    </rPh>
    <rPh sb="62" eb="64">
      <t>キカイ</t>
    </rPh>
    <rPh sb="64" eb="65">
      <t>トウ</t>
    </rPh>
    <rPh sb="66" eb="68">
      <t>テンケン</t>
    </rPh>
    <rPh sb="68" eb="70">
      <t>セイビ</t>
    </rPh>
    <rPh sb="70" eb="72">
      <t>キロク</t>
    </rPh>
    <rPh sb="73" eb="75">
      <t>カセツ</t>
    </rPh>
    <rPh sb="75" eb="76">
      <t>ブツ</t>
    </rPh>
    <rPh sb="77" eb="79">
      <t>テンケン</t>
    </rPh>
    <rPh sb="79" eb="81">
      <t>カンリ</t>
    </rPh>
    <rPh sb="81" eb="83">
      <t>キロク</t>
    </rPh>
    <rPh sb="84" eb="86">
      <t>ホアン</t>
    </rPh>
    <rPh sb="86" eb="88">
      <t>シセツ</t>
    </rPh>
    <rPh sb="89" eb="91">
      <t>テンケン</t>
    </rPh>
    <rPh sb="91" eb="93">
      <t>カンリ</t>
    </rPh>
    <rPh sb="93" eb="95">
      <t>キロク</t>
    </rPh>
    <rPh sb="99" eb="100">
      <t>コウ</t>
    </rPh>
    <rPh sb="100" eb="102">
      <t>ケンサ</t>
    </rPh>
    <rPh sb="102" eb="103">
      <t>ジ</t>
    </rPh>
    <rPh sb="104" eb="106">
      <t>ジサン</t>
    </rPh>
    <phoneticPr fontId="9"/>
  </si>
  <si>
    <t>工事写真</t>
    <rPh sb="0" eb="2">
      <t>コウジ</t>
    </rPh>
    <rPh sb="2" eb="4">
      <t>シャシン</t>
    </rPh>
    <phoneticPr fontId="9"/>
  </si>
  <si>
    <t>施工状況写真、安全管理写真、使用材料写真、品質管理写真、出来形管理写真、検査写真、災害写真、事故写真、その他（公害、環境、補償等）</t>
    <rPh sb="0" eb="2">
      <t>セコウ</t>
    </rPh>
    <rPh sb="2" eb="4">
      <t>ジョウキョウ</t>
    </rPh>
    <rPh sb="4" eb="6">
      <t>シャシン</t>
    </rPh>
    <rPh sb="7" eb="9">
      <t>アンゼン</t>
    </rPh>
    <rPh sb="9" eb="11">
      <t>カンリ</t>
    </rPh>
    <rPh sb="11" eb="13">
      <t>シャシン</t>
    </rPh>
    <rPh sb="14" eb="16">
      <t>シヨウ</t>
    </rPh>
    <rPh sb="16" eb="18">
      <t>ザイリョウ</t>
    </rPh>
    <rPh sb="18" eb="20">
      <t>シャシン</t>
    </rPh>
    <rPh sb="21" eb="23">
      <t>ヒンシツ</t>
    </rPh>
    <rPh sb="23" eb="25">
      <t>カンリ</t>
    </rPh>
    <rPh sb="25" eb="27">
      <t>シャシン</t>
    </rPh>
    <rPh sb="28" eb="31">
      <t>デキガタ</t>
    </rPh>
    <rPh sb="31" eb="33">
      <t>カンリ</t>
    </rPh>
    <rPh sb="33" eb="35">
      <t>シャシン</t>
    </rPh>
    <rPh sb="36" eb="38">
      <t>ケンサ</t>
    </rPh>
    <rPh sb="38" eb="40">
      <t>シャシン</t>
    </rPh>
    <rPh sb="41" eb="43">
      <t>サイガイ</t>
    </rPh>
    <rPh sb="43" eb="45">
      <t>シャシン</t>
    </rPh>
    <rPh sb="46" eb="48">
      <t>ジコ</t>
    </rPh>
    <rPh sb="48" eb="50">
      <t>シャシン</t>
    </rPh>
    <rPh sb="53" eb="54">
      <t>タ</t>
    </rPh>
    <rPh sb="55" eb="57">
      <t>コウガイ</t>
    </rPh>
    <rPh sb="58" eb="60">
      <t>カンキョウ</t>
    </rPh>
    <rPh sb="61" eb="63">
      <t>ホショウ</t>
    </rPh>
    <rPh sb="63" eb="64">
      <t>トウ</t>
    </rPh>
    <phoneticPr fontId="9"/>
  </si>
  <si>
    <t>再資源化等報告書
(建設ﾘｻｲｸﾙ法第18条関係)</t>
    <rPh sb="0" eb="4">
      <t>サイシゲンカ</t>
    </rPh>
    <rPh sb="4" eb="5">
      <t>トウ</t>
    </rPh>
    <rPh sb="5" eb="8">
      <t>ホウコクショ</t>
    </rPh>
    <phoneticPr fontId="9"/>
  </si>
  <si>
    <r>
      <rPr>
        <sz val="12"/>
        <rFont val="ＭＳ Ｐゴシック"/>
        <family val="3"/>
        <charset val="128"/>
      </rPr>
      <t>建設工事に係る資材の再資源化等に関する法律第１８条</t>
    </r>
    <r>
      <rPr>
        <sz val="14"/>
        <rFont val="ＭＳ Ｐゴシック"/>
        <family val="3"/>
        <charset val="128"/>
      </rPr>
      <t xml:space="preserve">
建設リサイクル法の取扱い</t>
    </r>
    <phoneticPr fontId="9"/>
  </si>
  <si>
    <t>様式－２０</t>
    <rPh sb="0" eb="2">
      <t>ヨウシキ</t>
    </rPh>
    <phoneticPr fontId="9"/>
  </si>
  <si>
    <t>土木工事等は請負額５００万円以上が対象。
特定建設資材を再資源化しなかった場合は不要。</t>
    <rPh sb="21" eb="23">
      <t>トクテイ</t>
    </rPh>
    <rPh sb="23" eb="25">
      <t>ケンセツ</t>
    </rPh>
    <rPh sb="25" eb="27">
      <t>シザイ</t>
    </rPh>
    <rPh sb="28" eb="32">
      <t>サイシゲンカ</t>
    </rPh>
    <rPh sb="37" eb="39">
      <t>バアイ</t>
    </rPh>
    <rPh sb="40" eb="42">
      <t>フヨウ</t>
    </rPh>
    <phoneticPr fontId="9"/>
  </si>
  <si>
    <t>工事登録証明書（計画・実施）</t>
    <rPh sb="0" eb="2">
      <t>コウジ</t>
    </rPh>
    <rPh sb="2" eb="4">
      <t>トウロク</t>
    </rPh>
    <rPh sb="4" eb="7">
      <t>ショウメイショ</t>
    </rPh>
    <rPh sb="8" eb="10">
      <t>ケイカク</t>
    </rPh>
    <rPh sb="11" eb="13">
      <t>ジッシ</t>
    </rPh>
    <phoneticPr fontId="9"/>
  </si>
  <si>
    <t>建設副産物情報交換システム（コブリス）により作成して提出。</t>
    <rPh sb="26" eb="28">
      <t>テイシュツ</t>
    </rPh>
    <phoneticPr fontId="9"/>
  </si>
  <si>
    <t>再生資源利用〔促進〕実施書</t>
    <rPh sb="0" eb="2">
      <t>サイセイ</t>
    </rPh>
    <rPh sb="2" eb="4">
      <t>シゲン</t>
    </rPh>
    <rPh sb="4" eb="6">
      <t>リヨウ</t>
    </rPh>
    <rPh sb="7" eb="9">
      <t>ソクシン</t>
    </rPh>
    <rPh sb="10" eb="12">
      <t>ジッシ</t>
    </rPh>
    <rPh sb="12" eb="13">
      <t>ショ</t>
    </rPh>
    <phoneticPr fontId="9"/>
  </si>
  <si>
    <t>該当する建設資材を搬入または建設副産物を搬出した場合、建設副産物情報交換システムにより作成して提出。</t>
    <rPh sb="0" eb="2">
      <t>ガイトウ</t>
    </rPh>
    <rPh sb="4" eb="6">
      <t>ケンセツ</t>
    </rPh>
    <rPh sb="6" eb="8">
      <t>シザイ</t>
    </rPh>
    <rPh sb="9" eb="11">
      <t>ハンニュウ</t>
    </rPh>
    <rPh sb="24" eb="26">
      <t>バアイ</t>
    </rPh>
    <rPh sb="47" eb="49">
      <t>テイシュツ</t>
    </rPh>
    <phoneticPr fontId="9"/>
  </si>
  <si>
    <t>建設廃棄物処理実績集計表</t>
    <rPh sb="0" eb="2">
      <t>ケンセツ</t>
    </rPh>
    <rPh sb="2" eb="5">
      <t>ハイキブツ</t>
    </rPh>
    <rPh sb="5" eb="7">
      <t>ショリ</t>
    </rPh>
    <rPh sb="7" eb="9">
      <t>ジッセキ</t>
    </rPh>
    <rPh sb="9" eb="12">
      <t>シュウケイヒョウ</t>
    </rPh>
    <phoneticPr fontId="9"/>
  </si>
  <si>
    <t>様式－１２</t>
    <rPh sb="0" eb="2">
      <t>ヨウシキ</t>
    </rPh>
    <phoneticPr fontId="9"/>
  </si>
  <si>
    <t>建設廃棄物を処理した場合提出。</t>
    <rPh sb="0" eb="2">
      <t>ケンセツ</t>
    </rPh>
    <rPh sb="2" eb="5">
      <t>ハイキブツ</t>
    </rPh>
    <rPh sb="6" eb="8">
      <t>ショリ</t>
    </rPh>
    <rPh sb="10" eb="12">
      <t>バアイ</t>
    </rPh>
    <rPh sb="12" eb="14">
      <t>テイシュツ</t>
    </rPh>
    <phoneticPr fontId="9"/>
  </si>
  <si>
    <t>産業廃棄物管理表（マニュフェスト）</t>
    <rPh sb="0" eb="2">
      <t>サンギョウ</t>
    </rPh>
    <rPh sb="2" eb="5">
      <t>ハイキブツ</t>
    </rPh>
    <rPh sb="5" eb="8">
      <t>カンリヒョウ</t>
    </rPh>
    <phoneticPr fontId="9"/>
  </si>
  <si>
    <t>建設廃棄物を搬出した場合は監督員に提示し、建設廃棄物処理実績集計表と照合し確認を受け、しゅん工検査時に持参。</t>
    <rPh sb="0" eb="2">
      <t>ケンセツ</t>
    </rPh>
    <rPh sb="6" eb="8">
      <t>ハンシュツ</t>
    </rPh>
    <rPh sb="13" eb="15">
      <t>カントク</t>
    </rPh>
    <rPh sb="15" eb="16">
      <t>イン</t>
    </rPh>
    <rPh sb="17" eb="19">
      <t>テイジ</t>
    </rPh>
    <rPh sb="21" eb="23">
      <t>ケンセツ</t>
    </rPh>
    <rPh sb="23" eb="26">
      <t>ハイキブツ</t>
    </rPh>
    <rPh sb="26" eb="28">
      <t>ショリ</t>
    </rPh>
    <rPh sb="28" eb="30">
      <t>ジッセキ</t>
    </rPh>
    <rPh sb="30" eb="33">
      <t>シュウケイヒョウ</t>
    </rPh>
    <rPh sb="34" eb="36">
      <t>ショウゴウ</t>
    </rPh>
    <rPh sb="37" eb="39">
      <t>カクニン</t>
    </rPh>
    <rPh sb="40" eb="41">
      <t>ウ</t>
    </rPh>
    <rPh sb="46" eb="47">
      <t>コウ</t>
    </rPh>
    <rPh sb="47" eb="49">
      <t>ケンサ</t>
    </rPh>
    <rPh sb="49" eb="50">
      <t>ジ</t>
    </rPh>
    <rPh sb="51" eb="53">
      <t>ジサン</t>
    </rPh>
    <phoneticPr fontId="9"/>
  </si>
  <si>
    <t>安全・訓練等の実施状況報告書</t>
    <rPh sb="0" eb="2">
      <t>アンゼン</t>
    </rPh>
    <rPh sb="3" eb="5">
      <t>クンレン</t>
    </rPh>
    <rPh sb="5" eb="6">
      <t>トウ</t>
    </rPh>
    <rPh sb="7" eb="9">
      <t>ジッシ</t>
    </rPh>
    <rPh sb="9" eb="11">
      <t>ジョウキョウ</t>
    </rPh>
    <rPh sb="11" eb="14">
      <t>ホウコクショ</t>
    </rPh>
    <phoneticPr fontId="9"/>
  </si>
  <si>
    <t>様式－１３</t>
    <rPh sb="0" eb="2">
      <t>ヨウシキ</t>
    </rPh>
    <phoneticPr fontId="9"/>
  </si>
  <si>
    <t>実施内容に関する資料及び工事日報については、しゅん工検査時に持参し提示。</t>
    <rPh sb="0" eb="2">
      <t>ジッシ</t>
    </rPh>
    <rPh sb="2" eb="4">
      <t>ナイヨウ</t>
    </rPh>
    <rPh sb="5" eb="6">
      <t>カン</t>
    </rPh>
    <rPh sb="8" eb="10">
      <t>シリョウ</t>
    </rPh>
    <rPh sb="10" eb="11">
      <t>オヨ</t>
    </rPh>
    <rPh sb="12" eb="14">
      <t>コウジ</t>
    </rPh>
    <rPh sb="14" eb="16">
      <t>ニッポウ</t>
    </rPh>
    <rPh sb="25" eb="26">
      <t>コウ</t>
    </rPh>
    <rPh sb="26" eb="28">
      <t>ケンサ</t>
    </rPh>
    <rPh sb="28" eb="29">
      <t>ジ</t>
    </rPh>
    <rPh sb="30" eb="32">
      <t>ジサン</t>
    </rPh>
    <rPh sb="33" eb="35">
      <t>テイジ</t>
    </rPh>
    <phoneticPr fontId="9"/>
  </si>
  <si>
    <t>工事特性・創意工夫・社会性等に関する実施状況調書</t>
    <rPh sb="0" eb="2">
      <t>コウジ</t>
    </rPh>
    <rPh sb="2" eb="4">
      <t>トクセイ</t>
    </rPh>
    <rPh sb="5" eb="7">
      <t>ソウイ</t>
    </rPh>
    <rPh sb="7" eb="9">
      <t>クフウ</t>
    </rPh>
    <rPh sb="10" eb="13">
      <t>シャカイセイ</t>
    </rPh>
    <rPh sb="13" eb="14">
      <t>トウ</t>
    </rPh>
    <rPh sb="15" eb="16">
      <t>カン</t>
    </rPh>
    <rPh sb="18" eb="20">
      <t>ジッシ</t>
    </rPh>
    <rPh sb="20" eb="22">
      <t>ジョウキョウ</t>
    </rPh>
    <rPh sb="22" eb="24">
      <t>チョウショ</t>
    </rPh>
    <phoneticPr fontId="9"/>
  </si>
  <si>
    <t>統一様式-34(1)
様式－１４</t>
    <phoneticPr fontId="9"/>
  </si>
  <si>
    <t>工事特性、創意工夫、地域社会への貢献等を実施した場合に提出。
説明資料として、写真・位置図等を添付。</t>
    <rPh sb="0" eb="2">
      <t>コウジ</t>
    </rPh>
    <rPh sb="2" eb="4">
      <t>トクセイ</t>
    </rPh>
    <rPh sb="5" eb="9">
      <t>ソウイクフウ</t>
    </rPh>
    <rPh sb="10" eb="12">
      <t>チイキ</t>
    </rPh>
    <rPh sb="12" eb="14">
      <t>シャカイ</t>
    </rPh>
    <rPh sb="16" eb="18">
      <t>コウケン</t>
    </rPh>
    <rPh sb="18" eb="19">
      <t>トウ</t>
    </rPh>
    <rPh sb="20" eb="22">
      <t>ジッシ</t>
    </rPh>
    <rPh sb="24" eb="26">
      <t>バアイ</t>
    </rPh>
    <rPh sb="27" eb="29">
      <t>テイシュツ</t>
    </rPh>
    <rPh sb="31" eb="33">
      <t>セツメイ</t>
    </rPh>
    <rPh sb="33" eb="35">
      <t>シリョウ</t>
    </rPh>
    <rPh sb="39" eb="41">
      <t>シャシン</t>
    </rPh>
    <rPh sb="42" eb="45">
      <t>イチズ</t>
    </rPh>
    <rPh sb="45" eb="46">
      <t>トウ</t>
    </rPh>
    <rPh sb="47" eb="49">
      <t>テンプ</t>
    </rPh>
    <phoneticPr fontId="9"/>
  </si>
  <si>
    <t>電子媒体納品書</t>
    <rPh sb="0" eb="2">
      <t>デンシ</t>
    </rPh>
    <rPh sb="2" eb="4">
      <t>バイタイ</t>
    </rPh>
    <rPh sb="4" eb="7">
      <t>ノウヒンショ</t>
    </rPh>
    <phoneticPr fontId="9"/>
  </si>
  <si>
    <t>様式－１５</t>
    <rPh sb="0" eb="2">
      <t>ヨウシキ</t>
    </rPh>
    <phoneticPr fontId="9"/>
  </si>
  <si>
    <t>電子納品対象工事の場合は電子媒体と併せて提出。</t>
    <rPh sb="0" eb="2">
      <t>デンシ</t>
    </rPh>
    <rPh sb="2" eb="4">
      <t>ノウヒン</t>
    </rPh>
    <rPh sb="4" eb="6">
      <t>タイショウ</t>
    </rPh>
    <rPh sb="6" eb="8">
      <t>コウジ</t>
    </rPh>
    <rPh sb="9" eb="11">
      <t>バアイ</t>
    </rPh>
    <rPh sb="12" eb="14">
      <t>デンシ</t>
    </rPh>
    <rPh sb="14" eb="16">
      <t>バイタイ</t>
    </rPh>
    <rPh sb="17" eb="18">
      <t>アワ</t>
    </rPh>
    <rPh sb="20" eb="22">
      <t>テイシュツ</t>
    </rPh>
    <phoneticPr fontId="9"/>
  </si>
  <si>
    <t>資材等出荷伝票</t>
    <rPh sb="0" eb="2">
      <t>シザイ</t>
    </rPh>
    <rPh sb="2" eb="3">
      <t>トウ</t>
    </rPh>
    <rPh sb="3" eb="5">
      <t>シュッカ</t>
    </rPh>
    <rPh sb="5" eb="7">
      <t>デンピョウ</t>
    </rPh>
    <phoneticPr fontId="9"/>
  </si>
  <si>
    <t>コンクリートについては、材料承認時の配合計画書と照合するため、しゅん工検査時に持参。</t>
    <rPh sb="12" eb="14">
      <t>ザイリョウ</t>
    </rPh>
    <rPh sb="14" eb="16">
      <t>ショウニン</t>
    </rPh>
    <rPh sb="16" eb="17">
      <t>ジ</t>
    </rPh>
    <rPh sb="18" eb="20">
      <t>ハイゴウ</t>
    </rPh>
    <rPh sb="20" eb="22">
      <t>ケイカク</t>
    </rPh>
    <rPh sb="22" eb="23">
      <t>ショ</t>
    </rPh>
    <rPh sb="24" eb="26">
      <t>ショウゴウ</t>
    </rPh>
    <rPh sb="34" eb="35">
      <t>コウ</t>
    </rPh>
    <rPh sb="35" eb="37">
      <t>ケンサ</t>
    </rPh>
    <rPh sb="37" eb="38">
      <t>ジ</t>
    </rPh>
    <rPh sb="39" eb="41">
      <t>ジサン</t>
    </rPh>
    <phoneticPr fontId="9"/>
  </si>
  <si>
    <t>工事完成時</t>
    <phoneticPr fontId="9"/>
  </si>
  <si>
    <t>しゅん工検査後</t>
    <rPh sb="3" eb="4">
      <t>コウ</t>
    </rPh>
    <rPh sb="4" eb="6">
      <t>ケンサ</t>
    </rPh>
    <rPh sb="6" eb="7">
      <t>ゴ</t>
    </rPh>
    <phoneticPr fontId="9"/>
  </si>
  <si>
    <t>破壊検査箇所復築完了届</t>
    <rPh sb="0" eb="2">
      <t>ハカイ</t>
    </rPh>
    <rPh sb="2" eb="4">
      <t>ケンサ</t>
    </rPh>
    <rPh sb="4" eb="6">
      <t>カショ</t>
    </rPh>
    <rPh sb="6" eb="7">
      <t>フク</t>
    </rPh>
    <rPh sb="7" eb="8">
      <t>チク</t>
    </rPh>
    <rPh sb="8" eb="10">
      <t>カンリョウ</t>
    </rPh>
    <rPh sb="10" eb="11">
      <t>トドケ</t>
    </rPh>
    <phoneticPr fontId="9"/>
  </si>
  <si>
    <t>上天草市工事等検査規程第９条３項
上天草市工事等検査規程取扱要領第８条２項</t>
    <rPh sb="0" eb="3">
      <t>カミアマクサ</t>
    </rPh>
    <rPh sb="4" eb="6">
      <t>コウジ</t>
    </rPh>
    <rPh sb="6" eb="7">
      <t>トウ</t>
    </rPh>
    <rPh sb="7" eb="9">
      <t>ケンサ</t>
    </rPh>
    <rPh sb="9" eb="11">
      <t>キテイ</t>
    </rPh>
    <rPh sb="11" eb="12">
      <t>ダイ</t>
    </rPh>
    <rPh sb="13" eb="14">
      <t>ジョウ</t>
    </rPh>
    <rPh sb="15" eb="16">
      <t>コウ</t>
    </rPh>
    <phoneticPr fontId="9"/>
  </si>
  <si>
    <t>様式－１６</t>
    <rPh sb="0" eb="2">
      <t>ヨウシキ</t>
    </rPh>
    <phoneticPr fontId="9"/>
  </si>
  <si>
    <t>破壊検査を実施した場合のみ提出。</t>
    <rPh sb="0" eb="2">
      <t>ハカイ</t>
    </rPh>
    <rPh sb="2" eb="4">
      <t>ケンサ</t>
    </rPh>
    <rPh sb="5" eb="7">
      <t>ジッシ</t>
    </rPh>
    <rPh sb="9" eb="11">
      <t>バアイ</t>
    </rPh>
    <rPh sb="13" eb="15">
      <t>テイシュツ</t>
    </rPh>
    <phoneticPr fontId="9"/>
  </si>
  <si>
    <t>検査写真・破壊検査復旧写真</t>
    <rPh sb="0" eb="2">
      <t>ケンサ</t>
    </rPh>
    <rPh sb="2" eb="4">
      <t>シャシン</t>
    </rPh>
    <rPh sb="5" eb="7">
      <t>ハカイ</t>
    </rPh>
    <rPh sb="7" eb="9">
      <t>ケンサ</t>
    </rPh>
    <rPh sb="9" eb="11">
      <t>フッキュウ</t>
    </rPh>
    <rPh sb="11" eb="13">
      <t>シャシン</t>
    </rPh>
    <phoneticPr fontId="9"/>
  </si>
  <si>
    <t>検査後速やかに提出。</t>
    <rPh sb="0" eb="2">
      <t>ケンサ</t>
    </rPh>
    <rPh sb="2" eb="3">
      <t>ゴ</t>
    </rPh>
    <rPh sb="3" eb="4">
      <t>スミ</t>
    </rPh>
    <rPh sb="7" eb="9">
      <t>テイシュツ</t>
    </rPh>
    <phoneticPr fontId="9"/>
  </si>
  <si>
    <t>工事手直し請書</t>
    <rPh sb="0" eb="2">
      <t>コウジ</t>
    </rPh>
    <rPh sb="2" eb="4">
      <t>テナオ</t>
    </rPh>
    <rPh sb="5" eb="7">
      <t>ウケショ</t>
    </rPh>
    <phoneticPr fontId="9"/>
  </si>
  <si>
    <t>上天草市工事等検査規程取扱要領第９条１項</t>
    <rPh sb="0" eb="3">
      <t>カミアマクサ</t>
    </rPh>
    <rPh sb="3" eb="4">
      <t>シ</t>
    </rPh>
    <rPh sb="4" eb="6">
      <t>コウジ</t>
    </rPh>
    <rPh sb="6" eb="7">
      <t>トウ</t>
    </rPh>
    <rPh sb="7" eb="9">
      <t>ケンサ</t>
    </rPh>
    <rPh sb="9" eb="11">
      <t>キテイ</t>
    </rPh>
    <rPh sb="11" eb="13">
      <t>トリアツカイ</t>
    </rPh>
    <rPh sb="13" eb="15">
      <t>ヨウリョウ</t>
    </rPh>
    <rPh sb="15" eb="16">
      <t>ダイ</t>
    </rPh>
    <rPh sb="17" eb="18">
      <t>ジョウ</t>
    </rPh>
    <rPh sb="19" eb="20">
      <t>コウ</t>
    </rPh>
    <phoneticPr fontId="9"/>
  </si>
  <si>
    <t>様式－１７</t>
    <rPh sb="0" eb="2">
      <t>ヨウシキ</t>
    </rPh>
    <phoneticPr fontId="9"/>
  </si>
  <si>
    <t>検査の結果、不合格と認定された場合提出。</t>
    <rPh sb="0" eb="2">
      <t>ケンサ</t>
    </rPh>
    <rPh sb="3" eb="5">
      <t>ケッカ</t>
    </rPh>
    <rPh sb="6" eb="9">
      <t>フゴウカク</t>
    </rPh>
    <rPh sb="10" eb="12">
      <t>ニンテイ</t>
    </rPh>
    <rPh sb="15" eb="17">
      <t>バアイ</t>
    </rPh>
    <rPh sb="17" eb="19">
      <t>テイシュツ</t>
    </rPh>
    <phoneticPr fontId="9"/>
  </si>
  <si>
    <t>手直し工事完了届</t>
    <rPh sb="0" eb="2">
      <t>テナオ</t>
    </rPh>
    <rPh sb="5" eb="7">
      <t>カンリョウ</t>
    </rPh>
    <rPh sb="7" eb="8">
      <t>トドケ</t>
    </rPh>
    <phoneticPr fontId="9"/>
  </si>
  <si>
    <t>上天草市公共工事請負契約約款第３１条６項
上天草市工事等検査規程取扱要領第１０条</t>
    <rPh sb="14" eb="15">
      <t>ダイ</t>
    </rPh>
    <rPh sb="17" eb="18">
      <t>ジョウ</t>
    </rPh>
    <rPh sb="19" eb="20">
      <t>コウ</t>
    </rPh>
    <rPh sb="21" eb="24">
      <t>カミアマクサ</t>
    </rPh>
    <phoneticPr fontId="9"/>
  </si>
  <si>
    <t>統一様式-21</t>
    <rPh sb="0" eb="2">
      <t>トウイツ</t>
    </rPh>
    <rPh sb="2" eb="4">
      <t>ヨウシキ</t>
    </rPh>
    <phoneticPr fontId="9"/>
  </si>
  <si>
    <t>工事の手直しが完了した際に提出。</t>
    <rPh sb="0" eb="2">
      <t>コウジ</t>
    </rPh>
    <rPh sb="3" eb="5">
      <t>テナオ</t>
    </rPh>
    <rPh sb="7" eb="9">
      <t>カンリョウ</t>
    </rPh>
    <rPh sb="11" eb="12">
      <t>サイ</t>
    </rPh>
    <rPh sb="13" eb="15">
      <t>テイシュツ</t>
    </rPh>
    <phoneticPr fontId="9"/>
  </si>
  <si>
    <t>しゅん工認定書</t>
    <rPh sb="3" eb="4">
      <t>コウ</t>
    </rPh>
    <rPh sb="4" eb="7">
      <t>ニンテイショ</t>
    </rPh>
    <phoneticPr fontId="9"/>
  </si>
  <si>
    <t>上天草市公共工事請負契約約款第３１条２項</t>
  </si>
  <si>
    <t>工事成績（修正）評定通知書
項目別評定点</t>
    <rPh sb="5" eb="7">
      <t>シュウセイ</t>
    </rPh>
    <rPh sb="14" eb="16">
      <t>コウモク</t>
    </rPh>
    <rPh sb="16" eb="17">
      <t>ベツ</t>
    </rPh>
    <rPh sb="17" eb="19">
      <t>ヒョウテイ</t>
    </rPh>
    <rPh sb="19" eb="20">
      <t>テン</t>
    </rPh>
    <phoneticPr fontId="9"/>
  </si>
  <si>
    <t>上天草市工事成績評定通知要領第３条</t>
    <rPh sb="0" eb="3">
      <t>カミアマクサ</t>
    </rPh>
    <rPh sb="3" eb="4">
      <t>シ</t>
    </rPh>
    <rPh sb="4" eb="6">
      <t>コウジ</t>
    </rPh>
    <rPh sb="6" eb="8">
      <t>セイセキ</t>
    </rPh>
    <rPh sb="8" eb="10">
      <t>ヒョウテイ</t>
    </rPh>
    <rPh sb="10" eb="12">
      <t>ツウチ</t>
    </rPh>
    <rPh sb="12" eb="14">
      <t>ヨウリョウ</t>
    </rPh>
    <rPh sb="14" eb="15">
      <t>ダイ</t>
    </rPh>
    <rPh sb="16" eb="17">
      <t>ジョウ</t>
    </rPh>
    <phoneticPr fontId="9"/>
  </si>
  <si>
    <t>河川掘削、崩土取除き、取壊し、草刈、点検、解体、設備機器の更新等を施工する工事を除く、最終請負金額１３０万以上の工事が対象。</t>
    <rPh sb="0" eb="2">
      <t>カセン</t>
    </rPh>
    <rPh sb="2" eb="4">
      <t>クッサク</t>
    </rPh>
    <rPh sb="5" eb="7">
      <t>ホウド</t>
    </rPh>
    <rPh sb="7" eb="9">
      <t>トリノゾ</t>
    </rPh>
    <rPh sb="11" eb="13">
      <t>トリコワ</t>
    </rPh>
    <rPh sb="15" eb="17">
      <t>クサカ</t>
    </rPh>
    <rPh sb="18" eb="20">
      <t>テンケン</t>
    </rPh>
    <rPh sb="21" eb="23">
      <t>カイタイ</t>
    </rPh>
    <rPh sb="24" eb="26">
      <t>セツビ</t>
    </rPh>
    <rPh sb="26" eb="28">
      <t>キキ</t>
    </rPh>
    <rPh sb="29" eb="31">
      <t>コウシン</t>
    </rPh>
    <rPh sb="31" eb="32">
      <t>トウ</t>
    </rPh>
    <rPh sb="33" eb="35">
      <t>セコウ</t>
    </rPh>
    <rPh sb="37" eb="39">
      <t>コウジ</t>
    </rPh>
    <rPh sb="40" eb="41">
      <t>ノゾ</t>
    </rPh>
    <rPh sb="43" eb="45">
      <t>サイシュウ</t>
    </rPh>
    <rPh sb="45" eb="47">
      <t>ウケオイ</t>
    </rPh>
    <rPh sb="47" eb="49">
      <t>キンガク</t>
    </rPh>
    <rPh sb="52" eb="53">
      <t>マン</t>
    </rPh>
    <rPh sb="53" eb="55">
      <t>イジョウ</t>
    </rPh>
    <rPh sb="56" eb="58">
      <t>コウジ</t>
    </rPh>
    <rPh sb="59" eb="61">
      <t>タイショウ</t>
    </rPh>
    <phoneticPr fontId="9"/>
  </si>
  <si>
    <t>工事目的物引渡し申出書</t>
    <phoneticPr fontId="9"/>
  </si>
  <si>
    <t>上天草市公共工事請負契約約款第３１条４項</t>
    <rPh sb="14" eb="15">
      <t>ダイ</t>
    </rPh>
    <rPh sb="17" eb="18">
      <t>ジョウ</t>
    </rPh>
    <rPh sb="19" eb="20">
      <t>コウ</t>
    </rPh>
    <phoneticPr fontId="9"/>
  </si>
  <si>
    <t>統一様式-30</t>
    <phoneticPr fontId="9"/>
  </si>
  <si>
    <t>しゅん工認定を受けた後、速やかに提出。</t>
    <rPh sb="3" eb="4">
      <t>コウ</t>
    </rPh>
    <rPh sb="4" eb="6">
      <t>ニンテイ</t>
    </rPh>
    <rPh sb="7" eb="8">
      <t>ウ</t>
    </rPh>
    <rPh sb="10" eb="11">
      <t>アト</t>
    </rPh>
    <rPh sb="12" eb="13">
      <t>スミ</t>
    </rPh>
    <rPh sb="16" eb="18">
      <t>テイシュツ</t>
    </rPh>
    <phoneticPr fontId="9"/>
  </si>
  <si>
    <t>請求書（完成代金）</t>
    <phoneticPr fontId="9"/>
  </si>
  <si>
    <t>上天草市公共工事請負契約約款第３２条１項</t>
    <rPh sb="14" eb="15">
      <t>ダイ</t>
    </rPh>
    <rPh sb="17" eb="18">
      <t>ジョウ</t>
    </rPh>
    <rPh sb="19" eb="20">
      <t>コウ</t>
    </rPh>
    <phoneticPr fontId="9"/>
  </si>
  <si>
    <t>統一様式-5(1)（完成）</t>
    <rPh sb="10" eb="12">
      <t>カンセイ</t>
    </rPh>
    <phoneticPr fontId="9"/>
  </si>
  <si>
    <t>保証書に係る受領書</t>
    <phoneticPr fontId="9"/>
  </si>
  <si>
    <t>様式－１８</t>
    <phoneticPr fontId="9"/>
  </si>
  <si>
    <t>入札工事は監理課、随意契約は発注課へ提出</t>
    <phoneticPr fontId="9"/>
  </si>
  <si>
    <t>契約保証金還付請求書</t>
    <phoneticPr fontId="9"/>
  </si>
  <si>
    <t>様式－１９</t>
    <phoneticPr fontId="9"/>
  </si>
  <si>
    <t>工事番号</t>
    <rPh sb="0" eb="2">
      <t>コウジ</t>
    </rPh>
    <rPh sb="2" eb="4">
      <t>バンゴウ</t>
    </rPh>
    <phoneticPr fontId="9"/>
  </si>
  <si>
    <t>工事名</t>
    <rPh sb="0" eb="2">
      <t>コウジ</t>
    </rPh>
    <rPh sb="2" eb="3">
      <t>メイ</t>
    </rPh>
    <phoneticPr fontId="9"/>
  </si>
  <si>
    <t>工事場所</t>
    <rPh sb="0" eb="2">
      <t>コウジ</t>
    </rPh>
    <rPh sb="2" eb="4">
      <t>バショ</t>
    </rPh>
    <phoneticPr fontId="9"/>
  </si>
  <si>
    <t>契約締結日</t>
    <rPh sb="0" eb="2">
      <t>ケイヤク</t>
    </rPh>
    <rPh sb="2" eb="4">
      <t>テイケツ</t>
    </rPh>
    <rPh sb="4" eb="5">
      <t>ビ</t>
    </rPh>
    <phoneticPr fontId="9"/>
  </si>
  <si>
    <t>工期</t>
    <rPh sb="0" eb="2">
      <t>コウキ</t>
    </rPh>
    <phoneticPr fontId="9"/>
  </si>
  <si>
    <t>～</t>
    <phoneticPr fontId="9"/>
  </si>
  <si>
    <t>契約金額</t>
    <rPh sb="0" eb="4">
      <t>ケイヤクキンガク</t>
    </rPh>
    <phoneticPr fontId="9"/>
  </si>
  <si>
    <t>現場代理人</t>
    <rPh sb="0" eb="5">
      <t>ゲンバダイリニン</t>
    </rPh>
    <phoneticPr fontId="9"/>
  </si>
  <si>
    <t>主任（監理）技術者</t>
    <rPh sb="0" eb="2">
      <t>シュニン</t>
    </rPh>
    <rPh sb="3" eb="5">
      <t>カンリ</t>
    </rPh>
    <rPh sb="6" eb="9">
      <t>ギジュツシャ</t>
    </rPh>
    <phoneticPr fontId="9"/>
  </si>
  <si>
    <t>住所</t>
    <rPh sb="0" eb="2">
      <t>ジュウショ</t>
    </rPh>
    <phoneticPr fontId="9"/>
  </si>
  <si>
    <t>会社名</t>
    <rPh sb="0" eb="3">
      <t>カイシャメイ</t>
    </rPh>
    <phoneticPr fontId="9"/>
  </si>
  <si>
    <t>代表者肩書および氏名</t>
    <rPh sb="0" eb="2">
      <t>ダイヒョウ</t>
    </rPh>
    <rPh sb="2" eb="3">
      <t>シャ</t>
    </rPh>
    <rPh sb="3" eb="5">
      <t>カタガキ</t>
    </rPh>
    <rPh sb="8" eb="10">
      <t>シメイ</t>
    </rPh>
    <phoneticPr fontId="9"/>
  </si>
  <si>
    <r>
      <t xml:space="preserve">※黄色着色セル書類は提出が必須です。
　 </t>
    </r>
    <r>
      <rPr>
        <b/>
        <sz val="8"/>
        <rFont val="ＭＳ Ｐゴシック"/>
        <family val="3"/>
        <charset val="128"/>
      </rPr>
      <t>無着色セルの書類は状況に応じて提出下さい。</t>
    </r>
    <rPh sb="1" eb="3">
      <t>キイロ</t>
    </rPh>
    <rPh sb="3" eb="5">
      <t>チャクショク</t>
    </rPh>
    <rPh sb="7" eb="9">
      <t>ショルイ</t>
    </rPh>
    <rPh sb="10" eb="12">
      <t>テイシュツ</t>
    </rPh>
    <rPh sb="13" eb="15">
      <t>ヒッス</t>
    </rPh>
    <rPh sb="21" eb="24">
      <t>ムチャクショク</t>
    </rPh>
    <rPh sb="27" eb="29">
      <t>ショルイ</t>
    </rPh>
    <rPh sb="30" eb="32">
      <t>ジョウキョウ</t>
    </rPh>
    <rPh sb="33" eb="34">
      <t>オウ</t>
    </rPh>
    <rPh sb="36" eb="39">
      <t>テイシュツクダ</t>
    </rPh>
    <phoneticPr fontId="9"/>
  </si>
  <si>
    <t>書類名</t>
    <rPh sb="0" eb="2">
      <t>ショルイ</t>
    </rPh>
    <rPh sb="2" eb="3">
      <t>メイ</t>
    </rPh>
    <phoneticPr fontId="9"/>
  </si>
  <si>
    <t xml:space="preserve">提出年月日 </t>
    <rPh sb="0" eb="2">
      <t>テイシュツ</t>
    </rPh>
    <rPh sb="2" eb="5">
      <t>ネンガッピ</t>
    </rPh>
    <phoneticPr fontId="9"/>
  </si>
  <si>
    <t>別記様式　上天草市暴力団排除条例に係る誓約書</t>
    <rPh sb="0" eb="2">
      <t>ベッキ</t>
    </rPh>
    <rPh sb="5" eb="9">
      <t>カミアマクサシ</t>
    </rPh>
    <rPh sb="9" eb="12">
      <t>ボウリョクダン</t>
    </rPh>
    <rPh sb="12" eb="14">
      <t>ハイジョ</t>
    </rPh>
    <rPh sb="14" eb="16">
      <t>ジョウレイ</t>
    </rPh>
    <rPh sb="17" eb="18">
      <t>カカワ</t>
    </rPh>
    <rPh sb="19" eb="22">
      <t>セイヤクショ</t>
    </rPh>
    <phoneticPr fontId="9"/>
  </si>
  <si>
    <t>様式－１　着工届</t>
    <rPh sb="5" eb="6">
      <t>キ</t>
    </rPh>
    <rPh sb="6" eb="7">
      <t>コウ</t>
    </rPh>
    <rPh sb="7" eb="8">
      <t>トド</t>
    </rPh>
    <phoneticPr fontId="9"/>
  </si>
  <si>
    <t>統一様式-2　請負代金内訳書</t>
    <rPh sb="0" eb="2">
      <t>トウイツ</t>
    </rPh>
    <rPh sb="2" eb="4">
      <t>ヨウシキ</t>
    </rPh>
    <phoneticPr fontId="9"/>
  </si>
  <si>
    <t>統一様式-3(1)　工程表</t>
    <rPh sb="0" eb="2">
      <t>トウイツ</t>
    </rPh>
    <rPh sb="2" eb="4">
      <t>ヨウシキ</t>
    </rPh>
    <rPh sb="10" eb="13">
      <t>コウテイヒョウ</t>
    </rPh>
    <phoneticPr fontId="9"/>
  </si>
  <si>
    <t>統一様式-3(2)　変更工程表</t>
    <rPh sb="0" eb="2">
      <t>トウイツ</t>
    </rPh>
    <rPh sb="2" eb="4">
      <t>ヨウシキ</t>
    </rPh>
    <rPh sb="10" eb="12">
      <t>ヘンコウ</t>
    </rPh>
    <rPh sb="12" eb="15">
      <t>コウテイヒョウ</t>
    </rPh>
    <phoneticPr fontId="9"/>
  </si>
  <si>
    <t>統一様式-1　現場代理人・主任（監理）技術者通知書</t>
    <rPh sb="7" eb="9">
      <t>ゲンバ</t>
    </rPh>
    <rPh sb="9" eb="12">
      <t>ダイリニン</t>
    </rPh>
    <rPh sb="13" eb="15">
      <t>シュニン</t>
    </rPh>
    <rPh sb="16" eb="18">
      <t>カンリ</t>
    </rPh>
    <rPh sb="19" eb="22">
      <t>ギジュツシャ</t>
    </rPh>
    <rPh sb="22" eb="24">
      <t>ツウチ</t>
    </rPh>
    <rPh sb="24" eb="25">
      <t>ショ</t>
    </rPh>
    <phoneticPr fontId="9"/>
  </si>
  <si>
    <t>統一様式-1(2)　経歴書</t>
    <rPh sb="0" eb="2">
      <t>トウイツ</t>
    </rPh>
    <rPh sb="2" eb="4">
      <t>ヨウシキ</t>
    </rPh>
    <rPh sb="10" eb="13">
      <t>ケイレキショ</t>
    </rPh>
    <phoneticPr fontId="9"/>
  </si>
  <si>
    <t>統一様式-1(3)　代理人・技術者　変更</t>
    <rPh sb="0" eb="2">
      <t>トウイツ</t>
    </rPh>
    <rPh sb="2" eb="4">
      <t>ヨウシキ</t>
    </rPh>
    <rPh sb="10" eb="13">
      <t>ダイリニン</t>
    </rPh>
    <rPh sb="14" eb="17">
      <t>ギジュツシャ</t>
    </rPh>
    <rPh sb="18" eb="20">
      <t>ヘンコウ</t>
    </rPh>
    <phoneticPr fontId="9"/>
  </si>
  <si>
    <t>統一様式-7　品質証明員通知書</t>
    <rPh sb="0" eb="2">
      <t>トウイツ</t>
    </rPh>
    <rPh sb="2" eb="4">
      <t>ヨウシキ</t>
    </rPh>
    <rPh sb="7" eb="9">
      <t>ヒンシツ</t>
    </rPh>
    <phoneticPr fontId="9"/>
  </si>
  <si>
    <t>統一様式-4　建設業退職金共済掛金収納書</t>
    <rPh sb="0" eb="2">
      <t>トウイツ</t>
    </rPh>
    <rPh sb="2" eb="4">
      <t>ヨウシキ</t>
    </rPh>
    <rPh sb="7" eb="9">
      <t>ケンセツ</t>
    </rPh>
    <rPh sb="9" eb="10">
      <t>ギョウ</t>
    </rPh>
    <rPh sb="10" eb="12">
      <t>タイショク</t>
    </rPh>
    <rPh sb="12" eb="13">
      <t>キン</t>
    </rPh>
    <rPh sb="13" eb="15">
      <t>キョウサイ</t>
    </rPh>
    <rPh sb="15" eb="17">
      <t>カケキン</t>
    </rPh>
    <rPh sb="17" eb="19">
      <t>シュウノウ</t>
    </rPh>
    <rPh sb="19" eb="20">
      <t>ショ</t>
    </rPh>
    <phoneticPr fontId="9"/>
  </si>
  <si>
    <t>様式－２　購入遅延・無購入申出書</t>
    <rPh sb="0" eb="2">
      <t>ヨウシキ</t>
    </rPh>
    <rPh sb="5" eb="7">
      <t>コウニュウ</t>
    </rPh>
    <rPh sb="7" eb="9">
      <t>チエン</t>
    </rPh>
    <rPh sb="10" eb="11">
      <t>ム</t>
    </rPh>
    <rPh sb="11" eb="13">
      <t>コウニュウ</t>
    </rPh>
    <rPh sb="13" eb="16">
      <t>モウシデショ</t>
    </rPh>
    <phoneticPr fontId="9"/>
  </si>
  <si>
    <t>様式－３　法定外労働災害補償制度加入証明書</t>
    <rPh sb="0" eb="2">
      <t>ヨウシキ</t>
    </rPh>
    <rPh sb="5" eb="7">
      <t>ホウテイ</t>
    </rPh>
    <rPh sb="7" eb="8">
      <t>ガイ</t>
    </rPh>
    <rPh sb="8" eb="10">
      <t>ロウドウ</t>
    </rPh>
    <rPh sb="10" eb="12">
      <t>サイガイ</t>
    </rPh>
    <rPh sb="12" eb="14">
      <t>ホショウ</t>
    </rPh>
    <rPh sb="14" eb="16">
      <t>セイド</t>
    </rPh>
    <rPh sb="16" eb="18">
      <t>カニュウ</t>
    </rPh>
    <rPh sb="18" eb="21">
      <t>ショウメイショ</t>
    </rPh>
    <phoneticPr fontId="9"/>
  </si>
  <si>
    <t>統一様式-5(1)　請求書（前払金）</t>
    <rPh sb="0" eb="2">
      <t>トウイツ</t>
    </rPh>
    <rPh sb="2" eb="4">
      <t>ヨウシキ</t>
    </rPh>
    <phoneticPr fontId="9"/>
  </si>
  <si>
    <t>様式－４　事前協議チェックシート（電子納品）</t>
    <rPh sb="0" eb="2">
      <t>ヨウシキ</t>
    </rPh>
    <rPh sb="5" eb="7">
      <t>ジゼン</t>
    </rPh>
    <rPh sb="7" eb="9">
      <t>キョウギ</t>
    </rPh>
    <rPh sb="17" eb="21">
      <t>デンシノウヒン</t>
    </rPh>
    <phoneticPr fontId="9"/>
  </si>
  <si>
    <t>様式－５　事前協議シート（情報共有システム）</t>
    <rPh sb="0" eb="2">
      <t>ヨウシキ</t>
    </rPh>
    <rPh sb="5" eb="7">
      <t>ジゼン</t>
    </rPh>
    <rPh sb="7" eb="9">
      <t>キョウギ</t>
    </rPh>
    <phoneticPr fontId="9"/>
  </si>
  <si>
    <t>様式－６　工事中標識設置届</t>
    <rPh sb="0" eb="2">
      <t>ヨウシキ</t>
    </rPh>
    <rPh sb="5" eb="8">
      <t>コウジチュウ</t>
    </rPh>
    <rPh sb="8" eb="10">
      <t>ヒョウシキ</t>
    </rPh>
    <rPh sb="10" eb="12">
      <t>セッチ</t>
    </rPh>
    <rPh sb="12" eb="13">
      <t>トドケ</t>
    </rPh>
    <phoneticPr fontId="9"/>
  </si>
  <si>
    <t>別記様式１　施工体制台帳</t>
    <rPh sb="0" eb="2">
      <t>ベッキ</t>
    </rPh>
    <rPh sb="2" eb="4">
      <t>ヨウシキ</t>
    </rPh>
    <rPh sb="6" eb="8">
      <t>セコウ</t>
    </rPh>
    <rPh sb="8" eb="10">
      <t>タイセイ</t>
    </rPh>
    <rPh sb="10" eb="12">
      <t>ダイチョウ</t>
    </rPh>
    <phoneticPr fontId="9"/>
  </si>
  <si>
    <t>別記様式４　作業員名簿</t>
    <rPh sb="0" eb="2">
      <t>ベッキ</t>
    </rPh>
    <rPh sb="2" eb="4">
      <t>ヨウシキ</t>
    </rPh>
    <rPh sb="6" eb="9">
      <t>サギョウイン</t>
    </rPh>
    <rPh sb="9" eb="11">
      <t>メイボ</t>
    </rPh>
    <phoneticPr fontId="9"/>
  </si>
  <si>
    <t>別記様式７　再下請負通知書</t>
    <rPh sb="0" eb="2">
      <t>ベッキ</t>
    </rPh>
    <rPh sb="2" eb="4">
      <t>ヨウシキ</t>
    </rPh>
    <rPh sb="6" eb="7">
      <t>サイ</t>
    </rPh>
    <rPh sb="7" eb="8">
      <t>シタ</t>
    </rPh>
    <rPh sb="8" eb="10">
      <t>ウケオイ</t>
    </rPh>
    <rPh sb="10" eb="13">
      <t>ツウチショ</t>
    </rPh>
    <phoneticPr fontId="9"/>
  </si>
  <si>
    <t>統一様式-9　工事打合せ簿</t>
    <rPh sb="0" eb="2">
      <t>トウイツ</t>
    </rPh>
    <rPh sb="2" eb="4">
      <t>ヨウシキ</t>
    </rPh>
    <rPh sb="7" eb="9">
      <t>コウジ</t>
    </rPh>
    <rPh sb="9" eb="11">
      <t>ウチアワ</t>
    </rPh>
    <rPh sb="12" eb="13">
      <t>ボ</t>
    </rPh>
    <phoneticPr fontId="9"/>
  </si>
  <si>
    <t>統一様式-12　確認・立会依頼書</t>
    <rPh sb="0" eb="2">
      <t>トウイツ</t>
    </rPh>
    <rPh sb="2" eb="4">
      <t>ヨウシキ</t>
    </rPh>
    <phoneticPr fontId="9"/>
  </si>
  <si>
    <t>統一様式-14　工事履行報告書</t>
    <rPh sb="0" eb="2">
      <t>トウイツ</t>
    </rPh>
    <rPh sb="2" eb="4">
      <t>ヨウシキ</t>
    </rPh>
    <rPh sb="8" eb="10">
      <t>コウジ</t>
    </rPh>
    <rPh sb="10" eb="15">
      <t>リコウホウコクショ</t>
    </rPh>
    <phoneticPr fontId="9"/>
  </si>
  <si>
    <t>統一様式-15　認定請求書（中間前金払）</t>
    <rPh sb="0" eb="2">
      <t>トウイツ</t>
    </rPh>
    <rPh sb="2" eb="4">
      <t>ヨウシキ</t>
    </rPh>
    <rPh sb="8" eb="10">
      <t>ニンテイ</t>
    </rPh>
    <rPh sb="10" eb="13">
      <t>セイキュウショ</t>
    </rPh>
    <rPh sb="17" eb="18">
      <t>キン</t>
    </rPh>
    <phoneticPr fontId="9"/>
  </si>
  <si>
    <t>様式-７　進捗額算定内訳書</t>
    <rPh sb="0" eb="2">
      <t>ヨウシキ</t>
    </rPh>
    <rPh sb="5" eb="7">
      <t>シンチョク</t>
    </rPh>
    <rPh sb="7" eb="8">
      <t>ガク</t>
    </rPh>
    <rPh sb="8" eb="10">
      <t>サンテイ</t>
    </rPh>
    <rPh sb="10" eb="13">
      <t>ウチワケショ</t>
    </rPh>
    <phoneticPr fontId="9"/>
  </si>
  <si>
    <t>統一様式-5(1)　請求書（中間前払金）</t>
    <rPh sb="0" eb="2">
      <t>トウイツ</t>
    </rPh>
    <rPh sb="2" eb="4">
      <t>ヨウシキ</t>
    </rPh>
    <rPh sb="10" eb="13">
      <t>セイキュウショ</t>
    </rPh>
    <rPh sb="14" eb="16">
      <t>チュウカン</t>
    </rPh>
    <rPh sb="16" eb="19">
      <t>マエバライキン</t>
    </rPh>
    <phoneticPr fontId="9"/>
  </si>
  <si>
    <t>統一様式-16　指定部分完成通知書</t>
    <rPh sb="0" eb="2">
      <t>トウイツ</t>
    </rPh>
    <rPh sb="2" eb="4">
      <t>ヨウシキ</t>
    </rPh>
    <rPh sb="8" eb="10">
      <t>シテイ</t>
    </rPh>
    <phoneticPr fontId="9"/>
  </si>
  <si>
    <t>統一様式-17　指定部分引渡書</t>
    <rPh sb="0" eb="2">
      <t>トウイツ</t>
    </rPh>
    <rPh sb="2" eb="4">
      <t>ヨウシキ</t>
    </rPh>
    <phoneticPr fontId="9"/>
  </si>
  <si>
    <t>統一様式-5(1)　請求書（指定部分完済払金）</t>
    <rPh sb="0" eb="2">
      <t>トウイツ</t>
    </rPh>
    <rPh sb="2" eb="4">
      <t>ヨウシキ</t>
    </rPh>
    <rPh sb="10" eb="13">
      <t>セイキュウショ</t>
    </rPh>
    <rPh sb="14" eb="16">
      <t>シテイ</t>
    </rPh>
    <rPh sb="16" eb="18">
      <t>ブブン</t>
    </rPh>
    <rPh sb="18" eb="20">
      <t>カンサイ</t>
    </rPh>
    <rPh sb="20" eb="21">
      <t>バライ</t>
    </rPh>
    <rPh sb="21" eb="22">
      <t>キン</t>
    </rPh>
    <phoneticPr fontId="9"/>
  </si>
  <si>
    <t>統一様式-19　出来形部分確認請求書</t>
    <rPh sb="0" eb="2">
      <t>トウイツ</t>
    </rPh>
    <rPh sb="2" eb="4">
      <t>ヨウシキ</t>
    </rPh>
    <phoneticPr fontId="9"/>
  </si>
  <si>
    <t>統一様式-5(1)　請求書（部分払金）</t>
    <rPh sb="0" eb="2">
      <t>トウイツ</t>
    </rPh>
    <rPh sb="2" eb="4">
      <t>ヨウシキ</t>
    </rPh>
    <rPh sb="10" eb="13">
      <t>セイキュウショ</t>
    </rPh>
    <rPh sb="14" eb="16">
      <t>ブブン</t>
    </rPh>
    <rPh sb="16" eb="17">
      <t>バライ</t>
    </rPh>
    <rPh sb="17" eb="18">
      <t>キン</t>
    </rPh>
    <phoneticPr fontId="9"/>
  </si>
  <si>
    <t>統一様式-22　部分使用協議書・承諾書</t>
    <rPh sb="0" eb="2">
      <t>トウイツ</t>
    </rPh>
    <rPh sb="2" eb="4">
      <t>ヨウシキ</t>
    </rPh>
    <rPh sb="8" eb="10">
      <t>ブブン</t>
    </rPh>
    <phoneticPr fontId="9"/>
  </si>
  <si>
    <t>統一様式-23　工事延期届</t>
    <rPh sb="0" eb="2">
      <t>トウイツ</t>
    </rPh>
    <rPh sb="2" eb="4">
      <t>ヨウシキ</t>
    </rPh>
    <rPh sb="8" eb="10">
      <t>コウジ</t>
    </rPh>
    <rPh sb="10" eb="12">
      <t>エンキ</t>
    </rPh>
    <rPh sb="12" eb="13">
      <t>トドケ</t>
    </rPh>
    <phoneticPr fontId="9"/>
  </si>
  <si>
    <t>統一様式-24　支給品受領書</t>
    <rPh sb="8" eb="10">
      <t>シキュウ</t>
    </rPh>
    <rPh sb="10" eb="11">
      <t>ヒン</t>
    </rPh>
    <rPh sb="11" eb="14">
      <t>ジュリョウショ</t>
    </rPh>
    <phoneticPr fontId="9"/>
  </si>
  <si>
    <t>統一様式-25　支給品精算書</t>
    <rPh sb="0" eb="2">
      <t>トウイツ</t>
    </rPh>
    <rPh sb="2" eb="4">
      <t>ヨウシキ</t>
    </rPh>
    <phoneticPr fontId="9"/>
  </si>
  <si>
    <t>統一様式-28　現場発生品調書</t>
    <rPh sb="0" eb="2">
      <t>トウイツ</t>
    </rPh>
    <rPh sb="2" eb="4">
      <t>ヨウシキ</t>
    </rPh>
    <phoneticPr fontId="9"/>
  </si>
  <si>
    <t>統一様式-29　工事完成通知書（しゅん工届）</t>
    <rPh sb="0" eb="2">
      <t>トウイツ</t>
    </rPh>
    <rPh sb="2" eb="4">
      <t>ヨウシキ</t>
    </rPh>
    <phoneticPr fontId="9"/>
  </si>
  <si>
    <t>様式-２０　再資源化等報告書</t>
    <rPh sb="0" eb="2">
      <t>ヨウシキ</t>
    </rPh>
    <rPh sb="6" eb="10">
      <t>サイシゲンカ</t>
    </rPh>
    <rPh sb="10" eb="11">
      <t>トウ</t>
    </rPh>
    <rPh sb="11" eb="14">
      <t>ホウコクショ</t>
    </rPh>
    <phoneticPr fontId="9"/>
  </si>
  <si>
    <t>様式－１４　創意工夫・社会性等に関する実施状況に係る開示の同意</t>
    <rPh sb="0" eb="2">
      <t>ヨウシキ</t>
    </rPh>
    <rPh sb="24" eb="25">
      <t>カカ</t>
    </rPh>
    <rPh sb="26" eb="28">
      <t>カイジ</t>
    </rPh>
    <rPh sb="29" eb="31">
      <t>ドウイ</t>
    </rPh>
    <phoneticPr fontId="9"/>
  </si>
  <si>
    <t>様式-１６　破壊検査箇所復築完了届</t>
    <rPh sb="0" eb="2">
      <t>ヨウシキ</t>
    </rPh>
    <rPh sb="6" eb="8">
      <t>ハカイ</t>
    </rPh>
    <rPh sb="8" eb="10">
      <t>ケンサ</t>
    </rPh>
    <rPh sb="10" eb="12">
      <t>カショ</t>
    </rPh>
    <rPh sb="12" eb="13">
      <t>フク</t>
    </rPh>
    <rPh sb="13" eb="14">
      <t>チク</t>
    </rPh>
    <rPh sb="14" eb="16">
      <t>カンリョウ</t>
    </rPh>
    <rPh sb="16" eb="17">
      <t>トドケ</t>
    </rPh>
    <phoneticPr fontId="9"/>
  </si>
  <si>
    <t>様式-１７　工事手直し請書</t>
    <rPh sb="0" eb="2">
      <t>ヨウシキ</t>
    </rPh>
    <rPh sb="6" eb="8">
      <t>コウジ</t>
    </rPh>
    <rPh sb="8" eb="10">
      <t>テナオ</t>
    </rPh>
    <rPh sb="11" eb="13">
      <t>ウケショ</t>
    </rPh>
    <phoneticPr fontId="9"/>
  </si>
  <si>
    <t>統一様式-21　手直し工事完了届</t>
    <rPh sb="0" eb="2">
      <t>トウイツ</t>
    </rPh>
    <rPh sb="2" eb="4">
      <t>ヨウシキ</t>
    </rPh>
    <rPh sb="8" eb="10">
      <t>テナオ</t>
    </rPh>
    <rPh sb="11" eb="12">
      <t>コウ</t>
    </rPh>
    <rPh sb="12" eb="13">
      <t>コト</t>
    </rPh>
    <rPh sb="13" eb="14">
      <t>カン</t>
    </rPh>
    <rPh sb="14" eb="15">
      <t>リョウ</t>
    </rPh>
    <rPh sb="15" eb="16">
      <t>トドケ</t>
    </rPh>
    <phoneticPr fontId="9"/>
  </si>
  <si>
    <t>統一様式-30　工事目的物引渡し申出書</t>
    <rPh sb="0" eb="2">
      <t>トウイツ</t>
    </rPh>
    <rPh sb="2" eb="4">
      <t>ヨウシキ</t>
    </rPh>
    <phoneticPr fontId="9"/>
  </si>
  <si>
    <t>統一様式-5(1)　請求書（完成代金）</t>
    <rPh sb="0" eb="2">
      <t>トウイツ</t>
    </rPh>
    <rPh sb="2" eb="4">
      <t>ヨウシキ</t>
    </rPh>
    <rPh sb="10" eb="13">
      <t>セイキュウショ</t>
    </rPh>
    <rPh sb="14" eb="16">
      <t>カンセイ</t>
    </rPh>
    <rPh sb="16" eb="18">
      <t>ダイキン</t>
    </rPh>
    <phoneticPr fontId="9"/>
  </si>
  <si>
    <t>様式－１８　保証書に係る受領書</t>
    <rPh sb="0" eb="2">
      <t>ヨウシキ</t>
    </rPh>
    <phoneticPr fontId="9"/>
  </si>
  <si>
    <t>様式－１９　契約保証金還付請求書</t>
    <rPh sb="0" eb="2">
      <t>ヨウシキ</t>
    </rPh>
    <phoneticPr fontId="9"/>
  </si>
  <si>
    <t>リサイクル法関連提出書類の作成について</t>
    <rPh sb="5" eb="6">
      <t>ホウ</t>
    </rPh>
    <rPh sb="6" eb="8">
      <t>カンレン</t>
    </rPh>
    <rPh sb="8" eb="10">
      <t>テイシュツ</t>
    </rPh>
    <rPh sb="10" eb="12">
      <t>ショルイ</t>
    </rPh>
    <rPh sb="13" eb="15">
      <t>サクセイ</t>
    </rPh>
    <phoneticPr fontId="9"/>
  </si>
  <si>
    <t>↓　下記事項を入力してください</t>
    <rPh sb="2" eb="4">
      <t>カキ</t>
    </rPh>
    <rPh sb="4" eb="6">
      <t>ジコウ</t>
    </rPh>
    <rPh sb="7" eb="9">
      <t>ニュウリョク</t>
    </rPh>
    <phoneticPr fontId="9"/>
  </si>
  <si>
    <t>一覧表へ戻る</t>
    <rPh sb="0" eb="2">
      <t>イチラン</t>
    </rPh>
    <rPh sb="2" eb="3">
      <t>ヒョウ</t>
    </rPh>
    <rPh sb="4" eb="5">
      <t>モド</t>
    </rPh>
    <phoneticPr fontId="9"/>
  </si>
  <si>
    <t>商号又は名称</t>
    <rPh sb="0" eb="2">
      <t>ショウゴウ</t>
    </rPh>
    <rPh sb="2" eb="3">
      <t>マタ</t>
    </rPh>
    <rPh sb="4" eb="6">
      <t>メイショウ</t>
    </rPh>
    <phoneticPr fontId="9"/>
  </si>
  <si>
    <t>別記様式1（説明書）へ</t>
    <rPh sb="0" eb="2">
      <t>ベッキ</t>
    </rPh>
    <rPh sb="2" eb="4">
      <t>ヨウシキ</t>
    </rPh>
    <phoneticPr fontId="9"/>
  </si>
  <si>
    <t>代表者名</t>
    <rPh sb="0" eb="3">
      <t>ダイヒョウシャ</t>
    </rPh>
    <rPh sb="3" eb="4">
      <t>メイ</t>
    </rPh>
    <phoneticPr fontId="9"/>
  </si>
  <si>
    <t>郵便番号</t>
    <rPh sb="0" eb="4">
      <t>ユウビンバンゴウ</t>
    </rPh>
    <phoneticPr fontId="9"/>
  </si>
  <si>
    <t>電話番号</t>
    <rPh sb="0" eb="2">
      <t>デンワ</t>
    </rPh>
    <rPh sb="2" eb="4">
      <t>バンゴウ</t>
    </rPh>
    <phoneticPr fontId="9"/>
  </si>
  <si>
    <t>提出日</t>
    <rPh sb="0" eb="2">
      <t>テイシュツ</t>
    </rPh>
    <rPh sb="2" eb="3">
      <t>ビ</t>
    </rPh>
    <phoneticPr fontId="9"/>
  </si>
  <si>
    <t>工事名</t>
    <rPh sb="0" eb="3">
      <t>コウジメイ</t>
    </rPh>
    <phoneticPr fontId="9"/>
  </si>
  <si>
    <t xml:space="preserve"> ↓　今回の対象工事にチェック</t>
    <rPh sb="3" eb="5">
      <t>コンカイ</t>
    </rPh>
    <rPh sb="6" eb="8">
      <t>タイショウ</t>
    </rPh>
    <rPh sb="8" eb="10">
      <t>コウジ</t>
    </rPh>
    <phoneticPr fontId="9"/>
  </si>
  <si>
    <t>建築物に係る解体工事（床面積８０㎡以上）</t>
    <rPh sb="0" eb="3">
      <t>ケンチクブツ</t>
    </rPh>
    <rPh sb="4" eb="5">
      <t>カカ</t>
    </rPh>
    <rPh sb="6" eb="8">
      <t>カイタイ</t>
    </rPh>
    <rPh sb="8" eb="10">
      <t>コウジ</t>
    </rPh>
    <rPh sb="11" eb="14">
      <t>ユカメンセキ</t>
    </rPh>
    <rPh sb="17" eb="19">
      <t>イジョウ</t>
    </rPh>
    <phoneticPr fontId="9"/>
  </si>
  <si>
    <t>別表１</t>
    <rPh sb="0" eb="2">
      <t>ベッピョウ</t>
    </rPh>
    <phoneticPr fontId="9"/>
  </si>
  <si>
    <t>契約書別紙１</t>
    <rPh sb="0" eb="3">
      <t>ケイヤクショ</t>
    </rPh>
    <rPh sb="3" eb="5">
      <t>ベッシ</t>
    </rPh>
    <phoneticPr fontId="9"/>
  </si>
  <si>
    <t>建築物（建築設備含む）の新築・増築工事（床面積５００㎡以上）</t>
    <rPh sb="0" eb="3">
      <t>ケンチクブツ</t>
    </rPh>
    <rPh sb="4" eb="6">
      <t>ケンチク</t>
    </rPh>
    <rPh sb="6" eb="8">
      <t>セツビ</t>
    </rPh>
    <rPh sb="8" eb="9">
      <t>フク</t>
    </rPh>
    <rPh sb="12" eb="14">
      <t>シンチク</t>
    </rPh>
    <rPh sb="15" eb="17">
      <t>ゾウチク</t>
    </rPh>
    <rPh sb="17" eb="19">
      <t>コウジ</t>
    </rPh>
    <rPh sb="20" eb="23">
      <t>ユカメンセキ</t>
    </rPh>
    <rPh sb="27" eb="29">
      <t>イジョウ</t>
    </rPh>
    <phoneticPr fontId="9"/>
  </si>
  <si>
    <t>別表２</t>
    <rPh sb="0" eb="2">
      <t>ベッピョウ</t>
    </rPh>
    <phoneticPr fontId="9"/>
  </si>
  <si>
    <t>契約書別紙２</t>
    <rPh sb="0" eb="3">
      <t>ケイヤクショ</t>
    </rPh>
    <rPh sb="3" eb="5">
      <t>ベッシ</t>
    </rPh>
    <phoneticPr fontId="9"/>
  </si>
  <si>
    <t>建築物（建築設備含む）の修繕・模様替え（リフォーム含む）工事（請負金額１億円以上）</t>
    <rPh sb="0" eb="3">
      <t>ケンチクブツ</t>
    </rPh>
    <rPh sb="4" eb="6">
      <t>ケンチク</t>
    </rPh>
    <rPh sb="6" eb="8">
      <t>セツビ</t>
    </rPh>
    <rPh sb="8" eb="9">
      <t>フク</t>
    </rPh>
    <rPh sb="12" eb="14">
      <t>シュウゼン</t>
    </rPh>
    <rPh sb="15" eb="17">
      <t>モヨウ</t>
    </rPh>
    <rPh sb="17" eb="18">
      <t>ガ</t>
    </rPh>
    <rPh sb="25" eb="26">
      <t>フク</t>
    </rPh>
    <rPh sb="28" eb="30">
      <t>コウジ</t>
    </rPh>
    <rPh sb="31" eb="33">
      <t>ウケオ</t>
    </rPh>
    <rPh sb="33" eb="35">
      <t>キンガク</t>
    </rPh>
    <rPh sb="36" eb="38">
      <t>オクエン</t>
    </rPh>
    <rPh sb="38" eb="40">
      <t>イジョウ</t>
    </rPh>
    <phoneticPr fontId="9"/>
  </si>
  <si>
    <t>建築物以外の工事（土木工事・土木関連設備工事）（請負金額５００万円以上）</t>
    <rPh sb="0" eb="3">
      <t>ケンチクブツ</t>
    </rPh>
    <rPh sb="3" eb="5">
      <t>イガイ</t>
    </rPh>
    <rPh sb="6" eb="8">
      <t>コウジ</t>
    </rPh>
    <rPh sb="9" eb="11">
      <t>ドボク</t>
    </rPh>
    <rPh sb="11" eb="13">
      <t>コウジ</t>
    </rPh>
    <rPh sb="14" eb="16">
      <t>ドボク</t>
    </rPh>
    <rPh sb="16" eb="18">
      <t>カンレン</t>
    </rPh>
    <rPh sb="18" eb="20">
      <t>セツビ</t>
    </rPh>
    <rPh sb="20" eb="22">
      <t>コウジ</t>
    </rPh>
    <rPh sb="24" eb="26">
      <t>ウケオイ</t>
    </rPh>
    <rPh sb="26" eb="28">
      <t>キンガク</t>
    </rPh>
    <rPh sb="31" eb="33">
      <t>マンエン</t>
    </rPh>
    <rPh sb="33" eb="35">
      <t>イジョウ</t>
    </rPh>
    <phoneticPr fontId="9"/>
  </si>
  <si>
    <t>別表３</t>
    <rPh sb="0" eb="2">
      <t>ベッピョウ</t>
    </rPh>
    <phoneticPr fontId="9"/>
  </si>
  <si>
    <t>契約書別紙３</t>
    <rPh sb="0" eb="3">
      <t>ケイヤクショ</t>
    </rPh>
    <rPh sb="3" eb="5">
      <t>ベッシ</t>
    </rPh>
    <phoneticPr fontId="9"/>
  </si>
  <si>
    <t>今回の対象のチェックの右側のリンク先の様式及び説明書を作成し印刷して主任監督員の確認印を押してもらうこと。</t>
    <rPh sb="0" eb="2">
      <t>コンカイ</t>
    </rPh>
    <rPh sb="3" eb="5">
      <t>タイショウ</t>
    </rPh>
    <rPh sb="11" eb="13">
      <t>ミギガワ</t>
    </rPh>
    <rPh sb="17" eb="18">
      <t>サキ</t>
    </rPh>
    <rPh sb="19" eb="21">
      <t>ヨウシキ</t>
    </rPh>
    <rPh sb="21" eb="22">
      <t>オヨ</t>
    </rPh>
    <rPh sb="23" eb="26">
      <t>セツメイショ</t>
    </rPh>
    <rPh sb="27" eb="29">
      <t>サクセイ</t>
    </rPh>
    <rPh sb="30" eb="32">
      <t>インサツ</t>
    </rPh>
    <rPh sb="34" eb="36">
      <t>シュニン</t>
    </rPh>
    <rPh sb="36" eb="39">
      <t>カントクイン</t>
    </rPh>
    <rPh sb="40" eb="43">
      <t>カクニンイン</t>
    </rPh>
    <rPh sb="44" eb="45">
      <t>オ</t>
    </rPh>
    <phoneticPr fontId="9"/>
  </si>
  <si>
    <t>建設リサイクル法第１２条関係様式</t>
    <rPh sb="0" eb="2">
      <t>ケンセツ</t>
    </rPh>
    <rPh sb="7" eb="8">
      <t>ホウ</t>
    </rPh>
    <rPh sb="8" eb="9">
      <t>ダイ</t>
    </rPh>
    <rPh sb="11" eb="12">
      <t>ジョウ</t>
    </rPh>
    <rPh sb="12" eb="14">
      <t>カンケイ</t>
    </rPh>
    <rPh sb="14" eb="16">
      <t>ヨウシキ</t>
    </rPh>
    <phoneticPr fontId="9"/>
  </si>
  <si>
    <t>（別記様式１）</t>
    <rPh sb="1" eb="3">
      <t>ベッキ</t>
    </rPh>
    <rPh sb="3" eb="5">
      <t>ヨウシキ</t>
    </rPh>
    <phoneticPr fontId="9"/>
  </si>
  <si>
    <t>確認印</t>
    <rPh sb="0" eb="3">
      <t>カクニンイン</t>
    </rPh>
    <phoneticPr fontId="9"/>
  </si>
  <si>
    <t>建設ﾘｻｲｸﾙ用入力表へ戻る</t>
    <rPh sb="0" eb="2">
      <t>ケンセツ</t>
    </rPh>
    <rPh sb="7" eb="8">
      <t>ヨウ</t>
    </rPh>
    <rPh sb="8" eb="10">
      <t>ニュウリョク</t>
    </rPh>
    <rPh sb="10" eb="11">
      <t>ヒョウ</t>
    </rPh>
    <rPh sb="12" eb="13">
      <t>モド</t>
    </rPh>
    <phoneticPr fontId="9"/>
  </si>
  <si>
    <t>説 明 書</t>
    <rPh sb="0" eb="1">
      <t>セツ</t>
    </rPh>
    <rPh sb="2" eb="3">
      <t>メイ</t>
    </rPh>
    <rPh sb="4" eb="5">
      <t>ショ</t>
    </rPh>
    <phoneticPr fontId="9"/>
  </si>
  <si>
    <t>令和</t>
    <rPh sb="0" eb="2">
      <t>レイワ</t>
    </rPh>
    <phoneticPr fontId="9"/>
  </si>
  <si>
    <t>年</t>
    <rPh sb="0" eb="1">
      <t>ネン</t>
    </rPh>
    <phoneticPr fontId="9"/>
  </si>
  <si>
    <t>月</t>
    <rPh sb="0" eb="1">
      <t>ツキ</t>
    </rPh>
    <phoneticPr fontId="9"/>
  </si>
  <si>
    <t>日</t>
    <rPh sb="0" eb="1">
      <t>ニチ</t>
    </rPh>
    <phoneticPr fontId="9"/>
  </si>
  <si>
    <t>（発注者）</t>
    <rPh sb="1" eb="4">
      <t>ハッチュウシャ</t>
    </rPh>
    <phoneticPr fontId="9"/>
  </si>
  <si>
    <t>上天草市長</t>
    <rPh sb="0" eb="5">
      <t>カミアマクサシチョウ</t>
    </rPh>
    <phoneticPr fontId="9"/>
  </si>
  <si>
    <t>堀江　隆臣</t>
    <rPh sb="0" eb="2">
      <t>ホリエ</t>
    </rPh>
    <rPh sb="3" eb="5">
      <t>タカオミ</t>
    </rPh>
    <phoneticPr fontId="9"/>
  </si>
  <si>
    <t>様</t>
    <rPh sb="0" eb="1">
      <t>サマ</t>
    </rPh>
    <phoneticPr fontId="9"/>
  </si>
  <si>
    <t>氏　名</t>
    <rPh sb="0" eb="1">
      <t>シ</t>
    </rPh>
    <rPh sb="2" eb="3">
      <t>メイ</t>
    </rPh>
    <phoneticPr fontId="9"/>
  </si>
  <si>
    <t>印</t>
    <rPh sb="0" eb="1">
      <t>イン</t>
    </rPh>
    <phoneticPr fontId="9"/>
  </si>
  <si>
    <t>住　所</t>
    <rPh sb="0" eb="1">
      <t>ジュウ</t>
    </rPh>
    <rPh sb="2" eb="3">
      <t>ショ</t>
    </rPh>
    <phoneticPr fontId="9"/>
  </si>
  <si>
    <t>　建設工事に係る資材の再資源化等に関する法律第１２条第１項の規定により、対象建設工事</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phoneticPr fontId="9"/>
  </si>
  <si>
    <t>の分別解体等の計画等に係る事項について説明します。</t>
    <rPh sb="1" eb="3">
      <t>ブンベツ</t>
    </rPh>
    <rPh sb="3" eb="5">
      <t>カイタイ</t>
    </rPh>
    <rPh sb="5" eb="6">
      <t>トウ</t>
    </rPh>
    <rPh sb="7" eb="10">
      <t>ケイカクトウ</t>
    </rPh>
    <rPh sb="11" eb="12">
      <t>カカ</t>
    </rPh>
    <rPh sb="13" eb="15">
      <t>ジコウ</t>
    </rPh>
    <rPh sb="19" eb="21">
      <t>セツメイ</t>
    </rPh>
    <phoneticPr fontId="9"/>
  </si>
  <si>
    <t>記</t>
    <rPh sb="0" eb="1">
      <t>キ</t>
    </rPh>
    <phoneticPr fontId="9"/>
  </si>
  <si>
    <t>１．工事の名称</t>
    <rPh sb="2" eb="4">
      <t>コウジ</t>
    </rPh>
    <rPh sb="5" eb="7">
      <t>メイショウ</t>
    </rPh>
    <phoneticPr fontId="9"/>
  </si>
  <si>
    <t>２．工事の場所</t>
    <rPh sb="2" eb="4">
      <t>コウジ</t>
    </rPh>
    <rPh sb="5" eb="7">
      <t>バショ</t>
    </rPh>
    <phoneticPr fontId="9"/>
  </si>
  <si>
    <t>３．説明の内容</t>
    <rPh sb="2" eb="4">
      <t>セツメイ</t>
    </rPh>
    <rPh sb="5" eb="7">
      <t>ナイヨウ</t>
    </rPh>
    <phoneticPr fontId="9"/>
  </si>
  <si>
    <t>添付資料のとおり</t>
    <rPh sb="0" eb="2">
      <t>テンプ</t>
    </rPh>
    <rPh sb="2" eb="4">
      <t>シリョウ</t>
    </rPh>
    <phoneticPr fontId="9"/>
  </si>
  <si>
    <t>４．添付資料</t>
    <rPh sb="2" eb="4">
      <t>テンプ</t>
    </rPh>
    <rPh sb="4" eb="6">
      <t>シリョウ</t>
    </rPh>
    <phoneticPr fontId="9"/>
  </si>
  <si>
    <t>別表（別紙１～３のいずれかに必要事項を記載したもの）</t>
    <rPh sb="0" eb="2">
      <t>ベッピョウ</t>
    </rPh>
    <rPh sb="3" eb="5">
      <t>ベッシ</t>
    </rPh>
    <rPh sb="14" eb="16">
      <t>ヒツヨウ</t>
    </rPh>
    <rPh sb="16" eb="18">
      <t>ジコウ</t>
    </rPh>
    <rPh sb="19" eb="21">
      <t>キサイ</t>
    </rPh>
    <phoneticPr fontId="9"/>
  </si>
  <si>
    <t>別表１（建築物に係る解体工事）</t>
    <rPh sb="0" eb="2">
      <t>ベッピョウ</t>
    </rPh>
    <rPh sb="4" eb="6">
      <t>ケンチク</t>
    </rPh>
    <rPh sb="6" eb="7">
      <t>ブツ</t>
    </rPh>
    <rPh sb="8" eb="9">
      <t>カカ</t>
    </rPh>
    <rPh sb="10" eb="12">
      <t>カイタイ</t>
    </rPh>
    <rPh sb="12" eb="14">
      <t>コウジ</t>
    </rPh>
    <phoneticPr fontId="9"/>
  </si>
  <si>
    <t>別表２（建築物に係る新築工事等（新築・増築・修繕・模様替等））</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rPh sb="28" eb="29">
      <t>トウ</t>
    </rPh>
    <phoneticPr fontId="9"/>
  </si>
  <si>
    <t>別表３（建築物以外のものに係る解体工事又は新築工事等（土木工事等））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1">
      <t>コウジ</t>
    </rPh>
    <rPh sb="31" eb="32">
      <t>トウ</t>
    </rPh>
    <phoneticPr fontId="9"/>
  </si>
  <si>
    <t>建築物に係る解体工事</t>
    <rPh sb="0" eb="3">
      <t>ケンチクブツ</t>
    </rPh>
    <rPh sb="4" eb="5">
      <t>カカ</t>
    </rPh>
    <rPh sb="6" eb="8">
      <t>カイタイ</t>
    </rPh>
    <rPh sb="8" eb="10">
      <t>コウジ</t>
    </rPh>
    <phoneticPr fontId="9"/>
  </si>
  <si>
    <t>分別解体等の計画等</t>
    <rPh sb="0" eb="2">
      <t>ブンベツ</t>
    </rPh>
    <rPh sb="2" eb="5">
      <t>カイタイトウ</t>
    </rPh>
    <rPh sb="6" eb="9">
      <t>ケイカクトウ</t>
    </rPh>
    <phoneticPr fontId="9"/>
  </si>
  <si>
    <t>建築物の構造</t>
    <rPh sb="0" eb="2">
      <t>ケンチク</t>
    </rPh>
    <rPh sb="2" eb="3">
      <t>ブツ</t>
    </rPh>
    <rPh sb="4" eb="6">
      <t>コウゾウ</t>
    </rPh>
    <phoneticPr fontId="9"/>
  </si>
  <si>
    <t>木造</t>
    <rPh sb="0" eb="2">
      <t>モクゾウ</t>
    </rPh>
    <phoneticPr fontId="9"/>
  </si>
  <si>
    <t>鉄骨鉄筋コンクリート造</t>
    <rPh sb="0" eb="2">
      <t>テッコツ</t>
    </rPh>
    <rPh sb="2" eb="4">
      <t>テッキン</t>
    </rPh>
    <rPh sb="10" eb="11">
      <t>ゾウ</t>
    </rPh>
    <phoneticPr fontId="9"/>
  </si>
  <si>
    <t>鉄筋コンクリート造</t>
    <rPh sb="0" eb="2">
      <t>テッキン</t>
    </rPh>
    <rPh sb="8" eb="9">
      <t>ゾウ</t>
    </rPh>
    <phoneticPr fontId="9"/>
  </si>
  <si>
    <t>鉄骨造</t>
    <rPh sb="0" eb="3">
      <t>テッコツゾウ</t>
    </rPh>
    <phoneticPr fontId="9"/>
  </si>
  <si>
    <t>コンクリートブロック造</t>
    <rPh sb="10" eb="11">
      <t>ゾウ</t>
    </rPh>
    <phoneticPr fontId="9"/>
  </si>
  <si>
    <t>その他(</t>
    <rPh sb="2" eb="3">
      <t>タ</t>
    </rPh>
    <phoneticPr fontId="9"/>
  </si>
  <si>
    <t>)</t>
    <phoneticPr fontId="9"/>
  </si>
  <si>
    <t>建築物に関する調査の結果</t>
    <rPh sb="0" eb="2">
      <t>ケンチク</t>
    </rPh>
    <rPh sb="2" eb="3">
      <t>ブツ</t>
    </rPh>
    <rPh sb="4" eb="5">
      <t>カン</t>
    </rPh>
    <rPh sb="7" eb="9">
      <t>チョウサ</t>
    </rPh>
    <rPh sb="10" eb="12">
      <t>ケッカ</t>
    </rPh>
    <phoneticPr fontId="9"/>
  </si>
  <si>
    <t>建築物の状況</t>
    <rPh sb="0" eb="3">
      <t>ケンチクブツ</t>
    </rPh>
    <rPh sb="4" eb="6">
      <t>ジョウキョウ</t>
    </rPh>
    <phoneticPr fontId="9"/>
  </si>
  <si>
    <t>築年数</t>
    <rPh sb="0" eb="1">
      <t>チク</t>
    </rPh>
    <rPh sb="1" eb="3">
      <t>ネンスウ</t>
    </rPh>
    <phoneticPr fontId="9"/>
  </si>
  <si>
    <t>年、棟数</t>
    <rPh sb="0" eb="1">
      <t>ネン</t>
    </rPh>
    <rPh sb="2" eb="3">
      <t>トウ</t>
    </rPh>
    <rPh sb="3" eb="4">
      <t>スウ</t>
    </rPh>
    <phoneticPr fontId="9"/>
  </si>
  <si>
    <t>棟</t>
    <rPh sb="0" eb="1">
      <t>トウ</t>
    </rPh>
    <phoneticPr fontId="9"/>
  </si>
  <si>
    <t>その他（</t>
    <rPh sb="2" eb="3">
      <t>タ</t>
    </rPh>
    <phoneticPr fontId="9"/>
  </si>
  <si>
    <t>）</t>
    <phoneticPr fontId="9"/>
  </si>
  <si>
    <t>周辺状況</t>
    <rPh sb="0" eb="2">
      <t>シュウヘン</t>
    </rPh>
    <rPh sb="2" eb="4">
      <t>ジョウキョウ</t>
    </rPh>
    <phoneticPr fontId="9"/>
  </si>
  <si>
    <t>周辺にある施設</t>
    <rPh sb="0" eb="2">
      <t>シュウヘン</t>
    </rPh>
    <rPh sb="5" eb="7">
      <t>シセツ</t>
    </rPh>
    <phoneticPr fontId="9"/>
  </si>
  <si>
    <t>住宅</t>
    <rPh sb="0" eb="2">
      <t>ジュウタク</t>
    </rPh>
    <phoneticPr fontId="9"/>
  </si>
  <si>
    <t>商業施設</t>
    <rPh sb="0" eb="2">
      <t>ショウギョウ</t>
    </rPh>
    <rPh sb="2" eb="4">
      <t>シセツ</t>
    </rPh>
    <phoneticPr fontId="9"/>
  </si>
  <si>
    <t>学校</t>
    <rPh sb="0" eb="2">
      <t>ガッコウ</t>
    </rPh>
    <phoneticPr fontId="9"/>
  </si>
  <si>
    <t>病院</t>
    <rPh sb="0" eb="2">
      <t>ビョウイン</t>
    </rPh>
    <phoneticPr fontId="9"/>
  </si>
  <si>
    <t>敷地境界との最短距離</t>
    <rPh sb="0" eb="2">
      <t>シキチ</t>
    </rPh>
    <rPh sb="2" eb="4">
      <t>キョウカイ</t>
    </rPh>
    <rPh sb="6" eb="8">
      <t>サイタン</t>
    </rPh>
    <rPh sb="8" eb="10">
      <t>キョリ</t>
    </rPh>
    <phoneticPr fontId="9"/>
  </si>
  <si>
    <t>約</t>
    <rPh sb="0" eb="1">
      <t>ヤク</t>
    </rPh>
    <phoneticPr fontId="9"/>
  </si>
  <si>
    <t>ｍ</t>
    <phoneticPr fontId="9"/>
  </si>
  <si>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9"/>
  </si>
  <si>
    <t>建築物に関する調査の結果</t>
    <rPh sb="0" eb="3">
      <t>ケンチクブツ</t>
    </rPh>
    <rPh sb="4" eb="5">
      <t>カン</t>
    </rPh>
    <rPh sb="7" eb="9">
      <t>チョウサ</t>
    </rPh>
    <rPh sb="10" eb="12">
      <t>ケッカ</t>
    </rPh>
    <phoneticPr fontId="9"/>
  </si>
  <si>
    <t>工事着手前に実施する措置の内容</t>
    <rPh sb="0" eb="2">
      <t>コウジ</t>
    </rPh>
    <rPh sb="2" eb="4">
      <t>チャクシュ</t>
    </rPh>
    <rPh sb="4" eb="5">
      <t>マエ</t>
    </rPh>
    <rPh sb="6" eb="8">
      <t>ジッシ</t>
    </rPh>
    <rPh sb="10" eb="12">
      <t>ソチ</t>
    </rPh>
    <rPh sb="13" eb="15">
      <t>ナイヨウ</t>
    </rPh>
    <phoneticPr fontId="9"/>
  </si>
  <si>
    <t>作業場所</t>
    <rPh sb="0" eb="2">
      <t>サギョウ</t>
    </rPh>
    <rPh sb="2" eb="4">
      <t>バショ</t>
    </rPh>
    <phoneticPr fontId="9"/>
  </si>
  <si>
    <t>十分</t>
    <rPh sb="0" eb="2">
      <t>ジュウブン</t>
    </rPh>
    <phoneticPr fontId="9"/>
  </si>
  <si>
    <t>不十分</t>
    <rPh sb="0" eb="3">
      <t>フジュウブン</t>
    </rPh>
    <phoneticPr fontId="9"/>
  </si>
  <si>
    <t>搬出経路</t>
    <rPh sb="0" eb="2">
      <t>ハンシュツ</t>
    </rPh>
    <rPh sb="2" eb="4">
      <t>ケイロ</t>
    </rPh>
    <phoneticPr fontId="9"/>
  </si>
  <si>
    <t>障害物</t>
    <rPh sb="0" eb="3">
      <t>ショウガイブツ</t>
    </rPh>
    <phoneticPr fontId="9"/>
  </si>
  <si>
    <t>有</t>
    <rPh sb="0" eb="1">
      <t>アリ</t>
    </rPh>
    <phoneticPr fontId="9"/>
  </si>
  <si>
    <t>無</t>
    <rPh sb="0" eb="1">
      <t>ナシ</t>
    </rPh>
    <phoneticPr fontId="9"/>
  </si>
  <si>
    <t>前面通路の幅員 約</t>
    <rPh sb="0" eb="2">
      <t>ゼンメン</t>
    </rPh>
    <rPh sb="2" eb="4">
      <t>ツウロ</t>
    </rPh>
    <rPh sb="5" eb="7">
      <t>フクイン</t>
    </rPh>
    <rPh sb="8" eb="9">
      <t>ヤク</t>
    </rPh>
    <phoneticPr fontId="9"/>
  </si>
  <si>
    <t>通学路</t>
    <rPh sb="0" eb="3">
      <t>ツウガクロ</t>
    </rPh>
    <phoneticPr fontId="9"/>
  </si>
  <si>
    <t>残存物品</t>
    <rPh sb="0" eb="2">
      <t>ザンゾン</t>
    </rPh>
    <rPh sb="2" eb="4">
      <t>ブッピン</t>
    </rPh>
    <phoneticPr fontId="9"/>
  </si>
  <si>
    <t>(</t>
    <phoneticPr fontId="9"/>
  </si>
  <si>
    <t>特定建設資材への付着物</t>
    <rPh sb="0" eb="2">
      <t>トクテイ</t>
    </rPh>
    <rPh sb="2" eb="4">
      <t>ケンセツ</t>
    </rPh>
    <rPh sb="4" eb="6">
      <t>シザイ</t>
    </rPh>
    <rPh sb="8" eb="10">
      <t>フチャク</t>
    </rPh>
    <rPh sb="10" eb="11">
      <t>ブツ</t>
    </rPh>
    <phoneticPr fontId="9"/>
  </si>
  <si>
    <t>工程ごとの作業内容及び解体方法</t>
    <rPh sb="0" eb="2">
      <t>コウテイ</t>
    </rPh>
    <rPh sb="5" eb="7">
      <t>サギョウ</t>
    </rPh>
    <rPh sb="7" eb="9">
      <t>ナイヨウ</t>
    </rPh>
    <rPh sb="9" eb="10">
      <t>オヨ</t>
    </rPh>
    <rPh sb="11" eb="13">
      <t>カイタイ</t>
    </rPh>
    <rPh sb="13" eb="15">
      <t>ホウホウ</t>
    </rPh>
    <phoneticPr fontId="9"/>
  </si>
  <si>
    <t>工程</t>
    <rPh sb="0" eb="2">
      <t>コウテイ</t>
    </rPh>
    <phoneticPr fontId="9"/>
  </si>
  <si>
    <t>作業内容</t>
    <rPh sb="0" eb="2">
      <t>サギョウ</t>
    </rPh>
    <rPh sb="2" eb="4">
      <t>ナイヨウ</t>
    </rPh>
    <phoneticPr fontId="9"/>
  </si>
  <si>
    <t>分別解体等の方法</t>
    <rPh sb="0" eb="2">
      <t>ブンベツ</t>
    </rPh>
    <rPh sb="2" eb="5">
      <t>カイタイトウ</t>
    </rPh>
    <rPh sb="6" eb="8">
      <t>ホウホウ</t>
    </rPh>
    <phoneticPr fontId="9"/>
  </si>
  <si>
    <t>①建築設備・内装材等</t>
    <rPh sb="1" eb="3">
      <t>ケンチク</t>
    </rPh>
    <rPh sb="3" eb="5">
      <t>セツビ</t>
    </rPh>
    <rPh sb="6" eb="8">
      <t>ナイソウ</t>
    </rPh>
    <rPh sb="8" eb="10">
      <t>ザイトウ</t>
    </rPh>
    <phoneticPr fontId="9"/>
  </si>
  <si>
    <t>建築設備・内装材等の取り外し</t>
    <rPh sb="0" eb="2">
      <t>ケンチク</t>
    </rPh>
    <rPh sb="2" eb="4">
      <t>セツビ</t>
    </rPh>
    <rPh sb="5" eb="7">
      <t>ナイソウ</t>
    </rPh>
    <rPh sb="7" eb="9">
      <t>ザイトウ</t>
    </rPh>
    <rPh sb="10" eb="11">
      <t>ト</t>
    </rPh>
    <rPh sb="12" eb="13">
      <t>ハズ</t>
    </rPh>
    <phoneticPr fontId="9"/>
  </si>
  <si>
    <t>手作業</t>
    <rPh sb="0" eb="3">
      <t>テサギョウ</t>
    </rPh>
    <phoneticPr fontId="9"/>
  </si>
  <si>
    <t>手作業・機械作業の併用</t>
    <rPh sb="0" eb="3">
      <t>テサギョウ</t>
    </rPh>
    <rPh sb="4" eb="6">
      <t>キカイ</t>
    </rPh>
    <rPh sb="6" eb="8">
      <t>サギョウ</t>
    </rPh>
    <rPh sb="9" eb="11">
      <t>ヘイヨウ</t>
    </rPh>
    <phoneticPr fontId="9"/>
  </si>
  <si>
    <t>併用の理由（</t>
    <rPh sb="0" eb="2">
      <t>ヘイヨウ</t>
    </rPh>
    <rPh sb="3" eb="5">
      <t>リユウ</t>
    </rPh>
    <phoneticPr fontId="9"/>
  </si>
  <si>
    <t>②屋根ふき材</t>
    <rPh sb="1" eb="3">
      <t>ヤネ</t>
    </rPh>
    <rPh sb="5" eb="6">
      <t>ザイ</t>
    </rPh>
    <phoneticPr fontId="9"/>
  </si>
  <si>
    <t>屋根ふき材の取り外し</t>
    <rPh sb="0" eb="2">
      <t>ヤネ</t>
    </rPh>
    <rPh sb="4" eb="5">
      <t>ザイ</t>
    </rPh>
    <rPh sb="6" eb="7">
      <t>ト</t>
    </rPh>
    <rPh sb="8" eb="9">
      <t>ハズ</t>
    </rPh>
    <phoneticPr fontId="9"/>
  </si>
  <si>
    <t>③外装材・上部構造部分</t>
    <rPh sb="1" eb="4">
      <t>ガイソウザイ</t>
    </rPh>
    <rPh sb="5" eb="7">
      <t>ジョウブ</t>
    </rPh>
    <rPh sb="7" eb="9">
      <t>コウゾウ</t>
    </rPh>
    <rPh sb="9" eb="11">
      <t>ブブン</t>
    </rPh>
    <phoneticPr fontId="9"/>
  </si>
  <si>
    <t>外装材・上部構造物分の取り壊し</t>
    <rPh sb="0" eb="3">
      <t>ガイソウザイ</t>
    </rPh>
    <rPh sb="4" eb="6">
      <t>ジョウブ</t>
    </rPh>
    <rPh sb="6" eb="9">
      <t>コウゾウブツ</t>
    </rPh>
    <rPh sb="9" eb="10">
      <t>ブン</t>
    </rPh>
    <rPh sb="11" eb="12">
      <t>ト</t>
    </rPh>
    <rPh sb="13" eb="14">
      <t>コワ</t>
    </rPh>
    <phoneticPr fontId="9"/>
  </si>
  <si>
    <t>④基礎・基礎ぐい</t>
    <rPh sb="1" eb="3">
      <t>キソ</t>
    </rPh>
    <rPh sb="4" eb="6">
      <t>キソ</t>
    </rPh>
    <phoneticPr fontId="9"/>
  </si>
  <si>
    <t>基礎・基礎ぐいの取り壊し</t>
    <rPh sb="0" eb="2">
      <t>キソ</t>
    </rPh>
    <rPh sb="3" eb="5">
      <t>キソ</t>
    </rPh>
    <rPh sb="8" eb="9">
      <t>ト</t>
    </rPh>
    <rPh sb="10" eb="11">
      <t>コワ</t>
    </rPh>
    <phoneticPr fontId="9"/>
  </si>
  <si>
    <t>⑤その他</t>
    <rPh sb="3" eb="4">
      <t>タ</t>
    </rPh>
    <phoneticPr fontId="9"/>
  </si>
  <si>
    <t>その他の取り壊し</t>
    <rPh sb="2" eb="3">
      <t>タ</t>
    </rPh>
    <rPh sb="4" eb="5">
      <t>ト</t>
    </rPh>
    <rPh sb="6" eb="7">
      <t>コワ</t>
    </rPh>
    <phoneticPr fontId="9"/>
  </si>
  <si>
    <t>（</t>
    <phoneticPr fontId="9"/>
  </si>
  <si>
    <t>工事の工程の順序</t>
    <rPh sb="0" eb="2">
      <t>コウジ</t>
    </rPh>
    <rPh sb="3" eb="5">
      <t>コウテイ</t>
    </rPh>
    <rPh sb="6" eb="8">
      <t>ジュンジョ</t>
    </rPh>
    <phoneticPr fontId="9"/>
  </si>
  <si>
    <t>上の工程における①→②→③→④の順序</t>
    <rPh sb="0" eb="1">
      <t>ウエ</t>
    </rPh>
    <rPh sb="2" eb="4">
      <t>コウテイ</t>
    </rPh>
    <rPh sb="16" eb="18">
      <t>ジュンジョ</t>
    </rPh>
    <phoneticPr fontId="9"/>
  </si>
  <si>
    <t>その他の理由（</t>
    <rPh sb="2" eb="3">
      <t>タ</t>
    </rPh>
    <rPh sb="4" eb="6">
      <t>リユウ</t>
    </rPh>
    <phoneticPr fontId="9"/>
  </si>
  <si>
    <t>内装材に木材が含まれる場合</t>
    <rPh sb="0" eb="2">
      <t>ナイソウ</t>
    </rPh>
    <rPh sb="2" eb="3">
      <t>ザイ</t>
    </rPh>
    <rPh sb="4" eb="6">
      <t>モクザイ</t>
    </rPh>
    <rPh sb="7" eb="8">
      <t>フク</t>
    </rPh>
    <rPh sb="11" eb="13">
      <t>バアイ</t>
    </rPh>
    <phoneticPr fontId="9"/>
  </si>
  <si>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9"/>
  </si>
  <si>
    <t>可</t>
    <rPh sb="0" eb="1">
      <t>カ</t>
    </rPh>
    <phoneticPr fontId="9"/>
  </si>
  <si>
    <t>不可</t>
    <rPh sb="0" eb="2">
      <t>フカ</t>
    </rPh>
    <phoneticPr fontId="9"/>
  </si>
  <si>
    <t>不可の理由（</t>
    <rPh sb="0" eb="2">
      <t>フカ</t>
    </rPh>
    <rPh sb="3" eb="5">
      <t>リユウ</t>
    </rPh>
    <phoneticPr fontId="9"/>
  </si>
  <si>
    <t>建築物に用いられた建設資材の量の見込み</t>
    <rPh sb="0" eb="3">
      <t>ケンチクブツ</t>
    </rPh>
    <rPh sb="4" eb="5">
      <t>モチ</t>
    </rPh>
    <rPh sb="9" eb="11">
      <t>ケンセツ</t>
    </rPh>
    <rPh sb="11" eb="13">
      <t>シザイ</t>
    </rPh>
    <rPh sb="14" eb="15">
      <t>リョウ</t>
    </rPh>
    <rPh sb="16" eb="18">
      <t>ミコ</t>
    </rPh>
    <phoneticPr fontId="9"/>
  </si>
  <si>
    <t>トン</t>
    <phoneticPr fontId="9"/>
  </si>
  <si>
    <t>廃棄物発生見込量</t>
    <rPh sb="0" eb="3">
      <t>ハイキブツ</t>
    </rPh>
    <rPh sb="3" eb="5">
      <t>ハッセイ</t>
    </rPh>
    <rPh sb="5" eb="7">
      <t>ミコ</t>
    </rPh>
    <rPh sb="7" eb="8">
      <t>リョウ</t>
    </rPh>
    <phoneticPr fontId="9"/>
  </si>
  <si>
    <t>特定建設資材廃棄物の種類ごとの量の見込み及びその発生が見込まれる建築物の部分</t>
    <rPh sb="0" eb="2">
      <t>トクテイ</t>
    </rPh>
    <rPh sb="2" eb="4">
      <t>ケンセツ</t>
    </rPh>
    <rPh sb="4" eb="6">
      <t>シザイ</t>
    </rPh>
    <rPh sb="6" eb="9">
      <t>ハイキブツ</t>
    </rPh>
    <rPh sb="10" eb="12">
      <t>シュルイ</t>
    </rPh>
    <rPh sb="15" eb="16">
      <t>リョウ</t>
    </rPh>
    <rPh sb="17" eb="19">
      <t>ミコ</t>
    </rPh>
    <rPh sb="20" eb="21">
      <t>オヨ</t>
    </rPh>
    <rPh sb="24" eb="26">
      <t>ハッセイ</t>
    </rPh>
    <rPh sb="27" eb="29">
      <t>ミコ</t>
    </rPh>
    <rPh sb="32" eb="35">
      <t>ケンチクブツ</t>
    </rPh>
    <rPh sb="36" eb="38">
      <t>ブブン</t>
    </rPh>
    <phoneticPr fontId="9"/>
  </si>
  <si>
    <t>種類</t>
    <rPh sb="0" eb="2">
      <t>シュルイ</t>
    </rPh>
    <phoneticPr fontId="9"/>
  </si>
  <si>
    <t>量の見込み</t>
    <rPh sb="0" eb="1">
      <t>リョウ</t>
    </rPh>
    <rPh sb="2" eb="4">
      <t>ミコ</t>
    </rPh>
    <phoneticPr fontId="9"/>
  </si>
  <si>
    <t>発生が見込まれる部分(注)</t>
    <rPh sb="0" eb="2">
      <t>ハッセイ</t>
    </rPh>
    <rPh sb="3" eb="5">
      <t>ミコ</t>
    </rPh>
    <rPh sb="8" eb="10">
      <t>ブブン</t>
    </rPh>
    <rPh sb="11" eb="12">
      <t>チュウ</t>
    </rPh>
    <phoneticPr fontId="9"/>
  </si>
  <si>
    <t>コンクリート塊</t>
    <rPh sb="6" eb="7">
      <t>カイ</t>
    </rPh>
    <phoneticPr fontId="9"/>
  </si>
  <si>
    <t>ｔ</t>
    <phoneticPr fontId="9"/>
  </si>
  <si>
    <t>①</t>
    <phoneticPr fontId="9"/>
  </si>
  <si>
    <t>②</t>
    <phoneticPr fontId="9"/>
  </si>
  <si>
    <t>③</t>
    <phoneticPr fontId="9"/>
  </si>
  <si>
    <t>④</t>
    <phoneticPr fontId="9"/>
  </si>
  <si>
    <t>⑤</t>
    <phoneticPr fontId="9"/>
  </si>
  <si>
    <t>アスファルト・コンクリート塊</t>
    <rPh sb="13" eb="14">
      <t>カイ</t>
    </rPh>
    <phoneticPr fontId="9"/>
  </si>
  <si>
    <t>建設発生木材</t>
    <rPh sb="0" eb="2">
      <t>ケンセツ</t>
    </rPh>
    <rPh sb="2" eb="4">
      <t>ハッセイ</t>
    </rPh>
    <rPh sb="4" eb="6">
      <t>モクザイ</t>
    </rPh>
    <phoneticPr fontId="9"/>
  </si>
  <si>
    <t>(注)①建築設備・内装材等　②屋根ふき材　③外装材・上部構造部分　④基礎・基礎ぐい　⑤その他</t>
    <rPh sb="1" eb="2">
      <t>チュウ</t>
    </rPh>
    <rPh sb="4" eb="6">
      <t>ケンチク</t>
    </rPh>
    <rPh sb="6" eb="8">
      <t>セツビ</t>
    </rPh>
    <rPh sb="9" eb="11">
      <t>ナイソウ</t>
    </rPh>
    <rPh sb="11" eb="13">
      <t>ザイトウ</t>
    </rPh>
    <rPh sb="15" eb="17">
      <t>ヤネ</t>
    </rPh>
    <rPh sb="19" eb="20">
      <t>ザイ</t>
    </rPh>
    <rPh sb="22" eb="25">
      <t>ガイソウザイ</t>
    </rPh>
    <rPh sb="26" eb="28">
      <t>ジョウブ</t>
    </rPh>
    <rPh sb="28" eb="30">
      <t>コウゾウ</t>
    </rPh>
    <rPh sb="30" eb="32">
      <t>ブブン</t>
    </rPh>
    <rPh sb="34" eb="36">
      <t>キソ</t>
    </rPh>
    <rPh sb="37" eb="39">
      <t>キソ</t>
    </rPh>
    <rPh sb="45" eb="46">
      <t>タ</t>
    </rPh>
    <phoneticPr fontId="9"/>
  </si>
  <si>
    <t>備考</t>
    <rPh sb="0" eb="2">
      <t>ビコウ</t>
    </rPh>
    <phoneticPr fontId="9"/>
  </si>
  <si>
    <t>建設リサイクル法第１３条関係様式</t>
    <rPh sb="0" eb="2">
      <t>ケンセツ</t>
    </rPh>
    <rPh sb="7" eb="8">
      <t>ホウ</t>
    </rPh>
    <rPh sb="8" eb="9">
      <t>ダイ</t>
    </rPh>
    <rPh sb="11" eb="12">
      <t>ジョウ</t>
    </rPh>
    <rPh sb="12" eb="14">
      <t>カンケイ</t>
    </rPh>
    <rPh sb="14" eb="16">
      <t>ヨウシキ</t>
    </rPh>
    <phoneticPr fontId="9"/>
  </si>
  <si>
    <t>（別記様式２）契約書別紙</t>
    <rPh sb="1" eb="3">
      <t>ベッキ</t>
    </rPh>
    <rPh sb="3" eb="5">
      <t>ヨウシキ</t>
    </rPh>
    <rPh sb="7" eb="10">
      <t>ケイヤクショ</t>
    </rPh>
    <rPh sb="10" eb="12">
      <t>ベッシ</t>
    </rPh>
    <phoneticPr fontId="9"/>
  </si>
  <si>
    <t xml:space="preserve">建築物に係る解体工事
</t>
    <phoneticPr fontId="9"/>
  </si>
  <si>
    <t>１．分別解体等の方法</t>
    <rPh sb="2" eb="4">
      <t>ブンベツ</t>
    </rPh>
    <rPh sb="4" eb="7">
      <t>カイタイトウ</t>
    </rPh>
    <rPh sb="8" eb="10">
      <t>ホウホウ</t>
    </rPh>
    <phoneticPr fontId="9"/>
  </si>
  <si>
    <t>工程</t>
    <rPh sb="0" eb="1">
      <t>コウ</t>
    </rPh>
    <rPh sb="1" eb="2">
      <t>ホド</t>
    </rPh>
    <phoneticPr fontId="9"/>
  </si>
  <si>
    <t>無</t>
    <rPh sb="0" eb="1">
      <t>ナ</t>
    </rPh>
    <phoneticPr fontId="9"/>
  </si>
  <si>
    <t>併用の場合は理由(</t>
    <phoneticPr fontId="9"/>
  </si>
  <si>
    <t>外装材・上部構造物の取り壊し</t>
    <rPh sb="0" eb="3">
      <t>ガイソウザイ</t>
    </rPh>
    <rPh sb="4" eb="6">
      <t>ジョウブ</t>
    </rPh>
    <rPh sb="6" eb="9">
      <t>コウゾウブツ</t>
    </rPh>
    <rPh sb="10" eb="11">
      <t>ト</t>
    </rPh>
    <rPh sb="12" eb="13">
      <t>コワ</t>
    </rPh>
    <phoneticPr fontId="9"/>
  </si>
  <si>
    <t>（注）分別解体等の方法については、該当がない場合は記載の必要はない。</t>
    <rPh sb="1" eb="2">
      <t>チュウ</t>
    </rPh>
    <rPh sb="3" eb="5">
      <t>ブンベツ</t>
    </rPh>
    <rPh sb="5" eb="8">
      <t>カイタイトウ</t>
    </rPh>
    <rPh sb="9" eb="11">
      <t>ホウホウ</t>
    </rPh>
    <rPh sb="17" eb="19">
      <t>ガイトウ</t>
    </rPh>
    <rPh sb="22" eb="24">
      <t>バアイ</t>
    </rPh>
    <rPh sb="25" eb="27">
      <t>キサイ</t>
    </rPh>
    <rPh sb="28" eb="30">
      <t>ヒツヨウ</t>
    </rPh>
    <phoneticPr fontId="9"/>
  </si>
  <si>
    <t>２．解体工事に要する費用（直接工事費）</t>
    <rPh sb="2" eb="4">
      <t>カイタイ</t>
    </rPh>
    <rPh sb="4" eb="6">
      <t>コウジ</t>
    </rPh>
    <rPh sb="7" eb="8">
      <t>ヨウ</t>
    </rPh>
    <rPh sb="10" eb="12">
      <t>ヒヨウ</t>
    </rPh>
    <rPh sb="13" eb="15">
      <t>チョクセツ</t>
    </rPh>
    <rPh sb="15" eb="18">
      <t>コウジヒ</t>
    </rPh>
    <phoneticPr fontId="9"/>
  </si>
  <si>
    <t>円（税抜き）</t>
    <rPh sb="0" eb="1">
      <t>エン</t>
    </rPh>
    <rPh sb="2" eb="3">
      <t>ゼイ</t>
    </rPh>
    <rPh sb="3" eb="4">
      <t>ヌ</t>
    </rPh>
    <phoneticPr fontId="9"/>
  </si>
  <si>
    <t>（注）・解体工事の場合のみ記載。</t>
    <rPh sb="1" eb="2">
      <t>チュウ</t>
    </rPh>
    <rPh sb="4" eb="6">
      <t>カイタイ</t>
    </rPh>
    <rPh sb="6" eb="8">
      <t>コウジ</t>
    </rPh>
    <rPh sb="9" eb="11">
      <t>バアイ</t>
    </rPh>
    <rPh sb="13" eb="15">
      <t>キサイ</t>
    </rPh>
    <phoneticPr fontId="9"/>
  </si>
  <si>
    <t>　　　・解体工事に伴う分別解体及び積込みに要する費用と。</t>
    <rPh sb="4" eb="6">
      <t>カイタイ</t>
    </rPh>
    <rPh sb="6" eb="8">
      <t>コウジ</t>
    </rPh>
    <rPh sb="9" eb="10">
      <t>トモナ</t>
    </rPh>
    <rPh sb="11" eb="13">
      <t>ブンベツ</t>
    </rPh>
    <rPh sb="13" eb="15">
      <t>カイタイ</t>
    </rPh>
    <rPh sb="15" eb="16">
      <t>オヨ</t>
    </rPh>
    <rPh sb="17" eb="19">
      <t>ツミコ</t>
    </rPh>
    <rPh sb="21" eb="22">
      <t>ヨウ</t>
    </rPh>
    <rPh sb="24" eb="26">
      <t>ヒヨウ</t>
    </rPh>
    <phoneticPr fontId="9"/>
  </si>
  <si>
    <t>　　　・解体工事に伴う仮設費及び運搬費は含まない。</t>
    <rPh sb="4" eb="6">
      <t>カイタイ</t>
    </rPh>
    <rPh sb="6" eb="8">
      <t>コウジ</t>
    </rPh>
    <rPh sb="9" eb="10">
      <t>トモナ</t>
    </rPh>
    <rPh sb="11" eb="13">
      <t>カセツ</t>
    </rPh>
    <rPh sb="13" eb="14">
      <t>ヒ</t>
    </rPh>
    <rPh sb="14" eb="15">
      <t>オヨ</t>
    </rPh>
    <rPh sb="16" eb="18">
      <t>ウンパン</t>
    </rPh>
    <rPh sb="18" eb="19">
      <t>ヒ</t>
    </rPh>
    <rPh sb="20" eb="21">
      <t>フク</t>
    </rPh>
    <phoneticPr fontId="9"/>
  </si>
  <si>
    <t>３．再資源化等をする施設の名称及び所在地</t>
    <rPh sb="2" eb="6">
      <t>サイシゲンカ</t>
    </rPh>
    <rPh sb="6" eb="7">
      <t>トウ</t>
    </rPh>
    <rPh sb="10" eb="12">
      <t>シセツ</t>
    </rPh>
    <rPh sb="13" eb="15">
      <t>メイショウ</t>
    </rPh>
    <rPh sb="15" eb="16">
      <t>オヨ</t>
    </rPh>
    <rPh sb="17" eb="20">
      <t>ショザイチ</t>
    </rPh>
    <phoneticPr fontId="9"/>
  </si>
  <si>
    <t>特定建設資材廃棄物の種類</t>
    <rPh sb="0" eb="2">
      <t>トクテイ</t>
    </rPh>
    <rPh sb="2" eb="4">
      <t>ケンセツ</t>
    </rPh>
    <rPh sb="4" eb="6">
      <t>シザイ</t>
    </rPh>
    <rPh sb="6" eb="9">
      <t>ハイキブツ</t>
    </rPh>
    <rPh sb="10" eb="12">
      <t>シュルイ</t>
    </rPh>
    <phoneticPr fontId="9"/>
  </si>
  <si>
    <t>施設の名称</t>
    <rPh sb="0" eb="2">
      <t>シセツ</t>
    </rPh>
    <rPh sb="3" eb="5">
      <t>メイショウ</t>
    </rPh>
    <phoneticPr fontId="9"/>
  </si>
  <si>
    <t>所在地</t>
    <rPh sb="0" eb="3">
      <t>ショザイチ</t>
    </rPh>
    <phoneticPr fontId="9"/>
  </si>
  <si>
    <t>４．再資源化等に要する費用（直接工事費）</t>
    <rPh sb="2" eb="6">
      <t>サイシゲンカ</t>
    </rPh>
    <rPh sb="6" eb="7">
      <t>トウ</t>
    </rPh>
    <rPh sb="8" eb="9">
      <t>ヨウ</t>
    </rPh>
    <rPh sb="11" eb="13">
      <t>ヒヨウ</t>
    </rPh>
    <rPh sb="14" eb="16">
      <t>チョクセツ</t>
    </rPh>
    <rPh sb="16" eb="19">
      <t>コウジヒ</t>
    </rPh>
    <phoneticPr fontId="9"/>
  </si>
  <si>
    <t>[運搬費を含む]</t>
    <rPh sb="1" eb="3">
      <t>ウンパン</t>
    </rPh>
    <rPh sb="3" eb="4">
      <t>ヒ</t>
    </rPh>
    <rPh sb="5" eb="6">
      <t>フク</t>
    </rPh>
    <phoneticPr fontId="9"/>
  </si>
  <si>
    <t>（注）・記載に当たっては、設計図書等に基づく金額を記入すること。</t>
    <rPh sb="1" eb="2">
      <t>チュウ</t>
    </rPh>
    <rPh sb="4" eb="6">
      <t>キサイ</t>
    </rPh>
    <rPh sb="7" eb="8">
      <t>ア</t>
    </rPh>
    <rPh sb="13" eb="15">
      <t>セッケイ</t>
    </rPh>
    <rPh sb="15" eb="17">
      <t>トショ</t>
    </rPh>
    <rPh sb="17" eb="18">
      <t>トウ</t>
    </rPh>
    <rPh sb="19" eb="20">
      <t>モト</t>
    </rPh>
    <rPh sb="22" eb="24">
      <t>キンガク</t>
    </rPh>
    <rPh sb="25" eb="27">
      <t>キニュウ</t>
    </rPh>
    <phoneticPr fontId="9"/>
  </si>
  <si>
    <t>建築物に係る新築工事等（新築・増築・修繕・模様替）</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phoneticPr fontId="9"/>
  </si>
  <si>
    <t>使用する特定建設
資材の種類</t>
    <rPh sb="0" eb="2">
      <t>シヨウ</t>
    </rPh>
    <rPh sb="4" eb="6">
      <t>トクテイ</t>
    </rPh>
    <rPh sb="6" eb="8">
      <t>ケンセツ</t>
    </rPh>
    <rPh sb="9" eb="11">
      <t>シザイ</t>
    </rPh>
    <rPh sb="12" eb="14">
      <t>シュルイ</t>
    </rPh>
    <phoneticPr fontId="9"/>
  </si>
  <si>
    <t>コンクリート</t>
    <phoneticPr fontId="9"/>
  </si>
  <si>
    <t>コンクリート及び鉄から成る建設資材</t>
    <rPh sb="6" eb="7">
      <t>オヨ</t>
    </rPh>
    <rPh sb="8" eb="9">
      <t>テツ</t>
    </rPh>
    <rPh sb="11" eb="12">
      <t>ナ</t>
    </rPh>
    <rPh sb="13" eb="15">
      <t>ケンセツ</t>
    </rPh>
    <rPh sb="15" eb="17">
      <t>シザイ</t>
    </rPh>
    <phoneticPr fontId="9"/>
  </si>
  <si>
    <t>アスファルト・コンクリート</t>
    <phoneticPr fontId="9"/>
  </si>
  <si>
    <t>木材</t>
    <rPh sb="0" eb="2">
      <t>モクザイ</t>
    </rPh>
    <phoneticPr fontId="9"/>
  </si>
  <si>
    <t>特定建設資材への付着物（修繕・模様替工事のみ）</t>
    <rPh sb="0" eb="2">
      <t>トクテイ</t>
    </rPh>
    <rPh sb="2" eb="4">
      <t>ケンセツ</t>
    </rPh>
    <rPh sb="4" eb="6">
      <t>シザイ</t>
    </rPh>
    <rPh sb="8" eb="10">
      <t>フチャク</t>
    </rPh>
    <rPh sb="10" eb="11">
      <t>ブツ</t>
    </rPh>
    <rPh sb="12" eb="14">
      <t>シュウゼン</t>
    </rPh>
    <rPh sb="15" eb="17">
      <t>モヨウ</t>
    </rPh>
    <rPh sb="17" eb="18">
      <t>ガ</t>
    </rPh>
    <rPh sb="18" eb="20">
      <t>コウジ</t>
    </rPh>
    <phoneticPr fontId="9"/>
  </si>
  <si>
    <t>工程ごとの作業内容</t>
    <rPh sb="0" eb="2">
      <t>コウテイ</t>
    </rPh>
    <rPh sb="5" eb="7">
      <t>サギョウ</t>
    </rPh>
    <rPh sb="7" eb="9">
      <t>ナイヨウ</t>
    </rPh>
    <phoneticPr fontId="9"/>
  </si>
  <si>
    <t>①造成等</t>
    <rPh sb="1" eb="4">
      <t>ゾウセイトウ</t>
    </rPh>
    <phoneticPr fontId="9"/>
  </si>
  <si>
    <t>造成等の工事</t>
    <rPh sb="0" eb="3">
      <t>ゾウセイトウ</t>
    </rPh>
    <rPh sb="4" eb="6">
      <t>コウジ</t>
    </rPh>
    <phoneticPr fontId="9"/>
  </si>
  <si>
    <t>②基礎・基礎ぐい</t>
    <rPh sb="1" eb="3">
      <t>キソ</t>
    </rPh>
    <rPh sb="4" eb="6">
      <t>キソ</t>
    </rPh>
    <phoneticPr fontId="9"/>
  </si>
  <si>
    <t>基礎・基礎ぐいの工事</t>
    <rPh sb="0" eb="2">
      <t>キソ</t>
    </rPh>
    <rPh sb="3" eb="5">
      <t>キソ</t>
    </rPh>
    <rPh sb="8" eb="10">
      <t>コウジ</t>
    </rPh>
    <phoneticPr fontId="9"/>
  </si>
  <si>
    <t>③上部構造部分・外装</t>
    <rPh sb="1" eb="3">
      <t>ジョウブ</t>
    </rPh>
    <rPh sb="3" eb="5">
      <t>コウゾウ</t>
    </rPh>
    <rPh sb="5" eb="7">
      <t>ブブン</t>
    </rPh>
    <rPh sb="8" eb="10">
      <t>ガイソウ</t>
    </rPh>
    <phoneticPr fontId="9"/>
  </si>
  <si>
    <t>上部構造部分・外装の工事</t>
    <rPh sb="0" eb="2">
      <t>ジョウブ</t>
    </rPh>
    <rPh sb="2" eb="4">
      <t>コウゾウ</t>
    </rPh>
    <rPh sb="4" eb="6">
      <t>ブブン</t>
    </rPh>
    <rPh sb="7" eb="9">
      <t>ガイソウ</t>
    </rPh>
    <rPh sb="10" eb="12">
      <t>コウジ</t>
    </rPh>
    <phoneticPr fontId="9"/>
  </si>
  <si>
    <t>④屋根</t>
    <rPh sb="1" eb="3">
      <t>ヤネ</t>
    </rPh>
    <phoneticPr fontId="9"/>
  </si>
  <si>
    <t>屋根の工事</t>
    <rPh sb="0" eb="2">
      <t>ヤネ</t>
    </rPh>
    <rPh sb="3" eb="5">
      <t>コウジ</t>
    </rPh>
    <phoneticPr fontId="9"/>
  </si>
  <si>
    <t>⑤建築設備・内装</t>
    <rPh sb="1" eb="3">
      <t>ケンチク</t>
    </rPh>
    <rPh sb="3" eb="5">
      <t>セツビ</t>
    </rPh>
    <rPh sb="6" eb="8">
      <t>ナイソウ</t>
    </rPh>
    <phoneticPr fontId="9"/>
  </si>
  <si>
    <t>建築設備・内装等の工事</t>
    <rPh sb="0" eb="2">
      <t>ケンチク</t>
    </rPh>
    <rPh sb="2" eb="4">
      <t>セツビ</t>
    </rPh>
    <rPh sb="5" eb="8">
      <t>ナイソウトウ</t>
    </rPh>
    <rPh sb="9" eb="11">
      <t>コウジ</t>
    </rPh>
    <phoneticPr fontId="9"/>
  </si>
  <si>
    <t>⑥その他</t>
    <rPh sb="3" eb="4">
      <t>タ</t>
    </rPh>
    <phoneticPr fontId="9"/>
  </si>
  <si>
    <t>その他の工事</t>
    <rPh sb="2" eb="3">
      <t>タ</t>
    </rPh>
    <rPh sb="4" eb="6">
      <t>コウジ</t>
    </rPh>
    <phoneticPr fontId="9"/>
  </si>
  <si>
    <t>特定建設資材廃棄物の種類ごとの量の見込み並びに特定建設資材が使用される建築物の部分及び特定建設資材廃棄物の発生が見込まれる建築物の部分</t>
    <rPh sb="0" eb="2">
      <t>トクテイ</t>
    </rPh>
    <rPh sb="2" eb="4">
      <t>ケンセツ</t>
    </rPh>
    <rPh sb="4" eb="6">
      <t>シザイ</t>
    </rPh>
    <rPh sb="6" eb="9">
      <t>ハイキブツ</t>
    </rPh>
    <rPh sb="10" eb="12">
      <t>シュルイ</t>
    </rPh>
    <rPh sb="15" eb="16">
      <t>リョウ</t>
    </rPh>
    <rPh sb="17" eb="19">
      <t>ミコ</t>
    </rPh>
    <rPh sb="20" eb="21">
      <t>ナラ</t>
    </rPh>
    <rPh sb="23" eb="25">
      <t>トクテイ</t>
    </rPh>
    <rPh sb="25" eb="27">
      <t>ケンセツ</t>
    </rPh>
    <rPh sb="27" eb="29">
      <t>シザイ</t>
    </rPh>
    <rPh sb="30" eb="32">
      <t>シヨウ</t>
    </rPh>
    <rPh sb="35" eb="38">
      <t>ケンチクブツ</t>
    </rPh>
    <rPh sb="39" eb="41">
      <t>ブブン</t>
    </rPh>
    <rPh sb="41" eb="42">
      <t>オヨ</t>
    </rPh>
    <rPh sb="43" eb="45">
      <t>トクテイ</t>
    </rPh>
    <rPh sb="45" eb="47">
      <t>ケンセツ</t>
    </rPh>
    <rPh sb="47" eb="49">
      <t>シザイ</t>
    </rPh>
    <rPh sb="49" eb="52">
      <t>ハイキブツ</t>
    </rPh>
    <rPh sb="53" eb="55">
      <t>ハッセイ</t>
    </rPh>
    <rPh sb="56" eb="58">
      <t>ミコ</t>
    </rPh>
    <rPh sb="61" eb="64">
      <t>ケンチクブツ</t>
    </rPh>
    <rPh sb="65" eb="67">
      <t>ブブン</t>
    </rPh>
    <phoneticPr fontId="9"/>
  </si>
  <si>
    <t>⑥</t>
    <phoneticPr fontId="9"/>
  </si>
  <si>
    <t>(注)①造成等　②基礎　③上部構造部分・外装　④屋根　⑤建築設備・内装等　⑥その他</t>
    <rPh sb="1" eb="2">
      <t>チュウ</t>
    </rPh>
    <rPh sb="4" eb="6">
      <t>ゾウセイ</t>
    </rPh>
    <rPh sb="6" eb="7">
      <t>トウ</t>
    </rPh>
    <rPh sb="9" eb="11">
      <t>キソ</t>
    </rPh>
    <rPh sb="13" eb="15">
      <t>ジョウブ</t>
    </rPh>
    <rPh sb="15" eb="17">
      <t>コウゾウ</t>
    </rPh>
    <rPh sb="17" eb="19">
      <t>ブブン</t>
    </rPh>
    <rPh sb="20" eb="22">
      <t>ガイソウ</t>
    </rPh>
    <rPh sb="24" eb="26">
      <t>ヤネ</t>
    </rPh>
    <rPh sb="28" eb="30">
      <t>ケンチク</t>
    </rPh>
    <rPh sb="30" eb="32">
      <t>セツビ</t>
    </rPh>
    <rPh sb="33" eb="36">
      <t>ナイソウトウ</t>
    </rPh>
    <rPh sb="40" eb="41">
      <t>タ</t>
    </rPh>
    <phoneticPr fontId="9"/>
  </si>
  <si>
    <t>建築物に係る新築工事等（新築・増築・修繕・模様替等）</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rPh sb="24" eb="25">
      <t>トウ</t>
    </rPh>
    <phoneticPr fontId="9"/>
  </si>
  <si>
    <t>工程及び作業内容</t>
    <rPh sb="0" eb="2">
      <t>コウテイ</t>
    </rPh>
    <rPh sb="2" eb="3">
      <t>オヨ</t>
    </rPh>
    <rPh sb="4" eb="6">
      <t>サギョウ</t>
    </rPh>
    <rPh sb="6" eb="8">
      <t>ナイヨウ</t>
    </rPh>
    <phoneticPr fontId="9"/>
  </si>
  <si>
    <t>①造成等</t>
    <rPh sb="1" eb="3">
      <t>ゾウセイ</t>
    </rPh>
    <rPh sb="3" eb="4">
      <t>トウ</t>
    </rPh>
    <phoneticPr fontId="9"/>
  </si>
  <si>
    <t>③上部構造物・外装</t>
    <rPh sb="1" eb="3">
      <t>ジョウブ</t>
    </rPh>
    <rPh sb="3" eb="6">
      <t>コウゾウブツ</t>
    </rPh>
    <rPh sb="7" eb="9">
      <t>ガイソウ</t>
    </rPh>
    <phoneticPr fontId="9"/>
  </si>
  <si>
    <t>上部構造物・外装の工事</t>
    <rPh sb="0" eb="2">
      <t>ジョウブ</t>
    </rPh>
    <rPh sb="2" eb="5">
      <t>コウゾウブツ</t>
    </rPh>
    <rPh sb="6" eb="8">
      <t>ガイソウ</t>
    </rPh>
    <rPh sb="9" eb="11">
      <t>コウジ</t>
    </rPh>
    <phoneticPr fontId="9"/>
  </si>
  <si>
    <t>⑤建築設備・内装等</t>
    <rPh sb="1" eb="3">
      <t>ケンチク</t>
    </rPh>
    <rPh sb="3" eb="5">
      <t>セツビ</t>
    </rPh>
    <rPh sb="6" eb="9">
      <t>ナイソウトウ</t>
    </rPh>
    <phoneticPr fontId="9"/>
  </si>
  <si>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2">
      <t>コウジトウ</t>
    </rPh>
    <rPh sb="23" eb="25">
      <t>ドボク</t>
    </rPh>
    <rPh sb="25" eb="28">
      <t>コウジトウ</t>
    </rPh>
    <phoneticPr fontId="9"/>
  </si>
  <si>
    <t>工作物の構造
（解体工事のみ）</t>
    <rPh sb="0" eb="3">
      <t>コウサクブツ</t>
    </rPh>
    <rPh sb="4" eb="6">
      <t>コウゾウ</t>
    </rPh>
    <rPh sb="8" eb="10">
      <t>カイタイ</t>
    </rPh>
    <rPh sb="10" eb="12">
      <t>コウジ</t>
    </rPh>
    <phoneticPr fontId="9"/>
  </si>
  <si>
    <t>鉄筋コンクリート造</t>
    <phoneticPr fontId="9"/>
  </si>
  <si>
    <t>工事の種類</t>
    <rPh sb="0" eb="2">
      <t>コウジ</t>
    </rPh>
    <rPh sb="3" eb="5">
      <t>シュルイ</t>
    </rPh>
    <phoneticPr fontId="9"/>
  </si>
  <si>
    <t>新築工事</t>
    <rPh sb="0" eb="2">
      <t>シンチク</t>
    </rPh>
    <rPh sb="2" eb="4">
      <t>コウジ</t>
    </rPh>
    <phoneticPr fontId="9"/>
  </si>
  <si>
    <t>維持・修繕工事</t>
    <rPh sb="0" eb="2">
      <t>イジ</t>
    </rPh>
    <rPh sb="3" eb="5">
      <t>シュウゼン</t>
    </rPh>
    <rPh sb="5" eb="7">
      <t>コウジ</t>
    </rPh>
    <phoneticPr fontId="9"/>
  </si>
  <si>
    <t>解体工事</t>
    <rPh sb="0" eb="2">
      <t>カイタイ</t>
    </rPh>
    <rPh sb="2" eb="4">
      <t>コウジ</t>
    </rPh>
    <phoneticPr fontId="9"/>
  </si>
  <si>
    <t>電気</t>
    <rPh sb="0" eb="2">
      <t>デンキ</t>
    </rPh>
    <phoneticPr fontId="9"/>
  </si>
  <si>
    <t>水道</t>
    <rPh sb="0" eb="2">
      <t>スイドウ</t>
    </rPh>
    <phoneticPr fontId="9"/>
  </si>
  <si>
    <t>ガス</t>
    <phoneticPr fontId="9"/>
  </si>
  <si>
    <t>下水道</t>
    <rPh sb="0" eb="3">
      <t>ゲスイドウ</t>
    </rPh>
    <phoneticPr fontId="9"/>
  </si>
  <si>
    <t>鉄道</t>
    <rPh sb="0" eb="2">
      <t>テツドウ</t>
    </rPh>
    <phoneticPr fontId="9"/>
  </si>
  <si>
    <t>電話</t>
    <rPh sb="0" eb="2">
      <t>デンワ</t>
    </rPh>
    <phoneticPr fontId="9"/>
  </si>
  <si>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9"/>
  </si>
  <si>
    <t>工作物に関する調査の結果</t>
    <rPh sb="0" eb="3">
      <t>コウサクブツ</t>
    </rPh>
    <rPh sb="3" eb="4">
      <t>タテモノ</t>
    </rPh>
    <rPh sb="4" eb="5">
      <t>カン</t>
    </rPh>
    <rPh sb="7" eb="9">
      <t>チョウサ</t>
    </rPh>
    <rPh sb="10" eb="12">
      <t>ケッカ</t>
    </rPh>
    <phoneticPr fontId="9"/>
  </si>
  <si>
    <t>工作物の状況</t>
    <rPh sb="0" eb="3">
      <t>コウサクブツ</t>
    </rPh>
    <rPh sb="4" eb="6">
      <t>ジョウキョウ</t>
    </rPh>
    <phoneticPr fontId="9"/>
  </si>
  <si>
    <t>工作物に関する調査の結果及び工事着手前に実施する措置の内容</t>
    <rPh sb="0" eb="3">
      <t>コウサクブツ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9"/>
  </si>
  <si>
    <t>特定建設資材への付着物（解体・維持・修繕工事のみ)</t>
    <rPh sb="0" eb="2">
      <t>トクテイ</t>
    </rPh>
    <rPh sb="2" eb="4">
      <t>ケンセツ</t>
    </rPh>
    <rPh sb="4" eb="6">
      <t>シザイ</t>
    </rPh>
    <rPh sb="8" eb="10">
      <t>フチャク</t>
    </rPh>
    <rPh sb="10" eb="11">
      <t>ブツ</t>
    </rPh>
    <rPh sb="12" eb="14">
      <t>カイタイ</t>
    </rPh>
    <rPh sb="15" eb="17">
      <t>イジ</t>
    </rPh>
    <rPh sb="18" eb="20">
      <t>シュウゼン</t>
    </rPh>
    <rPh sb="20" eb="22">
      <t>コウジ</t>
    </rPh>
    <phoneticPr fontId="9"/>
  </si>
  <si>
    <t>①仮設</t>
    <rPh sb="1" eb="3">
      <t>カセツ</t>
    </rPh>
    <phoneticPr fontId="9"/>
  </si>
  <si>
    <t>仮設工事</t>
    <rPh sb="0" eb="2">
      <t>カセツ</t>
    </rPh>
    <rPh sb="2" eb="4">
      <t>コウジ</t>
    </rPh>
    <phoneticPr fontId="9"/>
  </si>
  <si>
    <t>②土工</t>
    <rPh sb="1" eb="2">
      <t>ド</t>
    </rPh>
    <rPh sb="2" eb="3">
      <t>コウ</t>
    </rPh>
    <phoneticPr fontId="9"/>
  </si>
  <si>
    <t>土工事</t>
    <rPh sb="0" eb="3">
      <t>ドコウジ</t>
    </rPh>
    <phoneticPr fontId="9"/>
  </si>
  <si>
    <t>③基礎</t>
    <rPh sb="1" eb="3">
      <t>キソ</t>
    </rPh>
    <phoneticPr fontId="9"/>
  </si>
  <si>
    <t>基礎工事</t>
    <rPh sb="0" eb="2">
      <t>キソ</t>
    </rPh>
    <rPh sb="2" eb="4">
      <t>コウジ</t>
    </rPh>
    <phoneticPr fontId="9"/>
  </si>
  <si>
    <t>④本体構造</t>
    <rPh sb="1" eb="3">
      <t>ホンタイ</t>
    </rPh>
    <rPh sb="3" eb="5">
      <t>コウゾウ</t>
    </rPh>
    <phoneticPr fontId="9"/>
  </si>
  <si>
    <t>本体構造の工事</t>
    <rPh sb="0" eb="2">
      <t>ホンタイ</t>
    </rPh>
    <rPh sb="2" eb="4">
      <t>コウゾウ</t>
    </rPh>
    <rPh sb="5" eb="7">
      <t>コウジ</t>
    </rPh>
    <phoneticPr fontId="9"/>
  </si>
  <si>
    <t>⑤本体付属品</t>
    <rPh sb="1" eb="3">
      <t>ホンタイ</t>
    </rPh>
    <rPh sb="3" eb="5">
      <t>フゾク</t>
    </rPh>
    <rPh sb="5" eb="6">
      <t>ヒン</t>
    </rPh>
    <phoneticPr fontId="9"/>
  </si>
  <si>
    <t>本体付属品の工事</t>
    <rPh sb="0" eb="2">
      <t>ホンタイ</t>
    </rPh>
    <rPh sb="2" eb="4">
      <t>フゾク</t>
    </rPh>
    <rPh sb="4" eb="5">
      <t>ヒン</t>
    </rPh>
    <rPh sb="6" eb="8">
      <t>コウジ</t>
    </rPh>
    <phoneticPr fontId="9"/>
  </si>
  <si>
    <t>工事の工程の順序
（解体工事のみ）</t>
    <rPh sb="0" eb="2">
      <t>コウジ</t>
    </rPh>
    <rPh sb="3" eb="5">
      <t>コウテイ</t>
    </rPh>
    <rPh sb="6" eb="8">
      <t>ジュンジョ</t>
    </rPh>
    <rPh sb="10" eb="12">
      <t>カイタイ</t>
    </rPh>
    <rPh sb="12" eb="14">
      <t>コウジ</t>
    </rPh>
    <phoneticPr fontId="9"/>
  </si>
  <si>
    <t>上の工程における⑤→④→③の順序</t>
    <rPh sb="0" eb="1">
      <t>ウエ</t>
    </rPh>
    <rPh sb="2" eb="4">
      <t>コウテイ</t>
    </rPh>
    <rPh sb="14" eb="16">
      <t>ジュンジョ</t>
    </rPh>
    <phoneticPr fontId="9"/>
  </si>
  <si>
    <t>工作物に用いられた建設資材の量の見込み（解体工事のみ）</t>
    <rPh sb="0" eb="3">
      <t>コウサクブツ</t>
    </rPh>
    <rPh sb="4" eb="5">
      <t>モチ</t>
    </rPh>
    <rPh sb="9" eb="11">
      <t>ケンセツ</t>
    </rPh>
    <rPh sb="11" eb="13">
      <t>シザイ</t>
    </rPh>
    <rPh sb="14" eb="15">
      <t>リョウ</t>
    </rPh>
    <rPh sb="16" eb="18">
      <t>ミコ</t>
    </rPh>
    <rPh sb="20" eb="22">
      <t>カイタイ</t>
    </rPh>
    <rPh sb="22" eb="24">
      <t>コウジ</t>
    </rPh>
    <phoneticPr fontId="9"/>
  </si>
  <si>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6">
      <t>シザイ</t>
    </rPh>
    <rPh sb="6" eb="9">
      <t>ハイキブツ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68">
      <t>シザイ</t>
    </rPh>
    <rPh sb="68" eb="71">
      <t>ハイキブツ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9"/>
  </si>
  <si>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9"/>
  </si>
  <si>
    <t>(注)①仮設　②土工　③基礎　④本体構造　⑤本体付属品　⑥その他</t>
    <rPh sb="1" eb="2">
      <t>チュウ</t>
    </rPh>
    <rPh sb="4" eb="6">
      <t>カセツ</t>
    </rPh>
    <rPh sb="8" eb="9">
      <t>ド</t>
    </rPh>
    <rPh sb="9" eb="10">
      <t>コウ</t>
    </rPh>
    <rPh sb="12" eb="14">
      <t>キソ</t>
    </rPh>
    <rPh sb="16" eb="18">
      <t>ホンタイ</t>
    </rPh>
    <rPh sb="18" eb="20">
      <t>コウゾウ</t>
    </rPh>
    <rPh sb="22" eb="24">
      <t>ホンタイ</t>
    </rPh>
    <rPh sb="24" eb="26">
      <t>フゾク</t>
    </rPh>
    <rPh sb="26" eb="27">
      <t>ヒン</t>
    </rPh>
    <rPh sb="31" eb="32">
      <t>タ</t>
    </rPh>
    <phoneticPr fontId="9"/>
  </si>
  <si>
    <t>建築物以外のものに係る解体工事又は新築工事（土木工事等）</t>
    <rPh sb="3" eb="5">
      <t>イガイ</t>
    </rPh>
    <rPh sb="9" eb="10">
      <t>カカ</t>
    </rPh>
    <rPh sb="11" eb="13">
      <t>カイタイ</t>
    </rPh>
    <rPh sb="13" eb="15">
      <t>コウジ</t>
    </rPh>
    <rPh sb="15" eb="16">
      <t>マタ</t>
    </rPh>
    <rPh sb="17" eb="21">
      <t>シンチクコウジ</t>
    </rPh>
    <rPh sb="22" eb="24">
      <t>ドボク</t>
    </rPh>
    <rPh sb="24" eb="27">
      <t>コウジトウ</t>
    </rPh>
    <phoneticPr fontId="9"/>
  </si>
  <si>
    <t>工程及び作業内容</t>
    <rPh sb="2" eb="3">
      <t>オヨ</t>
    </rPh>
    <rPh sb="4" eb="6">
      <t>サギョウ</t>
    </rPh>
    <rPh sb="6" eb="8">
      <t>ナイヨウ</t>
    </rPh>
    <phoneticPr fontId="9"/>
  </si>
  <si>
    <t>工事</t>
    <rPh sb="0" eb="2">
      <t>コウジ</t>
    </rPh>
    <phoneticPr fontId="9"/>
  </si>
  <si>
    <t>課税事業者届出書</t>
  </si>
  <si>
    <t>入力表へ戻る</t>
    <rPh sb="0" eb="2">
      <t>ニュウリョク</t>
    </rPh>
    <rPh sb="2" eb="3">
      <t>ヒョウ</t>
    </rPh>
    <rPh sb="4" eb="5">
      <t>モド</t>
    </rPh>
    <phoneticPr fontId="9"/>
  </si>
  <si>
    <t>　上天草市長　堀江　隆臣　様</t>
    <rPh sb="7" eb="9">
      <t>ホリエ</t>
    </rPh>
    <rPh sb="10" eb="12">
      <t>タカオミ</t>
    </rPh>
    <phoneticPr fontId="9"/>
  </si>
  <si>
    <t>住　　　　所</t>
  </si>
  <si>
    <t>課税事業者届出書</t>
    <phoneticPr fontId="9"/>
  </si>
  <si>
    <t>商号又は名称</t>
  </si>
  <si>
    <t>免税事業者届出書</t>
  </si>
  <si>
    <t>代表者氏名　</t>
  </si>
  <si>
    <t>㊞</t>
    <phoneticPr fontId="9"/>
  </si>
  <si>
    <t>　下記の期間について、消費税及び地方消費税の課税事業者（消費税法第9条第1項本文の規定により消費税及び地方消費税を納める義務が免除される事業者でない）であるのでその旨届け出ます。</t>
  </si>
  <si>
    <t>　下記の期間について、消費税及び地方消費税の免税事業者（消費税法第9条第1項本文の規定により消費税及び地方消費税を納める義務が免除される事業者である）であるのでその旨届け出ます。</t>
    <phoneticPr fontId="9"/>
  </si>
  <si>
    <t>記</t>
  </si>
  <si>
    <t>課税期間</t>
  </si>
  <si>
    <t>別記様式</t>
  </si>
  <si>
    <t>上天草市暴力団排除条例に係る誓約書</t>
  </si>
  <si>
    <t>　私は、上天草市暴力団排除条例（以下「条例」という。）に基づき、条例の趣旨を理解した上で、上天草市が行う公共工事により暴力団を利することとならないように、下記の事項について誓約します。
　これらの事項と相違することが判明した場合には、上天草市長が行う契約解除等の措置について、異議の申立てを行いません。
　なお、誓約事項の確認等のために、上天草市長が熊本県警察本部等に対し照会を行うことについて同意します。</t>
    <phoneticPr fontId="9"/>
  </si>
  <si>
    <t>１</t>
    <phoneticPr fontId="9"/>
  </si>
  <si>
    <t>　次に掲げる者が条例第２条に規定する暴力団員等ではないこと。</t>
    <phoneticPr fontId="9"/>
  </si>
  <si>
    <t>（１）　法人である場合　代表者及び役員</t>
    <phoneticPr fontId="9"/>
  </si>
  <si>
    <t>（２）　個人事業主である場合　代表者</t>
    <phoneticPr fontId="9"/>
  </si>
  <si>
    <t>（３）　個人である場合　個人本人</t>
    <phoneticPr fontId="9"/>
  </si>
  <si>
    <t xml:space="preserve">２
</t>
    <phoneticPr fontId="9"/>
  </si>
  <si>
    <t>　上記１の各号に掲げる者が、暴力団員等と社会的に非難される関係を有していないこと。</t>
    <phoneticPr fontId="9"/>
  </si>
  <si>
    <t>３</t>
    <phoneticPr fontId="9"/>
  </si>
  <si>
    <t>　暴力団員等を雇用していないこと。</t>
    <phoneticPr fontId="9"/>
  </si>
  <si>
    <t>４</t>
    <phoneticPr fontId="9"/>
  </si>
  <si>
    <t>　暴力団及び暴力団員等が実質的に経営に参加しないこと。</t>
    <phoneticPr fontId="9"/>
  </si>
  <si>
    <t xml:space="preserve">５
</t>
    <phoneticPr fontId="9"/>
  </si>
  <si>
    <t>　上天草市の発注する公共工事について、下請負人に発注する場合は、上記１から４までの事項を満たす者のみを下請負人とすること。</t>
    <phoneticPr fontId="9"/>
  </si>
  <si>
    <t xml:space="preserve">６
</t>
    <phoneticPr fontId="9"/>
  </si>
  <si>
    <t>　条例第１３条の規定により、業務に関して報告又は資料の提出を求められたときは、速やかに提出すること。</t>
    <phoneticPr fontId="9"/>
  </si>
  <si>
    <t>以上</t>
  </si>
  <si>
    <t>工事番号：</t>
  </si>
  <si>
    <r>
      <t>工</t>
    </r>
    <r>
      <rPr>
        <sz val="12"/>
        <rFont val="Century"/>
        <family val="1"/>
      </rPr>
      <t xml:space="preserve"> </t>
    </r>
    <r>
      <rPr>
        <sz val="12"/>
        <rFont val="ＭＳ 明朝"/>
        <family val="1"/>
        <charset val="128"/>
      </rPr>
      <t>事</t>
    </r>
    <r>
      <rPr>
        <sz val="12"/>
        <rFont val="Century"/>
        <family val="1"/>
      </rPr>
      <t xml:space="preserve"> </t>
    </r>
    <r>
      <rPr>
        <sz val="12"/>
        <rFont val="ＭＳ 明朝"/>
        <family val="1"/>
        <charset val="128"/>
      </rPr>
      <t>名：</t>
    </r>
  </si>
  <si>
    <t>様式-１</t>
    <rPh sb="0" eb="2">
      <t>ヨウシキ</t>
    </rPh>
    <phoneticPr fontId="9"/>
  </si>
  <si>
    <t>着   工   届</t>
    <rPh sb="0" eb="1">
      <t>キ</t>
    </rPh>
    <rPh sb="4" eb="5">
      <t>コウ</t>
    </rPh>
    <rPh sb="8" eb="9">
      <t>トド</t>
    </rPh>
    <phoneticPr fontId="9"/>
  </si>
  <si>
    <t>２</t>
    <phoneticPr fontId="9"/>
  </si>
  <si>
    <t>契約年月日</t>
    <rPh sb="0" eb="2">
      <t>ケイヤク</t>
    </rPh>
    <rPh sb="2" eb="5">
      <t>ネンガッピ</t>
    </rPh>
    <phoneticPr fontId="9"/>
  </si>
  <si>
    <t>５</t>
    <phoneticPr fontId="9"/>
  </si>
  <si>
    <t>工事期間</t>
    <rPh sb="0" eb="2">
      <t>コウジ</t>
    </rPh>
    <rPh sb="2" eb="4">
      <t>キカン</t>
    </rPh>
    <phoneticPr fontId="9"/>
  </si>
  <si>
    <t>自</t>
    <rPh sb="0" eb="1">
      <t>ジ</t>
    </rPh>
    <phoneticPr fontId="9"/>
  </si>
  <si>
    <t>至</t>
    <rPh sb="0" eb="1">
      <t>イタル</t>
    </rPh>
    <phoneticPr fontId="9"/>
  </si>
  <si>
    <t>６</t>
    <phoneticPr fontId="9"/>
  </si>
  <si>
    <t>着工年月日</t>
    <rPh sb="0" eb="2">
      <t>チャッコウ</t>
    </rPh>
    <rPh sb="2" eb="5">
      <t>ネンガッピ</t>
    </rPh>
    <phoneticPr fontId="9"/>
  </si>
  <si>
    <t>上記のとおり着工しましたので届けます。</t>
    <rPh sb="0" eb="2">
      <t>ジョウキ</t>
    </rPh>
    <rPh sb="6" eb="8">
      <t>チャッコウ</t>
    </rPh>
    <rPh sb="14" eb="15">
      <t>トド</t>
    </rPh>
    <phoneticPr fontId="9"/>
  </si>
  <si>
    <t>代表者氏名</t>
    <rPh sb="0" eb="3">
      <t>ダイヒョウシャ</t>
    </rPh>
    <rPh sb="3" eb="5">
      <t>シメイ</t>
    </rPh>
    <phoneticPr fontId="9"/>
  </si>
  <si>
    <r>
      <t xml:space="preserve">上天草市長  </t>
    </r>
    <r>
      <rPr>
        <sz val="14"/>
        <rFont val="ＭＳ 明朝"/>
        <family val="1"/>
        <charset val="128"/>
      </rPr>
      <t xml:space="preserve">堀　江　隆　臣 </t>
    </r>
    <r>
      <rPr>
        <sz val="11"/>
        <rFont val="ＭＳ 明朝"/>
        <family val="1"/>
        <charset val="128"/>
      </rPr>
      <t xml:space="preserve"> 様</t>
    </r>
    <rPh sb="0" eb="5">
      <t>カミアマクサシチョウ</t>
    </rPh>
    <rPh sb="7" eb="8">
      <t>ホリ</t>
    </rPh>
    <rPh sb="9" eb="10">
      <t>エ</t>
    </rPh>
    <rPh sb="11" eb="12">
      <t>タカシ</t>
    </rPh>
    <rPh sb="13" eb="14">
      <t>シン</t>
    </rPh>
    <rPh sb="16" eb="17">
      <t>サマ</t>
    </rPh>
    <phoneticPr fontId="9"/>
  </si>
  <si>
    <t>統一様式－２</t>
    <rPh sb="0" eb="2">
      <t>トウイツ</t>
    </rPh>
    <rPh sb="2" eb="4">
      <t>ヨウシキ</t>
    </rPh>
    <phoneticPr fontId="57"/>
  </si>
  <si>
    <t>上天草市長  堀江　隆臣  様</t>
    <phoneticPr fontId="9"/>
  </si>
  <si>
    <t>（受注者）</t>
    <rPh sb="1" eb="4">
      <t>ジュチュウシャ</t>
    </rPh>
    <phoneticPr fontId="9"/>
  </si>
  <si>
    <t>請負代金内訳書</t>
    <rPh sb="0" eb="2">
      <t>ウケオイ</t>
    </rPh>
    <rPh sb="2" eb="4">
      <t>ダイキン</t>
    </rPh>
    <rPh sb="4" eb="6">
      <t>ウチワケ</t>
    </rPh>
    <rPh sb="6" eb="7">
      <t>ショ</t>
    </rPh>
    <phoneticPr fontId="57"/>
  </si>
  <si>
    <t>工事番号</t>
    <rPh sb="0" eb="2">
      <t>コウジ</t>
    </rPh>
    <rPh sb="2" eb="4">
      <t>バンゴウ</t>
    </rPh>
    <phoneticPr fontId="57"/>
  </si>
  <si>
    <t>工事名</t>
    <rPh sb="0" eb="1">
      <t>コウ</t>
    </rPh>
    <rPh sb="1" eb="2">
      <t>コト</t>
    </rPh>
    <rPh sb="2" eb="3">
      <t>メイ</t>
    </rPh>
    <phoneticPr fontId="57"/>
  </si>
  <si>
    <t>契約年月日</t>
    <rPh sb="0" eb="2">
      <t>ケイヤク</t>
    </rPh>
    <rPh sb="2" eb="5">
      <t>ネンガッピ</t>
    </rPh>
    <phoneticPr fontId="57"/>
  </si>
  <si>
    <t>工　期</t>
    <rPh sb="0" eb="1">
      <t>コウ</t>
    </rPh>
    <rPh sb="2" eb="3">
      <t>キ</t>
    </rPh>
    <phoneticPr fontId="57"/>
  </si>
  <si>
    <t>～</t>
    <phoneticPr fontId="57"/>
  </si>
  <si>
    <t>（単位：千円）</t>
    <rPh sb="1" eb="3">
      <t>タンイ</t>
    </rPh>
    <rPh sb="4" eb="6">
      <t>センエン</t>
    </rPh>
    <phoneticPr fontId="96"/>
  </si>
  <si>
    <t>工事区分</t>
    <rPh sb="0" eb="2">
      <t>コウジ</t>
    </rPh>
    <rPh sb="2" eb="4">
      <t>クブン</t>
    </rPh>
    <phoneticPr fontId="57"/>
  </si>
  <si>
    <t>工　　種</t>
    <rPh sb="0" eb="1">
      <t>コウ</t>
    </rPh>
    <rPh sb="3" eb="4">
      <t>タネ</t>
    </rPh>
    <phoneticPr fontId="57"/>
  </si>
  <si>
    <t>種別</t>
    <rPh sb="0" eb="2">
      <t>シュベツ</t>
    </rPh>
    <phoneticPr fontId="57"/>
  </si>
  <si>
    <t>細別</t>
    <rPh sb="0" eb="2">
      <t>サイベツ</t>
    </rPh>
    <phoneticPr fontId="57"/>
  </si>
  <si>
    <t>規　格</t>
    <rPh sb="0" eb="1">
      <t>タダシ</t>
    </rPh>
    <rPh sb="2" eb="3">
      <t>カク</t>
    </rPh>
    <phoneticPr fontId="57"/>
  </si>
  <si>
    <t>単位</t>
    <rPh sb="0" eb="2">
      <t>タンイ</t>
    </rPh>
    <phoneticPr fontId="57"/>
  </si>
  <si>
    <t>員数</t>
    <rPh sb="0" eb="1">
      <t>イン</t>
    </rPh>
    <rPh sb="1" eb="2">
      <t>カズ</t>
    </rPh>
    <phoneticPr fontId="57"/>
  </si>
  <si>
    <t>単価</t>
    <rPh sb="0" eb="2">
      <t>タンカ</t>
    </rPh>
    <phoneticPr fontId="57"/>
  </si>
  <si>
    <t>金　額</t>
    <rPh sb="0" eb="1">
      <t>キン</t>
    </rPh>
    <rPh sb="2" eb="3">
      <t>ガク</t>
    </rPh>
    <phoneticPr fontId="57"/>
  </si>
  <si>
    <t>Ａ　直接工事費</t>
    <rPh sb="2" eb="4">
      <t>チョクセツ</t>
    </rPh>
    <rPh sb="4" eb="7">
      <t>コウジヒ</t>
    </rPh>
    <phoneticPr fontId="127"/>
  </si>
  <si>
    <t>Ｂ　その他の経費</t>
    <rPh sb="4" eb="5">
      <t>タ</t>
    </rPh>
    <rPh sb="6" eb="8">
      <t>ケイヒ</t>
    </rPh>
    <phoneticPr fontId="127"/>
  </si>
  <si>
    <t>共通仮設費</t>
    <rPh sb="0" eb="2">
      <t>キョウツウ</t>
    </rPh>
    <rPh sb="2" eb="5">
      <t>カセツヒ</t>
    </rPh>
    <phoneticPr fontId="127"/>
  </si>
  <si>
    <t>現場管理費</t>
    <rPh sb="0" eb="5">
      <t>ゲンバカンリヒ</t>
    </rPh>
    <phoneticPr fontId="127"/>
  </si>
  <si>
    <t>一般管理費</t>
    <rPh sb="0" eb="5">
      <t>イッパンカンリヒ</t>
    </rPh>
    <phoneticPr fontId="127"/>
  </si>
  <si>
    <t>Ｃ　産廃税</t>
    <rPh sb="2" eb="5">
      <t>サンパイゼイ</t>
    </rPh>
    <phoneticPr fontId="127"/>
  </si>
  <si>
    <t>Ｄ　工事価格計（Ａ＋Ｂ＋Ｃ）</t>
    <rPh sb="2" eb="4">
      <t>コウジ</t>
    </rPh>
    <rPh sb="4" eb="7">
      <t>カカクケイ</t>
    </rPh>
    <phoneticPr fontId="127"/>
  </si>
  <si>
    <t>Ｅ　消費税及び地方消費税相当額</t>
    <rPh sb="2" eb="5">
      <t>ショウヒゼイ</t>
    </rPh>
    <rPh sb="5" eb="6">
      <t>オヨ</t>
    </rPh>
    <rPh sb="7" eb="9">
      <t>チホウ</t>
    </rPh>
    <rPh sb="9" eb="12">
      <t>ショウヒゼイ</t>
    </rPh>
    <rPh sb="12" eb="15">
      <t>ソウトウガク</t>
    </rPh>
    <phoneticPr fontId="127"/>
  </si>
  <si>
    <t>Ｆ　工事費計（Ｄ＋Ｅ）</t>
    <rPh sb="2" eb="6">
      <t>コウジヒケイ</t>
    </rPh>
    <phoneticPr fontId="127"/>
  </si>
  <si>
    <t>工事価格のうち、現場労働者に関する健康保険、厚生年金保険及び雇用保険の法定の</t>
    <phoneticPr fontId="9"/>
  </si>
  <si>
    <t>事業主負担額</t>
    <phoneticPr fontId="9"/>
  </si>
  <si>
    <t>円</t>
    <rPh sb="0" eb="1">
      <t>エン</t>
    </rPh>
    <phoneticPr fontId="9"/>
  </si>
  <si>
    <t>統一様式－３(1)</t>
    <rPh sb="0" eb="2">
      <t>トウイツ</t>
    </rPh>
    <rPh sb="2" eb="4">
      <t>ヨウシキ</t>
    </rPh>
    <phoneticPr fontId="57"/>
  </si>
  <si>
    <t>工　　程　　表</t>
    <rPh sb="0" eb="1">
      <t>コウ</t>
    </rPh>
    <rPh sb="3" eb="4">
      <t>ホド</t>
    </rPh>
    <rPh sb="6" eb="7">
      <t>ヒョウ</t>
    </rPh>
    <phoneticPr fontId="57"/>
  </si>
  <si>
    <t>工事名</t>
    <rPh sb="0" eb="2">
      <t>コウジ</t>
    </rPh>
    <rPh sb="2" eb="3">
      <t>メイ</t>
    </rPh>
    <phoneticPr fontId="57"/>
  </si>
  <si>
    <t>自</t>
    <rPh sb="0" eb="1">
      <t>ジ</t>
    </rPh>
    <phoneticPr fontId="57"/>
  </si>
  <si>
    <t>至</t>
    <rPh sb="0" eb="1">
      <t>イタル</t>
    </rPh>
    <phoneticPr fontId="57"/>
  </si>
  <si>
    <t>月</t>
    <rPh sb="0" eb="1">
      <t>ツキ</t>
    </rPh>
    <phoneticPr fontId="57"/>
  </si>
  <si>
    <t>日</t>
    <rPh sb="0" eb="1">
      <t>ニチ</t>
    </rPh>
    <phoneticPr fontId="57"/>
  </si>
  <si>
    <t>記載要領</t>
    <rPh sb="0" eb="2">
      <t>キサイ</t>
    </rPh>
    <rPh sb="2" eb="4">
      <t>ヨウリョウ</t>
    </rPh>
    <phoneticPr fontId="37"/>
  </si>
  <si>
    <t>　1　工種は工事数量総括表の工種を記載。（工種以外でも必要なものは、記載。）</t>
    <rPh sb="3" eb="5">
      <t>コウシュ</t>
    </rPh>
    <rPh sb="6" eb="8">
      <t>コウジ</t>
    </rPh>
    <rPh sb="8" eb="10">
      <t>スウリョウ</t>
    </rPh>
    <rPh sb="10" eb="12">
      <t>ソウカツ</t>
    </rPh>
    <rPh sb="12" eb="13">
      <t>ヒョウ</t>
    </rPh>
    <rPh sb="14" eb="16">
      <t>コウシュ</t>
    </rPh>
    <rPh sb="17" eb="19">
      <t>キサイ</t>
    </rPh>
    <rPh sb="21" eb="23">
      <t>コウシュ</t>
    </rPh>
    <rPh sb="23" eb="25">
      <t>イガイ</t>
    </rPh>
    <rPh sb="27" eb="29">
      <t>ヒツヨウ</t>
    </rPh>
    <rPh sb="34" eb="36">
      <t>キサイ</t>
    </rPh>
    <phoneticPr fontId="37"/>
  </si>
  <si>
    <t>　2　予定工程は黒実線をもって表示。</t>
    <rPh sb="3" eb="5">
      <t>ヨテイ</t>
    </rPh>
    <rPh sb="5" eb="7">
      <t>コウテイ</t>
    </rPh>
    <rPh sb="8" eb="9">
      <t>クロ</t>
    </rPh>
    <rPh sb="9" eb="11">
      <t>ジッセン</t>
    </rPh>
    <rPh sb="15" eb="17">
      <t>ヒョウジ</t>
    </rPh>
    <phoneticPr fontId="37"/>
  </si>
  <si>
    <t>統一様式－３(2)</t>
    <rPh sb="0" eb="2">
      <t>トウイツ</t>
    </rPh>
    <rPh sb="2" eb="4">
      <t>ヨウシキ</t>
    </rPh>
    <phoneticPr fontId="57"/>
  </si>
  <si>
    <t>変　　更　　工　　程　　表</t>
    <rPh sb="0" eb="1">
      <t>ヘン</t>
    </rPh>
    <rPh sb="3" eb="4">
      <t>サラ</t>
    </rPh>
    <rPh sb="6" eb="7">
      <t>コウ</t>
    </rPh>
    <rPh sb="9" eb="10">
      <t>ホド</t>
    </rPh>
    <rPh sb="12" eb="13">
      <t>ヒョウ</t>
    </rPh>
    <phoneticPr fontId="57"/>
  </si>
  <si>
    <t>　2　当初契約の工程は黒実線をもって表示。また、変更契約の工程は下段に黒点線もしくは赤実線をもって表示。</t>
    <rPh sb="3" eb="5">
      <t>トウショ</t>
    </rPh>
    <rPh sb="5" eb="7">
      <t>ケイヤク</t>
    </rPh>
    <rPh sb="8" eb="10">
      <t>コウテイ</t>
    </rPh>
    <rPh sb="11" eb="12">
      <t>クロ</t>
    </rPh>
    <rPh sb="12" eb="14">
      <t>ジッセン</t>
    </rPh>
    <rPh sb="18" eb="20">
      <t>ヒョウジ</t>
    </rPh>
    <rPh sb="24" eb="26">
      <t>ヘンコウ</t>
    </rPh>
    <rPh sb="26" eb="28">
      <t>ケイヤク</t>
    </rPh>
    <rPh sb="29" eb="31">
      <t>コウテイ</t>
    </rPh>
    <rPh sb="32" eb="34">
      <t>カダン</t>
    </rPh>
    <rPh sb="35" eb="36">
      <t>クロ</t>
    </rPh>
    <rPh sb="36" eb="38">
      <t>テンセン</t>
    </rPh>
    <rPh sb="42" eb="43">
      <t>アカ</t>
    </rPh>
    <rPh sb="43" eb="45">
      <t>ジッセン</t>
    </rPh>
    <rPh sb="49" eb="51">
      <t>ヒョウジ</t>
    </rPh>
    <phoneticPr fontId="37"/>
  </si>
  <si>
    <t>統一様式－１</t>
    <rPh sb="0" eb="2">
      <t>トウイツ</t>
    </rPh>
    <rPh sb="2" eb="4">
      <t>ヨウシキ</t>
    </rPh>
    <phoneticPr fontId="9"/>
  </si>
  <si>
    <t>現場代理人・主任（監理）技術者　通知書</t>
    <rPh sb="6" eb="7">
      <t>オモ</t>
    </rPh>
    <rPh sb="7" eb="8">
      <t>ニン</t>
    </rPh>
    <rPh sb="9" eb="10">
      <t>カン</t>
    </rPh>
    <rPh sb="10" eb="11">
      <t>リ</t>
    </rPh>
    <rPh sb="12" eb="13">
      <t>ワザ</t>
    </rPh>
    <rPh sb="13" eb="14">
      <t>ジュツ</t>
    </rPh>
    <rPh sb="14" eb="15">
      <t>モノ</t>
    </rPh>
    <phoneticPr fontId="127"/>
  </si>
  <si>
    <t>　　　</t>
  </si>
  <si>
    <t>　　　　　　</t>
  </si>
  <si>
    <t>上天草市長  堀江　隆臣　  様</t>
    <rPh sb="0" eb="5">
      <t>カミアマクサシチョウ</t>
    </rPh>
    <rPh sb="7" eb="9">
      <t>ホリエ</t>
    </rPh>
    <rPh sb="10" eb="11">
      <t>リュウ</t>
    </rPh>
    <rPh sb="11" eb="12">
      <t>シン</t>
    </rPh>
    <rPh sb="15" eb="16">
      <t>サマ</t>
    </rPh>
    <phoneticPr fontId="9"/>
  </si>
  <si>
    <t>現場代理人氏名</t>
    <rPh sb="5" eb="7">
      <t>シメイ</t>
    </rPh>
    <phoneticPr fontId="9"/>
  </si>
  <si>
    <t>主任技術者又は</t>
    <rPh sb="0" eb="2">
      <t>シュニン</t>
    </rPh>
    <rPh sb="2" eb="5">
      <t>ギジュツシャ</t>
    </rPh>
    <rPh sb="5" eb="6">
      <t>マタ</t>
    </rPh>
    <phoneticPr fontId="9"/>
  </si>
  <si>
    <t>監理技術者氏名※</t>
    <rPh sb="0" eb="2">
      <t>カンリ</t>
    </rPh>
    <rPh sb="2" eb="5">
      <t>ギジュツシャ</t>
    </rPh>
    <rPh sb="5" eb="7">
      <t>シメイ</t>
    </rPh>
    <phoneticPr fontId="9"/>
  </si>
  <si>
    <t>専門技術者氏名</t>
    <rPh sb="4" eb="5">
      <t>シャ</t>
    </rPh>
    <rPh sb="5" eb="7">
      <t>シメイ</t>
    </rPh>
    <phoneticPr fontId="9"/>
  </si>
  <si>
    <t>※</t>
    <phoneticPr fontId="9"/>
  </si>
  <si>
    <t>「経歴書」、「資格者証（写し）」及び「３ヶ月以上の雇用が証明できるもの」を添付。</t>
    <phoneticPr fontId="9"/>
  </si>
  <si>
    <t>統一様式－１(2)</t>
    <rPh sb="0" eb="2">
      <t>トウイツ</t>
    </rPh>
    <rPh sb="2" eb="4">
      <t>ヨウシキ</t>
    </rPh>
    <phoneticPr fontId="57"/>
  </si>
  <si>
    <t>経　　歴　　書</t>
    <phoneticPr fontId="57"/>
  </si>
  <si>
    <t>印</t>
    <rPh sb="0" eb="1">
      <t>イン</t>
    </rPh>
    <phoneticPr fontId="57"/>
  </si>
  <si>
    <t>現　　住　　所</t>
    <phoneticPr fontId="57"/>
  </si>
  <si>
    <t>生　年　月　日</t>
    <phoneticPr fontId="57"/>
  </si>
  <si>
    <t>＊最　終　学　歴</t>
    <rPh sb="1" eb="2">
      <t>サイ</t>
    </rPh>
    <rPh sb="3" eb="4">
      <t>シュウ</t>
    </rPh>
    <rPh sb="5" eb="6">
      <t>ガク</t>
    </rPh>
    <rPh sb="7" eb="8">
      <t>レキ</t>
    </rPh>
    <phoneticPr fontId="57"/>
  </si>
  <si>
    <t>資格及び資格番号</t>
    <rPh sb="2" eb="3">
      <t>オヨ</t>
    </rPh>
    <rPh sb="4" eb="6">
      <t>シカク</t>
    </rPh>
    <rPh sb="6" eb="8">
      <t>バンゴウ</t>
    </rPh>
    <phoneticPr fontId="157"/>
  </si>
  <si>
    <t>職　　　　　歴</t>
    <rPh sb="0" eb="1">
      <t>ショク</t>
    </rPh>
    <rPh sb="6" eb="7">
      <t>レキ</t>
    </rPh>
    <phoneticPr fontId="9"/>
  </si>
  <si>
    <t>＊工　事　経　歴</t>
    <rPh sb="1" eb="2">
      <t>コウ</t>
    </rPh>
    <rPh sb="3" eb="4">
      <t>ジ</t>
    </rPh>
    <rPh sb="5" eb="6">
      <t>キョウ</t>
    </rPh>
    <rPh sb="7" eb="8">
      <t>レキ</t>
    </rPh>
    <phoneticPr fontId="9"/>
  </si>
  <si>
    <t>＊は、必要により記載。</t>
    <rPh sb="3" eb="5">
      <t>ヒツヨウ</t>
    </rPh>
    <rPh sb="8" eb="10">
      <t>キサイ</t>
    </rPh>
    <phoneticPr fontId="9"/>
  </si>
  <si>
    <t>統一様式－１(3)</t>
    <rPh sb="0" eb="2">
      <t>トウイツ</t>
    </rPh>
    <rPh sb="2" eb="4">
      <t>ヨウシキ</t>
    </rPh>
    <phoneticPr fontId="129"/>
  </si>
  <si>
    <t>（受注者）</t>
    <rPh sb="1" eb="2">
      <t>ジュ</t>
    </rPh>
    <rPh sb="2" eb="3">
      <t>チュウ</t>
    </rPh>
    <phoneticPr fontId="129"/>
  </si>
  <si>
    <t>現場代理人・主任（監理）技術者　変更通知書</t>
    <phoneticPr fontId="127"/>
  </si>
  <si>
    <t>工事番号</t>
    <rPh sb="0" eb="2">
      <t>コウジ</t>
    </rPh>
    <rPh sb="2" eb="4">
      <t>バンゴウ</t>
    </rPh>
    <phoneticPr fontId="129"/>
  </si>
  <si>
    <t>工事名</t>
    <rPh sb="0" eb="3">
      <t>コウジメイ</t>
    </rPh>
    <phoneticPr fontId="96"/>
  </si>
  <si>
    <t>上天草市公共工事請負契約約款第10条第1項に基づき通知します。</t>
    <rPh sb="0" eb="4">
      <t>カミアマクサシ</t>
    </rPh>
    <rPh sb="18" eb="19">
      <t>ダイ</t>
    </rPh>
    <rPh sb="20" eb="21">
      <t>コウ</t>
    </rPh>
    <rPh sb="22" eb="23">
      <t>モト</t>
    </rPh>
    <phoneticPr fontId="96"/>
  </si>
  <si>
    <t>現場代理人等変更年月日</t>
    <phoneticPr fontId="129"/>
  </si>
  <si>
    <t>変更する現場代理人等区分</t>
    <phoneticPr fontId="129"/>
  </si>
  <si>
    <t>旧現場代理人等氏名</t>
    <phoneticPr fontId="129"/>
  </si>
  <si>
    <t>新現場代理人等氏名</t>
    <rPh sb="6" eb="7">
      <t>ナド</t>
    </rPh>
    <phoneticPr fontId="129"/>
  </si>
  <si>
    <t>変　 更　 事 　由</t>
    <phoneticPr fontId="129"/>
  </si>
  <si>
    <t>※「資格者証（写し）」を添付。</t>
    <rPh sb="7" eb="8">
      <t>ウツ</t>
    </rPh>
    <phoneticPr fontId="129"/>
  </si>
  <si>
    <t>(注)1．</t>
    <phoneticPr fontId="9"/>
  </si>
  <si>
    <t>新現場代理人等の記入内容は統一様式－1に準ずる。</t>
    <rPh sb="6" eb="7">
      <t>ナド</t>
    </rPh>
    <rPh sb="13" eb="15">
      <t>トウイツ</t>
    </rPh>
    <phoneticPr fontId="129"/>
  </si>
  <si>
    <t>2．</t>
    <phoneticPr fontId="37"/>
  </si>
  <si>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9"/>
  </si>
  <si>
    <t>現場代理人</t>
    <rPh sb="0" eb="2">
      <t>ゲンバ</t>
    </rPh>
    <rPh sb="2" eb="5">
      <t>ダイリニン</t>
    </rPh>
    <phoneticPr fontId="9"/>
  </si>
  <si>
    <t>主任技術者</t>
    <rPh sb="0" eb="2">
      <t>シュニン</t>
    </rPh>
    <rPh sb="2" eb="5">
      <t>ギジュツシャ</t>
    </rPh>
    <phoneticPr fontId="9"/>
  </si>
  <si>
    <t>監理技術者</t>
    <rPh sb="0" eb="2">
      <t>カンリ</t>
    </rPh>
    <rPh sb="2" eb="5">
      <t>ギジュツシャ</t>
    </rPh>
    <phoneticPr fontId="9"/>
  </si>
  <si>
    <t>専門技術者</t>
    <rPh sb="0" eb="2">
      <t>センモン</t>
    </rPh>
    <rPh sb="2" eb="5">
      <t>ギジュツシャ</t>
    </rPh>
    <phoneticPr fontId="9"/>
  </si>
  <si>
    <t>統一様式－７</t>
    <rPh sb="0" eb="2">
      <t>トウイツ</t>
    </rPh>
    <rPh sb="2" eb="4">
      <t>ヨウシキ</t>
    </rPh>
    <phoneticPr fontId="9"/>
  </si>
  <si>
    <t>品　質　証　明　員　通　知　書</t>
    <rPh sb="0" eb="1">
      <t>ヒン</t>
    </rPh>
    <rPh sb="2" eb="3">
      <t>シツ</t>
    </rPh>
    <rPh sb="4" eb="5">
      <t>アカシ</t>
    </rPh>
    <rPh sb="6" eb="7">
      <t>メイ</t>
    </rPh>
    <rPh sb="8" eb="9">
      <t>イン</t>
    </rPh>
    <phoneticPr fontId="9"/>
  </si>
  <si>
    <t>品質証明員氏名</t>
    <rPh sb="0" eb="2">
      <t>ヒンシツ</t>
    </rPh>
    <rPh sb="2" eb="4">
      <t>ショウメイ</t>
    </rPh>
    <rPh sb="4" eb="5">
      <t>イン</t>
    </rPh>
    <rPh sb="5" eb="7">
      <t>シメイ</t>
    </rPh>
    <phoneticPr fontId="9"/>
  </si>
  <si>
    <t>生年月日　　　　　　　　　年　　　　　　月　　　　　　　日</t>
    <rPh sb="0" eb="2">
      <t>セイネン</t>
    </rPh>
    <rPh sb="2" eb="4">
      <t>ガッピ</t>
    </rPh>
    <rPh sb="13" eb="14">
      <t>ネン</t>
    </rPh>
    <rPh sb="20" eb="21">
      <t>ガツ</t>
    </rPh>
    <rPh sb="28" eb="29">
      <t>ニチ</t>
    </rPh>
    <phoneticPr fontId="9"/>
  </si>
  <si>
    <t>資格及び資格番号</t>
    <rPh sb="0" eb="2">
      <t>シカク</t>
    </rPh>
    <rPh sb="2" eb="3">
      <t>オヨ</t>
    </rPh>
    <rPh sb="4" eb="6">
      <t>シカク</t>
    </rPh>
    <rPh sb="6" eb="8">
      <t>バンゴウ</t>
    </rPh>
    <phoneticPr fontId="9"/>
  </si>
  <si>
    <t>経歴</t>
    <rPh sb="0" eb="2">
      <t>ケイレキ</t>
    </rPh>
    <phoneticPr fontId="9"/>
  </si>
  <si>
    <t>職名</t>
    <rPh sb="0" eb="2">
      <t>ショクメイ</t>
    </rPh>
    <phoneticPr fontId="9"/>
  </si>
  <si>
    <t>工期（従事期間）</t>
    <rPh sb="0" eb="2">
      <t>コウキ</t>
    </rPh>
    <rPh sb="3" eb="5">
      <t>ジュウジ</t>
    </rPh>
    <rPh sb="5" eb="7">
      <t>キカン</t>
    </rPh>
    <phoneticPr fontId="9"/>
  </si>
  <si>
    <t>※「資格者証（写し）」を添付。</t>
    <rPh sb="7" eb="8">
      <t>ウツ</t>
    </rPh>
    <phoneticPr fontId="9"/>
  </si>
  <si>
    <t>別紙１</t>
    <rPh sb="0" eb="2">
      <t>ベッシ</t>
    </rPh>
    <phoneticPr fontId="90"/>
  </si>
  <si>
    <t>現場代理人及び主任(監理)技術者兼任調書</t>
    <rPh sb="0" eb="5">
      <t>ゲンバダイリニン</t>
    </rPh>
    <rPh sb="5" eb="6">
      <t>オヨ</t>
    </rPh>
    <rPh sb="7" eb="9">
      <t>シュニン</t>
    </rPh>
    <rPh sb="10" eb="12">
      <t>カンリ</t>
    </rPh>
    <rPh sb="13" eb="16">
      <t>ギジュツシャ</t>
    </rPh>
    <rPh sb="16" eb="18">
      <t>ケンニン</t>
    </rPh>
    <rPh sb="18" eb="20">
      <t>チョウショ</t>
    </rPh>
    <phoneticPr fontId="90"/>
  </si>
  <si>
    <t>受注者</t>
    <rPh sb="0" eb="3">
      <t>ジュチュウシャ</t>
    </rPh>
    <phoneticPr fontId="90"/>
  </si>
  <si>
    <t>現場代理人氏名</t>
    <rPh sb="0" eb="2">
      <t>ゲンバ</t>
    </rPh>
    <rPh sb="2" eb="5">
      <t>ダイリニン</t>
    </rPh>
    <rPh sb="5" eb="7">
      <t>シメイ</t>
    </rPh>
    <phoneticPr fontId="90"/>
  </si>
  <si>
    <t>連絡先</t>
    <rPh sb="0" eb="3">
      <t>レンラクサキ</t>
    </rPh>
    <phoneticPr fontId="90"/>
  </si>
  <si>
    <t>主任技術者氏名</t>
    <rPh sb="0" eb="2">
      <t>シュニン</t>
    </rPh>
    <rPh sb="2" eb="5">
      <t>ギジュツシャ</t>
    </rPh>
    <rPh sb="5" eb="7">
      <t>シメイ</t>
    </rPh>
    <phoneticPr fontId="90"/>
  </si>
  <si>
    <t>兼任する工事１</t>
    <rPh sb="0" eb="2">
      <t>ケンニン</t>
    </rPh>
    <rPh sb="4" eb="6">
      <t>コウジ</t>
    </rPh>
    <phoneticPr fontId="90"/>
  </si>
  <si>
    <t>工事番号</t>
    <rPh sb="0" eb="2">
      <t>コウジ</t>
    </rPh>
    <rPh sb="2" eb="4">
      <t>バンゴウ</t>
    </rPh>
    <phoneticPr fontId="90"/>
  </si>
  <si>
    <t>工事名</t>
    <rPh sb="0" eb="2">
      <t>コウジ</t>
    </rPh>
    <rPh sb="2" eb="3">
      <t>メイ</t>
    </rPh>
    <phoneticPr fontId="90"/>
  </si>
  <si>
    <t>工事場所</t>
    <rPh sb="0" eb="2">
      <t>コウジ</t>
    </rPh>
    <rPh sb="2" eb="4">
      <t>バショ</t>
    </rPh>
    <phoneticPr fontId="90"/>
  </si>
  <si>
    <t>工期</t>
    <rPh sb="0" eb="2">
      <t>コウキ</t>
    </rPh>
    <phoneticPr fontId="90"/>
  </si>
  <si>
    <t>契約金額(税込)</t>
    <rPh sb="0" eb="2">
      <t>ケイヤク</t>
    </rPh>
    <rPh sb="2" eb="4">
      <t>キンガク</t>
    </rPh>
    <rPh sb="5" eb="7">
      <t>ゼイコミ</t>
    </rPh>
    <phoneticPr fontId="90"/>
  </si>
  <si>
    <t>発注機関</t>
    <rPh sb="0" eb="4">
      <t>ハッチュウキカン</t>
    </rPh>
    <phoneticPr fontId="90"/>
  </si>
  <si>
    <t>監督員氏名</t>
    <rPh sb="0" eb="5">
      <t>カントクインシメイ</t>
    </rPh>
    <phoneticPr fontId="90"/>
  </si>
  <si>
    <r>
      <t xml:space="preserve">監理技術者補佐氏名
</t>
    </r>
    <r>
      <rPr>
        <sz val="8"/>
        <color theme="1"/>
        <rFont val="ＭＳ ゴシック"/>
        <family val="3"/>
        <charset val="128"/>
      </rPr>
      <t>※特例監理技術者を配置する場合</t>
    </r>
    <rPh sb="0" eb="5">
      <t>カンリギジュツシャ</t>
    </rPh>
    <rPh sb="5" eb="7">
      <t>ホサ</t>
    </rPh>
    <rPh sb="7" eb="9">
      <t>シメイ</t>
    </rPh>
    <rPh sb="11" eb="13">
      <t>トクレイ</t>
    </rPh>
    <rPh sb="13" eb="18">
      <t>カンリギジュツシャ</t>
    </rPh>
    <rPh sb="19" eb="21">
      <t>ハイチ</t>
    </rPh>
    <rPh sb="23" eb="25">
      <t>バアイ</t>
    </rPh>
    <phoneticPr fontId="90"/>
  </si>
  <si>
    <t>兼任する工事２</t>
    <rPh sb="0" eb="2">
      <t>ケンニン</t>
    </rPh>
    <rPh sb="4" eb="6">
      <t>コウジ</t>
    </rPh>
    <phoneticPr fontId="90"/>
  </si>
  <si>
    <t>兼任する工事３</t>
    <rPh sb="0" eb="2">
      <t>ケンニン</t>
    </rPh>
    <rPh sb="4" eb="6">
      <t>コウジ</t>
    </rPh>
    <phoneticPr fontId="90"/>
  </si>
  <si>
    <t>１　現場代理人、主任技術者又は監理技術者が兼任する場合に記入すること（兼任する部分を記入）。</t>
  </si>
  <si>
    <t>２　設計変更により現場代理人を兼任する2件以上の工事が専任の主任技術者の設置を必要とする工事（1件当たりの契約金額（税込）
　　が4,000万円（建築一式工事の場合、8,000万円）以上）となった場合は、「現場代理人及び主任（監理）技術者変更通知」により
　　変更手続を行うこと。</t>
    <phoneticPr fontId="90"/>
  </si>
  <si>
    <t>３　主任技術者を兼任する1件以上の工事のうち、どちらか一方でも工事途中で、下請契約請負額（税込）の合計が4,500万円（建築一
　　式工事の場合、7,000万円）以上となる場合は、兼任できなくなるため、注意すること。</t>
    <rPh sb="41" eb="44">
      <t>ウケオイガク</t>
    </rPh>
    <rPh sb="45" eb="47">
      <t>ゼイコ</t>
    </rPh>
    <phoneticPr fontId="90"/>
  </si>
  <si>
    <t>４　現場代理人、主任技術者又は監理技術者を兼任させる工事の工事場所及び工事概要がわかる仕様書、図面、位置図（様式自由）等
　　の兼任要件を満たすことが確認できる資料を添付すること。</t>
    <phoneticPr fontId="90"/>
  </si>
  <si>
    <t>５　施工に当たり相互に調整を要する工事（資機材の調達を一括で行う場合、工事の相当の部分を同一の下請業者で施工する場合等を
　　含む。）の場合は、上記４に加え、施工計画書等の兼任要件を満たすことが確認できる資料を添付すること。</t>
    <phoneticPr fontId="90"/>
  </si>
  <si>
    <t>６　発注者が上天草市及び他の公共機関（国、地方公共団体、公社等）の工事の現場代理人、主任技術者又は監理技術者を兼任させる
　　場合は、発注者が兼任を承諾していることがわかる書類（工事打合簿等の写し）を添付すること。</t>
    <phoneticPr fontId="90"/>
  </si>
  <si>
    <t>統一様式－４</t>
    <rPh sb="0" eb="2">
      <t>トウイツ</t>
    </rPh>
    <rPh sb="2" eb="4">
      <t>ヨウシキ</t>
    </rPh>
    <phoneticPr fontId="9"/>
  </si>
  <si>
    <t>様式－４（裏面）へ</t>
    <rPh sb="0" eb="2">
      <t>ヨウシキ</t>
    </rPh>
    <rPh sb="5" eb="7">
      <t>ウラメン</t>
    </rPh>
    <phoneticPr fontId="9"/>
  </si>
  <si>
    <t>（発注者）</t>
    <rPh sb="1" eb="4">
      <t>ハッチュウシャ</t>
    </rPh>
    <phoneticPr fontId="96"/>
  </si>
  <si>
    <t>上天草市長  堀江　隆臣　  様</t>
    <rPh sb="0" eb="5">
      <t>カミアマクサシチョウ</t>
    </rPh>
    <rPh sb="7" eb="9">
      <t>ホリエ</t>
    </rPh>
    <rPh sb="10" eb="11">
      <t>リュウ</t>
    </rPh>
    <rPh sb="11" eb="12">
      <t>シン</t>
    </rPh>
    <rPh sb="15" eb="16">
      <t>サマ</t>
    </rPh>
    <phoneticPr fontId="127"/>
  </si>
  <si>
    <t>建設業退職金共済組合証紙購入報告</t>
  </si>
  <si>
    <t>下記のとおり証紙を購入したので当該掛金収納書を添付して報告します。</t>
  </si>
  <si>
    <t>工事番号及び工事名</t>
    <rPh sb="0" eb="2">
      <t>コウジ</t>
    </rPh>
    <rPh sb="2" eb="4">
      <t>バンゴウ</t>
    </rPh>
    <rPh sb="4" eb="5">
      <t>オヨ</t>
    </rPh>
    <phoneticPr fontId="96"/>
  </si>
  <si>
    <t>工　　期</t>
    <rPh sb="0" eb="1">
      <t>コウ</t>
    </rPh>
    <rPh sb="3" eb="4">
      <t>キ</t>
    </rPh>
    <phoneticPr fontId="9"/>
  </si>
  <si>
    <t>契約年月日</t>
  </si>
  <si>
    <t>契約金額</t>
  </si>
  <si>
    <t>共済証紙購入金額</t>
  </si>
  <si>
    <t>￥</t>
  </si>
  <si>
    <t>掛金収納書を貼る（契約者から発注者用）</t>
  </si>
  <si>
    <t>(注)</t>
    <phoneticPr fontId="9"/>
  </si>
  <si>
    <t>添付する掛け金収納書は中小企業主に雇われる場合は赤色、</t>
    <rPh sb="0" eb="2">
      <t>テンプ</t>
    </rPh>
    <rPh sb="4" eb="5">
      <t>カ</t>
    </rPh>
    <rPh sb="6" eb="7">
      <t>キン</t>
    </rPh>
    <rPh sb="7" eb="9">
      <t>シュウノウ</t>
    </rPh>
    <rPh sb="9" eb="10">
      <t>ショ</t>
    </rPh>
    <phoneticPr fontId="9"/>
  </si>
  <si>
    <t>大手事業主に雇われる場合は青色</t>
  </si>
  <si>
    <t>統一様式－４　裏面</t>
    <rPh sb="0" eb="2">
      <t>トウイツ</t>
    </rPh>
    <rPh sb="2" eb="4">
      <t>ヨウシキ</t>
    </rPh>
    <rPh sb="7" eb="9">
      <t>リメン</t>
    </rPh>
    <phoneticPr fontId="127"/>
  </si>
  <si>
    <t>統一様式-４へ</t>
    <rPh sb="0" eb="2">
      <t>トウイツ</t>
    </rPh>
    <rPh sb="2" eb="4">
      <t>ヨウシキ</t>
    </rPh>
    <phoneticPr fontId="9"/>
  </si>
  <si>
    <t>掛金収納金額</t>
    <rPh sb="0" eb="1">
      <t>カ</t>
    </rPh>
    <rPh sb="1" eb="2">
      <t>キン</t>
    </rPh>
    <rPh sb="2" eb="4">
      <t>シュウノウ</t>
    </rPh>
    <rPh sb="4" eb="6">
      <t>キンガク</t>
    </rPh>
    <phoneticPr fontId="127"/>
  </si>
  <si>
    <t>(1)</t>
    <phoneticPr fontId="127"/>
  </si>
  <si>
    <t>的確な把握が可能な場合</t>
    <rPh sb="0" eb="2">
      <t>テキカク</t>
    </rPh>
    <rPh sb="3" eb="5">
      <t>ハアク</t>
    </rPh>
    <rPh sb="6" eb="8">
      <t>カノウ</t>
    </rPh>
    <rPh sb="9" eb="11">
      <t>バアイ</t>
    </rPh>
    <phoneticPr fontId="127"/>
  </si>
  <si>
    <t>：</t>
    <phoneticPr fontId="9"/>
  </si>
  <si>
    <t>(2)</t>
    <phoneticPr fontId="127"/>
  </si>
  <si>
    <t>的確な把握が困難な場合</t>
    <rPh sb="0" eb="2">
      <t>テキカク</t>
    </rPh>
    <rPh sb="3" eb="5">
      <t>ハアク</t>
    </rPh>
    <rPh sb="6" eb="8">
      <t>コンナン</t>
    </rPh>
    <rPh sb="9" eb="11">
      <t>バアイ</t>
    </rPh>
    <phoneticPr fontId="127"/>
  </si>
  <si>
    <t>①</t>
    <phoneticPr fontId="127"/>
  </si>
  <si>
    <t>総工事費（消費税相当額等を含む）</t>
    <rPh sb="0" eb="1">
      <t>ソウ</t>
    </rPh>
    <rPh sb="1" eb="4">
      <t>コウジヒ</t>
    </rPh>
    <rPh sb="5" eb="8">
      <t>ショウヒゼイ</t>
    </rPh>
    <rPh sb="8" eb="10">
      <t>ソウトウ</t>
    </rPh>
    <rPh sb="10" eb="11">
      <t>ガク</t>
    </rPh>
    <rPh sb="11" eb="12">
      <t>ナド</t>
    </rPh>
    <rPh sb="13" eb="14">
      <t>フク</t>
    </rPh>
    <phoneticPr fontId="127"/>
  </si>
  <si>
    <t>②</t>
    <phoneticPr fontId="127"/>
  </si>
  <si>
    <t>「共済証紙購入の考え方」の数値</t>
    <rPh sb="1" eb="2">
      <t>キョウ</t>
    </rPh>
    <rPh sb="2" eb="3">
      <t>サイ</t>
    </rPh>
    <rPh sb="3" eb="5">
      <t>ショウシ</t>
    </rPh>
    <rPh sb="5" eb="7">
      <t>コウニュウ</t>
    </rPh>
    <rPh sb="8" eb="9">
      <t>カンガ</t>
    </rPh>
    <rPh sb="10" eb="11">
      <t>カタ</t>
    </rPh>
    <rPh sb="13" eb="15">
      <t>スウチ</t>
    </rPh>
    <phoneticPr fontId="127"/>
  </si>
  <si>
    <t>／1000</t>
    <phoneticPr fontId="9"/>
  </si>
  <si>
    <t>③</t>
    <phoneticPr fontId="127"/>
  </si>
  <si>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127"/>
  </si>
  <si>
    <t>イ</t>
    <phoneticPr fontId="127"/>
  </si>
  <si>
    <t>把握している場合</t>
    <rPh sb="0" eb="2">
      <t>ハアク</t>
    </rPh>
    <rPh sb="6" eb="8">
      <t>バアイ</t>
    </rPh>
    <phoneticPr fontId="127"/>
  </si>
  <si>
    <t>Ａ</t>
    <phoneticPr fontId="127"/>
  </si>
  <si>
    <t>対象工事における労働者数</t>
    <rPh sb="0" eb="2">
      <t>タイショウ</t>
    </rPh>
    <rPh sb="2" eb="4">
      <t>コウジ</t>
    </rPh>
    <rPh sb="8" eb="11">
      <t>ロウドウシャ</t>
    </rPh>
    <rPh sb="11" eb="12">
      <t>スウ</t>
    </rPh>
    <phoneticPr fontId="127"/>
  </si>
  <si>
    <t>人</t>
    <rPh sb="0" eb="1">
      <t>ニン</t>
    </rPh>
    <phoneticPr fontId="9"/>
  </si>
  <si>
    <t>Ｂ</t>
    <phoneticPr fontId="127"/>
  </si>
  <si>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127"/>
  </si>
  <si>
    <t>（Ｂ／Ａ×100）</t>
    <phoneticPr fontId="127"/>
  </si>
  <si>
    <t>％</t>
    <phoneticPr fontId="9"/>
  </si>
  <si>
    <t>・・・Ｃ</t>
    <phoneticPr fontId="9"/>
  </si>
  <si>
    <t>∴ ①×②×（Ｃ÷７０％）＝</t>
    <phoneticPr fontId="127"/>
  </si>
  <si>
    <t>ロ</t>
    <phoneticPr fontId="127"/>
  </si>
  <si>
    <t>把握していない場合</t>
    <rPh sb="0" eb="2">
      <t>ハアク</t>
    </rPh>
    <rPh sb="7" eb="9">
      <t>バアイ</t>
    </rPh>
    <phoneticPr fontId="127"/>
  </si>
  <si>
    <t>∴ ①×②×（７０％÷７０％）＝</t>
    <phoneticPr fontId="127"/>
  </si>
  <si>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127"/>
  </si>
  <si>
    <t>契約者氏名</t>
    <rPh sb="0" eb="3">
      <t>ケイヤクシャ</t>
    </rPh>
    <rPh sb="3" eb="5">
      <t>シメイ</t>
    </rPh>
    <phoneticPr fontId="9"/>
  </si>
  <si>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9"/>
  </si>
  <si>
    <t>様式-2(1)へ</t>
    <rPh sb="0" eb="2">
      <t>ヨウシキ</t>
    </rPh>
    <phoneticPr fontId="9"/>
  </si>
  <si>
    <t>様式-2(2)へ</t>
    <rPh sb="0" eb="2">
      <t>ヨウシキ</t>
    </rPh>
    <phoneticPr fontId="9"/>
  </si>
  <si>
    <t>※右側の▼を押下して、いずれかを選択してください。</t>
    <rPh sb="1" eb="3">
      <t>ミギガワ</t>
    </rPh>
    <rPh sb="6" eb="8">
      <t>オウカ</t>
    </rPh>
    <rPh sb="16" eb="18">
      <t>センタク</t>
    </rPh>
    <phoneticPr fontId="9"/>
  </si>
  <si>
    <t>次の工事については、共済証紙の購入が遅延しますので申出ます。</t>
    <rPh sb="0" eb="1">
      <t>ツギ</t>
    </rPh>
    <rPh sb="2" eb="4">
      <t>コウジ</t>
    </rPh>
    <rPh sb="10" eb="12">
      <t>キョウサイ</t>
    </rPh>
    <rPh sb="12" eb="14">
      <t>ショウシ</t>
    </rPh>
    <rPh sb="15" eb="17">
      <t>コウニュウ</t>
    </rPh>
    <rPh sb="18" eb="20">
      <t>チエン</t>
    </rPh>
    <rPh sb="25" eb="26">
      <t>モウ</t>
    </rPh>
    <rPh sb="26" eb="27">
      <t>デ</t>
    </rPh>
    <phoneticPr fontId="9"/>
  </si>
  <si>
    <t>次の工事については、共済証紙を購入しませんので申出ます。</t>
    <rPh sb="10" eb="12">
      <t>キョウサイ</t>
    </rPh>
    <rPh sb="12" eb="14">
      <t>ショウシ</t>
    </rPh>
    <rPh sb="15" eb="17">
      <t>コウニュウ</t>
    </rPh>
    <phoneticPr fontId="9"/>
  </si>
  <si>
    <t>なお、今後証紙を購入したときは、速やかに｢建設業退職金共済掛金収納書｣（別記様式1）を提出します。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ベッキ</t>
    </rPh>
    <rPh sb="38" eb="40">
      <t>ヨウシキ</t>
    </rPh>
    <rPh sb="43" eb="45">
      <t>テイシュツ</t>
    </rPh>
    <phoneticPr fontId="9"/>
  </si>
  <si>
    <t>契約年月日</t>
    <rPh sb="0" eb="2">
      <t>ケイヤク</t>
    </rPh>
    <rPh sb="2" eb="3">
      <t>ネン</t>
    </rPh>
    <rPh sb="3" eb="4">
      <t>ツキ</t>
    </rPh>
    <rPh sb="4" eb="5">
      <t>ヒ</t>
    </rPh>
    <phoneticPr fontId="9"/>
  </si>
  <si>
    <t>契約金額</t>
    <rPh sb="0" eb="2">
      <t>ケイヤク</t>
    </rPh>
    <rPh sb="2" eb="4">
      <t>キンガク</t>
    </rPh>
    <phoneticPr fontId="9"/>
  </si>
  <si>
    <t>購入予定時期</t>
    <rPh sb="0" eb="2">
      <t>コウニュウ</t>
    </rPh>
    <rPh sb="2" eb="4">
      <t>ヨテイ</t>
    </rPh>
    <rPh sb="4" eb="6">
      <t>ジキ</t>
    </rPh>
    <phoneticPr fontId="9"/>
  </si>
  <si>
    <t>＜共済証紙の購入が遅延する理由、又は共済証書を購入しない理由＞</t>
    <rPh sb="16" eb="17">
      <t>マタ</t>
    </rPh>
    <rPh sb="18" eb="20">
      <t>キョウサイ</t>
    </rPh>
    <rPh sb="20" eb="22">
      <t>ショウショ</t>
    </rPh>
    <rPh sb="23" eb="25">
      <t>コウニュウ</t>
    </rPh>
    <rPh sb="28" eb="30">
      <t>リユウ</t>
    </rPh>
    <phoneticPr fontId="9"/>
  </si>
  <si>
    <t>共済証紙を購入しない理由が、共済証紙の手持ちがある場合は様式－２（１）を添付するとともに、以下に今回受注した工事に必要な掛け金収納額の算定根拠を記入してください。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8" eb="30">
      <t>ヨウシキ</t>
    </rPh>
    <rPh sb="36" eb="38">
      <t>テンプ</t>
    </rPh>
    <rPh sb="45" eb="47">
      <t>イカ</t>
    </rPh>
    <rPh sb="48" eb="50">
      <t>コンカイ</t>
    </rPh>
    <rPh sb="50" eb="52">
      <t>ジュチュウ</t>
    </rPh>
    <rPh sb="54" eb="56">
      <t>コウジ</t>
    </rPh>
    <rPh sb="57" eb="59">
      <t>ヒツヨウ</t>
    </rPh>
    <rPh sb="60" eb="61">
      <t>カ</t>
    </rPh>
    <rPh sb="62" eb="63">
      <t>キン</t>
    </rPh>
    <rPh sb="63" eb="65">
      <t>シュウノウ</t>
    </rPh>
    <rPh sb="65" eb="66">
      <t>ガク</t>
    </rPh>
    <rPh sb="67" eb="69">
      <t>サンテイ</t>
    </rPh>
    <rPh sb="69" eb="71">
      <t>コンキョ</t>
    </rPh>
    <rPh sb="72" eb="74">
      <t>キニュウ</t>
    </rPh>
    <phoneticPr fontId="9"/>
  </si>
  <si>
    <t>共済証紙を購入しない理由が、建設業退職金共済制度以外の退職金制度に加入している場合は様式－２（２）を添付してください。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2" eb="44">
      <t>ヨウシキ</t>
    </rPh>
    <rPh sb="50" eb="52">
      <t>テンプ</t>
    </rPh>
    <phoneticPr fontId="9"/>
  </si>
  <si>
    <t>様式－２（１）</t>
    <rPh sb="0" eb="2">
      <t>ヨウシキ</t>
    </rPh>
    <phoneticPr fontId="9"/>
  </si>
  <si>
    <t>共　　済　　証　　紙　　受　　払　　簿</t>
    <rPh sb="0" eb="1">
      <t>トモ</t>
    </rPh>
    <rPh sb="3" eb="4">
      <t>スミ</t>
    </rPh>
    <rPh sb="6" eb="7">
      <t>アカシ</t>
    </rPh>
    <rPh sb="9" eb="10">
      <t>カミ</t>
    </rPh>
    <rPh sb="12" eb="13">
      <t>ウケ</t>
    </rPh>
    <rPh sb="15" eb="16">
      <t>バライ</t>
    </rPh>
    <rPh sb="18" eb="19">
      <t>ボ</t>
    </rPh>
    <phoneticPr fontId="9"/>
  </si>
  <si>
    <t>共済契約者名</t>
    <rPh sb="0" eb="2">
      <t>キョウサイ</t>
    </rPh>
    <rPh sb="2" eb="5">
      <t>ケイヤクシャ</t>
    </rPh>
    <rPh sb="5" eb="6">
      <t>ナ</t>
    </rPh>
    <phoneticPr fontId="9"/>
  </si>
  <si>
    <t>⑨決算日</t>
    <rPh sb="1" eb="4">
      <t>ケッサンビ</t>
    </rPh>
    <phoneticPr fontId="9"/>
  </si>
  <si>
    <t>日</t>
    <rPh sb="0" eb="1">
      <t>ヒ</t>
    </rPh>
    <phoneticPr fontId="9"/>
  </si>
  <si>
    <t>◎</t>
    <phoneticPr fontId="9"/>
  </si>
  <si>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9"/>
  </si>
  <si>
    <t>決算　　期間</t>
    <rPh sb="0" eb="2">
      <t>ケッサン</t>
    </rPh>
    <rPh sb="4" eb="6">
      <t>キカン</t>
    </rPh>
    <phoneticPr fontId="9"/>
  </si>
  <si>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9"/>
  </si>
  <si>
    <t>様式-2へ</t>
    <rPh sb="0" eb="2">
      <t>ヨウシキ</t>
    </rPh>
    <phoneticPr fontId="9"/>
  </si>
  <si>
    <t>①共済契約成立年月日（Ｈ・Ｒ）</t>
    <rPh sb="1" eb="3">
      <t>キョウサイ</t>
    </rPh>
    <rPh sb="3" eb="5">
      <t>ケイヤク</t>
    </rPh>
    <rPh sb="5" eb="7">
      <t>セイリツ</t>
    </rPh>
    <rPh sb="7" eb="10">
      <t>ネンガッピ</t>
    </rPh>
    <phoneticPr fontId="9"/>
  </si>
  <si>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9"/>
  </si>
  <si>
    <t>②共済契約者番号</t>
    <rPh sb="1" eb="3">
      <t>キョウサイ</t>
    </rPh>
    <rPh sb="3" eb="6">
      <t>ケイヤクシャ</t>
    </rPh>
    <rPh sb="6" eb="8">
      <t>バンゴウ</t>
    </rPh>
    <phoneticPr fontId="9"/>
  </si>
  <si>
    <t>手帳の更新をすませた時にはこの受払簿にも記帳してください。</t>
    <rPh sb="0" eb="2">
      <t>テチョウ</t>
    </rPh>
    <rPh sb="3" eb="5">
      <t>コウシン</t>
    </rPh>
    <rPh sb="10" eb="11">
      <t>トキ</t>
    </rPh>
    <rPh sb="15" eb="18">
      <t>ウケハライボ</t>
    </rPh>
    <rPh sb="20" eb="22">
      <t>キチョウ</t>
    </rPh>
    <phoneticPr fontId="9"/>
  </si>
  <si>
    <t>受入・払出</t>
    <rPh sb="0" eb="2">
      <t>ウケイレ</t>
    </rPh>
    <rPh sb="3" eb="5">
      <t>ハライダシ</t>
    </rPh>
    <phoneticPr fontId="9"/>
  </si>
  <si>
    <t>受　　　　　入</t>
    <rPh sb="0" eb="1">
      <t>ウケ</t>
    </rPh>
    <rPh sb="6" eb="7">
      <t>イリ</t>
    </rPh>
    <phoneticPr fontId="9"/>
  </si>
  <si>
    <t>払　　　　　出</t>
    <rPh sb="0" eb="1">
      <t>バライ</t>
    </rPh>
    <rPh sb="6" eb="7">
      <t>デ</t>
    </rPh>
    <phoneticPr fontId="9"/>
  </si>
  <si>
    <t>残　　高</t>
    <rPh sb="0" eb="1">
      <t>ザン</t>
    </rPh>
    <rPh sb="3" eb="4">
      <t>コウ</t>
    </rPh>
    <phoneticPr fontId="9"/>
  </si>
  <si>
    <t>払出欄の貼付の内訳</t>
    <rPh sb="0" eb="2">
      <t>ハライダシ</t>
    </rPh>
    <rPh sb="2" eb="3">
      <t>ラン</t>
    </rPh>
    <rPh sb="4" eb="6">
      <t>チョウフ</t>
    </rPh>
    <rPh sb="7" eb="9">
      <t>ウチワケ</t>
    </rPh>
    <phoneticPr fontId="9"/>
  </si>
  <si>
    <t>更新年月日</t>
    <rPh sb="0" eb="2">
      <t>コウシン</t>
    </rPh>
    <rPh sb="2" eb="5">
      <t>ネンガッピ</t>
    </rPh>
    <phoneticPr fontId="9"/>
  </si>
  <si>
    <t>備　　考</t>
    <rPh sb="0" eb="1">
      <t>ソナエ</t>
    </rPh>
    <rPh sb="3" eb="4">
      <t>コウ</t>
    </rPh>
    <phoneticPr fontId="9"/>
  </si>
  <si>
    <t>年　月　日</t>
    <rPh sb="0" eb="1">
      <t>ネン</t>
    </rPh>
    <rPh sb="2" eb="3">
      <t>ツキ</t>
    </rPh>
    <rPh sb="4" eb="5">
      <t>ヒ</t>
    </rPh>
    <phoneticPr fontId="9"/>
  </si>
  <si>
    <t>購　　入</t>
    <rPh sb="0" eb="1">
      <t>コウ</t>
    </rPh>
    <rPh sb="3" eb="4">
      <t>イリ</t>
    </rPh>
    <phoneticPr fontId="9"/>
  </si>
  <si>
    <t>元請から受入</t>
    <rPh sb="0" eb="2">
      <t>モトウケ</t>
    </rPh>
    <rPh sb="4" eb="6">
      <t>ウケイレ</t>
    </rPh>
    <phoneticPr fontId="9"/>
  </si>
  <si>
    <t>計　（Ａ）</t>
    <rPh sb="0" eb="1">
      <t>ケイ</t>
    </rPh>
    <phoneticPr fontId="9"/>
  </si>
  <si>
    <t>貼　　付</t>
    <rPh sb="0" eb="1">
      <t>ハ</t>
    </rPh>
    <rPh sb="3" eb="4">
      <t>ヅケ</t>
    </rPh>
    <phoneticPr fontId="9"/>
  </si>
  <si>
    <t>下請へ交付</t>
    <rPh sb="0" eb="2">
      <t>シタウケ</t>
    </rPh>
    <rPh sb="3" eb="5">
      <t>コウフ</t>
    </rPh>
    <phoneticPr fontId="9"/>
  </si>
  <si>
    <t>計　（Ｂ）</t>
    <rPh sb="0" eb="1">
      <t>ケイ</t>
    </rPh>
    <phoneticPr fontId="9"/>
  </si>
  <si>
    <t>（Ａ）－（Ｂ）</t>
    <phoneticPr fontId="9"/>
  </si>
  <si>
    <t>貼付人員</t>
    <rPh sb="0" eb="2">
      <t>チョウフ</t>
    </rPh>
    <rPh sb="2" eb="4">
      <t>ジンイン</t>
    </rPh>
    <phoneticPr fontId="9"/>
  </si>
  <si>
    <t>就　労　月</t>
    <rPh sb="0" eb="1">
      <t>シュウ</t>
    </rPh>
    <rPh sb="2" eb="3">
      <t>ロウ</t>
    </rPh>
    <rPh sb="4" eb="5">
      <t>ツキ</t>
    </rPh>
    <phoneticPr fontId="9"/>
  </si>
  <si>
    <t>手帳更新数</t>
    <rPh sb="0" eb="2">
      <t>テチョウ</t>
    </rPh>
    <rPh sb="2" eb="4">
      <t>コウシン</t>
    </rPh>
    <rPh sb="4" eb="5">
      <t>スウ</t>
    </rPh>
    <phoneticPr fontId="9"/>
  </si>
  <si>
    <t>前期（前頁）繰越</t>
    <rPh sb="0" eb="2">
      <t>ゼンキ</t>
    </rPh>
    <rPh sb="3" eb="4">
      <t>ゼン</t>
    </rPh>
    <rPh sb="4" eb="5">
      <t>ペイジ</t>
    </rPh>
    <rPh sb="6" eb="8">
      <t>クリコシ</t>
    </rPh>
    <phoneticPr fontId="9"/>
  </si>
  <si>
    <t>日分</t>
    <rPh sb="0" eb="1">
      <t>ヒ</t>
    </rPh>
    <rPh sb="1" eb="2">
      <t>ブン</t>
    </rPh>
    <phoneticPr fontId="9"/>
  </si>
  <si>
    <t>元請名</t>
    <rPh sb="0" eb="2">
      <t>モトウケ</t>
    </rPh>
    <rPh sb="2" eb="3">
      <t>ナ</t>
    </rPh>
    <phoneticPr fontId="9"/>
  </si>
  <si>
    <t>下請名</t>
    <rPh sb="0" eb="2">
      <t>シタウケ</t>
    </rPh>
    <rPh sb="2" eb="3">
      <t>ナ</t>
    </rPh>
    <phoneticPr fontId="9"/>
  </si>
  <si>
    <t>人</t>
    <rPh sb="0" eb="1">
      <t>ヒト</t>
    </rPh>
    <phoneticPr fontId="9"/>
  </si>
  <si>
    <t>月分</t>
    <rPh sb="0" eb="1">
      <t>ツキ</t>
    </rPh>
    <rPh sb="1" eb="2">
      <t>ブン</t>
    </rPh>
    <phoneticPr fontId="9"/>
  </si>
  <si>
    <t>冊</t>
    <rPh sb="0" eb="1">
      <t>サツ</t>
    </rPh>
    <phoneticPr fontId="9"/>
  </si>
  <si>
    <t>決算期間内　　　　　　の　合　計</t>
    <rPh sb="0" eb="2">
      <t>ケッサン</t>
    </rPh>
    <rPh sb="2" eb="4">
      <t>キカン</t>
    </rPh>
    <rPh sb="4" eb="5">
      <t>ナイ</t>
    </rPh>
    <rPh sb="13" eb="14">
      <t>ゴウ</t>
    </rPh>
    <rPh sb="15" eb="16">
      <t>ケイ</t>
    </rPh>
    <phoneticPr fontId="9"/>
  </si>
  <si>
    <t>次頁へ　　　　（次年度へ）　　　転　　記</t>
    <rPh sb="0" eb="1">
      <t>ジ</t>
    </rPh>
    <rPh sb="1" eb="2">
      <t>ペイジ</t>
    </rPh>
    <rPh sb="8" eb="11">
      <t>ジネンド</t>
    </rPh>
    <rPh sb="16" eb="17">
      <t>テン</t>
    </rPh>
    <rPh sb="19" eb="20">
      <t>キ</t>
    </rPh>
    <phoneticPr fontId="9"/>
  </si>
  <si>
    <t>③決算日の　　　被共済者数</t>
    <rPh sb="1" eb="4">
      <t>ケッサンビ</t>
    </rPh>
    <rPh sb="8" eb="9">
      <t>ヒ</t>
    </rPh>
    <rPh sb="9" eb="11">
      <t>キョウサイ</t>
    </rPh>
    <rPh sb="11" eb="12">
      <t>シャ</t>
    </rPh>
    <rPh sb="12" eb="13">
      <t>スウ</t>
    </rPh>
    <phoneticPr fontId="9"/>
  </si>
  <si>
    <t>建　退　共</t>
    <rPh sb="0" eb="1">
      <t>ケン</t>
    </rPh>
    <rPh sb="2" eb="3">
      <t>タイ</t>
    </rPh>
    <rPh sb="4" eb="5">
      <t>トモ</t>
    </rPh>
    <phoneticPr fontId="9"/>
  </si>
  <si>
    <t>④決算期間内　　　　　　　　の手帳更新数</t>
    <rPh sb="1" eb="3">
      <t>ケッサン</t>
    </rPh>
    <rPh sb="3" eb="5">
      <t>キカン</t>
    </rPh>
    <rPh sb="5" eb="6">
      <t>ナイ</t>
    </rPh>
    <rPh sb="15" eb="17">
      <t>テチョウ</t>
    </rPh>
    <rPh sb="17" eb="19">
      <t>コウシン</t>
    </rPh>
    <rPh sb="19" eb="20">
      <t>スウ</t>
    </rPh>
    <phoneticPr fontId="9"/>
  </si>
  <si>
    <t>確　認　印</t>
    <rPh sb="0" eb="1">
      <t>アキラ</t>
    </rPh>
    <rPh sb="2" eb="3">
      <t>シノブ</t>
    </rPh>
    <rPh sb="4" eb="5">
      <t>イン</t>
    </rPh>
    <phoneticPr fontId="9"/>
  </si>
  <si>
    <t>⑦</t>
    <phoneticPr fontId="9"/>
  </si>
  <si>
    <t>（注）</t>
    <rPh sb="1" eb="2">
      <t>チュウ</t>
    </rPh>
    <phoneticPr fontId="9"/>
  </si>
  <si>
    <t>の箇所に必要事項入力。必ず、受入・払出年月日を入力。</t>
    <rPh sb="1" eb="3">
      <t>カショ</t>
    </rPh>
    <rPh sb="4" eb="6">
      <t>ヒツヨウ</t>
    </rPh>
    <rPh sb="6" eb="8">
      <t>ジコウ</t>
    </rPh>
    <rPh sb="8" eb="10">
      <t>ニュウリョク</t>
    </rPh>
    <phoneticPr fontId="9"/>
  </si>
  <si>
    <t>所在地</t>
  </si>
  <si>
    <t>称号又は名称</t>
    <phoneticPr fontId="9"/>
  </si>
  <si>
    <t>代表者名</t>
  </si>
  <si>
    <t>　当社及び本工事にかかわる下請業者は、下記の退職金制度を有しており、退職金制度に未加入の従業者がいないことを申出ます。</t>
    <phoneticPr fontId="9"/>
  </si>
  <si>
    <t>１．当社の退職金制度</t>
  </si>
  <si>
    <t>退職金制度の名称</t>
  </si>
  <si>
    <t>　　</t>
  </si>
  <si>
    <t>２．下請業者の退職金制度</t>
  </si>
  <si>
    <t>業者名</t>
  </si>
  <si>
    <t>※退職金制度の名称欄に記入できるものは次に該当するもの。</t>
    <phoneticPr fontId="9"/>
  </si>
  <si>
    <r>
      <t>　</t>
    </r>
    <r>
      <rPr>
        <sz val="11"/>
        <color indexed="8"/>
        <rFont val="Century"/>
        <family val="1"/>
      </rPr>
      <t>(1)</t>
    </r>
    <r>
      <rPr>
        <sz val="11"/>
        <color indexed="8"/>
        <rFont val="ＭＳ 明朝"/>
        <family val="1"/>
        <charset val="128"/>
      </rPr>
      <t>自社退職金制度（労働協約若しくは就業規則等に定めがある）</t>
    </r>
    <phoneticPr fontId="9"/>
  </si>
  <si>
    <r>
      <t>　</t>
    </r>
    <r>
      <rPr>
        <sz val="11"/>
        <color indexed="8"/>
        <rFont val="Century"/>
        <family val="1"/>
      </rPr>
      <t>(2)</t>
    </r>
    <r>
      <rPr>
        <sz val="11"/>
        <color indexed="8"/>
        <rFont val="ＭＳ 明朝"/>
        <family val="1"/>
        <charset val="128"/>
      </rPr>
      <t>中小企業退職金共済法に規定する中小企業退職金共済契約</t>
    </r>
    <phoneticPr fontId="9"/>
  </si>
  <si>
    <r>
      <t>　</t>
    </r>
    <r>
      <rPr>
        <sz val="11"/>
        <color indexed="8"/>
        <rFont val="Century"/>
        <family val="1"/>
      </rPr>
      <t>(3)</t>
    </r>
    <r>
      <rPr>
        <sz val="11"/>
        <color indexed="8"/>
        <rFont val="ＭＳ 明朝"/>
        <family val="1"/>
        <charset val="128"/>
      </rPr>
      <t>所得税法に規定する特定退職金共済団体との退職金共済契約</t>
    </r>
    <phoneticPr fontId="9"/>
  </si>
  <si>
    <r>
      <t>　</t>
    </r>
    <r>
      <rPr>
        <sz val="11"/>
        <color indexed="8"/>
        <rFont val="Century"/>
        <family val="1"/>
      </rPr>
      <t>(4)</t>
    </r>
    <r>
      <rPr>
        <sz val="11"/>
        <color indexed="8"/>
        <rFont val="ＭＳ 明朝"/>
        <family val="1"/>
        <charset val="128"/>
      </rPr>
      <t>厚生年金基金</t>
    </r>
    <phoneticPr fontId="9"/>
  </si>
  <si>
    <r>
      <t>　</t>
    </r>
    <r>
      <rPr>
        <sz val="11"/>
        <color indexed="8"/>
        <rFont val="Century"/>
        <family val="1"/>
      </rPr>
      <t>(5)</t>
    </r>
    <r>
      <rPr>
        <sz val="11"/>
        <color indexed="8"/>
        <rFont val="ＭＳ 明朝"/>
        <family val="1"/>
        <charset val="128"/>
      </rPr>
      <t>法人税法に規定する適格退職年金</t>
    </r>
    <phoneticPr fontId="9"/>
  </si>
  <si>
    <r>
      <t>　</t>
    </r>
    <r>
      <rPr>
        <sz val="11"/>
        <color indexed="8"/>
        <rFont val="Century"/>
        <family val="1"/>
      </rPr>
      <t>(6)</t>
    </r>
    <r>
      <rPr>
        <sz val="11"/>
        <color indexed="8"/>
        <rFont val="ＭＳ 明朝"/>
        <family val="1"/>
        <charset val="128"/>
      </rPr>
      <t>確定給付企業年金法に規定する確定給付企業年金</t>
    </r>
    <phoneticPr fontId="9"/>
  </si>
  <si>
    <r>
      <t>　</t>
    </r>
    <r>
      <rPr>
        <sz val="11"/>
        <color indexed="8"/>
        <rFont val="Century"/>
        <family val="1"/>
      </rPr>
      <t>(7)</t>
    </r>
    <r>
      <rPr>
        <sz val="11"/>
        <color indexed="8"/>
        <rFont val="ＭＳ 明朝"/>
        <family val="1"/>
        <charset val="128"/>
      </rPr>
      <t>確定拠出年金法に規定する企業型年金</t>
    </r>
    <phoneticPr fontId="9"/>
  </si>
  <si>
    <r>
      <t>※確認資料は求めないが、必要に応じて「建設業退職金共済制度及び法定外労働災害補償制度の取扱要領」第</t>
    </r>
    <r>
      <rPr>
        <sz val="11"/>
        <color indexed="8"/>
        <rFont val="Century"/>
        <family val="1"/>
      </rPr>
      <t>7</t>
    </r>
    <r>
      <rPr>
        <sz val="11"/>
        <color indexed="8"/>
        <rFont val="ＭＳ 明朝"/>
        <family val="1"/>
        <charset val="128"/>
      </rPr>
      <t>項により、資料の提出を求める場合がある。</t>
    </r>
  </si>
  <si>
    <t>様式－３</t>
    <rPh sb="0" eb="2">
      <t>ヨウシキ</t>
    </rPh>
    <phoneticPr fontId="9"/>
  </si>
  <si>
    <t>法定外労働災害補償制度加入証明書</t>
    <phoneticPr fontId="9"/>
  </si>
  <si>
    <t>住　　　所</t>
    <phoneticPr fontId="9"/>
  </si>
  <si>
    <t>商号又は名称</t>
    <phoneticPr fontId="9"/>
  </si>
  <si>
    <t>代表者氏名</t>
    <phoneticPr fontId="9"/>
  </si>
  <si>
    <t>１　工事番号</t>
  </si>
  <si>
    <t>２　工 事 名</t>
  </si>
  <si>
    <t>３　契約金額</t>
  </si>
  <si>
    <t>加入証明書添付又は別添</t>
  </si>
  <si>
    <t>休日（現場閉所）取得計画実績表</t>
    <rPh sb="0" eb="2">
      <t>キュウジツ</t>
    </rPh>
    <rPh sb="3" eb="5">
      <t>ゲンバ</t>
    </rPh>
    <rPh sb="5" eb="7">
      <t>ヘイショ</t>
    </rPh>
    <rPh sb="8" eb="10">
      <t>シュトク</t>
    </rPh>
    <rPh sb="10" eb="12">
      <t>ケイカク</t>
    </rPh>
    <rPh sb="12" eb="14">
      <t>ジッセキ</t>
    </rPh>
    <rPh sb="14" eb="15">
      <t>ヒョウ</t>
    </rPh>
    <phoneticPr fontId="90"/>
  </si>
  <si>
    <t>工事名：○○○工事（○○工区）</t>
    <rPh sb="0" eb="3">
      <t>コウジメイ</t>
    </rPh>
    <rPh sb="7" eb="9">
      <t>コウジ</t>
    </rPh>
    <rPh sb="12" eb="14">
      <t>コウク</t>
    </rPh>
    <phoneticPr fontId="90"/>
  </si>
  <si>
    <t>期   間：令和○年○月○日　～　令和●年●月●日（契約工期を記載）</t>
    <rPh sb="0" eb="1">
      <t>キ</t>
    </rPh>
    <rPh sb="4" eb="5">
      <t>アイダ</t>
    </rPh>
    <rPh sb="6" eb="8">
      <t>レイワ</t>
    </rPh>
    <rPh sb="9" eb="10">
      <t>ネン</t>
    </rPh>
    <rPh sb="11" eb="12">
      <t>ガツ</t>
    </rPh>
    <rPh sb="13" eb="14">
      <t>ニチ</t>
    </rPh>
    <rPh sb="17" eb="19">
      <t>レイワ</t>
    </rPh>
    <rPh sb="20" eb="21">
      <t>ネン</t>
    </rPh>
    <rPh sb="22" eb="23">
      <t>ガツ</t>
    </rPh>
    <rPh sb="24" eb="25">
      <t>ニチ</t>
    </rPh>
    <rPh sb="26" eb="30">
      <t>ケイヤクコウキ</t>
    </rPh>
    <rPh sb="31" eb="33">
      <t>キサイ</t>
    </rPh>
    <phoneticPr fontId="90"/>
  </si>
  <si>
    <t>カレンダー開始日</t>
    <rPh sb="5" eb="8">
      <t>カイシビ</t>
    </rPh>
    <phoneticPr fontId="90"/>
  </si>
  <si>
    <t>【凡例】</t>
    <rPh sb="1" eb="3">
      <t>ハンレイ</t>
    </rPh>
    <phoneticPr fontId="90"/>
  </si>
  <si>
    <t>○</t>
    <phoneticPr fontId="90"/>
  </si>
  <si>
    <t>休日（予定）</t>
    <rPh sb="0" eb="2">
      <t>キュウジツ</t>
    </rPh>
    <rPh sb="3" eb="5">
      <t>ヨテイ</t>
    </rPh>
    <phoneticPr fontId="90"/>
  </si>
  <si>
    <t>●</t>
    <phoneticPr fontId="90"/>
  </si>
  <si>
    <t>休日（実施）</t>
    <rPh sb="0" eb="2">
      <t>キュウジツ</t>
    </rPh>
    <rPh sb="3" eb="5">
      <t>ジッシ</t>
    </rPh>
    <phoneticPr fontId="90"/>
  </si>
  <si>
    <t>作業日（※空欄）</t>
    <rPh sb="0" eb="3">
      <t>サギョウビ</t>
    </rPh>
    <rPh sb="5" eb="7">
      <t>クウラン</t>
    </rPh>
    <phoneticPr fontId="90"/>
  </si>
  <si>
    <t>／</t>
    <phoneticPr fontId="90"/>
  </si>
  <si>
    <t>対象期間外</t>
    <rPh sb="0" eb="5">
      <t>タイショウキカンガイ</t>
    </rPh>
    <phoneticPr fontId="90"/>
  </si>
  <si>
    <t>月毎の確認</t>
    <rPh sb="0" eb="2">
      <t>ツキゴト</t>
    </rPh>
    <rPh sb="3" eb="5">
      <t>カクニン</t>
    </rPh>
    <phoneticPr fontId="90"/>
  </si>
  <si>
    <t>月</t>
    <rPh sb="0" eb="1">
      <t>ツキ</t>
    </rPh>
    <phoneticPr fontId="90"/>
  </si>
  <si>
    <t>現場閉所計</t>
    <rPh sb="0" eb="2">
      <t>ゲンバ</t>
    </rPh>
    <rPh sb="2" eb="4">
      <t>ヘイショ</t>
    </rPh>
    <rPh sb="4" eb="5">
      <t>ケイ</t>
    </rPh>
    <phoneticPr fontId="90"/>
  </si>
  <si>
    <t>現場閉所累計</t>
    <rPh sb="0" eb="2">
      <t>ゲンバ</t>
    </rPh>
    <rPh sb="2" eb="4">
      <t>ヘイショ</t>
    </rPh>
    <rPh sb="4" eb="5">
      <t>ルイ</t>
    </rPh>
    <rPh sb="5" eb="6">
      <t>ケイ</t>
    </rPh>
    <phoneticPr fontId="90"/>
  </si>
  <si>
    <t>計画</t>
    <rPh sb="0" eb="2">
      <t>ケイカク</t>
    </rPh>
    <phoneticPr fontId="90"/>
  </si>
  <si>
    <t>対象期間</t>
    <rPh sb="0" eb="2">
      <t>タイショウ</t>
    </rPh>
    <rPh sb="2" eb="4">
      <t>キカン</t>
    </rPh>
    <phoneticPr fontId="90"/>
  </si>
  <si>
    <t>日</t>
    <rPh sb="0" eb="1">
      <t>ニチ</t>
    </rPh>
    <phoneticPr fontId="90"/>
  </si>
  <si>
    <t>閉所日数</t>
    <rPh sb="0" eb="2">
      <t>ヘイショ</t>
    </rPh>
    <rPh sb="2" eb="4">
      <t>ニッスウ</t>
    </rPh>
    <phoneticPr fontId="90"/>
  </si>
  <si>
    <t>曜日</t>
    <rPh sb="0" eb="2">
      <t>ヨウビ</t>
    </rPh>
    <phoneticPr fontId="90"/>
  </si>
  <si>
    <t>現場閉所率</t>
    <rPh sb="0" eb="2">
      <t>ゲンバ</t>
    </rPh>
    <rPh sb="2" eb="4">
      <t>ヘイショ</t>
    </rPh>
    <rPh sb="4" eb="5">
      <t>リツ</t>
    </rPh>
    <phoneticPr fontId="90"/>
  </si>
  <si>
    <t>行事</t>
    <rPh sb="0" eb="2">
      <t>ギョウジ</t>
    </rPh>
    <phoneticPr fontId="90"/>
  </si>
  <si>
    <t>実施</t>
    <rPh sb="0" eb="2">
      <t>ジッシ</t>
    </rPh>
    <phoneticPr fontId="90"/>
  </si>
  <si>
    <t>／</t>
  </si>
  <si>
    <t>○</t>
  </si>
  <si>
    <t>●</t>
  </si>
  <si>
    <t>※１工事着手日：始期日以降に準備工事（現場事務所の建設・測量等）、工場製作を含む工事における工場製作工に着手した日</t>
    <rPh sb="2" eb="7">
      <t>コウジチャクシュビ</t>
    </rPh>
    <rPh sb="8" eb="9">
      <t>ハジ</t>
    </rPh>
    <rPh sb="9" eb="10">
      <t>キ</t>
    </rPh>
    <rPh sb="30" eb="31">
      <t>トウ</t>
    </rPh>
    <rPh sb="56" eb="57">
      <t>ヒ</t>
    </rPh>
    <phoneticPr fontId="90"/>
  </si>
  <si>
    <t>工事全体の確認</t>
    <rPh sb="0" eb="2">
      <t>コウジ</t>
    </rPh>
    <rPh sb="2" eb="4">
      <t>ゼンタイ</t>
    </rPh>
    <rPh sb="5" eb="7">
      <t>カクニン</t>
    </rPh>
    <phoneticPr fontId="90"/>
  </si>
  <si>
    <t>全対象期間</t>
    <rPh sb="0" eb="1">
      <t>ゼン</t>
    </rPh>
    <rPh sb="1" eb="3">
      <t>タイショウ</t>
    </rPh>
    <rPh sb="3" eb="5">
      <t>キカン</t>
    </rPh>
    <phoneticPr fontId="90"/>
  </si>
  <si>
    <t>全現場閉所日数</t>
    <rPh sb="0" eb="1">
      <t>ゼン</t>
    </rPh>
    <rPh sb="1" eb="3">
      <t>ゲンバ</t>
    </rPh>
    <rPh sb="3" eb="5">
      <t>ヘイショ</t>
    </rPh>
    <rPh sb="5" eb="7">
      <t>ニッスウ</t>
    </rPh>
    <phoneticPr fontId="90"/>
  </si>
  <si>
    <t>【算定除外期間】：夏季休暇（8月13日～8月15日）、年末年始（12月29日～翌年1月3日）は算定期間の分母・分子に含めない</t>
    <rPh sb="1" eb="3">
      <t>サンテイ</t>
    </rPh>
    <rPh sb="3" eb="5">
      <t>ジョガイ</t>
    </rPh>
    <rPh sb="5" eb="7">
      <t>キカン</t>
    </rPh>
    <rPh sb="9" eb="11">
      <t>カキ</t>
    </rPh>
    <rPh sb="11" eb="13">
      <t>キュウカ</t>
    </rPh>
    <rPh sb="15" eb="16">
      <t>ガツ</t>
    </rPh>
    <rPh sb="18" eb="19">
      <t>ニチ</t>
    </rPh>
    <rPh sb="21" eb="22">
      <t>ガツ</t>
    </rPh>
    <rPh sb="24" eb="25">
      <t>ニチ</t>
    </rPh>
    <rPh sb="27" eb="31">
      <t>ネンマツネンシ</t>
    </rPh>
    <rPh sb="34" eb="35">
      <t>ガツ</t>
    </rPh>
    <rPh sb="37" eb="38">
      <t>ニチ</t>
    </rPh>
    <rPh sb="39" eb="41">
      <t>ヨクトシ</t>
    </rPh>
    <rPh sb="42" eb="43">
      <t>ガツ</t>
    </rPh>
    <rPh sb="44" eb="45">
      <t>ニチ</t>
    </rPh>
    <rPh sb="47" eb="51">
      <t>サンテイキカン</t>
    </rPh>
    <rPh sb="52" eb="54">
      <t>ブンボ</t>
    </rPh>
    <rPh sb="55" eb="57">
      <t>ブンシ</t>
    </rPh>
    <rPh sb="58" eb="59">
      <t>フク</t>
    </rPh>
    <phoneticPr fontId="90"/>
  </si>
  <si>
    <t>算定除外期間以外の祝日（ＧＷ含む）は、算定期間（分母）の対象＝現場閉所の場合は分子にカウントして現場閉所率を算定</t>
    <rPh sb="0" eb="6">
      <t>サンテイジョガイキカン</t>
    </rPh>
    <rPh sb="6" eb="8">
      <t>イガイ</t>
    </rPh>
    <rPh sb="9" eb="11">
      <t>シュクジツ</t>
    </rPh>
    <rPh sb="14" eb="15">
      <t>フク</t>
    </rPh>
    <rPh sb="19" eb="23">
      <t>サンテイキカン</t>
    </rPh>
    <rPh sb="24" eb="26">
      <t>ブンボ</t>
    </rPh>
    <rPh sb="28" eb="30">
      <t>タイショウ</t>
    </rPh>
    <rPh sb="31" eb="35">
      <t>ゲンバヘイショ</t>
    </rPh>
    <rPh sb="36" eb="38">
      <t>バアイ</t>
    </rPh>
    <rPh sb="39" eb="41">
      <t>ブンシ</t>
    </rPh>
    <rPh sb="48" eb="53">
      <t>ゲンバヘイショリツ</t>
    </rPh>
    <rPh sb="54" eb="56">
      <t>サンテイ</t>
    </rPh>
    <phoneticPr fontId="90"/>
  </si>
  <si>
    <t>統一様式－５(1)</t>
    <rPh sb="0" eb="2">
      <t>トウイツ</t>
    </rPh>
    <rPh sb="2" eb="4">
      <t>ヨウシキ</t>
    </rPh>
    <phoneticPr fontId="57"/>
  </si>
  <si>
    <t>請求書</t>
    <rPh sb="0" eb="3">
      <t>セイキュウショ</t>
    </rPh>
    <phoneticPr fontId="57"/>
  </si>
  <si>
    <t>（</t>
    <phoneticPr fontId="57"/>
  </si>
  <si>
    <t>前払金</t>
  </si>
  <si>
    <t>）</t>
    <phoneticPr fontId="57"/>
  </si>
  <si>
    <t>前払金</t>
    <phoneticPr fontId="9"/>
  </si>
  <si>
    <t>ただし、次の工事の請負代金の前払として</t>
  </si>
  <si>
    <t>中間前払金</t>
    <phoneticPr fontId="9"/>
  </si>
  <si>
    <t>ただし、次の工事の請負代金の中間前払として</t>
    <phoneticPr fontId="9"/>
  </si>
  <si>
    <t>請求者（住所）</t>
    <phoneticPr fontId="57"/>
  </si>
  <si>
    <t>部分払金</t>
    <phoneticPr fontId="9"/>
  </si>
  <si>
    <t>指定部分完済払金</t>
    <phoneticPr fontId="9"/>
  </si>
  <si>
    <t>ただし、次の工事の指定部分に係る代金として</t>
    <phoneticPr fontId="9"/>
  </si>
  <si>
    <t>完成代金</t>
    <rPh sb="0" eb="4">
      <t>カンセイダイキン</t>
    </rPh>
    <phoneticPr fontId="9"/>
  </si>
  <si>
    <t>ただし、次の工事の請負代金として</t>
    <phoneticPr fontId="9"/>
  </si>
  <si>
    <t>（氏名）</t>
    <phoneticPr fontId="57"/>
  </si>
  <si>
    <t>下記のとおり請求します。</t>
    <phoneticPr fontId="57"/>
  </si>
  <si>
    <t>請求金額</t>
    <phoneticPr fontId="57"/>
  </si>
  <si>
    <t>工事番号</t>
    <rPh sb="0" eb="2">
      <t>コウジ</t>
    </rPh>
    <rPh sb="2" eb="4">
      <t>バンゴウ</t>
    </rPh>
    <phoneticPr fontId="96"/>
  </si>
  <si>
    <t>契約日</t>
  </si>
  <si>
    <t>振込希望金融機関名</t>
  </si>
  <si>
    <t>預金の種別</t>
  </si>
  <si>
    <t>普通</t>
    <rPh sb="0" eb="2">
      <t>フツウ</t>
    </rPh>
    <phoneticPr fontId="9"/>
  </si>
  <si>
    <t>当座</t>
    <rPh sb="0" eb="2">
      <t>トウザ</t>
    </rPh>
    <phoneticPr fontId="9"/>
  </si>
  <si>
    <t>口座番号</t>
  </si>
  <si>
    <t>口座名義</t>
  </si>
  <si>
    <t>フリガナ</t>
  </si>
  <si>
    <t>（　　　）には前払金、中間前払金、部分払金、指定部分完済払金、完成代金の別を記入すること。</t>
    <phoneticPr fontId="9"/>
  </si>
  <si>
    <t>部分払金を請求する場合は、請求内訳書を添付すること。</t>
  </si>
  <si>
    <t>事前協議チェックシート(工事用)</t>
    <rPh sb="0" eb="2">
      <t>ジゼン</t>
    </rPh>
    <rPh sb="2" eb="4">
      <t>キョウギ</t>
    </rPh>
    <rPh sb="12" eb="14">
      <t>コウジ</t>
    </rPh>
    <rPh sb="14" eb="15">
      <t>ヨウ</t>
    </rPh>
    <phoneticPr fontId="9"/>
  </si>
  <si>
    <t>入力表へ戻る</t>
    <phoneticPr fontId="9"/>
  </si>
  <si>
    <t>(１)協議参加者</t>
    <rPh sb="3" eb="5">
      <t>キョウギ</t>
    </rPh>
    <rPh sb="5" eb="7">
      <t>サンカ</t>
    </rPh>
    <rPh sb="7" eb="8">
      <t>シャ</t>
    </rPh>
    <phoneticPr fontId="9"/>
  </si>
  <si>
    <t>実施日　</t>
    <rPh sb="0" eb="3">
      <t>ジッシビ</t>
    </rPh>
    <phoneticPr fontId="9"/>
  </si>
  <si>
    <t>工　事　番　号</t>
    <rPh sb="0" eb="1">
      <t>コウ</t>
    </rPh>
    <rPh sb="2" eb="3">
      <t>コト</t>
    </rPh>
    <rPh sb="4" eb="5">
      <t>バン</t>
    </rPh>
    <rPh sb="6" eb="7">
      <t>ゴウ</t>
    </rPh>
    <phoneticPr fontId="9"/>
  </si>
  <si>
    <t>工　  事  　名</t>
    <rPh sb="0" eb="1">
      <t>コウ</t>
    </rPh>
    <rPh sb="4" eb="5">
      <t>コト</t>
    </rPh>
    <rPh sb="8" eb="9">
      <t>メイ</t>
    </rPh>
    <phoneticPr fontId="9"/>
  </si>
  <si>
    <t>工　    　　期</t>
    <rPh sb="0" eb="1">
      <t>コウ</t>
    </rPh>
    <rPh sb="8" eb="9">
      <t>キ</t>
    </rPh>
    <phoneticPr fontId="9"/>
  </si>
  <si>
    <t>発　  注　  者</t>
    <rPh sb="0" eb="1">
      <t>ハツ</t>
    </rPh>
    <rPh sb="4" eb="5">
      <t>チュウ</t>
    </rPh>
    <rPh sb="8" eb="9">
      <t>シャ</t>
    </rPh>
    <phoneticPr fontId="9"/>
  </si>
  <si>
    <t>部　　署　　名</t>
    <rPh sb="0" eb="1">
      <t>ブ</t>
    </rPh>
    <rPh sb="3" eb="4">
      <t>ショ</t>
    </rPh>
    <rPh sb="6" eb="7">
      <t>メイ</t>
    </rPh>
    <phoneticPr fontId="9"/>
  </si>
  <si>
    <t>主 任 監 督 員</t>
    <rPh sb="0" eb="1">
      <t>シュ</t>
    </rPh>
    <rPh sb="2" eb="3">
      <t>ニン</t>
    </rPh>
    <rPh sb="4" eb="5">
      <t>ラン</t>
    </rPh>
    <rPh sb="6" eb="7">
      <t>ヨシ</t>
    </rPh>
    <rPh sb="8" eb="9">
      <t>イン</t>
    </rPh>
    <phoneticPr fontId="9"/>
  </si>
  <si>
    <t>受  　注  　者</t>
    <rPh sb="0" eb="1">
      <t>ウケ</t>
    </rPh>
    <rPh sb="4" eb="5">
      <t>チュウ</t>
    </rPh>
    <rPh sb="8" eb="9">
      <t>シャ</t>
    </rPh>
    <phoneticPr fontId="9"/>
  </si>
  <si>
    <t>会    社    名</t>
    <rPh sb="0" eb="1">
      <t>カイ</t>
    </rPh>
    <rPh sb="5" eb="6">
      <t>シャ</t>
    </rPh>
    <rPh sb="10" eb="11">
      <t>メイ</t>
    </rPh>
    <phoneticPr fontId="9"/>
  </si>
  <si>
    <t>現 場 代 理 人</t>
    <rPh sb="0" eb="1">
      <t>ウツツ</t>
    </rPh>
    <rPh sb="2" eb="3">
      <t>バ</t>
    </rPh>
    <rPh sb="4" eb="5">
      <t>ダイ</t>
    </rPh>
    <rPh sb="6" eb="7">
      <t>リ</t>
    </rPh>
    <rPh sb="8" eb="9">
      <t>ジン</t>
    </rPh>
    <phoneticPr fontId="9"/>
  </si>
  <si>
    <t>(２)基本事項の確認</t>
    <rPh sb="3" eb="5">
      <t>キホン</t>
    </rPh>
    <rPh sb="5" eb="7">
      <t>ジコウ</t>
    </rPh>
    <rPh sb="8" eb="10">
      <t>カクニン</t>
    </rPh>
    <phoneticPr fontId="9"/>
  </si>
  <si>
    <t>工事番号（コード）</t>
    <rPh sb="0" eb="2">
      <t>コウジ</t>
    </rPh>
    <rPh sb="2" eb="3">
      <t>バン</t>
    </rPh>
    <rPh sb="3" eb="4">
      <t>ゴウ</t>
    </rPh>
    <phoneticPr fontId="9"/>
  </si>
  <si>
    <t>（仕様書に記載の工事番号コード16桁）</t>
    <rPh sb="1" eb="4">
      <t>シヨウショ</t>
    </rPh>
    <rPh sb="5" eb="7">
      <t>キサイ</t>
    </rPh>
    <rPh sb="8" eb="10">
      <t>コウジ</t>
    </rPh>
    <rPh sb="10" eb="12">
      <t>バンゴウ</t>
    </rPh>
    <rPh sb="17" eb="18">
      <t>ケタ</t>
    </rPh>
    <phoneticPr fontId="9"/>
  </si>
  <si>
    <t>業　務　種　別</t>
    <rPh sb="0" eb="1">
      <t>ギョウ</t>
    </rPh>
    <rPh sb="2" eb="3">
      <t>ツトム</t>
    </rPh>
    <rPh sb="4" eb="5">
      <t>タネ</t>
    </rPh>
    <rPh sb="6" eb="7">
      <t>ベツ</t>
    </rPh>
    <phoneticPr fontId="9"/>
  </si>
  <si>
    <t>（「上天草市電子納品運用ガイドライン」1-3参照）</t>
    <rPh sb="22" eb="24">
      <t>サンショウ</t>
    </rPh>
    <phoneticPr fontId="9"/>
  </si>
  <si>
    <t>受注者コード</t>
    <rPh sb="0" eb="2">
      <t>ジュチュウ</t>
    </rPh>
    <rPh sb="2" eb="3">
      <t>シャ</t>
    </rPh>
    <phoneticPr fontId="9"/>
  </si>
  <si>
    <t>（建設業の「許可番号」を変換コード化した8桁の数字）</t>
    <rPh sb="1" eb="4">
      <t>ケンセツギョウ</t>
    </rPh>
    <rPh sb="6" eb="8">
      <t>キョカ</t>
    </rPh>
    <rPh sb="8" eb="10">
      <t>バンゴウ</t>
    </rPh>
    <rPh sb="12" eb="14">
      <t>ヘンカン</t>
    </rPh>
    <rPh sb="17" eb="18">
      <t>カ</t>
    </rPh>
    <rPh sb="21" eb="22">
      <t>ケタ</t>
    </rPh>
    <rPh sb="23" eb="25">
      <t>スウジ</t>
    </rPh>
    <phoneticPr fontId="9"/>
  </si>
  <si>
    <t>(３)電子メールデータ容量、利用ソフト及びファイル形式等</t>
    <rPh sb="3" eb="5">
      <t>デンシ</t>
    </rPh>
    <rPh sb="11" eb="13">
      <t>ヨウリョウ</t>
    </rPh>
    <rPh sb="14" eb="16">
      <t>リヨウ</t>
    </rPh>
    <rPh sb="19" eb="20">
      <t>オヨ</t>
    </rPh>
    <rPh sb="25" eb="27">
      <t>ケイシキ</t>
    </rPh>
    <rPh sb="27" eb="28">
      <t>ナド</t>
    </rPh>
    <phoneticPr fontId="9"/>
  </si>
  <si>
    <t>電子メールデータ
の容量制限</t>
    <rPh sb="0" eb="2">
      <t>デンシ</t>
    </rPh>
    <rPh sb="10" eb="12">
      <t>ヨウリョウ</t>
    </rPh>
    <rPh sb="12" eb="14">
      <t>セイゲン</t>
    </rPh>
    <phoneticPr fontId="9"/>
  </si>
  <si>
    <t>発　注　者</t>
    <phoneticPr fontId="9"/>
  </si>
  <si>
    <t>　■　　 １０Mbyte以下</t>
    <phoneticPr fontId="9"/>
  </si>
  <si>
    <t>受　注　者</t>
    <phoneticPr fontId="9"/>
  </si>
  <si>
    <t>　 ）Mbyte以下</t>
    <phoneticPr fontId="9"/>
  </si>
  <si>
    <t>利用ソフト及び
ファイル形式</t>
    <rPh sb="0" eb="2">
      <t>リヨウ</t>
    </rPh>
    <rPh sb="5" eb="6">
      <t>オヨ</t>
    </rPh>
    <rPh sb="12" eb="14">
      <t>ケイシキ</t>
    </rPh>
    <phoneticPr fontId="9"/>
  </si>
  <si>
    <t>発注者ソフト
(利用可能ソフト)</t>
    <rPh sb="8" eb="10">
      <t>リヨウ</t>
    </rPh>
    <rPh sb="10" eb="12">
      <t>カノウ</t>
    </rPh>
    <phoneticPr fontId="9"/>
  </si>
  <si>
    <t>受注者ソフト
(利用可能ソフト)</t>
    <rPh sb="8" eb="10">
      <t>リヨウ</t>
    </rPh>
    <rPh sb="10" eb="12">
      <t>カノウ</t>
    </rPh>
    <phoneticPr fontId="9"/>
  </si>
  <si>
    <t>納品時ソフト
(両者利用可能ソフト)</t>
    <rPh sb="0" eb="2">
      <t>ノウヒン</t>
    </rPh>
    <rPh sb="2" eb="3">
      <t>ジ</t>
    </rPh>
    <rPh sb="8" eb="10">
      <t>リョウシャ</t>
    </rPh>
    <rPh sb="10" eb="12">
      <t>リヨウ</t>
    </rPh>
    <rPh sb="12" eb="14">
      <t>カノウ</t>
    </rPh>
    <phoneticPr fontId="9"/>
  </si>
  <si>
    <t>文書作成
ソ フ ト</t>
    <rPh sb="0" eb="2">
      <t>ブンショ</t>
    </rPh>
    <rPh sb="2" eb="4">
      <t>サクセイ</t>
    </rPh>
    <phoneticPr fontId="9"/>
  </si>
  <si>
    <t>Word</t>
    <phoneticPr fontId="9"/>
  </si>
  <si>
    <t xml:space="preserve">（Ver. </t>
    <phoneticPr fontId="9"/>
  </si>
  <si>
    <t>一太郎</t>
    <phoneticPr fontId="9"/>
  </si>
  <si>
    <t>その他</t>
    <phoneticPr fontId="9"/>
  </si>
  <si>
    <t>表計算
ソフト</t>
    <rPh sb="0" eb="3">
      <t>ヒョウケイサン</t>
    </rPh>
    <phoneticPr fontId="9"/>
  </si>
  <si>
    <t xml:space="preserve">Excel </t>
    <phoneticPr fontId="9"/>
  </si>
  <si>
    <t>図面のファイル形式</t>
    <rPh sb="0" eb="2">
      <t>ズメン</t>
    </rPh>
    <rPh sb="7" eb="9">
      <t>ケイシキ</t>
    </rPh>
    <phoneticPr fontId="9"/>
  </si>
  <si>
    <t>□ＳＸＦ（ＳＦＣ）形式</t>
    <phoneticPr fontId="9"/>
  </si>
  <si>
    <t>(４)その他受発注者間で協議した事項　　（「上天草市電子納品運用ガイドライン」１－１７参照）</t>
    <rPh sb="5" eb="6">
      <t>タ</t>
    </rPh>
    <rPh sb="43" eb="45">
      <t>サンショウ</t>
    </rPh>
    <phoneticPr fontId="9"/>
  </si>
  <si>
    <t>【記入例】</t>
    <phoneticPr fontId="90"/>
  </si>
  <si>
    <t>情報共有システム活用のための事前協議シート (土木工事)</t>
    <rPh sb="8" eb="10">
      <t>カツヨウ</t>
    </rPh>
    <phoneticPr fontId="90"/>
  </si>
  <si>
    <t>工事情報共有システム／株式会社 建設システム　</t>
    <rPh sb="11" eb="15">
      <t>カブシキガイシャ</t>
    </rPh>
    <rPh sb="16" eb="18">
      <t>ケンセツ</t>
    </rPh>
    <phoneticPr fontId="90"/>
  </si>
  <si>
    <t>電納ASPer／株式会社 建設総合サービス</t>
    <rPh sb="8" eb="12">
      <t>カブシキガイシャ</t>
    </rPh>
    <rPh sb="13" eb="15">
      <t>ケンセツ</t>
    </rPh>
    <rPh sb="15" eb="17">
      <t>ソウゴウ</t>
    </rPh>
    <phoneticPr fontId="90"/>
  </si>
  <si>
    <t>現場代理人</t>
    <rPh sb="0" eb="2">
      <t>ゲンバ</t>
    </rPh>
    <rPh sb="2" eb="5">
      <t>ダイリニン</t>
    </rPh>
    <phoneticPr fontId="90"/>
  </si>
  <si>
    <t>課長</t>
    <rPh sb="0" eb="2">
      <t>カチョウ</t>
    </rPh>
    <phoneticPr fontId="90"/>
  </si>
  <si>
    <t>(１)協議参加者</t>
  </si>
  <si>
    <t>現場クラウドforサイボウズoffice／株式会社 現場サポート</t>
    <rPh sb="21" eb="25">
      <t>カブシキガイシャ</t>
    </rPh>
    <rPh sb="26" eb="28">
      <t>ゲンバ</t>
    </rPh>
    <phoneticPr fontId="90"/>
  </si>
  <si>
    <t>主任技術者</t>
    <rPh sb="0" eb="2">
      <t>シュニン</t>
    </rPh>
    <rPh sb="2" eb="5">
      <t>ギジュツシャ</t>
    </rPh>
    <phoneticPr fontId="90"/>
  </si>
  <si>
    <t>課長補佐</t>
    <rPh sb="0" eb="2">
      <t>カチョウ</t>
    </rPh>
    <rPh sb="2" eb="4">
      <t>ホサ</t>
    </rPh>
    <phoneticPr fontId="90"/>
  </si>
  <si>
    <t>実施日　令和　　年　　月　　日　</t>
    <rPh sb="4" eb="6">
      <t>レイワ</t>
    </rPh>
    <rPh sb="8" eb="9">
      <t>トシ</t>
    </rPh>
    <phoneticPr fontId="9"/>
  </si>
  <si>
    <t>工　  事  　名</t>
    <phoneticPr fontId="90"/>
  </si>
  <si>
    <t>工事監理官／日本電気 株式会社</t>
    <rPh sb="6" eb="8">
      <t>ニホン</t>
    </rPh>
    <rPh sb="8" eb="10">
      <t>デンキ</t>
    </rPh>
    <rPh sb="11" eb="15">
      <t>カブシキガイシャ</t>
    </rPh>
    <phoneticPr fontId="90"/>
  </si>
  <si>
    <t>監理技術者</t>
    <rPh sb="0" eb="2">
      <t>カンリ</t>
    </rPh>
    <rPh sb="2" eb="5">
      <t>ギジュツシャ</t>
    </rPh>
    <phoneticPr fontId="90"/>
  </si>
  <si>
    <t>係長</t>
    <rPh sb="0" eb="2">
      <t>カカリチョウ</t>
    </rPh>
    <phoneticPr fontId="90"/>
  </si>
  <si>
    <t>　　○○道路改良工事</t>
    <rPh sb="4" eb="6">
      <t>ドウロ</t>
    </rPh>
    <rPh sb="6" eb="8">
      <t>カイリョウ</t>
    </rPh>
    <rPh sb="8" eb="10">
      <t>コウジ</t>
    </rPh>
    <phoneticPr fontId="90"/>
  </si>
  <si>
    <t>工　    　　期</t>
    <phoneticPr fontId="90"/>
  </si>
  <si>
    <t>総括監督員</t>
    <rPh sb="0" eb="2">
      <t>ソウカツ</t>
    </rPh>
    <rPh sb="2" eb="5">
      <t>カントクイン</t>
    </rPh>
    <phoneticPr fontId="90"/>
  </si>
  <si>
    <t>令和　年　月　日</t>
    <rPh sb="0" eb="2">
      <t>レイワ</t>
    </rPh>
    <rPh sb="3" eb="4">
      <t>トシ</t>
    </rPh>
    <rPh sb="5" eb="6">
      <t>ツキ</t>
    </rPh>
    <rPh sb="7" eb="8">
      <t>ヒ</t>
    </rPh>
    <phoneticPr fontId="9"/>
  </si>
  <si>
    <t xml:space="preserve">    ～</t>
  </si>
  <si>
    <t>令和　年　月　日</t>
    <rPh sb="7" eb="8">
      <t>ニチ</t>
    </rPh>
    <phoneticPr fontId="9"/>
  </si>
  <si>
    <t>請　負　金　額</t>
    <rPh sb="0" eb="1">
      <t>ショウ</t>
    </rPh>
    <rPh sb="2" eb="3">
      <t>フ</t>
    </rPh>
    <rPh sb="4" eb="5">
      <t>カネ</t>
    </rPh>
    <rPh sb="6" eb="7">
      <t>ガク</t>
    </rPh>
    <phoneticPr fontId="90"/>
  </si>
  <si>
    <t>主任監督員</t>
    <rPh sb="0" eb="2">
      <t>シュニン</t>
    </rPh>
    <rPh sb="2" eb="5">
      <t>カントクイン</t>
    </rPh>
    <phoneticPr fontId="90"/>
  </si>
  <si>
    <t>発　 注　 者</t>
    <phoneticPr fontId="9"/>
  </si>
  <si>
    <t>現場技術員</t>
    <rPh sb="0" eb="2">
      <t>ゲンバ</t>
    </rPh>
    <rPh sb="2" eb="5">
      <t>ギジュツイン</t>
    </rPh>
    <phoneticPr fontId="90"/>
  </si>
  <si>
    <t>事務所名・課名</t>
  </si>
  <si>
    <t>建設部　建設課</t>
    <rPh sb="0" eb="2">
      <t>ケンセツ</t>
    </rPh>
    <rPh sb="2" eb="3">
      <t>ブ</t>
    </rPh>
    <rPh sb="4" eb="6">
      <t>ケンセツ</t>
    </rPh>
    <rPh sb="6" eb="7">
      <t>カ</t>
    </rPh>
    <phoneticPr fontId="90"/>
  </si>
  <si>
    <t>局長</t>
    <rPh sb="0" eb="2">
      <t>キョクチョウ</t>
    </rPh>
    <phoneticPr fontId="9"/>
  </si>
  <si>
    <t>監 督 員</t>
    <phoneticPr fontId="9"/>
  </si>
  <si>
    <t>■■　■■</t>
  </si>
  <si>
    <t>受　注 　者</t>
    <rPh sb="0" eb="1">
      <t>ウケ</t>
    </rPh>
    <rPh sb="2" eb="3">
      <t>チュウ</t>
    </rPh>
    <phoneticPr fontId="9"/>
  </si>
  <si>
    <t>次長</t>
    <rPh sb="0" eb="2">
      <t>ジチョウ</t>
    </rPh>
    <phoneticPr fontId="9"/>
  </si>
  <si>
    <t>会    社    名</t>
  </si>
  <si>
    <t>○○○建設株式会社</t>
  </si>
  <si>
    <t>現 場 代 理 人</t>
  </si>
  <si>
    <t>××　××</t>
  </si>
  <si>
    <t>(２)利用するシステム</t>
    <rPh sb="3" eb="5">
      <t>リヨウ</t>
    </rPh>
    <phoneticPr fontId="90"/>
  </si>
  <si>
    <t>システム名／システム提供者</t>
    <rPh sb="4" eb="5">
      <t>メイ</t>
    </rPh>
    <rPh sb="10" eb="12">
      <t>テイキョウ</t>
    </rPh>
    <rPh sb="12" eb="13">
      <t>シャ</t>
    </rPh>
    <phoneticPr fontId="9"/>
  </si>
  <si>
    <t>(３)利用者（受注者）</t>
    <rPh sb="3" eb="6">
      <t>リヨウシャ</t>
    </rPh>
    <rPh sb="7" eb="10">
      <t>ジュチュウシャ</t>
    </rPh>
    <phoneticPr fontId="90"/>
  </si>
  <si>
    <t>番号</t>
    <rPh sb="0" eb="2">
      <t>バンゴウ</t>
    </rPh>
    <phoneticPr fontId="90"/>
  </si>
  <si>
    <t>職位等</t>
    <rPh sb="0" eb="2">
      <t>ショクイ</t>
    </rPh>
    <rPh sb="2" eb="3">
      <t>ナド</t>
    </rPh>
    <phoneticPr fontId="90"/>
  </si>
  <si>
    <t>氏名</t>
    <rPh sb="0" eb="2">
      <t>シメイ</t>
    </rPh>
    <phoneticPr fontId="90"/>
  </si>
  <si>
    <t>メールアドレス</t>
    <phoneticPr fontId="90"/>
  </si>
  <si>
    <t>備考</t>
    <rPh sb="0" eb="2">
      <t>ビコウ</t>
    </rPh>
    <phoneticPr fontId="90"/>
  </si>
  <si>
    <t>〇〇　〇〇</t>
    <phoneticPr fontId="90"/>
  </si>
  <si>
    <t>メールアドレスを入力</t>
    <rPh sb="8" eb="10">
      <t>ニュウリョク</t>
    </rPh>
    <phoneticPr fontId="90"/>
  </si>
  <si>
    <t>△△　△△</t>
    <phoneticPr fontId="90"/>
  </si>
  <si>
    <t>(4)利用者（発注者）</t>
    <rPh sb="3" eb="6">
      <t>リヨウシャ</t>
    </rPh>
    <rPh sb="7" eb="10">
      <t>ハッチュウシャ</t>
    </rPh>
    <phoneticPr fontId="9"/>
  </si>
  <si>
    <t>～@city.kamiamakusa.lg.jp</t>
    <phoneticPr fontId="90"/>
  </si>
  <si>
    <t>□□　□□</t>
    <phoneticPr fontId="90"/>
  </si>
  <si>
    <t>◇◇　◇◇</t>
    <phoneticPr fontId="90"/>
  </si>
  <si>
    <t>工 事 中 標 識 設 置 届</t>
    <rPh sb="0" eb="1">
      <t>コウ</t>
    </rPh>
    <rPh sb="2" eb="3">
      <t>コト</t>
    </rPh>
    <rPh sb="4" eb="5">
      <t>ナカ</t>
    </rPh>
    <rPh sb="6" eb="7">
      <t>ヒョウ</t>
    </rPh>
    <rPh sb="8" eb="9">
      <t>サトシ</t>
    </rPh>
    <rPh sb="10" eb="11">
      <t>セツ</t>
    </rPh>
    <rPh sb="12" eb="13">
      <t>オキ</t>
    </rPh>
    <rPh sb="14" eb="15">
      <t>トド</t>
    </rPh>
    <phoneticPr fontId="9"/>
  </si>
  <si>
    <r>
      <t>上天草市長　</t>
    </r>
    <r>
      <rPr>
        <sz val="14"/>
        <rFont val="ＭＳ 明朝"/>
        <family val="1"/>
        <charset val="128"/>
      </rPr>
      <t>堀　江　隆　臣　様</t>
    </r>
    <rPh sb="0" eb="5">
      <t>カミアマクサシチョウ</t>
    </rPh>
    <rPh sb="6" eb="7">
      <t>ホリ</t>
    </rPh>
    <rPh sb="8" eb="9">
      <t>エ</t>
    </rPh>
    <rPh sb="10" eb="11">
      <t>タカシ</t>
    </rPh>
    <rPh sb="12" eb="13">
      <t>シン</t>
    </rPh>
    <rPh sb="14" eb="15">
      <t>サマ</t>
    </rPh>
    <phoneticPr fontId="9"/>
  </si>
  <si>
    <t>下記工事については、添付のとおり工事中標識及び保安施設を設置したので届けます。</t>
  </si>
  <si>
    <t>↓標識設置状況写真</t>
    <rPh sb="1" eb="3">
      <t>ヒョウシキ</t>
    </rPh>
    <rPh sb="3" eb="5">
      <t>セッチ</t>
    </rPh>
    <rPh sb="5" eb="7">
      <t>ジョウキョウ</t>
    </rPh>
    <rPh sb="7" eb="9">
      <t>シャシン</t>
    </rPh>
    <phoneticPr fontId="9"/>
  </si>
  <si>
    <t>↓標識・標示・保安施設・誘導員設置位置図</t>
    <phoneticPr fontId="9"/>
  </si>
  <si>
    <t>↓標示施設等の設置状況写真</t>
    <phoneticPr fontId="9"/>
  </si>
  <si>
    <t>片側通行止
の期間</t>
    <rPh sb="0" eb="2">
      <t>カタガワ</t>
    </rPh>
    <rPh sb="2" eb="4">
      <t>ツウコウ</t>
    </rPh>
    <rPh sb="4" eb="5">
      <t>ドメ</t>
    </rPh>
    <rPh sb="7" eb="9">
      <t>キカン</t>
    </rPh>
    <phoneticPr fontId="9"/>
  </si>
  <si>
    <t>全面通行止
の期間</t>
    <rPh sb="0" eb="2">
      <t>ゼンメン</t>
    </rPh>
    <rPh sb="2" eb="4">
      <t>ツウコウ</t>
    </rPh>
    <rPh sb="4" eb="5">
      <t>ドメ</t>
    </rPh>
    <rPh sb="7" eb="9">
      <t>キカン</t>
    </rPh>
    <phoneticPr fontId="9"/>
  </si>
  <si>
    <t>※工事期間の始期は、契約工期ではなく測量等準備期間を除く期間。</t>
    <phoneticPr fontId="9"/>
  </si>
  <si>
    <t>標 識 設 置 状 況 写 真</t>
    <rPh sb="0" eb="1">
      <t>ヒョウ</t>
    </rPh>
    <rPh sb="2" eb="3">
      <t>サトシ</t>
    </rPh>
    <rPh sb="4" eb="5">
      <t>セツ</t>
    </rPh>
    <rPh sb="6" eb="7">
      <t>オキ</t>
    </rPh>
    <rPh sb="8" eb="9">
      <t>ジョウ</t>
    </rPh>
    <rPh sb="10" eb="11">
      <t>キョウ</t>
    </rPh>
    <rPh sb="12" eb="13">
      <t>シャ</t>
    </rPh>
    <rPh sb="14" eb="15">
      <t>マコト</t>
    </rPh>
    <phoneticPr fontId="9"/>
  </si>
  <si>
    <t>上へ</t>
    <rPh sb="0" eb="1">
      <t>ウエ</t>
    </rPh>
    <phoneticPr fontId="9"/>
  </si>
  <si>
    <t>起点側</t>
    <rPh sb="0" eb="2">
      <t>キテン</t>
    </rPh>
    <rPh sb="2" eb="3">
      <t>ガワ</t>
    </rPh>
    <phoneticPr fontId="9"/>
  </si>
  <si>
    <t>終点側</t>
    <rPh sb="0" eb="2">
      <t>シュウテン</t>
    </rPh>
    <rPh sb="2" eb="3">
      <t>ガワ</t>
    </rPh>
    <phoneticPr fontId="9"/>
  </si>
  <si>
    <t>備考 １ 本届書は工事着手前にすみやかに提出すること。</t>
    <phoneticPr fontId="9"/>
  </si>
  <si>
    <t xml:space="preserve">     ２ 迂回路標示については標示箇所毎の写真を添付すること。</t>
    <phoneticPr fontId="9"/>
  </si>
  <si>
    <t xml:space="preserve">     ３ 建設業法第４０条に定める許可票を提示していることが分かる写真を添付すること。</t>
    <phoneticPr fontId="9"/>
  </si>
  <si>
    <t xml:space="preserve">     ４ 必要に応じて「標識・標示・保安施設・誘導員設置位置図」、
       「標示施設等の設置状況写真」を添付すること。</t>
    <phoneticPr fontId="9"/>
  </si>
  <si>
    <t>標識・標示・保安施設・誘導員設置位置図</t>
    <phoneticPr fontId="9"/>
  </si>
  <si>
    <t>標示施設等の設置状況写真</t>
    <phoneticPr fontId="9"/>
  </si>
  <si>
    <t>（別記様式１）</t>
    <rPh sb="1" eb="3">
      <t>ベッキ</t>
    </rPh>
    <rPh sb="3" eb="5">
      <t>ヨウシキ</t>
    </rPh>
    <phoneticPr fontId="96"/>
  </si>
  <si>
    <t>施　工　体　制　台　帳</t>
    <rPh sb="0" eb="1">
      <t>シ</t>
    </rPh>
    <rPh sb="2" eb="3">
      <t>コウ</t>
    </rPh>
    <rPh sb="4" eb="5">
      <t>カラダ</t>
    </rPh>
    <rPh sb="6" eb="7">
      <t>セイ</t>
    </rPh>
    <rPh sb="8" eb="9">
      <t>ダイ</t>
    </rPh>
    <rPh sb="10" eb="11">
      <t>トバリ</t>
    </rPh>
    <phoneticPr fontId="96"/>
  </si>
  <si>
    <t>［会社名・事業者ID］</t>
    <rPh sb="1" eb="2">
      <t>カイ</t>
    </rPh>
    <rPh sb="2" eb="3">
      <t>シャ</t>
    </rPh>
    <rPh sb="3" eb="4">
      <t>ナ</t>
    </rPh>
    <rPh sb="5" eb="8">
      <t>ジギョウシャ</t>
    </rPh>
    <phoneticPr fontId="96"/>
  </si>
  <si>
    <t>［事務所名・現場ID］</t>
    <rPh sb="1" eb="3">
      <t>ジム</t>
    </rPh>
    <rPh sb="3" eb="4">
      <t>ショ</t>
    </rPh>
    <rPh sb="4" eb="5">
      <t>メイ</t>
    </rPh>
    <rPh sb="6" eb="8">
      <t>ゲンバ</t>
    </rPh>
    <phoneticPr fontId="96"/>
  </si>
  <si>
    <t>記載例へ</t>
    <rPh sb="0" eb="2">
      <t>キサイ</t>
    </rPh>
    <rPh sb="2" eb="3">
      <t>レイ</t>
    </rPh>
    <phoneticPr fontId="9"/>
  </si>
  <si>
    <t>建設業の
許　　可</t>
    <rPh sb="0" eb="3">
      <t>ケンセツギョウ</t>
    </rPh>
    <rPh sb="5" eb="6">
      <t>キョ</t>
    </rPh>
    <rPh sb="8" eb="9">
      <t>カ</t>
    </rPh>
    <phoneticPr fontId="96"/>
  </si>
  <si>
    <t>許可業種</t>
    <rPh sb="0" eb="2">
      <t>キョカ</t>
    </rPh>
    <rPh sb="2" eb="4">
      <t>ギョウシュ</t>
    </rPh>
    <phoneticPr fontId="96"/>
  </si>
  <si>
    <t>許可番号</t>
    <rPh sb="0" eb="2">
      <t>キョカ</t>
    </rPh>
    <rPh sb="2" eb="4">
      <t>バンゴウ</t>
    </rPh>
    <phoneticPr fontId="96"/>
  </si>
  <si>
    <t>許可（更新）年月日</t>
    <rPh sb="0" eb="2">
      <t>キョカ</t>
    </rPh>
    <rPh sb="3" eb="5">
      <t>コウシン</t>
    </rPh>
    <rPh sb="6" eb="9">
      <t>ネンガッピ</t>
    </rPh>
    <phoneticPr fontId="96"/>
  </si>
  <si>
    <t>工事業</t>
    <rPh sb="0" eb="2">
      <t>コウジ</t>
    </rPh>
    <rPh sb="2" eb="3">
      <t>ギョウ</t>
    </rPh>
    <phoneticPr fontId="96"/>
  </si>
  <si>
    <t>大臣
知事</t>
    <rPh sb="0" eb="2">
      <t>ダイジン</t>
    </rPh>
    <rPh sb="3" eb="5">
      <t>チジ</t>
    </rPh>
    <phoneticPr fontId="96"/>
  </si>
  <si>
    <t>特定
一般</t>
    <rPh sb="0" eb="2">
      <t>トクテイ</t>
    </rPh>
    <rPh sb="3" eb="5">
      <t>イッパン</t>
    </rPh>
    <phoneticPr fontId="96"/>
  </si>
  <si>
    <t>第</t>
    <rPh sb="0" eb="1">
      <t>ダイ</t>
    </rPh>
    <phoneticPr fontId="96"/>
  </si>
  <si>
    <t>号</t>
    <rPh sb="0" eb="1">
      <t>ゴウ</t>
    </rPh>
    <phoneticPr fontId="96"/>
  </si>
  <si>
    <t>　　年　月　日</t>
    <phoneticPr fontId="9"/>
  </si>
  <si>
    <t>大臣</t>
    <rPh sb="0" eb="2">
      <t>ダイジン</t>
    </rPh>
    <phoneticPr fontId="96"/>
  </si>
  <si>
    <t>特定</t>
    <rPh sb="0" eb="2">
      <t>トクテイ</t>
    </rPh>
    <phoneticPr fontId="96"/>
  </si>
  <si>
    <t>知事</t>
    <rPh sb="0" eb="2">
      <t>チジ</t>
    </rPh>
    <phoneticPr fontId="96"/>
  </si>
  <si>
    <t>一般</t>
    <rPh sb="0" eb="2">
      <t>イッパン</t>
    </rPh>
    <phoneticPr fontId="96"/>
  </si>
  <si>
    <t>　　年　月　日</t>
    <rPh sb="2" eb="3">
      <t>ネン</t>
    </rPh>
    <rPh sb="4" eb="5">
      <t>ツキ</t>
    </rPh>
    <rPh sb="6" eb="7">
      <t>ヒ</t>
    </rPh>
    <phoneticPr fontId="96"/>
  </si>
  <si>
    <t>工事名称
及　　び
工事内容</t>
    <rPh sb="0" eb="2">
      <t>コウジ</t>
    </rPh>
    <rPh sb="2" eb="4">
      <t>メイショウ</t>
    </rPh>
    <rPh sb="5" eb="6">
      <t>オヨ</t>
    </rPh>
    <rPh sb="10" eb="12">
      <t>コウジ</t>
    </rPh>
    <rPh sb="12" eb="14">
      <t>ナイヨウ</t>
    </rPh>
    <phoneticPr fontId="96"/>
  </si>
  <si>
    <t>発注者名
及び住所</t>
    <rPh sb="0" eb="3">
      <t>ハッチュウシャ</t>
    </rPh>
    <rPh sb="3" eb="4">
      <t>メイ</t>
    </rPh>
    <rPh sb="5" eb="6">
      <t>オヨ</t>
    </rPh>
    <rPh sb="7" eb="9">
      <t>ジュウショ</t>
    </rPh>
    <phoneticPr fontId="96"/>
  </si>
  <si>
    <t>上天草市長  堀江　隆臣</t>
    <rPh sb="0" eb="5">
      <t>カミアマクサシチョウ</t>
    </rPh>
    <rPh sb="7" eb="9">
      <t>ホリエ</t>
    </rPh>
    <rPh sb="10" eb="11">
      <t>リュウ</t>
    </rPh>
    <rPh sb="11" eb="12">
      <t>シン</t>
    </rPh>
    <phoneticPr fontId="96"/>
  </si>
  <si>
    <t>上天草市大矢野町上１５１４番地</t>
    <rPh sb="0" eb="4">
      <t>カミアマクサシ</t>
    </rPh>
    <rPh sb="4" eb="8">
      <t>オオヤノマチ</t>
    </rPh>
    <rPh sb="8" eb="9">
      <t>カミ</t>
    </rPh>
    <rPh sb="13" eb="15">
      <t>バンチ</t>
    </rPh>
    <phoneticPr fontId="96"/>
  </si>
  <si>
    <t>工　　期</t>
    <rPh sb="0" eb="1">
      <t>コウ</t>
    </rPh>
    <rPh sb="3" eb="4">
      <t>キ</t>
    </rPh>
    <phoneticPr fontId="96"/>
  </si>
  <si>
    <t>自</t>
    <rPh sb="0" eb="1">
      <t>ジ</t>
    </rPh>
    <phoneticPr fontId="96"/>
  </si>
  <si>
    <t>契約日</t>
    <rPh sb="0" eb="3">
      <t>ケイヤクビ</t>
    </rPh>
    <phoneticPr fontId="96"/>
  </si>
  <si>
    <t>至</t>
    <rPh sb="0" eb="1">
      <t>イタ</t>
    </rPh>
    <phoneticPr fontId="96"/>
  </si>
  <si>
    <t>契　約
営業所</t>
    <rPh sb="0" eb="1">
      <t>ケイ</t>
    </rPh>
    <rPh sb="2" eb="3">
      <t>ヤク</t>
    </rPh>
    <rPh sb="4" eb="7">
      <t>エイギョウショ</t>
    </rPh>
    <phoneticPr fontId="96"/>
  </si>
  <si>
    <t>区　　分</t>
    <rPh sb="0" eb="1">
      <t>ク</t>
    </rPh>
    <rPh sb="3" eb="4">
      <t>フン</t>
    </rPh>
    <phoneticPr fontId="96"/>
  </si>
  <si>
    <t>名　　称</t>
    <rPh sb="0" eb="1">
      <t>ナ</t>
    </rPh>
    <rPh sb="3" eb="4">
      <t>ショウ</t>
    </rPh>
    <phoneticPr fontId="96"/>
  </si>
  <si>
    <t>住　　所</t>
    <rPh sb="0" eb="1">
      <t>ジュウ</t>
    </rPh>
    <rPh sb="3" eb="4">
      <t>ショ</t>
    </rPh>
    <phoneticPr fontId="96"/>
  </si>
  <si>
    <t>元請契約</t>
    <rPh sb="0" eb="2">
      <t>モトウケ</t>
    </rPh>
    <rPh sb="2" eb="4">
      <t>ケイヤク</t>
    </rPh>
    <phoneticPr fontId="96"/>
  </si>
  <si>
    <t>下請契約</t>
    <rPh sb="0" eb="2">
      <t>シタウケ</t>
    </rPh>
    <rPh sb="2" eb="4">
      <t>ケイヤク</t>
    </rPh>
    <phoneticPr fontId="96"/>
  </si>
  <si>
    <t>発注者の
監督員名</t>
    <rPh sb="0" eb="3">
      <t>ハッチュウシャ</t>
    </rPh>
    <rPh sb="5" eb="7">
      <t>カントク</t>
    </rPh>
    <rPh sb="7" eb="8">
      <t>イン</t>
    </rPh>
    <rPh sb="8" eb="9">
      <t>メイ</t>
    </rPh>
    <phoneticPr fontId="96"/>
  </si>
  <si>
    <t>権限及び
意見申出方法</t>
    <rPh sb="0" eb="2">
      <t>ケンゲン</t>
    </rPh>
    <rPh sb="2" eb="3">
      <t>オヨ</t>
    </rPh>
    <rPh sb="5" eb="7">
      <t>イケン</t>
    </rPh>
    <rPh sb="7" eb="8">
      <t>モウ</t>
    </rPh>
    <rPh sb="8" eb="9">
      <t>デ</t>
    </rPh>
    <rPh sb="9" eb="11">
      <t>ホウホウ</t>
    </rPh>
    <phoneticPr fontId="96"/>
  </si>
  <si>
    <t>契約書記載のとおり</t>
    <rPh sb="0" eb="3">
      <t>ケイヤクショ</t>
    </rPh>
    <rPh sb="3" eb="5">
      <t>キサイ</t>
    </rPh>
    <phoneticPr fontId="96"/>
  </si>
  <si>
    <t>健康保険等
の加入状況</t>
    <rPh sb="0" eb="2">
      <t>ケンコウ</t>
    </rPh>
    <rPh sb="2" eb="4">
      <t>ホケン</t>
    </rPh>
    <rPh sb="4" eb="5">
      <t>トウ</t>
    </rPh>
    <rPh sb="7" eb="9">
      <t>カニュウ</t>
    </rPh>
    <rPh sb="9" eb="11">
      <t>ジョウキョウ</t>
    </rPh>
    <phoneticPr fontId="96"/>
  </si>
  <si>
    <t>保険加入
の有無</t>
    <rPh sb="0" eb="2">
      <t>ホケン</t>
    </rPh>
    <rPh sb="2" eb="4">
      <t>カニュウ</t>
    </rPh>
    <rPh sb="6" eb="8">
      <t>ウム</t>
    </rPh>
    <phoneticPr fontId="96"/>
  </si>
  <si>
    <t>健康保険</t>
    <rPh sb="0" eb="2">
      <t>ケンコウ</t>
    </rPh>
    <rPh sb="2" eb="4">
      <t>ホケン</t>
    </rPh>
    <phoneticPr fontId="96"/>
  </si>
  <si>
    <t>厚生年金保険</t>
    <rPh sb="0" eb="2">
      <t>コウセイ</t>
    </rPh>
    <rPh sb="2" eb="4">
      <t>ネンキン</t>
    </rPh>
    <rPh sb="4" eb="6">
      <t>ホケン</t>
    </rPh>
    <phoneticPr fontId="96"/>
  </si>
  <si>
    <t>雇用保険</t>
    <rPh sb="0" eb="2">
      <t>コヨウ</t>
    </rPh>
    <rPh sb="2" eb="4">
      <t>ホケン</t>
    </rPh>
    <phoneticPr fontId="96"/>
  </si>
  <si>
    <t>加入　未加入　適用除外</t>
    <rPh sb="0" eb="2">
      <t>カニュウ</t>
    </rPh>
    <rPh sb="3" eb="6">
      <t>ミカニュウ</t>
    </rPh>
    <rPh sb="7" eb="9">
      <t>テキヨウ</t>
    </rPh>
    <rPh sb="9" eb="11">
      <t>ジョガイ</t>
    </rPh>
    <phoneticPr fontId="96"/>
  </si>
  <si>
    <t>事業所整
理記号等</t>
    <rPh sb="0" eb="3">
      <t>ジギョウショ</t>
    </rPh>
    <rPh sb="3" eb="4">
      <t>セイ</t>
    </rPh>
    <rPh sb="5" eb="6">
      <t>リ</t>
    </rPh>
    <rPh sb="6" eb="8">
      <t>キゴウ</t>
    </rPh>
    <rPh sb="8" eb="9">
      <t>トウ</t>
    </rPh>
    <phoneticPr fontId="96"/>
  </si>
  <si>
    <t>区分</t>
    <rPh sb="0" eb="2">
      <t>クブン</t>
    </rPh>
    <phoneticPr fontId="96"/>
  </si>
  <si>
    <t>営業所の名称</t>
    <rPh sb="0" eb="3">
      <t>エイギョウショ</t>
    </rPh>
    <rPh sb="4" eb="6">
      <t>メイショウ</t>
    </rPh>
    <phoneticPr fontId="96"/>
  </si>
  <si>
    <t>監督員名</t>
    <rPh sb="0" eb="2">
      <t>カントク</t>
    </rPh>
    <rPh sb="2" eb="3">
      <t>イン</t>
    </rPh>
    <rPh sb="3" eb="4">
      <t>メイ</t>
    </rPh>
    <phoneticPr fontId="96"/>
  </si>
  <si>
    <t>現場代理人
氏　　　名</t>
    <rPh sb="0" eb="2">
      <t>ゲンバ</t>
    </rPh>
    <rPh sb="2" eb="5">
      <t>ダイリニン</t>
    </rPh>
    <rPh sb="6" eb="7">
      <t>シ</t>
    </rPh>
    <rPh sb="10" eb="11">
      <t>メイ</t>
    </rPh>
    <phoneticPr fontId="96"/>
  </si>
  <si>
    <t>監理技術者</t>
    <phoneticPr fontId="96"/>
  </si>
  <si>
    <t>専　任
非専任</t>
    <rPh sb="0" eb="1">
      <t>セン</t>
    </rPh>
    <rPh sb="2" eb="3">
      <t>ニン</t>
    </rPh>
    <phoneticPr fontId="96"/>
  </si>
  <si>
    <t>資格内容</t>
    <rPh sb="0" eb="2">
      <t>シカク</t>
    </rPh>
    <rPh sb="2" eb="4">
      <t>ナイヨウ</t>
    </rPh>
    <phoneticPr fontId="96"/>
  </si>
  <si>
    <t>主任技術者</t>
    <rPh sb="0" eb="2">
      <t>シュニン</t>
    </rPh>
    <rPh sb="2" eb="5">
      <t>ギジュツシャ</t>
    </rPh>
    <phoneticPr fontId="96"/>
  </si>
  <si>
    <t>氏　　　名</t>
    <phoneticPr fontId="96"/>
  </si>
  <si>
    <t>　監理技術者
　補佐名</t>
    <rPh sb="8" eb="10">
      <t>ホサ</t>
    </rPh>
    <rPh sb="10" eb="11">
      <t>メイ</t>
    </rPh>
    <phoneticPr fontId="96"/>
  </si>
  <si>
    <t>専門技術者
氏　　　名</t>
    <rPh sb="0" eb="2">
      <t>センモン</t>
    </rPh>
    <rPh sb="2" eb="5">
      <t>ギジュツシャ</t>
    </rPh>
    <rPh sb="6" eb="7">
      <t>シ</t>
    </rPh>
    <rPh sb="10" eb="11">
      <t>メイ</t>
    </rPh>
    <phoneticPr fontId="96"/>
  </si>
  <si>
    <t>担当工事
内　　容</t>
    <rPh sb="0" eb="2">
      <t>タントウ</t>
    </rPh>
    <rPh sb="2" eb="4">
      <t>コウジ</t>
    </rPh>
    <rPh sb="5" eb="6">
      <t>ナイ</t>
    </rPh>
    <rPh sb="8" eb="9">
      <t>カタチ</t>
    </rPh>
    <phoneticPr fontId="96"/>
  </si>
  <si>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96"/>
  </si>
  <si>
    <t>有　　無</t>
    <rPh sb="0" eb="1">
      <t>ユウ</t>
    </rPh>
    <rPh sb="3" eb="4">
      <t>ム</t>
    </rPh>
    <phoneticPr fontId="96"/>
  </si>
  <si>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96"/>
  </si>
  <si>
    <t>外国人技能実習生の
従事の状況（有無）</t>
    <rPh sb="0" eb="2">
      <t>ガイコク</t>
    </rPh>
    <rPh sb="2" eb="3">
      <t>ジン</t>
    </rPh>
    <rPh sb="3" eb="5">
      <t>ギノウ</t>
    </rPh>
    <rPh sb="5" eb="7">
      <t>ジッシュウ</t>
    </rPh>
    <rPh sb="7" eb="8">
      <t>セイ</t>
    </rPh>
    <rPh sb="10" eb="12">
      <t>ジュウジ</t>
    </rPh>
    <rPh sb="13" eb="15">
      <t>ジョウキョウ</t>
    </rPh>
    <rPh sb="16" eb="18">
      <t>ウム</t>
    </rPh>
    <phoneticPr fontId="96"/>
  </si>
  <si>
    <t>有　無</t>
    <rPh sb="0" eb="1">
      <t>ユウ</t>
    </rPh>
    <rPh sb="2" eb="3">
      <t>ム</t>
    </rPh>
    <phoneticPr fontId="96"/>
  </si>
  <si>
    <t>様式へ</t>
    <rPh sb="0" eb="2">
      <t>ヨウシキ</t>
    </rPh>
    <phoneticPr fontId="9"/>
  </si>
  <si>
    <t>（別記様式２）</t>
    <rPh sb="1" eb="3">
      <t>ベッキ</t>
    </rPh>
    <rPh sb="3" eb="5">
      <t>ヨウシキ</t>
    </rPh>
    <phoneticPr fontId="96"/>
  </si>
  <si>
    <t>＜下請負人に関する事項＞</t>
    <rPh sb="1" eb="2">
      <t>シタ</t>
    </rPh>
    <rPh sb="2" eb="4">
      <t>ウケオイ</t>
    </rPh>
    <rPh sb="4" eb="5">
      <t>ニン</t>
    </rPh>
    <rPh sb="6" eb="7">
      <t>カン</t>
    </rPh>
    <rPh sb="9" eb="11">
      <t>ジコウ</t>
    </rPh>
    <phoneticPr fontId="96"/>
  </si>
  <si>
    <t>会社名・
事業者ID</t>
    <rPh sb="0" eb="3">
      <t>カイシャメイ</t>
    </rPh>
    <rPh sb="5" eb="8">
      <t>ジギョウシャ</t>
    </rPh>
    <phoneticPr fontId="96"/>
  </si>
  <si>
    <t>代表者名</t>
    <rPh sb="0" eb="3">
      <t>ダイヒョウシャ</t>
    </rPh>
    <rPh sb="3" eb="4">
      <t>メイ</t>
    </rPh>
    <phoneticPr fontId="96"/>
  </si>
  <si>
    <t>住　　所
電話番号</t>
    <rPh sb="0" eb="1">
      <t>ジュウ</t>
    </rPh>
    <rPh sb="3" eb="4">
      <t>ショ</t>
    </rPh>
    <rPh sb="5" eb="7">
      <t>デンワ</t>
    </rPh>
    <rPh sb="7" eb="9">
      <t>バンゴウ</t>
    </rPh>
    <phoneticPr fontId="96"/>
  </si>
  <si>
    <t>　</t>
    <phoneticPr fontId="96"/>
  </si>
  <si>
    <t>（</t>
    <phoneticPr fontId="96"/>
  </si>
  <si>
    <t>電話</t>
    <phoneticPr fontId="96"/>
  </si>
  <si>
    <t>－</t>
    <phoneticPr fontId="96"/>
  </si>
  <si>
    <t>）</t>
    <phoneticPr fontId="96"/>
  </si>
  <si>
    <t>令和　　　年　　　月　　　日</t>
    <rPh sb="0" eb="2">
      <t>レイワ</t>
    </rPh>
    <rPh sb="5" eb="6">
      <t>ネン</t>
    </rPh>
    <rPh sb="9" eb="10">
      <t>ツキ</t>
    </rPh>
    <rPh sb="13" eb="14">
      <t>ヒ</t>
    </rPh>
    <phoneticPr fontId="96"/>
  </si>
  <si>
    <t>令和　　年　　月　　日</t>
    <rPh sb="0" eb="2">
      <t>レイワ</t>
    </rPh>
    <rPh sb="4" eb="5">
      <t>トシ</t>
    </rPh>
    <rPh sb="7" eb="8">
      <t>ツキ</t>
    </rPh>
    <rPh sb="10" eb="11">
      <t>ヒ</t>
    </rPh>
    <phoneticPr fontId="96"/>
  </si>
  <si>
    <t>令和　　　年　　　月　　　日</t>
    <rPh sb="0" eb="2">
      <t>レイワ</t>
    </rPh>
    <rPh sb="5" eb="6">
      <t>トシ</t>
    </rPh>
    <rPh sb="9" eb="10">
      <t>ツキ</t>
    </rPh>
    <rPh sb="13" eb="14">
      <t>ヒ</t>
    </rPh>
    <phoneticPr fontId="96"/>
  </si>
  <si>
    <t>施工に必要な許可業種</t>
    <rPh sb="0" eb="2">
      <t>セコウ</t>
    </rPh>
    <rPh sb="3" eb="5">
      <t>ヒツヨウ</t>
    </rPh>
    <rPh sb="6" eb="8">
      <t>キョカ</t>
    </rPh>
    <rPh sb="8" eb="10">
      <t>ギョウシュ</t>
    </rPh>
    <phoneticPr fontId="96"/>
  </si>
  <si>
    <t>現場代理人名</t>
    <rPh sb="0" eb="2">
      <t>ゲンバ</t>
    </rPh>
    <rPh sb="2" eb="5">
      <t>ダイリニン</t>
    </rPh>
    <rPh sb="5" eb="6">
      <t>メイ</t>
    </rPh>
    <phoneticPr fontId="96"/>
  </si>
  <si>
    <t>安全衛生責任者名</t>
    <rPh sb="0" eb="2">
      <t>アンゼン</t>
    </rPh>
    <rPh sb="2" eb="4">
      <t>エイセイ</t>
    </rPh>
    <rPh sb="4" eb="7">
      <t>セキニンシャ</t>
    </rPh>
    <rPh sb="7" eb="8">
      <t>メイ</t>
    </rPh>
    <phoneticPr fontId="96"/>
  </si>
  <si>
    <t>権限及び
意見申請方法</t>
    <rPh sb="0" eb="2">
      <t>ケンゲン</t>
    </rPh>
    <rPh sb="2" eb="3">
      <t>オヨ</t>
    </rPh>
    <rPh sb="5" eb="7">
      <t>イケン</t>
    </rPh>
    <rPh sb="7" eb="9">
      <t>シンセイ</t>
    </rPh>
    <rPh sb="9" eb="11">
      <t>ホウホウ</t>
    </rPh>
    <phoneticPr fontId="96"/>
  </si>
  <si>
    <t>安全衛生推進者名</t>
    <rPh sb="0" eb="2">
      <t>アンゼン</t>
    </rPh>
    <rPh sb="2" eb="4">
      <t>エイセイ</t>
    </rPh>
    <rPh sb="4" eb="7">
      <t>スイシンシャ</t>
    </rPh>
    <rPh sb="7" eb="8">
      <t>メイ</t>
    </rPh>
    <phoneticPr fontId="96"/>
  </si>
  <si>
    <t>雇用管理責任者名</t>
    <rPh sb="0" eb="2">
      <t>コヨウ</t>
    </rPh>
    <rPh sb="2" eb="4">
      <t>カンリ</t>
    </rPh>
    <rPh sb="4" eb="6">
      <t>セキニン</t>
    </rPh>
    <rPh sb="6" eb="7">
      <t>シャ</t>
    </rPh>
    <rPh sb="7" eb="8">
      <t>メイ</t>
    </rPh>
    <phoneticPr fontId="96"/>
  </si>
  <si>
    <t>専門技術者名</t>
    <rPh sb="0" eb="2">
      <t>センモン</t>
    </rPh>
    <rPh sb="2" eb="5">
      <t>ギジュツシャ</t>
    </rPh>
    <rPh sb="5" eb="6">
      <t>メイ</t>
    </rPh>
    <phoneticPr fontId="96"/>
  </si>
  <si>
    <t>担当工事内容</t>
    <rPh sb="0" eb="2">
      <t>タントウ</t>
    </rPh>
    <rPh sb="2" eb="4">
      <t>コウジ</t>
    </rPh>
    <rPh sb="4" eb="6">
      <t>ナイヨウ</t>
    </rPh>
    <phoneticPr fontId="96"/>
  </si>
  <si>
    <t>施工体系図　別記様式３</t>
    <rPh sb="0" eb="2">
      <t>セコウ</t>
    </rPh>
    <rPh sb="2" eb="5">
      <t>タイケイズ</t>
    </rPh>
    <rPh sb="6" eb="8">
      <t>ベッキ</t>
    </rPh>
    <rPh sb="8" eb="10">
      <t>ヨウシキ</t>
    </rPh>
    <phoneticPr fontId="9"/>
  </si>
  <si>
    <t>工事作業所災害防止協議会兼施工体系図</t>
    <rPh sb="0" eb="2">
      <t>コウジ</t>
    </rPh>
    <rPh sb="2" eb="4">
      <t>サギョウ</t>
    </rPh>
    <rPh sb="4" eb="5">
      <t>ショ</t>
    </rPh>
    <rPh sb="5" eb="7">
      <t>サイガイ</t>
    </rPh>
    <rPh sb="7" eb="9">
      <t>ボウシ</t>
    </rPh>
    <rPh sb="9" eb="12">
      <t>キョウギカイ</t>
    </rPh>
    <rPh sb="12" eb="13">
      <t>ケン</t>
    </rPh>
    <phoneticPr fontId="9"/>
  </si>
  <si>
    <t>発注者名</t>
    <rPh sb="0" eb="3">
      <t>ハッチュウシャ</t>
    </rPh>
    <rPh sb="3" eb="4">
      <t>メイ</t>
    </rPh>
    <phoneticPr fontId="9"/>
  </si>
  <si>
    <t>上天草市長　堀江　隆臣</t>
    <rPh sb="0" eb="5">
      <t>カミアマクサシチョウ</t>
    </rPh>
    <rPh sb="6" eb="8">
      <t>ホリエ</t>
    </rPh>
    <rPh sb="9" eb="11">
      <t>タカオミ</t>
    </rPh>
    <phoneticPr fontId="9"/>
  </si>
  <si>
    <t>自</t>
    <phoneticPr fontId="9"/>
  </si>
  <si>
    <t>工事名称</t>
    <rPh sb="0" eb="2">
      <t>コウジ</t>
    </rPh>
    <rPh sb="2" eb="4">
      <t>メイショウ</t>
    </rPh>
    <phoneticPr fontId="9"/>
  </si>
  <si>
    <t>至</t>
    <phoneticPr fontId="9"/>
  </si>
  <si>
    <t>元請名・事業者ID</t>
    <rPh sb="0" eb="1">
      <t>モト</t>
    </rPh>
    <rPh sb="1" eb="2">
      <t>ウ</t>
    </rPh>
    <rPh sb="2" eb="3">
      <t>メイ</t>
    </rPh>
    <rPh sb="4" eb="7">
      <t>ジギョウシャ</t>
    </rPh>
    <phoneticPr fontId="9"/>
  </si>
  <si>
    <t>会社名・事業者ID</t>
    <rPh sb="0" eb="3">
      <t>カイシャメイ</t>
    </rPh>
    <rPh sb="4" eb="7">
      <t>ジギョウシャ</t>
    </rPh>
    <phoneticPr fontId="9"/>
  </si>
  <si>
    <t>監督員名</t>
    <rPh sb="0" eb="3">
      <t>カントクイン</t>
    </rPh>
    <rPh sb="3" eb="4">
      <t>メイ</t>
    </rPh>
    <phoneticPr fontId="9"/>
  </si>
  <si>
    <t>監理（主任）技術者名</t>
    <rPh sb="0" eb="2">
      <t>カンリ</t>
    </rPh>
    <rPh sb="3" eb="5">
      <t>シュニン</t>
    </rPh>
    <rPh sb="6" eb="9">
      <t>ギジュツシャ</t>
    </rPh>
    <rPh sb="9" eb="10">
      <t>メイ</t>
    </rPh>
    <phoneticPr fontId="9"/>
  </si>
  <si>
    <t>監理技術者補佐名</t>
    <rPh sb="0" eb="2">
      <t>カンリ</t>
    </rPh>
    <rPh sb="2" eb="5">
      <t>ギジュツシャ</t>
    </rPh>
    <rPh sb="5" eb="7">
      <t>ホサ</t>
    </rPh>
    <rPh sb="7" eb="8">
      <t>メイ</t>
    </rPh>
    <phoneticPr fontId="9"/>
  </si>
  <si>
    <t>一般／特定の別</t>
    <rPh sb="0" eb="2">
      <t>イッパン</t>
    </rPh>
    <rPh sb="3" eb="5">
      <t>トクテイ</t>
    </rPh>
    <rPh sb="6" eb="7">
      <t>ベツ</t>
    </rPh>
    <phoneticPr fontId="96"/>
  </si>
  <si>
    <t>一般／特定</t>
    <rPh sb="0" eb="2">
      <t>イッパン</t>
    </rPh>
    <rPh sb="3" eb="5">
      <t>トクテイ</t>
    </rPh>
    <phoneticPr fontId="96"/>
  </si>
  <si>
    <t>専門技術者名</t>
    <rPh sb="0" eb="2">
      <t>センモン</t>
    </rPh>
    <rPh sb="2" eb="5">
      <t>ギジュツシャ</t>
    </rPh>
    <rPh sb="5" eb="6">
      <t>メイ</t>
    </rPh>
    <phoneticPr fontId="9"/>
  </si>
  <si>
    <t>安全衛生責任者</t>
    <rPh sb="0" eb="2">
      <t>アンゼン</t>
    </rPh>
    <rPh sb="2" eb="4">
      <t>エイセイ</t>
    </rPh>
    <rPh sb="4" eb="7">
      <t>セキニンシャ</t>
    </rPh>
    <phoneticPr fontId="9"/>
  </si>
  <si>
    <t>担当工事内容</t>
    <rPh sb="0" eb="2">
      <t>タントウ</t>
    </rPh>
    <rPh sb="2" eb="4">
      <t>コウジ</t>
    </rPh>
    <rPh sb="4" eb="5">
      <t>ナイ</t>
    </rPh>
    <rPh sb="5" eb="6">
      <t>カタチ</t>
    </rPh>
    <phoneticPr fontId="9"/>
  </si>
  <si>
    <t>元方安全衛生管理者</t>
    <rPh sb="0" eb="1">
      <t>モト</t>
    </rPh>
    <rPh sb="1" eb="2">
      <t>カタ</t>
    </rPh>
    <rPh sb="2" eb="4">
      <t>アンゼン</t>
    </rPh>
    <rPh sb="4" eb="6">
      <t>エイセイ</t>
    </rPh>
    <rPh sb="6" eb="8">
      <t>カンリ</t>
    </rPh>
    <rPh sb="8" eb="9">
      <t>シャ</t>
    </rPh>
    <phoneticPr fontId="9"/>
  </si>
  <si>
    <t>特定専門
工事の該当</t>
    <rPh sb="0" eb="2">
      <t>トクテイ</t>
    </rPh>
    <rPh sb="2" eb="4">
      <t>センモン</t>
    </rPh>
    <rPh sb="5" eb="7">
      <t>コウジ</t>
    </rPh>
    <rPh sb="8" eb="10">
      <t>ガイトウ</t>
    </rPh>
    <phoneticPr fontId="9"/>
  </si>
  <si>
    <t>有　・　無</t>
    <rPh sb="0" eb="1">
      <t>ユウ</t>
    </rPh>
    <rPh sb="4" eb="5">
      <t>ナ</t>
    </rPh>
    <phoneticPr fontId="96"/>
  </si>
  <si>
    <t>担当工事　　　　　　　　　　　　　　　　　　　　　　　　　　　　　　　　　　　　　　　　　　　　　　　　　　　　　　　　　　　　　　　　　　　　　　　　　　　　　　内　　　容</t>
    <phoneticPr fontId="9"/>
  </si>
  <si>
    <t>会          長</t>
    <rPh sb="0" eb="12">
      <t>カイチョウ</t>
    </rPh>
    <phoneticPr fontId="9"/>
  </si>
  <si>
    <t>統括安全衛生責任者</t>
    <rPh sb="0" eb="2">
      <t>トウカツ</t>
    </rPh>
    <rPh sb="2" eb="4">
      <t>アンゼン</t>
    </rPh>
    <rPh sb="4" eb="6">
      <t>エイセイ</t>
    </rPh>
    <rPh sb="6" eb="9">
      <t>セキニンシャ</t>
    </rPh>
    <phoneticPr fontId="9"/>
  </si>
  <si>
    <t>工　期</t>
    <rPh sb="0" eb="1">
      <t>コウ</t>
    </rPh>
    <rPh sb="2" eb="3">
      <t>キ</t>
    </rPh>
    <phoneticPr fontId="9"/>
  </si>
  <si>
    <t>令和　年　月　日～令和　年　月　日</t>
    <rPh sb="0" eb="2">
      <t>レイワ</t>
    </rPh>
    <rPh sb="3" eb="4">
      <t>ネン</t>
    </rPh>
    <rPh sb="5" eb="6">
      <t>ツキ</t>
    </rPh>
    <rPh sb="7" eb="8">
      <t>ヒ</t>
    </rPh>
    <rPh sb="9" eb="11">
      <t>レイワ</t>
    </rPh>
    <rPh sb="12" eb="13">
      <t>ネン</t>
    </rPh>
    <rPh sb="14" eb="15">
      <t>ツキ</t>
    </rPh>
    <rPh sb="16" eb="17">
      <t>ヒ</t>
    </rPh>
    <phoneticPr fontId="9"/>
  </si>
  <si>
    <t>副    会    長</t>
    <rPh sb="0" eb="11">
      <t>フクカイチョウ</t>
    </rPh>
    <phoneticPr fontId="9"/>
  </si>
  <si>
    <t>※</t>
    <phoneticPr fontId="96"/>
  </si>
  <si>
    <r>
      <t>該当する箇所を</t>
    </r>
    <r>
      <rPr>
        <b/>
        <u/>
        <sz val="12"/>
        <color rgb="FFFF0000"/>
        <rFont val="ＭＳ ゴシック"/>
        <family val="3"/>
        <charset val="128"/>
      </rPr>
      <t>実線に修正</t>
    </r>
    <r>
      <rPr>
        <sz val="12"/>
        <rFont val="ＭＳ ゴシック"/>
        <family val="3"/>
        <charset val="128"/>
      </rPr>
      <t>し、提出すること。</t>
    </r>
    <rPh sb="0" eb="2">
      <t>ガイトウ</t>
    </rPh>
    <rPh sb="4" eb="6">
      <t>カショ</t>
    </rPh>
    <rPh sb="7" eb="9">
      <t>ジッセン</t>
    </rPh>
    <rPh sb="10" eb="12">
      <t>シュウセイ</t>
    </rPh>
    <phoneticPr fontId="96"/>
  </si>
  <si>
    <t>作業員名簿　別記様式４</t>
    <rPh sb="0" eb="5">
      <t>サギョウインメイボ</t>
    </rPh>
    <rPh sb="6" eb="8">
      <t>ベッキ</t>
    </rPh>
    <rPh sb="8" eb="10">
      <t>ヨウシキ</t>
    </rPh>
    <phoneticPr fontId="9"/>
  </si>
  <si>
    <t>作　　業　　員　　名　　簿</t>
    <phoneticPr fontId="9"/>
  </si>
  <si>
    <t>（　　年　　月　　日作成)</t>
    <phoneticPr fontId="9"/>
  </si>
  <si>
    <t>元請
確認欄</t>
    <phoneticPr fontId="9"/>
  </si>
  <si>
    <t>事業所の名称
・現場ID</t>
    <rPh sb="8" eb="10">
      <t>ゲンバ</t>
    </rPh>
    <phoneticPr fontId="9"/>
  </si>
  <si>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9"/>
  </si>
  <si>
    <t>所長名</t>
  </si>
  <si>
    <t xml:space="preserve">提出日  </t>
    <rPh sb="0" eb="2">
      <t>テイシュツ</t>
    </rPh>
    <rPh sb="2" eb="3">
      <t>ビ</t>
    </rPh>
    <phoneticPr fontId="9"/>
  </si>
  <si>
    <t>一次会社名
・事業者ID</t>
    <rPh sb="0" eb="1">
      <t>イチ</t>
    </rPh>
    <rPh sb="7" eb="9">
      <t>ジギョウ</t>
    </rPh>
    <rPh sb="9" eb="10">
      <t>シャ</t>
    </rPh>
    <phoneticPr fontId="9"/>
  </si>
  <si>
    <t>（　次)会社名
・事業者ID</t>
    <rPh sb="9" eb="12">
      <t>ジギョウシャ</t>
    </rPh>
    <phoneticPr fontId="9"/>
  </si>
  <si>
    <t>番号</t>
    <rPh sb="0" eb="1">
      <t>バン</t>
    </rPh>
    <rPh sb="1" eb="2">
      <t>ゴウ</t>
    </rPh>
    <phoneticPr fontId="9"/>
  </si>
  <si>
    <t>ふりがな</t>
    <phoneticPr fontId="9"/>
  </si>
  <si>
    <t>職種</t>
  </si>
  <si>
    <t>生年月日</t>
    <phoneticPr fontId="9"/>
  </si>
  <si>
    <t>健康保険</t>
    <rPh sb="0" eb="2">
      <t>ケンコウ</t>
    </rPh>
    <rPh sb="2" eb="4">
      <t>ホケン</t>
    </rPh>
    <phoneticPr fontId="9"/>
  </si>
  <si>
    <t>建設業退職金
共済制度</t>
    <rPh sb="0" eb="3">
      <t>ケンセツギョウ</t>
    </rPh>
    <rPh sb="3" eb="6">
      <t>タイショクキン</t>
    </rPh>
    <rPh sb="7" eb="9">
      <t>キョウサイ</t>
    </rPh>
    <rPh sb="9" eb="11">
      <t>セイド</t>
    </rPh>
    <phoneticPr fontId="9"/>
  </si>
  <si>
    <t>教　育・資　格・免　許</t>
    <rPh sb="0" eb="1">
      <t>キョウ</t>
    </rPh>
    <rPh sb="2" eb="3">
      <t>イク</t>
    </rPh>
    <rPh sb="4" eb="5">
      <t>シ</t>
    </rPh>
    <rPh sb="6" eb="7">
      <t>カク</t>
    </rPh>
    <rPh sb="8" eb="9">
      <t>メン</t>
    </rPh>
    <rPh sb="10" eb="11">
      <t>モト</t>
    </rPh>
    <phoneticPr fontId="9"/>
  </si>
  <si>
    <t>入場年月日</t>
  </si>
  <si>
    <t>氏名</t>
  </si>
  <si>
    <t>年金保険</t>
    <rPh sb="0" eb="2">
      <t>ネンキン</t>
    </rPh>
    <rPh sb="2" eb="4">
      <t>ホケン</t>
    </rPh>
    <phoneticPr fontId="9"/>
  </si>
  <si>
    <t>年齢</t>
  </si>
  <si>
    <t>中小企業退職金
共済制度</t>
    <rPh sb="0" eb="2">
      <t>チュウショウ</t>
    </rPh>
    <rPh sb="2" eb="4">
      <t>キギョウ</t>
    </rPh>
    <rPh sb="4" eb="6">
      <t>タイショク</t>
    </rPh>
    <rPh sb="6" eb="7">
      <t>キン</t>
    </rPh>
    <rPh sb="8" eb="10">
      <t>キョウサイ</t>
    </rPh>
    <rPh sb="10" eb="12">
      <t>セイド</t>
    </rPh>
    <phoneticPr fontId="9"/>
  </si>
  <si>
    <t>雇入・職長
特別教育</t>
    <rPh sb="0" eb="1">
      <t>ヤトイ</t>
    </rPh>
    <rPh sb="1" eb="2">
      <t>ニュウ</t>
    </rPh>
    <rPh sb="3" eb="5">
      <t>ショクチョウ</t>
    </rPh>
    <rPh sb="6" eb="8">
      <t>トクベツ</t>
    </rPh>
    <rPh sb="8" eb="10">
      <t>キョウイク</t>
    </rPh>
    <phoneticPr fontId="9"/>
  </si>
  <si>
    <t>技能講習</t>
  </si>
  <si>
    <t>免　許</t>
    <phoneticPr fontId="9"/>
  </si>
  <si>
    <t>受入教育
実施年月日</t>
    <phoneticPr fontId="9"/>
  </si>
  <si>
    <t>技能者ID</t>
    <rPh sb="0" eb="3">
      <t>ギノウシャ</t>
    </rPh>
    <phoneticPr fontId="9"/>
  </si>
  <si>
    <t>雇用保険</t>
    <rPh sb="0" eb="2">
      <t>コヨウ</t>
    </rPh>
    <rPh sb="2" eb="4">
      <t>ホケン</t>
    </rPh>
    <phoneticPr fontId="9"/>
  </si>
  <si>
    <t>年　月　日</t>
  </si>
  <si>
    <t>歳</t>
  </si>
  <si>
    <t>（注)１. ※印欄には次の記号を入れる。</t>
    <rPh sb="1" eb="2">
      <t>チュウ</t>
    </rPh>
    <rPh sb="7" eb="8">
      <t>ジルシ</t>
    </rPh>
    <rPh sb="8" eb="9">
      <t>ラン</t>
    </rPh>
    <rPh sb="11" eb="12">
      <t>ツギ</t>
    </rPh>
    <rPh sb="13" eb="15">
      <t>キゴウ</t>
    </rPh>
    <rPh sb="16" eb="17">
      <t>イ</t>
    </rPh>
    <phoneticPr fontId="9"/>
  </si>
  <si>
    <t>（注）７．雇用保険欄には右欄に被保険者番号の下４けたを記載。（日雇労働被保
　　　　険者の場合には左欄に「日雇保険」と記載）事業主である等により雇用保険
　　　　の適用除外である場合には左欄に「適用除外」と記載。</t>
    <phoneticPr fontId="96"/>
  </si>
  <si>
    <t xml:space="preserve"> …現場代理人</t>
    <rPh sb="2" eb="4">
      <t>ゲンバ</t>
    </rPh>
    <rPh sb="4" eb="7">
      <t>ダイリニン</t>
    </rPh>
    <phoneticPr fontId="9"/>
  </si>
  <si>
    <t xml:space="preserve"> …作業主任者（（注）２.)</t>
    <rPh sb="2" eb="4">
      <t>サギョウ</t>
    </rPh>
    <rPh sb="4" eb="7">
      <t>シュニンシャ</t>
    </rPh>
    <rPh sb="9" eb="10">
      <t>チュウ</t>
    </rPh>
    <phoneticPr fontId="9"/>
  </si>
  <si>
    <t xml:space="preserve"> …女性作業員</t>
    <rPh sb="2" eb="4">
      <t>ジョセイ</t>
    </rPh>
    <rPh sb="4" eb="7">
      <t>サギョウイン</t>
    </rPh>
    <phoneticPr fontId="9"/>
  </si>
  <si>
    <t xml:space="preserve">       …１８歳未満の作業員</t>
    <rPh sb="10" eb="11">
      <t>サイ</t>
    </rPh>
    <rPh sb="11" eb="13">
      <t>ミマン</t>
    </rPh>
    <rPh sb="14" eb="17">
      <t>サギョウイン</t>
    </rPh>
    <phoneticPr fontId="9"/>
  </si>
  <si>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1" eb="52">
      <t>ラン</t>
    </rPh>
    <rPh sb="54" eb="55">
      <t>アリ</t>
    </rPh>
    <rPh sb="56" eb="57">
      <t>マタ</t>
    </rPh>
    <rPh sb="59" eb="60">
      <t>ナ</t>
    </rPh>
    <rPh sb="62" eb="64">
      <t>キサイ</t>
    </rPh>
    <phoneticPr fontId="9"/>
  </si>
  <si>
    <t xml:space="preserve"> …主任技術者</t>
    <rPh sb="2" eb="4">
      <t>シュニン</t>
    </rPh>
    <rPh sb="4" eb="7">
      <t>ギジュツシャ</t>
    </rPh>
    <phoneticPr fontId="9"/>
  </si>
  <si>
    <t xml:space="preserve"> …職　長</t>
    <rPh sb="2" eb="3">
      <t>ショク</t>
    </rPh>
    <rPh sb="4" eb="5">
      <t>チョウ</t>
    </rPh>
    <phoneticPr fontId="9"/>
  </si>
  <si>
    <t xml:space="preserve"> …安全衛生責任者</t>
    <rPh sb="2" eb="4">
      <t>アンゼン</t>
    </rPh>
    <rPh sb="4" eb="6">
      <t>エイセイ</t>
    </rPh>
    <rPh sb="6" eb="9">
      <t>セキニンシャ</t>
    </rPh>
    <phoneticPr fontId="9"/>
  </si>
  <si>
    <t xml:space="preserve"> …能力向上教育</t>
    <rPh sb="2" eb="4">
      <t>ノウリョク</t>
    </rPh>
    <rPh sb="4" eb="6">
      <t>コウジョウ</t>
    </rPh>
    <rPh sb="6" eb="8">
      <t>キョウイク</t>
    </rPh>
    <phoneticPr fontId="9"/>
  </si>
  <si>
    <t xml:space="preserve"> …危険有害業務・再発防止教育</t>
    <rPh sb="2" eb="4">
      <t>キケン</t>
    </rPh>
    <rPh sb="4" eb="6">
      <t>ユウガイ</t>
    </rPh>
    <rPh sb="6" eb="8">
      <t>ギョウム</t>
    </rPh>
    <rPh sb="9" eb="11">
      <t>サイハツ</t>
    </rPh>
    <rPh sb="11" eb="13">
      <t>ボウシ</t>
    </rPh>
    <rPh sb="13" eb="15">
      <t>キョウイク</t>
    </rPh>
    <phoneticPr fontId="9"/>
  </si>
  <si>
    <t>（注）９．安全衛生に関する教育の内容（例：雇入時教育、職長教育、建設用リフト
　　　　の運転の業務に係る特別教育）については「雇入・職長特別教育」欄に記載。</t>
    <phoneticPr fontId="96"/>
  </si>
  <si>
    <t xml:space="preserve"> …外国人技能実習生</t>
    <phoneticPr fontId="9"/>
  </si>
  <si>
    <t xml:space="preserve"> …外国人建設就労者</t>
    <phoneticPr fontId="9"/>
  </si>
  <si>
    <t xml:space="preserve"> …１号特定技能外国人</t>
  </si>
  <si>
    <t>（注）１０．建設工事に係る知識及び技術又は技能に関する資格（例：登録○○基幹
　　　　　技能者、○級○○施工管理技士）を有する場合は、「免許」欄に記載。</t>
    <rPh sb="52" eb="54">
      <t>セコウ</t>
    </rPh>
    <rPh sb="54" eb="56">
      <t>カンリ</t>
    </rPh>
    <phoneticPr fontId="9"/>
  </si>
  <si>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8" eb="59">
      <t>ホカ</t>
    </rPh>
    <rPh sb="62" eb="64">
      <t>カショ</t>
    </rPh>
    <rPh sb="66" eb="68">
      <t>サギョウ</t>
    </rPh>
    <rPh sb="68" eb="71">
      <t>シュニンシャ</t>
    </rPh>
    <rPh sb="72" eb="74">
      <t>ケンム</t>
    </rPh>
    <rPh sb="80" eb="82">
      <t>ホウテキ</t>
    </rPh>
    <rPh sb="83" eb="84">
      <t>ミト</t>
    </rPh>
    <rPh sb="94" eb="96">
      <t>フクスウ</t>
    </rPh>
    <rPh sb="97" eb="99">
      <t>センニン</t>
    </rPh>
    <phoneticPr fontId="9"/>
  </si>
  <si>
    <t>（注）１１．記載事項の一部について、別紙を用いて記載しても差し支えない。</t>
    <phoneticPr fontId="96"/>
  </si>
  <si>
    <t>（注）３．各社別に作成するのが原則だが、リース機械等の運転者は一緒でもよい。</t>
    <phoneticPr fontId="96"/>
  </si>
  <si>
    <t>（注）４．資格・免許等の写しを添付することが望ましい。</t>
    <rPh sb="1" eb="2">
      <t>チュウ</t>
    </rPh>
    <rPh sb="22" eb="23">
      <t>ノゾ</t>
    </rPh>
    <phoneticPr fontId="9"/>
  </si>
  <si>
    <t>（注）５．健康保険欄には、左欄に健康保険の名称（健康保険組合、協会けんぽ、 建設国保、国民健康保険）を記載。
　　　　　上記の保険に加入しておらず、後期高齢者である等により、国民健康保険の適用除外である場合には、左欄に
　　　　「適用除外」と記載。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9"/>
  </si>
  <si>
    <t>（注）６．年金保険欄には、左欄に年金保険の名称（厚生年金、国民年金）を記載。
　　　　　各年金の受給者である場合は、左欄に「受給者」と記載。</t>
    <phoneticPr fontId="96"/>
  </si>
  <si>
    <t>（別記様式５）</t>
    <rPh sb="1" eb="3">
      <t>ベッキ</t>
    </rPh>
    <rPh sb="3" eb="5">
      <t>ヨウシキ</t>
    </rPh>
    <phoneticPr fontId="90"/>
  </si>
  <si>
    <t>整理番号：</t>
    <rPh sb="0" eb="2">
      <t>セイリ</t>
    </rPh>
    <rPh sb="2" eb="4">
      <t>バンゴウ</t>
    </rPh>
    <phoneticPr fontId="90"/>
  </si>
  <si>
    <t>下　　請　　確　　認　　票</t>
    <rPh sb="0" eb="1">
      <t>シタ</t>
    </rPh>
    <rPh sb="3" eb="4">
      <t>ショウ</t>
    </rPh>
    <rPh sb="6" eb="7">
      <t>アキラ</t>
    </rPh>
    <rPh sb="9" eb="10">
      <t>シノブ</t>
    </rPh>
    <rPh sb="12" eb="13">
      <t>ヒョウ</t>
    </rPh>
    <phoneticPr fontId="90"/>
  </si>
  <si>
    <t>受注者名</t>
    <rPh sb="0" eb="3">
      <t>ジュチュウシャ</t>
    </rPh>
    <rPh sb="3" eb="4">
      <t>メイ</t>
    </rPh>
    <phoneticPr fontId="90"/>
  </si>
  <si>
    <t>元　請</t>
    <rPh sb="0" eb="1">
      <t>モト</t>
    </rPh>
    <rPh sb="2" eb="3">
      <t>ショウ</t>
    </rPh>
    <phoneticPr fontId="90"/>
  </si>
  <si>
    <t>工事番号</t>
    <rPh sb="0" eb="1">
      <t>コウ</t>
    </rPh>
    <rPh sb="1" eb="2">
      <t>コト</t>
    </rPh>
    <rPh sb="2" eb="3">
      <t>バン</t>
    </rPh>
    <rPh sb="3" eb="4">
      <t>ゴウ</t>
    </rPh>
    <phoneticPr fontId="90"/>
  </si>
  <si>
    <t>工事名</t>
    <rPh sb="0" eb="1">
      <t>コウ</t>
    </rPh>
    <rPh sb="1" eb="2">
      <t>コト</t>
    </rPh>
    <rPh sb="2" eb="3">
      <t>ナ</t>
    </rPh>
    <phoneticPr fontId="90"/>
  </si>
  <si>
    <t>契約金額</t>
    <rPh sb="0" eb="2">
      <t>ケイヤク</t>
    </rPh>
    <rPh sb="2" eb="4">
      <t>キンガク</t>
    </rPh>
    <phoneticPr fontId="90"/>
  </si>
  <si>
    <t>円</t>
    <rPh sb="0" eb="1">
      <t>エン</t>
    </rPh>
    <phoneticPr fontId="90"/>
  </si>
  <si>
    <t>契約日</t>
    <rPh sb="0" eb="3">
      <t>ケイヤクビ</t>
    </rPh>
    <phoneticPr fontId="90"/>
  </si>
  <si>
    <t>から</t>
    <phoneticPr fontId="90"/>
  </si>
  <si>
    <t>まで</t>
    <phoneticPr fontId="90"/>
  </si>
  <si>
    <t>下　請</t>
    <rPh sb="0" eb="1">
      <t>シタ</t>
    </rPh>
    <rPh sb="2" eb="3">
      <t>ショウ</t>
    </rPh>
    <phoneticPr fontId="90"/>
  </si>
  <si>
    <t>商号又は名称</t>
    <rPh sb="0" eb="2">
      <t>ショウゴウ</t>
    </rPh>
    <rPh sb="2" eb="3">
      <t>マタ</t>
    </rPh>
    <rPh sb="4" eb="6">
      <t>メイショウ</t>
    </rPh>
    <phoneticPr fontId="90"/>
  </si>
  <si>
    <t>　※建設業の許可　　　有　　・　　無</t>
    <rPh sb="2" eb="5">
      <t>ケンセツギョウ</t>
    </rPh>
    <rPh sb="6" eb="8">
      <t>キョカ</t>
    </rPh>
    <rPh sb="11" eb="12">
      <t>アリ</t>
    </rPh>
    <rPh sb="17" eb="18">
      <t>ナ</t>
    </rPh>
    <phoneticPr fontId="90"/>
  </si>
  <si>
    <t>　※主たる営業所の所在地　　熊本県 ・ その他（　　　  　　　　　）</t>
    <rPh sb="2" eb="3">
      <t>シュ</t>
    </rPh>
    <rPh sb="5" eb="7">
      <t>エイギョウ</t>
    </rPh>
    <rPh sb="7" eb="8">
      <t>ジョ</t>
    </rPh>
    <rPh sb="9" eb="12">
      <t>ショザイチ</t>
    </rPh>
    <rPh sb="14" eb="17">
      <t>クマモトケン</t>
    </rPh>
    <rPh sb="22" eb="23">
      <t>タ</t>
    </rPh>
    <phoneticPr fontId="90"/>
  </si>
  <si>
    <t>元請・下請</t>
    <rPh sb="0" eb="2">
      <t>モトウケ</t>
    </rPh>
    <rPh sb="3" eb="5">
      <t>シタウケ</t>
    </rPh>
    <phoneticPr fontId="90"/>
  </si>
  <si>
    <t>元請の工事概要</t>
    <rPh sb="0" eb="2">
      <t>モトウケ</t>
    </rPh>
    <rPh sb="3" eb="5">
      <t>コウジ</t>
    </rPh>
    <rPh sb="5" eb="7">
      <t>ガイヨウ</t>
    </rPh>
    <phoneticPr fontId="90"/>
  </si>
  <si>
    <t>下請の工事概要</t>
    <rPh sb="0" eb="2">
      <t>シタウケ</t>
    </rPh>
    <rPh sb="3" eb="5">
      <t>コウジ</t>
    </rPh>
    <rPh sb="5" eb="7">
      <t>ガイヨウ</t>
    </rPh>
    <phoneticPr fontId="90"/>
  </si>
  <si>
    <t>代金支払</t>
    <rPh sb="0" eb="2">
      <t>ダイキン</t>
    </rPh>
    <rPh sb="2" eb="4">
      <t>シハライ</t>
    </rPh>
    <phoneticPr fontId="90"/>
  </si>
  <si>
    <t>前金払</t>
    <rPh sb="0" eb="2">
      <t>マエキン</t>
    </rPh>
    <rPh sb="2" eb="3">
      <t>バラ</t>
    </rPh>
    <phoneticPr fontId="90"/>
  </si>
  <si>
    <t>　前金払受領後</t>
    <rPh sb="1" eb="3">
      <t>マエキン</t>
    </rPh>
    <rPh sb="3" eb="4">
      <t>バラ</t>
    </rPh>
    <rPh sb="4" eb="6">
      <t>ジュリョウ</t>
    </rPh>
    <rPh sb="6" eb="7">
      <t>ゴ</t>
    </rPh>
    <phoneticPr fontId="90"/>
  </si>
  <si>
    <t>　日以内</t>
    <rPh sb="1" eb="2">
      <t>ニチ</t>
    </rPh>
    <rPh sb="2" eb="4">
      <t>イナイ</t>
    </rPh>
    <phoneticPr fontId="90"/>
  </si>
  <si>
    <t>完成払</t>
    <rPh sb="0" eb="2">
      <t>カンセイ</t>
    </rPh>
    <rPh sb="2" eb="3">
      <t>バラ</t>
    </rPh>
    <phoneticPr fontId="90"/>
  </si>
  <si>
    <t>　代金受領後</t>
    <rPh sb="1" eb="3">
      <t>ダイキン</t>
    </rPh>
    <rPh sb="3" eb="5">
      <t>ジュリョウ</t>
    </rPh>
    <rPh sb="5" eb="6">
      <t>ゴ</t>
    </rPh>
    <phoneticPr fontId="90"/>
  </si>
  <si>
    <t>　円</t>
    <rPh sb="1" eb="2">
      <t>エン</t>
    </rPh>
    <phoneticPr fontId="90"/>
  </si>
  <si>
    <t>　完成物引受後</t>
    <rPh sb="1" eb="3">
      <t>カンセイ</t>
    </rPh>
    <rPh sb="3" eb="4">
      <t>ブツ</t>
    </rPh>
    <rPh sb="4" eb="6">
      <t>ヒキウケ</t>
    </rPh>
    <rPh sb="6" eb="7">
      <t>ゴ</t>
    </rPh>
    <phoneticPr fontId="90"/>
  </si>
  <si>
    <t>　下請契約締結後</t>
    <rPh sb="1" eb="3">
      <t>シタウケ</t>
    </rPh>
    <rPh sb="3" eb="5">
      <t>ケイヤク</t>
    </rPh>
    <rPh sb="5" eb="7">
      <t>テイケツ</t>
    </rPh>
    <rPh sb="7" eb="8">
      <t>ゴ</t>
    </rPh>
    <phoneticPr fontId="90"/>
  </si>
  <si>
    <t>現金手形比率</t>
    <rPh sb="0" eb="2">
      <t>ゲンキン</t>
    </rPh>
    <rPh sb="2" eb="4">
      <t>テガタ</t>
    </rPh>
    <rPh sb="4" eb="6">
      <t>ヒリツ</t>
    </rPh>
    <phoneticPr fontId="90"/>
  </si>
  <si>
    <t>現金</t>
    <rPh sb="0" eb="2">
      <t>ゲンキン</t>
    </rPh>
    <phoneticPr fontId="90"/>
  </si>
  <si>
    <t>：</t>
    <phoneticPr fontId="90"/>
  </si>
  <si>
    <t>手形</t>
    <rPh sb="0" eb="2">
      <t>テガタ</t>
    </rPh>
    <phoneticPr fontId="90"/>
  </si>
  <si>
    <t>部分払</t>
    <rPh sb="0" eb="2">
      <t>ブブン</t>
    </rPh>
    <rPh sb="2" eb="3">
      <t>バラ</t>
    </rPh>
    <phoneticPr fontId="90"/>
  </si>
  <si>
    <t>　毎月</t>
    <rPh sb="1" eb="3">
      <t>マイツキ</t>
    </rPh>
    <phoneticPr fontId="90"/>
  </si>
  <si>
    <t>　日締切</t>
    <rPh sb="1" eb="2">
      <t>ニチ</t>
    </rPh>
    <rPh sb="2" eb="4">
      <t>シメキリ</t>
    </rPh>
    <phoneticPr fontId="90"/>
  </si>
  <si>
    <t>　翌月</t>
    <rPh sb="1" eb="2">
      <t>ヨク</t>
    </rPh>
    <rPh sb="2" eb="3">
      <t>ツキ</t>
    </rPh>
    <phoneticPr fontId="90"/>
  </si>
  <si>
    <t>　日支払</t>
    <rPh sb="1" eb="2">
      <t>ニチ</t>
    </rPh>
    <rPh sb="2" eb="4">
      <t>シハライ</t>
    </rPh>
    <phoneticPr fontId="90"/>
  </si>
  <si>
    <t>手　形　期　間</t>
    <rPh sb="0" eb="1">
      <t>テ</t>
    </rPh>
    <rPh sb="2" eb="3">
      <t>カタチ</t>
    </rPh>
    <rPh sb="4" eb="5">
      <t>キ</t>
    </rPh>
    <rPh sb="6" eb="7">
      <t>アイダ</t>
    </rPh>
    <phoneticPr fontId="90"/>
  </si>
  <si>
    <t>　日</t>
    <rPh sb="1" eb="2">
      <t>ニチ</t>
    </rPh>
    <phoneticPr fontId="90"/>
  </si>
  <si>
    <t>　出来高払い受領後</t>
    <rPh sb="1" eb="4">
      <t>デキダカ</t>
    </rPh>
    <rPh sb="4" eb="5">
      <t>バラ</t>
    </rPh>
    <rPh sb="6" eb="8">
      <t>ジュリョウ</t>
    </rPh>
    <rPh sb="8" eb="9">
      <t>ゴ</t>
    </rPh>
    <phoneticPr fontId="90"/>
  </si>
  <si>
    <t>建退共証紙の交付見込額</t>
    <rPh sb="0" eb="3">
      <t>ケンタイキョウ</t>
    </rPh>
    <rPh sb="3" eb="5">
      <t>ショウシ</t>
    </rPh>
    <rPh sb="6" eb="8">
      <t>コウフ</t>
    </rPh>
    <rPh sb="8" eb="10">
      <t>ミコ</t>
    </rPh>
    <rPh sb="10" eb="11">
      <t>ガク</t>
    </rPh>
    <phoneticPr fontId="90"/>
  </si>
  <si>
    <t>円 　※０円の場合　　辞退届（　有　・　無　）</t>
    <rPh sb="0" eb="1">
      <t>エン</t>
    </rPh>
    <rPh sb="5" eb="6">
      <t>エン</t>
    </rPh>
    <rPh sb="7" eb="9">
      <t>バアイ</t>
    </rPh>
    <rPh sb="11" eb="13">
      <t>ジタイ</t>
    </rPh>
    <rPh sb="13" eb="14">
      <t>トドケ</t>
    </rPh>
    <rPh sb="16" eb="17">
      <t>アリ</t>
    </rPh>
    <rPh sb="20" eb="21">
      <t>ナ</t>
    </rPh>
    <phoneticPr fontId="90"/>
  </si>
  <si>
    <t>下請業者数</t>
    <rPh sb="0" eb="2">
      <t>シタウケ</t>
    </rPh>
    <rPh sb="2" eb="4">
      <t>ギョウシャ</t>
    </rPh>
    <rPh sb="4" eb="5">
      <t>スウ</t>
    </rPh>
    <phoneticPr fontId="90"/>
  </si>
  <si>
    <t>　者</t>
    <rPh sb="1" eb="2">
      <t>シャ</t>
    </rPh>
    <phoneticPr fontId="90"/>
  </si>
  <si>
    <t>下請契約整理番号１ ： 下請金額（</t>
    <rPh sb="0" eb="2">
      <t>シタウケ</t>
    </rPh>
    <rPh sb="2" eb="4">
      <t>ケイヤク</t>
    </rPh>
    <rPh sb="4" eb="6">
      <t>セイリ</t>
    </rPh>
    <rPh sb="6" eb="8">
      <t>バンゴウ</t>
    </rPh>
    <rPh sb="12" eb="14">
      <t>シタウケ</t>
    </rPh>
    <rPh sb="14" eb="16">
      <t>キンガク</t>
    </rPh>
    <phoneticPr fontId="90"/>
  </si>
  <si>
    <t>円）</t>
    <rPh sb="0" eb="1">
      <t>エン</t>
    </rPh>
    <phoneticPr fontId="90"/>
  </si>
  <si>
    <t>下請契約整理番号２ ： 下請金額（</t>
    <rPh sb="0" eb="2">
      <t>シタウケ</t>
    </rPh>
    <rPh sb="2" eb="4">
      <t>ケイヤク</t>
    </rPh>
    <rPh sb="4" eb="6">
      <t>セイリ</t>
    </rPh>
    <rPh sb="6" eb="8">
      <t>バンゴウ</t>
    </rPh>
    <rPh sb="12" eb="14">
      <t>シタウケ</t>
    </rPh>
    <rPh sb="14" eb="16">
      <t>キンガク</t>
    </rPh>
    <phoneticPr fontId="90"/>
  </si>
  <si>
    <t>下請金額総額</t>
    <rPh sb="0" eb="2">
      <t>シタウケ</t>
    </rPh>
    <rPh sb="2" eb="4">
      <t>キンガク</t>
    </rPh>
    <rPh sb="4" eb="6">
      <t>ソウガク</t>
    </rPh>
    <phoneticPr fontId="90"/>
  </si>
  <si>
    <t>下請契約整理番号３ ： 下請金額（</t>
    <rPh sb="0" eb="2">
      <t>シタウケ</t>
    </rPh>
    <rPh sb="2" eb="4">
      <t>ケイヤク</t>
    </rPh>
    <rPh sb="4" eb="6">
      <t>セイリ</t>
    </rPh>
    <rPh sb="6" eb="8">
      <t>バンゴウ</t>
    </rPh>
    <rPh sb="12" eb="14">
      <t>シタウケ</t>
    </rPh>
    <rPh sb="14" eb="16">
      <t>キンガク</t>
    </rPh>
    <phoneticPr fontId="90"/>
  </si>
  <si>
    <t>下請契約整理番号４ ： 下請金額（</t>
    <rPh sb="0" eb="2">
      <t>シタウケ</t>
    </rPh>
    <rPh sb="2" eb="4">
      <t>ケイヤク</t>
    </rPh>
    <rPh sb="4" eb="6">
      <t>セイリ</t>
    </rPh>
    <rPh sb="6" eb="8">
      <t>バンゴウ</t>
    </rPh>
    <rPh sb="12" eb="14">
      <t>シタウケ</t>
    </rPh>
    <rPh sb="14" eb="16">
      <t>キンガク</t>
    </rPh>
    <phoneticPr fontId="90"/>
  </si>
  <si>
    <t xml:space="preserve">
（下請契約日現在）</t>
    <rPh sb="2" eb="4">
      <t>シタウケ</t>
    </rPh>
    <rPh sb="4" eb="7">
      <t>ケイヤクビ</t>
    </rPh>
    <rPh sb="7" eb="9">
      <t>ゲンザイ</t>
    </rPh>
    <phoneticPr fontId="90"/>
  </si>
  <si>
    <t>下請契約整理番号５ ： 下請金額（</t>
    <rPh sb="0" eb="2">
      <t>シタウケ</t>
    </rPh>
    <rPh sb="2" eb="4">
      <t>ケイヤク</t>
    </rPh>
    <rPh sb="4" eb="6">
      <t>セイリ</t>
    </rPh>
    <rPh sb="6" eb="8">
      <t>バンゴウ</t>
    </rPh>
    <rPh sb="12" eb="14">
      <t>シタウケ</t>
    </rPh>
    <rPh sb="14" eb="16">
      <t>キンガク</t>
    </rPh>
    <phoneticPr fontId="90"/>
  </si>
  <si>
    <t>１件１００万円未満の工事計：</t>
    <rPh sb="1" eb="2">
      <t>ケン</t>
    </rPh>
    <rPh sb="5" eb="7">
      <t>マンエン</t>
    </rPh>
    <rPh sb="7" eb="9">
      <t>ミマン</t>
    </rPh>
    <rPh sb="10" eb="12">
      <t>コウジ</t>
    </rPh>
    <rPh sb="12" eb="13">
      <t>ケイ</t>
    </rPh>
    <phoneticPr fontId="90"/>
  </si>
  <si>
    <t>（　　　　件</t>
    <rPh sb="5" eb="6">
      <t>ケン</t>
    </rPh>
    <phoneticPr fontId="90"/>
  </si>
  <si>
    <t>円）</t>
    <phoneticPr fontId="90"/>
  </si>
  <si>
    <t>（別記様式６）</t>
    <rPh sb="1" eb="3">
      <t>ベッキ</t>
    </rPh>
    <rPh sb="3" eb="5">
      <t>ヨウシキ</t>
    </rPh>
    <phoneticPr fontId="9"/>
  </si>
  <si>
    <t>元請・下請関係内容表（元請負者が記載）</t>
    <rPh sb="0" eb="2">
      <t>モトウケ</t>
    </rPh>
    <rPh sb="3" eb="5">
      <t>シタウケ</t>
    </rPh>
    <rPh sb="5" eb="7">
      <t>カンケイ</t>
    </rPh>
    <rPh sb="7" eb="9">
      <t>ナイヨウ</t>
    </rPh>
    <rPh sb="9" eb="10">
      <t>ヒョウ</t>
    </rPh>
    <rPh sb="11" eb="12">
      <t>モト</t>
    </rPh>
    <rPh sb="12" eb="14">
      <t>ウケオイ</t>
    </rPh>
    <rPh sb="14" eb="15">
      <t>シャ</t>
    </rPh>
    <rPh sb="16" eb="18">
      <t>キサイ</t>
    </rPh>
    <phoneticPr fontId="9"/>
  </si>
  <si>
    <t>（１）下請契約について（建設業法（以下「法」という。）第１８条、第１９条、第２０条）</t>
    <rPh sb="3" eb="5">
      <t>シタウケ</t>
    </rPh>
    <rPh sb="5" eb="7">
      <t>ケイヤク</t>
    </rPh>
    <rPh sb="12" eb="15">
      <t>ケンセツギョウ</t>
    </rPh>
    <rPh sb="15" eb="16">
      <t>ホウ</t>
    </rPh>
    <rPh sb="17" eb="19">
      <t>イカ</t>
    </rPh>
    <rPh sb="20" eb="21">
      <t>ホウ</t>
    </rPh>
    <rPh sb="27" eb="28">
      <t>ダイ</t>
    </rPh>
    <rPh sb="30" eb="31">
      <t>ジョウ</t>
    </rPh>
    <rPh sb="32" eb="33">
      <t>ダイ</t>
    </rPh>
    <rPh sb="35" eb="36">
      <t>ジョウ</t>
    </rPh>
    <rPh sb="37" eb="38">
      <t>ダイ</t>
    </rPh>
    <rPh sb="40" eb="41">
      <t>ジョウ</t>
    </rPh>
    <phoneticPr fontId="9"/>
  </si>
  <si>
    <t>記載例へ</t>
    <rPh sb="0" eb="3">
      <t>キサイレイ</t>
    </rPh>
    <phoneticPr fontId="9"/>
  </si>
  <si>
    <t>①　建設工事の施工における企業間の下請契約の当事者は、工事の開始に先立って、
  建設工事標準下請契約約款（昭和５２年４月２６日中央建設業審議会決定）又はこれ
  に準拠した内容を持つ契約書による契約を締結するものと。</t>
    <rPh sb="2" eb="4">
      <t>ケンセツ</t>
    </rPh>
    <rPh sb="4" eb="6">
      <t>コウジ</t>
    </rPh>
    <rPh sb="7" eb="9">
      <t>セコウ</t>
    </rPh>
    <rPh sb="13" eb="16">
      <t>キギョウカン</t>
    </rPh>
    <rPh sb="17" eb="19">
      <t>シタウケ</t>
    </rPh>
    <rPh sb="19" eb="21">
      <t>ケイヤク</t>
    </rPh>
    <rPh sb="22" eb="25">
      <t>トウジシャ</t>
    </rPh>
    <rPh sb="27" eb="29">
      <t>コウジ</t>
    </rPh>
    <rPh sb="30" eb="32">
      <t>カイシ</t>
    </rPh>
    <rPh sb="33" eb="35">
      <t>サキダ</t>
    </rPh>
    <rPh sb="41" eb="43">
      <t>ケンセツ</t>
    </rPh>
    <rPh sb="43" eb="45">
      <t>コウジ</t>
    </rPh>
    <rPh sb="45" eb="47">
      <t>ヒョウジュン</t>
    </rPh>
    <rPh sb="47" eb="49">
      <t>シタウケ</t>
    </rPh>
    <rPh sb="49" eb="51">
      <t>ケイヤク</t>
    </rPh>
    <rPh sb="51" eb="53">
      <t>ヤッカン</t>
    </rPh>
    <rPh sb="54" eb="56">
      <t>ショウワ</t>
    </rPh>
    <rPh sb="58" eb="59">
      <t>ネン</t>
    </rPh>
    <rPh sb="60" eb="61">
      <t>ガツ</t>
    </rPh>
    <rPh sb="63" eb="64">
      <t>ニチ</t>
    </rPh>
    <rPh sb="64" eb="66">
      <t>チュウオウ</t>
    </rPh>
    <rPh sb="66" eb="68">
      <t>ケンセツ</t>
    </rPh>
    <rPh sb="68" eb="69">
      <t>ギョウ</t>
    </rPh>
    <rPh sb="69" eb="72">
      <t>シンギカイ</t>
    </rPh>
    <rPh sb="72" eb="74">
      <t>ケッテイ</t>
    </rPh>
    <rPh sb="75" eb="76">
      <t>マタ</t>
    </rPh>
    <rPh sb="83" eb="85">
      <t>ジュンキョ</t>
    </rPh>
    <rPh sb="87" eb="89">
      <t>ナイヨウ</t>
    </rPh>
    <rPh sb="90" eb="91">
      <t>モ</t>
    </rPh>
    <rPh sb="92" eb="94">
      <t>ケイヤク</t>
    </rPh>
    <rPh sb="94" eb="95">
      <t>ショ</t>
    </rPh>
    <rPh sb="98" eb="100">
      <t>ケイヤク</t>
    </rPh>
    <rPh sb="101" eb="103">
      <t>テイケツ</t>
    </rPh>
    <phoneticPr fontId="9"/>
  </si>
  <si>
    <t>②　下請負人に対し、建設工事の内容を明らかにした見積りを行わせるように努めな
  ければならない。</t>
    <rPh sb="2" eb="3">
      <t>シタ</t>
    </rPh>
    <rPh sb="3" eb="5">
      <t>ウケオイ</t>
    </rPh>
    <rPh sb="5" eb="6">
      <t>ニン</t>
    </rPh>
    <rPh sb="7" eb="8">
      <t>タイ</t>
    </rPh>
    <rPh sb="10" eb="12">
      <t>ケンセツ</t>
    </rPh>
    <rPh sb="12" eb="14">
      <t>コウジ</t>
    </rPh>
    <rPh sb="15" eb="17">
      <t>ナイヨウ</t>
    </rPh>
    <rPh sb="18" eb="19">
      <t>アキ</t>
    </rPh>
    <rPh sb="24" eb="26">
      <t>ミツモ</t>
    </rPh>
    <rPh sb="28" eb="29">
      <t>オコナ</t>
    </rPh>
    <rPh sb="35" eb="36">
      <t>ツト</t>
    </rPh>
    <phoneticPr fontId="9"/>
  </si>
  <si>
    <t>見積りを行わせるよう努めているか。</t>
    <rPh sb="0" eb="2">
      <t>ミツモ</t>
    </rPh>
    <rPh sb="4" eb="5">
      <t>オコナ</t>
    </rPh>
    <rPh sb="10" eb="11">
      <t>ツト</t>
    </rPh>
    <phoneticPr fontId="9"/>
  </si>
  <si>
    <t>ＹＥＳ</t>
    <phoneticPr fontId="9"/>
  </si>
  <si>
    <t>ＮＯ</t>
    <phoneticPr fontId="9"/>
  </si>
  <si>
    <t>(理由：</t>
    <rPh sb="1" eb="3">
      <t>リユウ</t>
    </rPh>
    <phoneticPr fontId="9"/>
  </si>
  <si>
    <t>下請負人の見積りは、法定福利費を記載した標準見積書を活用しているか。</t>
    <rPh sb="5" eb="7">
      <t>ミツモ</t>
    </rPh>
    <rPh sb="10" eb="12">
      <t>ホウテイ</t>
    </rPh>
    <rPh sb="12" eb="14">
      <t>フクリ</t>
    </rPh>
    <rPh sb="14" eb="15">
      <t>ヒ</t>
    </rPh>
    <rPh sb="16" eb="18">
      <t>キサイ</t>
    </rPh>
    <rPh sb="20" eb="22">
      <t>ヒョウジュン</t>
    </rPh>
    <rPh sb="22" eb="25">
      <t>ミツモリショ</t>
    </rPh>
    <rPh sb="26" eb="28">
      <t>カツヨウ</t>
    </rPh>
    <phoneticPr fontId="9"/>
  </si>
  <si>
    <t>（２）下請負人の選定について（法第３条）</t>
    <rPh sb="8" eb="10">
      <t>センテイ</t>
    </rPh>
    <rPh sb="15" eb="16">
      <t>ホウ</t>
    </rPh>
    <rPh sb="16" eb="17">
      <t>ダイ</t>
    </rPh>
    <rPh sb="18" eb="19">
      <t>ジョウ</t>
    </rPh>
    <phoneticPr fontId="9"/>
  </si>
  <si>
    <t xml:space="preserve">  元請は、下請の選定にあたっては、その建設工事の施工に関し法の規定を満た
す者を選定するものと。（ただし、５００万円未満（建築一式工事について
は１，５００万円未満）の軽微な工事は除く）</t>
    <rPh sb="2" eb="4">
      <t>モトウケ</t>
    </rPh>
    <rPh sb="6" eb="8">
      <t>シタウケ</t>
    </rPh>
    <rPh sb="9" eb="11">
      <t>センテイ</t>
    </rPh>
    <rPh sb="20" eb="22">
      <t>ケンセツ</t>
    </rPh>
    <rPh sb="22" eb="24">
      <t>コウジ</t>
    </rPh>
    <rPh sb="25" eb="27">
      <t>セコウ</t>
    </rPh>
    <rPh sb="28" eb="29">
      <t>カン</t>
    </rPh>
    <rPh sb="30" eb="31">
      <t>ホウ</t>
    </rPh>
    <rPh sb="32" eb="34">
      <t>キテイ</t>
    </rPh>
    <rPh sb="35" eb="36">
      <t>ミ</t>
    </rPh>
    <rPh sb="41" eb="43">
      <t>センテイ</t>
    </rPh>
    <rPh sb="57" eb="59">
      <t>マンエン</t>
    </rPh>
    <rPh sb="59" eb="61">
      <t>ミマン</t>
    </rPh>
    <rPh sb="62" eb="64">
      <t>ケンチク</t>
    </rPh>
    <rPh sb="64" eb="66">
      <t>イッシキ</t>
    </rPh>
    <rPh sb="66" eb="68">
      <t>コウジ</t>
    </rPh>
    <rPh sb="81" eb="83">
      <t>ミマン</t>
    </rPh>
    <rPh sb="85" eb="87">
      <t>ケイビ</t>
    </rPh>
    <rPh sb="88" eb="90">
      <t>コウジ</t>
    </rPh>
    <rPh sb="91" eb="92">
      <t>ノゾ</t>
    </rPh>
    <phoneticPr fontId="9"/>
  </si>
  <si>
    <t>　法の規定を満たす者＝建設業許可を取得していること。</t>
    <rPh sb="17" eb="19">
      <t>シュトク</t>
    </rPh>
    <phoneticPr fontId="96"/>
  </si>
  <si>
    <t>　５００万円以上（建築一式工事については１，５００万円以上）の下請工事</t>
    <phoneticPr fontId="96"/>
  </si>
  <si>
    <t>の契約相手は、施工に必要な建設業許可を取得している業者を選定しているか。</t>
    <rPh sb="7" eb="9">
      <t>セコウ</t>
    </rPh>
    <rPh sb="10" eb="12">
      <t>ヒツヨウ</t>
    </rPh>
    <rPh sb="13" eb="16">
      <t>ケンセツギョウ</t>
    </rPh>
    <phoneticPr fontId="96"/>
  </si>
  <si>
    <t>（３）適正な代金支払等について（法第２４条の３、第２４条の６)</t>
    <rPh sb="3" eb="5">
      <t>テキセイ</t>
    </rPh>
    <rPh sb="6" eb="8">
      <t>ダイキン</t>
    </rPh>
    <rPh sb="8" eb="11">
      <t>シハライトウ</t>
    </rPh>
    <rPh sb="16" eb="17">
      <t>ホウ</t>
    </rPh>
    <rPh sb="17" eb="18">
      <t>ダイ</t>
    </rPh>
    <rPh sb="20" eb="21">
      <t>ジョウ</t>
    </rPh>
    <rPh sb="24" eb="25">
      <t>ダイ</t>
    </rPh>
    <rPh sb="27" eb="28">
      <t>ジョウ</t>
    </rPh>
    <phoneticPr fontId="9"/>
  </si>
  <si>
    <t xml:space="preserve">  元請から下請負人に対する請負代金の支払時期及び方法については、法に規定
する下請契約に関する事項のほか、次の各号に定める事項を遵守するものと。
  なお、資材業者、建設機械又は仮設機材の賃貸業者等についてもこれに準じた
配慮をするものと。</t>
    <rPh sb="2" eb="4">
      <t>モトウケ</t>
    </rPh>
    <rPh sb="11" eb="12">
      <t>タイ</t>
    </rPh>
    <rPh sb="14" eb="16">
      <t>ウケオイ</t>
    </rPh>
    <rPh sb="16" eb="18">
      <t>ダイキン</t>
    </rPh>
    <rPh sb="19" eb="21">
      <t>シハライ</t>
    </rPh>
    <rPh sb="21" eb="23">
      <t>ジキ</t>
    </rPh>
    <rPh sb="23" eb="24">
      <t>オヨ</t>
    </rPh>
    <rPh sb="25" eb="27">
      <t>ホウホウ</t>
    </rPh>
    <rPh sb="33" eb="34">
      <t>ホウ</t>
    </rPh>
    <rPh sb="35" eb="37">
      <t>キテイ</t>
    </rPh>
    <rPh sb="40" eb="42">
      <t>シタウケ</t>
    </rPh>
    <rPh sb="42" eb="44">
      <t>ケイヤク</t>
    </rPh>
    <rPh sb="45" eb="46">
      <t>カン</t>
    </rPh>
    <rPh sb="48" eb="50">
      <t>ジコウ</t>
    </rPh>
    <rPh sb="54" eb="55">
      <t>ツギ</t>
    </rPh>
    <rPh sb="56" eb="58">
      <t>カクゴウ</t>
    </rPh>
    <rPh sb="59" eb="60">
      <t>サダ</t>
    </rPh>
    <rPh sb="62" eb="64">
      <t>ジコウ</t>
    </rPh>
    <rPh sb="65" eb="67">
      <t>ジュンシュ</t>
    </rPh>
    <rPh sb="79" eb="81">
      <t>シザイ</t>
    </rPh>
    <rPh sb="81" eb="83">
      <t>ギョウシャ</t>
    </rPh>
    <rPh sb="84" eb="86">
      <t>ケンセツ</t>
    </rPh>
    <rPh sb="86" eb="88">
      <t>キカイ</t>
    </rPh>
    <rPh sb="88" eb="89">
      <t>マタ</t>
    </rPh>
    <rPh sb="90" eb="92">
      <t>カセツ</t>
    </rPh>
    <rPh sb="92" eb="94">
      <t>キザイ</t>
    </rPh>
    <rPh sb="95" eb="97">
      <t>チンタイ</t>
    </rPh>
    <rPh sb="97" eb="99">
      <t>ギョウシャ</t>
    </rPh>
    <rPh sb="99" eb="100">
      <t>トウ</t>
    </rPh>
    <rPh sb="108" eb="109">
      <t>ジュン</t>
    </rPh>
    <rPh sb="112" eb="114">
      <t>ハイリョ</t>
    </rPh>
    <phoneticPr fontId="9"/>
  </si>
  <si>
    <t>①　市から前払金の支払を受けたときは、下請に対して建設工事の着手に必要な費用を
  前払金として支払うこととしているか。</t>
    <rPh sb="2" eb="3">
      <t>シ</t>
    </rPh>
    <rPh sb="5" eb="7">
      <t>マエバラ</t>
    </rPh>
    <rPh sb="7" eb="8">
      <t>キン</t>
    </rPh>
    <rPh sb="9" eb="11">
      <t>シハライ</t>
    </rPh>
    <rPh sb="12" eb="13">
      <t>ウ</t>
    </rPh>
    <rPh sb="19" eb="21">
      <t>シタウケ</t>
    </rPh>
    <rPh sb="22" eb="23">
      <t>タイ</t>
    </rPh>
    <rPh sb="25" eb="27">
      <t>ケンセツ</t>
    </rPh>
    <rPh sb="27" eb="29">
      <t>コウジ</t>
    </rPh>
    <rPh sb="30" eb="32">
      <t>チャクシュ</t>
    </rPh>
    <rPh sb="33" eb="35">
      <t>ヒツヨウ</t>
    </rPh>
    <rPh sb="36" eb="38">
      <t>ヒヨウ</t>
    </rPh>
    <rPh sb="42" eb="44">
      <t>マエバラ</t>
    </rPh>
    <rPh sb="44" eb="45">
      <t>キン</t>
    </rPh>
    <rPh sb="48" eb="50">
      <t>シハラ</t>
    </rPh>
    <phoneticPr fontId="9"/>
  </si>
  <si>
    <t>②　部分払いについては、下請に対し、市から出来高払いを受けた後、１月以内で、
  かつ、できる限り短い期間内に支払うこととしているか。</t>
    <rPh sb="2" eb="4">
      <t>ブブン</t>
    </rPh>
    <rPh sb="4" eb="5">
      <t>バラ</t>
    </rPh>
    <rPh sb="12" eb="14">
      <t>シタウケ</t>
    </rPh>
    <rPh sb="15" eb="16">
      <t>タイ</t>
    </rPh>
    <rPh sb="18" eb="19">
      <t>シ</t>
    </rPh>
    <rPh sb="21" eb="24">
      <t>デキダカ</t>
    </rPh>
    <rPh sb="24" eb="25">
      <t>バラ</t>
    </rPh>
    <rPh sb="27" eb="28">
      <t>ウ</t>
    </rPh>
    <rPh sb="30" eb="31">
      <t>アト</t>
    </rPh>
    <rPh sb="33" eb="34">
      <t>ツキ</t>
    </rPh>
    <rPh sb="34" eb="36">
      <t>イナイ</t>
    </rPh>
    <rPh sb="47" eb="48">
      <t>カギ</t>
    </rPh>
    <rPh sb="49" eb="50">
      <t>ミジカ</t>
    </rPh>
    <rPh sb="51" eb="54">
      <t>キカンナイ</t>
    </rPh>
    <rPh sb="55" eb="57">
      <t>シハラ</t>
    </rPh>
    <phoneticPr fontId="9"/>
  </si>
  <si>
    <t>③　完成払いについては、下請に対し、市から完成後の支払を受けた後、１月以内で、
  かつ、できる限り短い期間内に支払うこととしているか。</t>
    <rPh sb="2" eb="4">
      <t>カンセイ</t>
    </rPh>
    <rPh sb="4" eb="5">
      <t>バラ</t>
    </rPh>
    <rPh sb="12" eb="14">
      <t>シタウケ</t>
    </rPh>
    <rPh sb="15" eb="16">
      <t>タイ</t>
    </rPh>
    <rPh sb="18" eb="19">
      <t>シ</t>
    </rPh>
    <rPh sb="21" eb="23">
      <t>カンセイ</t>
    </rPh>
    <rPh sb="23" eb="24">
      <t>ゴ</t>
    </rPh>
    <rPh sb="25" eb="27">
      <t>シハライ</t>
    </rPh>
    <rPh sb="28" eb="29">
      <t>ウ</t>
    </rPh>
    <rPh sb="31" eb="32">
      <t>アト</t>
    </rPh>
    <rPh sb="34" eb="35">
      <t>ツキ</t>
    </rPh>
    <rPh sb="35" eb="37">
      <t>イナイ</t>
    </rPh>
    <rPh sb="48" eb="49">
      <t>カギ</t>
    </rPh>
    <rPh sb="50" eb="51">
      <t>ミジカ</t>
    </rPh>
    <rPh sb="52" eb="55">
      <t>キカンナイ</t>
    </rPh>
    <rPh sb="56" eb="58">
      <t>シハラ</t>
    </rPh>
    <phoneticPr fontId="9"/>
  </si>
  <si>
    <t>④　請負代金の支払は、できるだけ現金とし、現金払いと手形払いを併用する場合で
  あっても、少なくとも労務費相当分については、現金払いとしているか。</t>
    <rPh sb="2" eb="4">
      <t>ウケオイ</t>
    </rPh>
    <rPh sb="4" eb="6">
      <t>ダイキン</t>
    </rPh>
    <rPh sb="7" eb="9">
      <t>シハライ</t>
    </rPh>
    <rPh sb="16" eb="18">
      <t>ゲンキン</t>
    </rPh>
    <rPh sb="21" eb="23">
      <t>ゲンキン</t>
    </rPh>
    <rPh sb="23" eb="24">
      <t>バラ</t>
    </rPh>
    <rPh sb="26" eb="28">
      <t>テガタ</t>
    </rPh>
    <rPh sb="28" eb="29">
      <t>バラ</t>
    </rPh>
    <rPh sb="31" eb="33">
      <t>ヘイヨウ</t>
    </rPh>
    <rPh sb="35" eb="37">
      <t>バアイ</t>
    </rPh>
    <rPh sb="46" eb="47">
      <t>スク</t>
    </rPh>
    <rPh sb="51" eb="54">
      <t>ロウムヒ</t>
    </rPh>
    <rPh sb="54" eb="56">
      <t>ソウトウ</t>
    </rPh>
    <rPh sb="56" eb="57">
      <t>ブン</t>
    </rPh>
    <rPh sb="63" eb="65">
      <t>ゲンキン</t>
    </rPh>
    <rPh sb="65" eb="66">
      <t>バラ</t>
    </rPh>
    <phoneticPr fontId="9"/>
  </si>
  <si>
    <t>⑥　特定建設業者が注文者となった下請契約（下請が特定建設業者または資本金が
   ４,０００万円以上の法人であるものを除く）における請負代金の支払期日は、建設
   工事の完成を確認した後、下請からの申し出の日から起算して５０日を経過する
   以前において、かつ、できる限り短い期間内において定めているか。</t>
    <rPh sb="2" eb="4">
      <t>トクテイ</t>
    </rPh>
    <rPh sb="4" eb="7">
      <t>ケンセツギョウ</t>
    </rPh>
    <rPh sb="7" eb="8">
      <t>シャ</t>
    </rPh>
    <rPh sb="9" eb="11">
      <t>チュウモン</t>
    </rPh>
    <rPh sb="11" eb="12">
      <t>シャ</t>
    </rPh>
    <rPh sb="16" eb="18">
      <t>シタウケ</t>
    </rPh>
    <rPh sb="18" eb="20">
      <t>ケイヤク</t>
    </rPh>
    <rPh sb="21" eb="23">
      <t>シタウケ</t>
    </rPh>
    <rPh sb="24" eb="26">
      <t>トクテイ</t>
    </rPh>
    <rPh sb="26" eb="29">
      <t>ケンセツギョウ</t>
    </rPh>
    <rPh sb="29" eb="30">
      <t>シャ</t>
    </rPh>
    <rPh sb="33" eb="36">
      <t>シホンキン</t>
    </rPh>
    <rPh sb="46" eb="48">
      <t>マンエン</t>
    </rPh>
    <rPh sb="48" eb="50">
      <t>イジョウ</t>
    </rPh>
    <rPh sb="51" eb="53">
      <t>ホウジン</t>
    </rPh>
    <rPh sb="59" eb="60">
      <t>ノゾ</t>
    </rPh>
    <rPh sb="66" eb="68">
      <t>ウケオイ</t>
    </rPh>
    <rPh sb="68" eb="70">
      <t>ダイキン</t>
    </rPh>
    <rPh sb="71" eb="73">
      <t>シハライ</t>
    </rPh>
    <rPh sb="73" eb="75">
      <t>キジツ</t>
    </rPh>
    <rPh sb="77" eb="79">
      <t>ケンセツ</t>
    </rPh>
    <rPh sb="83" eb="85">
      <t>コウジ</t>
    </rPh>
    <rPh sb="86" eb="88">
      <t>カンセイ</t>
    </rPh>
    <rPh sb="89" eb="91">
      <t>カクニン</t>
    </rPh>
    <rPh sb="93" eb="94">
      <t>ゴ</t>
    </rPh>
    <rPh sb="95" eb="97">
      <t>シタウケ</t>
    </rPh>
    <rPh sb="100" eb="101">
      <t>モウ</t>
    </rPh>
    <rPh sb="102" eb="103">
      <t>デ</t>
    </rPh>
    <rPh sb="104" eb="105">
      <t>ヒ</t>
    </rPh>
    <rPh sb="107" eb="109">
      <t>キサン</t>
    </rPh>
    <rPh sb="113" eb="114">
      <t>ニチ</t>
    </rPh>
    <rPh sb="115" eb="117">
      <t>ケイカ</t>
    </rPh>
    <rPh sb="123" eb="125">
      <t>イゼン</t>
    </rPh>
    <rPh sb="136" eb="137">
      <t>カギ</t>
    </rPh>
    <rPh sb="138" eb="139">
      <t>ミジカ</t>
    </rPh>
    <rPh sb="140" eb="143">
      <t>キカンナイ</t>
    </rPh>
    <rPh sb="147" eb="148">
      <t>サダ</t>
    </rPh>
    <phoneticPr fontId="9"/>
  </si>
  <si>
    <t>（４）不当に低い下請代金の禁止について（法第１９条の３）</t>
    <rPh sb="3" eb="5">
      <t>フトウ</t>
    </rPh>
    <rPh sb="6" eb="7">
      <t>ヒク</t>
    </rPh>
    <rPh sb="8" eb="10">
      <t>シタウケ</t>
    </rPh>
    <rPh sb="10" eb="12">
      <t>ダイキン</t>
    </rPh>
    <rPh sb="13" eb="15">
      <t>キンシ</t>
    </rPh>
    <rPh sb="20" eb="21">
      <t>ホウ</t>
    </rPh>
    <rPh sb="21" eb="22">
      <t>ダイ</t>
    </rPh>
    <rPh sb="24" eb="25">
      <t>ジョウ</t>
    </rPh>
    <phoneticPr fontId="9"/>
  </si>
  <si>
    <t>次の条文を確認し、法令を遵守します。</t>
    <rPh sb="0" eb="1">
      <t>ツギ</t>
    </rPh>
    <rPh sb="2" eb="4">
      <t>ジョウブン</t>
    </rPh>
    <rPh sb="5" eb="7">
      <t>カクニン</t>
    </rPh>
    <rPh sb="9" eb="11">
      <t>ホウレイ</t>
    </rPh>
    <rPh sb="12" eb="14">
      <t>ジュンシュ</t>
    </rPh>
    <phoneticPr fontId="90"/>
  </si>
  <si>
    <t>（条  文）</t>
    <rPh sb="1" eb="2">
      <t>ジョウ</t>
    </rPh>
    <rPh sb="4" eb="5">
      <t>ブン</t>
    </rPh>
    <phoneticPr fontId="9"/>
  </si>
  <si>
    <t>第１９条の３　注文者は、自己の取引上の地位を不当に利用して、その注文した建
  設工事を施工するために通常必要と認められる原価に満たない金額を請負代金の
  額とする請負契約を締結してはならない。</t>
    <rPh sb="0" eb="1">
      <t>ダイ</t>
    </rPh>
    <rPh sb="3" eb="4">
      <t>ジョウ</t>
    </rPh>
    <rPh sb="7" eb="9">
      <t>チュウモン</t>
    </rPh>
    <rPh sb="9" eb="10">
      <t>シャ</t>
    </rPh>
    <rPh sb="12" eb="14">
      <t>ジコ</t>
    </rPh>
    <rPh sb="15" eb="17">
      <t>トリヒキ</t>
    </rPh>
    <rPh sb="17" eb="18">
      <t>ジョウ</t>
    </rPh>
    <rPh sb="19" eb="21">
      <t>チイ</t>
    </rPh>
    <rPh sb="22" eb="24">
      <t>フトウ</t>
    </rPh>
    <rPh sb="25" eb="27">
      <t>リヨウ</t>
    </rPh>
    <rPh sb="32" eb="34">
      <t>チュウモン</t>
    </rPh>
    <rPh sb="40" eb="41">
      <t>セツ</t>
    </rPh>
    <rPh sb="41" eb="43">
      <t>コウジ</t>
    </rPh>
    <rPh sb="44" eb="46">
      <t>セコウ</t>
    </rPh>
    <rPh sb="51" eb="53">
      <t>ツウジョウ</t>
    </rPh>
    <rPh sb="53" eb="55">
      <t>ヒツヨウ</t>
    </rPh>
    <rPh sb="56" eb="57">
      <t>ミト</t>
    </rPh>
    <rPh sb="61" eb="63">
      <t>ゲンカ</t>
    </rPh>
    <rPh sb="64" eb="65">
      <t>ミ</t>
    </rPh>
    <rPh sb="68" eb="70">
      <t>キンガク</t>
    </rPh>
    <rPh sb="71" eb="73">
      <t>ウケオイ</t>
    </rPh>
    <rPh sb="73" eb="75">
      <t>ダイキン</t>
    </rPh>
    <rPh sb="79" eb="80">
      <t>ガク</t>
    </rPh>
    <rPh sb="83" eb="85">
      <t>ウケオイ</t>
    </rPh>
    <rPh sb="85" eb="87">
      <t>ケイヤク</t>
    </rPh>
    <rPh sb="88" eb="90">
      <t>テイケツ</t>
    </rPh>
    <phoneticPr fontId="9"/>
  </si>
  <si>
    <t>（５）一括下請け等の禁止等について
　　（公共工事の入札及び契約の適正化の促進に関する法律第１４条）</t>
    <rPh sb="3" eb="5">
      <t>イッカツ</t>
    </rPh>
    <rPh sb="5" eb="7">
      <t>シタウ</t>
    </rPh>
    <rPh sb="8" eb="9">
      <t>トウ</t>
    </rPh>
    <rPh sb="10" eb="13">
      <t>キンシトウ</t>
    </rPh>
    <rPh sb="21" eb="23">
      <t>コウキョウ</t>
    </rPh>
    <rPh sb="23" eb="25">
      <t>コウジ</t>
    </rPh>
    <rPh sb="26" eb="28">
      <t>ニュウサツ</t>
    </rPh>
    <rPh sb="28" eb="29">
      <t>オヨ</t>
    </rPh>
    <rPh sb="30" eb="32">
      <t>ケイヤク</t>
    </rPh>
    <rPh sb="33" eb="36">
      <t>テキセイカ</t>
    </rPh>
    <rPh sb="37" eb="39">
      <t>ソクシン</t>
    </rPh>
    <rPh sb="40" eb="41">
      <t>カン</t>
    </rPh>
    <rPh sb="43" eb="44">
      <t>ホウ</t>
    </rPh>
    <rPh sb="44" eb="45">
      <t>リツ</t>
    </rPh>
    <rPh sb="45" eb="46">
      <t>ダイ</t>
    </rPh>
    <rPh sb="48" eb="49">
      <t>ジョウ</t>
    </rPh>
    <phoneticPr fontId="9"/>
  </si>
  <si>
    <t>第１４条　公共工事については、建設業法第２２条第３項の規定は、適用しない。</t>
    <rPh sb="0" eb="1">
      <t>ダイ</t>
    </rPh>
    <rPh sb="3" eb="4">
      <t>ジョウ</t>
    </rPh>
    <rPh sb="5" eb="7">
      <t>コウキョウ</t>
    </rPh>
    <rPh sb="7" eb="9">
      <t>コウジ</t>
    </rPh>
    <rPh sb="15" eb="18">
      <t>ケンセツギョウ</t>
    </rPh>
    <rPh sb="18" eb="19">
      <t>ホウ</t>
    </rPh>
    <rPh sb="19" eb="20">
      <t>ダイ</t>
    </rPh>
    <rPh sb="22" eb="23">
      <t>ジョウ</t>
    </rPh>
    <rPh sb="23" eb="24">
      <t>ダイ</t>
    </rPh>
    <rPh sb="25" eb="26">
      <t>コウ</t>
    </rPh>
    <rPh sb="27" eb="29">
      <t>キテイ</t>
    </rPh>
    <rPh sb="31" eb="33">
      <t>テキヨウ</t>
    </rPh>
    <phoneticPr fontId="9"/>
  </si>
  <si>
    <t>（参  考：法）</t>
    <rPh sb="1" eb="2">
      <t>サン</t>
    </rPh>
    <rPh sb="4" eb="5">
      <t>コウ</t>
    </rPh>
    <rPh sb="6" eb="7">
      <t>ホウ</t>
    </rPh>
    <phoneticPr fontId="9"/>
  </si>
  <si>
    <t>第２２条　建設業者は、その請け負った建設工事を、いかなる方法をもってするか
  を問わず、一括して他人に請け負わせてはならない。</t>
    <rPh sb="0" eb="1">
      <t>ダイ</t>
    </rPh>
    <rPh sb="3" eb="4">
      <t>ジョウ</t>
    </rPh>
    <rPh sb="5" eb="8">
      <t>ケンセツギョウ</t>
    </rPh>
    <rPh sb="8" eb="9">
      <t>シャ</t>
    </rPh>
    <rPh sb="13" eb="14">
      <t>ウ</t>
    </rPh>
    <rPh sb="15" eb="16">
      <t>オ</t>
    </rPh>
    <rPh sb="18" eb="20">
      <t>ケンセツ</t>
    </rPh>
    <rPh sb="20" eb="22">
      <t>コウジ</t>
    </rPh>
    <rPh sb="28" eb="30">
      <t>ホウホウ</t>
    </rPh>
    <rPh sb="41" eb="42">
      <t>ト</t>
    </rPh>
    <rPh sb="45" eb="47">
      <t>イッカツ</t>
    </rPh>
    <rPh sb="49" eb="51">
      <t>タニン</t>
    </rPh>
    <rPh sb="52" eb="53">
      <t>ウ</t>
    </rPh>
    <rPh sb="54" eb="55">
      <t>オ</t>
    </rPh>
    <phoneticPr fontId="9"/>
  </si>
  <si>
    <t>２　建設業を営む者は、建設業者から当該建設業者の請け負った建設工事を一括し
  て請け負ってはならない。</t>
    <rPh sb="2" eb="5">
      <t>ケンセツギョウ</t>
    </rPh>
    <rPh sb="6" eb="7">
      <t>イトナ</t>
    </rPh>
    <rPh sb="8" eb="9">
      <t>モノ</t>
    </rPh>
    <rPh sb="11" eb="14">
      <t>ケンセツギョウ</t>
    </rPh>
    <rPh sb="14" eb="15">
      <t>シャ</t>
    </rPh>
    <rPh sb="17" eb="19">
      <t>トウガイ</t>
    </rPh>
    <rPh sb="19" eb="22">
      <t>ケンセツギョウ</t>
    </rPh>
    <rPh sb="22" eb="23">
      <t>シャ</t>
    </rPh>
    <rPh sb="24" eb="25">
      <t>ウ</t>
    </rPh>
    <rPh sb="26" eb="27">
      <t>オ</t>
    </rPh>
    <rPh sb="29" eb="31">
      <t>ケンセツ</t>
    </rPh>
    <rPh sb="31" eb="33">
      <t>コウジ</t>
    </rPh>
    <rPh sb="41" eb="42">
      <t>ウ</t>
    </rPh>
    <rPh sb="43" eb="44">
      <t>オ</t>
    </rPh>
    <phoneticPr fontId="9"/>
  </si>
  <si>
    <t>３　前２項の建設工事が多数の者が利用する施設又は工作物に関する重要な建設工
　事で政令で定めるもの以外の建設工事である場合において、当該建設工事の元請
　負人があらかじめ発注者の書面による承諾を得たときは、これらの規定は、適用
　しない。</t>
    <phoneticPr fontId="96"/>
  </si>
  <si>
    <t>４　発注者は、前項の規定による書面による承諾に代えて、政令で定めるところに
　より、同項の元請負人の承諾を得て、電子情報処理組織を使用する方法その他の
　情報通信の技術を利用する方法であつて国土交通省令で定めるものにより、同項
　の承諾をする旨の通知をすることができる。この場合において、当該発注者は、
　当該書面による承諾をしたものとみなす。　</t>
    <phoneticPr fontId="9"/>
  </si>
  <si>
    <t>（６）下請負人の主任技術者の雇用関係について（法第２６条）</t>
    <rPh sb="8" eb="10">
      <t>シュニン</t>
    </rPh>
    <rPh sb="10" eb="13">
      <t>ギジュツシャ</t>
    </rPh>
    <rPh sb="14" eb="16">
      <t>コヨウ</t>
    </rPh>
    <rPh sb="16" eb="18">
      <t>カンケイ</t>
    </rPh>
    <rPh sb="23" eb="24">
      <t>ホウ</t>
    </rPh>
    <rPh sb="24" eb="25">
      <t>ダイ</t>
    </rPh>
    <rPh sb="27" eb="28">
      <t>ジョウ</t>
    </rPh>
    <phoneticPr fontId="9"/>
  </si>
  <si>
    <t>下請工事の主任技術者は、下請契約の相手方の直接かつ恒常的な雇用関係にある者か。</t>
    <rPh sb="0" eb="2">
      <t>シタウケ</t>
    </rPh>
    <rPh sb="2" eb="4">
      <t>コウジ</t>
    </rPh>
    <rPh sb="5" eb="7">
      <t>シュニン</t>
    </rPh>
    <rPh sb="7" eb="10">
      <t>ギジュツシャ</t>
    </rPh>
    <rPh sb="12" eb="14">
      <t>シタウケ</t>
    </rPh>
    <rPh sb="14" eb="16">
      <t>ケイヤク</t>
    </rPh>
    <rPh sb="17" eb="20">
      <t>アイテガタ</t>
    </rPh>
    <rPh sb="21" eb="23">
      <t>チョクセツ</t>
    </rPh>
    <rPh sb="25" eb="28">
      <t>コウジョウテキ</t>
    </rPh>
    <rPh sb="29" eb="31">
      <t>コヨウ</t>
    </rPh>
    <rPh sb="31" eb="33">
      <t>カンケイ</t>
    </rPh>
    <rPh sb="36" eb="37">
      <t>モノ</t>
    </rPh>
    <phoneticPr fontId="9"/>
  </si>
  <si>
    <t>（注）本書は、下請契約１件ごとに２部作成すること。</t>
    <rPh sb="1" eb="2">
      <t>チュウ</t>
    </rPh>
    <rPh sb="3" eb="5">
      <t>ホンショ</t>
    </rPh>
    <rPh sb="7" eb="9">
      <t>シタウケ</t>
    </rPh>
    <rPh sb="9" eb="11">
      <t>ケイヤク</t>
    </rPh>
    <rPh sb="12" eb="13">
      <t>ケン</t>
    </rPh>
    <rPh sb="17" eb="18">
      <t>ブ</t>
    </rPh>
    <rPh sb="18" eb="20">
      <t>サクセイ</t>
    </rPh>
    <phoneticPr fontId="9"/>
  </si>
  <si>
    <t>（別記様式７）</t>
    <rPh sb="1" eb="3">
      <t>ベッキ</t>
    </rPh>
    <rPh sb="3" eb="5">
      <t>ヨウシキ</t>
    </rPh>
    <phoneticPr fontId="96"/>
  </si>
  <si>
    <t>《再下請負関係》</t>
    <rPh sb="1" eb="2">
      <t>サイ</t>
    </rPh>
    <rPh sb="2" eb="3">
      <t>シタ</t>
    </rPh>
    <rPh sb="3" eb="5">
      <t>ウケオ</t>
    </rPh>
    <rPh sb="5" eb="7">
      <t>カンケイ</t>
    </rPh>
    <phoneticPr fontId="9"/>
  </si>
  <si>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9"/>
  </si>
  <si>
    <t>再下請負通知書</t>
    <rPh sb="0" eb="1">
      <t>サイ</t>
    </rPh>
    <rPh sb="1" eb="2">
      <t>シタ</t>
    </rPh>
    <rPh sb="2" eb="3">
      <t>ショウ</t>
    </rPh>
    <rPh sb="3" eb="4">
      <t>オ</t>
    </rPh>
    <rPh sb="4" eb="6">
      <t>ツウチ</t>
    </rPh>
    <rPh sb="6" eb="7">
      <t>ショ</t>
    </rPh>
    <phoneticPr fontId="9"/>
  </si>
  <si>
    <t>会社名
・事業者ID</t>
    <rPh sb="0" eb="3">
      <t>カイシャメイ</t>
    </rPh>
    <rPh sb="5" eb="8">
      <t>ジギョウシャ</t>
    </rPh>
    <phoneticPr fontId="9"/>
  </si>
  <si>
    <t>代表者名</t>
    <rPh sb="0" eb="2">
      <t>ダイヒョウ</t>
    </rPh>
    <rPh sb="2" eb="3">
      <t>シャ</t>
    </rPh>
    <rPh sb="3" eb="4">
      <t>メイ</t>
    </rPh>
    <phoneticPr fontId="9"/>
  </si>
  <si>
    <t>直近上位
注文者名</t>
    <rPh sb="0" eb="1">
      <t>チョク</t>
    </rPh>
    <rPh sb="1" eb="2">
      <t>チカ</t>
    </rPh>
    <rPh sb="2" eb="4">
      <t>ジョウイ</t>
    </rPh>
    <rPh sb="5" eb="7">
      <t>チュウモン</t>
    </rPh>
    <rPh sb="7" eb="8">
      <t>シャ</t>
    </rPh>
    <rPh sb="8" eb="9">
      <t>メイ</t>
    </rPh>
    <phoneticPr fontId="9"/>
  </si>
  <si>
    <t>住所
電話番号</t>
    <rPh sb="0" eb="2">
      <t>ジュウショ</t>
    </rPh>
    <rPh sb="3" eb="5">
      <t>デンワ</t>
    </rPh>
    <rPh sb="5" eb="7">
      <t>バンゴウ</t>
    </rPh>
    <phoneticPr fontId="9"/>
  </si>
  <si>
    <t>【報告下請負業者】</t>
    <rPh sb="1" eb="3">
      <t>ホウコク</t>
    </rPh>
    <rPh sb="3" eb="4">
      <t>シタ</t>
    </rPh>
    <rPh sb="4" eb="6">
      <t>ウケオ</t>
    </rPh>
    <rPh sb="6" eb="8">
      <t>ギョウシャ</t>
    </rPh>
    <phoneticPr fontId="9"/>
  </si>
  <si>
    <t>工事名称
及び
工事内容</t>
    <rPh sb="0" eb="2">
      <t>コウジ</t>
    </rPh>
    <rPh sb="2" eb="4">
      <t>メイショウ</t>
    </rPh>
    <rPh sb="5" eb="6">
      <t>オヨ</t>
    </rPh>
    <rPh sb="8" eb="10">
      <t>コウジ</t>
    </rPh>
    <rPh sb="10" eb="12">
      <t>ナイヨウ</t>
    </rPh>
    <phoneticPr fontId="9"/>
  </si>
  <si>
    <t>令和　　年　　月　　日</t>
    <rPh sb="0" eb="2">
      <t>レイワ</t>
    </rPh>
    <rPh sb="4" eb="5">
      <t>ネン</t>
    </rPh>
    <rPh sb="7" eb="8">
      <t>ガツ</t>
    </rPh>
    <rPh sb="10" eb="11">
      <t>ニチ</t>
    </rPh>
    <phoneticPr fontId="9"/>
  </si>
  <si>
    <t>契約日</t>
    <rPh sb="0" eb="3">
      <t>ケイヤクビ</t>
    </rPh>
    <phoneticPr fontId="9"/>
  </si>
  <si>
    <t>令和　　年　　月　　日　</t>
    <rPh sb="0" eb="2">
      <t>レイワ</t>
    </rPh>
    <rPh sb="9" eb="10">
      <t>ニチ</t>
    </rPh>
    <phoneticPr fontId="9"/>
  </si>
  <si>
    <t>元請名称・事業者ID</t>
    <rPh sb="0" eb="2">
      <t>モトウケ</t>
    </rPh>
    <rPh sb="2" eb="4">
      <t>メイショウ</t>
    </rPh>
    <rPh sb="5" eb="7">
      <t>ジギョウ</t>
    </rPh>
    <rPh sb="7" eb="8">
      <t>シャ</t>
    </rPh>
    <phoneticPr fontId="9"/>
  </si>
  <si>
    <t>会社名・事業者ID</t>
    <rPh sb="0" eb="2">
      <t>カイシャ</t>
    </rPh>
    <rPh sb="2" eb="3">
      <t>メイ</t>
    </rPh>
    <rPh sb="4" eb="7">
      <t>ジギョウシャ</t>
    </rPh>
    <phoneticPr fontId="9"/>
  </si>
  <si>
    <t>至</t>
    <rPh sb="0" eb="1">
      <t>イタ</t>
    </rPh>
    <phoneticPr fontId="9"/>
  </si>
  <si>
    <t>令和　　年　　月　　日</t>
    <phoneticPr fontId="9"/>
  </si>
  <si>
    <t>建設業の
許可</t>
    <rPh sb="0" eb="3">
      <t>ケンセツギョウ</t>
    </rPh>
    <rPh sb="5" eb="7">
      <t>キョカ</t>
    </rPh>
    <phoneticPr fontId="9"/>
  </si>
  <si>
    <t>施工に必要な許可業種</t>
    <rPh sb="0" eb="2">
      <t>セコウ</t>
    </rPh>
    <rPh sb="3" eb="5">
      <t>ヒツヨウ</t>
    </rPh>
    <rPh sb="6" eb="8">
      <t>キョカ</t>
    </rPh>
    <rPh sb="8" eb="10">
      <t>ギョウシュ</t>
    </rPh>
    <phoneticPr fontId="9"/>
  </si>
  <si>
    <t>許　可　番　号</t>
    <rPh sb="0" eb="3">
      <t>キョカ</t>
    </rPh>
    <rPh sb="4" eb="7">
      <t>バンゴウ</t>
    </rPh>
    <phoneticPr fontId="9"/>
  </si>
  <si>
    <t>許可（更新）年月日</t>
    <rPh sb="0" eb="2">
      <t>キョカ</t>
    </rPh>
    <rPh sb="3" eb="5">
      <t>コウシン</t>
    </rPh>
    <rPh sb="6" eb="9">
      <t>ネンガッピ</t>
    </rPh>
    <phoneticPr fontId="9"/>
  </si>
  <si>
    <t>《自社に関する事項》</t>
    <rPh sb="1" eb="3">
      <t>ジシャ</t>
    </rPh>
    <phoneticPr fontId="9"/>
  </si>
  <si>
    <t>工事業</t>
    <rPh sb="0" eb="2">
      <t>コウジ</t>
    </rPh>
    <rPh sb="2" eb="3">
      <t>ギョウ</t>
    </rPh>
    <phoneticPr fontId="9"/>
  </si>
  <si>
    <t>大臣　特定</t>
    <rPh sb="0" eb="2">
      <t>ダイジン</t>
    </rPh>
    <rPh sb="3" eb="5">
      <t>トクテイ</t>
    </rPh>
    <phoneticPr fontId="9"/>
  </si>
  <si>
    <t xml:space="preserve">        第　　　　号</t>
    <rPh sb="8" eb="9">
      <t>ダイ</t>
    </rPh>
    <rPh sb="13" eb="14">
      <t>ゴウ</t>
    </rPh>
    <phoneticPr fontId="9"/>
  </si>
  <si>
    <t>　　年　　月　　日</t>
    <rPh sb="2" eb="3">
      <t>ネン</t>
    </rPh>
    <rPh sb="5" eb="6">
      <t>ガツ</t>
    </rPh>
    <rPh sb="8" eb="9">
      <t>ニチ</t>
    </rPh>
    <phoneticPr fontId="9"/>
  </si>
  <si>
    <t>知事　一般</t>
    <rPh sb="0" eb="2">
      <t>チジ</t>
    </rPh>
    <rPh sb="3" eb="5">
      <t>イッパン</t>
    </rPh>
    <phoneticPr fontId="9"/>
  </si>
  <si>
    <t>注文者との
契約日</t>
    <rPh sb="0" eb="2">
      <t>チュウモン</t>
    </rPh>
    <rPh sb="2" eb="3">
      <t>シャ</t>
    </rPh>
    <rPh sb="6" eb="9">
      <t>ケイヤクビ</t>
    </rPh>
    <phoneticPr fontId="9"/>
  </si>
  <si>
    <t>健康保険等の加入状況</t>
    <rPh sb="0" eb="2">
      <t>ケンコウ</t>
    </rPh>
    <rPh sb="2" eb="4">
      <t>ホケン</t>
    </rPh>
    <rPh sb="4" eb="5">
      <t>トウ</t>
    </rPh>
    <rPh sb="6" eb="8">
      <t>カニュウ</t>
    </rPh>
    <rPh sb="8" eb="10">
      <t>ジョウキョウ</t>
    </rPh>
    <phoneticPr fontId="9"/>
  </si>
  <si>
    <t>　</t>
    <phoneticPr fontId="9"/>
  </si>
  <si>
    <t>保険加入の有無</t>
    <rPh sb="0" eb="2">
      <t>ホケン</t>
    </rPh>
    <rPh sb="2" eb="4">
      <t>カニュウ</t>
    </rPh>
    <rPh sb="5" eb="7">
      <t>ウム</t>
    </rPh>
    <phoneticPr fontId="9"/>
  </si>
  <si>
    <t>厚生年金保険</t>
    <rPh sb="0" eb="2">
      <t>コウセイ</t>
    </rPh>
    <rPh sb="2" eb="4">
      <t>ネンキン</t>
    </rPh>
    <rPh sb="4" eb="6">
      <t>ホケン</t>
    </rPh>
    <phoneticPr fontId="9"/>
  </si>
  <si>
    <t>加入　　未加入
適用除外</t>
    <rPh sb="0" eb="2">
      <t>カニュウ</t>
    </rPh>
    <rPh sb="4" eb="7">
      <t>ミカニュウ</t>
    </rPh>
    <rPh sb="8" eb="10">
      <t>テキヨウ</t>
    </rPh>
    <rPh sb="10" eb="12">
      <t>ジョガイ</t>
    </rPh>
    <phoneticPr fontId="9"/>
  </si>
  <si>
    <t>事業所
整理記号等</t>
    <rPh sb="0" eb="3">
      <t>ジギョウショ</t>
    </rPh>
    <rPh sb="4" eb="6">
      <t>セイリ</t>
    </rPh>
    <rPh sb="6" eb="8">
      <t>キゴウ</t>
    </rPh>
    <rPh sb="8" eb="9">
      <t>トウ</t>
    </rPh>
    <phoneticPr fontId="9"/>
  </si>
  <si>
    <t>営業所の名称</t>
    <rPh sb="0" eb="3">
      <t>エイギョウショ</t>
    </rPh>
    <rPh sb="4" eb="6">
      <t>メイショウ</t>
    </rPh>
    <phoneticPr fontId="9"/>
  </si>
  <si>
    <t>現場代理人名</t>
    <rPh sb="0" eb="2">
      <t>ゲンバ</t>
    </rPh>
    <rPh sb="2" eb="4">
      <t>ダイリ</t>
    </rPh>
    <rPh sb="4" eb="5">
      <t>ニン</t>
    </rPh>
    <rPh sb="5" eb="6">
      <t>メイ</t>
    </rPh>
    <phoneticPr fontId="9"/>
  </si>
  <si>
    <t>安全衛生責任者名</t>
    <rPh sb="0" eb="2">
      <t>アンゼン</t>
    </rPh>
    <rPh sb="2" eb="4">
      <t>エイセイ</t>
    </rPh>
    <rPh sb="4" eb="7">
      <t>セキニンシャ</t>
    </rPh>
    <rPh sb="7" eb="8">
      <t>メイ</t>
    </rPh>
    <phoneticPr fontId="9"/>
  </si>
  <si>
    <t>権限及び
意見申出方法</t>
    <rPh sb="0" eb="2">
      <t>ケンゲン</t>
    </rPh>
    <rPh sb="2" eb="3">
      <t>オヨ</t>
    </rPh>
    <rPh sb="5" eb="7">
      <t>イケン</t>
    </rPh>
    <rPh sb="7" eb="9">
      <t>モウシデ</t>
    </rPh>
    <rPh sb="9" eb="11">
      <t>ホウホウ</t>
    </rPh>
    <phoneticPr fontId="9"/>
  </si>
  <si>
    <t>安全衛生推進者名</t>
    <rPh sb="0" eb="2">
      <t>アンゼン</t>
    </rPh>
    <rPh sb="2" eb="4">
      <t>エイセイ</t>
    </rPh>
    <rPh sb="4" eb="6">
      <t>スイシン</t>
    </rPh>
    <rPh sb="6" eb="7">
      <t>セキニンシャ</t>
    </rPh>
    <rPh sb="7" eb="8">
      <t>メイ</t>
    </rPh>
    <phoneticPr fontId="9"/>
  </si>
  <si>
    <t>主任技術者名</t>
    <rPh sb="0" eb="2">
      <t>シュニン</t>
    </rPh>
    <rPh sb="2" eb="5">
      <t>ギジュツシャ</t>
    </rPh>
    <rPh sb="5" eb="6">
      <t>メイ</t>
    </rPh>
    <phoneticPr fontId="9"/>
  </si>
  <si>
    <t>専　任
非専任</t>
    <rPh sb="0" eb="3">
      <t>センニン</t>
    </rPh>
    <rPh sb="4" eb="5">
      <t>ヒ</t>
    </rPh>
    <rPh sb="5" eb="7">
      <t>センニン</t>
    </rPh>
    <phoneticPr fontId="9"/>
  </si>
  <si>
    <t>雇用管理責任者名</t>
    <rPh sb="0" eb="2">
      <t>コヨウ</t>
    </rPh>
    <rPh sb="2" eb="4">
      <t>カンリ</t>
    </rPh>
    <rPh sb="4" eb="7">
      <t>セキニンシャ</t>
    </rPh>
    <rPh sb="7" eb="8">
      <t>メイ</t>
    </rPh>
    <phoneticPr fontId="9"/>
  </si>
  <si>
    <t>資格内容</t>
    <rPh sb="0" eb="2">
      <t>シカク</t>
    </rPh>
    <rPh sb="2" eb="4">
      <t>ナイヨウ</t>
    </rPh>
    <phoneticPr fontId="9"/>
  </si>
  <si>
    <t>担当工事内容</t>
    <rPh sb="0" eb="2">
      <t>タントウ</t>
    </rPh>
    <rPh sb="2" eb="4">
      <t>コウジ</t>
    </rPh>
    <rPh sb="4" eb="6">
      <t>ナイヨウ</t>
    </rPh>
    <phoneticPr fontId="9"/>
  </si>
  <si>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9"/>
  </si>
  <si>
    <t>有　　無</t>
    <phoneticPr fontId="9"/>
  </si>
  <si>
    <t>外国人建設就労者の従事の状況(有無)</t>
    <phoneticPr fontId="9"/>
  </si>
  <si>
    <t>有　　無</t>
  </si>
  <si>
    <t>外国人技能実習生の従事の状況(有無)</t>
    <phoneticPr fontId="9"/>
  </si>
  <si>
    <t>統一様式－９</t>
    <rPh sb="0" eb="2">
      <t>トウイツ</t>
    </rPh>
    <rPh sb="2" eb="4">
      <t>ヨウシキ</t>
    </rPh>
    <phoneticPr fontId="9"/>
  </si>
  <si>
    <t>工 事 打 合 せ 簿</t>
    <rPh sb="0" eb="1">
      <t>コウ</t>
    </rPh>
    <rPh sb="2" eb="3">
      <t>コト</t>
    </rPh>
    <rPh sb="4" eb="5">
      <t>ダ</t>
    </rPh>
    <rPh sb="6" eb="7">
      <t>ゴウ</t>
    </rPh>
    <rPh sb="10" eb="11">
      <t>ボ</t>
    </rPh>
    <phoneticPr fontId="9"/>
  </si>
  <si>
    <t>発議者</t>
    <rPh sb="0" eb="3">
      <t>ハツギシャ</t>
    </rPh>
    <phoneticPr fontId="9"/>
  </si>
  <si>
    <t>発注者</t>
    <phoneticPr fontId="9"/>
  </si>
  <si>
    <t>受注者</t>
    <rPh sb="0" eb="3">
      <t>ジュチュウシャ</t>
    </rPh>
    <phoneticPr fontId="9"/>
  </si>
  <si>
    <t>発議年月日</t>
    <rPh sb="0" eb="2">
      <t>ハツギ</t>
    </rPh>
    <rPh sb="2" eb="5">
      <t>ネンガッピ</t>
    </rPh>
    <phoneticPr fontId="9"/>
  </si>
  <si>
    <t>発議事項</t>
    <rPh sb="0" eb="2">
      <t>ハツギ</t>
    </rPh>
    <rPh sb="2" eb="4">
      <t>ジコウ</t>
    </rPh>
    <phoneticPr fontId="9"/>
  </si>
  <si>
    <t>（内容）</t>
    <rPh sb="1" eb="3">
      <t>ナイヨウ</t>
    </rPh>
    <phoneticPr fontId="9"/>
  </si>
  <si>
    <t>発注者</t>
    <rPh sb="0" eb="3">
      <t>ハッチュウシャ</t>
    </rPh>
    <phoneticPr fontId="9"/>
  </si>
  <si>
    <t>指示</t>
    <rPh sb="0" eb="2">
      <t>シジ</t>
    </rPh>
    <phoneticPr fontId="9"/>
  </si>
  <si>
    <t>協議</t>
    <rPh sb="0" eb="2">
      <t>キョウギ</t>
    </rPh>
    <phoneticPr fontId="9"/>
  </si>
  <si>
    <t>通知</t>
    <rPh sb="0" eb="2">
      <t>ツウチ</t>
    </rPh>
    <phoneticPr fontId="9"/>
  </si>
  <si>
    <t>承諾</t>
    <rPh sb="0" eb="2">
      <t>ショウダク</t>
    </rPh>
    <phoneticPr fontId="9"/>
  </si>
  <si>
    <t>報告</t>
    <rPh sb="0" eb="2">
      <t>ホウコク</t>
    </rPh>
    <phoneticPr fontId="9"/>
  </si>
  <si>
    <t>受理</t>
    <rPh sb="0" eb="2">
      <t>ジュリ</t>
    </rPh>
    <phoneticPr fontId="9"/>
  </si>
  <si>
    <t>上記について</t>
    <rPh sb="0" eb="2">
      <t>ジョウキ</t>
    </rPh>
    <phoneticPr fontId="9"/>
  </si>
  <si>
    <t>します。</t>
    <phoneticPr fontId="9"/>
  </si>
  <si>
    <t>処理</t>
    <rPh sb="0" eb="2">
      <t>ショリ</t>
    </rPh>
    <phoneticPr fontId="9"/>
  </si>
  <si>
    <t>・</t>
    <phoneticPr fontId="9"/>
  </si>
  <si>
    <t>令和　　年　　月　　日</t>
    <rPh sb="0" eb="2">
      <t>レイワ</t>
    </rPh>
    <rPh sb="4" eb="5">
      <t>ネン</t>
    </rPh>
    <rPh sb="7" eb="8">
      <t>ツキ</t>
    </rPh>
    <rPh sb="10" eb="11">
      <t>ニチ</t>
    </rPh>
    <phoneticPr fontId="127"/>
  </si>
  <si>
    <t>受注者</t>
    <rPh sb="0" eb="3">
      <t>ジュチュウシャシャ</t>
    </rPh>
    <phoneticPr fontId="9"/>
  </si>
  <si>
    <t>回答</t>
    <rPh sb="0" eb="2">
      <t>カイトウ</t>
    </rPh>
    <phoneticPr fontId="9"/>
  </si>
  <si>
    <t>係　　長</t>
    <rPh sb="0" eb="1">
      <t>カカリ</t>
    </rPh>
    <rPh sb="3" eb="4">
      <t>チョウ</t>
    </rPh>
    <phoneticPr fontId="9"/>
  </si>
  <si>
    <t>総　括
監督員</t>
    <rPh sb="0" eb="1">
      <t>ソウ</t>
    </rPh>
    <rPh sb="2" eb="3">
      <t>クク</t>
    </rPh>
    <rPh sb="4" eb="7">
      <t>カントクイン</t>
    </rPh>
    <phoneticPr fontId="9"/>
  </si>
  <si>
    <t>主任
監督員</t>
    <rPh sb="0" eb="2">
      <t>シュニン</t>
    </rPh>
    <rPh sb="3" eb="6">
      <t>カントクイン</t>
    </rPh>
    <phoneticPr fontId="9"/>
  </si>
  <si>
    <t>課　　員</t>
    <rPh sb="0" eb="1">
      <t>カ</t>
    </rPh>
    <rPh sb="3" eb="4">
      <t>イン</t>
    </rPh>
    <phoneticPr fontId="9"/>
  </si>
  <si>
    <t>現　場
代理人</t>
    <rPh sb="0" eb="1">
      <t>ウツツ</t>
    </rPh>
    <rPh sb="2" eb="3">
      <t>バ</t>
    </rPh>
    <rPh sb="4" eb="7">
      <t>ダイリニン</t>
    </rPh>
    <phoneticPr fontId="9"/>
  </si>
  <si>
    <t>主　任
（監　理）
技術者</t>
    <rPh sb="0" eb="1">
      <t>シュ</t>
    </rPh>
    <rPh sb="2" eb="3">
      <t>ニン</t>
    </rPh>
    <rPh sb="5" eb="6">
      <t>ラン</t>
    </rPh>
    <rPh sb="7" eb="8">
      <t>リ</t>
    </rPh>
    <rPh sb="10" eb="13">
      <t>ギジュツシャ</t>
    </rPh>
    <phoneticPr fontId="9"/>
  </si>
  <si>
    <t>水道局発注</t>
    <rPh sb="0" eb="5">
      <t>スイドウキョクハッチュウ</t>
    </rPh>
    <phoneticPr fontId="9"/>
  </si>
  <si>
    <t>統一様式－１２</t>
    <rPh sb="0" eb="2">
      <t>トウイツ</t>
    </rPh>
    <rPh sb="2" eb="4">
      <t>ヨウシキ</t>
    </rPh>
    <phoneticPr fontId="9"/>
  </si>
  <si>
    <t>確認 ・ 立会依頼書</t>
    <rPh sb="0" eb="2">
      <t>カクニン</t>
    </rPh>
    <rPh sb="5" eb="7">
      <t>タチアイ</t>
    </rPh>
    <rPh sb="7" eb="9">
      <t>イライ</t>
    </rPh>
    <rPh sb="9" eb="10">
      <t>ウケショ</t>
    </rPh>
    <phoneticPr fontId="9"/>
  </si>
  <si>
    <t>係　長</t>
    <rPh sb="0" eb="1">
      <t>カカリ</t>
    </rPh>
    <rPh sb="2" eb="3">
      <t>チョウ</t>
    </rPh>
    <phoneticPr fontId="96"/>
  </si>
  <si>
    <t>総　括
監督員</t>
    <rPh sb="0" eb="1">
      <t>ソウ</t>
    </rPh>
    <rPh sb="2" eb="3">
      <t>クク</t>
    </rPh>
    <rPh sb="4" eb="7">
      <t>カントクイン</t>
    </rPh>
    <phoneticPr fontId="96"/>
  </si>
  <si>
    <t>主　任
監督員</t>
    <rPh sb="0" eb="1">
      <t>オモ</t>
    </rPh>
    <rPh sb="2" eb="3">
      <t>ニン</t>
    </rPh>
    <rPh sb="4" eb="7">
      <t>カントクイン</t>
    </rPh>
    <phoneticPr fontId="96"/>
  </si>
  <si>
    <t>課　員</t>
    <rPh sb="0" eb="1">
      <t>カ</t>
    </rPh>
    <rPh sb="2" eb="3">
      <t>イン</t>
    </rPh>
    <phoneticPr fontId="96"/>
  </si>
  <si>
    <t>現　場
代理人</t>
    <rPh sb="0" eb="1">
      <t>ウツツ</t>
    </rPh>
    <rPh sb="2" eb="3">
      <t>バ</t>
    </rPh>
    <phoneticPr fontId="9"/>
  </si>
  <si>
    <t>主　任
（監理）
技術者</t>
    <rPh sb="0" eb="3">
      <t>シュニン</t>
    </rPh>
    <phoneticPr fontId="9"/>
  </si>
  <si>
    <t>確認 ・ 立会事項</t>
    <rPh sb="0" eb="2">
      <t>カクニン</t>
    </rPh>
    <rPh sb="5" eb="7">
      <t>タチアイネガ</t>
    </rPh>
    <rPh sb="7" eb="9">
      <t>ジコウ</t>
    </rPh>
    <phoneticPr fontId="9"/>
  </si>
  <si>
    <t>下記について　　確　認　・　立　会　　されたく提出します。</t>
    <rPh sb="0" eb="2">
      <t>カキ</t>
    </rPh>
    <rPh sb="8" eb="9">
      <t>アキラ</t>
    </rPh>
    <rPh sb="10" eb="11">
      <t>シノブ</t>
    </rPh>
    <rPh sb="14" eb="15">
      <t>リツ</t>
    </rPh>
    <rPh sb="16" eb="17">
      <t>カイ</t>
    </rPh>
    <rPh sb="23" eb="25">
      <t>テイシュツ</t>
    </rPh>
    <phoneticPr fontId="9"/>
  </si>
  <si>
    <t>工　　　　種</t>
    <rPh sb="0" eb="6">
      <t>コウシュ</t>
    </rPh>
    <phoneticPr fontId="9"/>
  </si>
  <si>
    <t>場　　　　所</t>
    <rPh sb="0" eb="6">
      <t>バショ</t>
    </rPh>
    <phoneticPr fontId="9"/>
  </si>
  <si>
    <t>資　　　　料</t>
    <rPh sb="0" eb="6">
      <t>シリョウ</t>
    </rPh>
    <phoneticPr fontId="9"/>
  </si>
  <si>
    <t>希 望 日 時</t>
    <rPh sb="0" eb="3">
      <t>キボウ</t>
    </rPh>
    <rPh sb="4" eb="7">
      <t>ニチジ</t>
    </rPh>
    <phoneticPr fontId="9"/>
  </si>
  <si>
    <t>令和　 年 　月 　日</t>
    <rPh sb="0" eb="2">
      <t>レイワ</t>
    </rPh>
    <rPh sb="4" eb="5">
      <t>ネン</t>
    </rPh>
    <rPh sb="7" eb="8">
      <t>ガツ</t>
    </rPh>
    <rPh sb="10" eb="11">
      <t>ニチ</t>
    </rPh>
    <phoneticPr fontId="9"/>
  </si>
  <si>
    <t>　時　　分</t>
    <rPh sb="1" eb="2">
      <t>ジ</t>
    </rPh>
    <rPh sb="4" eb="5">
      <t>フン</t>
    </rPh>
    <phoneticPr fontId="9"/>
  </si>
  <si>
    <t>確 認 立 会 員</t>
    <rPh sb="0" eb="3">
      <t>カクニン</t>
    </rPh>
    <rPh sb="4" eb="9">
      <t>タチアイイン</t>
    </rPh>
    <phoneticPr fontId="9"/>
  </si>
  <si>
    <t>実　施　日　時</t>
    <rPh sb="0" eb="3">
      <t>ジッシ</t>
    </rPh>
    <rPh sb="4" eb="7">
      <t>ニチジ</t>
    </rPh>
    <phoneticPr fontId="9"/>
  </si>
  <si>
    <t>令和　 年 　月 　日</t>
    <rPh sb="0" eb="2">
      <t>レイワ</t>
    </rPh>
    <rPh sb="4" eb="5">
      <t>ネン</t>
    </rPh>
    <rPh sb="7" eb="8">
      <t>ガツ</t>
    </rPh>
    <rPh sb="10" eb="11">
      <t>ニチ</t>
    </rPh>
    <phoneticPr fontId="127"/>
  </si>
  <si>
    <t>記　　　　　事</t>
    <rPh sb="0" eb="7">
      <t>キジ</t>
    </rPh>
    <phoneticPr fontId="9"/>
  </si>
  <si>
    <t>統一様式－１３</t>
    <rPh sb="0" eb="2">
      <t>トウイツ</t>
    </rPh>
    <rPh sb="2" eb="4">
      <t>ヨウシキ</t>
    </rPh>
    <phoneticPr fontId="9"/>
  </si>
  <si>
    <t>事　　故　　速　　報　　（第　　報）</t>
    <phoneticPr fontId="9"/>
  </si>
  <si>
    <t>情報の通報者名</t>
    <rPh sb="3" eb="6">
      <t>ツウホウシャ</t>
    </rPh>
    <rPh sb="6" eb="7">
      <t>メイ</t>
    </rPh>
    <phoneticPr fontId="9"/>
  </si>
  <si>
    <t>（受注者名、第三者名等）</t>
    <rPh sb="1" eb="4">
      <t>ジュチュウシャ</t>
    </rPh>
    <rPh sb="4" eb="5">
      <t>メイ</t>
    </rPh>
    <rPh sb="6" eb="9">
      <t>ダイサンシャ</t>
    </rPh>
    <rPh sb="9" eb="10">
      <t>メイ</t>
    </rPh>
    <rPh sb="10" eb="11">
      <t>トウ</t>
    </rPh>
    <phoneticPr fontId="9"/>
  </si>
  <si>
    <t>令和　　　年　　　月　　　日　　　時　　　分受信</t>
    <rPh sb="0" eb="1">
      <t>レイ</t>
    </rPh>
    <rPh sb="1" eb="2">
      <t>ワ</t>
    </rPh>
    <phoneticPr fontId="9"/>
  </si>
  <si>
    <t>係　　　長</t>
    <rPh sb="0" eb="1">
      <t>カカリ</t>
    </rPh>
    <rPh sb="4" eb="5">
      <t>チョウ</t>
    </rPh>
    <phoneticPr fontId="9"/>
  </si>
  <si>
    <t>総括監督員</t>
    <rPh sb="0" eb="5">
      <t>ソウカツカントクイン</t>
    </rPh>
    <phoneticPr fontId="9"/>
  </si>
  <si>
    <t>主任監督員</t>
    <rPh sb="0" eb="5">
      <t>シュニンカントクイン</t>
    </rPh>
    <phoneticPr fontId="9"/>
  </si>
  <si>
    <t>課　　　員</t>
    <rPh sb="0" eb="1">
      <t>カ</t>
    </rPh>
    <rPh sb="4" eb="5">
      <t>イン</t>
    </rPh>
    <phoneticPr fontId="9"/>
  </si>
  <si>
    <t>発信者</t>
    <phoneticPr fontId="9"/>
  </si>
  <si>
    <t>受信者</t>
  </si>
  <si>
    <t>事故発生月日</t>
    <phoneticPr fontId="9"/>
  </si>
  <si>
    <t>令和　  　　年　  　　月　  　　日（ 　 　）　  　 　時　    　　分</t>
    <rPh sb="0" eb="1">
      <t>レイ</t>
    </rPh>
    <rPh sb="1" eb="2">
      <t>ワ</t>
    </rPh>
    <phoneticPr fontId="9"/>
  </si>
  <si>
    <t>事故発生場所</t>
  </si>
  <si>
    <t>工事名</t>
  </si>
  <si>
    <t>工期</t>
    <phoneticPr fontId="9"/>
  </si>
  <si>
    <t>から</t>
    <phoneticPr fontId="9"/>
  </si>
  <si>
    <t>契約区分</t>
    <phoneticPr fontId="9"/>
  </si>
  <si>
    <t xml:space="preserve"> 本庁</t>
    <rPh sb="2" eb="3">
      <t>チョウ</t>
    </rPh>
    <phoneticPr fontId="9"/>
  </si>
  <si>
    <t>まで</t>
    <phoneticPr fontId="9"/>
  </si>
  <si>
    <t>受注者名</t>
    <rPh sb="0" eb="3">
      <t>ジュチュウシャ</t>
    </rPh>
    <phoneticPr fontId="9"/>
  </si>
  <si>
    <t>事故の内訳</t>
    <rPh sb="0" eb="2">
      <t>ジコ</t>
    </rPh>
    <rPh sb="3" eb="5">
      <t>ウチワケ</t>
    </rPh>
    <phoneticPr fontId="9"/>
  </si>
  <si>
    <t>氏　　名</t>
    <phoneticPr fontId="9"/>
  </si>
  <si>
    <t>年　齢</t>
    <phoneticPr fontId="9"/>
  </si>
  <si>
    <t>性　別</t>
    <phoneticPr fontId="9"/>
  </si>
  <si>
    <t>職　　種　</t>
    <phoneticPr fontId="9"/>
  </si>
  <si>
    <t>被害の程度　</t>
    <phoneticPr fontId="9"/>
  </si>
  <si>
    <t>備　　考（病院名等）</t>
    <phoneticPr fontId="9"/>
  </si>
  <si>
    <t>事 故 の 概 要</t>
    <rPh sb="0" eb="1">
      <t>ジ</t>
    </rPh>
    <rPh sb="2" eb="3">
      <t>ユエ</t>
    </rPh>
    <rPh sb="6" eb="7">
      <t>オオムネ</t>
    </rPh>
    <rPh sb="8" eb="9">
      <t>ヨウ</t>
    </rPh>
    <phoneticPr fontId="9"/>
  </si>
  <si>
    <t>※事故の原因、経緯、処置等</t>
    <rPh sb="1" eb="3">
      <t>ジコ</t>
    </rPh>
    <rPh sb="4" eb="6">
      <t>ゲンイン</t>
    </rPh>
    <rPh sb="7" eb="9">
      <t>ケイイ</t>
    </rPh>
    <rPh sb="10" eb="12">
      <t>ショチ</t>
    </rPh>
    <rPh sb="12" eb="13">
      <t>トウ</t>
    </rPh>
    <phoneticPr fontId="9"/>
  </si>
  <si>
    <t>備　考</t>
    <rPh sb="0" eb="1">
      <t>ソノウ</t>
    </rPh>
    <rPh sb="2" eb="3">
      <t>コウ</t>
    </rPh>
    <phoneticPr fontId="9"/>
  </si>
  <si>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9"/>
  </si>
  <si>
    <t>　 ・被災者の装備、自然環境の状況（河川水位等）</t>
    <rPh sb="10" eb="12">
      <t>シゼン</t>
    </rPh>
    <rPh sb="12" eb="14">
      <t>カンキョウ</t>
    </rPh>
    <rPh sb="15" eb="17">
      <t>ジョウキョウ</t>
    </rPh>
    <rPh sb="18" eb="20">
      <t>カセン</t>
    </rPh>
    <rPh sb="20" eb="22">
      <t>スイイ</t>
    </rPh>
    <rPh sb="22" eb="23">
      <t>トウ</t>
    </rPh>
    <phoneticPr fontId="9"/>
  </si>
  <si>
    <t xml:space="preserve">   ・下請負人等の商号又は名称</t>
    <rPh sb="4" eb="8">
      <t>シタウケオイニン</t>
    </rPh>
    <rPh sb="8" eb="9">
      <t>トウ</t>
    </rPh>
    <rPh sb="10" eb="12">
      <t>ショウゴウ</t>
    </rPh>
    <rPh sb="12" eb="13">
      <t>マタ</t>
    </rPh>
    <rPh sb="14" eb="16">
      <t>メイショウ</t>
    </rPh>
    <phoneticPr fontId="9"/>
  </si>
  <si>
    <t xml:space="preserve"> 　・物的被害の場合は、規模、被害額等</t>
    <phoneticPr fontId="9"/>
  </si>
  <si>
    <t>　 ・連絡先等</t>
    <rPh sb="3" eb="5">
      <t>レンラク</t>
    </rPh>
    <rPh sb="5" eb="6">
      <t>サキ</t>
    </rPh>
    <rPh sb="6" eb="7">
      <t>トウ</t>
    </rPh>
    <phoneticPr fontId="9"/>
  </si>
  <si>
    <t>①この様式はＡ４で使用し、事故現場の平面図及び簡単な状況図を添付すること。</t>
    <phoneticPr fontId="9"/>
  </si>
  <si>
    <t>②工事事故発生確認後、直ちに電話により担当部署に連絡。また、状況を把握でき次第、早急にメール又はＦＡＸで担当部署に本様式により報告を行ものとし、更に詳細な状況が把握された段階で逐次報告するものと。</t>
    <rPh sb="21" eb="23">
      <t>ブショ</t>
    </rPh>
    <rPh sb="24" eb="26">
      <t>レンラク</t>
    </rPh>
    <rPh sb="52" eb="54">
      <t>タントウ</t>
    </rPh>
    <rPh sb="54" eb="56">
      <t>ブショ</t>
    </rPh>
    <phoneticPr fontId="9"/>
  </si>
  <si>
    <t>統一様式－１４</t>
    <rPh sb="0" eb="2">
      <t>トウイツ</t>
    </rPh>
    <rPh sb="2" eb="4">
      <t>ヨウシキ</t>
    </rPh>
    <phoneticPr fontId="57"/>
  </si>
  <si>
    <t>工　事　履　行　報　告　書</t>
    <rPh sb="0" eb="1">
      <t>コウ</t>
    </rPh>
    <rPh sb="2" eb="3">
      <t>コト</t>
    </rPh>
    <rPh sb="4" eb="5">
      <t>クツ</t>
    </rPh>
    <rPh sb="6" eb="7">
      <t>ギョウ</t>
    </rPh>
    <rPh sb="8" eb="9">
      <t>ホウ</t>
    </rPh>
    <rPh sb="10" eb="11">
      <t>コク</t>
    </rPh>
    <rPh sb="12" eb="13">
      <t>ショ</t>
    </rPh>
    <phoneticPr fontId="57"/>
  </si>
  <si>
    <t>工事番号
及び
工事名</t>
    <rPh sb="0" eb="2">
      <t>コウジ</t>
    </rPh>
    <rPh sb="2" eb="4">
      <t>バンゴウ</t>
    </rPh>
    <rPh sb="5" eb="6">
      <t>オヨ</t>
    </rPh>
    <rPh sb="8" eb="10">
      <t>コウジ</t>
    </rPh>
    <rPh sb="10" eb="11">
      <t>メイ</t>
    </rPh>
    <phoneticPr fontId="57"/>
  </si>
  <si>
    <t>工期</t>
    <rPh sb="0" eb="1">
      <t>コウ</t>
    </rPh>
    <rPh sb="1" eb="2">
      <t>キ</t>
    </rPh>
    <phoneticPr fontId="57"/>
  </si>
  <si>
    <t>～</t>
  </si>
  <si>
    <t>日付</t>
    <rPh sb="0" eb="1">
      <t>ヒ</t>
    </rPh>
    <rPh sb="1" eb="2">
      <t>ヅケ</t>
    </rPh>
    <phoneticPr fontId="57"/>
  </si>
  <si>
    <t>（</t>
  </si>
  <si>
    <t>月分）</t>
    <rPh sb="0" eb="1">
      <t>ツキ</t>
    </rPh>
    <rPh sb="1" eb="2">
      <t>ブン</t>
    </rPh>
    <phoneticPr fontId="57"/>
  </si>
  <si>
    <t>月　　別</t>
    <rPh sb="0" eb="1">
      <t>ツキ</t>
    </rPh>
    <rPh sb="3" eb="4">
      <t>ベツ</t>
    </rPh>
    <phoneticPr fontId="57"/>
  </si>
  <si>
    <t>予定工程　％
（　）は工程変更後</t>
    <rPh sb="0" eb="2">
      <t>ヨテイ</t>
    </rPh>
    <rPh sb="2" eb="4">
      <t>コウテイ</t>
    </rPh>
    <rPh sb="11" eb="13">
      <t>コウテイ</t>
    </rPh>
    <rPh sb="13" eb="15">
      <t>ヘンコウ</t>
    </rPh>
    <rPh sb="15" eb="16">
      <t>ゴ</t>
    </rPh>
    <phoneticPr fontId="57"/>
  </si>
  <si>
    <t>実施工程　％</t>
    <rPh sb="0" eb="2">
      <t>ジッシ</t>
    </rPh>
    <rPh sb="2" eb="4">
      <t>コウテイ</t>
    </rPh>
    <phoneticPr fontId="57"/>
  </si>
  <si>
    <t>備　　考</t>
    <rPh sb="0" eb="1">
      <t>ソナエ</t>
    </rPh>
    <rPh sb="3" eb="4">
      <t>コウ</t>
    </rPh>
    <phoneticPr fontId="57"/>
  </si>
  <si>
    <t>（記事欄）</t>
    <rPh sb="1" eb="3">
      <t>キジ</t>
    </rPh>
    <rPh sb="3" eb="4">
      <t>ラン</t>
    </rPh>
    <phoneticPr fontId="57"/>
  </si>
  <si>
    <t>係　長</t>
    <phoneticPr fontId="9"/>
  </si>
  <si>
    <t>総　括
監督員</t>
  </si>
  <si>
    <t>主　任
監督員</t>
    <phoneticPr fontId="9"/>
  </si>
  <si>
    <t>課　員</t>
    <phoneticPr fontId="9"/>
  </si>
  <si>
    <t>主　任
（監理）
技術者</t>
    <rPh sb="0" eb="1">
      <t>シュ</t>
    </rPh>
    <rPh sb="2" eb="3">
      <t>ニン</t>
    </rPh>
    <rPh sb="5" eb="6">
      <t>ラン</t>
    </rPh>
    <rPh sb="6" eb="7">
      <t>リ</t>
    </rPh>
    <rPh sb="9" eb="12">
      <t>ギジュツシャ</t>
    </rPh>
    <phoneticPr fontId="9"/>
  </si>
  <si>
    <t>統一様式－１５</t>
    <rPh sb="0" eb="4">
      <t>トウイツヨウシキ</t>
    </rPh>
    <phoneticPr fontId="37"/>
  </si>
  <si>
    <t>（受注者）</t>
    <rPh sb="1" eb="3">
      <t>ジュチュウ</t>
    </rPh>
    <phoneticPr fontId="9"/>
  </si>
  <si>
    <t>認　　定　　請　　求　　書</t>
  </si>
  <si>
    <t>　上天草市公共工事請負契約約款第34条第5項に基づき、下記工事の中間前金払の認定を</t>
    <rPh sb="1" eb="5">
      <t>カミアマクサシ</t>
    </rPh>
    <rPh sb="15" eb="16">
      <t>ダイ</t>
    </rPh>
    <rPh sb="18" eb="19">
      <t>ジョウ</t>
    </rPh>
    <rPh sb="19" eb="20">
      <t>ダイ</t>
    </rPh>
    <rPh sb="21" eb="22">
      <t>コウ</t>
    </rPh>
    <rPh sb="23" eb="24">
      <t>モト</t>
    </rPh>
    <phoneticPr fontId="9"/>
  </si>
  <si>
    <t>請求します。</t>
  </si>
  <si>
    <t>契　　約　　日</t>
  </si>
  <si>
    <t>工　事　番　号</t>
    <rPh sb="0" eb="1">
      <t>コウ</t>
    </rPh>
    <rPh sb="2" eb="3">
      <t>コト</t>
    </rPh>
    <rPh sb="4" eb="5">
      <t>バン</t>
    </rPh>
    <rPh sb="6" eb="7">
      <t>ゴウ</t>
    </rPh>
    <phoneticPr fontId="96"/>
  </si>
  <si>
    <t>工　　事　　名</t>
  </si>
  <si>
    <t>工　　　　　期</t>
  </si>
  <si>
    <t>自</t>
  </si>
  <si>
    <t>至</t>
  </si>
  <si>
    <t>工  事  場  所</t>
  </si>
  <si>
    <t>請 負 代 金 額</t>
  </si>
  <si>
    <t>（作成上の注意）</t>
    <rPh sb="1" eb="4">
      <t>サクセイジョウ</t>
    </rPh>
    <rPh sb="5" eb="7">
      <t>チュウイ</t>
    </rPh>
    <phoneticPr fontId="9"/>
  </si>
  <si>
    <t>　１　本書を２部作成し、当該工事の監督員へ提出すること。</t>
    <rPh sb="3" eb="5">
      <t>ホンショ</t>
    </rPh>
    <rPh sb="7" eb="8">
      <t>ブ</t>
    </rPh>
    <rPh sb="8" eb="10">
      <t>サクセイ</t>
    </rPh>
    <rPh sb="12" eb="14">
      <t>トウガイ</t>
    </rPh>
    <rPh sb="14" eb="16">
      <t>コウジ</t>
    </rPh>
    <rPh sb="17" eb="19">
      <t>カントク</t>
    </rPh>
    <rPh sb="21" eb="23">
      <t>テイシュツ</t>
    </rPh>
    <phoneticPr fontId="9"/>
  </si>
  <si>
    <t>　２　工事履行報告書（様式２）及び工程表（任意様式）を添付すること。</t>
    <rPh sb="3" eb="5">
      <t>コウジ</t>
    </rPh>
    <rPh sb="5" eb="7">
      <t>リコウ</t>
    </rPh>
    <rPh sb="7" eb="10">
      <t>ホウコクショ</t>
    </rPh>
    <rPh sb="11" eb="13">
      <t>ヨウシキ</t>
    </rPh>
    <rPh sb="15" eb="16">
      <t>オヨ</t>
    </rPh>
    <rPh sb="17" eb="19">
      <t>コウテイ</t>
    </rPh>
    <rPh sb="19" eb="20">
      <t>ヒョウ</t>
    </rPh>
    <rPh sb="21" eb="23">
      <t>ニンイ</t>
    </rPh>
    <rPh sb="23" eb="25">
      <t>ヨウシキ</t>
    </rPh>
    <rPh sb="27" eb="29">
      <t>テンプ</t>
    </rPh>
    <phoneticPr fontId="9"/>
  </si>
  <si>
    <t>（取扱上の注意）</t>
    <rPh sb="1" eb="3">
      <t>トリアツカイ</t>
    </rPh>
    <rPh sb="3" eb="4">
      <t>ジョウ</t>
    </rPh>
    <rPh sb="5" eb="7">
      <t>チュウイ</t>
    </rPh>
    <phoneticPr fontId="9"/>
  </si>
  <si>
    <t>　監督員は、本書を受理したときは受付印を押印し、１部を受注者に返却すること。また、進捗額算定内訳書（様式３）の作成及び中間前払金支払の条件を備えているかについて調査し、認定要件を具備していれば、認定調書（別紙４）及びその写しを1部作成し、原本を受注者に交付すること。</t>
    <rPh sb="1" eb="3">
      <t>カントク</t>
    </rPh>
    <rPh sb="6" eb="8">
      <t>ホンショ</t>
    </rPh>
    <rPh sb="9" eb="11">
      <t>ジュリ</t>
    </rPh>
    <rPh sb="16" eb="18">
      <t>ウケツケ</t>
    </rPh>
    <rPh sb="18" eb="19">
      <t>イン</t>
    </rPh>
    <rPh sb="20" eb="22">
      <t>オウイン</t>
    </rPh>
    <rPh sb="25" eb="26">
      <t>ブ</t>
    </rPh>
    <rPh sb="27" eb="30">
      <t>ジュチュウシャ</t>
    </rPh>
    <rPh sb="31" eb="33">
      <t>ヘンキャク</t>
    </rPh>
    <rPh sb="41" eb="43">
      <t>シンチョク</t>
    </rPh>
    <rPh sb="43" eb="44">
      <t>ガク</t>
    </rPh>
    <rPh sb="44" eb="46">
      <t>サンテイ</t>
    </rPh>
    <rPh sb="46" eb="49">
      <t>ウチワケショ</t>
    </rPh>
    <rPh sb="50" eb="52">
      <t>ヨウシキ</t>
    </rPh>
    <rPh sb="55" eb="57">
      <t>サクセイ</t>
    </rPh>
    <rPh sb="57" eb="58">
      <t>オヨ</t>
    </rPh>
    <rPh sb="59" eb="61">
      <t>チュウカン</t>
    </rPh>
    <rPh sb="61" eb="62">
      <t>マエ</t>
    </rPh>
    <rPh sb="62" eb="63">
      <t>バラ</t>
    </rPh>
    <rPh sb="63" eb="64">
      <t>キン</t>
    </rPh>
    <rPh sb="64" eb="66">
      <t>シハライ</t>
    </rPh>
    <rPh sb="67" eb="69">
      <t>ジョウケン</t>
    </rPh>
    <rPh sb="70" eb="71">
      <t>ソナ</t>
    </rPh>
    <rPh sb="80" eb="82">
      <t>チョウサ</t>
    </rPh>
    <rPh sb="84" eb="86">
      <t>ニンテイ</t>
    </rPh>
    <rPh sb="86" eb="88">
      <t>ヨウケン</t>
    </rPh>
    <rPh sb="89" eb="91">
      <t>グビ</t>
    </rPh>
    <rPh sb="97" eb="99">
      <t>ニンテイ</t>
    </rPh>
    <rPh sb="99" eb="101">
      <t>チョウショ</t>
    </rPh>
    <rPh sb="102" eb="104">
      <t>ベッシ</t>
    </rPh>
    <rPh sb="106" eb="107">
      <t>オヨ</t>
    </rPh>
    <rPh sb="110" eb="111">
      <t>ウツ</t>
    </rPh>
    <rPh sb="119" eb="121">
      <t>ゲンポン</t>
    </rPh>
    <phoneticPr fontId="9"/>
  </si>
  <si>
    <t>様式-７</t>
    <rPh sb="0" eb="2">
      <t>ヨウシキ</t>
    </rPh>
    <phoneticPr fontId="90"/>
  </si>
  <si>
    <t>進捗額算定内訳書</t>
    <rPh sb="0" eb="2">
      <t>シンチョク</t>
    </rPh>
    <rPh sb="2" eb="3">
      <t>ガク</t>
    </rPh>
    <rPh sb="3" eb="5">
      <t>サンテイ</t>
    </rPh>
    <rPh sb="5" eb="8">
      <t>ウチワケショ</t>
    </rPh>
    <phoneticPr fontId="90"/>
  </si>
  <si>
    <t>設計額</t>
    <rPh sb="0" eb="2">
      <t>セッケイ</t>
    </rPh>
    <rPh sb="2" eb="3">
      <t>ガク</t>
    </rPh>
    <phoneticPr fontId="90"/>
  </si>
  <si>
    <t>工事名</t>
    <rPh sb="0" eb="3">
      <t>コウジメイ</t>
    </rPh>
    <phoneticPr fontId="90"/>
  </si>
  <si>
    <t>契約額</t>
    <rPh sb="0" eb="2">
      <t>ケイヤク</t>
    </rPh>
    <rPh sb="2" eb="3">
      <t>ガク</t>
    </rPh>
    <phoneticPr fontId="90"/>
  </si>
  <si>
    <t>請負率</t>
    <rPh sb="0" eb="2">
      <t>ウケオイ</t>
    </rPh>
    <rPh sb="2" eb="3">
      <t>リツ</t>
    </rPh>
    <phoneticPr fontId="90"/>
  </si>
  <si>
    <t>工種</t>
    <rPh sb="0" eb="2">
      <t>コウシュ</t>
    </rPh>
    <phoneticPr fontId="90"/>
  </si>
  <si>
    <t>種別</t>
    <rPh sb="0" eb="2">
      <t>シュベツ</t>
    </rPh>
    <phoneticPr fontId="90"/>
  </si>
  <si>
    <t>設計金額</t>
    <rPh sb="0" eb="2">
      <t>セッケイ</t>
    </rPh>
    <rPh sb="2" eb="4">
      <t>キンガク</t>
    </rPh>
    <phoneticPr fontId="90"/>
  </si>
  <si>
    <t>請負代金</t>
    <rPh sb="0" eb="2">
      <t>ウケオイ</t>
    </rPh>
    <rPh sb="2" eb="4">
      <t>ダイキン</t>
    </rPh>
    <phoneticPr fontId="90"/>
  </si>
  <si>
    <t>実施工程</t>
    <rPh sb="0" eb="2">
      <t>ジッシ</t>
    </rPh>
    <rPh sb="2" eb="4">
      <t>コウテイ</t>
    </rPh>
    <phoneticPr fontId="90"/>
  </si>
  <si>
    <t>進捗額</t>
    <rPh sb="0" eb="2">
      <t>シンチョク</t>
    </rPh>
    <rPh sb="2" eb="3">
      <t>ガク</t>
    </rPh>
    <phoneticPr fontId="90"/>
  </si>
  <si>
    <t>進捗率</t>
    <rPh sb="0" eb="2">
      <t>シンチョク</t>
    </rPh>
    <rPh sb="2" eb="3">
      <t>リツ</t>
    </rPh>
    <phoneticPr fontId="90"/>
  </si>
  <si>
    <t>直接工事費計</t>
    <rPh sb="0" eb="2">
      <t>チョクセツ</t>
    </rPh>
    <rPh sb="2" eb="5">
      <t>コウジヒ</t>
    </rPh>
    <rPh sb="5" eb="6">
      <t>ケイ</t>
    </rPh>
    <phoneticPr fontId="90"/>
  </si>
  <si>
    <t>　　諸経費計</t>
    <rPh sb="2" eb="5">
      <t>ショケイヒ</t>
    </rPh>
    <rPh sb="5" eb="6">
      <t>ケイ</t>
    </rPh>
    <phoneticPr fontId="90"/>
  </si>
  <si>
    <t>工事価格</t>
    <rPh sb="0" eb="2">
      <t>コウジ</t>
    </rPh>
    <rPh sb="2" eb="4">
      <t>カカク</t>
    </rPh>
    <phoneticPr fontId="90"/>
  </si>
  <si>
    <t>※１　発注者の算定額が当該工事の請負代金の２分の１を超えていれば、中間前金払の対象となる。</t>
    <rPh sb="3" eb="6">
      <t>ハッチュウシャ</t>
    </rPh>
    <rPh sb="7" eb="9">
      <t>サンテイ</t>
    </rPh>
    <rPh sb="9" eb="10">
      <t>ガク</t>
    </rPh>
    <rPh sb="11" eb="13">
      <t>トウガイ</t>
    </rPh>
    <rPh sb="13" eb="15">
      <t>コウジ</t>
    </rPh>
    <rPh sb="16" eb="18">
      <t>ウケオイ</t>
    </rPh>
    <rPh sb="18" eb="20">
      <t>ダイキン</t>
    </rPh>
    <rPh sb="22" eb="23">
      <t>ブン</t>
    </rPh>
    <rPh sb="26" eb="27">
      <t>コ</t>
    </rPh>
    <rPh sb="33" eb="35">
      <t>チュウカン</t>
    </rPh>
    <rPh sb="35" eb="37">
      <t>マエキン</t>
    </rPh>
    <rPh sb="37" eb="38">
      <t>バラ</t>
    </rPh>
    <rPh sb="39" eb="41">
      <t>タイショウ</t>
    </rPh>
    <phoneticPr fontId="90"/>
  </si>
  <si>
    <t>　　（発注者の算定額により判断するため、受注者の算定した進捗額と異なっていてもよい。）</t>
    <rPh sb="3" eb="6">
      <t>ハッチュウシャ</t>
    </rPh>
    <rPh sb="7" eb="9">
      <t>サンテイ</t>
    </rPh>
    <rPh sb="9" eb="10">
      <t>ガク</t>
    </rPh>
    <rPh sb="13" eb="15">
      <t>ハンダン</t>
    </rPh>
    <rPh sb="20" eb="23">
      <t>ジュチュウシャ</t>
    </rPh>
    <rPh sb="24" eb="26">
      <t>サンテイ</t>
    </rPh>
    <rPh sb="28" eb="30">
      <t>シンチョク</t>
    </rPh>
    <rPh sb="30" eb="31">
      <t>ガク</t>
    </rPh>
    <rPh sb="32" eb="33">
      <t>コト</t>
    </rPh>
    <phoneticPr fontId="90"/>
  </si>
  <si>
    <t>※２　請負代金　＝　設計金額　×　請負率　</t>
    <rPh sb="3" eb="5">
      <t>ウケオイ</t>
    </rPh>
    <rPh sb="5" eb="7">
      <t>ダイキン</t>
    </rPh>
    <rPh sb="17" eb="19">
      <t>ウケオイ</t>
    </rPh>
    <rPh sb="19" eb="20">
      <t>リツ</t>
    </rPh>
    <phoneticPr fontId="90"/>
  </si>
  <si>
    <t>※３　進捗額　＝　請負代金　×　実施工程</t>
    <rPh sb="3" eb="5">
      <t>シンチョク</t>
    </rPh>
    <rPh sb="5" eb="6">
      <t>ガク</t>
    </rPh>
    <rPh sb="9" eb="11">
      <t>ウケオイ</t>
    </rPh>
    <rPh sb="11" eb="13">
      <t>ダイキン</t>
    </rPh>
    <rPh sb="16" eb="18">
      <t>ジッシ</t>
    </rPh>
    <rPh sb="18" eb="20">
      <t>コウテイ</t>
    </rPh>
    <phoneticPr fontId="90"/>
  </si>
  <si>
    <t>※４　進捗率　＝　進捗額（直工計）　÷　請負代金（直工計）　　</t>
    <rPh sb="3" eb="5">
      <t>シンチョク</t>
    </rPh>
    <rPh sb="5" eb="6">
      <t>リツ</t>
    </rPh>
    <rPh sb="9" eb="11">
      <t>シンチョク</t>
    </rPh>
    <rPh sb="11" eb="12">
      <t>ガク</t>
    </rPh>
    <rPh sb="13" eb="14">
      <t>チョク</t>
    </rPh>
    <rPh sb="14" eb="15">
      <t>コウ</t>
    </rPh>
    <rPh sb="15" eb="16">
      <t>ケイ</t>
    </rPh>
    <rPh sb="20" eb="22">
      <t>ウケオイ</t>
    </rPh>
    <rPh sb="22" eb="24">
      <t>ダイキン</t>
    </rPh>
    <rPh sb="25" eb="26">
      <t>チョク</t>
    </rPh>
    <rPh sb="26" eb="27">
      <t>コウ</t>
    </rPh>
    <rPh sb="27" eb="28">
      <t>ケイ</t>
    </rPh>
    <phoneticPr fontId="90"/>
  </si>
  <si>
    <t>※５　本様式は適宜、加除して使用。</t>
    <rPh sb="3" eb="4">
      <t>ホン</t>
    </rPh>
    <rPh sb="4" eb="6">
      <t>ヨウシキ</t>
    </rPh>
    <rPh sb="7" eb="9">
      <t>テキギ</t>
    </rPh>
    <rPh sb="10" eb="12">
      <t>カジョ</t>
    </rPh>
    <rPh sb="14" eb="16">
      <t>シヨウ</t>
    </rPh>
    <phoneticPr fontId="90"/>
  </si>
  <si>
    <t>様式-８</t>
    <rPh sb="0" eb="2">
      <t>ヨウシキ</t>
    </rPh>
    <phoneticPr fontId="90"/>
  </si>
  <si>
    <t>認　定　調　書</t>
    <rPh sb="0" eb="1">
      <t>ミトム</t>
    </rPh>
    <rPh sb="2" eb="3">
      <t>サダム</t>
    </rPh>
    <rPh sb="4" eb="5">
      <t>チョウ</t>
    </rPh>
    <rPh sb="6" eb="7">
      <t>ショ</t>
    </rPh>
    <phoneticPr fontId="90"/>
  </si>
  <si>
    <t>～</t>
    <phoneticPr fontId="90"/>
  </si>
  <si>
    <t>摘要</t>
    <rPh sb="0" eb="2">
      <t>テキヨウ</t>
    </rPh>
    <phoneticPr fontId="90"/>
  </si>
  <si>
    <t>　上記の工事について、中間前払をすることができる要件を具備していることを認定します。</t>
    <rPh sb="1" eb="3">
      <t>ジョウキ</t>
    </rPh>
    <rPh sb="4" eb="6">
      <t>コウジ</t>
    </rPh>
    <rPh sb="11" eb="13">
      <t>チュウカン</t>
    </rPh>
    <rPh sb="13" eb="15">
      <t>マエバラ</t>
    </rPh>
    <rPh sb="24" eb="26">
      <t>ヨウケン</t>
    </rPh>
    <rPh sb="27" eb="29">
      <t>グビ</t>
    </rPh>
    <rPh sb="36" eb="38">
      <t>ニンテイ</t>
    </rPh>
    <phoneticPr fontId="90"/>
  </si>
  <si>
    <t>上天草市長　　堀江　隆臣</t>
    <rPh sb="0" eb="1">
      <t>カミ</t>
    </rPh>
    <rPh sb="1" eb="2">
      <t>アマ</t>
    </rPh>
    <rPh sb="2" eb="3">
      <t>クサ</t>
    </rPh>
    <rPh sb="3" eb="4">
      <t>シ</t>
    </rPh>
    <rPh sb="4" eb="5">
      <t>チョウ</t>
    </rPh>
    <rPh sb="7" eb="9">
      <t>ホリエ</t>
    </rPh>
    <rPh sb="10" eb="11">
      <t>リュウ</t>
    </rPh>
    <rPh sb="11" eb="12">
      <t>シン</t>
    </rPh>
    <phoneticPr fontId="90"/>
  </si>
  <si>
    <t>㊞</t>
    <phoneticPr fontId="90"/>
  </si>
  <si>
    <t>中間前払金</t>
  </si>
  <si>
    <t xml:space="preserve">(注)1．
</t>
    <phoneticPr fontId="9"/>
  </si>
  <si>
    <t>中間前払金の割合は契約金額の10分の2以内かつ前払金との合計額が契約金額の10分の6以内</t>
    <rPh sb="32" eb="34">
      <t>ケイヤク</t>
    </rPh>
    <phoneticPr fontId="9"/>
  </si>
  <si>
    <t>（Ａ）契約金額の10分の2</t>
    <rPh sb="3" eb="7">
      <t>ケイヤクキンガク</t>
    </rPh>
    <rPh sb="10" eb="11">
      <t>ブン</t>
    </rPh>
    <phoneticPr fontId="9"/>
  </si>
  <si>
    <t>（1万円未満切捨て）</t>
    <phoneticPr fontId="9"/>
  </si>
  <si>
    <t>（Ｂ）契約金額の10分の6</t>
    <rPh sb="3" eb="7">
      <t>ケイヤクキンガク</t>
    </rPh>
    <rPh sb="10" eb="11">
      <t>ブン</t>
    </rPh>
    <phoneticPr fontId="9"/>
  </si>
  <si>
    <t>（　　　〃　　　 ）</t>
    <phoneticPr fontId="9"/>
  </si>
  <si>
    <t>（Ｃ）支出済み前払金</t>
    <rPh sb="3" eb="5">
      <t>シシュツ</t>
    </rPh>
    <rPh sb="5" eb="6">
      <t>ズ</t>
    </rPh>
    <rPh sb="7" eb="10">
      <t>マエバライキン</t>
    </rPh>
    <phoneticPr fontId="9"/>
  </si>
  <si>
    <t>（Ｄ）中間前払金請求上限額</t>
    <rPh sb="3" eb="8">
      <t>チュウカンマエバライキン</t>
    </rPh>
    <rPh sb="8" eb="13">
      <t>セイキュウジョウゲンガク</t>
    </rPh>
    <phoneticPr fontId="9"/>
  </si>
  <si>
    <t>統一様式－１６</t>
    <rPh sb="0" eb="2">
      <t>トウイツ</t>
    </rPh>
    <rPh sb="2" eb="4">
      <t>ヨウシキ</t>
    </rPh>
    <phoneticPr fontId="57"/>
  </si>
  <si>
    <t>上天草市長　堀江　隆臣　様</t>
    <rPh sb="0" eb="5">
      <t>カミアマクサシチョウ</t>
    </rPh>
    <rPh sb="6" eb="8">
      <t>ホリエ</t>
    </rPh>
    <rPh sb="9" eb="10">
      <t>リュウ</t>
    </rPh>
    <rPh sb="10" eb="11">
      <t>シン</t>
    </rPh>
    <rPh sb="12" eb="13">
      <t>サマ</t>
    </rPh>
    <phoneticPr fontId="127"/>
  </si>
  <si>
    <t>（受注者）</t>
    <rPh sb="1" eb="3">
      <t>ジュチュウ</t>
    </rPh>
    <phoneticPr fontId="57"/>
  </si>
  <si>
    <t>指　定　部　分　完　成　通　知　書</t>
    <phoneticPr fontId="57"/>
  </si>
  <si>
    <t>下記工事の指定部分は、</t>
    <phoneticPr fontId="57"/>
  </si>
  <si>
    <t>をもって完成したので上天草市公共</t>
    <rPh sb="10" eb="14">
      <t>カミアマクサシ</t>
    </rPh>
    <rPh sb="14" eb="16">
      <t>コウキョウ</t>
    </rPh>
    <phoneticPr fontId="57"/>
  </si>
  <si>
    <t>工事請負契約約款第31条第1項に基づき通知します。</t>
    <phoneticPr fontId="127"/>
  </si>
  <si>
    <t>記</t>
    <rPh sb="0" eb="1">
      <t>キ</t>
    </rPh>
    <phoneticPr fontId="57"/>
  </si>
  <si>
    <t>工　期</t>
    <phoneticPr fontId="57"/>
  </si>
  <si>
    <t>請負代金額</t>
  </si>
  <si>
    <t>指定部分工期</t>
  </si>
  <si>
    <t>指定部分に対する請負代金額</t>
  </si>
  <si>
    <t>統一様式－１７</t>
    <rPh sb="0" eb="2">
      <t>トウイツ</t>
    </rPh>
    <rPh sb="2" eb="4">
      <t>ヨウシキ</t>
    </rPh>
    <phoneticPr fontId="57"/>
  </si>
  <si>
    <t>指　定　部　分　引　渡　書</t>
    <phoneticPr fontId="57"/>
  </si>
  <si>
    <t>下記工事の指定部分を上天草市公共工事請負契約約款第31条第4項に基づき引渡します。</t>
    <rPh sb="10" eb="14">
      <t>カミアマクサシ</t>
    </rPh>
    <phoneticPr fontId="127"/>
  </si>
  <si>
    <t>工事番号及び
工事名</t>
    <rPh sb="0" eb="1">
      <t>コウ</t>
    </rPh>
    <rPh sb="1" eb="2">
      <t>コト</t>
    </rPh>
    <rPh sb="2" eb="3">
      <t>バン</t>
    </rPh>
    <rPh sb="3" eb="4">
      <t>ゴウ</t>
    </rPh>
    <rPh sb="4" eb="5">
      <t>オヨ</t>
    </rPh>
    <phoneticPr fontId="57"/>
  </si>
  <si>
    <t>指　定　部　分</t>
    <phoneticPr fontId="57"/>
  </si>
  <si>
    <t>全　体　工　期</t>
    <phoneticPr fontId="57"/>
  </si>
  <si>
    <t>指定部分に係る工期</t>
    <phoneticPr fontId="57"/>
  </si>
  <si>
    <t>請負代金額</t>
    <phoneticPr fontId="57"/>
  </si>
  <si>
    <t>指定部分に係る請負代金額</t>
    <phoneticPr fontId="57"/>
  </si>
  <si>
    <t>指定部分に係る検査年月日</t>
    <phoneticPr fontId="57"/>
  </si>
  <si>
    <t>指定部分完済払金</t>
  </si>
  <si>
    <t>指定部分に相応する請負代金の額は次の式により算定。</t>
    <rPh sb="0" eb="2">
      <t>シテイ</t>
    </rPh>
    <rPh sb="2" eb="4">
      <t>ブブン</t>
    </rPh>
    <rPh sb="5" eb="7">
      <t>ソウオウ</t>
    </rPh>
    <rPh sb="9" eb="11">
      <t>ウケオイ</t>
    </rPh>
    <rPh sb="11" eb="13">
      <t>ダイキン</t>
    </rPh>
    <rPh sb="14" eb="15">
      <t>ガク</t>
    </rPh>
    <rPh sb="16" eb="17">
      <t>ツギ</t>
    </rPh>
    <rPh sb="18" eb="19">
      <t>シキ</t>
    </rPh>
    <rPh sb="22" eb="24">
      <t>サンテイ</t>
    </rPh>
    <phoneticPr fontId="9"/>
  </si>
  <si>
    <t>（Ａ）指定部分に相応する請負代金の額 ＝</t>
    <rPh sb="3" eb="5">
      <t>シテイ</t>
    </rPh>
    <rPh sb="5" eb="7">
      <t>ブブン</t>
    </rPh>
    <rPh sb="8" eb="10">
      <t>ソウオウ</t>
    </rPh>
    <rPh sb="12" eb="14">
      <t>ウケオイ</t>
    </rPh>
    <rPh sb="14" eb="16">
      <t>ダイキン</t>
    </rPh>
    <rPh sb="17" eb="18">
      <t>ガク</t>
    </rPh>
    <phoneticPr fontId="9"/>
  </si>
  <si>
    <t>　　　請負代金額×指定部分に係る設計工事費／設計工事費</t>
    <phoneticPr fontId="9"/>
  </si>
  <si>
    <t>（Ｂ）前払金額</t>
    <rPh sb="3" eb="6">
      <t>マエバライキン</t>
    </rPh>
    <rPh sb="6" eb="7">
      <t>ガク</t>
    </rPh>
    <phoneticPr fontId="9"/>
  </si>
  <si>
    <t>（Ｃ）中間前払金額</t>
    <rPh sb="3" eb="5">
      <t>チュウカン</t>
    </rPh>
    <rPh sb="5" eb="8">
      <t>マエバライキン</t>
    </rPh>
    <rPh sb="8" eb="9">
      <t>ガク</t>
    </rPh>
    <phoneticPr fontId="9"/>
  </si>
  <si>
    <t>（Ｄ）部分引渡しに係る請負代金の額 ＝</t>
    <rPh sb="3" eb="5">
      <t>ブブン</t>
    </rPh>
    <rPh sb="5" eb="7">
      <t>ヒキワタ</t>
    </rPh>
    <rPh sb="9" eb="10">
      <t>カカワ</t>
    </rPh>
    <rPh sb="11" eb="13">
      <t>ウケオイ</t>
    </rPh>
    <rPh sb="13" eb="15">
      <t>ダイキン</t>
    </rPh>
    <rPh sb="16" eb="17">
      <t>ガク</t>
    </rPh>
    <phoneticPr fontId="9"/>
  </si>
  <si>
    <t>　　　　　　　　　　　　Ａ×（１－（Ｂ＋Ｃ）/請負金額）</t>
    <phoneticPr fontId="9"/>
  </si>
  <si>
    <t>統一様式－１９</t>
    <rPh sb="0" eb="2">
      <t>トウイツ</t>
    </rPh>
    <rPh sb="2" eb="4">
      <t>ヨウシキ</t>
    </rPh>
    <phoneticPr fontId="138"/>
  </si>
  <si>
    <t>出　来　形　部　分　確　認　請　求　書</t>
    <phoneticPr fontId="138"/>
  </si>
  <si>
    <t>上天草市公共工事請負契約約款第37条第2項により既済部分検査を請求します。</t>
    <rPh sb="0" eb="4">
      <t>カミアマクサシ</t>
    </rPh>
    <rPh sb="31" eb="33">
      <t>セイキュウ</t>
    </rPh>
    <phoneticPr fontId="129"/>
  </si>
  <si>
    <t>工事番号
及び
工事名</t>
    <rPh sb="0" eb="1">
      <t>コウ</t>
    </rPh>
    <rPh sb="1" eb="2">
      <t>コト</t>
    </rPh>
    <rPh sb="2" eb="3">
      <t>バン</t>
    </rPh>
    <rPh sb="3" eb="4">
      <t>ゴウ</t>
    </rPh>
    <rPh sb="5" eb="6">
      <t>オヨ</t>
    </rPh>
    <phoneticPr fontId="96"/>
  </si>
  <si>
    <t>工 事 出 来 高 内 訳 書</t>
    <rPh sb="8" eb="9">
      <t>タカ</t>
    </rPh>
    <phoneticPr fontId="9"/>
  </si>
  <si>
    <t>費　　目</t>
    <phoneticPr fontId="9"/>
  </si>
  <si>
    <t>工　種</t>
    <phoneticPr fontId="9"/>
  </si>
  <si>
    <t>種　　別</t>
    <phoneticPr fontId="9"/>
  </si>
  <si>
    <t>単位</t>
  </si>
  <si>
    <t>契約数量
①</t>
    <phoneticPr fontId="9"/>
  </si>
  <si>
    <t>構成比
②</t>
    <phoneticPr fontId="9"/>
  </si>
  <si>
    <t>前回までの出来形数量</t>
    <phoneticPr fontId="9"/>
  </si>
  <si>
    <t>今回出来形数量</t>
    <phoneticPr fontId="9"/>
  </si>
  <si>
    <t>今回までの出来形累計数量
③</t>
    <phoneticPr fontId="9"/>
  </si>
  <si>
    <t>残数量</t>
  </si>
  <si>
    <t>出来形比率
③/①％</t>
    <phoneticPr fontId="9"/>
  </si>
  <si>
    <t>摘　　要</t>
    <phoneticPr fontId="9"/>
  </si>
  <si>
    <t>直接工事費</t>
    <rPh sb="0" eb="2">
      <t>チョクセツ</t>
    </rPh>
    <rPh sb="2" eb="5">
      <t>コウジヒ</t>
    </rPh>
    <phoneticPr fontId="9"/>
  </si>
  <si>
    <t>共通仮設費</t>
    <rPh sb="0" eb="2">
      <t>キョウツウ</t>
    </rPh>
    <rPh sb="2" eb="4">
      <t>カセツ</t>
    </rPh>
    <rPh sb="4" eb="5">
      <t>ヒ</t>
    </rPh>
    <phoneticPr fontId="9"/>
  </si>
  <si>
    <t>請求内訳書へ</t>
    <rPh sb="0" eb="5">
      <t>セイキュウウチワケショ</t>
    </rPh>
    <phoneticPr fontId="9"/>
  </si>
  <si>
    <t>部分払金</t>
  </si>
  <si>
    <t>様式－５(2)</t>
    <rPh sb="0" eb="2">
      <t>ヨウシキ</t>
    </rPh>
    <phoneticPr fontId="57"/>
  </si>
  <si>
    <t>（部分払の場合）</t>
    <rPh sb="1" eb="3">
      <t>ブブン</t>
    </rPh>
    <rPh sb="3" eb="4">
      <t>バラ</t>
    </rPh>
    <rPh sb="5" eb="7">
      <t>バアイ</t>
    </rPh>
    <phoneticPr fontId="57"/>
  </si>
  <si>
    <t>請求書（部分払金）へ</t>
    <rPh sb="0" eb="3">
      <t>セイキュウショ</t>
    </rPh>
    <rPh sb="4" eb="6">
      <t>ブブン</t>
    </rPh>
    <rPh sb="6" eb="7">
      <t>バライ</t>
    </rPh>
    <rPh sb="7" eb="8">
      <t>キン</t>
    </rPh>
    <phoneticPr fontId="9"/>
  </si>
  <si>
    <t>請　　求　　内　　訳　　書</t>
    <phoneticPr fontId="57"/>
  </si>
  <si>
    <t>1.</t>
    <phoneticPr fontId="57"/>
  </si>
  <si>
    <t>（A）</t>
    <phoneticPr fontId="37"/>
  </si>
  <si>
    <t>￥</t>
    <phoneticPr fontId="57"/>
  </si>
  <si>
    <t>2.</t>
    <phoneticPr fontId="57"/>
  </si>
  <si>
    <t>前払金額</t>
  </si>
  <si>
    <t>（B）</t>
    <phoneticPr fontId="37"/>
  </si>
  <si>
    <t>3.</t>
    <phoneticPr fontId="57"/>
  </si>
  <si>
    <t>中間前払金額</t>
    <rPh sb="0" eb="2">
      <t>チュウカン</t>
    </rPh>
    <phoneticPr fontId="9"/>
  </si>
  <si>
    <t>（C）</t>
    <phoneticPr fontId="37"/>
  </si>
  <si>
    <t>4.</t>
    <phoneticPr fontId="57"/>
  </si>
  <si>
    <t>出来高金額</t>
    <phoneticPr fontId="57"/>
  </si>
  <si>
    <t>（D）</t>
    <phoneticPr fontId="37"/>
  </si>
  <si>
    <t>5.</t>
    <phoneticPr fontId="57"/>
  </si>
  <si>
    <t>前回までの出来高金額</t>
    <rPh sb="0" eb="2">
      <t>ゼンカイ</t>
    </rPh>
    <rPh sb="5" eb="8">
      <t>デキダカ</t>
    </rPh>
    <rPh sb="8" eb="10">
      <t>キンガク</t>
    </rPh>
    <phoneticPr fontId="57"/>
  </si>
  <si>
    <t>（E）</t>
    <phoneticPr fontId="37"/>
  </si>
  <si>
    <t>6.</t>
    <phoneticPr fontId="57"/>
  </si>
  <si>
    <t>今回の出来高金額</t>
    <rPh sb="0" eb="2">
      <t>コンカイ</t>
    </rPh>
    <rPh sb="3" eb="6">
      <t>デキダカ</t>
    </rPh>
    <rPh sb="6" eb="8">
      <t>キンガク</t>
    </rPh>
    <phoneticPr fontId="9"/>
  </si>
  <si>
    <t>（F=D-E）</t>
    <phoneticPr fontId="37"/>
  </si>
  <si>
    <t>7.</t>
    <phoneticPr fontId="57"/>
  </si>
  <si>
    <t>請求し得る金額</t>
  </si>
  <si>
    <t>(E×(9/10-（B+C）/A))</t>
    <phoneticPr fontId="37"/>
  </si>
  <si>
    <t>(B+C)/A=</t>
    <phoneticPr fontId="57"/>
  </si>
  <si>
    <t>％</t>
    <phoneticPr fontId="57"/>
  </si>
  <si>
    <t>≒</t>
    <phoneticPr fontId="57"/>
  </si>
  <si>
    <t>8.</t>
    <phoneticPr fontId="57"/>
  </si>
  <si>
    <t>今回請求する金額</t>
  </si>
  <si>
    <t>（注）</t>
  </si>
  <si>
    <t>（6）欄の末尾にはB/Aの割合を記入すること。ただし、B/Aの率は1％未満は切上げ、今回請求する金額は1,000円単位に切り下げて丸めること。</t>
    <phoneticPr fontId="57"/>
  </si>
  <si>
    <t>上天草市工事請負契約約款第38条第6項及び第7項により算出すること。</t>
    <rPh sb="0" eb="4">
      <t>カミアマクサシ</t>
    </rPh>
    <rPh sb="10" eb="12">
      <t>ヤッカン</t>
    </rPh>
    <rPh sb="19" eb="20">
      <t>オヨ</t>
    </rPh>
    <rPh sb="21" eb="22">
      <t>ダイ</t>
    </rPh>
    <rPh sb="23" eb="24">
      <t>コウ</t>
    </rPh>
    <phoneticPr fontId="57"/>
  </si>
  <si>
    <t>統一様式－２２</t>
    <rPh sb="0" eb="2">
      <t>トウイツ</t>
    </rPh>
    <rPh sb="2" eb="4">
      <t>ヨウシキ</t>
    </rPh>
    <phoneticPr fontId="57"/>
  </si>
  <si>
    <t>受信者：「受注者名」又は『発注者名』</t>
    <rPh sb="5" eb="7">
      <t>ジュチュウ</t>
    </rPh>
    <rPh sb="13" eb="16">
      <t>ハッチュウシャ</t>
    </rPh>
    <rPh sb="16" eb="17">
      <t>メイ</t>
    </rPh>
    <phoneticPr fontId="9"/>
  </si>
  <si>
    <t>発信者：「発注者名」又は『受注者名』</t>
    <rPh sb="0" eb="3">
      <t>ハッシンシャ</t>
    </rPh>
    <rPh sb="13" eb="15">
      <t>ジュチュウ</t>
    </rPh>
    <phoneticPr fontId="57"/>
  </si>
  <si>
    <t>工事の部分使用について</t>
    <phoneticPr fontId="57"/>
  </si>
  <si>
    <t>　標記について、下記のとおり部分使用することを、上天草市公共工事請負契約約款</t>
    <rPh sb="24" eb="28">
      <t>カミアマクサシ</t>
    </rPh>
    <phoneticPr fontId="9"/>
  </si>
  <si>
    <t>第３３条第１項に基づき（</t>
    <rPh sb="0" eb="1">
      <t>ダイ</t>
    </rPh>
    <rPh sb="3" eb="4">
      <t>ジョウ</t>
    </rPh>
    <rPh sb="4" eb="5">
      <t>ダイ</t>
    </rPh>
    <rPh sb="6" eb="7">
      <t>コウ</t>
    </rPh>
    <phoneticPr fontId="57"/>
  </si>
  <si>
    <t>協議　・　承諾</t>
    <rPh sb="0" eb="2">
      <t>キョウギ</t>
    </rPh>
    <rPh sb="5" eb="7">
      <t>ショウダク</t>
    </rPh>
    <phoneticPr fontId="9"/>
  </si>
  <si>
    <t>）する。</t>
    <phoneticPr fontId="9"/>
  </si>
  <si>
    <t>1．使用目的</t>
    <phoneticPr fontId="37"/>
  </si>
  <si>
    <t>2．使用部分</t>
    <phoneticPr fontId="37"/>
  </si>
  <si>
    <t>3．使用期間</t>
    <phoneticPr fontId="37"/>
  </si>
  <si>
    <t>4．使用者</t>
    <phoneticPr fontId="37"/>
  </si>
  <si>
    <t>5．その他</t>
    <phoneticPr fontId="37"/>
  </si>
  <si>
    <t>(注)</t>
    <phoneticPr fontId="57"/>
  </si>
  <si>
    <t>1.</t>
    <phoneticPr fontId="9"/>
  </si>
  <si>
    <t>（協議・承諾）には、いずれかに印をつける。</t>
  </si>
  <si>
    <t>2.</t>
    <phoneticPr fontId="9"/>
  </si>
  <si>
    <t>協議の場合は、受信者を「受注者名」、発信者を「発注者名」として、</t>
    <rPh sb="0" eb="2">
      <t>キョウギ</t>
    </rPh>
    <rPh sb="3" eb="5">
      <t>バアイ</t>
    </rPh>
    <rPh sb="7" eb="10">
      <t>ジュシンシャ</t>
    </rPh>
    <rPh sb="18" eb="21">
      <t>ハッシンシャ</t>
    </rPh>
    <phoneticPr fontId="9"/>
  </si>
  <si>
    <t>発注者が作成。</t>
  </si>
  <si>
    <t>3.</t>
    <phoneticPr fontId="9"/>
  </si>
  <si>
    <t>承諾の場合は、受信者を『発注者名』、発信者を『受注者名』として、</t>
    <rPh sb="0" eb="2">
      <t>ショウダク</t>
    </rPh>
    <rPh sb="3" eb="5">
      <t>バアイ</t>
    </rPh>
    <rPh sb="7" eb="10">
      <t>ジュシンシャ</t>
    </rPh>
    <phoneticPr fontId="9"/>
  </si>
  <si>
    <t>受注者が作成。</t>
  </si>
  <si>
    <t>統一様式－２３</t>
    <rPh sb="0" eb="2">
      <t>トウイツ</t>
    </rPh>
    <rPh sb="2" eb="4">
      <t>ヨウシキ</t>
    </rPh>
    <phoneticPr fontId="57"/>
  </si>
  <si>
    <t>上天草市長  堀江　隆臣　  様</t>
    <phoneticPr fontId="9"/>
  </si>
  <si>
    <t>（受注者名）</t>
    <rPh sb="1" eb="3">
      <t>ジュチュウ</t>
    </rPh>
    <rPh sb="3" eb="4">
      <t>シャ</t>
    </rPh>
    <rPh sb="4" eb="5">
      <t>メイ</t>
    </rPh>
    <phoneticPr fontId="57"/>
  </si>
  <si>
    <t>工　期　延　期　届</t>
    <rPh sb="6" eb="7">
      <t>キ</t>
    </rPh>
    <rPh sb="8" eb="9">
      <t>トドケ</t>
    </rPh>
    <phoneticPr fontId="57"/>
  </si>
  <si>
    <t>　上天草市公共工事請負契約約款第21条による工期の延長を下記のとおり請求します。</t>
    <rPh sb="1" eb="5">
      <t>カミアマクサシ</t>
    </rPh>
    <rPh sb="34" eb="36">
      <t>セイキュウ</t>
    </rPh>
    <phoneticPr fontId="9"/>
  </si>
  <si>
    <t>工事番号及び
工事名</t>
    <rPh sb="0" eb="1">
      <t>コウ</t>
    </rPh>
    <rPh sb="1" eb="2">
      <t>コト</t>
    </rPh>
    <rPh sb="2" eb="3">
      <t>バン</t>
    </rPh>
    <rPh sb="3" eb="4">
      <t>ゴウ</t>
    </rPh>
    <rPh sb="4" eb="5">
      <t>キュウ</t>
    </rPh>
    <phoneticPr fontId="57"/>
  </si>
  <si>
    <t>契約月日</t>
    <phoneticPr fontId="57"/>
  </si>
  <si>
    <t>工期</t>
    <phoneticPr fontId="57"/>
  </si>
  <si>
    <t>延長工期</t>
    <phoneticPr fontId="57"/>
  </si>
  <si>
    <t>理　　　　　由</t>
    <phoneticPr fontId="57"/>
  </si>
  <si>
    <t>(注)</t>
  </si>
  <si>
    <t>必要により下記書類を添付すること。</t>
  </si>
  <si>
    <t>a</t>
    <phoneticPr fontId="57"/>
  </si>
  <si>
    <t>工程表（契約当初工程と現在迄の実際の工程及び延長工程の3工程を対象させ、詳細に記入）</t>
    <phoneticPr fontId="57"/>
  </si>
  <si>
    <t>b</t>
    <phoneticPr fontId="57"/>
  </si>
  <si>
    <t>天候表、気温表、湿度表、雨量表、積雪表、風速表等工期中と過去の平均とを対照し最寄気象台等の証明等をうけること。　</t>
    <phoneticPr fontId="57"/>
  </si>
  <si>
    <t>c</t>
    <phoneticPr fontId="57"/>
  </si>
  <si>
    <t>写真、図面等</t>
  </si>
  <si>
    <t>理由は詳細に記入すること。</t>
  </si>
  <si>
    <t>統一様式－２４</t>
    <rPh sb="0" eb="2">
      <t>トウイツ</t>
    </rPh>
    <rPh sb="2" eb="4">
      <t>ヨウシキ</t>
    </rPh>
    <phoneticPr fontId="129"/>
  </si>
  <si>
    <t>支　　給　　品　　受　　領　　書</t>
  </si>
  <si>
    <t>　上天草市長　堀江　隆臣　様</t>
    <rPh sb="1" eb="5">
      <t>カミアマクサシ</t>
    </rPh>
    <rPh sb="5" eb="6">
      <t>チョウ</t>
    </rPh>
    <rPh sb="7" eb="9">
      <t>ホリエ</t>
    </rPh>
    <rPh sb="10" eb="11">
      <t>リュウ</t>
    </rPh>
    <rPh sb="11" eb="12">
      <t>シン</t>
    </rPh>
    <rPh sb="13" eb="14">
      <t>サマ</t>
    </rPh>
    <phoneticPr fontId="9"/>
  </si>
  <si>
    <t>受注者　（住所）</t>
    <rPh sb="0" eb="2">
      <t>ジュチュウ</t>
    </rPh>
    <rPh sb="2" eb="3">
      <t>シャ</t>
    </rPh>
    <phoneticPr fontId="129"/>
  </si>
  <si>
    <t>（氏名）</t>
    <rPh sb="1" eb="3">
      <t>シメイ</t>
    </rPh>
    <phoneticPr fontId="129"/>
  </si>
  <si>
    <t>（現場代理人氏名）</t>
    <rPh sb="1" eb="3">
      <t>ゲンバ</t>
    </rPh>
    <rPh sb="3" eb="5">
      <t>ダイリ</t>
    </rPh>
    <rPh sb="5" eb="6">
      <t>ニン</t>
    </rPh>
    <rPh sb="6" eb="8">
      <t>シメイ</t>
    </rPh>
    <phoneticPr fontId="129"/>
  </si>
  <si>
    <t>　下記のとおり支給品を受領しました。</t>
    <phoneticPr fontId="9"/>
  </si>
  <si>
    <t>工事番号及び工事名</t>
    <rPh sb="0" eb="5">
      <t>コウジバンゴウオヨ</t>
    </rPh>
    <phoneticPr fontId="96"/>
  </si>
  <si>
    <t>品　　　目</t>
  </si>
  <si>
    <t>規　格</t>
  </si>
  <si>
    <t>単　位</t>
  </si>
  <si>
    <t>数　　　　　　　　量</t>
  </si>
  <si>
    <t>備　　　　考</t>
  </si>
  <si>
    <t>前回まで</t>
    <phoneticPr fontId="129"/>
  </si>
  <si>
    <t>今　回</t>
  </si>
  <si>
    <t>累　計</t>
  </si>
  <si>
    <t>統一様式－２５</t>
    <rPh sb="0" eb="2">
      <t>トウイツ</t>
    </rPh>
    <rPh sb="2" eb="4">
      <t>ヨウシキ</t>
    </rPh>
    <phoneticPr fontId="129"/>
  </si>
  <si>
    <t>支　　給　　品　　精　　算　　書</t>
  </si>
  <si>
    <t>（現場代理人氏名）</t>
    <phoneticPr fontId="129"/>
  </si>
  <si>
    <t>　下記のとおり支給品を精算します。</t>
  </si>
  <si>
    <t>工　事　名</t>
  </si>
  <si>
    <t>品　　　　目</t>
  </si>
  <si>
    <t>規　　格</t>
  </si>
  <si>
    <t>　　　数　　　　　　　　量</t>
  </si>
  <si>
    <t>備　　　　　考</t>
  </si>
  <si>
    <t>支給数量</t>
  </si>
  <si>
    <t>使用数量</t>
  </si>
  <si>
    <t>残 数 量</t>
  </si>
  <si>
    <t>※</t>
  </si>
  <si>
    <t>　上記精算について調査したところ事実に相違ないことを証明する。</t>
    <phoneticPr fontId="9"/>
  </si>
  <si>
    <t>主任監督員</t>
  </si>
  <si>
    <t>　　　　　</t>
  </si>
  <si>
    <t>　　　　　　　</t>
  </si>
  <si>
    <t>令和　　　年　　　月　　　日</t>
    <rPh sb="0" eb="2">
      <t>レイワ</t>
    </rPh>
    <rPh sb="5" eb="6">
      <t>ネン</t>
    </rPh>
    <rPh sb="9" eb="10">
      <t>ツキ</t>
    </rPh>
    <rPh sb="13" eb="14">
      <t>ニチ</t>
    </rPh>
    <phoneticPr fontId="127"/>
  </si>
  <si>
    <t>証　明  欄</t>
  </si>
  <si>
    <t>（氏名）</t>
    <phoneticPr fontId="129"/>
  </si>
  <si>
    <t>　　(注)　※は主任監督員が記入。</t>
  </si>
  <si>
    <t>　　　　　</t>
    <phoneticPr fontId="129"/>
  </si>
  <si>
    <t>統一様式－２８</t>
    <rPh sb="0" eb="2">
      <t>トウイツ</t>
    </rPh>
    <rPh sb="2" eb="4">
      <t>ヨウシキ</t>
    </rPh>
    <phoneticPr fontId="129"/>
  </si>
  <si>
    <t>（現場代理人氏名）</t>
    <rPh sb="6" eb="8">
      <t>シメイ</t>
    </rPh>
    <phoneticPr fontId="129"/>
  </si>
  <si>
    <t>現　場　発　生　品　調　書</t>
  </si>
  <si>
    <t>品　　　　名</t>
  </si>
  <si>
    <t>規　　　　格</t>
  </si>
  <si>
    <t>数　　　　量</t>
  </si>
  <si>
    <t>摘　　　　　　要</t>
  </si>
  <si>
    <t>統一様式－２９</t>
    <rPh sb="0" eb="2">
      <t>トウイツ</t>
    </rPh>
    <rPh sb="2" eb="4">
      <t>ヨウシキ</t>
    </rPh>
    <phoneticPr fontId="57"/>
  </si>
  <si>
    <t>工事完成通知書（しゅん工届）</t>
    <rPh sb="0" eb="2">
      <t>コウジ</t>
    </rPh>
    <rPh sb="2" eb="4">
      <t>カンセイ</t>
    </rPh>
    <rPh sb="4" eb="7">
      <t>ツウチショ</t>
    </rPh>
    <rPh sb="11" eb="12">
      <t>コウ</t>
    </rPh>
    <rPh sb="12" eb="13">
      <t>トドケ</t>
    </rPh>
    <phoneticPr fontId="57"/>
  </si>
  <si>
    <t>下記工事は</t>
  </si>
  <si>
    <t>をもって完成したので上天草市公共工事</t>
    <rPh sb="10" eb="14">
      <t>カミアマクサシ</t>
    </rPh>
    <phoneticPr fontId="9"/>
  </si>
  <si>
    <t>請負契約約款第31条第1項に基づき通知します。</t>
  </si>
  <si>
    <t>1．</t>
  </si>
  <si>
    <t>2．</t>
  </si>
  <si>
    <t>3．</t>
  </si>
  <si>
    <t>4．</t>
  </si>
  <si>
    <t>5．</t>
  </si>
  <si>
    <t>本文の年月日は実際に完成した年月日を記載する</t>
    <rPh sb="0" eb="2">
      <t>ホンブン</t>
    </rPh>
    <rPh sb="18" eb="20">
      <t>キサイ</t>
    </rPh>
    <phoneticPr fontId="9"/>
  </si>
  <si>
    <t>出    来    形    管    理</t>
    <rPh sb="0" eb="1">
      <t>デ</t>
    </rPh>
    <rPh sb="5" eb="6">
      <t>ライ</t>
    </rPh>
    <rPh sb="10" eb="11">
      <t>ガタ</t>
    </rPh>
    <rPh sb="15" eb="16">
      <t>カン</t>
    </rPh>
    <rPh sb="20" eb="21">
      <t>リ</t>
    </rPh>
    <phoneticPr fontId="9"/>
  </si>
  <si>
    <t>対象
番号</t>
    <rPh sb="0" eb="2">
      <t>タイショウ</t>
    </rPh>
    <rPh sb="3" eb="5">
      <t>バンゴウ</t>
    </rPh>
    <phoneticPr fontId="9"/>
  </si>
  <si>
    <t>対象項目</t>
    <rPh sb="0" eb="2">
      <t>タイショウ</t>
    </rPh>
    <rPh sb="2" eb="4">
      <t>コウモク</t>
    </rPh>
    <phoneticPr fontId="9"/>
  </si>
  <si>
    <t>測定内容</t>
    <rPh sb="0" eb="2">
      <t>ソクテイ</t>
    </rPh>
    <rPh sb="2" eb="4">
      <t>ナイヨウ</t>
    </rPh>
    <phoneticPr fontId="9"/>
  </si>
  <si>
    <t>管  理
基準値</t>
    <rPh sb="0" eb="1">
      <t>カン</t>
    </rPh>
    <rPh sb="3" eb="4">
      <t>リ</t>
    </rPh>
    <rPh sb="5" eb="8">
      <t>キジュンチ</t>
    </rPh>
    <phoneticPr fontId="9"/>
  </si>
  <si>
    <t>設計値より（＋）</t>
    <rPh sb="0" eb="2">
      <t>セッケイ</t>
    </rPh>
    <rPh sb="2" eb="3">
      <t>チ</t>
    </rPh>
    <phoneticPr fontId="9"/>
  </si>
  <si>
    <t>設計値より（－）</t>
    <rPh sb="0" eb="2">
      <t>セッケイ</t>
    </rPh>
    <rPh sb="2" eb="3">
      <t>チ</t>
    </rPh>
    <phoneticPr fontId="9"/>
  </si>
  <si>
    <t>平均値</t>
    <rPh sb="0" eb="3">
      <t>ヘイキンチ</t>
    </rPh>
    <phoneticPr fontId="9"/>
  </si>
  <si>
    <t>備  考</t>
    <rPh sb="0" eb="1">
      <t>ソナエ</t>
    </rPh>
    <rPh sb="3" eb="4">
      <t>コウ</t>
    </rPh>
    <phoneticPr fontId="9"/>
  </si>
  <si>
    <t>測点</t>
    <rPh sb="0" eb="1">
      <t>ソク</t>
    </rPh>
    <rPh sb="1" eb="2">
      <t>テン</t>
    </rPh>
    <phoneticPr fontId="9"/>
  </si>
  <si>
    <t>最大値</t>
    <rPh sb="0" eb="3">
      <t>サイダイチ</t>
    </rPh>
    <phoneticPr fontId="9"/>
  </si>
  <si>
    <t>品    質    管    理</t>
    <rPh sb="0" eb="1">
      <t>シナ</t>
    </rPh>
    <rPh sb="5" eb="6">
      <t>シツ</t>
    </rPh>
    <rPh sb="10" eb="11">
      <t>カン</t>
    </rPh>
    <rPh sb="15" eb="16">
      <t>リ</t>
    </rPh>
    <phoneticPr fontId="9"/>
  </si>
  <si>
    <t>試験（測定）内容</t>
    <rPh sb="0" eb="2">
      <t>シケン</t>
    </rPh>
    <rPh sb="3" eb="5">
      <t>ソクテイ</t>
    </rPh>
    <rPh sb="6" eb="8">
      <t>ナイヨウ</t>
    </rPh>
    <phoneticPr fontId="9"/>
  </si>
  <si>
    <t>試験・報告機関</t>
    <rPh sb="0" eb="2">
      <t>シケン</t>
    </rPh>
    <rPh sb="3" eb="5">
      <t>ホウコク</t>
    </rPh>
    <rPh sb="5" eb="7">
      <t>キカン</t>
    </rPh>
    <phoneticPr fontId="9"/>
  </si>
  <si>
    <t>試験結果</t>
    <rPh sb="0" eb="2">
      <t>シケン</t>
    </rPh>
    <rPh sb="2" eb="4">
      <t>ケッカ</t>
    </rPh>
    <phoneticPr fontId="9"/>
  </si>
  <si>
    <t>数</t>
    <rPh sb="0" eb="1">
      <t>カズ</t>
    </rPh>
    <phoneticPr fontId="9"/>
  </si>
  <si>
    <t>様式－１２</t>
    <rPh sb="0" eb="2">
      <t>ヨウシキ</t>
    </rPh>
    <phoneticPr fontId="62"/>
  </si>
  <si>
    <t>建設廃棄物処理実績集計表</t>
    <rPh sb="0" eb="2">
      <t>ケンセツ</t>
    </rPh>
    <rPh sb="2" eb="5">
      <t>ハイキブツ</t>
    </rPh>
    <rPh sb="5" eb="7">
      <t>ショリ</t>
    </rPh>
    <rPh sb="7" eb="9">
      <t>ジッセキ</t>
    </rPh>
    <rPh sb="9" eb="11">
      <t>シュウケイ</t>
    </rPh>
    <rPh sb="11" eb="12">
      <t>ヒョウ</t>
    </rPh>
    <phoneticPr fontId="62"/>
  </si>
  <si>
    <t>工事番号：</t>
    <rPh sb="0" eb="2">
      <t>コウジ</t>
    </rPh>
    <rPh sb="2" eb="4">
      <t>バンゴウ</t>
    </rPh>
    <phoneticPr fontId="62"/>
  </si>
  <si>
    <t>　受注者名</t>
    <rPh sb="1" eb="3">
      <t>ジュチュウ</t>
    </rPh>
    <rPh sb="3" eb="4">
      <t>シャ</t>
    </rPh>
    <rPh sb="4" eb="5">
      <t>メイ</t>
    </rPh>
    <phoneticPr fontId="62"/>
  </si>
  <si>
    <t>工事名：</t>
    <rPh sb="0" eb="2">
      <t>コウジ</t>
    </rPh>
    <rPh sb="2" eb="3">
      <t>メイ</t>
    </rPh>
    <phoneticPr fontId="62"/>
  </si>
  <si>
    <t>　現場代理人</t>
    <rPh sb="1" eb="3">
      <t>ゲンバ</t>
    </rPh>
    <rPh sb="3" eb="6">
      <t>ダイリニン</t>
    </rPh>
    <phoneticPr fontId="62"/>
  </si>
  <si>
    <t>通番号</t>
    <rPh sb="0" eb="1">
      <t>ツウ</t>
    </rPh>
    <rPh sb="1" eb="3">
      <t>バンゴウ</t>
    </rPh>
    <phoneticPr fontId="62"/>
  </si>
  <si>
    <t>廃棄物の種類</t>
    <rPh sb="0" eb="3">
      <t>ハイキブツ</t>
    </rPh>
    <rPh sb="4" eb="6">
      <t>シュルイ</t>
    </rPh>
    <phoneticPr fontId="62"/>
  </si>
  <si>
    <t>交付日</t>
    <rPh sb="0" eb="3">
      <t>コウフビ</t>
    </rPh>
    <phoneticPr fontId="62"/>
  </si>
  <si>
    <t>マニフェスト</t>
    <phoneticPr fontId="62"/>
  </si>
  <si>
    <t>単位</t>
    <rPh sb="0" eb="2">
      <t>タンイ</t>
    </rPh>
    <phoneticPr fontId="62"/>
  </si>
  <si>
    <t>搬出量</t>
    <rPh sb="0" eb="2">
      <t>ハンシュツ</t>
    </rPh>
    <rPh sb="2" eb="3">
      <t>リョウ</t>
    </rPh>
    <phoneticPr fontId="62"/>
  </si>
  <si>
    <t>搬出先</t>
    <rPh sb="0" eb="2">
      <t>ハンシュツ</t>
    </rPh>
    <rPh sb="2" eb="3">
      <t>サキ</t>
    </rPh>
    <phoneticPr fontId="62"/>
  </si>
  <si>
    <t>備　考</t>
    <rPh sb="0" eb="1">
      <t>ソナエ</t>
    </rPh>
    <rPh sb="2" eb="3">
      <t>コウ</t>
    </rPh>
    <phoneticPr fontId="62"/>
  </si>
  <si>
    <t>伝票番号</t>
    <rPh sb="0" eb="2">
      <t>デンピョウ</t>
    </rPh>
    <rPh sb="2" eb="4">
      <t>バンゴウ</t>
    </rPh>
    <phoneticPr fontId="62"/>
  </si>
  <si>
    <t>　注１　廃棄物の種類毎に搬出量の計を記載すること。</t>
    <rPh sb="1" eb="2">
      <t>チュウ</t>
    </rPh>
    <rPh sb="4" eb="7">
      <t>ハイキブツ</t>
    </rPh>
    <rPh sb="8" eb="10">
      <t>シュルイ</t>
    </rPh>
    <rPh sb="10" eb="11">
      <t>ゴト</t>
    </rPh>
    <rPh sb="12" eb="14">
      <t>ハンシュツ</t>
    </rPh>
    <rPh sb="14" eb="15">
      <t>リョウ</t>
    </rPh>
    <rPh sb="16" eb="17">
      <t>ケイ</t>
    </rPh>
    <rPh sb="18" eb="20">
      <t>キサイ</t>
    </rPh>
    <phoneticPr fontId="62"/>
  </si>
  <si>
    <t>　注２　監督員は建設系廃棄物マニフェスト伝票と照合し確認すること。</t>
    <rPh sb="1" eb="2">
      <t>チュウ</t>
    </rPh>
    <rPh sb="8" eb="11">
      <t>ケンセツケイ</t>
    </rPh>
    <rPh sb="11" eb="14">
      <t>ハイキブツ</t>
    </rPh>
    <rPh sb="20" eb="22">
      <t>デンピョウ</t>
    </rPh>
    <rPh sb="23" eb="25">
      <t>ショウゴウ</t>
    </rPh>
    <rPh sb="26" eb="28">
      <t>カクニン</t>
    </rPh>
    <phoneticPr fontId="62"/>
  </si>
  <si>
    <t>　注３　受注者はしゅん工検査時に建設系マニフェスト伝票Ａ、Ｂ2、Ｂ1、Ｄ、Ｅ票を持参し、検査員</t>
    <rPh sb="1" eb="2">
      <t>チュウ</t>
    </rPh>
    <rPh sb="4" eb="7">
      <t>ジュチュウシャ</t>
    </rPh>
    <rPh sb="11" eb="12">
      <t>コウ</t>
    </rPh>
    <rPh sb="12" eb="14">
      <t>ケンサ</t>
    </rPh>
    <rPh sb="14" eb="15">
      <t>ジ</t>
    </rPh>
    <rPh sb="16" eb="19">
      <t>ケンセツケイ</t>
    </rPh>
    <rPh sb="25" eb="27">
      <t>デンピョウ</t>
    </rPh>
    <rPh sb="38" eb="39">
      <t>ヒョウ</t>
    </rPh>
    <rPh sb="40" eb="42">
      <t>ジサン</t>
    </rPh>
    <rPh sb="44" eb="47">
      <t>ケンサイン</t>
    </rPh>
    <phoneticPr fontId="62"/>
  </si>
  <si>
    <t>　　　　の指示に応じて提示すること。なお、Ｅ票については、しゅん工検査時点で最終処分業者より</t>
    <rPh sb="5" eb="7">
      <t>シジ</t>
    </rPh>
    <rPh sb="8" eb="9">
      <t>オウ</t>
    </rPh>
    <rPh sb="11" eb="13">
      <t>テイジ</t>
    </rPh>
    <rPh sb="22" eb="23">
      <t>ヒョウ</t>
    </rPh>
    <rPh sb="32" eb="33">
      <t>コウ</t>
    </rPh>
    <rPh sb="33" eb="35">
      <t>ケンサ</t>
    </rPh>
    <rPh sb="35" eb="37">
      <t>ジテン</t>
    </rPh>
    <rPh sb="38" eb="40">
      <t>サイシュウ</t>
    </rPh>
    <rPh sb="40" eb="42">
      <t>ショブン</t>
    </rPh>
    <rPh sb="42" eb="44">
      <t>ギョウシャ</t>
    </rPh>
    <phoneticPr fontId="62"/>
  </si>
  <si>
    <t>様式－１３</t>
    <rPh sb="0" eb="2">
      <t>ヨウシキ</t>
    </rPh>
    <phoneticPr fontId="34"/>
  </si>
  <si>
    <t>安全・訓練等の実施状況報告書</t>
    <phoneticPr fontId="34"/>
  </si>
  <si>
    <t>工事番号</t>
  </si>
  <si>
    <t xml:space="preserve">受注者名　 </t>
    <rPh sb="0" eb="2">
      <t>ジュチュウ</t>
    </rPh>
    <phoneticPr fontId="34"/>
  </si>
  <si>
    <t>工 事 名</t>
  </si>
  <si>
    <t xml:space="preserve">現場代理人 </t>
    <phoneticPr fontId="34"/>
  </si>
  <si>
    <t>実施年月日</t>
  </si>
  <si>
    <t>実施時間</t>
  </si>
  <si>
    <t>実施内容及び方法</t>
  </si>
  <si>
    <t>参加人数</t>
  </si>
  <si>
    <t>備考</t>
  </si>
  <si>
    <t>注</t>
  </si>
  <si>
    <t>１ 月別の集計時間を備考欄に記入すること。</t>
    <phoneticPr fontId="9"/>
  </si>
  <si>
    <t>２ 監督員は日報等と照合し確認すること。</t>
  </si>
  <si>
    <t>３ 受注者はしゅん工検査時に日報等の資料を持参し検査員の指示があった場合は提示すること。</t>
    <rPh sb="2" eb="4">
      <t>ジュチュウ</t>
    </rPh>
    <phoneticPr fontId="9"/>
  </si>
  <si>
    <t>４ 実施状況を記録した写真を適宜添付すること。</t>
    <phoneticPr fontId="34"/>
  </si>
  <si>
    <t>統一様式－３４(1)</t>
    <rPh sb="0" eb="2">
      <t>トウイツ</t>
    </rPh>
    <rPh sb="2" eb="4">
      <t>ヨウシキ</t>
    </rPh>
    <phoneticPr fontId="9"/>
  </si>
  <si>
    <t>創意工夫・社会性等に関する実施状況</t>
    <phoneticPr fontId="9"/>
  </si>
  <si>
    <t>開示の同意へ</t>
    <rPh sb="0" eb="2">
      <t>カイジ</t>
    </rPh>
    <rPh sb="3" eb="5">
      <t>ドウイ</t>
    </rPh>
    <phoneticPr fontId="9"/>
  </si>
  <si>
    <t xml:space="preserve">  　工　事　名</t>
    <phoneticPr fontId="9"/>
  </si>
  <si>
    <t xml:space="preserve"> 受注者名</t>
    <rPh sb="1" eb="3">
      <t>ジュチュウ</t>
    </rPh>
    <phoneticPr fontId="9"/>
  </si>
  <si>
    <t>内容説明へ</t>
    <rPh sb="0" eb="2">
      <t>ナイヨウ</t>
    </rPh>
    <rPh sb="2" eb="4">
      <t>セツメイ</t>
    </rPh>
    <phoneticPr fontId="9"/>
  </si>
  <si>
    <t>項　　　目</t>
    <phoneticPr fontId="9"/>
  </si>
  <si>
    <t>評価内容</t>
    <phoneticPr fontId="9"/>
  </si>
  <si>
    <t>実施内容</t>
    <phoneticPr fontId="9"/>
  </si>
  <si>
    <t>創意工夫</t>
    <phoneticPr fontId="9"/>
  </si>
  <si>
    <t>施工</t>
    <phoneticPr fontId="9"/>
  </si>
  <si>
    <t>・施工に伴う器具、工具、装置等の工夫</t>
  </si>
  <si>
    <t>・コンクリート二次製品等の代替材の適用</t>
  </si>
  <si>
    <t>・施工方法の工夫、施工環境の改善</t>
  </si>
  <si>
    <t>自ら立案実施した創意工夫や技術力</t>
    <phoneticPr fontId="9"/>
  </si>
  <si>
    <t>・仮設備計画の工夫</t>
  </si>
  <si>
    <t>・施工管理の工夫</t>
  </si>
  <si>
    <t>・ＩＣＴ（情報通信技術）の活用　等</t>
  </si>
  <si>
    <t>新技術活用</t>
    <phoneticPr fontId="9"/>
  </si>
  <si>
    <t>ＮＥＴＩＳ登録技術のうち、</t>
  </si>
  <si>
    <t>・試行技術の活用</t>
  </si>
  <si>
    <t>・「少実績優良技術」の活用</t>
  </si>
  <si>
    <t>品質</t>
    <phoneticPr fontId="9"/>
  </si>
  <si>
    <t>・土工、設備、電気の品質向上の工夫</t>
  </si>
  <si>
    <t>・コンクリートの材料、打設、養生の工夫</t>
  </si>
  <si>
    <t>・鉄筋、コンクリート二次製品等使用材料の工夫</t>
  </si>
  <si>
    <t>・配筋、溶接作業等の工夫　等</t>
  </si>
  <si>
    <t>安全衛生</t>
    <phoneticPr fontId="9"/>
  </si>
  <si>
    <t>・安全衛生教育・講習会・パトロール等の工夫</t>
  </si>
  <si>
    <t>・仮設備の工夫</t>
  </si>
  <si>
    <t>・作業環境の改善</t>
  </si>
  <si>
    <t>・交通事故防止の工夫</t>
  </si>
  <si>
    <t>・環境保全の工夫　等</t>
  </si>
  <si>
    <t>社会性等</t>
    <phoneticPr fontId="9"/>
  </si>
  <si>
    <t>地域への貢献等</t>
    <phoneticPr fontId="9"/>
  </si>
  <si>
    <t>・周辺環境への配慮</t>
  </si>
  <si>
    <t>・現場環境の周辺地域との調和</t>
  </si>
  <si>
    <t>地域社会や住民に対する貢献</t>
  </si>
  <si>
    <t>・地域住民とのコミュニケーション</t>
  </si>
  <si>
    <t>・災害時など地域への支援・行政などによる救援活動への協力　等</t>
    <phoneticPr fontId="9"/>
  </si>
  <si>
    <t>１　該当する項目の□にレ点を記入。</t>
    <rPh sb="2" eb="4">
      <t>ガイトウ</t>
    </rPh>
    <rPh sb="6" eb="8">
      <t>コウモク</t>
    </rPh>
    <rPh sb="12" eb="13">
      <t>テン</t>
    </rPh>
    <rPh sb="14" eb="16">
      <t>キニュウ</t>
    </rPh>
    <phoneticPr fontId="127"/>
  </si>
  <si>
    <t>２　実施説明は簡潔に記載。</t>
    <rPh sb="2" eb="4">
      <t>ジッシ</t>
    </rPh>
    <rPh sb="4" eb="6">
      <t>セツメイ</t>
    </rPh>
    <rPh sb="7" eb="9">
      <t>カンケツ</t>
    </rPh>
    <rPh sb="10" eb="12">
      <t>キサイ</t>
    </rPh>
    <phoneticPr fontId="127"/>
  </si>
  <si>
    <t>３　実施内容を説明する資料は、様式-３４（２）で作成。</t>
    <rPh sb="2" eb="4">
      <t>ジッシ</t>
    </rPh>
    <rPh sb="4" eb="6">
      <t>ナイヨウ</t>
    </rPh>
    <rPh sb="7" eb="9">
      <t>セツメイ</t>
    </rPh>
    <rPh sb="11" eb="13">
      <t>シリョウ</t>
    </rPh>
    <rPh sb="15" eb="17">
      <t>ヨウシキ</t>
    </rPh>
    <rPh sb="24" eb="26">
      <t>サクセイ</t>
    </rPh>
    <phoneticPr fontId="127"/>
  </si>
  <si>
    <t>様式－１４</t>
    <rPh sb="0" eb="2">
      <t>ヨウシキ</t>
    </rPh>
    <phoneticPr fontId="9"/>
  </si>
  <si>
    <t>（注意）</t>
  </si>
  <si>
    <t>実施項目へ</t>
    <rPh sb="0" eb="2">
      <t>ジッシ</t>
    </rPh>
    <rPh sb="2" eb="4">
      <t>コウモク</t>
    </rPh>
    <phoneticPr fontId="9"/>
  </si>
  <si>
    <t xml:space="preserve">  当該資料は、上天草市情報公開条例（平成１７年条例第３号）第２条第２項の規定に基づく「公文書」となるため、開示請求があったときは、条例第７条の規定に基づき開示義務があります。
　従って、当該資料の取扱いについて、貴社の意向を確認する必要がありますので、下記事項を記入の上提出して下さい。</t>
    <rPh sb="8" eb="11">
      <t>カミアマクサ</t>
    </rPh>
    <rPh sb="11" eb="12">
      <t>シ</t>
    </rPh>
    <rPh sb="12" eb="14">
      <t>ジョウホウ</t>
    </rPh>
    <rPh sb="44" eb="45">
      <t>コウ</t>
    </rPh>
    <phoneticPr fontId="9"/>
  </si>
  <si>
    <r>
      <t xml:space="preserve"> </t>
    </r>
    <r>
      <rPr>
        <sz val="10.5"/>
        <color indexed="8"/>
        <rFont val="ＭＳ 明朝"/>
        <family val="1"/>
        <charset val="128"/>
      </rPr>
      <t>　当該資料の取扱について（該当する□にレ点を記入して下さい。）</t>
    </r>
  </si>
  <si>
    <t xml:space="preserve">           </t>
  </si>
  <si>
    <t>公開する　　　　</t>
    <phoneticPr fontId="9"/>
  </si>
  <si>
    <t xml:space="preserve">公開しない（理由を簡潔に記載してください）                          </t>
    <phoneticPr fontId="9"/>
  </si>
  <si>
    <r>
      <t xml:space="preserve">          </t>
    </r>
    <r>
      <rPr>
        <sz val="10.5"/>
        <color indexed="8"/>
        <rFont val="ＭＳ 明朝"/>
        <family val="1"/>
        <charset val="128"/>
      </rPr>
      <t>（理由：</t>
    </r>
    <phoneticPr fontId="9"/>
  </si>
  <si>
    <t xml:space="preserve">                                                                                                                                                              </t>
  </si>
  <si>
    <t xml:space="preserve">                                                                               </t>
  </si>
  <si>
    <t>住　　　　所</t>
    <phoneticPr fontId="9"/>
  </si>
  <si>
    <t>代表者名</t>
    <phoneticPr fontId="9"/>
  </si>
  <si>
    <t>統一様式－３４(2)</t>
    <rPh sb="0" eb="2">
      <t>トウイツ</t>
    </rPh>
    <rPh sb="2" eb="4">
      <t>ヨウシキ</t>
    </rPh>
    <phoneticPr fontId="9"/>
  </si>
  <si>
    <t>創意工夫・社会性等に関する実施状況</t>
  </si>
  <si>
    <t>工　事　名</t>
    <phoneticPr fontId="9"/>
  </si>
  <si>
    <t>実施項目へ</t>
    <rPh sb="0" eb="4">
      <t>ジッシコウモク</t>
    </rPh>
    <phoneticPr fontId="9"/>
  </si>
  <si>
    <t>提案内容</t>
    <rPh sb="0" eb="2">
      <t>テイアン</t>
    </rPh>
    <rPh sb="2" eb="4">
      <t>ナイヨウ</t>
    </rPh>
    <phoneticPr fontId="9"/>
  </si>
  <si>
    <t>（説明）</t>
    <rPh sb="1" eb="3">
      <t>セツメイ</t>
    </rPh>
    <phoneticPr fontId="9"/>
  </si>
  <si>
    <t>(添付図）</t>
    <rPh sb="1" eb="3">
      <t>テンプ</t>
    </rPh>
    <rPh sb="3" eb="4">
      <t>ズ</t>
    </rPh>
    <phoneticPr fontId="9"/>
  </si>
  <si>
    <t>説明資料は簡潔に作成するものとし、必要に応じて別葉とする</t>
  </si>
  <si>
    <t>電　子　媒　体　納　品　書</t>
    <rPh sb="0" eb="1">
      <t>デン</t>
    </rPh>
    <rPh sb="2" eb="3">
      <t>コ</t>
    </rPh>
    <rPh sb="4" eb="5">
      <t>バイ</t>
    </rPh>
    <rPh sb="6" eb="7">
      <t>カラダ</t>
    </rPh>
    <rPh sb="8" eb="9">
      <t>オサム</t>
    </rPh>
    <rPh sb="10" eb="11">
      <t>シナ</t>
    </rPh>
    <rPh sb="12" eb="13">
      <t>ショ</t>
    </rPh>
    <phoneticPr fontId="9"/>
  </si>
  <si>
    <t>上天草市長　堀江　隆臣　様</t>
    <rPh sb="0" eb="3">
      <t>カミアマクサ</t>
    </rPh>
    <rPh sb="3" eb="4">
      <t>シ</t>
    </rPh>
    <rPh sb="4" eb="5">
      <t>チョウ</t>
    </rPh>
    <rPh sb="6" eb="8">
      <t>ホリエ</t>
    </rPh>
    <rPh sb="9" eb="11">
      <t>タカオミ</t>
    </rPh>
    <rPh sb="12" eb="13">
      <t>サマ</t>
    </rPh>
    <phoneticPr fontId="9"/>
  </si>
  <si>
    <t>受注者　（住所）</t>
    <rPh sb="0" eb="2">
      <t>ジュチュウ</t>
    </rPh>
    <rPh sb="2" eb="3">
      <t>シャ</t>
    </rPh>
    <rPh sb="5" eb="7">
      <t>ジュウショ</t>
    </rPh>
    <phoneticPr fontId="9"/>
  </si>
  <si>
    <t>　　　　　 （氏名）</t>
    <rPh sb="7" eb="9">
      <t>シメイ</t>
    </rPh>
    <phoneticPr fontId="9"/>
  </si>
  <si>
    <t>（現場代理人名）</t>
    <rPh sb="1" eb="3">
      <t>ゲンバ</t>
    </rPh>
    <rPh sb="3" eb="6">
      <t>ダイリニン</t>
    </rPh>
    <rPh sb="6" eb="7">
      <t>メイ</t>
    </rPh>
    <phoneticPr fontId="9"/>
  </si>
  <si>
    <t>　下記のとおり電子媒体を納品します。</t>
    <rPh sb="1" eb="3">
      <t>カキ</t>
    </rPh>
    <rPh sb="7" eb="9">
      <t>デンシ</t>
    </rPh>
    <rPh sb="9" eb="11">
      <t>バイタイ</t>
    </rPh>
    <rPh sb="12" eb="14">
      <t>ノウヒン</t>
    </rPh>
    <phoneticPr fontId="9"/>
  </si>
  <si>
    <t>CORINS登録番号</t>
    <rPh sb="6" eb="8">
      <t>トウロク</t>
    </rPh>
    <rPh sb="8" eb="10">
      <t>バンゴウ</t>
    </rPh>
    <phoneticPr fontId="9"/>
  </si>
  <si>
    <t>電子媒体の種類</t>
    <rPh sb="0" eb="2">
      <t>デンシ</t>
    </rPh>
    <rPh sb="2" eb="4">
      <t>バイタイ</t>
    </rPh>
    <rPh sb="5" eb="7">
      <t>シュルイ</t>
    </rPh>
    <phoneticPr fontId="9"/>
  </si>
  <si>
    <t>規　格</t>
    <rPh sb="0" eb="1">
      <t>タダシ</t>
    </rPh>
    <rPh sb="2" eb="3">
      <t>カク</t>
    </rPh>
    <phoneticPr fontId="9"/>
  </si>
  <si>
    <t>単　位</t>
    <rPh sb="0" eb="1">
      <t>タン</t>
    </rPh>
    <rPh sb="2" eb="3">
      <t>クライ</t>
    </rPh>
    <phoneticPr fontId="9"/>
  </si>
  <si>
    <t>数　量</t>
    <rPh sb="0" eb="1">
      <t>カズ</t>
    </rPh>
    <rPh sb="2" eb="3">
      <t>リョウ</t>
    </rPh>
    <phoneticPr fontId="9"/>
  </si>
  <si>
    <t>作 成 年 月 日</t>
    <rPh sb="0" eb="1">
      <t>サク</t>
    </rPh>
    <rPh sb="2" eb="3">
      <t>シゲル</t>
    </rPh>
    <rPh sb="4" eb="5">
      <t>トシ</t>
    </rPh>
    <rPh sb="6" eb="7">
      <t>ツキ</t>
    </rPh>
    <rPh sb="8" eb="9">
      <t>ヒ</t>
    </rPh>
    <phoneticPr fontId="9"/>
  </si>
  <si>
    <t>備　考</t>
    <rPh sb="0" eb="1">
      <t>ソナエ</t>
    </rPh>
    <rPh sb="2" eb="3">
      <t>コウ</t>
    </rPh>
    <phoneticPr fontId="9"/>
  </si>
  <si>
    <t>備考　１．監督員に提出</t>
    <rPh sb="0" eb="2">
      <t>ビコウ</t>
    </rPh>
    <rPh sb="9" eb="11">
      <t>テイシュツ</t>
    </rPh>
    <phoneticPr fontId="9"/>
  </si>
  <si>
    <t>様式－１６</t>
    <phoneticPr fontId="9"/>
  </si>
  <si>
    <t>破壊検査箇所復築完了届</t>
  </si>
  <si>
    <t>工事番号</t>
    <phoneticPr fontId="9"/>
  </si>
  <si>
    <t>２</t>
  </si>
  <si>
    <t>工事名</t>
    <phoneticPr fontId="9"/>
  </si>
  <si>
    <t>しゅん工検査</t>
    <rPh sb="3" eb="4">
      <t>コウ</t>
    </rPh>
    <rPh sb="4" eb="6">
      <t>ケンサ</t>
    </rPh>
    <phoneticPr fontId="9"/>
  </si>
  <si>
    <t>一部しゅん工検査</t>
    <rPh sb="0" eb="2">
      <t>イチブ</t>
    </rPh>
    <rPh sb="5" eb="6">
      <t>コウ</t>
    </rPh>
    <rPh sb="6" eb="8">
      <t>ケンサ</t>
    </rPh>
    <phoneticPr fontId="9"/>
  </si>
  <si>
    <t>３</t>
  </si>
  <si>
    <t xml:space="preserve">工事場所 </t>
    <phoneticPr fontId="9"/>
  </si>
  <si>
    <t>中間検査</t>
    <rPh sb="0" eb="2">
      <t>チュウカン</t>
    </rPh>
    <rPh sb="2" eb="4">
      <t>ケンサ</t>
    </rPh>
    <phoneticPr fontId="9"/>
  </si>
  <si>
    <t>出来形部分検査</t>
    <rPh sb="0" eb="3">
      <t>デキガタ</t>
    </rPh>
    <rPh sb="3" eb="5">
      <t>ブブン</t>
    </rPh>
    <rPh sb="5" eb="7">
      <t>ケンサ</t>
    </rPh>
    <phoneticPr fontId="9"/>
  </si>
  <si>
    <t>４</t>
  </si>
  <si>
    <t>検査の種類</t>
    <phoneticPr fontId="9"/>
  </si>
  <si>
    <t>５</t>
  </si>
  <si>
    <t>検査年月日</t>
    <phoneticPr fontId="9"/>
  </si>
  <si>
    <t>６</t>
  </si>
  <si>
    <t>復築期限</t>
    <phoneticPr fontId="9"/>
  </si>
  <si>
    <t>７</t>
  </si>
  <si>
    <t>実施復築完了</t>
    <phoneticPr fontId="9"/>
  </si>
  <si>
    <t>　上記のとおり破壊検査箇所の復築を完了しましたのでお届けします。</t>
    <phoneticPr fontId="9"/>
  </si>
  <si>
    <t>受注者</t>
    <phoneticPr fontId="9"/>
  </si>
  <si>
    <t>検査員</t>
  </si>
  <si>
    <t>確認証明欄</t>
    <phoneticPr fontId="9"/>
  </si>
  <si>
    <t>上記届け出のとおり復築を完了したことを確認しました。</t>
    <phoneticPr fontId="9"/>
  </si>
  <si>
    <t>監督員</t>
    <rPh sb="0" eb="3">
      <t>カントクイン</t>
    </rPh>
    <phoneticPr fontId="9"/>
  </si>
  <si>
    <t>様式－１７</t>
    <phoneticPr fontId="9"/>
  </si>
  <si>
    <t>上天草市長　堀江　隆臣　様</t>
    <phoneticPr fontId="9"/>
  </si>
  <si>
    <t>手　直　し　工　事　請　書</t>
    <rPh sb="0" eb="1">
      <t>テ</t>
    </rPh>
    <rPh sb="2" eb="3">
      <t>チョク</t>
    </rPh>
    <rPh sb="10" eb="11">
      <t>ショウ</t>
    </rPh>
    <rPh sb="12" eb="13">
      <t>ショ</t>
    </rPh>
    <phoneticPr fontId="9"/>
  </si>
  <si>
    <t>日付け</t>
    <phoneticPr fontId="9"/>
  </si>
  <si>
    <t>号で請求のあった下記工事に</t>
    <phoneticPr fontId="9"/>
  </si>
  <si>
    <t>係る修補事項は、期限までに完了します。</t>
    <rPh sb="0" eb="1">
      <t>カカ</t>
    </rPh>
    <rPh sb="2" eb="4">
      <t>シュウホ</t>
    </rPh>
    <phoneticPr fontId="9"/>
  </si>
  <si>
    <t>工 事 名</t>
    <rPh sb="0" eb="1">
      <t>コウ</t>
    </rPh>
    <rPh sb="2" eb="3">
      <t>コト</t>
    </rPh>
    <rPh sb="4" eb="5">
      <t>メイ</t>
    </rPh>
    <phoneticPr fontId="9"/>
  </si>
  <si>
    <t>工事箇所</t>
    <rPh sb="0" eb="2">
      <t>コウジ</t>
    </rPh>
    <rPh sb="2" eb="4">
      <t>カショ</t>
    </rPh>
    <phoneticPr fontId="9"/>
  </si>
  <si>
    <t>完了期限</t>
    <rPh sb="0" eb="2">
      <t>カンリョウ</t>
    </rPh>
    <rPh sb="2" eb="4">
      <t>キゲン</t>
    </rPh>
    <phoneticPr fontId="9"/>
  </si>
  <si>
    <t>修補を要する事項</t>
    <rPh sb="0" eb="2">
      <t>シュウホ</t>
    </rPh>
    <rPh sb="3" eb="4">
      <t>ヨウ</t>
    </rPh>
    <rPh sb="6" eb="8">
      <t>ジコウ</t>
    </rPh>
    <phoneticPr fontId="9"/>
  </si>
  <si>
    <t>統一様式－２１</t>
    <rPh sb="0" eb="2">
      <t>トウイツ</t>
    </rPh>
    <rPh sb="2" eb="4">
      <t>ヨウシキ</t>
    </rPh>
    <phoneticPr fontId="57"/>
  </si>
  <si>
    <t>（受注者）</t>
    <phoneticPr fontId="9"/>
  </si>
  <si>
    <t>手　直　し　工　事　完　了　届</t>
    <rPh sb="0" eb="1">
      <t>テ</t>
    </rPh>
    <rPh sb="2" eb="3">
      <t>ナオ</t>
    </rPh>
    <phoneticPr fontId="9"/>
  </si>
  <si>
    <t>　　　　　　　年　　　月　　　日</t>
    <phoneticPr fontId="9"/>
  </si>
  <si>
    <t>の検査において、指示されました手直し工事部分については、</t>
    <phoneticPr fontId="9"/>
  </si>
  <si>
    <t>下記のとおり完了しましたのでお届けいたします。</t>
    <phoneticPr fontId="9"/>
  </si>
  <si>
    <t>　　　　　　　　　　　　　　　　　　　記</t>
  </si>
  <si>
    <t>工事番号</t>
    <rPh sb="0" eb="4">
      <t>コウジバンゴウ</t>
    </rPh>
    <phoneticPr fontId="9"/>
  </si>
  <si>
    <t>契約額</t>
    <rPh sb="0" eb="3">
      <t>ケイヤクガク</t>
    </rPh>
    <phoneticPr fontId="9"/>
  </si>
  <si>
    <t>工事場所</t>
    <rPh sb="0" eb="4">
      <t>コウジバショ</t>
    </rPh>
    <phoneticPr fontId="9"/>
  </si>
  <si>
    <t>契約年月日</t>
    <rPh sb="0" eb="5">
      <t>ケイヤクネンガッピ</t>
    </rPh>
    <phoneticPr fontId="9"/>
  </si>
  <si>
    <t>期限</t>
    <rPh sb="0" eb="2">
      <t>キゲン</t>
    </rPh>
    <phoneticPr fontId="9"/>
  </si>
  <si>
    <t>完了</t>
    <rPh sb="0" eb="2">
      <t>カンリョウ</t>
    </rPh>
    <phoneticPr fontId="9"/>
  </si>
  <si>
    <t>手直し工事、改造箇所及び補修内容</t>
    <phoneticPr fontId="9"/>
  </si>
  <si>
    <t>統一様式－３０</t>
    <rPh sb="0" eb="2">
      <t>トウイツ</t>
    </rPh>
    <rPh sb="2" eb="4">
      <t>ヨウシキ</t>
    </rPh>
    <phoneticPr fontId="57"/>
  </si>
  <si>
    <t>工事目的物引渡し申出書</t>
    <rPh sb="0" eb="2">
      <t>コウジ</t>
    </rPh>
    <rPh sb="2" eb="5">
      <t>モクテキブツ</t>
    </rPh>
    <rPh sb="5" eb="6">
      <t>ヒ</t>
    </rPh>
    <rPh sb="6" eb="7">
      <t>ワタ</t>
    </rPh>
    <rPh sb="8" eb="11">
      <t>モウシデショ</t>
    </rPh>
    <phoneticPr fontId="57"/>
  </si>
  <si>
    <t>下記工事を上天草市公共工事請負契約約款第31条第4項に基づき引渡します。</t>
    <rPh sb="5" eb="9">
      <t>カミアマクサシ</t>
    </rPh>
    <phoneticPr fontId="9"/>
  </si>
  <si>
    <t>検査年月日</t>
  </si>
  <si>
    <t>様式－１８</t>
    <rPh sb="0" eb="2">
      <t>ヨウシキ</t>
    </rPh>
    <phoneticPr fontId="9"/>
  </si>
  <si>
    <t>保証書に係る受領書</t>
  </si>
  <si>
    <t>　上記工事に係る保証書（変更契約書がある場合には変更契約書を含む）を受領したので銀行等に返還すること及び今後、保証書の滅失、き損等につき一切の責任を負うことを約します。</t>
    <phoneticPr fontId="9"/>
  </si>
  <si>
    <t>上天草市長　堀江　隆臣　様</t>
    <rPh sb="6" eb="8">
      <t>ホリエ</t>
    </rPh>
    <rPh sb="9" eb="11">
      <t>タカオミ</t>
    </rPh>
    <phoneticPr fontId="9"/>
  </si>
  <si>
    <t>様式－１９</t>
    <rPh sb="0" eb="2">
      <t>ヨウシキ</t>
    </rPh>
    <phoneticPr fontId="9"/>
  </si>
  <si>
    <t>契約保証金還付請求書</t>
  </si>
  <si>
    <r>
      <t>工</t>
    </r>
    <r>
      <rPr>
        <sz val="11"/>
        <rFont val="Century"/>
        <family val="1"/>
      </rPr>
      <t xml:space="preserve"> </t>
    </r>
    <r>
      <rPr>
        <sz val="11"/>
        <rFont val="ＭＳ 明朝"/>
        <family val="1"/>
        <charset val="128"/>
      </rPr>
      <t>事</t>
    </r>
    <r>
      <rPr>
        <sz val="11"/>
        <rFont val="Century"/>
        <family val="1"/>
      </rPr>
      <t xml:space="preserve"> </t>
    </r>
    <r>
      <rPr>
        <sz val="11"/>
        <rFont val="ＭＳ 明朝"/>
        <family val="1"/>
        <charset val="128"/>
      </rPr>
      <t>名</t>
    </r>
    <phoneticPr fontId="9"/>
  </si>
  <si>
    <t>請求金額</t>
    <phoneticPr fontId="9"/>
  </si>
  <si>
    <t>還付の理由</t>
    <phoneticPr fontId="9"/>
  </si>
  <si>
    <t>工事目的物を引渡したため</t>
    <phoneticPr fontId="9"/>
  </si>
  <si>
    <t>　上記のとおり、契約保証金の還付を請求します。</t>
    <phoneticPr fontId="9"/>
  </si>
  <si>
    <t>（口座振替先）</t>
    <phoneticPr fontId="9"/>
  </si>
  <si>
    <t>肥後銀行</t>
    <rPh sb="0" eb="4">
      <t>ヒゴギンコウ</t>
    </rPh>
    <phoneticPr fontId="9"/>
  </si>
  <si>
    <t>熊本銀行</t>
    <rPh sb="0" eb="2">
      <t>クマモト</t>
    </rPh>
    <rPh sb="2" eb="4">
      <t>ギンコウ</t>
    </rPh>
    <phoneticPr fontId="9"/>
  </si>
  <si>
    <t>金融機関</t>
    <rPh sb="0" eb="4">
      <t>キンユウキカン</t>
    </rPh>
    <phoneticPr fontId="9"/>
  </si>
  <si>
    <t>天草信用金庫</t>
    <rPh sb="0" eb="6">
      <t>アマクサシンヨウキンコ</t>
    </rPh>
    <phoneticPr fontId="9"/>
  </si>
  <si>
    <t>熊本県信用組合</t>
    <rPh sb="0" eb="3">
      <t>クマモトケン</t>
    </rPh>
    <rPh sb="3" eb="7">
      <t>シンヨウクミアイ</t>
    </rPh>
    <phoneticPr fontId="9"/>
  </si>
  <si>
    <t>口座種別</t>
    <rPh sb="0" eb="4">
      <t>コウザシュベツ</t>
    </rPh>
    <phoneticPr fontId="9"/>
  </si>
  <si>
    <t>口座番号</t>
    <rPh sb="0" eb="4">
      <t>コウザバンゴウ</t>
    </rPh>
    <phoneticPr fontId="9"/>
  </si>
  <si>
    <t>あまくさ農業協同組合</t>
    <rPh sb="4" eb="10">
      <t>ノウギョウキョウドウクミアイ</t>
    </rPh>
    <phoneticPr fontId="9"/>
  </si>
  <si>
    <t>大矢野支店</t>
    <rPh sb="0" eb="5">
      <t>オオヤノシテン</t>
    </rPh>
    <phoneticPr fontId="9"/>
  </si>
  <si>
    <t>松島支店</t>
    <rPh sb="0" eb="4">
      <t>マツシマシテン</t>
    </rPh>
    <phoneticPr fontId="9"/>
  </si>
  <si>
    <t>龍ヶ岳支店</t>
    <rPh sb="0" eb="5">
      <t>リュウガタケシテン</t>
    </rPh>
    <phoneticPr fontId="9"/>
  </si>
  <si>
    <t>上支所</t>
    <rPh sb="0" eb="3">
      <t>カミシショ</t>
    </rPh>
    <phoneticPr fontId="9"/>
  </si>
  <si>
    <t>大矢野支所</t>
    <rPh sb="0" eb="5">
      <t>オオヤノシショ</t>
    </rPh>
    <phoneticPr fontId="9"/>
  </si>
  <si>
    <r>
      <t>再</t>
    </r>
    <r>
      <rPr>
        <sz val="16"/>
        <color indexed="8"/>
        <rFont val="Century"/>
        <family val="1"/>
      </rPr>
      <t xml:space="preserve"> </t>
    </r>
    <r>
      <rPr>
        <sz val="16"/>
        <color indexed="8"/>
        <rFont val="ＭＳ 明朝"/>
        <family val="1"/>
        <charset val="128"/>
      </rPr>
      <t>資</t>
    </r>
    <r>
      <rPr>
        <sz val="16"/>
        <color indexed="8"/>
        <rFont val="Century"/>
        <family val="1"/>
      </rPr>
      <t xml:space="preserve"> </t>
    </r>
    <r>
      <rPr>
        <sz val="16"/>
        <color indexed="8"/>
        <rFont val="ＭＳ 明朝"/>
        <family val="1"/>
        <charset val="128"/>
      </rPr>
      <t>源</t>
    </r>
    <r>
      <rPr>
        <sz val="16"/>
        <color indexed="8"/>
        <rFont val="Century"/>
        <family val="1"/>
      </rPr>
      <t xml:space="preserve"> </t>
    </r>
    <r>
      <rPr>
        <sz val="16"/>
        <color indexed="8"/>
        <rFont val="ＭＳ 明朝"/>
        <family val="1"/>
        <charset val="128"/>
      </rPr>
      <t>化</t>
    </r>
    <r>
      <rPr>
        <sz val="16"/>
        <color indexed="8"/>
        <rFont val="Century"/>
        <family val="1"/>
      </rPr>
      <t xml:space="preserve"> </t>
    </r>
    <r>
      <rPr>
        <sz val="16"/>
        <color indexed="8"/>
        <rFont val="ＭＳ 明朝"/>
        <family val="1"/>
        <charset val="128"/>
      </rPr>
      <t>等</t>
    </r>
    <r>
      <rPr>
        <sz val="16"/>
        <color indexed="8"/>
        <rFont val="Century"/>
        <family val="1"/>
      </rPr>
      <t xml:space="preserve"> </t>
    </r>
    <r>
      <rPr>
        <sz val="16"/>
        <color indexed="8"/>
        <rFont val="ＭＳ 明朝"/>
        <family val="1"/>
        <charset val="128"/>
      </rPr>
      <t>報</t>
    </r>
    <r>
      <rPr>
        <sz val="16"/>
        <color indexed="8"/>
        <rFont val="Century"/>
        <family val="1"/>
      </rPr>
      <t xml:space="preserve"> </t>
    </r>
    <r>
      <rPr>
        <sz val="16"/>
        <color indexed="8"/>
        <rFont val="ＭＳ 明朝"/>
        <family val="1"/>
        <charset val="128"/>
      </rPr>
      <t>告</t>
    </r>
    <r>
      <rPr>
        <sz val="16"/>
        <color indexed="8"/>
        <rFont val="Century"/>
        <family val="1"/>
      </rPr>
      <t xml:space="preserve"> </t>
    </r>
    <r>
      <rPr>
        <sz val="16"/>
        <color indexed="8"/>
        <rFont val="ＭＳ 明朝"/>
        <family val="1"/>
        <charset val="128"/>
      </rPr>
      <t>書</t>
    </r>
  </si>
  <si>
    <t>（発注者）</t>
  </si>
  <si>
    <r>
      <t>　上天草市長　堀江　隆臣　</t>
    </r>
    <r>
      <rPr>
        <sz val="13"/>
        <color indexed="8"/>
        <rFont val="ＭＳ 明朝"/>
        <family val="1"/>
        <charset val="128"/>
      </rPr>
      <t>様</t>
    </r>
    <rPh sb="1" eb="4">
      <t>カミアマクサ</t>
    </rPh>
    <rPh sb="7" eb="9">
      <t>ホリエ</t>
    </rPh>
    <rPh sb="10" eb="12">
      <t>タカオミ</t>
    </rPh>
    <phoneticPr fontId="9"/>
  </si>
  <si>
    <r>
      <t xml:space="preserve">  </t>
    </r>
    <r>
      <rPr>
        <sz val="11"/>
        <color indexed="8"/>
        <rFont val="ＭＳ 明朝"/>
        <family val="1"/>
        <charset val="128"/>
      </rPr>
      <t>建設工事に係る資材の再資源化等に関する法律第18条第1項の規定により、下記のとおり、特定建設資材廃棄物の再資源化等が完了したことを報告します。</t>
    </r>
  </si>
  <si>
    <t>１．工事の名称　</t>
  </si>
  <si>
    <t>２．工事の場所　</t>
  </si>
  <si>
    <r>
      <t>３．再資源化等が完了した年月日　　　令和</t>
    </r>
    <r>
      <rPr>
        <b/>
        <sz val="11"/>
        <color indexed="8"/>
        <rFont val="ＭＳ 明朝"/>
        <family val="1"/>
        <charset val="128"/>
      </rPr>
      <t>　　</t>
    </r>
    <r>
      <rPr>
        <sz val="11"/>
        <color indexed="8"/>
        <rFont val="ＭＳ 明朝"/>
        <family val="1"/>
        <charset val="128"/>
      </rPr>
      <t>年</t>
    </r>
    <r>
      <rPr>
        <b/>
        <sz val="11"/>
        <color indexed="8"/>
        <rFont val="ＭＳ 明朝"/>
        <family val="1"/>
        <charset val="128"/>
      </rPr>
      <t>　　</t>
    </r>
    <r>
      <rPr>
        <sz val="11"/>
        <color indexed="8"/>
        <rFont val="ＭＳ 明朝"/>
        <family val="1"/>
        <charset val="128"/>
      </rPr>
      <t>月</t>
    </r>
    <r>
      <rPr>
        <b/>
        <sz val="11"/>
        <color indexed="8"/>
        <rFont val="ＭＳ 明朝"/>
        <family val="1"/>
        <charset val="128"/>
      </rPr>
      <t>　　</t>
    </r>
    <r>
      <rPr>
        <sz val="11"/>
        <color indexed="8"/>
        <rFont val="ＭＳ 明朝"/>
        <family val="1"/>
        <charset val="128"/>
      </rPr>
      <t>日</t>
    </r>
    <rPh sb="18" eb="20">
      <t>レイワ</t>
    </rPh>
    <phoneticPr fontId="9"/>
  </si>
  <si>
    <t>４．再資源化等をした施設の名称及び所在地　　　</t>
  </si>
  <si>
    <t>（書ききれない場合は別紙に記載）</t>
  </si>
  <si>
    <t>特定建設資材廃棄物</t>
  </si>
  <si>
    <t>施設の名称</t>
  </si>
  <si>
    <t>の種類</t>
  </si>
  <si>
    <r>
      <t>５．特定建設資材廃棄物の再資源化等に要した費用</t>
    </r>
    <r>
      <rPr>
        <sz val="11"/>
        <color indexed="8"/>
        <rFont val="Century"/>
        <family val="1"/>
      </rPr>
      <t xml:space="preserve">           </t>
    </r>
    <r>
      <rPr>
        <b/>
        <sz val="11"/>
        <color indexed="8"/>
        <rFont val="ＭＳ 明朝"/>
        <family val="1"/>
        <charset val="128"/>
      </rPr>
      <t>　　　　</t>
    </r>
    <r>
      <rPr>
        <b/>
        <sz val="11"/>
        <color indexed="8"/>
        <rFont val="Century"/>
        <family val="1"/>
      </rPr>
      <t xml:space="preserve"> </t>
    </r>
    <r>
      <rPr>
        <sz val="11"/>
        <color indexed="8"/>
        <rFont val="ＭＳ 明朝"/>
        <family val="1"/>
        <charset val="128"/>
      </rPr>
      <t>万円（税込み）</t>
    </r>
  </si>
  <si>
    <r>
      <t>（参考資料を添付する場合の添付資料）</t>
    </r>
    <r>
      <rPr>
        <sz val="10"/>
        <color indexed="8"/>
        <rFont val="ＭＳ 明朝"/>
        <family val="1"/>
        <charset val="128"/>
      </rPr>
      <t>※資源有効利用促進法に定められた一定規模以上</t>
    </r>
    <r>
      <rPr>
        <sz val="11"/>
        <color indexed="8"/>
        <rFont val="ＭＳ 明朝"/>
        <family val="1"/>
        <charset val="128"/>
      </rPr>
      <t>の工</t>
    </r>
    <r>
      <rPr>
        <sz val="11"/>
        <color indexed="8"/>
        <rFont val="ＭＳ 明朝"/>
        <family val="1"/>
        <charset val="128"/>
      </rPr>
      <t>事</t>
    </r>
    <r>
      <rPr>
        <sz val="10"/>
        <color indexed="8"/>
        <rFont val="ＭＳ 明朝"/>
        <family val="1"/>
        <charset val="128"/>
      </rPr>
      <t>の場合など</t>
    </r>
    <phoneticPr fontId="9"/>
  </si>
  <si>
    <t>　　再生資源利用実施書（必要事項を記載したもの）</t>
    <phoneticPr fontId="9"/>
  </si>
  <si>
    <t>　　再生資源利用促進実施書（必要事項を記載したもの）</t>
    <phoneticPr fontId="9"/>
  </si>
  <si>
    <t>別　紙</t>
  </si>
  <si>
    <r>
      <t xml:space="preserve">特例監理技術者氏名
</t>
    </r>
    <r>
      <rPr>
        <sz val="9"/>
        <color theme="1"/>
        <rFont val="ＭＳ Ｐゴシック"/>
        <family val="3"/>
        <charset val="128"/>
      </rPr>
      <t>※監理技術者を兼任する場合</t>
    </r>
    <rPh sb="0" eb="2">
      <t>トクレイ</t>
    </rPh>
    <rPh sb="2" eb="4">
      <t>カンリ</t>
    </rPh>
    <rPh sb="4" eb="7">
      <t>ギジュツシャ</t>
    </rPh>
    <rPh sb="7" eb="9">
      <t>シメイ</t>
    </rPh>
    <rPh sb="11" eb="13">
      <t>カンリ</t>
    </rPh>
    <rPh sb="13" eb="16">
      <t>ギジュツシャ</t>
    </rPh>
    <rPh sb="17" eb="19">
      <t>ケンニン</t>
    </rPh>
    <rPh sb="21" eb="23">
      <t>バアイ</t>
    </rPh>
    <phoneticPr fontId="90"/>
  </si>
  <si>
    <t>天候（気温）</t>
    <rPh sb="3" eb="5">
      <t>キオン</t>
    </rPh>
    <phoneticPr fontId="9"/>
  </si>
  <si>
    <t>　　　　返送されているものを対象とする。</t>
    <rPh sb="14" eb="16">
      <t>タイショウ</t>
    </rPh>
    <phoneticPr fontId="9"/>
  </si>
  <si>
    <t>・「少実績優良技術」 を除く「有用とされる技術」の活用</t>
    <phoneticPr fontId="9"/>
  </si>
  <si>
    <t>・試行技術及び「有用とされる技術」以外の新技術の活用</t>
    <phoneticPr fontId="9"/>
  </si>
  <si>
    <t>⑤　手形期間は６０日以内で、できる限り短い期間としているか。</t>
    <rPh sb="2" eb="4">
      <t>テガタ</t>
    </rPh>
    <rPh sb="4" eb="6">
      <t>キカン</t>
    </rPh>
    <rPh sb="9" eb="10">
      <t>ニチ</t>
    </rPh>
    <rPh sb="10" eb="12">
      <t>イナイ</t>
    </rPh>
    <rPh sb="17" eb="18">
      <t>カギ</t>
    </rPh>
    <rPh sb="19" eb="20">
      <t>ミジカ</t>
    </rPh>
    <rPh sb="21" eb="23">
      <t>キカン</t>
    </rPh>
    <phoneticPr fontId="9"/>
  </si>
  <si>
    <t>対象期間</t>
    <phoneticPr fontId="90"/>
  </si>
  <si>
    <t>工事着手日</t>
    <rPh sb="0" eb="5">
      <t>コウジチャクシュビ</t>
    </rPh>
    <phoneticPr fontId="90"/>
  </si>
  <si>
    <t>年</t>
    <rPh sb="0" eb="1">
      <t>ネン</t>
    </rPh>
    <phoneticPr fontId="90"/>
  </si>
  <si>
    <t>完全</t>
    <rPh sb="0" eb="2">
      <t>カンゼン</t>
    </rPh>
    <phoneticPr fontId="90"/>
  </si>
  <si>
    <t>完全週休二日</t>
    <rPh sb="0" eb="6">
      <t>カンゼンシュウキュウフツカ</t>
    </rPh>
    <phoneticPr fontId="90"/>
  </si>
  <si>
    <t>※２作業完了日：工事施工範囲内で全ての作業（後片付けを含む）が完了した日
　　　　　　　　　  （工事現場事務所は工事施工範囲外に設置するため、ここでいう後片付けの対象に含まない）</t>
    <rPh sb="2" eb="7">
      <t>サギョウカンリョウビ</t>
    </rPh>
    <phoneticPr fontId="90"/>
  </si>
  <si>
    <t>※３工事期間の全ての月において、達成状況を確認し、一度でも達成できない月があれば、４週８休以上（月単位）は「未達成」となり、補正の対象とならない。
　　月によっては、土日を全て閉所しても現場閉所率が28.5％に満たない場合があるが、その月の対象期間の土日日数以上閉所していれば達成とみなす。
※４工事対象期間のうち、一度でも完全週休２日（月～日で２日以上の現場閉所）を達成できなければ、
　　 完全週休２日は「未達成」となり、補正の対象とならない。
　　 なお、工期始期・終期、年末年始、夏季休暇などにより、７日間に満たない期間は完全週休２日の達成判断の対象外とする。</t>
    <rPh sb="2" eb="6">
      <t>コウジキカン</t>
    </rPh>
    <rPh sb="7" eb="8">
      <t>スベ</t>
    </rPh>
    <rPh sb="10" eb="11">
      <t>ツキ</t>
    </rPh>
    <rPh sb="16" eb="20">
      <t>タッセイジョウキョウ</t>
    </rPh>
    <rPh sb="21" eb="23">
      <t>カクニン</t>
    </rPh>
    <rPh sb="25" eb="27">
      <t>イチド</t>
    </rPh>
    <rPh sb="29" eb="31">
      <t>タッセイ</t>
    </rPh>
    <rPh sb="35" eb="36">
      <t>ツキ</t>
    </rPh>
    <rPh sb="42" eb="43">
      <t>シュウ</t>
    </rPh>
    <rPh sb="44" eb="47">
      <t>キュウイジョウ</t>
    </rPh>
    <rPh sb="48" eb="51">
      <t>ツキタンイ</t>
    </rPh>
    <rPh sb="54" eb="57">
      <t>ミタッセイ</t>
    </rPh>
    <rPh sb="62" eb="64">
      <t>ホセイ</t>
    </rPh>
    <rPh sb="65" eb="67">
      <t>タイショウ</t>
    </rPh>
    <rPh sb="76" eb="77">
      <t>ツキ</t>
    </rPh>
    <rPh sb="83" eb="85">
      <t>ドニチ</t>
    </rPh>
    <rPh sb="86" eb="87">
      <t>スベ</t>
    </rPh>
    <rPh sb="88" eb="90">
      <t>ヘイショ</t>
    </rPh>
    <rPh sb="93" eb="98">
      <t>ゲンバヘイショリツ</t>
    </rPh>
    <rPh sb="105" eb="106">
      <t>ミ</t>
    </rPh>
    <rPh sb="109" eb="111">
      <t>バアイ</t>
    </rPh>
    <rPh sb="118" eb="119">
      <t>ツキ</t>
    </rPh>
    <rPh sb="120" eb="124">
      <t>タイショウキカン</t>
    </rPh>
    <rPh sb="125" eb="127">
      <t>ドニチ</t>
    </rPh>
    <rPh sb="127" eb="129">
      <t>ニッスウ</t>
    </rPh>
    <rPh sb="129" eb="131">
      <t>イジョウ</t>
    </rPh>
    <rPh sb="131" eb="133">
      <t>ヘイショ</t>
    </rPh>
    <rPh sb="138" eb="140">
      <t>タッセイ</t>
    </rPh>
    <phoneticPr fontId="90"/>
  </si>
  <si>
    <t>週休２日（交替制）工事　休日取得状況表      （記入例）</t>
    <rPh sb="0" eb="2">
      <t>シュウキュウ</t>
    </rPh>
    <rPh sb="3" eb="4">
      <t>ニチ</t>
    </rPh>
    <rPh sb="5" eb="8">
      <t>コウタイセイ</t>
    </rPh>
    <rPh sb="9" eb="11">
      <t>コウジ</t>
    </rPh>
    <rPh sb="26" eb="29">
      <t>キニュウレイ</t>
    </rPh>
    <phoneticPr fontId="90"/>
  </si>
  <si>
    <t>【令和７年８月○週】</t>
    <rPh sb="1" eb="3">
      <t>レイワ</t>
    </rPh>
    <rPh sb="4" eb="5">
      <t>ネン</t>
    </rPh>
    <rPh sb="6" eb="7">
      <t>ガツ</t>
    </rPh>
    <rPh sb="8" eb="9">
      <t>シュウ</t>
    </rPh>
    <phoneticPr fontId="90"/>
  </si>
  <si>
    <t>会社名</t>
    <rPh sb="0" eb="3">
      <t>カイシャメイ</t>
    </rPh>
    <phoneticPr fontId="90"/>
  </si>
  <si>
    <t>工期日数</t>
    <rPh sb="0" eb="2">
      <t>コウキ</t>
    </rPh>
    <rPh sb="2" eb="4">
      <t>ニッスウ</t>
    </rPh>
    <phoneticPr fontId="90"/>
  </si>
  <si>
    <t>休日日数</t>
    <rPh sb="0" eb="2">
      <t>キュウジツ</t>
    </rPh>
    <rPh sb="2" eb="4">
      <t>ニッスウ</t>
    </rPh>
    <phoneticPr fontId="90"/>
  </si>
  <si>
    <t>休日日数の割合</t>
    <rPh sb="0" eb="2">
      <t>キュウジツ</t>
    </rPh>
    <rPh sb="2" eb="4">
      <t>ニッスウ</t>
    </rPh>
    <rPh sb="5" eb="7">
      <t>ワリアイ</t>
    </rPh>
    <phoneticPr fontId="90"/>
  </si>
  <si>
    <t>平均休日率</t>
    <rPh sb="0" eb="2">
      <t>ヘイキン</t>
    </rPh>
    <rPh sb="2" eb="5">
      <t>キュウジツリツ</t>
    </rPh>
    <phoneticPr fontId="90"/>
  </si>
  <si>
    <t>①</t>
    <phoneticPr fontId="90"/>
  </si>
  <si>
    <t>②</t>
    <phoneticPr fontId="90"/>
  </si>
  <si>
    <t>③＝②／①</t>
    <phoneticPr fontId="90"/>
  </si>
  <si>
    <t>③の平均</t>
    <rPh sb="2" eb="4">
      <t>ヘイキン</t>
    </rPh>
    <phoneticPr fontId="90"/>
  </si>
  <si>
    <t>A建設</t>
    <rPh sb="1" eb="3">
      <t>ケンセツ</t>
    </rPh>
    <phoneticPr fontId="90"/>
  </si>
  <si>
    <t>●●</t>
    <phoneticPr fontId="90"/>
  </si>
  <si>
    <t>■■</t>
    <phoneticPr fontId="90"/>
  </si>
  <si>
    <t>B建設（一次下請）</t>
    <rPh sb="1" eb="3">
      <t>ケンセツ</t>
    </rPh>
    <rPh sb="4" eb="6">
      <t>イチジ</t>
    </rPh>
    <rPh sb="6" eb="8">
      <t>シタウ</t>
    </rPh>
    <phoneticPr fontId="90"/>
  </si>
  <si>
    <t>○○</t>
    <phoneticPr fontId="90"/>
  </si>
  <si>
    <t>□□</t>
    <phoneticPr fontId="90"/>
  </si>
  <si>
    <t>C建設（二次下請）</t>
    <rPh sb="1" eb="3">
      <t>ケンセツ</t>
    </rPh>
    <rPh sb="4" eb="6">
      <t>ニジ</t>
    </rPh>
    <rPh sb="6" eb="8">
      <t>シタウ</t>
    </rPh>
    <phoneticPr fontId="90"/>
  </si>
  <si>
    <t>××</t>
    <phoneticPr fontId="90"/>
  </si>
  <si>
    <t>△△</t>
    <phoneticPr fontId="90"/>
  </si>
  <si>
    <t>【令和７年９月○週】</t>
    <rPh sb="1" eb="3">
      <t>レイワ</t>
    </rPh>
    <rPh sb="4" eb="5">
      <t>ネン</t>
    </rPh>
    <rPh sb="6" eb="7">
      <t>ガツ</t>
    </rPh>
    <rPh sb="8" eb="9">
      <t>シュウ</t>
    </rPh>
    <phoneticPr fontId="90"/>
  </si>
  <si>
    <t>【対象期間全体】</t>
    <rPh sb="1" eb="5">
      <t>タイショウキカン</t>
    </rPh>
    <rPh sb="5" eb="7">
      <t>ゼンタイ</t>
    </rPh>
    <phoneticPr fontId="90"/>
  </si>
  <si>
    <t>判定</t>
    <rPh sb="0" eb="2">
      <t>ハンテイ</t>
    </rPh>
    <phoneticPr fontId="90"/>
  </si>
  <si>
    <t>工事完成時に対象期間全体の実績を確認</t>
    <rPh sb="0" eb="2">
      <t>コウジ</t>
    </rPh>
    <rPh sb="2" eb="4">
      <t>カンセイ</t>
    </rPh>
    <rPh sb="4" eb="5">
      <t>ジ</t>
    </rPh>
    <rPh sb="6" eb="8">
      <t>タイショウ</t>
    </rPh>
    <rPh sb="8" eb="10">
      <t>キカン</t>
    </rPh>
    <rPh sb="10" eb="12">
      <t>ゼンタイ</t>
    </rPh>
    <rPh sb="13" eb="15">
      <t>ジッセキ</t>
    </rPh>
    <rPh sb="16" eb="18">
      <t>カクニン</t>
    </rPh>
    <phoneticPr fontId="90"/>
  </si>
  <si>
    <t>工事完成時に対象期間全体の平均休日率を確認</t>
    <rPh sb="0" eb="2">
      <t>コウジ</t>
    </rPh>
    <rPh sb="2" eb="4">
      <t>カンセイ</t>
    </rPh>
    <rPh sb="4" eb="5">
      <t>ジ</t>
    </rPh>
    <rPh sb="6" eb="8">
      <t>タイショウ</t>
    </rPh>
    <rPh sb="8" eb="10">
      <t>キカン</t>
    </rPh>
    <rPh sb="10" eb="12">
      <t>ゼンタイ</t>
    </rPh>
    <rPh sb="13" eb="15">
      <t>ヘイキン</t>
    </rPh>
    <rPh sb="15" eb="18">
      <t>キュウジツリツ</t>
    </rPh>
    <rPh sb="19" eb="21">
      <t>カクニン</t>
    </rPh>
    <phoneticPr fontId="90"/>
  </si>
  <si>
    <t>（対象期間全体の達成状況により補正を決定する）</t>
    <rPh sb="1" eb="3">
      <t>タイショウ</t>
    </rPh>
    <rPh sb="3" eb="5">
      <t>キカン</t>
    </rPh>
    <rPh sb="5" eb="7">
      <t>ゼンタイ</t>
    </rPh>
    <rPh sb="8" eb="10">
      <t>タッセイ</t>
    </rPh>
    <rPh sb="10" eb="12">
      <t>ジョウキョウ</t>
    </rPh>
    <rPh sb="15" eb="17">
      <t>ホセイ</t>
    </rPh>
    <rPh sb="18" eb="20">
      <t>ケッテイ</t>
    </rPh>
    <phoneticPr fontId="90"/>
  </si>
  <si>
    <t>■休日率及び平均休日率（各週・各月・通期）</t>
    <rPh sb="12" eb="14">
      <t>カクシュウ</t>
    </rPh>
    <rPh sb="15" eb="17">
      <t>カクツキ</t>
    </rPh>
    <rPh sb="18" eb="20">
      <t>ツウキ</t>
    </rPh>
    <phoneticPr fontId="90"/>
  </si>
  <si>
    <t>・休日率（％）＝各技術者・技能労働者の休日日数÷確認対象期間（工期日数）</t>
    <rPh sb="31" eb="33">
      <t>コウキ</t>
    </rPh>
    <rPh sb="33" eb="35">
      <t>ニッスウ</t>
    </rPh>
    <phoneticPr fontId="90"/>
  </si>
  <si>
    <t>・平均休日率（％）＝対象の全技術者・技能労働者の休日率の平均</t>
  </si>
  <si>
    <t>区分</t>
    <rPh sb="0" eb="2">
      <t>クブン</t>
    </rPh>
    <phoneticPr fontId="90"/>
  </si>
  <si>
    <t>28.5%以上（各週2日/7日）</t>
    <rPh sb="5" eb="7">
      <t>イジョウ</t>
    </rPh>
    <rPh sb="8" eb="10">
      <t>カクシュウ</t>
    </rPh>
    <rPh sb="11" eb="12">
      <t>ニチ</t>
    </rPh>
    <rPh sb="14" eb="15">
      <t>ニチ</t>
    </rPh>
    <phoneticPr fontId="90"/>
  </si>
  <si>
    <t>完全週休2日</t>
    <rPh sb="0" eb="4">
      <t>カンゼンシュウキュウ</t>
    </rPh>
    <rPh sb="5" eb="6">
      <t>ニチ</t>
    </rPh>
    <phoneticPr fontId="90"/>
  </si>
  <si>
    <t>28.5%以上（各月8日/28日）</t>
    <rPh sb="5" eb="7">
      <t>イジョウ</t>
    </rPh>
    <rPh sb="8" eb="10">
      <t>カクツキ</t>
    </rPh>
    <rPh sb="11" eb="12">
      <t>ニチ</t>
    </rPh>
    <rPh sb="15" eb="16">
      <t>ニチ</t>
    </rPh>
    <phoneticPr fontId="90"/>
  </si>
  <si>
    <t>4週8休以上（月単位）</t>
    <rPh sb="4" eb="6">
      <t>イジョウ</t>
    </rPh>
    <rPh sb="7" eb="10">
      <t>ツキタンイ</t>
    </rPh>
    <phoneticPr fontId="90"/>
  </si>
  <si>
    <t>28.5%以上（8日/28日）</t>
    <rPh sb="5" eb="7">
      <t>イジョウ</t>
    </rPh>
    <rPh sb="9" eb="10">
      <t>ニチ</t>
    </rPh>
    <rPh sb="13" eb="14">
      <t>ニチ</t>
    </rPh>
    <phoneticPr fontId="90"/>
  </si>
  <si>
    <t>4週8休以上（通期）</t>
    <rPh sb="4" eb="6">
      <t>イジョウ</t>
    </rPh>
    <rPh sb="7" eb="9">
      <t>ツウキ</t>
    </rPh>
    <phoneticPr fontId="90"/>
  </si>
  <si>
    <t>※補正無</t>
    <rPh sb="1" eb="4">
      <t>ホセイナシ</t>
    </rPh>
    <phoneticPr fontId="90"/>
  </si>
  <si>
    <t>28.5%未満</t>
    <rPh sb="5" eb="7">
      <t>ミマン</t>
    </rPh>
    <phoneticPr fontId="90"/>
  </si>
  <si>
    <t>週休2日未達成</t>
    <rPh sb="0" eb="2">
      <t>シュウキュウ</t>
    </rPh>
    <rPh sb="3" eb="4">
      <t>ニチ</t>
    </rPh>
    <rPh sb="4" eb="5">
      <t>ミ</t>
    </rPh>
    <rPh sb="5" eb="7">
      <t>タッセイ</t>
    </rPh>
    <phoneticPr fontId="90"/>
  </si>
  <si>
    <t>週休２日（交替制）工事　休日取得状況表</t>
    <rPh sb="0" eb="2">
      <t>シュウキュウ</t>
    </rPh>
    <rPh sb="3" eb="4">
      <t>ヒ</t>
    </rPh>
    <rPh sb="5" eb="8">
      <t>コウタイセイ</t>
    </rPh>
    <rPh sb="9" eb="11">
      <t>コウジ</t>
    </rPh>
    <rPh sb="12" eb="14">
      <t>キュウジツ</t>
    </rPh>
    <rPh sb="14" eb="16">
      <t>シュトク</t>
    </rPh>
    <rPh sb="16" eb="19">
      <t>ジョウキョウヒョウ</t>
    </rPh>
    <phoneticPr fontId="9"/>
  </si>
  <si>
    <t>別紙４</t>
    <phoneticPr fontId="9"/>
  </si>
  <si>
    <t>別紙５</t>
    <rPh sb="0" eb="2">
      <t>ベッシ</t>
    </rPh>
    <phoneticPr fontId="9"/>
  </si>
  <si>
    <t>（別紙４）</t>
    <rPh sb="1" eb="3">
      <t>ベッシ</t>
    </rPh>
    <phoneticPr fontId="90"/>
  </si>
  <si>
    <t>作業完了日</t>
    <rPh sb="0" eb="4">
      <t>サギョウカンリョウ</t>
    </rPh>
    <rPh sb="4" eb="5">
      <t>ヒ</t>
    </rPh>
    <phoneticPr fontId="9"/>
  </si>
  <si>
    <t>完成届日</t>
    <rPh sb="0" eb="3">
      <t>カンセイトドケ</t>
    </rPh>
    <rPh sb="3" eb="4">
      <t>ヒ</t>
    </rPh>
    <phoneticPr fontId="9"/>
  </si>
  <si>
    <t>※必要に応じて各月の完全週休2日（月～日）の達成判定の行を修正してください。（曜日に合わせて修正）</t>
    <rPh sb="1" eb="3">
      <t>ヒツヨウ</t>
    </rPh>
    <rPh sb="4" eb="5">
      <t>オウ</t>
    </rPh>
    <rPh sb="7" eb="8">
      <t>カク</t>
    </rPh>
    <rPh sb="8" eb="9">
      <t>ツキ</t>
    </rPh>
    <rPh sb="10" eb="14">
      <t>カンゼンシュウキュウ</t>
    </rPh>
    <rPh sb="15" eb="16">
      <t>ヒ</t>
    </rPh>
    <rPh sb="17" eb="18">
      <t>ゲツ</t>
    </rPh>
    <rPh sb="19" eb="20">
      <t>ニチ</t>
    </rPh>
    <rPh sb="22" eb="24">
      <t>タッセイ</t>
    </rPh>
    <rPh sb="24" eb="26">
      <t>ハンテイ</t>
    </rPh>
    <rPh sb="27" eb="28">
      <t>ギョウ</t>
    </rPh>
    <rPh sb="29" eb="31">
      <t>シュウセイ</t>
    </rPh>
    <rPh sb="39" eb="41">
      <t>ヨウビ</t>
    </rPh>
    <rPh sb="42" eb="43">
      <t>ア</t>
    </rPh>
    <rPh sb="46" eb="48">
      <t>シュウセイ</t>
    </rPh>
    <phoneticPr fontId="9"/>
  </si>
  <si>
    <t>月・週毎に実績を確認（港湾、漁港漁場工事は月毎に実績を確認）</t>
    <rPh sb="0" eb="1">
      <t>ツキ</t>
    </rPh>
    <rPh sb="2" eb="3">
      <t>シュウ</t>
    </rPh>
    <rPh sb="3" eb="4">
      <t>ゴト</t>
    </rPh>
    <rPh sb="5" eb="7">
      <t>ジッセキ</t>
    </rPh>
    <rPh sb="8" eb="10">
      <t>カクニン</t>
    </rPh>
    <rPh sb="11" eb="13">
      <t>コウワン</t>
    </rPh>
    <rPh sb="14" eb="16">
      <t>ギョコウ</t>
    </rPh>
    <rPh sb="16" eb="18">
      <t>ギョジョウ</t>
    </rPh>
    <rPh sb="18" eb="20">
      <t>コウジ</t>
    </rPh>
    <rPh sb="21" eb="22">
      <t>ツキ</t>
    </rPh>
    <rPh sb="22" eb="23">
      <t>ゴト</t>
    </rPh>
    <rPh sb="24" eb="26">
      <t>ジッセキ</t>
    </rPh>
    <rPh sb="27" eb="29">
      <t>カクニン</t>
    </rPh>
    <phoneticPr fontId="90"/>
  </si>
  <si>
    <t>月・週毎に平均休日率を確認（港湾、漁港漁場工事は月毎に平均休日率を確認）</t>
    <rPh sb="0" eb="1">
      <t>ゲツ</t>
    </rPh>
    <rPh sb="2" eb="3">
      <t>シュウ</t>
    </rPh>
    <rPh sb="3" eb="4">
      <t>ゴト</t>
    </rPh>
    <rPh sb="5" eb="7">
      <t>ヘイキン</t>
    </rPh>
    <rPh sb="7" eb="10">
      <t>キュウジツリツ</t>
    </rPh>
    <rPh sb="11" eb="13">
      <t>カクニン</t>
    </rPh>
    <rPh sb="27" eb="29">
      <t>ヘイキン</t>
    </rPh>
    <rPh sb="29" eb="31">
      <t>キュウジツ</t>
    </rPh>
    <rPh sb="31" eb="32">
      <t>リツ</t>
    </rPh>
    <phoneticPr fontId="90"/>
  </si>
  <si>
    <t>※港湾、漁港漁場工事については、4週8休以上（通期）又は週休2日未達成のみ</t>
    <rPh sb="1" eb="3">
      <t>コウワン</t>
    </rPh>
    <rPh sb="4" eb="8">
      <t>ギョコウギョジョウ</t>
    </rPh>
    <rPh sb="8" eb="10">
      <t>コウジ</t>
    </rPh>
    <rPh sb="17" eb="18">
      <t>シュウ</t>
    </rPh>
    <rPh sb="19" eb="20">
      <t>キュウ</t>
    </rPh>
    <rPh sb="20" eb="22">
      <t>イジョウ</t>
    </rPh>
    <rPh sb="23" eb="25">
      <t>ツウキ</t>
    </rPh>
    <rPh sb="26" eb="27">
      <t>マタ</t>
    </rPh>
    <rPh sb="28" eb="30">
      <t>シュウキュウ</t>
    </rPh>
    <rPh sb="31" eb="32">
      <t>ヒ</t>
    </rPh>
    <rPh sb="32" eb="35">
      <t>ミタッセイ</t>
    </rPh>
    <phoneticPr fontId="9"/>
  </si>
  <si>
    <t>別紙５（第６条関係）</t>
    <rPh sb="0" eb="2">
      <t>ベッシ</t>
    </rPh>
    <rPh sb="4" eb="5">
      <t>ダイ</t>
    </rPh>
    <rPh sb="6" eb="7">
      <t>ジョウ</t>
    </rPh>
    <rPh sb="7" eb="9">
      <t>カンケイ</t>
    </rPh>
    <phoneticPr fontId="90"/>
  </si>
  <si>
    <t>【令和７年○月○週】</t>
    <rPh sb="1" eb="3">
      <t>レイワ</t>
    </rPh>
    <rPh sb="4" eb="5">
      <t>ネン</t>
    </rPh>
    <rPh sb="6" eb="7">
      <t>ガツ</t>
    </rPh>
    <rPh sb="8" eb="9">
      <t>シュウ</t>
    </rPh>
    <phoneticPr fontId="9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</si>
</sst>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quot;¥&quot;\-#,##0"/>
    <numFmt numFmtId="6" formatCode="&quot;¥&quot;#,##0;[Red]&quot;¥&quot;\-#,##0"/>
    <numFmt numFmtId="176" formatCode="[$-411]ggge&quot;年&quot;m&quot;月&quot;d&quot;日&quot;;@"/>
    <numFmt numFmtId="177" formatCode="[DBNum3][$-411]0"/>
    <numFmt numFmtId="178" formatCode="#,##0_ "/>
    <numFmt numFmtId="179" formatCode="0.0%"/>
    <numFmt numFmtId="180" formatCode="##,##0&quot;円&quot;"/>
    <numFmt numFmtId="181" formatCode="&quot;工&quot;&quot;事&quot;&quot;名&quot;\ \:\ @"/>
    <numFmt numFmtId="182" formatCode="[&lt;=999]000;[&lt;=9999]000\-00;000\-0000"/>
    <numFmt numFmtId="183" formatCode="e"/>
    <numFmt numFmtId="184" formatCode="m"/>
    <numFmt numFmtId="185" formatCode="d"/>
    <numFmt numFmtId="186" formatCode="&quot;(&quot;@&quot;)&quot;"/>
    <numFmt numFmtId="187" formatCode="#,##0_ ;[Red]\-#,##0\ "/>
    <numFmt numFmtId="188" formatCode="&quot;¥&quot;#,##0_);[Red]\(&quot;¥&quot;#,##0\)"/>
    <numFmt numFmtId="189" formatCode="&quot;・&quot;@"/>
    <numFmt numFmtId="190" formatCode="[$]ggge&quot;年&quot;m&quot;月&quot;d&quot;日&quot;;@" x16r2:formatCode16="[$-ja-JP-x-gannen]ggge&quot;年&quot;m&quot;月&quot;d&quot;日&quot;;@"/>
    <numFmt numFmtId="191" formatCode="&quot;次の工事については、&quot;@&quot;ので申出ます。&quot;"/>
    <numFmt numFmtId="192" formatCode="&quot;￥ &quot;#,##0&quot; -&quot;"/>
    <numFmt numFmtId="193" formatCode="0000000"/>
    <numFmt numFmtId="194" formatCode="0_ "/>
    <numFmt numFmtId="195" formatCode="yyyy/m/d;@"/>
    <numFmt numFmtId="196" formatCode="0_);[Red]\(0\)"/>
    <numFmt numFmtId="197" formatCode="@&quot;　　㊞&quot;"/>
    <numFmt numFmtId="198" formatCode="@&quot;　㊞&quot;"/>
    <numFmt numFmtId="199" formatCode="h&quot;時&quot;mm&quot;分&quot;;@"/>
    <numFmt numFmtId="200" formatCode="[$]ggge&quot;年&quot;m&quot;月&quot;;@" x16r2:formatCode16="[$-ja-JP-x-gannen]ggge&quot;年&quot;m&quot;月&quot;;@"/>
    <numFmt numFmtId="201" formatCode="[$-411]ge\.m\.d;@"/>
    <numFmt numFmtId="202" formatCode="00000000000"/>
    <numFmt numFmtId="203" formatCode="#.0&quot;％ &quot;"/>
    <numFmt numFmtId="204" formatCode="#0.0&quot;％ &quot;"/>
    <numFmt numFmtId="205" formatCode="#,##0&quot;円&quot;"/>
  </numFmts>
  <fonts count="21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16"/>
      <name val="ＭＳ Ｐゴシック"/>
      <family val="3"/>
      <charset val="128"/>
    </font>
    <font>
      <sz val="11"/>
      <color indexed="8"/>
      <name val="ＭＳ Ｐゴシック"/>
      <family val="3"/>
      <charset val="128"/>
    </font>
    <font>
      <strike/>
      <sz val="14"/>
      <name val="ＭＳ Ｐゴシック"/>
      <family val="3"/>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name val="ＭＳ Ｐゴシック"/>
      <family val="3"/>
      <charset val="128"/>
    </font>
    <font>
      <sz val="16"/>
      <name val="ＭＳ 明朝"/>
      <family val="1"/>
      <charset val="128"/>
    </font>
    <font>
      <sz val="12"/>
      <name val="ＭＳ 明朝"/>
      <family val="1"/>
      <charset val="128"/>
    </font>
    <font>
      <sz val="8"/>
      <name val="ＭＳ Ｐ明朝"/>
      <family val="1"/>
      <charset val="128"/>
    </font>
    <font>
      <b/>
      <sz val="22"/>
      <name val="ＭＳ 明朝"/>
      <family val="1"/>
      <charset val="128"/>
    </font>
    <font>
      <b/>
      <sz val="12"/>
      <name val="ＭＳ 明朝"/>
      <family val="1"/>
      <charset val="128"/>
    </font>
    <font>
      <sz val="11"/>
      <name val="ＭＳ 明朝"/>
      <family val="1"/>
      <charset val="128"/>
    </font>
    <font>
      <b/>
      <sz val="16"/>
      <name val="ＭＳ 明朝"/>
      <family val="1"/>
      <charset val="128"/>
    </font>
    <font>
      <u/>
      <sz val="9.5"/>
      <name val="ＭＳ Ｐゴシック"/>
      <family val="3"/>
      <charset val="128"/>
    </font>
    <font>
      <u/>
      <sz val="10"/>
      <name val="ＭＳ Ｐゴシック"/>
      <family val="3"/>
      <charset val="128"/>
    </font>
    <font>
      <sz val="11"/>
      <color indexed="8"/>
      <name val="Century"/>
      <family val="1"/>
    </font>
    <font>
      <sz val="11"/>
      <color indexed="8"/>
      <name val="ＭＳ 明朝"/>
      <family val="1"/>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b/>
      <sz val="9"/>
      <color indexed="81"/>
      <name val="ＭＳ Ｐゴシック"/>
      <family val="3"/>
      <charset val="128"/>
    </font>
    <font>
      <sz val="12"/>
      <name val="ＭＳ ゴシック"/>
      <family val="3"/>
      <charset val="128"/>
    </font>
    <font>
      <sz val="9"/>
      <name val="ＭＳ 明朝"/>
      <family val="1"/>
      <charset val="128"/>
    </font>
    <font>
      <sz val="8"/>
      <name val="ＭＳ 明朝"/>
      <family val="1"/>
      <charset val="128"/>
    </font>
    <font>
      <sz val="10"/>
      <name val="ＭＳ 明朝"/>
      <family val="1"/>
      <charset val="128"/>
    </font>
    <font>
      <sz val="11"/>
      <name val="ＭＳ ゴシック"/>
      <family val="3"/>
      <charset val="128"/>
    </font>
    <font>
      <sz val="11"/>
      <name val="ＭＳ Ｐ明朝"/>
      <family val="1"/>
      <charset val="128"/>
    </font>
    <font>
      <sz val="9"/>
      <name val="ＭＳ ゴシック"/>
      <family val="3"/>
      <charset val="128"/>
    </font>
    <font>
      <sz val="6"/>
      <name val="ＭＳ 明朝"/>
      <family val="1"/>
      <charset val="128"/>
    </font>
    <font>
      <sz val="18"/>
      <name val="ＭＳ 明朝"/>
      <family val="1"/>
      <charset val="128"/>
    </font>
    <font>
      <sz val="10.5"/>
      <name val="ＭＳ 明朝"/>
      <family val="1"/>
      <charset val="128"/>
    </font>
    <font>
      <sz val="14"/>
      <name val="ＭＳ 明朝"/>
      <family val="1"/>
      <charset val="128"/>
    </font>
    <font>
      <sz val="11"/>
      <name val="明朝"/>
      <family val="1"/>
      <charset val="128"/>
    </font>
    <font>
      <sz val="6"/>
      <name val="ＭＳ ゴシック"/>
      <family val="3"/>
      <charset val="128"/>
    </font>
    <font>
      <sz val="20"/>
      <name val="ＭＳ ゴシック"/>
      <family val="3"/>
      <charset val="128"/>
    </font>
    <font>
      <b/>
      <sz val="28"/>
      <name val="ＭＳ Ｐゴシック"/>
      <family val="3"/>
      <charset val="128"/>
    </font>
    <font>
      <sz val="12"/>
      <color indexed="8"/>
      <name val="ＭＳ Ｐ明朝"/>
      <family val="1"/>
      <charset val="128"/>
    </font>
    <font>
      <sz val="11"/>
      <color theme="1"/>
      <name val="ＭＳ Ｐゴシック"/>
      <family val="3"/>
      <charset val="128"/>
      <scheme val="minor"/>
    </font>
    <font>
      <sz val="10.5"/>
      <color theme="1"/>
      <name val="Century"/>
      <family val="1"/>
    </font>
    <font>
      <sz val="10.5"/>
      <color theme="1"/>
      <name val="ＭＳ 明朝"/>
      <family val="1"/>
      <charset val="128"/>
    </font>
    <font>
      <sz val="12"/>
      <color theme="1"/>
      <name val="ＭＳ 明朝"/>
      <family val="1"/>
      <charset val="128"/>
    </font>
    <font>
      <sz val="12"/>
      <color rgb="FF000000"/>
      <name val="ＭＳ 明朝"/>
      <family val="1"/>
      <charset val="128"/>
    </font>
    <font>
      <sz val="11"/>
      <color theme="1"/>
      <name val="Century"/>
      <family val="1"/>
    </font>
    <font>
      <sz val="11"/>
      <color theme="1"/>
      <name val="ＭＳ 明朝"/>
      <family val="1"/>
      <charset val="128"/>
    </font>
    <font>
      <b/>
      <sz val="20"/>
      <color theme="1"/>
      <name val="ＭＳ 明朝"/>
      <family val="1"/>
      <charset val="128"/>
    </font>
    <font>
      <sz val="10"/>
      <color theme="1"/>
      <name val="Century"/>
      <family val="1"/>
    </font>
    <font>
      <sz val="11"/>
      <color rgb="FF000000"/>
      <name val="ＭＳ 明朝"/>
      <family val="1"/>
      <charset val="128"/>
    </font>
    <font>
      <sz val="10.5"/>
      <color rgb="FF000000"/>
      <name val="ＭＳ 明朝"/>
      <family val="1"/>
      <charset val="128"/>
    </font>
    <font>
      <sz val="12"/>
      <color theme="1"/>
      <name val="Century"/>
      <family val="1"/>
    </font>
    <font>
      <sz val="12"/>
      <color theme="1"/>
      <name val="ＭＳ Ｐゴシック"/>
      <family val="3"/>
      <charset val="128"/>
      <scheme val="minor"/>
    </font>
    <font>
      <sz val="12"/>
      <color theme="1"/>
      <name val="ＭＳ Ｐ明朝"/>
      <family val="1"/>
      <charset val="128"/>
    </font>
    <font>
      <sz val="14"/>
      <color theme="1"/>
      <name val="ＭＳ 明朝"/>
      <family val="1"/>
      <charset val="128"/>
    </font>
    <font>
      <sz val="16"/>
      <color rgb="FF000000"/>
      <name val="ＭＳ 明朝"/>
      <family val="1"/>
      <charset val="128"/>
    </font>
    <font>
      <b/>
      <u/>
      <sz val="16"/>
      <color theme="1"/>
      <name val="ＭＳ 明朝"/>
      <family val="1"/>
      <charset val="128"/>
    </font>
    <font>
      <sz val="12"/>
      <name val="ＭＳ Ｐ明朝"/>
      <family val="1"/>
      <charset val="128"/>
    </font>
    <font>
      <sz val="14"/>
      <name val="ＭＳ Ｐ明朝"/>
      <family val="1"/>
      <charset val="128"/>
    </font>
    <font>
      <sz val="11"/>
      <color indexed="8"/>
      <name val="ＭＳ Ｐ明朝"/>
      <family val="1"/>
      <charset val="128"/>
    </font>
    <font>
      <sz val="8"/>
      <color indexed="8"/>
      <name val="ＭＳ Ｐ明朝"/>
      <family val="1"/>
      <charset val="128"/>
    </font>
    <font>
      <u/>
      <sz val="11"/>
      <color indexed="12"/>
      <name val="ＭＳ Ｐゴシック"/>
      <family val="3"/>
      <charset val="128"/>
    </font>
    <font>
      <sz val="12"/>
      <color indexed="10"/>
      <name val="ＭＳ Ｐゴシック"/>
      <family val="3"/>
      <charset val="128"/>
    </font>
    <font>
      <sz val="14"/>
      <color rgb="FFFF0000"/>
      <name val="ＭＳ Ｐゴシック"/>
      <family val="3"/>
      <charset val="128"/>
    </font>
    <font>
      <sz val="6"/>
      <name val="ＭＳ Ｐゴシック"/>
      <family val="2"/>
      <charset val="128"/>
      <scheme val="minor"/>
    </font>
    <font>
      <sz val="16"/>
      <color theme="1"/>
      <name val="ＭＳ 明朝"/>
      <family val="1"/>
      <charset val="128"/>
    </font>
    <font>
      <sz val="18"/>
      <color theme="1"/>
      <name val="ＭＳ 明朝"/>
      <family val="1"/>
      <charset val="128"/>
    </font>
    <font>
      <b/>
      <sz val="9.65"/>
      <color rgb="FF222222"/>
      <name val="ＭＳ 明朝"/>
      <family val="1"/>
      <charset val="128"/>
    </font>
    <font>
      <sz val="14"/>
      <color rgb="FF222222"/>
      <name val="ＭＳ 明朝"/>
      <family val="1"/>
      <charset val="128"/>
    </font>
    <font>
      <b/>
      <sz val="11"/>
      <color theme="1"/>
      <name val="ＭＳ 明朝"/>
      <family val="1"/>
      <charset val="128"/>
    </font>
    <font>
      <sz val="6"/>
      <name val="ＭＳ Ｐゴシック"/>
      <family val="3"/>
      <charset val="128"/>
      <scheme val="minor"/>
    </font>
    <font>
      <b/>
      <sz val="24"/>
      <name val="ＭＳ Ｐゴシック"/>
      <family val="3"/>
      <charset val="128"/>
    </font>
    <font>
      <sz val="28"/>
      <name val="ＭＳ Ｐゴシック"/>
      <family val="3"/>
      <charset val="128"/>
    </font>
    <font>
      <sz val="9"/>
      <color rgb="FFFF0000"/>
      <name val="ＭＳ 明朝"/>
      <family val="1"/>
      <charset val="128"/>
    </font>
    <font>
      <sz val="10"/>
      <color rgb="FFFF0000"/>
      <name val="ＭＳ 明朝"/>
      <family val="1"/>
      <charset val="128"/>
    </font>
    <font>
      <u/>
      <sz val="16"/>
      <color indexed="12"/>
      <name val="ＭＳ Ｐゴシック"/>
      <family val="3"/>
      <charset val="128"/>
    </font>
    <font>
      <b/>
      <sz val="9"/>
      <color indexed="81"/>
      <name val="MS P ゴシック"/>
      <family val="3"/>
      <charset val="128"/>
    </font>
    <font>
      <b/>
      <sz val="14"/>
      <color rgb="FFFF0000"/>
      <name val="ＭＳ Ｐゴシック"/>
      <family val="3"/>
      <charset val="128"/>
    </font>
    <font>
      <sz val="11"/>
      <color rgb="FF000000"/>
      <name val="ＭＳ Ｐ明朝"/>
      <family val="1"/>
      <charset val="128"/>
    </font>
    <font>
      <sz val="10.5"/>
      <color rgb="FF000000"/>
      <name val="ＭＳ Ｐ明朝"/>
      <family val="1"/>
      <charset val="128"/>
    </font>
    <font>
      <b/>
      <sz val="8"/>
      <color rgb="FFFF0000"/>
      <name val="ＭＳ Ｐゴシック"/>
      <family val="3"/>
      <charset val="128"/>
    </font>
    <font>
      <b/>
      <sz val="8"/>
      <name val="ＭＳ Ｐゴシック"/>
      <family val="3"/>
      <charset val="128"/>
    </font>
    <font>
      <sz val="6"/>
      <color rgb="FFFFFFFF"/>
      <name val="ＭＳ 明朝"/>
      <family val="1"/>
      <charset val="128"/>
    </font>
    <font>
      <u/>
      <sz val="11"/>
      <color rgb="FF0000FF"/>
      <name val="ＭＳ Ｐゴシック"/>
      <family val="3"/>
      <charset val="128"/>
    </font>
    <font>
      <sz val="11"/>
      <color rgb="FFFF0000"/>
      <name val="ＭＳ 明朝"/>
      <family val="1"/>
      <charset val="128"/>
    </font>
    <font>
      <sz val="20"/>
      <color rgb="FF000000"/>
      <name val="ＭＳ 明朝"/>
      <family val="1"/>
      <charset val="128"/>
    </font>
    <font>
      <sz val="18"/>
      <color rgb="FF000000"/>
      <name val="ＭＳ 明朝"/>
      <family val="1"/>
      <charset val="128"/>
    </font>
    <font>
      <sz val="11"/>
      <color rgb="FFFFFFFF"/>
      <name val="ＭＳ 明朝"/>
      <family val="1"/>
      <charset val="128"/>
    </font>
    <font>
      <sz val="10"/>
      <color rgb="FF000000"/>
      <name val="ＭＳ Ｐ明朝"/>
      <family val="1"/>
      <charset val="128"/>
    </font>
    <font>
      <sz val="9"/>
      <color rgb="FF000000"/>
      <name val="ＭＳ Ｐゴシック"/>
      <family val="3"/>
      <charset val="128"/>
    </font>
    <font>
      <sz val="10"/>
      <color rgb="FF000000"/>
      <name val="ＭＳ 明朝"/>
      <family val="1"/>
      <charset val="128"/>
    </font>
    <font>
      <sz val="9"/>
      <color rgb="FF000000"/>
      <name val="ＭＳ 明朝"/>
      <family val="1"/>
      <charset val="128"/>
    </font>
    <font>
      <sz val="11"/>
      <color theme="0"/>
      <name val="ＭＳ 明朝"/>
      <family val="1"/>
      <charset val="128"/>
    </font>
    <font>
      <sz val="11"/>
      <color theme="1"/>
      <name val="ＭＳ Ｐゴシック"/>
      <family val="3"/>
      <charset val="128"/>
    </font>
    <font>
      <sz val="11"/>
      <color theme="1"/>
      <name val="ＭＳ Ｐゴシック"/>
      <family val="2"/>
      <scheme val="minor"/>
    </font>
    <font>
      <sz val="14"/>
      <color theme="1"/>
      <name val="ＭＳ Ｐゴシック"/>
      <family val="3"/>
      <charset val="128"/>
      <scheme val="minor"/>
    </font>
    <font>
      <sz val="18"/>
      <name val="HG丸ｺﾞｼｯｸM-PRO"/>
      <family val="3"/>
      <charset val="128"/>
    </font>
    <font>
      <b/>
      <sz val="18"/>
      <name val="ＭＳ 明朝"/>
      <family val="1"/>
      <charset val="128"/>
    </font>
    <font>
      <b/>
      <sz val="10"/>
      <name val="ＭＳ 明朝"/>
      <family val="1"/>
      <charset val="128"/>
    </font>
    <font>
      <sz val="11"/>
      <color theme="1"/>
      <name val="ＭＳ Ｐゴシック"/>
      <family val="2"/>
      <charset val="128"/>
    </font>
    <font>
      <sz val="11"/>
      <name val="ＭＳ Ｐゴシック"/>
      <family val="3"/>
      <charset val="128"/>
      <scheme val="minor"/>
    </font>
    <font>
      <sz val="6"/>
      <name val="ＭＳ Ｐゴシック"/>
      <family val="2"/>
      <charset val="128"/>
    </font>
    <font>
      <sz val="16"/>
      <name val="明朝"/>
      <family val="1"/>
      <charset val="128"/>
    </font>
    <font>
      <sz val="6"/>
      <name val="明朝"/>
      <family val="1"/>
      <charset val="128"/>
    </font>
    <font>
      <strike/>
      <sz val="11"/>
      <name val="ＭＳ 明朝"/>
      <family val="1"/>
      <charset val="128"/>
    </font>
    <font>
      <u/>
      <sz val="12"/>
      <name val="ＭＳ 明朝"/>
      <family val="1"/>
      <charset val="128"/>
    </font>
    <font>
      <sz val="17"/>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name val="ＭＳ Ｐ明朝"/>
      <family val="1"/>
      <charset val="128"/>
    </font>
    <font>
      <sz val="18"/>
      <name val="明朝"/>
      <family val="1"/>
      <charset val="128"/>
    </font>
    <font>
      <sz val="14"/>
      <name val="明朝"/>
      <family val="1"/>
      <charset val="128"/>
    </font>
    <font>
      <sz val="11"/>
      <color rgb="FFFF0000"/>
      <name val="ＭＳ Ｐゴシック"/>
      <family val="3"/>
      <charset val="128"/>
      <scheme val="minor"/>
    </font>
    <font>
      <sz val="10"/>
      <name val="明朝"/>
      <family val="1"/>
      <charset val="128"/>
    </font>
    <font>
      <sz val="10.5"/>
      <name val="ＭＳ Ｐ明朝"/>
      <family val="1"/>
      <charset val="128"/>
    </font>
    <font>
      <sz val="14"/>
      <color rgb="FF000000"/>
      <name val="ＭＳ Ｐ明朝"/>
      <family val="1"/>
      <charset val="128"/>
    </font>
    <font>
      <sz val="8"/>
      <name val="ＭＳ Ｐゴシック"/>
      <family val="2"/>
      <scheme val="minor"/>
    </font>
    <font>
      <sz val="9"/>
      <name val="ＭＳ Ｐゴシック"/>
      <family val="3"/>
      <charset val="128"/>
      <scheme val="minor"/>
    </font>
    <font>
      <sz val="14"/>
      <name val="ＭＳ Ｐゴシック"/>
      <family val="3"/>
      <charset val="128"/>
      <scheme val="minor"/>
    </font>
    <font>
      <b/>
      <sz val="36"/>
      <name val="HG丸ｺﾞｼｯｸM-PRO"/>
      <family val="3"/>
      <charset val="128"/>
    </font>
    <font>
      <sz val="12"/>
      <name val="ＭＳ Ｐゴシック"/>
      <family val="3"/>
      <charset val="128"/>
      <scheme val="minor"/>
    </font>
    <font>
      <sz val="18"/>
      <name val="ＭＳ Ｐゴシック"/>
      <family val="3"/>
      <charset val="128"/>
      <scheme val="minor"/>
    </font>
    <font>
      <sz val="10"/>
      <name val="ＭＳ Ｐゴシック"/>
      <family val="3"/>
      <charset val="128"/>
      <scheme val="minor"/>
    </font>
    <font>
      <sz val="11"/>
      <name val="ＭＳ Ｐゴシック"/>
      <family val="2"/>
      <charset val="128"/>
      <scheme val="minor"/>
    </font>
    <font>
      <sz val="8.5"/>
      <color theme="1"/>
      <name val="ＭＳ 明朝"/>
      <family val="1"/>
      <charset val="128"/>
    </font>
    <font>
      <sz val="11"/>
      <color theme="1"/>
      <name val="ＭＳ ゴシック"/>
      <family val="3"/>
      <charset val="128"/>
    </font>
    <font>
      <b/>
      <sz val="16"/>
      <color theme="1"/>
      <name val="ＭＳ 明朝"/>
      <family val="1"/>
      <charset val="128"/>
    </font>
    <font>
      <sz val="10"/>
      <color theme="1"/>
      <name val="ＭＳ 明朝"/>
      <family val="1"/>
      <charset val="128"/>
    </font>
    <font>
      <sz val="9.5"/>
      <color theme="1"/>
      <name val="ＭＳ 明朝"/>
      <family val="1"/>
      <charset val="128"/>
    </font>
    <font>
      <sz val="9"/>
      <color indexed="81"/>
      <name val="MS P ゴシック"/>
      <family val="3"/>
      <charset val="128"/>
    </font>
    <font>
      <sz val="9"/>
      <name val="MS UI Gothic"/>
      <family val="3"/>
      <charset val="128"/>
    </font>
    <font>
      <sz val="11"/>
      <color rgb="FFFF0000"/>
      <name val="ＭＳ Ｐゴシック"/>
      <family val="1"/>
      <charset val="128"/>
    </font>
    <font>
      <sz val="8"/>
      <color theme="1"/>
      <name val="ＭＳ ゴシック"/>
      <family val="3"/>
      <charset val="128"/>
    </font>
    <font>
      <sz val="14"/>
      <color theme="1"/>
      <name val="ＭＳ Ｐゴシック"/>
      <family val="3"/>
      <charset val="128"/>
    </font>
    <font>
      <sz val="20"/>
      <color theme="1"/>
      <name val="ＭＳ Ｐゴシック"/>
      <family val="2"/>
      <charset val="128"/>
      <scheme val="minor"/>
    </font>
    <font>
      <sz val="14"/>
      <color theme="1"/>
      <name val="ＭＳ Ｐゴシック"/>
      <family val="2"/>
      <charset val="128"/>
      <scheme val="minor"/>
    </font>
    <font>
      <sz val="11"/>
      <color rgb="FFFF0000"/>
      <name val="HGｺﾞｼｯｸM"/>
      <family val="3"/>
      <charset val="128"/>
    </font>
    <font>
      <b/>
      <sz val="10.5"/>
      <color rgb="FFFF0000"/>
      <name val="ＭＳ Ｐゴシック"/>
      <family val="3"/>
      <charset val="128"/>
      <scheme val="minor"/>
    </font>
    <font>
      <sz val="11"/>
      <color rgb="FFFF0000"/>
      <name val="ＭＳ Ｐゴシック"/>
      <family val="2"/>
      <charset val="128"/>
      <scheme val="minor"/>
    </font>
    <font>
      <b/>
      <sz val="12"/>
      <color theme="1"/>
      <name val="ＭＳ Ｐゴシック"/>
      <family val="3"/>
      <charset val="128"/>
      <scheme val="minor"/>
    </font>
    <font>
      <b/>
      <sz val="11"/>
      <color rgb="FFFF0000"/>
      <name val="ＭＳ Ｐゴシック"/>
      <family val="3"/>
      <charset val="128"/>
      <scheme val="minor"/>
    </font>
    <font>
      <sz val="10.5"/>
      <color theme="1"/>
      <name val="ＭＳ Ｐゴシック"/>
      <family val="3"/>
      <charset val="128"/>
      <scheme val="minor"/>
    </font>
    <font>
      <b/>
      <sz val="11"/>
      <name val="ＭＳ Ｐゴシック"/>
      <family val="3"/>
      <charset val="128"/>
      <scheme val="minor"/>
    </font>
    <font>
      <b/>
      <sz val="16"/>
      <color indexed="10"/>
      <name val="ＭＳ Ｐ明朝"/>
      <family val="1"/>
      <charset val="128"/>
    </font>
    <font>
      <sz val="12"/>
      <color indexed="81"/>
      <name val="MS P ゴシック"/>
      <family val="3"/>
      <charset val="128"/>
    </font>
    <font>
      <sz val="10.5"/>
      <name val="Century"/>
      <family val="1"/>
    </font>
    <font>
      <sz val="20"/>
      <name val="ＭＳ 明朝"/>
      <family val="1"/>
      <charset val="128"/>
    </font>
    <font>
      <sz val="11"/>
      <name val="Century"/>
      <family val="1"/>
    </font>
    <font>
      <sz val="11"/>
      <name val="ＭＳ Ｐゴシック"/>
      <family val="1"/>
      <charset val="128"/>
    </font>
    <font>
      <sz val="11"/>
      <name val="MS UI Gothic"/>
      <family val="1"/>
      <charset val="128"/>
    </font>
    <font>
      <b/>
      <u/>
      <sz val="12"/>
      <color rgb="FFFF0000"/>
      <name val="ＭＳ ゴシック"/>
      <family val="3"/>
      <charset val="128"/>
    </font>
    <font>
      <sz val="11"/>
      <color theme="0"/>
      <name val="ＭＳ ゴシック"/>
      <family val="3"/>
      <charset val="128"/>
    </font>
    <font>
      <sz val="12"/>
      <name val="Century"/>
      <family val="1"/>
    </font>
    <font>
      <sz val="11"/>
      <name val="BIZ UDP明朝 Medium"/>
      <family val="1"/>
      <charset val="128"/>
    </font>
    <font>
      <sz val="11"/>
      <color theme="1"/>
      <name val="ＭＳ Ｐ明朝"/>
      <family val="1"/>
      <charset val="128"/>
    </font>
    <font>
      <sz val="14"/>
      <color rgb="FF000000"/>
      <name val="ＭＳ 明朝"/>
      <family val="1"/>
      <charset val="128"/>
    </font>
    <font>
      <sz val="14"/>
      <color theme="0"/>
      <name val="ＭＳ 明朝"/>
      <family val="1"/>
      <charset val="128"/>
    </font>
    <font>
      <u/>
      <sz val="14"/>
      <color indexed="12"/>
      <name val="ＭＳ Ｐゴシック"/>
      <family val="3"/>
      <charset val="128"/>
    </font>
    <font>
      <sz val="16"/>
      <color indexed="8"/>
      <name val="Century"/>
      <family val="1"/>
    </font>
    <font>
      <sz val="16"/>
      <color indexed="8"/>
      <name val="ＭＳ 明朝"/>
      <family val="1"/>
      <charset val="128"/>
    </font>
    <font>
      <sz val="13"/>
      <color indexed="8"/>
      <name val="ＭＳ 明朝"/>
      <family val="1"/>
      <charset val="128"/>
    </font>
    <font>
      <b/>
      <sz val="11"/>
      <color indexed="8"/>
      <name val="ＭＳ 明朝"/>
      <family val="1"/>
      <charset val="128"/>
    </font>
    <font>
      <b/>
      <sz val="11"/>
      <color indexed="8"/>
      <name val="Century"/>
      <family val="1"/>
    </font>
    <font>
      <sz val="10"/>
      <color indexed="8"/>
      <name val="ＭＳ 明朝"/>
      <family val="1"/>
      <charset val="128"/>
    </font>
    <font>
      <b/>
      <sz val="11"/>
      <color rgb="FF000000"/>
      <name val="ＭＳ 明朝"/>
      <family val="1"/>
      <charset val="128"/>
    </font>
    <font>
      <sz val="10.5"/>
      <color indexed="8"/>
      <name val="ＭＳ 明朝"/>
      <family val="1"/>
      <charset val="128"/>
    </font>
    <font>
      <sz val="10.5"/>
      <color theme="0"/>
      <name val="ＭＳ 明朝"/>
      <family val="1"/>
      <charset val="128"/>
    </font>
    <font>
      <sz val="9"/>
      <color rgb="FF000000"/>
      <name val="Meiryo UI"/>
      <family val="3"/>
      <charset val="128"/>
    </font>
    <font>
      <sz val="9"/>
      <color theme="1"/>
      <name val="ＭＳ Ｐゴシック"/>
      <family val="3"/>
      <charset val="128"/>
    </font>
    <font>
      <sz val="11"/>
      <color theme="0" tint="-0.14999847407452621"/>
      <name val="ＭＳ Ｐゴシック"/>
      <family val="2"/>
      <charset val="128"/>
      <scheme val="minor"/>
    </font>
    <font>
      <sz val="11"/>
      <color theme="0" tint="-0.34998626667073579"/>
      <name val="ＭＳ Ｐゴシック"/>
      <family val="2"/>
      <charset val="128"/>
      <scheme val="minor"/>
    </font>
    <font>
      <b/>
      <sz val="9"/>
      <color indexed="10"/>
      <name val="MS P ゴシック"/>
      <family val="3"/>
      <charset val="128"/>
    </font>
    <font>
      <u/>
      <sz val="12"/>
      <color indexed="12"/>
      <name val="ＭＳ Ｐゴシック"/>
      <family val="3"/>
      <charset val="128"/>
    </font>
    <font>
      <b/>
      <sz val="10"/>
      <color rgb="FFFF0000"/>
      <name val="ＭＳ Ｐゴシック"/>
      <family val="3"/>
      <charset val="128"/>
      <scheme val="minor"/>
    </font>
    <font>
      <b/>
      <sz val="16"/>
      <color theme="1"/>
      <name val="ＭＳ Ｐゴシック"/>
      <family val="3"/>
      <charset val="128"/>
    </font>
    <font>
      <sz val="16"/>
      <color theme="1"/>
      <name val="ＭＳ Ｐゴシック"/>
      <family val="3"/>
      <charset val="128"/>
    </font>
    <font>
      <sz val="12"/>
      <color theme="1"/>
      <name val="ＭＳ Ｐゴシック"/>
      <family val="3"/>
      <charset val="128"/>
    </font>
    <font>
      <sz val="10"/>
      <color theme="1"/>
      <name val="ＭＳ Ｐゴシック"/>
      <family val="3"/>
      <charset val="128"/>
    </font>
    <font>
      <sz val="12"/>
      <color rgb="FFFF0000"/>
      <name val="ＭＳ Ｐゴシック"/>
      <family val="3"/>
      <charset val="128"/>
    </font>
    <font>
      <sz val="12"/>
      <color rgb="FF00B050"/>
      <name val="ＭＳ Ｐゴシック"/>
      <family val="3"/>
      <charset val="128"/>
    </font>
    <font>
      <b/>
      <sz val="12"/>
      <color rgb="FFFF0000"/>
      <name val="ＭＳ Ｐゴシック"/>
      <family val="3"/>
      <charset val="128"/>
    </font>
    <font>
      <b/>
      <sz val="11"/>
      <color rgb="FFFF0000"/>
      <name val="ＭＳ Ｐゴシック"/>
      <family val="3"/>
      <charset val="128"/>
    </font>
    <font>
      <b/>
      <sz val="11"/>
      <color theme="1"/>
      <name val="ＭＳ Ｐゴシック"/>
      <family val="3"/>
      <charset val="128"/>
      <scheme val="minor"/>
    </font>
    <font>
      <sz val="7"/>
      <color rgb="FFFF0000"/>
      <name val="ＭＳ Ｐゴシック"/>
      <family val="3"/>
      <charset val="128"/>
    </font>
    <font>
      <sz val="7"/>
      <color rgb="FF00B050"/>
      <name val="ＭＳ Ｐゴシック"/>
      <family val="3"/>
      <charset val="128"/>
    </font>
    <font>
      <sz val="11"/>
      <color rgb="FFFF0000"/>
      <name val="ＭＳ Ｐゴシック"/>
      <family val="3"/>
      <charset val="128"/>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rgb="FFFFFFFF"/>
        <bgColor indexed="64"/>
      </patternFill>
    </fill>
    <fill>
      <patternFill patternType="solid">
        <fgColor rgb="FFFFFF99"/>
        <bgColor indexed="64"/>
      </patternFill>
    </fill>
    <fill>
      <patternFill patternType="solid">
        <fgColor rgb="FFDAEEF3"/>
        <bgColor rgb="FF000000"/>
      </patternFill>
    </fill>
    <fill>
      <patternFill patternType="solid">
        <fgColor indexed="65"/>
        <bgColor indexed="42"/>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7CD7F4"/>
        <bgColor indexed="64"/>
      </patternFill>
    </fill>
    <fill>
      <patternFill patternType="solid">
        <fgColor theme="0"/>
        <bgColor indexed="64"/>
      </patternFill>
    </fill>
    <fill>
      <patternFill patternType="solid">
        <fgColor theme="0" tint="-0.249977111117893"/>
        <bgColor indexed="64"/>
      </patternFill>
    </fill>
    <fill>
      <patternFill patternType="solid">
        <fgColor rgb="FF66CCFF"/>
        <bgColor indexed="64"/>
      </patternFill>
    </fill>
  </fills>
  <borders count="2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ck">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bottom style="thin">
        <color indexed="64"/>
      </bottom>
      <diagonal/>
    </border>
    <border>
      <left style="thick">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diagonal/>
    </border>
    <border>
      <left style="thick">
        <color indexed="64"/>
      </left>
      <right style="thick">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right/>
      <top/>
      <bottom style="thick">
        <color indexed="64"/>
      </bottom>
      <diagonal/>
    </border>
    <border>
      <left style="thick">
        <color indexed="64"/>
      </left>
      <right style="thick">
        <color indexed="64"/>
      </right>
      <top/>
      <bottom style="thick">
        <color indexed="64"/>
      </bottom>
      <diagonal/>
    </border>
    <border>
      <left style="thin">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top style="medium">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dotted">
        <color indexed="64"/>
      </left>
      <right/>
      <top/>
      <bottom/>
      <diagonal/>
    </border>
    <border>
      <left style="hair">
        <color indexed="64"/>
      </left>
      <right/>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ck">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bottom style="medium">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right style="medium">
        <color indexed="64"/>
      </right>
      <top style="thick">
        <color indexed="64"/>
      </top>
      <bottom style="thin">
        <color indexed="64"/>
      </bottom>
      <diagonal/>
    </border>
    <border>
      <left style="thin">
        <color indexed="64"/>
      </left>
      <right style="medium">
        <color indexed="64"/>
      </right>
      <top/>
      <bottom style="thick">
        <color indexed="64"/>
      </bottom>
      <diagonal/>
    </border>
    <border>
      <left style="thin">
        <color indexed="64"/>
      </left>
      <right/>
      <top/>
      <bottom style="thick">
        <color indexed="64"/>
      </bottom>
      <diagonal/>
    </border>
    <border>
      <left style="thin">
        <color indexed="64"/>
      </left>
      <right/>
      <top style="dotted">
        <color indexed="64"/>
      </top>
      <bottom/>
      <diagonal/>
    </border>
    <border>
      <left/>
      <right/>
      <top style="dotted">
        <color indexed="64"/>
      </top>
      <bottom/>
      <diagonal/>
    </border>
    <border>
      <left style="mediumDashed">
        <color indexed="64"/>
      </left>
      <right style="thin">
        <color indexed="64"/>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hair">
        <color indexed="64"/>
      </left>
      <right/>
      <top/>
      <bottom style="thin">
        <color indexed="64"/>
      </bottom>
      <diagonal/>
    </border>
    <border>
      <left style="thick">
        <color indexed="64"/>
      </left>
      <right/>
      <top/>
      <bottom/>
      <diagonal/>
    </border>
    <border>
      <left/>
      <right style="thin">
        <color indexed="64"/>
      </right>
      <top style="medium">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medium">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thick">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medium">
        <color rgb="FF000000"/>
      </top>
      <bottom/>
      <diagonal/>
    </border>
    <border>
      <left/>
      <right/>
      <top/>
      <bottom style="medium">
        <color rgb="FF000000"/>
      </bottom>
      <diagonal/>
    </border>
    <border>
      <left/>
      <right style="dotted">
        <color indexed="64"/>
      </right>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right style="medium">
        <color indexed="64"/>
      </right>
      <top style="thin">
        <color indexed="64"/>
      </top>
      <bottom style="medium">
        <color indexed="64"/>
      </bottom>
      <diagonal/>
    </border>
    <border>
      <left style="thin">
        <color auto="1"/>
      </left>
      <right style="medium">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medium">
        <color auto="1"/>
      </left>
      <right style="thin">
        <color auto="1"/>
      </right>
      <top style="thin">
        <color rgb="FFFF0000"/>
      </top>
      <bottom style="medium">
        <color theme="1"/>
      </bottom>
      <diagonal/>
    </border>
    <border>
      <left style="thin">
        <color auto="1"/>
      </left>
      <right style="medium">
        <color auto="1"/>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medium">
        <color auto="1"/>
      </left>
      <right style="thin">
        <color auto="1"/>
      </right>
      <top style="thin">
        <color indexed="64"/>
      </top>
      <bottom style="thin">
        <color rgb="FFFF0000"/>
      </bottom>
      <diagonal/>
    </border>
    <border>
      <left style="thin">
        <color auto="1"/>
      </left>
      <right style="medium">
        <color auto="1"/>
      </right>
      <top style="thin">
        <color rgb="FFFF0000"/>
      </top>
      <bottom style="thin">
        <color indexed="64"/>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indexed="64"/>
      </bottom>
      <diagonal/>
    </border>
    <border>
      <left style="thin">
        <color auto="1"/>
      </left>
      <right style="medium">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medium">
        <color auto="1"/>
      </left>
      <right style="thin">
        <color auto="1"/>
      </right>
      <top style="medium">
        <color auto="1"/>
      </top>
      <bottom style="thin">
        <color rgb="FFFF0000"/>
      </bottom>
      <diagonal/>
    </border>
    <border>
      <left style="thin">
        <color indexed="64"/>
      </left>
      <right style="medium">
        <color indexed="64"/>
      </right>
      <top style="medium">
        <color indexed="64"/>
      </top>
      <bottom/>
      <diagonal/>
    </border>
    <border>
      <left/>
      <right/>
      <top/>
      <bottom style="double">
        <color indexed="64"/>
      </bottom>
      <diagonal/>
    </border>
    <border>
      <left style="thick">
        <color rgb="FF000000"/>
      </left>
      <right style="medium">
        <color indexed="64"/>
      </right>
      <top/>
      <bottom/>
      <diagonal/>
    </border>
    <border>
      <left style="hair">
        <color rgb="FFFF0000"/>
      </left>
      <right style="hair">
        <color indexed="64"/>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Dashed">
        <color indexed="64"/>
      </right>
      <top style="thin">
        <color indexed="64"/>
      </top>
      <bottom/>
      <diagonal/>
    </border>
    <border>
      <left/>
      <right style="mediumDashed">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diagonal/>
    </border>
    <border>
      <left style="mediumDashed">
        <color indexed="64"/>
      </left>
      <right/>
      <top style="mediumDashed">
        <color indexed="64"/>
      </top>
      <bottom/>
      <diagonal/>
    </border>
    <border>
      <left style="mediumDashed">
        <color indexed="64"/>
      </left>
      <right/>
      <top/>
      <bottom/>
      <diagonal/>
    </border>
    <border>
      <left style="mediumDashed">
        <color indexed="64"/>
      </left>
      <right/>
      <top/>
      <bottom style="mediumDashed">
        <color indexed="64"/>
      </bottom>
      <diagonal/>
    </border>
    <border>
      <left style="mediumDashed">
        <color indexed="64"/>
      </left>
      <right style="thin">
        <color indexed="64"/>
      </right>
      <top style="mediumDashed">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s>
  <cellStyleXfs count="94">
    <xf numFmtId="0" fontId="0" fillId="0" borderId="0"/>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0" fontId="8"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15"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6" fontId="8" fillId="0" borderId="0" applyFont="0" applyFill="0" applyBorder="0" applyAlignment="0" applyProtection="0"/>
    <xf numFmtId="6" fontId="13" fillId="0" borderId="0" applyFont="0" applyFill="0" applyBorder="0" applyAlignment="0" applyProtection="0">
      <alignment vertical="center"/>
    </xf>
    <xf numFmtId="0" fontId="29" fillId="7" borderId="4" applyNumberFormat="0" applyAlignment="0" applyProtection="0">
      <alignment vertical="center"/>
    </xf>
    <xf numFmtId="0" fontId="66" fillId="0" borderId="0">
      <alignment vertical="center"/>
    </xf>
    <xf numFmtId="0" fontId="32" fillId="0" borderId="0"/>
    <xf numFmtId="0" fontId="13" fillId="0" borderId="0">
      <alignment vertical="center"/>
    </xf>
    <xf numFmtId="0" fontId="8" fillId="0" borderId="0">
      <alignment vertical="center"/>
    </xf>
    <xf numFmtId="0" fontId="8" fillId="0" borderId="0"/>
    <xf numFmtId="0" fontId="53" fillId="0" borderId="0">
      <alignment vertical="center"/>
    </xf>
    <xf numFmtId="0" fontId="54" fillId="0" borderId="0">
      <alignment vertical="center"/>
    </xf>
    <xf numFmtId="0" fontId="8" fillId="0" borderId="0">
      <alignment vertical="center"/>
    </xf>
    <xf numFmtId="0" fontId="8" fillId="0" borderId="0">
      <alignment vertical="center"/>
    </xf>
    <xf numFmtId="0" fontId="8" fillId="0" borderId="0">
      <alignment vertical="center"/>
    </xf>
    <xf numFmtId="0" fontId="61" fillId="0" borderId="0"/>
    <xf numFmtId="1" fontId="60" fillId="0" borderId="0"/>
    <xf numFmtId="0" fontId="30" fillId="4" borderId="0" applyNumberFormat="0" applyBorder="0" applyAlignment="0" applyProtection="0">
      <alignment vertical="center"/>
    </xf>
    <xf numFmtId="0" fontId="87" fillId="0" borderId="0" applyNumberFormat="0" applyFill="0" applyBorder="0" applyAlignment="0" applyProtection="0">
      <alignment vertical="top"/>
      <protection locked="0"/>
    </xf>
    <xf numFmtId="0" fontId="53" fillId="0" borderId="0">
      <alignment vertical="center"/>
    </xf>
    <xf numFmtId="177" fontId="101" fillId="0" borderId="43">
      <alignment horizontal="center" vertical="center" wrapText="1"/>
    </xf>
    <xf numFmtId="38" fontId="8" fillId="0" borderId="0" applyFont="0" applyFill="0" applyBorder="0" applyAlignment="0" applyProtection="0">
      <alignment vertical="center"/>
    </xf>
    <xf numFmtId="0" fontId="120" fillId="0" borderId="0"/>
    <xf numFmtId="0" fontId="8" fillId="0" borderId="0"/>
    <xf numFmtId="0" fontId="7" fillId="0" borderId="0">
      <alignment vertical="center"/>
    </xf>
    <xf numFmtId="38" fontId="7" fillId="0" borderId="0" applyFont="0" applyFill="0" applyBorder="0" applyAlignment="0" applyProtection="0">
      <alignment vertical="center"/>
    </xf>
    <xf numFmtId="0" fontId="61" fillId="0" borderId="0"/>
    <xf numFmtId="0" fontId="61" fillId="0" borderId="0"/>
    <xf numFmtId="0" fontId="61" fillId="0" borderId="0"/>
    <xf numFmtId="0" fontId="125" fillId="0" borderId="0">
      <alignment vertical="center"/>
    </xf>
    <xf numFmtId="0" fontId="66" fillId="0" borderId="0">
      <alignment vertical="center"/>
    </xf>
    <xf numFmtId="38" fontId="66" fillId="0" borderId="0" applyFont="0" applyFill="0" applyBorder="0" applyAlignment="0" applyProtection="0">
      <alignment vertical="center"/>
    </xf>
    <xf numFmtId="188" fontId="66" fillId="0" borderId="0" applyFont="0" applyFill="0" applyBorder="0" applyAlignment="0" applyProtection="0">
      <alignment vertical="center"/>
    </xf>
    <xf numFmtId="0" fontId="66" fillId="0" borderId="0">
      <alignment vertical="center"/>
    </xf>
    <xf numFmtId="0" fontId="8" fillId="0" borderId="0"/>
    <xf numFmtId="38" fontId="8" fillId="0" borderId="0" applyFont="0" applyFill="0" applyBorder="0" applyAlignment="0" applyProtection="0"/>
    <xf numFmtId="0" fontId="61" fillId="0" borderId="0"/>
    <xf numFmtId="0" fontId="8" fillId="0" borderId="0"/>
    <xf numFmtId="0" fontId="61" fillId="0" borderId="0"/>
    <xf numFmtId="188" fontId="8" fillId="0" borderId="0" applyFont="0" applyFill="0" applyBorder="0" applyAlignment="0" applyProtection="0"/>
    <xf numFmtId="0" fontId="61" fillId="0" borderId="0"/>
    <xf numFmtId="0" fontId="61" fillId="0" borderId="0"/>
    <xf numFmtId="0" fontId="61" fillId="0" borderId="0"/>
    <xf numFmtId="0" fontId="61" fillId="0" borderId="0"/>
    <xf numFmtId="0" fontId="8" fillId="0" borderId="0">
      <alignment vertical="center"/>
    </xf>
    <xf numFmtId="38" fontId="125" fillId="0" borderId="0" applyFont="0" applyFill="0" applyBorder="0" applyAlignment="0" applyProtection="0">
      <alignment vertical="center"/>
    </xf>
    <xf numFmtId="0" fontId="6" fillId="0" borderId="0">
      <alignment vertical="center"/>
    </xf>
    <xf numFmtId="0" fontId="5" fillId="0" borderId="0">
      <alignment vertical="center"/>
    </xf>
    <xf numFmtId="9" fontId="5"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1" fillId="0" borderId="0">
      <alignment vertical="center"/>
    </xf>
  </cellStyleXfs>
  <cellXfs count="3320">
    <xf numFmtId="0" fontId="0" fillId="0" borderId="0" xfId="0"/>
    <xf numFmtId="0" fontId="11" fillId="0" borderId="0" xfId="0" applyFont="1"/>
    <xf numFmtId="0" fontId="12" fillId="0" borderId="0" xfId="0" applyFont="1"/>
    <xf numFmtId="0" fontId="10" fillId="0" borderId="0" xfId="0" applyFont="1" applyAlignment="1">
      <alignment wrapText="1"/>
    </xf>
    <xf numFmtId="0" fontId="11" fillId="0" borderId="10" xfId="0" applyFont="1" applyBorder="1" applyAlignment="1">
      <alignment horizontal="center" vertical="center"/>
    </xf>
    <xf numFmtId="0" fontId="12" fillId="0" borderId="0" xfId="0" applyFont="1" applyAlignment="1">
      <alignment vertical="center" wrapText="1"/>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wrapText="1"/>
    </xf>
    <xf numFmtId="0" fontId="11" fillId="0" borderId="17" xfId="0" applyFont="1" applyBorder="1" applyAlignment="1">
      <alignment horizontal="center" vertical="center"/>
    </xf>
    <xf numFmtId="0" fontId="11" fillId="0" borderId="18" xfId="0" applyFont="1" applyBorder="1" applyAlignment="1">
      <alignment horizontal="left" vertical="center" wrapText="1"/>
    </xf>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5" xfId="0" applyFont="1" applyBorder="1" applyAlignment="1">
      <alignment horizontal="center" vertical="center"/>
    </xf>
    <xf numFmtId="0" fontId="11" fillId="0" borderId="27" xfId="0" applyFont="1" applyBorder="1" applyAlignment="1">
      <alignment vertical="center" wrapText="1"/>
    </xf>
    <xf numFmtId="0" fontId="11" fillId="0" borderId="28" xfId="0" applyFont="1" applyBorder="1" applyAlignment="1">
      <alignment horizontal="center" vertical="center"/>
    </xf>
    <xf numFmtId="0" fontId="11" fillId="0" borderId="26" xfId="0" applyFont="1" applyBorder="1" applyAlignment="1">
      <alignment horizontal="center" vertical="center"/>
    </xf>
    <xf numFmtId="0" fontId="11" fillId="0" borderId="29" xfId="0" applyFont="1" applyBorder="1" applyAlignment="1">
      <alignment vertical="center" wrapText="1"/>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19" xfId="0" applyFont="1" applyBorder="1" applyAlignment="1">
      <alignment horizontal="center" vertical="center"/>
    </xf>
    <xf numFmtId="0" fontId="11" fillId="0" borderId="32" xfId="0" applyFont="1" applyBorder="1" applyAlignment="1">
      <alignment horizontal="center" vertical="center"/>
    </xf>
    <xf numFmtId="0" fontId="11" fillId="0" borderId="34" xfId="0" applyFont="1" applyBorder="1" applyAlignment="1">
      <alignment vertical="center" wrapText="1"/>
    </xf>
    <xf numFmtId="0" fontId="11" fillId="0" borderId="35" xfId="0" applyFont="1" applyBorder="1" applyAlignment="1">
      <alignment horizontal="center" vertical="center"/>
    </xf>
    <xf numFmtId="0" fontId="11" fillId="0" borderId="33" xfId="0" applyFont="1" applyBorder="1" applyAlignment="1">
      <alignment horizontal="center" vertical="center" shrinkToFit="1"/>
    </xf>
    <xf numFmtId="0" fontId="11" fillId="0" borderId="36" xfId="0" applyFont="1" applyBorder="1" applyAlignment="1">
      <alignment horizontal="center" vertical="center" shrinkToFit="1"/>
    </xf>
    <xf numFmtId="0" fontId="11" fillId="0" borderId="33" xfId="0" applyFont="1" applyBorder="1" applyAlignment="1">
      <alignment horizontal="center" vertical="center"/>
    </xf>
    <xf numFmtId="0" fontId="11" fillId="0" borderId="38" xfId="0" applyFont="1" applyBorder="1" applyAlignment="1">
      <alignment vertical="center" wrapText="1"/>
    </xf>
    <xf numFmtId="0" fontId="11" fillId="0" borderId="39" xfId="0" applyFont="1" applyBorder="1" applyAlignment="1">
      <alignment horizontal="center" vertical="center"/>
    </xf>
    <xf numFmtId="0" fontId="11" fillId="0" borderId="37" xfId="0" applyFont="1" applyBorder="1" applyAlignment="1">
      <alignment horizontal="center" vertical="center"/>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11" fillId="0" borderId="36" xfId="0" applyFont="1" applyBorder="1" applyAlignment="1">
      <alignment horizontal="center" vertical="center"/>
    </xf>
    <xf numFmtId="0" fontId="11" fillId="0" borderId="43" xfId="0" applyFont="1" applyBorder="1" applyAlignment="1">
      <alignment vertical="center" wrapText="1"/>
    </xf>
    <xf numFmtId="0" fontId="11" fillId="0" borderId="45" xfId="0" applyFont="1" applyBorder="1" applyAlignment="1">
      <alignment vertical="center" wrapText="1"/>
    </xf>
    <xf numFmtId="0" fontId="11" fillId="0" borderId="46" xfId="0" applyFont="1" applyBorder="1" applyAlignment="1">
      <alignment horizontal="center" vertical="center"/>
    </xf>
    <xf numFmtId="0" fontId="11" fillId="0" borderId="47" xfId="0" applyFont="1" applyBorder="1" applyAlignment="1">
      <alignment horizontal="center" vertical="center"/>
    </xf>
    <xf numFmtId="0" fontId="11" fillId="0" borderId="44" xfId="0" applyFont="1" applyBorder="1" applyAlignment="1">
      <alignment horizontal="center" vertical="center"/>
    </xf>
    <xf numFmtId="0" fontId="11" fillId="0" borderId="50" xfId="0" applyFont="1" applyBorder="1" applyAlignment="1">
      <alignment horizontal="center" vertical="center"/>
    </xf>
    <xf numFmtId="0" fontId="11" fillId="0" borderId="18" xfId="0" applyFont="1" applyBorder="1" applyAlignment="1">
      <alignment vertical="center" wrapText="1"/>
    </xf>
    <xf numFmtId="0" fontId="11" fillId="0" borderId="51" xfId="0" applyFont="1" applyBorder="1" applyAlignment="1">
      <alignment vertical="center" wrapText="1"/>
    </xf>
    <xf numFmtId="0" fontId="11" fillId="0" borderId="52" xfId="0" applyFont="1" applyBorder="1" applyAlignment="1">
      <alignment vertical="center" wrapText="1"/>
    </xf>
    <xf numFmtId="0" fontId="11" fillId="0" borderId="53"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vertical="center" wrapText="1"/>
    </xf>
    <xf numFmtId="0" fontId="14" fillId="0" borderId="33" xfId="0" applyFont="1" applyBorder="1" applyAlignment="1">
      <alignment horizontal="center" vertical="center"/>
    </xf>
    <xf numFmtId="0" fontId="14" fillId="0" borderId="36" xfId="0" applyFont="1" applyBorder="1" applyAlignment="1">
      <alignment horizontal="center" vertical="center"/>
    </xf>
    <xf numFmtId="0" fontId="14" fillId="0" borderId="0" xfId="0" applyFont="1"/>
    <xf numFmtId="0" fontId="11" fillId="0" borderId="56" xfId="0" applyFont="1" applyBorder="1" applyAlignment="1">
      <alignment horizontal="center" vertical="center"/>
    </xf>
    <xf numFmtId="0" fontId="11" fillId="0" borderId="58" xfId="0" applyFont="1" applyBorder="1" applyAlignment="1">
      <alignment vertical="center" wrapText="1"/>
    </xf>
    <xf numFmtId="0" fontId="11" fillId="0" borderId="60" xfId="0" applyFont="1" applyBorder="1" applyAlignment="1">
      <alignment horizontal="center" vertical="center"/>
    </xf>
    <xf numFmtId="0" fontId="11" fillId="0" borderId="61" xfId="0" applyFont="1" applyBorder="1" applyAlignment="1">
      <alignment horizontal="center" vertical="center"/>
    </xf>
    <xf numFmtId="0" fontId="11" fillId="0" borderId="57" xfId="0" applyFont="1" applyBorder="1" applyAlignment="1">
      <alignment horizontal="center" vertical="center"/>
    </xf>
    <xf numFmtId="0" fontId="11" fillId="0" borderId="62" xfId="0" applyFont="1" applyBorder="1" applyAlignment="1">
      <alignment horizontal="center" vertical="center"/>
    </xf>
    <xf numFmtId="0" fontId="11" fillId="0" borderId="63" xfId="0" applyFont="1" applyBorder="1" applyAlignment="1">
      <alignment vertical="center" wrapText="1"/>
    </xf>
    <xf numFmtId="0" fontId="11" fillId="0" borderId="19"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65" xfId="0" applyFont="1" applyBorder="1" applyAlignment="1">
      <alignment vertical="center" wrapText="1"/>
    </xf>
    <xf numFmtId="0" fontId="11" fillId="0" borderId="23" xfId="0" applyFont="1" applyBorder="1" applyAlignment="1">
      <alignment horizontal="center" vertical="center"/>
    </xf>
    <xf numFmtId="0" fontId="11" fillId="0" borderId="16" xfId="0" applyFont="1" applyBorder="1" applyAlignment="1">
      <alignment vertical="center" wrapText="1"/>
    </xf>
    <xf numFmtId="0" fontId="14" fillId="0" borderId="41" xfId="0"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0" fontId="11" fillId="0" borderId="70" xfId="0" applyFont="1" applyBorder="1" applyAlignment="1">
      <alignment horizontal="center" vertical="center" shrinkToFit="1"/>
    </xf>
    <xf numFmtId="0" fontId="11" fillId="0" borderId="70" xfId="0" applyFont="1" applyBorder="1" applyAlignment="1">
      <alignment horizontal="center" vertical="center"/>
    </xf>
    <xf numFmtId="0" fontId="11" fillId="0" borderId="71" xfId="0" applyFont="1" applyBorder="1" applyAlignment="1">
      <alignment horizontal="center" vertical="center"/>
    </xf>
    <xf numFmtId="0" fontId="14" fillId="0" borderId="70" xfId="0" applyFont="1" applyBorder="1" applyAlignment="1">
      <alignment horizontal="center" vertical="center"/>
    </xf>
    <xf numFmtId="0" fontId="11" fillId="0" borderId="72" xfId="0" applyFont="1" applyBorder="1" applyAlignment="1">
      <alignment horizontal="center" vertical="center"/>
    </xf>
    <xf numFmtId="0" fontId="11" fillId="0" borderId="73" xfId="0" applyFont="1" applyBorder="1" applyAlignment="1">
      <alignment horizontal="center" vertical="center"/>
    </xf>
    <xf numFmtId="0" fontId="11" fillId="0" borderId="69" xfId="0" applyFont="1" applyBorder="1" applyAlignment="1">
      <alignment horizontal="center" vertical="center" shrinkToFit="1"/>
    </xf>
    <xf numFmtId="0" fontId="14" fillId="0" borderId="37" xfId="0" applyFont="1" applyBorder="1" applyAlignment="1">
      <alignment horizontal="center" vertical="center"/>
    </xf>
    <xf numFmtId="0" fontId="11" fillId="0" borderId="74" xfId="0" applyFont="1" applyBorder="1" applyAlignment="1">
      <alignment vertical="center" wrapText="1"/>
    </xf>
    <xf numFmtId="0" fontId="0" fillId="0" borderId="0" xfId="0" applyAlignment="1">
      <alignment vertical="center" wrapText="1"/>
    </xf>
    <xf numFmtId="0" fontId="66" fillId="0" borderId="0" xfId="47">
      <alignment vertical="center"/>
    </xf>
    <xf numFmtId="0" fontId="67" fillId="0" borderId="0" xfId="47" applyFont="1" applyAlignment="1">
      <alignment horizontal="justify" vertical="center"/>
    </xf>
    <xf numFmtId="0" fontId="33" fillId="0" borderId="0" xfId="48" applyFont="1" applyAlignment="1">
      <alignment horizontal="center" vertical="center"/>
    </xf>
    <xf numFmtId="0" fontId="33" fillId="0" borderId="0" xfId="48" applyFont="1"/>
    <xf numFmtId="0" fontId="33" fillId="0" borderId="0" xfId="48" applyFont="1" applyAlignment="1">
      <alignment horizontal="center"/>
    </xf>
    <xf numFmtId="0" fontId="33" fillId="0" borderId="0" xfId="48" applyFont="1" applyAlignment="1">
      <alignment horizontal="left"/>
    </xf>
    <xf numFmtId="0" fontId="69" fillId="0" borderId="0" xfId="47" applyFont="1" applyAlignment="1">
      <alignment horizontal="left" vertical="center"/>
    </xf>
    <xf numFmtId="0" fontId="33" fillId="0" borderId="0" xfId="50" applyFont="1">
      <alignment vertical="center"/>
    </xf>
    <xf numFmtId="0" fontId="8" fillId="0" borderId="0" xfId="50">
      <alignment vertical="center"/>
    </xf>
    <xf numFmtId="0" fontId="37" fillId="0" borderId="0" xfId="50" applyFont="1">
      <alignment vertical="center"/>
    </xf>
    <xf numFmtId="0" fontId="8" fillId="0" borderId="0" xfId="50" applyAlignment="1">
      <alignment horizontal="left" vertical="top" wrapText="1"/>
    </xf>
    <xf numFmtId="0" fontId="8" fillId="0" borderId="0" xfId="50" applyAlignment="1">
      <alignment vertical="center" wrapText="1"/>
    </xf>
    <xf numFmtId="0" fontId="8" fillId="0" borderId="77" xfId="50" applyBorder="1">
      <alignment vertical="center"/>
    </xf>
    <xf numFmtId="0" fontId="8" fillId="0" borderId="0" xfId="50" applyAlignment="1">
      <alignment horizontal="center" vertical="center"/>
    </xf>
    <xf numFmtId="0" fontId="31" fillId="0" borderId="0" xfId="50" applyFont="1">
      <alignment vertical="center"/>
    </xf>
    <xf numFmtId="0" fontId="39" fillId="0" borderId="0" xfId="50" applyFont="1">
      <alignment vertical="center"/>
    </xf>
    <xf numFmtId="0" fontId="40" fillId="0" borderId="0" xfId="50" applyFont="1">
      <alignment vertical="center"/>
    </xf>
    <xf numFmtId="3" fontId="10" fillId="0" borderId="0" xfId="50" applyNumberFormat="1" applyFont="1" applyAlignment="1">
      <alignment horizontal="right" vertical="center"/>
    </xf>
    <xf numFmtId="9" fontId="8" fillId="0" borderId="0" xfId="50" applyNumberFormat="1">
      <alignment vertical="center"/>
    </xf>
    <xf numFmtId="0" fontId="8" fillId="0" borderId="45" xfId="50" applyBorder="1">
      <alignment vertical="center"/>
    </xf>
    <xf numFmtId="0" fontId="71" fillId="0" borderId="0" xfId="47" applyFont="1" applyAlignment="1">
      <alignment horizontal="justify" vertical="center"/>
    </xf>
    <xf numFmtId="0" fontId="72" fillId="0" borderId="0" xfId="47" applyFont="1" applyAlignment="1">
      <alignment vertical="center" wrapText="1"/>
    </xf>
    <xf numFmtId="0" fontId="8" fillId="0" borderId="20" xfId="50" applyBorder="1">
      <alignment vertical="center"/>
    </xf>
    <xf numFmtId="0" fontId="8" fillId="0" borderId="52" xfId="50" applyBorder="1">
      <alignment vertical="center"/>
    </xf>
    <xf numFmtId="0" fontId="8" fillId="0" borderId="81" xfId="50" applyBorder="1">
      <alignment vertical="center"/>
    </xf>
    <xf numFmtId="0" fontId="8" fillId="0" borderId="49" xfId="50" applyBorder="1">
      <alignment vertical="center"/>
    </xf>
    <xf numFmtId="0" fontId="43" fillId="0" borderId="49" xfId="50" applyFont="1" applyBorder="1" applyAlignment="1">
      <alignment horizontal="right" vertical="center"/>
    </xf>
    <xf numFmtId="0" fontId="8" fillId="24" borderId="49" xfId="50" applyFill="1" applyBorder="1">
      <alignment vertical="center"/>
    </xf>
    <xf numFmtId="0" fontId="43" fillId="0" borderId="49" xfId="50" applyFont="1" applyBorder="1">
      <alignment vertical="center"/>
    </xf>
    <xf numFmtId="0" fontId="43" fillId="0" borderId="82" xfId="50" applyFont="1" applyBorder="1">
      <alignment vertical="center"/>
    </xf>
    <xf numFmtId="0" fontId="8" fillId="0" borderId="83" xfId="50" applyBorder="1">
      <alignment vertical="center"/>
    </xf>
    <xf numFmtId="0" fontId="8" fillId="0" borderId="54" xfId="50" applyBorder="1">
      <alignment vertical="center"/>
    </xf>
    <xf numFmtId="0" fontId="8" fillId="0" borderId="0" xfId="50" applyAlignment="1">
      <alignment horizontal="center" vertical="center" wrapText="1"/>
    </xf>
    <xf numFmtId="0" fontId="43" fillId="0" borderId="0" xfId="50" applyFont="1" applyAlignment="1">
      <alignment horizontal="right" vertical="center"/>
    </xf>
    <xf numFmtId="0" fontId="8" fillId="24" borderId="0" xfId="50" applyFill="1">
      <alignment vertical="center"/>
    </xf>
    <xf numFmtId="0" fontId="43" fillId="0" borderId="0" xfId="50" applyFont="1">
      <alignment vertical="center"/>
    </xf>
    <xf numFmtId="0" fontId="43" fillId="0" borderId="77" xfId="50" applyFont="1" applyBorder="1">
      <alignment vertical="center"/>
    </xf>
    <xf numFmtId="0" fontId="8" fillId="0" borderId="78" xfId="50" applyBorder="1">
      <alignment vertical="center"/>
    </xf>
    <xf numFmtId="0" fontId="8" fillId="0" borderId="15" xfId="50" applyBorder="1">
      <alignment vertical="center"/>
    </xf>
    <xf numFmtId="0" fontId="44" fillId="0" borderId="49" xfId="50" applyFont="1" applyBorder="1">
      <alignment vertical="center"/>
    </xf>
    <xf numFmtId="0" fontId="44" fillId="24" borderId="49" xfId="50" applyFont="1" applyFill="1" applyBorder="1">
      <alignment vertical="center"/>
    </xf>
    <xf numFmtId="0" fontId="8" fillId="0" borderId="82" xfId="50" applyBorder="1">
      <alignment vertical="center"/>
    </xf>
    <xf numFmtId="0" fontId="8" fillId="0" borderId="79" xfId="50" applyBorder="1">
      <alignment vertical="center"/>
    </xf>
    <xf numFmtId="0" fontId="44" fillId="0" borderId="45" xfId="50" applyFont="1" applyBorder="1">
      <alignment vertical="center"/>
    </xf>
    <xf numFmtId="0" fontId="44" fillId="24" borderId="45" xfId="50" applyFont="1" applyFill="1" applyBorder="1">
      <alignment vertical="center"/>
    </xf>
    <xf numFmtId="0" fontId="8" fillId="0" borderId="45" xfId="50" applyBorder="1" applyAlignment="1">
      <alignment horizontal="center" vertical="center"/>
    </xf>
    <xf numFmtId="0" fontId="44" fillId="0" borderId="80" xfId="50" applyFont="1" applyBorder="1">
      <alignment vertical="center"/>
    </xf>
    <xf numFmtId="0" fontId="43" fillId="0" borderId="45" xfId="50" applyFont="1" applyBorder="1" applyAlignment="1">
      <alignment horizontal="right" vertical="center"/>
    </xf>
    <xf numFmtId="0" fontId="8" fillId="24" borderId="45" xfId="50" applyFill="1" applyBorder="1">
      <alignment vertical="center"/>
    </xf>
    <xf numFmtId="0" fontId="43" fillId="0" borderId="45" xfId="50" applyFont="1" applyBorder="1">
      <alignment vertical="center"/>
    </xf>
    <xf numFmtId="0" fontId="43" fillId="0" borderId="80" xfId="50" applyFont="1" applyBorder="1">
      <alignment vertical="center"/>
    </xf>
    <xf numFmtId="0" fontId="8" fillId="0" borderId="84" xfId="50" applyBorder="1">
      <alignment vertical="center"/>
    </xf>
    <xf numFmtId="0" fontId="8" fillId="0" borderId="29" xfId="50" applyBorder="1">
      <alignment vertical="center"/>
    </xf>
    <xf numFmtId="0" fontId="8" fillId="0" borderId="32" xfId="50" applyBorder="1">
      <alignment vertical="center"/>
    </xf>
    <xf numFmtId="0" fontId="8" fillId="0" borderId="85" xfId="50" applyBorder="1" applyAlignment="1">
      <alignment horizontal="center" vertical="center"/>
    </xf>
    <xf numFmtId="0" fontId="8" fillId="0" borderId="15" xfId="50" applyBorder="1" applyAlignment="1">
      <alignment horizontal="center" vertical="center"/>
    </xf>
    <xf numFmtId="0" fontId="45" fillId="0" borderId="54" xfId="50" applyFont="1" applyBorder="1" applyAlignment="1">
      <alignment horizontal="right" vertical="center"/>
    </xf>
    <xf numFmtId="0" fontId="8" fillId="0" borderId="86" xfId="50" applyBorder="1">
      <alignment vertical="center"/>
    </xf>
    <xf numFmtId="0" fontId="8" fillId="0" borderId="87" xfId="50" applyBorder="1">
      <alignment vertical="center"/>
    </xf>
    <xf numFmtId="0" fontId="44" fillId="24" borderId="85" xfId="50" applyFont="1" applyFill="1" applyBorder="1">
      <alignment vertical="center"/>
    </xf>
    <xf numFmtId="0" fontId="44" fillId="24" borderId="0" xfId="50" applyFont="1" applyFill="1">
      <alignment vertical="center"/>
    </xf>
    <xf numFmtId="38" fontId="47" fillId="0" borderId="0" xfId="33" applyFont="1" applyBorder="1">
      <alignment vertical="center"/>
    </xf>
    <xf numFmtId="0" fontId="8" fillId="0" borderId="12" xfId="50" applyBorder="1">
      <alignment vertical="center"/>
    </xf>
    <xf numFmtId="0" fontId="8" fillId="0" borderId="32" xfId="50" applyBorder="1" applyAlignment="1">
      <alignment horizontal="right" vertical="center"/>
    </xf>
    <xf numFmtId="0" fontId="8" fillId="0" borderId="12" xfId="50" applyBorder="1" applyAlignment="1">
      <alignment horizontal="right" vertical="center"/>
    </xf>
    <xf numFmtId="0" fontId="44" fillId="0" borderId="20" xfId="50" applyFont="1" applyBorder="1">
      <alignment vertical="center"/>
    </xf>
    <xf numFmtId="0" fontId="44" fillId="0" borderId="52" xfId="50" applyFont="1" applyBorder="1">
      <alignment vertical="center"/>
    </xf>
    <xf numFmtId="0" fontId="44" fillId="0" borderId="12" xfId="50" applyFont="1" applyBorder="1">
      <alignment vertical="center"/>
    </xf>
    <xf numFmtId="0" fontId="44" fillId="0" borderId="29" xfId="50" applyFont="1" applyBorder="1">
      <alignment vertical="center"/>
    </xf>
    <xf numFmtId="0" fontId="8" fillId="0" borderId="85" xfId="50" applyBorder="1">
      <alignment vertical="center"/>
    </xf>
    <xf numFmtId="0" fontId="8" fillId="0" borderId="15" xfId="50" applyBorder="1" applyAlignment="1">
      <alignment horizontal="right" vertical="center"/>
    </xf>
    <xf numFmtId="0" fontId="8" fillId="0" borderId="85" xfId="50" applyBorder="1" applyAlignment="1">
      <alignment horizontal="right" vertical="center"/>
    </xf>
    <xf numFmtId="0" fontId="8" fillId="0" borderId="76" xfId="50" applyBorder="1">
      <alignment vertical="center"/>
    </xf>
    <xf numFmtId="0" fontId="45" fillId="0" borderId="14" xfId="50" applyFont="1" applyBorder="1" applyAlignment="1">
      <alignment horizontal="right" vertical="center"/>
    </xf>
    <xf numFmtId="0" fontId="43" fillId="0" borderId="0" xfId="50" applyFont="1" applyAlignment="1">
      <alignment horizontal="center" vertical="center" wrapText="1"/>
    </xf>
    <xf numFmtId="0" fontId="43" fillId="0" borderId="20" xfId="50" applyFont="1" applyBorder="1">
      <alignment vertical="center"/>
    </xf>
    <xf numFmtId="0" fontId="43" fillId="0" borderId="54" xfId="50" applyFont="1" applyBorder="1" applyAlignment="1">
      <alignment horizontal="right" vertical="center"/>
    </xf>
    <xf numFmtId="38" fontId="47" fillId="0" borderId="0" xfId="33" applyFont="1" applyBorder="1" applyAlignment="1">
      <alignment horizontal="center" vertical="center"/>
    </xf>
    <xf numFmtId="0" fontId="8" fillId="0" borderId="10" xfId="50" applyBorder="1">
      <alignment vertical="center"/>
    </xf>
    <xf numFmtId="38" fontId="47" fillId="0" borderId="88" xfId="33" applyFont="1" applyBorder="1">
      <alignment vertical="center"/>
    </xf>
    <xf numFmtId="38" fontId="47" fillId="0" borderId="0" xfId="33" applyFont="1" applyFill="1" applyBorder="1">
      <alignment vertical="center"/>
    </xf>
    <xf numFmtId="0" fontId="8" fillId="24" borderId="16" xfId="50" applyFill="1" applyBorder="1">
      <alignment vertical="center"/>
    </xf>
    <xf numFmtId="0" fontId="8" fillId="24" borderId="34" xfId="50" applyFill="1" applyBorder="1">
      <alignment vertical="center"/>
    </xf>
    <xf numFmtId="0" fontId="8" fillId="24" borderId="36" xfId="50" applyFill="1" applyBorder="1">
      <alignment vertical="center"/>
    </xf>
    <xf numFmtId="0" fontId="69" fillId="0" borderId="0" xfId="47" applyFont="1" applyAlignment="1">
      <alignment horizontal="justify" vertical="center" wrapText="1"/>
    </xf>
    <xf numFmtId="0" fontId="69" fillId="0" borderId="0" xfId="47" applyFont="1" applyAlignment="1">
      <alignment horizontal="left" vertical="center" indent="15"/>
    </xf>
    <xf numFmtId="0" fontId="69" fillId="0" borderId="0" xfId="47" applyFont="1" applyAlignment="1">
      <alignment horizontal="justify" vertical="center"/>
    </xf>
    <xf numFmtId="0" fontId="74" fillId="0" borderId="0" xfId="47" applyFont="1" applyAlignment="1">
      <alignment vertical="center" wrapText="1"/>
    </xf>
    <xf numFmtId="0" fontId="8" fillId="0" borderId="0" xfId="51"/>
    <xf numFmtId="0" fontId="37" fillId="0" borderId="0" xfId="51" applyFont="1"/>
    <xf numFmtId="0" fontId="37" fillId="0" borderId="52" xfId="50" applyFont="1" applyBorder="1">
      <alignment vertical="center"/>
    </xf>
    <xf numFmtId="0" fontId="33" fillId="0" borderId="0" xfId="51" applyFont="1" applyAlignment="1">
      <alignment horizontal="centerContinuous"/>
    </xf>
    <xf numFmtId="0" fontId="37" fillId="0" borderId="0" xfId="51" applyFont="1" applyAlignment="1">
      <alignment horizontal="centerContinuous"/>
    </xf>
    <xf numFmtId="0" fontId="59" fillId="0" borderId="0" xfId="51" applyFont="1" applyAlignment="1">
      <alignment horizontal="left"/>
    </xf>
    <xf numFmtId="0" fontId="59" fillId="0" borderId="0" xfId="51" applyFont="1" applyAlignment="1">
      <alignment horizontal="right"/>
    </xf>
    <xf numFmtId="0" fontId="51" fillId="0" borderId="33" xfId="51" applyFont="1" applyBorder="1" applyAlignment="1">
      <alignment horizontal="center" vertical="center" wrapText="1"/>
    </xf>
    <xf numFmtId="0" fontId="37" fillId="0" borderId="0" xfId="51" applyFont="1" applyAlignment="1">
      <alignment horizontal="center" vertical="center"/>
    </xf>
    <xf numFmtId="0" fontId="51" fillId="0" borderId="52" xfId="51" applyFont="1" applyBorder="1" applyAlignment="1">
      <alignment horizontal="left" vertical="top" wrapText="1"/>
    </xf>
    <xf numFmtId="0" fontId="51" fillId="0" borderId="0" xfId="51" applyFont="1"/>
    <xf numFmtId="0" fontId="37" fillId="0" borderId="0" xfId="51" applyFont="1" applyAlignment="1">
      <alignment vertical="center"/>
    </xf>
    <xf numFmtId="0" fontId="61" fillId="0" borderId="0" xfId="57"/>
    <xf numFmtId="0" fontId="61" fillId="0" borderId="0" xfId="57" quotePrefix="1"/>
    <xf numFmtId="0" fontId="54" fillId="0" borderId="0" xfId="53" applyAlignment="1">
      <alignment horizontal="left" vertical="center"/>
    </xf>
    <xf numFmtId="0" fontId="54" fillId="0" borderId="0" xfId="53">
      <alignment vertical="center"/>
    </xf>
    <xf numFmtId="0" fontId="54" fillId="0" borderId="53" xfId="53" applyBorder="1" applyAlignment="1">
      <alignment horizontal="center" vertical="center"/>
    </xf>
    <xf numFmtId="0" fontId="54" fillId="0" borderId="0" xfId="53" applyAlignment="1">
      <alignment horizontal="center" vertical="center"/>
    </xf>
    <xf numFmtId="0" fontId="54" fillId="0" borderId="19" xfId="53" applyBorder="1" applyAlignment="1">
      <alignment horizontal="center" vertical="center"/>
    </xf>
    <xf numFmtId="0" fontId="54" fillId="0" borderId="33" xfId="53" applyBorder="1" applyAlignment="1">
      <alignment horizontal="center" vertical="center"/>
    </xf>
    <xf numFmtId="0" fontId="54" fillId="0" borderId="33" xfId="53" applyBorder="1">
      <alignment vertical="center"/>
    </xf>
    <xf numFmtId="0" fontId="33" fillId="0" borderId="0" xfId="48" applyFont="1" applyAlignment="1">
      <alignment vertical="center"/>
    </xf>
    <xf numFmtId="0" fontId="33" fillId="0" borderId="112" xfId="48" applyFont="1" applyBorder="1" applyAlignment="1">
      <alignment horizontal="center" vertical="center"/>
    </xf>
    <xf numFmtId="0" fontId="33" fillId="0" borderId="0" xfId="48" applyFont="1" applyAlignment="1">
      <alignment horizontal="left" vertical="center"/>
    </xf>
    <xf numFmtId="0" fontId="53" fillId="0" borderId="0" xfId="48" applyFont="1" applyAlignment="1">
      <alignment vertical="center"/>
    </xf>
    <xf numFmtId="0" fontId="76" fillId="0" borderId="0" xfId="47" applyFont="1" applyAlignment="1">
      <alignment horizontal="right" vertical="center"/>
    </xf>
    <xf numFmtId="0" fontId="76" fillId="0" borderId="0" xfId="47" applyFont="1" applyAlignment="1">
      <alignment horizontal="justify" vertical="center"/>
    </xf>
    <xf numFmtId="0" fontId="78" fillId="0" borderId="0" xfId="47" applyFont="1">
      <alignment vertical="center"/>
    </xf>
    <xf numFmtId="0" fontId="72" fillId="0" borderId="0" xfId="47" applyFont="1">
      <alignment vertical="center"/>
    </xf>
    <xf numFmtId="0" fontId="37" fillId="0" borderId="20" xfId="50" applyFont="1" applyBorder="1">
      <alignment vertical="center"/>
    </xf>
    <xf numFmtId="0" fontId="37" fillId="0" borderId="54" xfId="50" applyFont="1" applyBorder="1">
      <alignment vertical="center"/>
    </xf>
    <xf numFmtId="0" fontId="37" fillId="0" borderId="85" xfId="50" applyFont="1" applyBorder="1" applyAlignment="1">
      <alignment vertical="center" textRotation="255"/>
    </xf>
    <xf numFmtId="0" fontId="37" fillId="0" borderId="15" xfId="50" applyFont="1" applyBorder="1">
      <alignment vertical="center"/>
    </xf>
    <xf numFmtId="0" fontId="37" fillId="0" borderId="85" xfId="50" applyFont="1" applyBorder="1" applyAlignment="1">
      <alignment horizontal="right" vertical="center" textRotation="255"/>
    </xf>
    <xf numFmtId="0" fontId="8" fillId="0" borderId="85" xfId="50" applyBorder="1" applyAlignment="1">
      <alignment vertical="center" textRotation="255"/>
    </xf>
    <xf numFmtId="0" fontId="8" fillId="0" borderId="15" xfId="50" applyBorder="1" applyAlignment="1">
      <alignment horizontal="left" vertical="top" wrapText="1"/>
    </xf>
    <xf numFmtId="0" fontId="40" fillId="0" borderId="15" xfId="50" applyFont="1" applyBorder="1">
      <alignment vertical="center"/>
    </xf>
    <xf numFmtId="0" fontId="8" fillId="0" borderId="12" xfId="50" applyBorder="1" applyAlignment="1">
      <alignment vertical="center" textRotation="255"/>
    </xf>
    <xf numFmtId="0" fontId="11" fillId="0" borderId="120" xfId="0" applyFont="1" applyBorder="1" applyAlignment="1">
      <alignment horizontal="center" vertical="center"/>
    </xf>
    <xf numFmtId="0" fontId="11" fillId="0" borderId="109" xfId="0" applyFont="1" applyBorder="1" applyAlignment="1">
      <alignment horizontal="center" vertical="center"/>
    </xf>
    <xf numFmtId="0" fontId="11" fillId="0" borderId="121" xfId="0" applyFont="1" applyBorder="1" applyAlignment="1">
      <alignment horizontal="center" vertical="center"/>
    </xf>
    <xf numFmtId="0" fontId="0" fillId="0" borderId="0" xfId="50" applyFont="1">
      <alignment vertical="center"/>
    </xf>
    <xf numFmtId="0" fontId="0" fillId="0" borderId="0" xfId="0" applyAlignment="1">
      <alignment vertical="center"/>
    </xf>
    <xf numFmtId="177" fontId="12" fillId="0" borderId="0" xfId="0" applyNumberFormat="1" applyFont="1" applyAlignment="1">
      <alignment horizontal="center" vertical="center" wrapText="1"/>
    </xf>
    <xf numFmtId="0" fontId="11" fillId="0" borderId="0" xfId="0" applyFont="1" applyAlignment="1">
      <alignment vertical="center" wrapText="1"/>
    </xf>
    <xf numFmtId="0" fontId="11" fillId="0" borderId="171" xfId="0" applyFont="1" applyBorder="1" applyAlignment="1">
      <alignment horizontal="center" vertical="center"/>
    </xf>
    <xf numFmtId="0" fontId="11" fillId="0" borderId="118" xfId="0" applyFont="1" applyBorder="1" applyAlignment="1">
      <alignment horizontal="center" vertical="center"/>
    </xf>
    <xf numFmtId="0" fontId="11" fillId="0" borderId="107" xfId="0" applyFont="1" applyBorder="1" applyAlignment="1">
      <alignment horizontal="center" vertical="center"/>
    </xf>
    <xf numFmtId="0" fontId="11" fillId="0" borderId="136" xfId="0" applyFont="1" applyBorder="1" applyAlignment="1">
      <alignment vertical="center" wrapText="1"/>
    </xf>
    <xf numFmtId="0" fontId="83" fillId="0" borderId="0" xfId="0" applyFont="1" applyAlignment="1">
      <alignment vertical="center"/>
    </xf>
    <xf numFmtId="0" fontId="84" fillId="0" borderId="0" xfId="0" applyFont="1" applyAlignment="1">
      <alignment horizontal="centerContinuous" vertical="center"/>
    </xf>
    <xf numFmtId="0" fontId="83" fillId="0" borderId="0" xfId="0" applyFont="1" applyAlignment="1">
      <alignment horizontal="centerContinuous" vertical="center"/>
    </xf>
    <xf numFmtId="0" fontId="65" fillId="0" borderId="0" xfId="0" applyFont="1" applyAlignment="1">
      <alignment vertical="center"/>
    </xf>
    <xf numFmtId="0" fontId="65" fillId="0" borderId="149" xfId="0" applyFont="1" applyBorder="1" applyAlignment="1">
      <alignment vertical="center"/>
    </xf>
    <xf numFmtId="0" fontId="85" fillId="0" borderId="0" xfId="0" applyFont="1" applyAlignment="1">
      <alignment vertical="center"/>
    </xf>
    <xf numFmtId="0" fontId="65" fillId="0" borderId="89" xfId="0" applyFont="1" applyBorder="1" applyAlignment="1">
      <alignment vertical="center"/>
    </xf>
    <xf numFmtId="0" fontId="86" fillId="0" borderId="98" xfId="0" applyFont="1" applyBorder="1" applyAlignment="1">
      <alignment horizontal="right" vertical="center"/>
    </xf>
    <xf numFmtId="0" fontId="83" fillId="0" borderId="94" xfId="0" applyFont="1" applyBorder="1" applyAlignment="1">
      <alignment vertical="center"/>
    </xf>
    <xf numFmtId="0" fontId="65" fillId="0" borderId="94" xfId="0" applyFont="1" applyBorder="1" applyAlignment="1">
      <alignment vertical="center"/>
    </xf>
    <xf numFmtId="0" fontId="86" fillId="0" borderId="149" xfId="0" applyFont="1" applyBorder="1" applyAlignment="1">
      <alignment horizontal="right" vertical="center"/>
    </xf>
    <xf numFmtId="0" fontId="83" fillId="0" borderId="152" xfId="0" applyFont="1" applyBorder="1" applyAlignment="1">
      <alignment vertical="center"/>
    </xf>
    <xf numFmtId="0" fontId="65" fillId="0" borderId="152" xfId="0" applyFont="1" applyBorder="1" applyAlignment="1">
      <alignment vertical="center"/>
    </xf>
    <xf numFmtId="0" fontId="83" fillId="0" borderId="157" xfId="0" applyFont="1" applyBorder="1" applyAlignment="1">
      <alignment vertical="center"/>
    </xf>
    <xf numFmtId="0" fontId="83" fillId="0" borderId="90" xfId="0" applyFont="1" applyBorder="1" applyAlignment="1">
      <alignment vertical="center"/>
    </xf>
    <xf numFmtId="0" fontId="83" fillId="0" borderId="89" xfId="0" applyFont="1" applyBorder="1" applyAlignment="1">
      <alignment vertical="center"/>
    </xf>
    <xf numFmtId="0" fontId="83" fillId="0" borderId="98" xfId="0" applyFont="1" applyBorder="1" applyAlignment="1">
      <alignment vertical="center"/>
    </xf>
    <xf numFmtId="0" fontId="83" fillId="0" borderId="150" xfId="0" applyFont="1" applyBorder="1" applyAlignment="1">
      <alignment vertical="center"/>
    </xf>
    <xf numFmtId="0" fontId="83" fillId="24" borderId="148" xfId="0" applyFont="1" applyFill="1" applyBorder="1" applyAlignment="1">
      <alignment vertical="center"/>
    </xf>
    <xf numFmtId="0" fontId="83" fillId="24" borderId="93" xfId="0" applyFont="1" applyFill="1" applyBorder="1" applyAlignment="1">
      <alignment horizontal="right" vertical="center"/>
    </xf>
    <xf numFmtId="0" fontId="83" fillId="0" borderId="148" xfId="0" applyFont="1" applyBorder="1" applyAlignment="1">
      <alignment vertical="center"/>
    </xf>
    <xf numFmtId="0" fontId="83" fillId="24" borderId="101" xfId="0" applyFont="1" applyFill="1" applyBorder="1" applyAlignment="1">
      <alignment vertical="center"/>
    </xf>
    <xf numFmtId="0" fontId="83" fillId="24" borderId="93" xfId="0" applyFont="1" applyFill="1" applyBorder="1" applyAlignment="1">
      <alignment vertical="center"/>
    </xf>
    <xf numFmtId="0" fontId="83" fillId="24" borderId="12" xfId="0" applyFont="1" applyFill="1" applyBorder="1" applyAlignment="1">
      <alignment vertical="center"/>
    </xf>
    <xf numFmtId="0" fontId="83" fillId="24" borderId="29" xfId="0" applyFont="1" applyFill="1" applyBorder="1" applyAlignment="1">
      <alignment vertical="center"/>
    </xf>
    <xf numFmtId="0" fontId="83" fillId="0" borderId="29" xfId="0" applyFont="1" applyBorder="1" applyAlignment="1">
      <alignment vertical="center"/>
    </xf>
    <xf numFmtId="0" fontId="10" fillId="0" borderId="0" xfId="0" applyFont="1" applyAlignment="1">
      <alignment vertical="center"/>
    </xf>
    <xf numFmtId="0" fontId="10" fillId="0" borderId="0" xfId="0" applyFont="1" applyAlignment="1">
      <alignment horizontal="right" vertical="center"/>
    </xf>
    <xf numFmtId="0" fontId="43" fillId="0" borderId="0" xfId="0" applyFont="1" applyAlignment="1">
      <alignment vertical="center"/>
    </xf>
    <xf numFmtId="0" fontId="10" fillId="0" borderId="52" xfId="0" applyFont="1" applyBorder="1" applyAlignment="1">
      <alignment vertical="center"/>
    </xf>
    <xf numFmtId="0" fontId="11" fillId="0" borderId="167" xfId="0" applyFont="1" applyBorder="1" applyAlignment="1">
      <alignment vertical="center" wrapText="1"/>
    </xf>
    <xf numFmtId="0" fontId="11" fillId="0" borderId="185" xfId="0" applyFont="1" applyBorder="1" applyAlignment="1">
      <alignment horizontal="center" vertical="center"/>
    </xf>
    <xf numFmtId="0" fontId="11" fillId="0" borderId="166" xfId="0" applyFont="1" applyBorder="1" applyAlignment="1">
      <alignment horizontal="center" vertical="center"/>
    </xf>
    <xf numFmtId="0" fontId="11" fillId="0" borderId="186" xfId="0" applyFont="1" applyBorder="1" applyAlignment="1">
      <alignment horizontal="center" vertical="center"/>
    </xf>
    <xf numFmtId="0" fontId="11" fillId="0" borderId="164" xfId="0" applyFont="1" applyBorder="1" applyAlignment="1">
      <alignment horizontal="center" vertical="center"/>
    </xf>
    <xf numFmtId="0" fontId="11" fillId="0" borderId="110" xfId="0" applyFont="1" applyBorder="1" applyAlignment="1">
      <alignment horizontal="center" vertical="center"/>
    </xf>
    <xf numFmtId="0" fontId="11" fillId="0" borderId="184" xfId="0" applyFont="1" applyBorder="1" applyAlignment="1">
      <alignment vertical="center" wrapText="1"/>
    </xf>
    <xf numFmtId="0" fontId="14" fillId="0" borderId="120" xfId="0" applyFont="1" applyBorder="1" applyAlignment="1">
      <alignment horizontal="center" vertical="center"/>
    </xf>
    <xf numFmtId="0" fontId="14" fillId="0" borderId="54" xfId="0" applyFont="1" applyBorder="1" applyAlignment="1">
      <alignment horizontal="center" vertical="center"/>
    </xf>
    <xf numFmtId="0" fontId="14" fillId="0" borderId="53" xfId="0" applyFont="1" applyBorder="1" applyAlignment="1">
      <alignment horizontal="center" vertical="center"/>
    </xf>
    <xf numFmtId="0" fontId="37" fillId="0" borderId="0" xfId="0" applyFont="1" applyAlignment="1">
      <alignment vertical="center"/>
    </xf>
    <xf numFmtId="0" fontId="37" fillId="0" borderId="0" xfId="0" applyFont="1" applyAlignment="1">
      <alignment horizontal="center" vertical="center"/>
    </xf>
    <xf numFmtId="0" fontId="0" fillId="26" borderId="33" xfId="0" applyFill="1" applyBorder="1" applyAlignment="1">
      <alignment horizontal="distributed" vertical="center" indent="1"/>
    </xf>
    <xf numFmtId="0" fontId="0" fillId="0" borderId="0" xfId="0" applyAlignment="1">
      <alignment horizontal="distributed" vertical="center" indent="1"/>
    </xf>
    <xf numFmtId="0" fontId="0" fillId="0" borderId="0" xfId="0" applyAlignment="1">
      <alignment vertical="center" shrinkToFit="1"/>
    </xf>
    <xf numFmtId="0" fontId="58" fillId="0" borderId="0" xfId="0" applyFont="1" applyAlignment="1">
      <alignment horizontal="center" vertical="center"/>
    </xf>
    <xf numFmtId="49" fontId="37" fillId="0" borderId="0" xfId="0" applyNumberFormat="1" applyFont="1" applyAlignment="1">
      <alignment horizontal="center" vertical="center"/>
    </xf>
    <xf numFmtId="0" fontId="72" fillId="0" borderId="0" xfId="0" applyFont="1" applyAlignment="1">
      <alignment vertical="center"/>
    </xf>
    <xf numFmtId="178" fontId="72" fillId="0" borderId="0" xfId="0" applyNumberFormat="1" applyFont="1" applyAlignment="1">
      <alignment vertical="center"/>
    </xf>
    <xf numFmtId="10" fontId="72" fillId="0" borderId="0" xfId="0" applyNumberFormat="1" applyFont="1" applyAlignment="1">
      <alignment vertical="center"/>
    </xf>
    <xf numFmtId="0" fontId="72" fillId="0" borderId="0" xfId="0" applyFont="1" applyAlignment="1">
      <alignment horizontal="right" vertical="center"/>
    </xf>
    <xf numFmtId="0" fontId="72" fillId="0" borderId="33" xfId="0" applyFont="1" applyBorder="1" applyAlignment="1">
      <alignment horizontal="center" vertical="center"/>
    </xf>
    <xf numFmtId="0" fontId="72" fillId="0" borderId="33" xfId="0" applyFont="1" applyBorder="1" applyAlignment="1">
      <alignment horizontal="center" vertical="center" wrapText="1"/>
    </xf>
    <xf numFmtId="178" fontId="72" fillId="0" borderId="53" xfId="0" applyNumberFormat="1" applyFont="1" applyBorder="1" applyAlignment="1">
      <alignment vertical="center"/>
    </xf>
    <xf numFmtId="179" fontId="72" fillId="0" borderId="53" xfId="0" applyNumberFormat="1" applyFont="1" applyBorder="1" applyAlignment="1">
      <alignment vertical="center"/>
    </xf>
    <xf numFmtId="0" fontId="72" fillId="0" borderId="53" xfId="0" applyFont="1" applyBorder="1" applyAlignment="1">
      <alignment vertical="center"/>
    </xf>
    <xf numFmtId="0" fontId="93" fillId="0" borderId="0" xfId="0" applyFont="1" applyAlignment="1">
      <alignment horizontal="left" vertical="center"/>
    </xf>
    <xf numFmtId="178" fontId="72" fillId="0" borderId="188" xfId="0" applyNumberFormat="1" applyFont="1" applyBorder="1" applyAlignment="1">
      <alignment vertical="center"/>
    </xf>
    <xf numFmtId="0" fontId="72" fillId="0" borderId="188" xfId="0" applyFont="1" applyBorder="1" applyAlignment="1">
      <alignment vertical="center"/>
    </xf>
    <xf numFmtId="0" fontId="72" fillId="27" borderId="0" xfId="0" applyFont="1" applyFill="1" applyAlignment="1">
      <alignment horizontal="left" vertical="center"/>
    </xf>
    <xf numFmtId="0" fontId="94" fillId="0" borderId="0" xfId="0" applyFont="1" applyAlignment="1">
      <alignment horizontal="left" vertical="center"/>
    </xf>
    <xf numFmtId="0" fontId="72" fillId="0" borderId="189" xfId="0" applyFont="1" applyBorder="1" applyAlignment="1">
      <alignment vertical="center"/>
    </xf>
    <xf numFmtId="178" fontId="72" fillId="0" borderId="190" xfId="0" applyNumberFormat="1" applyFont="1" applyBorder="1" applyAlignment="1">
      <alignment vertical="center"/>
    </xf>
    <xf numFmtId="179" fontId="72" fillId="0" borderId="190" xfId="0" applyNumberFormat="1" applyFont="1" applyBorder="1" applyAlignment="1">
      <alignment vertical="center"/>
    </xf>
    <xf numFmtId="0" fontId="72" fillId="0" borderId="190" xfId="0" applyFont="1" applyBorder="1" applyAlignment="1">
      <alignment horizontal="center" vertical="center"/>
    </xf>
    <xf numFmtId="179" fontId="72" fillId="0" borderId="188" xfId="0" applyNumberFormat="1" applyFont="1" applyBorder="1" applyAlignment="1">
      <alignment vertical="center"/>
    </xf>
    <xf numFmtId="0" fontId="72" fillId="0" borderId="191" xfId="0" applyFont="1" applyBorder="1" applyAlignment="1">
      <alignment vertical="center"/>
    </xf>
    <xf numFmtId="178" fontId="72" fillId="0" borderId="192" xfId="0" applyNumberFormat="1" applyFont="1" applyBorder="1" applyAlignment="1">
      <alignment vertical="center"/>
    </xf>
    <xf numFmtId="179" fontId="72" fillId="0" borderId="192" xfId="0" applyNumberFormat="1" applyFont="1" applyBorder="1" applyAlignment="1">
      <alignment vertical="center"/>
    </xf>
    <xf numFmtId="0" fontId="72" fillId="0" borderId="19" xfId="0" applyFont="1" applyBorder="1" applyAlignment="1">
      <alignment vertical="center"/>
    </xf>
    <xf numFmtId="0" fontId="95" fillId="0" borderId="0" xfId="0" applyFont="1" applyAlignment="1">
      <alignment vertical="center"/>
    </xf>
    <xf numFmtId="0" fontId="75" fillId="0" borderId="0" xfId="0" applyFont="1" applyAlignment="1">
      <alignment vertical="center"/>
    </xf>
    <xf numFmtId="0" fontId="72" fillId="0" borderId="0" xfId="0" applyFont="1" applyAlignment="1">
      <alignment horizontal="left" vertical="center"/>
    </xf>
    <xf numFmtId="0" fontId="72" fillId="0" borderId="94" xfId="0" applyFont="1" applyBorder="1" applyAlignment="1">
      <alignment horizontal="center" vertical="center"/>
    </xf>
    <xf numFmtId="0" fontId="72" fillId="0" borderId="20" xfId="0" applyFont="1" applyBorder="1" applyAlignment="1">
      <alignment vertical="center"/>
    </xf>
    <xf numFmtId="0" fontId="72" fillId="0" borderId="52" xfId="0" applyFont="1" applyBorder="1" applyAlignment="1">
      <alignment vertical="center"/>
    </xf>
    <xf numFmtId="0" fontId="72" fillId="0" borderId="54" xfId="0" applyFont="1" applyBorder="1" applyAlignment="1">
      <alignment vertical="center"/>
    </xf>
    <xf numFmtId="0" fontId="72" fillId="0" borderId="85" xfId="0" applyFont="1" applyBorder="1" applyAlignment="1">
      <alignment vertical="center"/>
    </xf>
    <xf numFmtId="0" fontId="72" fillId="0" borderId="15" xfId="0" applyFont="1" applyBorder="1" applyAlignment="1">
      <alignment vertical="center"/>
    </xf>
    <xf numFmtId="0" fontId="69" fillId="0" borderId="0" xfId="0" applyFont="1" applyAlignment="1">
      <alignment vertical="center"/>
    </xf>
    <xf numFmtId="0" fontId="72" fillId="0" borderId="12" xfId="0" applyFont="1" applyBorder="1" applyAlignment="1">
      <alignment vertical="center"/>
    </xf>
    <xf numFmtId="0" fontId="72" fillId="0" borderId="29" xfId="0" applyFont="1" applyBorder="1" applyAlignment="1">
      <alignment vertical="center"/>
    </xf>
    <xf numFmtId="0" fontId="72" fillId="0" borderId="32" xfId="0" applyFont="1" applyBorder="1" applyAlignment="1">
      <alignment vertical="center"/>
    </xf>
    <xf numFmtId="0" fontId="0" fillId="0" borderId="81" xfId="50" applyFont="1" applyBorder="1">
      <alignment vertical="center"/>
    </xf>
    <xf numFmtId="0" fontId="87" fillId="0" borderId="0" xfId="60" applyAlignment="1" applyProtection="1">
      <alignment vertical="center"/>
    </xf>
    <xf numFmtId="0" fontId="87" fillId="0" borderId="0" xfId="60" applyAlignment="1" applyProtection="1">
      <alignment horizontal="center" vertical="center"/>
    </xf>
    <xf numFmtId="0" fontId="69" fillId="0" borderId="0" xfId="47" applyFont="1" applyAlignment="1">
      <alignment horizontal="right" vertical="center" indent="1"/>
    </xf>
    <xf numFmtId="176" fontId="70" fillId="0" borderId="0" xfId="47" applyNumberFormat="1" applyFont="1" applyAlignment="1">
      <alignment vertical="center" wrapText="1"/>
    </xf>
    <xf numFmtId="180" fontId="69" fillId="0" borderId="0" xfId="47" applyNumberFormat="1" applyFont="1" applyAlignment="1">
      <alignment horizontal="left" vertical="center"/>
    </xf>
    <xf numFmtId="0" fontId="87" fillId="0" borderId="0" xfId="60" applyAlignment="1" applyProtection="1"/>
    <xf numFmtId="0" fontId="103" fillId="0" borderId="67" xfId="0" applyFont="1" applyBorder="1" applyAlignment="1">
      <alignment horizontal="center" vertical="center" wrapText="1"/>
    </xf>
    <xf numFmtId="0" fontId="103" fillId="0" borderId="21" xfId="0" applyFont="1" applyBorder="1" applyAlignment="1">
      <alignment horizontal="center" vertical="center" wrapText="1"/>
    </xf>
    <xf numFmtId="0" fontId="72" fillId="0" borderId="29" xfId="0" applyFont="1" applyBorder="1" applyAlignment="1">
      <alignment horizontal="center" vertical="center"/>
    </xf>
    <xf numFmtId="0" fontId="72" fillId="0" borderId="0" xfId="0" applyFont="1" applyAlignment="1">
      <alignment horizontal="center" vertical="center"/>
    </xf>
    <xf numFmtId="0" fontId="81" fillId="0" borderId="0" xfId="0" applyFont="1" applyAlignment="1">
      <alignment vertical="center"/>
    </xf>
    <xf numFmtId="0" fontId="108" fillId="0" borderId="0" xfId="0" applyFont="1" applyAlignment="1">
      <alignment vertical="center"/>
    </xf>
    <xf numFmtId="0" fontId="110" fillId="0" borderId="0" xfId="0" applyFont="1" applyAlignment="1">
      <alignment vertical="center"/>
    </xf>
    <xf numFmtId="183" fontId="75" fillId="0" borderId="0" xfId="0" applyNumberFormat="1" applyFont="1" applyAlignment="1">
      <alignment horizontal="center" vertical="center"/>
    </xf>
    <xf numFmtId="0" fontId="75" fillId="0" borderId="0" xfId="0" applyFont="1" applyAlignment="1">
      <alignment horizontal="center" vertical="center"/>
    </xf>
    <xf numFmtId="184" fontId="75" fillId="0" borderId="0" xfId="0" applyNumberFormat="1" applyFont="1" applyAlignment="1">
      <alignment horizontal="center" vertical="center"/>
    </xf>
    <xf numFmtId="185" fontId="75" fillId="0" borderId="0" xfId="0" applyNumberFormat="1" applyFont="1" applyAlignment="1">
      <alignment horizontal="center" vertical="center"/>
    </xf>
    <xf numFmtId="0" fontId="75" fillId="0" borderId="29" xfId="0" applyFont="1" applyBorder="1" applyAlignment="1">
      <alignment vertical="center" shrinkToFit="1"/>
    </xf>
    <xf numFmtId="0" fontId="75" fillId="0" borderId="34" xfId="0" applyFont="1" applyBorder="1" applyAlignment="1">
      <alignment vertical="center" shrinkToFit="1"/>
    </xf>
    <xf numFmtId="0" fontId="75" fillId="0" borderId="20" xfId="0" applyFont="1" applyBorder="1" applyAlignment="1">
      <alignment vertical="center"/>
    </xf>
    <xf numFmtId="0" fontId="75" fillId="0" borderId="52" xfId="0" applyFont="1" applyBorder="1" applyAlignment="1">
      <alignment vertical="center"/>
    </xf>
    <xf numFmtId="0" fontId="75" fillId="0" borderId="54" xfId="0" applyFont="1" applyBorder="1" applyAlignment="1">
      <alignment vertical="center"/>
    </xf>
    <xf numFmtId="0" fontId="75" fillId="0" borderId="12" xfId="0" applyFont="1" applyBorder="1" applyAlignment="1">
      <alignment vertical="center"/>
    </xf>
    <xf numFmtId="0" fontId="75" fillId="0" borderId="29" xfId="0" applyFont="1" applyBorder="1" applyAlignment="1">
      <alignment vertical="center"/>
    </xf>
    <xf numFmtId="0" fontId="75" fillId="0" borderId="32" xfId="0" applyFont="1" applyBorder="1" applyAlignment="1">
      <alignment vertical="center"/>
    </xf>
    <xf numFmtId="0" fontId="75" fillId="0" borderId="85" xfId="0" applyFont="1" applyBorder="1" applyAlignment="1">
      <alignment vertical="center"/>
    </xf>
    <xf numFmtId="0" fontId="75" fillId="0" borderId="15" xfId="0" applyFont="1" applyBorder="1" applyAlignment="1">
      <alignment vertical="center"/>
    </xf>
    <xf numFmtId="0" fontId="113" fillId="0" borderId="52" xfId="0" applyFont="1" applyBorder="1" applyAlignment="1">
      <alignment vertical="center" shrinkToFit="1"/>
    </xf>
    <xf numFmtId="0" fontId="75" fillId="0" borderId="33" xfId="0" applyFont="1" applyBorder="1" applyAlignment="1">
      <alignment vertical="center" shrinkToFit="1"/>
    </xf>
    <xf numFmtId="0" fontId="113" fillId="0" borderId="85" xfId="0" applyFont="1" applyBorder="1" applyAlignment="1">
      <alignment vertical="center" shrinkToFit="1"/>
    </xf>
    <xf numFmtId="0" fontId="113" fillId="0" borderId="0" xfId="0" applyFont="1" applyAlignment="1">
      <alignment vertical="center" shrinkToFit="1"/>
    </xf>
    <xf numFmtId="0" fontId="75" fillId="0" borderId="16" xfId="0" applyFont="1" applyBorder="1" applyAlignment="1">
      <alignment vertical="center"/>
    </xf>
    <xf numFmtId="0" fontId="75" fillId="0" borderId="34" xfId="0" applyFont="1" applyBorder="1" applyAlignment="1">
      <alignment vertical="center"/>
    </xf>
    <xf numFmtId="0" fontId="75" fillId="0" borderId="36" xfId="0" applyFont="1" applyBorder="1" applyAlignment="1">
      <alignment vertical="center"/>
    </xf>
    <xf numFmtId="0" fontId="75" fillId="0" borderId="52" xfId="0" applyFont="1" applyBorder="1" applyAlignment="1">
      <alignment horizontal="center" vertical="center"/>
    </xf>
    <xf numFmtId="0" fontId="75" fillId="0" borderId="29" xfId="0" applyFont="1" applyBorder="1" applyAlignment="1">
      <alignment horizontal="center" vertical="center"/>
    </xf>
    <xf numFmtId="0" fontId="75" fillId="0" borderId="0" xfId="0" applyFont="1" applyAlignment="1">
      <alignment vertical="center" shrinkToFit="1"/>
    </xf>
    <xf numFmtId="0" fontId="75" fillId="0" borderId="20" xfId="0" applyFont="1" applyBorder="1" applyAlignment="1">
      <alignment horizontal="left" vertical="center" indent="1"/>
    </xf>
    <xf numFmtId="0" fontId="75" fillId="0" borderId="97" xfId="0" applyFont="1" applyBorder="1" applyAlignment="1">
      <alignment vertical="center"/>
    </xf>
    <xf numFmtId="0" fontId="75" fillId="0" borderId="89" xfId="0" applyFont="1" applyBorder="1" applyAlignment="1">
      <alignment vertical="center"/>
    </xf>
    <xf numFmtId="0" fontId="75" fillId="0" borderId="89" xfId="0" applyFont="1" applyBorder="1" applyAlignment="1">
      <alignment horizontal="center" vertical="center"/>
    </xf>
    <xf numFmtId="0" fontId="75" fillId="0" borderId="98" xfId="0" applyFont="1" applyBorder="1" applyAlignment="1">
      <alignment vertical="center"/>
    </xf>
    <xf numFmtId="0" fontId="118" fillId="0" borderId="85" xfId="0" applyFont="1" applyBorder="1" applyAlignment="1">
      <alignment vertical="center" shrinkToFit="1"/>
    </xf>
    <xf numFmtId="0" fontId="118" fillId="0" borderId="52" xfId="0" applyFont="1" applyBorder="1" applyAlignment="1">
      <alignment vertical="center" shrinkToFit="1"/>
    </xf>
    <xf numFmtId="0" fontId="72" fillId="0" borderId="34" xfId="0" applyFont="1" applyBorder="1" applyAlignment="1">
      <alignment vertical="center"/>
    </xf>
    <xf numFmtId="0" fontId="72" fillId="0" borderId="36" xfId="0" applyFont="1" applyBorder="1" applyAlignment="1">
      <alignment vertical="center"/>
    </xf>
    <xf numFmtId="0" fontId="87" fillId="0" borderId="0" xfId="60" applyFill="1" applyBorder="1" applyAlignment="1" applyProtection="1">
      <alignment vertical="center"/>
    </xf>
    <xf numFmtId="0" fontId="46" fillId="0" borderId="0" xfId="65" applyFont="1"/>
    <xf numFmtId="0" fontId="45" fillId="0" borderId="0" xfId="65" applyFont="1"/>
    <xf numFmtId="0" fontId="98" fillId="0" borderId="0" xfId="65" applyFont="1" applyAlignment="1">
      <alignment horizontal="left" vertical="center"/>
    </xf>
    <xf numFmtId="0" fontId="43" fillId="0" borderId="0" xfId="65" applyFont="1" applyAlignment="1">
      <alignment horizontal="center"/>
    </xf>
    <xf numFmtId="0" fontId="43" fillId="0" borderId="0" xfId="65" applyFont="1"/>
    <xf numFmtId="0" fontId="43" fillId="0" borderId="29" xfId="65" applyFont="1" applyBorder="1" applyAlignment="1">
      <alignment vertical="center"/>
    </xf>
    <xf numFmtId="0" fontId="53" fillId="0" borderId="33" xfId="65" applyFont="1" applyBorder="1" applyAlignment="1">
      <alignment vertical="center"/>
    </xf>
    <xf numFmtId="0" fontId="53" fillId="0" borderId="0" xfId="65" applyFont="1" applyAlignment="1">
      <alignment vertical="center"/>
    </xf>
    <xf numFmtId="0" fontId="43" fillId="0" borderId="19" xfId="65" applyFont="1" applyBorder="1" applyAlignment="1">
      <alignment horizontal="center" vertical="center"/>
    </xf>
    <xf numFmtId="0" fontId="10" fillId="0" borderId="0" xfId="65" applyFont="1" applyAlignment="1">
      <alignment horizontal="distributed" vertical="center"/>
    </xf>
    <xf numFmtId="0" fontId="43" fillId="0" borderId="0" xfId="65" applyFont="1" applyAlignment="1">
      <alignment horizontal="distributed" vertical="center"/>
    </xf>
    <xf numFmtId="0" fontId="10" fillId="0" borderId="0" xfId="65" applyFont="1" applyAlignment="1">
      <alignment horizontal="center" vertical="center"/>
    </xf>
    <xf numFmtId="0" fontId="10" fillId="0" borderId="0" xfId="65" applyFont="1" applyAlignment="1">
      <alignment vertical="center"/>
    </xf>
    <xf numFmtId="0" fontId="10" fillId="0" borderId="0" xfId="65" applyFont="1"/>
    <xf numFmtId="0" fontId="50" fillId="0" borderId="0" xfId="65" applyFont="1" applyAlignment="1">
      <alignment horizontal="right" vertical="center"/>
    </xf>
    <xf numFmtId="0" fontId="50" fillId="0" borderId="0" xfId="65" applyFont="1" applyAlignment="1">
      <alignment vertical="center"/>
    </xf>
    <xf numFmtId="0" fontId="37" fillId="0" borderId="0" xfId="66" applyFont="1">
      <alignment vertical="center"/>
    </xf>
    <xf numFmtId="0" fontId="54" fillId="0" borderId="0" xfId="66" applyFont="1">
      <alignment vertical="center"/>
    </xf>
    <xf numFmtId="0" fontId="37" fillId="0" borderId="0" xfId="66" applyFont="1" applyAlignment="1">
      <alignment vertical="center" wrapText="1"/>
    </xf>
    <xf numFmtId="0" fontId="54" fillId="0" borderId="0" xfId="66" applyFont="1" applyAlignment="1">
      <alignment horizontal="center" vertical="center"/>
    </xf>
    <xf numFmtId="0" fontId="122" fillId="0" borderId="0" xfId="65" applyFont="1" applyAlignment="1">
      <alignment horizontal="center" vertical="center"/>
    </xf>
    <xf numFmtId="0" fontId="43" fillId="0" borderId="15" xfId="65" applyFont="1" applyBorder="1" applyAlignment="1">
      <alignment horizontal="center"/>
    </xf>
    <xf numFmtId="0" fontId="53" fillId="0" borderId="0" xfId="61">
      <alignment vertical="center"/>
    </xf>
    <xf numFmtId="0" fontId="126" fillId="0" borderId="0" xfId="47" applyFont="1">
      <alignment vertical="center"/>
    </xf>
    <xf numFmtId="0" fontId="37" fillId="0" borderId="0" xfId="61" applyFont="1" applyAlignment="1">
      <alignment horizontal="right" vertical="center"/>
    </xf>
    <xf numFmtId="0" fontId="61" fillId="0" borderId="0" xfId="68"/>
    <xf numFmtId="0" fontId="53" fillId="0" borderId="0" xfId="61" applyAlignment="1">
      <alignment horizontal="right" vertical="center"/>
    </xf>
    <xf numFmtId="0" fontId="53" fillId="0" borderId="0" xfId="61" applyAlignment="1">
      <alignment horizontal="center" vertical="center"/>
    </xf>
    <xf numFmtId="0" fontId="53" fillId="0" borderId="0" xfId="61" applyAlignment="1">
      <alignment vertical="top" wrapText="1"/>
    </xf>
    <xf numFmtId="176" fontId="37" fillId="0" borderId="0" xfId="61" applyNumberFormat="1" applyFont="1">
      <alignment vertical="center"/>
    </xf>
    <xf numFmtId="0" fontId="53" fillId="0" borderId="0" xfId="61" applyAlignment="1">
      <alignment vertical="top"/>
    </xf>
    <xf numFmtId="0" fontId="53" fillId="0" borderId="100" xfId="61" applyBorder="1">
      <alignment vertical="center"/>
    </xf>
    <xf numFmtId="0" fontId="53" fillId="0" borderId="102" xfId="61" applyBorder="1">
      <alignment vertical="center"/>
    </xf>
    <xf numFmtId="0" fontId="53" fillId="0" borderId="104" xfId="61" applyBorder="1">
      <alignment vertical="center"/>
    </xf>
    <xf numFmtId="0" fontId="53" fillId="0" borderId="91" xfId="61" applyBorder="1">
      <alignment vertical="center"/>
    </xf>
    <xf numFmtId="0" fontId="61" fillId="0" borderId="0" xfId="68" applyAlignment="1">
      <alignment horizontal="centerContinuous"/>
    </xf>
    <xf numFmtId="0" fontId="128" fillId="0" borderId="0" xfId="68" applyFont="1" applyAlignment="1">
      <alignment horizontal="centerContinuous"/>
    </xf>
    <xf numFmtId="0" fontId="61" fillId="0" borderId="0" xfId="68" applyAlignment="1">
      <alignment horizontal="right"/>
    </xf>
    <xf numFmtId="0" fontId="61" fillId="0" borderId="0" xfId="70"/>
    <xf numFmtId="0" fontId="125" fillId="0" borderId="0" xfId="71">
      <alignment vertical="center"/>
    </xf>
    <xf numFmtId="0" fontId="37" fillId="0" borderId="0" xfId="68" applyFont="1"/>
    <xf numFmtId="0" fontId="61" fillId="0" borderId="0" xfId="69"/>
    <xf numFmtId="0" fontId="37" fillId="0" borderId="0" xfId="61" quotePrefix="1" applyFont="1" applyAlignment="1">
      <alignment horizontal="right"/>
    </xf>
    <xf numFmtId="0" fontId="37" fillId="0" borderId="0" xfId="61" applyFont="1" applyAlignment="1">
      <alignment horizontal="right"/>
    </xf>
    <xf numFmtId="0" fontId="61" fillId="0" borderId="108" xfId="69" applyBorder="1"/>
    <xf numFmtId="0" fontId="61" fillId="0" borderId="0" xfId="69" applyAlignment="1">
      <alignment vertical="center"/>
    </xf>
    <xf numFmtId="0" fontId="61" fillId="0" borderId="0" xfId="69" applyAlignment="1">
      <alignment horizontal="centerContinuous"/>
    </xf>
    <xf numFmtId="0" fontId="61" fillId="0" borderId="0" xfId="69" applyAlignment="1">
      <alignment horizontal="left"/>
    </xf>
    <xf numFmtId="0" fontId="61" fillId="0" borderId="0" xfId="69" applyAlignment="1">
      <alignment vertical="center" shrinkToFit="1"/>
    </xf>
    <xf numFmtId="0" fontId="61" fillId="0" borderId="0" xfId="69" applyAlignment="1">
      <alignment horizontal="distributed" wrapText="1"/>
    </xf>
    <xf numFmtId="0" fontId="61" fillId="0" borderId="0" xfId="68" applyAlignment="1">
      <alignment vertical="center" shrinkToFit="1"/>
    </xf>
    <xf numFmtId="0" fontId="61" fillId="0" borderId="0" xfId="68" applyAlignment="1">
      <alignment vertical="center"/>
    </xf>
    <xf numFmtId="0" fontId="37" fillId="0" borderId="0" xfId="69" applyFont="1"/>
    <xf numFmtId="0" fontId="37" fillId="0" borderId="0" xfId="72" applyFont="1" applyAlignment="1"/>
    <xf numFmtId="0" fontId="53" fillId="0" borderId="0" xfId="72" applyFont="1" applyAlignment="1">
      <alignment horizontal="left"/>
    </xf>
    <xf numFmtId="0" fontId="53" fillId="0" borderId="0" xfId="72" quotePrefix="1" applyFont="1" applyAlignment="1">
      <alignment horizontal="right"/>
    </xf>
    <xf numFmtId="0" fontId="53" fillId="0" borderId="0" xfId="72" applyFont="1" applyAlignment="1"/>
    <xf numFmtId="0" fontId="53" fillId="0" borderId="0" xfId="72" applyFont="1" applyAlignment="1">
      <alignment horizontal="right"/>
    </xf>
    <xf numFmtId="0" fontId="37" fillId="0" borderId="32" xfId="72" applyFont="1" applyBorder="1" applyAlignment="1"/>
    <xf numFmtId="0" fontId="37" fillId="0" borderId="29" xfId="72" applyFont="1" applyBorder="1" applyAlignment="1"/>
    <xf numFmtId="0" fontId="37" fillId="0" borderId="12" xfId="72" applyFont="1" applyBorder="1" applyAlignment="1"/>
    <xf numFmtId="0" fontId="37" fillId="0" borderId="15" xfId="72" applyFont="1" applyBorder="1" applyAlignment="1"/>
    <xf numFmtId="0" fontId="37" fillId="0" borderId="195" xfId="72" applyFont="1" applyBorder="1" applyAlignment="1"/>
    <xf numFmtId="0" fontId="37" fillId="0" borderId="108" xfId="72" applyFont="1" applyBorder="1" applyAlignment="1"/>
    <xf numFmtId="0" fontId="37" fillId="0" borderId="236" xfId="72" applyFont="1" applyBorder="1" applyAlignment="1"/>
    <xf numFmtId="0" fontId="37" fillId="0" borderId="85" xfId="72" applyFont="1" applyBorder="1" applyAlignment="1"/>
    <xf numFmtId="0" fontId="37" fillId="0" borderId="237" xfId="72" applyFont="1" applyBorder="1" applyAlignment="1">
      <alignment horizontal="centerContinuous" vertical="center"/>
    </xf>
    <xf numFmtId="0" fontId="37" fillId="0" borderId="0" xfId="72" applyFont="1" applyAlignment="1">
      <alignment horizontal="centerContinuous" vertical="center"/>
    </xf>
    <xf numFmtId="0" fontId="37" fillId="0" borderId="103" xfId="72" applyFont="1" applyBorder="1" applyAlignment="1">
      <alignment horizontal="centerContinuous" vertical="center"/>
    </xf>
    <xf numFmtId="0" fontId="37" fillId="0" borderId="238" xfId="72" applyFont="1" applyBorder="1" applyAlignment="1">
      <alignment horizontal="centerContinuous" vertical="center"/>
    </xf>
    <xf numFmtId="0" fontId="37" fillId="0" borderId="146" xfId="72" applyFont="1" applyBorder="1" applyAlignment="1">
      <alignment horizontal="centerContinuous" vertical="center"/>
    </xf>
    <xf numFmtId="0" fontId="37" fillId="0" borderId="239" xfId="72" applyFont="1" applyBorder="1" applyAlignment="1">
      <alignment horizontal="centerContinuous" vertical="center"/>
    </xf>
    <xf numFmtId="0" fontId="37" fillId="0" borderId="52" xfId="72" applyFont="1" applyBorder="1" applyAlignment="1"/>
    <xf numFmtId="0" fontId="37" fillId="0" borderId="20" xfId="72" applyFont="1" applyBorder="1" applyAlignment="1"/>
    <xf numFmtId="0" fontId="37" fillId="0" borderId="16" xfId="72" applyFont="1" applyBorder="1" applyAlignment="1">
      <alignment horizontal="right" vertical="center"/>
    </xf>
    <xf numFmtId="0" fontId="37" fillId="0" borderId="36" xfId="72" applyFont="1" applyBorder="1" applyAlignment="1">
      <alignment horizontal="centerContinuous" vertical="center"/>
    </xf>
    <xf numFmtId="0" fontId="37" fillId="0" borderId="16" xfId="72" applyFont="1" applyBorder="1" applyAlignment="1">
      <alignment horizontal="centerContinuous" vertical="center"/>
    </xf>
    <xf numFmtId="0" fontId="37" fillId="0" borderId="50" xfId="72" applyFont="1" applyBorder="1" applyAlignment="1">
      <alignment horizontal="center" vertical="center"/>
    </xf>
    <xf numFmtId="0" fontId="37" fillId="0" borderId="33" xfId="72" applyFont="1" applyBorder="1" applyAlignment="1">
      <alignment horizontal="center" vertical="center"/>
    </xf>
    <xf numFmtId="0" fontId="33" fillId="0" borderId="0" xfId="72" applyFont="1" applyAlignment="1">
      <alignment horizontal="center"/>
    </xf>
    <xf numFmtId="0" fontId="33" fillId="0" borderId="0" xfId="72" applyFont="1" applyAlignment="1">
      <alignment horizontal="centerContinuous"/>
    </xf>
    <xf numFmtId="0" fontId="37" fillId="0" borderId="0" xfId="72" applyFont="1" applyAlignment="1">
      <alignment vertical="top" wrapText="1"/>
    </xf>
    <xf numFmtId="0" fontId="37" fillId="0" borderId="0" xfId="72" applyFont="1" applyAlignment="1">
      <alignment horizontal="left"/>
    </xf>
    <xf numFmtId="0" fontId="118" fillId="0" borderId="0" xfId="72" applyFont="1" applyAlignment="1"/>
    <xf numFmtId="0" fontId="37" fillId="0" borderId="0" xfId="72" applyFont="1" applyAlignment="1">
      <alignment horizontal="right"/>
    </xf>
    <xf numFmtId="0" fontId="60" fillId="0" borderId="0" xfId="72" applyFont="1" applyAlignment="1">
      <alignment horizontal="centerContinuous"/>
    </xf>
    <xf numFmtId="0" fontId="72" fillId="0" borderId="33" xfId="47" applyFont="1" applyBorder="1" applyAlignment="1">
      <alignment horizontal="center" vertical="center" wrapText="1"/>
    </xf>
    <xf numFmtId="0" fontId="71" fillId="0" borderId="33" xfId="47" applyFont="1" applyBorder="1" applyAlignment="1">
      <alignment horizontal="justify" vertical="center" wrapText="1"/>
    </xf>
    <xf numFmtId="0" fontId="37" fillId="0" borderId="0" xfId="61" applyFont="1">
      <alignment vertical="center"/>
    </xf>
    <xf numFmtId="0" fontId="37" fillId="0" borderId="108" xfId="61" applyFont="1" applyBorder="1">
      <alignment vertical="center"/>
    </xf>
    <xf numFmtId="0" fontId="37" fillId="0" borderId="0" xfId="61" applyFont="1" applyAlignment="1">
      <alignment horizontal="left"/>
    </xf>
    <xf numFmtId="0" fontId="37" fillId="0" borderId="0" xfId="61" applyFont="1" applyAlignment="1">
      <alignment vertical="center" shrinkToFit="1"/>
    </xf>
    <xf numFmtId="0" fontId="37" fillId="0" borderId="0" xfId="61" applyFont="1" applyAlignment="1">
      <alignment vertical="center" wrapText="1"/>
    </xf>
    <xf numFmtId="0" fontId="37" fillId="0" borderId="0" xfId="61" applyFont="1" applyAlignment="1">
      <alignment horizontal="distributed" vertical="center" wrapText="1"/>
    </xf>
    <xf numFmtId="0" fontId="37" fillId="0" borderId="0" xfId="61" applyFont="1" applyAlignment="1">
      <alignment horizontal="distributed" vertical="center"/>
    </xf>
    <xf numFmtId="0" fontId="37" fillId="0" borderId="0" xfId="61" applyFont="1" applyAlignment="1">
      <alignment horizontal="center" vertical="center" shrinkToFit="1"/>
    </xf>
    <xf numFmtId="0" fontId="130" fillId="0" borderId="0" xfId="61" applyFont="1" applyAlignment="1">
      <alignment horizontal="right" vertical="center"/>
    </xf>
    <xf numFmtId="0" fontId="130" fillId="0" borderId="0" xfId="61" applyFont="1">
      <alignment vertical="center"/>
    </xf>
    <xf numFmtId="0" fontId="37" fillId="0" borderId="91" xfId="61" applyFont="1" applyBorder="1">
      <alignment vertical="center"/>
    </xf>
    <xf numFmtId="0" fontId="58" fillId="0" borderId="0" xfId="61" applyFont="1">
      <alignment vertical="center"/>
    </xf>
    <xf numFmtId="0" fontId="58" fillId="0" borderId="0" xfId="61" applyFont="1" applyAlignment="1">
      <alignment horizontal="right" vertical="center"/>
    </xf>
    <xf numFmtId="0" fontId="55" fillId="0" borderId="0" xfId="75" applyFont="1">
      <alignment vertical="center"/>
    </xf>
    <xf numFmtId="0" fontId="55" fillId="0" borderId="80" xfId="75" applyFont="1" applyBorder="1">
      <alignment vertical="center"/>
    </xf>
    <xf numFmtId="0" fontId="55" fillId="0" borderId="45" xfId="75" applyFont="1" applyBorder="1">
      <alignment vertical="center"/>
    </xf>
    <xf numFmtId="0" fontId="55" fillId="0" borderId="79" xfId="75" applyFont="1" applyBorder="1" applyAlignment="1">
      <alignment vertical="center" textRotation="255"/>
    </xf>
    <xf numFmtId="0" fontId="55" fillId="0" borderId="77" xfId="75" applyFont="1" applyBorder="1">
      <alignment vertical="center"/>
    </xf>
    <xf numFmtId="0" fontId="55" fillId="0" borderId="105" xfId="75" applyFont="1" applyBorder="1">
      <alignment vertical="center"/>
    </xf>
    <xf numFmtId="0" fontId="55" fillId="0" borderId="78" xfId="75" applyFont="1" applyBorder="1" applyAlignment="1">
      <alignment vertical="center" textRotation="255"/>
    </xf>
    <xf numFmtId="0" fontId="55" fillId="0" borderId="106" xfId="75" applyFont="1" applyBorder="1">
      <alignment vertical="center"/>
    </xf>
    <xf numFmtId="0" fontId="55" fillId="0" borderId="29" xfId="75" applyFont="1" applyBorder="1">
      <alignment vertical="center"/>
    </xf>
    <xf numFmtId="0" fontId="55" fillId="0" borderId="130" xfId="75" applyFont="1" applyBorder="1" applyAlignment="1">
      <alignment horizontal="center" vertical="center" textRotation="255"/>
    </xf>
    <xf numFmtId="0" fontId="55" fillId="0" borderId="81" xfId="75" applyFont="1" applyBorder="1" applyAlignment="1">
      <alignment vertical="center" textRotation="255"/>
    </xf>
    <xf numFmtId="0" fontId="55" fillId="0" borderId="79" xfId="75" applyFont="1" applyBorder="1">
      <alignment vertical="center"/>
    </xf>
    <xf numFmtId="0" fontId="55" fillId="0" borderId="78" xfId="75" applyFont="1" applyBorder="1">
      <alignment vertical="center"/>
    </xf>
    <xf numFmtId="0" fontId="55" fillId="0" borderId="82" xfId="75" applyFont="1" applyBorder="1">
      <alignment vertical="center"/>
    </xf>
    <xf numFmtId="0" fontId="55" fillId="0" borderId="49" xfId="75" applyFont="1" applyBorder="1">
      <alignment vertical="center"/>
    </xf>
    <xf numFmtId="0" fontId="55" fillId="0" borderId="81" xfId="75" applyFont="1" applyBorder="1">
      <alignment vertical="center"/>
    </xf>
    <xf numFmtId="0" fontId="55" fillId="0" borderId="0" xfId="75" applyFont="1" applyAlignment="1">
      <alignment horizontal="right" vertical="center"/>
    </xf>
    <xf numFmtId="0" fontId="37" fillId="0" borderId="0" xfId="75" applyFont="1">
      <alignment vertical="center"/>
    </xf>
    <xf numFmtId="0" fontId="37" fillId="0" borderId="101" xfId="75" applyFont="1" applyBorder="1">
      <alignment vertical="center"/>
    </xf>
    <xf numFmtId="0" fontId="37" fillId="0" borderId="100" xfId="75" applyFont="1" applyBorder="1">
      <alignment vertical="center"/>
    </xf>
    <xf numFmtId="0" fontId="37" fillId="0" borderId="92" xfId="75" applyFont="1" applyBorder="1" applyAlignment="1"/>
    <xf numFmtId="0" fontId="37" fillId="0" borderId="91" xfId="75" applyFont="1" applyBorder="1" applyAlignment="1"/>
    <xf numFmtId="0" fontId="37" fillId="0" borderId="99" xfId="75" applyFont="1" applyBorder="1" applyAlignment="1"/>
    <xf numFmtId="0" fontId="37" fillId="0" borderId="0" xfId="75" applyFont="1" applyAlignment="1"/>
    <xf numFmtId="0" fontId="37" fillId="0" borderId="102" xfId="75" applyFont="1" applyBorder="1" applyAlignment="1"/>
    <xf numFmtId="0" fontId="33" fillId="0" borderId="0" xfId="75" applyFont="1" applyAlignment="1"/>
    <xf numFmtId="0" fontId="131" fillId="0" borderId="0" xfId="75" applyFont="1" applyAlignment="1"/>
    <xf numFmtId="0" fontId="58" fillId="0" borderId="0" xfId="75" applyFont="1" applyAlignment="1">
      <alignment horizontal="center"/>
    </xf>
    <xf numFmtId="0" fontId="37" fillId="0" borderId="258" xfId="75" applyFont="1" applyBorder="1" applyAlignment="1"/>
    <xf numFmtId="0" fontId="132" fillId="0" borderId="258" xfId="75" applyFont="1" applyBorder="1" applyAlignment="1">
      <alignment horizontal="center"/>
    </xf>
    <xf numFmtId="0" fontId="37" fillId="0" borderId="101" xfId="75" applyFont="1" applyBorder="1" applyAlignment="1"/>
    <xf numFmtId="0" fontId="37" fillId="0" borderId="100" xfId="75" applyFont="1" applyBorder="1" applyAlignment="1"/>
    <xf numFmtId="0" fontId="37" fillId="0" borderId="0" xfId="75" applyFont="1" applyAlignment="1">
      <alignment horizontal="center"/>
    </xf>
    <xf numFmtId="0" fontId="37" fillId="0" borderId="0" xfId="76" applyFont="1" applyAlignment="1">
      <alignment vertical="center"/>
    </xf>
    <xf numFmtId="0" fontId="133" fillId="0" borderId="0" xfId="76" applyFont="1" applyAlignment="1">
      <alignment vertical="center"/>
    </xf>
    <xf numFmtId="0" fontId="135" fillId="0" borderId="78" xfId="76" applyFont="1" applyBorder="1" applyAlignment="1">
      <alignment horizontal="centerContinuous" vertical="center"/>
    </xf>
    <xf numFmtId="0" fontId="114" fillId="0" borderId="0" xfId="76" applyFont="1" applyAlignment="1">
      <alignment horizontal="centerContinuous" vertical="center"/>
    </xf>
    <xf numFmtId="0" fontId="104" fillId="0" borderId="0" xfId="76" applyFont="1" applyAlignment="1">
      <alignment horizontal="centerContinuous" vertical="center"/>
    </xf>
    <xf numFmtId="0" fontId="114" fillId="0" borderId="77" xfId="76" applyFont="1" applyBorder="1" applyAlignment="1">
      <alignment horizontal="centerContinuous" vertical="center"/>
    </xf>
    <xf numFmtId="0" fontId="136" fillId="0" borderId="0" xfId="76" applyFont="1" applyAlignment="1">
      <alignment vertical="center"/>
    </xf>
    <xf numFmtId="0" fontId="134" fillId="0" borderId="78" xfId="76" applyFont="1" applyBorder="1" applyAlignment="1">
      <alignment vertical="center"/>
    </xf>
    <xf numFmtId="0" fontId="134" fillId="0" borderId="0" xfId="76" applyFont="1" applyAlignment="1">
      <alignment vertical="center"/>
    </xf>
    <xf numFmtId="0" fontId="134" fillId="0" borderId="77" xfId="76" applyFont="1" applyBorder="1" applyAlignment="1">
      <alignment vertical="center"/>
    </xf>
    <xf numFmtId="0" fontId="134" fillId="0" borderId="67" xfId="76" applyFont="1" applyBorder="1" applyAlignment="1">
      <alignment horizontal="centerContinuous" vertical="center"/>
    </xf>
    <xf numFmtId="0" fontId="133" fillId="0" borderId="34" xfId="76" applyFont="1" applyBorder="1" applyAlignment="1">
      <alignment horizontal="centerContinuous" vertical="center"/>
    </xf>
    <xf numFmtId="0" fontId="134" fillId="0" borderId="34" xfId="76" applyFont="1" applyBorder="1" applyAlignment="1">
      <alignment horizontal="centerContinuous" vertical="center"/>
    </xf>
    <xf numFmtId="0" fontId="134" fillId="0" borderId="36" xfId="76" applyFont="1" applyBorder="1" applyAlignment="1">
      <alignment horizontal="centerContinuous" vertical="center"/>
    </xf>
    <xf numFmtId="0" fontId="133" fillId="0" borderId="78" xfId="76" applyFont="1" applyBorder="1" applyAlignment="1">
      <alignment vertical="center"/>
    </xf>
    <xf numFmtId="0" fontId="134" fillId="0" borderId="259" xfId="76" applyFont="1" applyBorder="1" applyAlignment="1">
      <alignment horizontal="right" vertical="center"/>
    </xf>
    <xf numFmtId="0" fontId="134" fillId="0" borderId="0" xfId="76" applyFont="1" applyAlignment="1">
      <alignment horizontal="left" vertical="center"/>
    </xf>
    <xf numFmtId="0" fontId="133" fillId="0" borderId="36" xfId="76" applyFont="1" applyBorder="1" applyAlignment="1">
      <alignment horizontal="centerContinuous" vertical="center"/>
    </xf>
    <xf numFmtId="0" fontId="134" fillId="0" borderId="33" xfId="76" applyFont="1" applyBorder="1" applyAlignment="1">
      <alignment horizontal="centerContinuous" vertical="center"/>
    </xf>
    <xf numFmtId="0" fontId="133" fillId="0" borderId="52" xfId="76" applyFont="1" applyBorder="1" applyAlignment="1">
      <alignment vertical="center"/>
    </xf>
    <xf numFmtId="0" fontId="133" fillId="0" borderId="29" xfId="76" applyFont="1" applyBorder="1" applyAlignment="1">
      <alignment vertical="center"/>
    </xf>
    <xf numFmtId="0" fontId="133" fillId="0" borderId="67" xfId="76" applyFont="1" applyBorder="1" applyAlignment="1">
      <alignment horizontal="centerContinuous" vertical="center"/>
    </xf>
    <xf numFmtId="0" fontId="134" fillId="0" borderId="20" xfId="76" applyFont="1" applyBorder="1" applyAlignment="1">
      <alignment horizontal="centerContinuous" vertical="center"/>
    </xf>
    <xf numFmtId="0" fontId="134" fillId="0" borderId="52" xfId="76" applyFont="1" applyBorder="1" applyAlignment="1">
      <alignment horizontal="centerContinuous" vertical="center"/>
    </xf>
    <xf numFmtId="0" fontId="134" fillId="0" borderId="54" xfId="76" applyFont="1" applyBorder="1" applyAlignment="1">
      <alignment horizontal="centerContinuous" vertical="center"/>
    </xf>
    <xf numFmtId="0" fontId="134" fillId="0" borderId="105" xfId="76" applyFont="1" applyBorder="1" applyAlignment="1">
      <alignment horizontal="centerContinuous" vertical="center"/>
    </xf>
    <xf numFmtId="0" fontId="37" fillId="0" borderId="93" xfId="75" applyFont="1" applyBorder="1">
      <alignment vertical="center"/>
    </xf>
    <xf numFmtId="0" fontId="37" fillId="0" borderId="94" xfId="75" applyFont="1" applyBorder="1">
      <alignment vertical="center"/>
    </xf>
    <xf numFmtId="0" fontId="37" fillId="0" borderId="94" xfId="75" applyFont="1" applyBorder="1" applyAlignment="1">
      <alignment horizontal="center" vertical="center"/>
    </xf>
    <xf numFmtId="0" fontId="37" fillId="0" borderId="108" xfId="76" applyFont="1" applyBorder="1" applyAlignment="1">
      <alignment vertical="center"/>
    </xf>
    <xf numFmtId="0" fontId="37" fillId="0" borderId="0" xfId="76" applyFont="1" applyAlignment="1">
      <alignment horizontal="right" vertical="center"/>
    </xf>
    <xf numFmtId="0" fontId="37" fillId="0" borderId="0" xfId="76" applyFont="1" applyAlignment="1">
      <alignment horizontal="center" vertical="center"/>
    </xf>
    <xf numFmtId="0" fontId="37" fillId="0" borderId="0" xfId="76" applyFont="1" applyAlignment="1">
      <alignment horizontal="left" vertical="center" shrinkToFit="1"/>
    </xf>
    <xf numFmtId="0" fontId="37" fillId="0" borderId="0" xfId="76" applyFont="1" applyAlignment="1">
      <alignment horizontal="centerContinuous" vertical="center"/>
    </xf>
    <xf numFmtId="0" fontId="60" fillId="0" borderId="0" xfId="76" applyFont="1" applyAlignment="1">
      <alignment horizontal="centerContinuous" vertical="center"/>
    </xf>
    <xf numFmtId="0" fontId="58" fillId="0" borderId="0" xfId="76" applyFont="1" applyAlignment="1">
      <alignment horizontal="centerContinuous" vertical="center"/>
    </xf>
    <xf numFmtId="0" fontId="37" fillId="0" borderId="0" xfId="76" applyFont="1" applyAlignment="1">
      <alignment vertical="top"/>
    </xf>
    <xf numFmtId="0" fontId="118" fillId="0" borderId="0" xfId="76" applyFont="1" applyAlignment="1">
      <alignment vertical="center"/>
    </xf>
    <xf numFmtId="0" fontId="61" fillId="0" borderId="0" xfId="78" applyAlignment="1">
      <alignment vertical="center"/>
    </xf>
    <xf numFmtId="0" fontId="61" fillId="0" borderId="0" xfId="78" applyAlignment="1">
      <alignment horizontal="centerContinuous" vertical="center"/>
    </xf>
    <xf numFmtId="0" fontId="128" fillId="0" borderId="0" xfId="78" applyFont="1" applyAlignment="1">
      <alignment horizontal="centerContinuous" vertical="center"/>
    </xf>
    <xf numFmtId="0" fontId="61" fillId="0" borderId="0" xfId="78" applyAlignment="1">
      <alignment horizontal="left" vertical="center"/>
    </xf>
    <xf numFmtId="0" fontId="37" fillId="0" borderId="0" xfId="78" applyFont="1" applyAlignment="1">
      <alignment vertical="center"/>
    </xf>
    <xf numFmtId="0" fontId="37" fillId="0" borderId="0" xfId="79" applyFont="1"/>
    <xf numFmtId="49" fontId="37" fillId="0" borderId="0" xfId="79" applyNumberFormat="1" applyFont="1"/>
    <xf numFmtId="0" fontId="118" fillId="0" borderId="0" xfId="79" applyFont="1"/>
    <xf numFmtId="0" fontId="37" fillId="0" borderId="0" xfId="76" quotePrefix="1" applyFont="1" applyAlignment="1">
      <alignment vertical="center"/>
    </xf>
    <xf numFmtId="0" fontId="37" fillId="0" borderId="0" xfId="76" applyFont="1" applyAlignment="1">
      <alignment horizontal="center" vertical="center" shrinkToFit="1"/>
    </xf>
    <xf numFmtId="176" fontId="37" fillId="0" borderId="0" xfId="76" applyNumberFormat="1" applyFont="1" applyAlignment="1">
      <alignment horizontal="center" vertical="center" shrinkToFit="1"/>
    </xf>
    <xf numFmtId="0" fontId="61" fillId="0" borderId="0" xfId="80" applyAlignment="1">
      <alignment vertical="center"/>
    </xf>
    <xf numFmtId="0" fontId="61" fillId="0" borderId="52" xfId="80" applyBorder="1" applyAlignment="1">
      <alignment vertical="center"/>
    </xf>
    <xf numFmtId="0" fontId="61" fillId="0" borderId="32" xfId="80" applyBorder="1" applyAlignment="1">
      <alignment vertical="center" wrapText="1"/>
    </xf>
    <xf numFmtId="0" fontId="61" fillId="0" borderId="19" xfId="80" applyBorder="1" applyAlignment="1">
      <alignment vertical="center" wrapText="1"/>
    </xf>
    <xf numFmtId="0" fontId="61" fillId="0" borderId="32" xfId="80" applyBorder="1" applyAlignment="1">
      <alignment horizontal="centerContinuous" vertical="center"/>
    </xf>
    <xf numFmtId="0" fontId="61" fillId="0" borderId="12" xfId="80" applyBorder="1" applyAlignment="1">
      <alignment horizontal="centerContinuous" vertical="center"/>
    </xf>
    <xf numFmtId="0" fontId="61" fillId="0" borderId="29" xfId="80" applyBorder="1" applyAlignment="1">
      <alignment horizontal="centerContinuous" vertical="center"/>
    </xf>
    <xf numFmtId="188" fontId="61" fillId="0" borderId="32" xfId="81" applyFont="1" applyFill="1" applyBorder="1" applyAlignment="1">
      <alignment horizontal="centerContinuous" vertical="center"/>
    </xf>
    <xf numFmtId="188" fontId="61" fillId="0" borderId="29" xfId="81" applyFont="1" applyFill="1" applyBorder="1" applyAlignment="1">
      <alignment horizontal="centerContinuous" vertical="center"/>
    </xf>
    <xf numFmtId="188" fontId="61" fillId="0" borderId="34" xfId="81" applyFont="1" applyFill="1" applyBorder="1" applyAlignment="1">
      <alignment horizontal="centerContinuous" vertical="center"/>
    </xf>
    <xf numFmtId="188" fontId="61" fillId="0" borderId="16" xfId="81" applyFont="1" applyFill="1" applyBorder="1" applyAlignment="1">
      <alignment horizontal="centerContinuous" vertical="center"/>
    </xf>
    <xf numFmtId="0" fontId="61" fillId="0" borderId="0" xfId="80" applyAlignment="1">
      <alignment horizontal="centerContinuous" vertical="center"/>
    </xf>
    <xf numFmtId="0" fontId="61" fillId="0" borderId="0" xfId="82" applyAlignment="1">
      <alignment horizontal="right" vertical="center"/>
    </xf>
    <xf numFmtId="0" fontId="61" fillId="0" borderId="0" xfId="80" applyAlignment="1">
      <alignment horizontal="right" vertical="center"/>
    </xf>
    <xf numFmtId="0" fontId="61" fillId="0" borderId="0" xfId="82" applyAlignment="1">
      <alignment vertical="center"/>
    </xf>
    <xf numFmtId="0" fontId="37" fillId="0" borderId="0" xfId="80" applyFont="1" applyAlignment="1">
      <alignment vertical="center"/>
    </xf>
    <xf numFmtId="0" fontId="61" fillId="0" borderId="0" xfId="83" applyAlignment="1">
      <alignment vertical="center"/>
    </xf>
    <xf numFmtId="0" fontId="61" fillId="0" borderId="108" xfId="83" applyBorder="1" applyAlignment="1">
      <alignment vertical="center"/>
    </xf>
    <xf numFmtId="0" fontId="61" fillId="0" borderId="29" xfId="83" applyBorder="1" applyAlignment="1">
      <alignment vertical="center"/>
    </xf>
    <xf numFmtId="0" fontId="61" fillId="0" borderId="19" xfId="83" applyBorder="1" applyAlignment="1">
      <alignment vertical="center"/>
    </xf>
    <xf numFmtId="0" fontId="61" fillId="0" borderId="0" xfId="83" applyAlignment="1">
      <alignment horizontal="right" vertical="center"/>
    </xf>
    <xf numFmtId="0" fontId="61" fillId="0" borderId="50" xfId="83" applyBorder="1" applyAlignment="1">
      <alignment vertical="center"/>
    </xf>
    <xf numFmtId="0" fontId="61" fillId="0" borderId="50" xfId="83" applyBorder="1" applyAlignment="1">
      <alignment horizontal="centerContinuous" vertical="center"/>
    </xf>
    <xf numFmtId="0" fontId="61" fillId="0" borderId="32" xfId="83" applyBorder="1" applyAlignment="1">
      <alignment vertical="center" shrinkToFit="1"/>
    </xf>
    <xf numFmtId="0" fontId="61" fillId="0" borderId="15" xfId="83" applyBorder="1" applyAlignment="1">
      <alignment vertical="center" shrinkToFit="1"/>
    </xf>
    <xf numFmtId="0" fontId="61" fillId="0" borderId="50" xfId="83" applyBorder="1" applyAlignment="1">
      <alignment vertical="center" shrinkToFit="1"/>
    </xf>
    <xf numFmtId="0" fontId="61" fillId="0" borderId="32" xfId="83" applyBorder="1" applyAlignment="1">
      <alignment horizontal="centerContinuous" vertical="center"/>
    </xf>
    <xf numFmtId="0" fontId="61" fillId="0" borderId="29" xfId="83" applyBorder="1" applyAlignment="1">
      <alignment horizontal="centerContinuous" vertical="center"/>
    </xf>
    <xf numFmtId="0" fontId="61" fillId="0" borderId="36" xfId="83" applyBorder="1" applyAlignment="1">
      <alignment horizontal="centerContinuous" vertical="center"/>
    </xf>
    <xf numFmtId="0" fontId="61" fillId="0" borderId="16" xfId="83" applyBorder="1" applyAlignment="1">
      <alignment horizontal="centerContinuous" vertical="center"/>
    </xf>
    <xf numFmtId="0" fontId="61" fillId="0" borderId="33" xfId="83" applyBorder="1" applyAlignment="1">
      <alignment horizontal="center" vertical="center"/>
    </xf>
    <xf numFmtId="0" fontId="61" fillId="0" borderId="0" xfId="83" applyAlignment="1">
      <alignment horizontal="centerContinuous" vertical="center"/>
    </xf>
    <xf numFmtId="0" fontId="61" fillId="0" borderId="10" xfId="84" applyBorder="1" applyAlignment="1">
      <alignment vertical="center" wrapText="1"/>
    </xf>
    <xf numFmtId="0" fontId="61" fillId="0" borderId="132" xfId="84" applyBorder="1" applyAlignment="1">
      <alignment vertical="center" wrapText="1"/>
    </xf>
    <xf numFmtId="0" fontId="61" fillId="0" borderId="32" xfId="84" applyBorder="1" applyAlignment="1">
      <alignment vertical="center" wrapText="1"/>
    </xf>
    <xf numFmtId="0" fontId="61" fillId="0" borderId="114" xfId="84" applyBorder="1" applyAlignment="1">
      <alignment vertical="center" wrapText="1"/>
    </xf>
    <xf numFmtId="0" fontId="61" fillId="0" borderId="36" xfId="84" applyBorder="1" applyAlignment="1">
      <alignment vertical="center" wrapText="1"/>
    </xf>
    <xf numFmtId="0" fontId="61" fillId="0" borderId="115" xfId="84" applyBorder="1" applyAlignment="1">
      <alignment vertical="center" wrapText="1"/>
    </xf>
    <xf numFmtId="0" fontId="61" fillId="0" borderId="164" xfId="84" applyBorder="1" applyAlignment="1">
      <alignment horizontal="centerContinuous" vertical="center"/>
    </xf>
    <xf numFmtId="0" fontId="61" fillId="0" borderId="117" xfId="84" applyBorder="1" applyAlignment="1">
      <alignment horizontal="centerContinuous" vertical="center"/>
    </xf>
    <xf numFmtId="0" fontId="61" fillId="0" borderId="0" xfId="84" applyAlignment="1">
      <alignment vertical="center"/>
    </xf>
    <xf numFmtId="0" fontId="61" fillId="0" borderId="0" xfId="84" applyAlignment="1">
      <alignment horizontal="left" vertical="center"/>
    </xf>
    <xf numFmtId="0" fontId="61" fillId="0" borderId="0" xfId="84" applyAlignment="1">
      <alignment horizontal="right" vertical="center"/>
    </xf>
    <xf numFmtId="0" fontId="61" fillId="0" borderId="0" xfId="84" applyAlignment="1">
      <alignment vertical="center" shrinkToFit="1"/>
    </xf>
    <xf numFmtId="0" fontId="61" fillId="0" borderId="0" xfId="84" applyAlignment="1">
      <alignment vertical="top" wrapText="1"/>
    </xf>
    <xf numFmtId="0" fontId="37" fillId="0" borderId="0" xfId="84" applyFont="1" applyAlignment="1">
      <alignment vertical="center"/>
    </xf>
    <xf numFmtId="176" fontId="37" fillId="0" borderId="0" xfId="61" applyNumberFormat="1" applyFont="1" applyAlignment="1">
      <alignment vertical="center" shrinkToFit="1"/>
    </xf>
    <xf numFmtId="0" fontId="37" fillId="0" borderId="0" xfId="61" quotePrefix="1" applyFont="1">
      <alignment vertical="center"/>
    </xf>
    <xf numFmtId="0" fontId="61" fillId="0" borderId="0" xfId="85"/>
    <xf numFmtId="0" fontId="37" fillId="0" borderId="0" xfId="61" applyFont="1" applyAlignment="1">
      <alignment horizontal="left" vertical="center" wrapText="1"/>
    </xf>
    <xf numFmtId="0" fontId="37" fillId="0" borderId="0" xfId="61" applyFont="1" applyAlignment="1">
      <alignment horizontal="left" vertical="center"/>
    </xf>
    <xf numFmtId="0" fontId="37" fillId="0" borderId="0" xfId="61" applyFont="1" applyAlignment="1">
      <alignment horizontal="left" vertical="center" indent="1" shrinkToFit="1"/>
    </xf>
    <xf numFmtId="0" fontId="55" fillId="0" borderId="0" xfId="76" applyFont="1" applyAlignment="1">
      <alignment vertical="center"/>
    </xf>
    <xf numFmtId="0" fontId="105" fillId="0" borderId="33" xfId="76" applyFont="1" applyBorder="1" applyAlignment="1">
      <alignment horizontal="center" vertical="center" wrapText="1"/>
    </xf>
    <xf numFmtId="0" fontId="105" fillId="0" borderId="33" xfId="76" applyFont="1" applyBorder="1" applyAlignment="1">
      <alignment horizontal="left" vertical="center" wrapText="1"/>
    </xf>
    <xf numFmtId="0" fontId="55" fillId="0" borderId="0" xfId="76" applyFont="1" applyAlignment="1">
      <alignment horizontal="center" vertical="center"/>
    </xf>
    <xf numFmtId="0" fontId="55" fillId="0" borderId="0" xfId="76" applyFont="1" applyAlignment="1">
      <alignment horizontal="left" vertical="top"/>
    </xf>
    <xf numFmtId="0" fontId="55" fillId="0" borderId="16" xfId="76" applyFont="1" applyBorder="1" applyAlignment="1">
      <alignment horizontal="center" vertical="center"/>
    </xf>
    <xf numFmtId="0" fontId="143" fillId="0" borderId="0" xfId="64" applyFont="1" applyAlignment="1">
      <alignment vertical="center"/>
    </xf>
    <xf numFmtId="0" fontId="144" fillId="0" borderId="0" xfId="64" applyFont="1"/>
    <xf numFmtId="0" fontId="144" fillId="0" borderId="0" xfId="64" applyFont="1" applyAlignment="1">
      <alignment vertical="center"/>
    </xf>
    <xf numFmtId="0" fontId="144" fillId="0" borderId="0" xfId="64" applyFont="1" applyAlignment="1">
      <alignment horizontal="center"/>
    </xf>
    <xf numFmtId="0" fontId="144" fillId="0" borderId="0" xfId="64" applyFont="1" applyAlignment="1">
      <alignment wrapText="1"/>
    </xf>
    <xf numFmtId="0" fontId="144" fillId="0" borderId="12" xfId="64" applyFont="1" applyBorder="1" applyAlignment="1">
      <alignment vertical="center"/>
    </xf>
    <xf numFmtId="0" fontId="144" fillId="0" borderId="29" xfId="64" applyFont="1" applyBorder="1" applyAlignment="1">
      <alignment vertical="center"/>
    </xf>
    <xf numFmtId="0" fontId="144" fillId="0" borderId="29" xfId="64" applyFont="1" applyBorder="1" applyAlignment="1">
      <alignment horizontal="right" vertical="center"/>
    </xf>
    <xf numFmtId="0" fontId="144" fillId="0" borderId="29" xfId="64" applyFont="1" applyBorder="1" applyAlignment="1">
      <alignment horizontal="left" vertical="center"/>
    </xf>
    <xf numFmtId="0" fontId="144" fillId="0" borderId="32" xfId="64" applyFont="1" applyBorder="1" applyAlignment="1">
      <alignment vertical="center"/>
    </xf>
    <xf numFmtId="0" fontId="144" fillId="0" borderId="0" xfId="64" applyFont="1" applyAlignment="1">
      <alignment horizontal="center" vertical="center"/>
    </xf>
    <xf numFmtId="0" fontId="144" fillId="0" borderId="85" xfId="64" applyFont="1" applyBorder="1" applyAlignment="1">
      <alignment vertical="center"/>
    </xf>
    <xf numFmtId="0" fontId="146" fillId="0" borderId="0" xfId="65" applyFont="1" applyAlignment="1">
      <alignment vertical="center"/>
    </xf>
    <xf numFmtId="0" fontId="146" fillId="0" borderId="0" xfId="65" applyFont="1" applyAlignment="1">
      <alignment horizontal="center" vertical="center"/>
    </xf>
    <xf numFmtId="0" fontId="33" fillId="0" borderId="0" xfId="65" applyFont="1" applyAlignment="1">
      <alignment vertical="center"/>
    </xf>
    <xf numFmtId="0" fontId="53" fillId="0" borderId="33" xfId="65" applyFont="1" applyBorder="1" applyAlignment="1">
      <alignment horizontal="center" vertical="center"/>
    </xf>
    <xf numFmtId="0" fontId="33" fillId="0" borderId="0" xfId="65" applyFont="1" applyAlignment="1">
      <alignment horizontal="center" vertical="center"/>
    </xf>
    <xf numFmtId="0" fontId="53" fillId="0" borderId="53" xfId="65" applyFont="1" applyBorder="1" applyAlignment="1">
      <alignment horizontal="center" vertical="center"/>
    </xf>
    <xf numFmtId="0" fontId="53" fillId="0" borderId="0" xfId="65" applyFont="1" applyAlignment="1">
      <alignment horizontal="center" vertical="center"/>
    </xf>
    <xf numFmtId="0" fontId="33" fillId="0" borderId="0" xfId="65" applyFont="1" applyAlignment="1">
      <alignment vertical="center" wrapText="1"/>
    </xf>
    <xf numFmtId="0" fontId="33" fillId="0" borderId="33" xfId="65" applyFont="1" applyBorder="1" applyAlignment="1">
      <alignment vertical="center"/>
    </xf>
    <xf numFmtId="0" fontId="51" fillId="0" borderId="29" xfId="65" applyFont="1" applyBorder="1" applyAlignment="1">
      <alignment vertical="center" textRotation="255" wrapText="1"/>
    </xf>
    <xf numFmtId="0" fontId="53" fillId="0" borderId="29" xfId="65" applyFont="1" applyBorder="1" applyAlignment="1">
      <alignment vertical="center"/>
    </xf>
    <xf numFmtId="0" fontId="43" fillId="0" borderId="0" xfId="65" applyFont="1" applyAlignment="1">
      <alignment horizontal="center" vertical="center"/>
    </xf>
    <xf numFmtId="0" fontId="123" fillId="0" borderId="0" xfId="86" applyFont="1">
      <alignment vertical="center"/>
    </xf>
    <xf numFmtId="0" fontId="37" fillId="0" borderId="0" xfId="86" applyFont="1">
      <alignment vertical="center"/>
    </xf>
    <xf numFmtId="0" fontId="8" fillId="0" borderId="0" xfId="86">
      <alignment vertical="center"/>
    </xf>
    <xf numFmtId="0" fontId="8" fillId="0" borderId="99" xfId="86" applyBorder="1">
      <alignment vertical="center"/>
    </xf>
    <xf numFmtId="0" fontId="124" fillId="30" borderId="0" xfId="86" applyFont="1" applyFill="1" applyAlignment="1">
      <alignment horizontal="left" vertical="center"/>
    </xf>
    <xf numFmtId="0" fontId="43" fillId="0" borderId="0" xfId="86" applyFont="1">
      <alignment vertical="center"/>
    </xf>
    <xf numFmtId="0" fontId="37" fillId="0" borderId="0" xfId="86" applyFont="1" applyAlignment="1">
      <alignment horizontal="center" vertical="center"/>
    </xf>
    <xf numFmtId="0" fontId="33" fillId="0" borderId="0" xfId="86" applyFont="1" applyAlignment="1">
      <alignment horizontal="distributed" vertical="center" indent="1"/>
    </xf>
    <xf numFmtId="0" fontId="36" fillId="30" borderId="0" xfId="86" applyFont="1" applyFill="1" applyAlignment="1">
      <alignment horizontal="center" vertical="center"/>
    </xf>
    <xf numFmtId="0" fontId="37" fillId="0" borderId="0" xfId="86" applyFont="1" applyAlignment="1">
      <alignment horizontal="right" vertical="center"/>
    </xf>
    <xf numFmtId="0" fontId="53" fillId="0" borderId="0" xfId="86" applyFont="1" applyAlignment="1">
      <alignment horizontal="right" vertical="center"/>
    </xf>
    <xf numFmtId="0" fontId="33" fillId="0" borderId="0" xfId="86" applyFont="1">
      <alignment vertical="center"/>
    </xf>
    <xf numFmtId="0" fontId="37" fillId="0" borderId="0" xfId="86" applyFont="1" applyAlignment="1">
      <alignment horizontal="center" vertical="center" wrapText="1"/>
    </xf>
    <xf numFmtId="0" fontId="53" fillId="0" borderId="0" xfId="86" applyFont="1">
      <alignment vertical="center"/>
    </xf>
    <xf numFmtId="0" fontId="100" fillId="0" borderId="0" xfId="86" applyFont="1">
      <alignment vertical="center"/>
    </xf>
    <xf numFmtId="0" fontId="99" fillId="0" borderId="0" xfId="86" applyFont="1">
      <alignment vertical="center"/>
    </xf>
    <xf numFmtId="0" fontId="8" fillId="0" borderId="0" xfId="86" applyAlignment="1">
      <alignment horizontal="distributed" vertical="center" indent="2"/>
    </xf>
    <xf numFmtId="0" fontId="53" fillId="0" borderId="0" xfId="86" applyFont="1" applyAlignment="1">
      <alignment horizontal="distributed" vertical="center" indent="2"/>
    </xf>
    <xf numFmtId="0" fontId="53" fillId="0" borderId="0" xfId="86" applyFont="1" applyAlignment="1">
      <alignment vertical="center" wrapText="1"/>
    </xf>
    <xf numFmtId="0" fontId="51" fillId="0" borderId="0" xfId="86" applyFont="1">
      <alignment vertical="center"/>
    </xf>
    <xf numFmtId="0" fontId="51" fillId="0" borderId="0" xfId="86" applyFont="1" applyAlignment="1">
      <alignment horizontal="left" vertical="center"/>
    </xf>
    <xf numFmtId="0" fontId="52" fillId="0" borderId="0" xfId="86" applyFont="1" applyAlignment="1">
      <alignment vertical="center" wrapText="1"/>
    </xf>
    <xf numFmtId="0" fontId="51" fillId="0" borderId="0" xfId="86" applyFont="1" applyAlignment="1">
      <alignment vertical="center" wrapText="1"/>
    </xf>
    <xf numFmtId="0" fontId="46" fillId="0" borderId="0" xfId="86" applyFont="1" applyAlignment="1">
      <alignment vertical="center" wrapText="1"/>
    </xf>
    <xf numFmtId="0" fontId="8" fillId="0" borderId="0" xfId="86" applyAlignment="1">
      <alignment horizontal="center" vertical="center"/>
    </xf>
    <xf numFmtId="0" fontId="126" fillId="0" borderId="0" xfId="66" applyFont="1">
      <alignment vertical="center"/>
    </xf>
    <xf numFmtId="0" fontId="126" fillId="0" borderId="0" xfId="66" applyFont="1" applyAlignment="1">
      <alignment horizontal="center" vertical="center"/>
    </xf>
    <xf numFmtId="0" fontId="147" fillId="0" borderId="0" xfId="66" applyFont="1">
      <alignment vertical="center"/>
    </xf>
    <xf numFmtId="0" fontId="147" fillId="0" borderId="29" xfId="66" applyFont="1" applyBorder="1" applyAlignment="1">
      <alignment horizontal="center" vertical="center"/>
    </xf>
    <xf numFmtId="0" fontId="147" fillId="0" borderId="163" xfId="66" applyFont="1" applyBorder="1">
      <alignment vertical="center"/>
    </xf>
    <xf numFmtId="0" fontId="147" fillId="0" borderId="164" xfId="66" applyFont="1" applyBorder="1">
      <alignment vertical="center"/>
    </xf>
    <xf numFmtId="0" fontId="147" fillId="0" borderId="67" xfId="66" applyFont="1" applyBorder="1">
      <alignment vertical="center"/>
    </xf>
    <xf numFmtId="0" fontId="147" fillId="0" borderId="36" xfId="66" applyFont="1" applyBorder="1">
      <alignment vertical="center"/>
    </xf>
    <xf numFmtId="0" fontId="147" fillId="0" borderId="16" xfId="66" applyFont="1" applyBorder="1" applyAlignment="1">
      <alignment horizontal="center" vertical="center"/>
    </xf>
    <xf numFmtId="0" fontId="147" fillId="0" borderId="159" xfId="66" applyFont="1" applyBorder="1">
      <alignment vertical="center"/>
    </xf>
    <xf numFmtId="0" fontId="147" fillId="0" borderId="10" xfId="66" applyFont="1" applyBorder="1">
      <alignment vertical="center"/>
    </xf>
    <xf numFmtId="0" fontId="147" fillId="0" borderId="38" xfId="66" applyFont="1" applyBorder="1" applyAlignment="1">
      <alignment horizontal="center" vertical="center"/>
    </xf>
    <xf numFmtId="0" fontId="147" fillId="0" borderId="80" xfId="66" applyFont="1" applyBorder="1">
      <alignment vertical="center"/>
    </xf>
    <xf numFmtId="0" fontId="147" fillId="0" borderId="14" xfId="66" applyFont="1" applyBorder="1" applyAlignment="1">
      <alignment horizontal="center" vertical="center"/>
    </xf>
    <xf numFmtId="0" fontId="147" fillId="0" borderId="15" xfId="66" applyFont="1" applyBorder="1" applyAlignment="1">
      <alignment horizontal="center" vertical="center"/>
    </xf>
    <xf numFmtId="0" fontId="147" fillId="0" borderId="49" xfId="66" applyFont="1" applyBorder="1">
      <alignment vertical="center"/>
    </xf>
    <xf numFmtId="0" fontId="147" fillId="0" borderId="14" xfId="66" applyFont="1" applyBorder="1">
      <alignment vertical="center"/>
    </xf>
    <xf numFmtId="0" fontId="147" fillId="0" borderId="88" xfId="66" applyFont="1" applyBorder="1">
      <alignment vertical="center"/>
    </xf>
    <xf numFmtId="0" fontId="147" fillId="0" borderId="32" xfId="66" applyFont="1" applyBorder="1">
      <alignment vertical="center"/>
    </xf>
    <xf numFmtId="0" fontId="147" fillId="0" borderId="34" xfId="66" applyFont="1" applyBorder="1">
      <alignment vertical="center"/>
    </xf>
    <xf numFmtId="0" fontId="147" fillId="0" borderId="20" xfId="66" applyFont="1" applyBorder="1" applyAlignment="1">
      <alignment horizontal="right" vertical="center"/>
    </xf>
    <xf numFmtId="0" fontId="147" fillId="0" borderId="20" xfId="66" applyFont="1" applyBorder="1">
      <alignment vertical="center"/>
    </xf>
    <xf numFmtId="0" fontId="147" fillId="0" borderId="54" xfId="66" applyFont="1" applyBorder="1">
      <alignment vertical="center"/>
    </xf>
    <xf numFmtId="0" fontId="147" fillId="0" borderId="12" xfId="66" applyFont="1" applyBorder="1" applyAlignment="1">
      <alignment horizontal="right" vertical="center"/>
    </xf>
    <xf numFmtId="0" fontId="147" fillId="0" borderId="12" xfId="66" applyFont="1" applyBorder="1">
      <alignment vertical="center"/>
    </xf>
    <xf numFmtId="0" fontId="147" fillId="0" borderId="38" xfId="66" applyFont="1" applyBorder="1">
      <alignment vertical="center"/>
    </xf>
    <xf numFmtId="0" fontId="147" fillId="0" borderId="40" xfId="66" applyFont="1" applyBorder="1">
      <alignment vertical="center"/>
    </xf>
    <xf numFmtId="0" fontId="147" fillId="0" borderId="161" xfId="66" applyFont="1" applyBorder="1">
      <alignment vertical="center"/>
    </xf>
    <xf numFmtId="0" fontId="147" fillId="0" borderId="162" xfId="66" applyFont="1" applyBorder="1">
      <alignment vertical="center"/>
    </xf>
    <xf numFmtId="0" fontId="149" fillId="0" borderId="82" xfId="66" applyFont="1" applyBorder="1">
      <alignment vertical="center"/>
    </xf>
    <xf numFmtId="0" fontId="126" fillId="0" borderId="0" xfId="66" applyFont="1" applyAlignment="1">
      <alignment vertical="center" wrapText="1"/>
    </xf>
    <xf numFmtId="0" fontId="149" fillId="0" borderId="77" xfId="66" applyFont="1" applyBorder="1">
      <alignment vertical="center"/>
    </xf>
    <xf numFmtId="0" fontId="149" fillId="0" borderId="174" xfId="66" applyFont="1" applyBorder="1">
      <alignment vertical="center"/>
    </xf>
    <xf numFmtId="0" fontId="149" fillId="0" borderId="80" xfId="66" applyFont="1" applyBorder="1" applyAlignment="1">
      <alignment vertical="center" shrinkToFit="1"/>
    </xf>
    <xf numFmtId="0" fontId="150" fillId="0" borderId="0" xfId="66" applyFont="1">
      <alignment vertical="center"/>
    </xf>
    <xf numFmtId="0" fontId="53" fillId="0" borderId="0" xfId="66" applyFont="1">
      <alignment vertical="center"/>
    </xf>
    <xf numFmtId="0" fontId="37" fillId="0" borderId="0" xfId="66" applyFont="1" applyAlignment="1">
      <alignment horizontal="left" vertical="center"/>
    </xf>
    <xf numFmtId="0" fontId="150" fillId="0" borderId="0" xfId="66" applyFont="1" applyAlignment="1">
      <alignment horizontal="left" vertical="center"/>
    </xf>
    <xf numFmtId="0" fontId="61" fillId="0" borderId="0" xfId="69" applyAlignment="1">
      <alignment horizontal="left" vertical="center" shrinkToFit="1"/>
    </xf>
    <xf numFmtId="0" fontId="43" fillId="26" borderId="33" xfId="0" applyFont="1" applyFill="1" applyBorder="1" applyAlignment="1">
      <alignment horizontal="distributed" vertical="center" indent="1"/>
    </xf>
    <xf numFmtId="0" fontId="61" fillId="0" borderId="0" xfId="69" applyAlignment="1">
      <alignment horizontal="left" vertical="center" indent="1" shrinkToFit="1"/>
    </xf>
    <xf numFmtId="0" fontId="128" fillId="0" borderId="0" xfId="69" applyFont="1" applyAlignment="1">
      <alignment horizontal="center"/>
    </xf>
    <xf numFmtId="189" fontId="61" fillId="0" borderId="0" xfId="69" applyNumberFormat="1"/>
    <xf numFmtId="0" fontId="33" fillId="0" borderId="0" xfId="50" applyFont="1" applyAlignment="1">
      <alignment vertical="center" wrapText="1"/>
    </xf>
    <xf numFmtId="38" fontId="37" fillId="0" borderId="91" xfId="34" applyFont="1" applyFill="1" applyBorder="1" applyAlignment="1">
      <alignment horizontal="center" vertical="center" shrinkToFit="1"/>
    </xf>
    <xf numFmtId="38" fontId="37" fillId="0" borderId="0" xfId="34" applyFont="1" applyFill="1" applyAlignment="1">
      <alignment horizontal="left" vertical="center" shrinkToFit="1"/>
    </xf>
    <xf numFmtId="49" fontId="37" fillId="0" borderId="0" xfId="61" applyNumberFormat="1" applyFont="1" applyAlignment="1">
      <alignment horizontal="left" vertical="center" shrinkToFit="1"/>
    </xf>
    <xf numFmtId="0" fontId="72" fillId="0" borderId="0" xfId="71" applyFont="1">
      <alignment vertical="center"/>
    </xf>
    <xf numFmtId="0" fontId="72" fillId="0" borderId="0" xfId="71" applyFont="1" applyAlignment="1">
      <alignment horizontal="center" vertical="center"/>
    </xf>
    <xf numFmtId="178" fontId="72" fillId="0" borderId="0" xfId="71" applyNumberFormat="1" applyFont="1">
      <alignment vertical="center"/>
    </xf>
    <xf numFmtId="0" fontId="72" fillId="0" borderId="0" xfId="71" applyFont="1" applyAlignment="1">
      <alignment horizontal="right" vertical="center"/>
    </xf>
    <xf numFmtId="0" fontId="72" fillId="0" borderId="34" xfId="71" applyFont="1" applyBorder="1" applyAlignment="1">
      <alignment horizontal="center" vertical="center"/>
    </xf>
    <xf numFmtId="0" fontId="72" fillId="0" borderId="0" xfId="71" quotePrefix="1" applyFont="1" applyAlignment="1">
      <alignment horizontal="center" vertical="center"/>
    </xf>
    <xf numFmtId="0" fontId="72" fillId="0" borderId="29" xfId="71" applyFont="1" applyBorder="1" applyAlignment="1">
      <alignment horizontal="center" vertical="center"/>
    </xf>
    <xf numFmtId="3" fontId="72" fillId="0" borderId="0" xfId="71" applyNumberFormat="1" applyFont="1" applyAlignment="1">
      <alignment horizontal="center" vertical="center"/>
    </xf>
    <xf numFmtId="0" fontId="72" fillId="0" borderId="34" xfId="71" applyFont="1" applyBorder="1">
      <alignment vertical="center"/>
    </xf>
    <xf numFmtId="3" fontId="72" fillId="0" borderId="34" xfId="71" applyNumberFormat="1" applyFont="1" applyBorder="1" applyAlignment="1">
      <alignment horizontal="center" vertical="center"/>
    </xf>
    <xf numFmtId="0" fontId="72" fillId="0" borderId="0" xfId="71" applyFont="1" applyAlignment="1">
      <alignment horizontal="left" vertical="center"/>
    </xf>
    <xf numFmtId="0" fontId="72" fillId="0" borderId="29" xfId="71" applyFont="1" applyBorder="1" applyAlignment="1" applyProtection="1">
      <alignment horizontal="center" vertical="center"/>
      <protection locked="0"/>
    </xf>
    <xf numFmtId="0" fontId="72" fillId="0" borderId="34" xfId="71" applyFont="1" applyBorder="1" applyAlignment="1" applyProtection="1">
      <alignment horizontal="center" vertical="center"/>
      <protection locked="0"/>
    </xf>
    <xf numFmtId="191" fontId="33" fillId="0" borderId="0" xfId="50" applyNumberFormat="1" applyFont="1" applyAlignment="1">
      <alignment vertical="center" wrapText="1"/>
    </xf>
    <xf numFmtId="0" fontId="37" fillId="0" borderId="173" xfId="61" applyFont="1" applyBorder="1">
      <alignment vertical="center"/>
    </xf>
    <xf numFmtId="0" fontId="110" fillId="0" borderId="0" xfId="61" applyFont="1">
      <alignment vertical="center"/>
    </xf>
    <xf numFmtId="0" fontId="53" fillId="0" borderId="0" xfId="61" applyAlignment="1">
      <alignment horizontal="center"/>
    </xf>
    <xf numFmtId="0" fontId="37" fillId="0" borderId="0" xfId="61" applyFont="1" applyAlignment="1"/>
    <xf numFmtId="0" fontId="37" fillId="0" borderId="0" xfId="61" applyFont="1" applyAlignment="1">
      <alignment horizontal="center" vertical="center"/>
    </xf>
    <xf numFmtId="0" fontId="158" fillId="0" borderId="0" xfId="68" applyFont="1"/>
    <xf numFmtId="0" fontId="11" fillId="0" borderId="16" xfId="0" applyFont="1" applyBorder="1" applyAlignment="1">
      <alignment vertical="center"/>
    </xf>
    <xf numFmtId="0" fontId="152" fillId="0" borderId="0" xfId="88" applyFont="1">
      <alignment vertical="center"/>
    </xf>
    <xf numFmtId="0" fontId="152" fillId="0" borderId="29" xfId="88" applyFont="1" applyBorder="1" applyAlignment="1">
      <alignment horizontal="center" vertical="center"/>
    </xf>
    <xf numFmtId="0" fontId="14" fillId="0" borderId="60" xfId="0" applyFont="1" applyBorder="1" applyAlignment="1">
      <alignment horizontal="center" vertical="center"/>
    </xf>
    <xf numFmtId="0" fontId="14" fillId="0" borderId="62" xfId="0" applyFont="1" applyBorder="1" applyAlignment="1">
      <alignment horizontal="center" vertical="center"/>
    </xf>
    <xf numFmtId="0" fontId="11" fillId="0" borderId="115" xfId="0" applyFont="1" applyBorder="1" applyAlignment="1">
      <alignment horizontal="center" vertical="center"/>
    </xf>
    <xf numFmtId="0" fontId="37" fillId="0" borderId="0" xfId="0" applyFont="1" applyAlignment="1">
      <alignment horizontal="distributed" vertical="center"/>
    </xf>
    <xf numFmtId="0" fontId="37" fillId="0" borderId="0" xfId="0" applyFont="1" applyAlignment="1">
      <alignment horizontal="left" vertical="center"/>
    </xf>
    <xf numFmtId="0" fontId="161" fillId="0" borderId="0" xfId="89" applyFont="1">
      <alignment vertical="center"/>
    </xf>
    <xf numFmtId="0" fontId="5" fillId="0" borderId="0" xfId="89">
      <alignment vertical="center"/>
    </xf>
    <xf numFmtId="0" fontId="5" fillId="34" borderId="0" xfId="89" applyFill="1">
      <alignment vertical="center"/>
    </xf>
    <xf numFmtId="0" fontId="162" fillId="0" borderId="0" xfId="89" applyFont="1">
      <alignment vertical="center"/>
    </xf>
    <xf numFmtId="0" fontId="121" fillId="0" borderId="0" xfId="89" applyFont="1">
      <alignment vertical="center"/>
    </xf>
    <xf numFmtId="0" fontId="150" fillId="0" borderId="0" xfId="89" applyFont="1" applyAlignment="1">
      <alignment vertical="top" wrapText="1"/>
    </xf>
    <xf numFmtId="0" fontId="5" fillId="35" borderId="20" xfId="89" applyFill="1" applyBorder="1">
      <alignment vertical="center"/>
    </xf>
    <xf numFmtId="0" fontId="5" fillId="35" borderId="52" xfId="89" applyFill="1" applyBorder="1">
      <alignment vertical="center"/>
    </xf>
    <xf numFmtId="0" fontId="5" fillId="35" borderId="54" xfId="89" applyFill="1" applyBorder="1">
      <alignment vertical="center"/>
    </xf>
    <xf numFmtId="195" fontId="163" fillId="0" borderId="0" xfId="89" applyNumberFormat="1" applyFont="1" applyProtection="1">
      <alignment vertical="center"/>
      <protection locked="0"/>
    </xf>
    <xf numFmtId="0" fontId="5" fillId="35" borderId="85" xfId="89" applyFill="1" applyBorder="1">
      <alignment vertical="center"/>
    </xf>
    <xf numFmtId="0" fontId="5" fillId="35" borderId="0" xfId="89" applyFill="1">
      <alignment vertical="center"/>
    </xf>
    <xf numFmtId="0" fontId="5" fillId="35" borderId="15" xfId="89" applyFill="1" applyBorder="1">
      <alignment vertical="center"/>
    </xf>
    <xf numFmtId="0" fontId="5" fillId="35" borderId="33" xfId="89" applyFill="1" applyBorder="1" applyAlignment="1">
      <alignment horizontal="center" vertical="center"/>
    </xf>
    <xf numFmtId="0" fontId="164" fillId="0" borderId="0" xfId="89" applyFont="1" applyAlignment="1">
      <alignment vertical="top" wrapText="1"/>
    </xf>
    <xf numFmtId="0" fontId="139" fillId="35" borderId="15" xfId="89" applyFont="1" applyFill="1" applyBorder="1">
      <alignment vertical="center"/>
    </xf>
    <xf numFmtId="0" fontId="139" fillId="0" borderId="0" xfId="89" applyFont="1">
      <alignment vertical="center"/>
    </xf>
    <xf numFmtId="0" fontId="150" fillId="0" borderId="0" xfId="89" applyFont="1" applyAlignment="1">
      <alignment vertical="top"/>
    </xf>
    <xf numFmtId="0" fontId="126" fillId="0" borderId="0" xfId="89" applyFont="1" applyAlignment="1">
      <alignment vertical="top" wrapText="1"/>
    </xf>
    <xf numFmtId="0" fontId="5" fillId="35" borderId="12" xfId="89" applyFill="1" applyBorder="1">
      <alignment vertical="center"/>
    </xf>
    <xf numFmtId="0" fontId="5" fillId="35" borderId="29" xfId="89" applyFill="1" applyBorder="1" applyAlignment="1">
      <alignment horizontal="center" vertical="center"/>
    </xf>
    <xf numFmtId="0" fontId="5" fillId="35" borderId="29" xfId="89" applyFill="1" applyBorder="1">
      <alignment vertical="center"/>
    </xf>
    <xf numFmtId="0" fontId="139" fillId="35" borderId="32" xfId="89" applyFont="1" applyFill="1" applyBorder="1">
      <alignment vertical="center"/>
    </xf>
    <xf numFmtId="0" fontId="5" fillId="0" borderId="0" xfId="89" applyAlignment="1">
      <alignment horizontal="center" vertical="center"/>
    </xf>
    <xf numFmtId="0" fontId="165" fillId="0" borderId="0" xfId="89" applyFont="1">
      <alignment vertical="center"/>
    </xf>
    <xf numFmtId="0" fontId="126" fillId="0" borderId="0" xfId="89" applyFont="1">
      <alignment vertical="center"/>
    </xf>
    <xf numFmtId="196" fontId="66" fillId="0" borderId="29" xfId="89" applyNumberFormat="1" applyFont="1" applyBorder="1" applyAlignment="1">
      <alignment horizontal="right"/>
    </xf>
    <xf numFmtId="0" fontId="5" fillId="0" borderId="117" xfId="89" applyBorder="1" applyAlignment="1">
      <alignment horizontal="center" vertical="center"/>
    </xf>
    <xf numFmtId="0" fontId="66" fillId="0" borderId="33" xfId="89" applyFont="1" applyBorder="1">
      <alignment vertical="center"/>
    </xf>
    <xf numFmtId="196" fontId="66" fillId="0" borderId="33" xfId="89" applyNumberFormat="1" applyFont="1" applyBorder="1" applyAlignment="1">
      <alignment horizontal="right" vertical="center"/>
    </xf>
    <xf numFmtId="0" fontId="5" fillId="0" borderId="115" xfId="89" applyBorder="1" applyAlignment="1">
      <alignment horizontal="center" vertical="center"/>
    </xf>
    <xf numFmtId="185" fontId="5" fillId="0" borderId="33" xfId="89" applyNumberFormat="1" applyBorder="1" applyAlignment="1">
      <alignment horizontal="center" vertical="center"/>
    </xf>
    <xf numFmtId="0" fontId="5" fillId="0" borderId="33" xfId="89" applyBorder="1" applyAlignment="1">
      <alignment horizontal="center" vertical="center"/>
    </xf>
    <xf numFmtId="194" fontId="66" fillId="0" borderId="33" xfId="89" applyNumberFormat="1" applyFont="1" applyBorder="1" applyAlignment="1">
      <alignment horizontal="right" vertical="center"/>
    </xf>
    <xf numFmtId="179" fontId="66" fillId="35" borderId="33" xfId="90" applyNumberFormat="1" applyFont="1" applyFill="1" applyBorder="1" applyAlignment="1">
      <alignment horizontal="right" vertical="center"/>
    </xf>
    <xf numFmtId="0" fontId="66" fillId="0" borderId="261" xfId="89" applyFont="1" applyBorder="1" applyAlignment="1">
      <alignment horizontal="center" vertical="center" shrinkToFit="1"/>
    </xf>
    <xf numFmtId="0" fontId="5" fillId="0" borderId="115" xfId="89" applyBorder="1" applyAlignment="1">
      <alignment horizontal="center" vertical="center" textRotation="255" shrinkToFit="1"/>
    </xf>
    <xf numFmtId="0" fontId="5" fillId="0" borderId="33" xfId="89" applyBorder="1" applyAlignment="1">
      <alignment vertical="center" textRotation="255" shrinkToFit="1"/>
    </xf>
    <xf numFmtId="0" fontId="5" fillId="0" borderId="33" xfId="89" applyBorder="1" applyAlignment="1">
      <alignment vertical="top" textRotation="255" shrinkToFit="1"/>
    </xf>
    <xf numFmtId="0" fontId="167" fillId="0" borderId="33" xfId="89" applyFont="1" applyBorder="1" applyAlignment="1">
      <alignment vertical="center" textRotation="255" shrinkToFit="1"/>
    </xf>
    <xf numFmtId="0" fontId="5" fillId="0" borderId="0" xfId="89" applyAlignment="1">
      <alignment vertical="center" textRotation="255" shrinkToFit="1"/>
    </xf>
    <xf numFmtId="0" fontId="66" fillId="0" borderId="33" xfId="89" applyFont="1" applyBorder="1" applyAlignment="1"/>
    <xf numFmtId="196" fontId="66" fillId="0" borderId="33" xfId="89" applyNumberFormat="1" applyFont="1" applyBorder="1" applyAlignment="1">
      <alignment horizontal="right"/>
    </xf>
    <xf numFmtId="0" fontId="5" fillId="34" borderId="0" xfId="89" applyFill="1" applyAlignment="1">
      <alignment vertical="center" textRotation="255" shrinkToFit="1"/>
    </xf>
    <xf numFmtId="0" fontId="5" fillId="36" borderId="115" xfId="89" applyFill="1" applyBorder="1" applyAlignment="1">
      <alignment horizontal="center" vertical="center"/>
    </xf>
    <xf numFmtId="0" fontId="5" fillId="33" borderId="35" xfId="89" applyFill="1" applyBorder="1" applyAlignment="1">
      <alignment horizontal="center" vertical="center"/>
    </xf>
    <xf numFmtId="0" fontId="5" fillId="34" borderId="0" xfId="89" applyFill="1" applyAlignment="1">
      <alignment horizontal="center" vertical="center"/>
    </xf>
    <xf numFmtId="0" fontId="164" fillId="0" borderId="0" xfId="89" applyFont="1">
      <alignment vertical="center"/>
    </xf>
    <xf numFmtId="0" fontId="168" fillId="0" borderId="0" xfId="89" applyFont="1">
      <alignment vertical="center"/>
    </xf>
    <xf numFmtId="0" fontId="168" fillId="0" borderId="81" xfId="89" applyFont="1" applyBorder="1">
      <alignment vertical="center"/>
    </xf>
    <xf numFmtId="0" fontId="5" fillId="0" borderId="49" xfId="89" applyBorder="1">
      <alignment vertical="center"/>
    </xf>
    <xf numFmtId="0" fontId="5" fillId="0" borderId="82" xfId="89" applyBorder="1">
      <alignment vertical="center"/>
    </xf>
    <xf numFmtId="0" fontId="164" fillId="0" borderId="78" xfId="89" applyFont="1" applyBorder="1" applyAlignment="1">
      <alignment vertical="top" wrapText="1"/>
    </xf>
    <xf numFmtId="0" fontId="5" fillId="0" borderId="77" xfId="89" applyBorder="1">
      <alignment vertical="center"/>
    </xf>
    <xf numFmtId="0" fontId="5" fillId="0" borderId="33" xfId="89" applyBorder="1" applyAlignment="1">
      <alignment vertical="center" shrinkToFit="1"/>
    </xf>
    <xf numFmtId="196" fontId="5" fillId="0" borderId="33" xfId="89" applyNumberFormat="1" applyBorder="1">
      <alignment vertical="center"/>
    </xf>
    <xf numFmtId="0" fontId="5" fillId="0" borderId="78" xfId="89" applyBorder="1">
      <alignment vertical="center"/>
    </xf>
    <xf numFmtId="0" fontId="167" fillId="0" borderId="78" xfId="89" applyFont="1" applyBorder="1">
      <alignment vertical="center"/>
    </xf>
    <xf numFmtId="0" fontId="66" fillId="0" borderId="33" xfId="89" applyFont="1" applyBorder="1" applyAlignment="1">
      <alignment vertical="center" shrinkToFit="1"/>
    </xf>
    <xf numFmtId="0" fontId="66" fillId="0" borderId="33" xfId="89" applyFont="1" applyBorder="1" applyAlignment="1">
      <alignment horizontal="center" vertical="center" shrinkToFit="1"/>
    </xf>
    <xf numFmtId="0" fontId="167" fillId="0" borderId="78" xfId="89" applyFont="1" applyBorder="1" applyAlignment="1">
      <alignment horizontal="left" vertical="center"/>
    </xf>
    <xf numFmtId="0" fontId="5" fillId="0" borderId="79" xfId="89" applyBorder="1">
      <alignment vertical="center"/>
    </xf>
    <xf numFmtId="0" fontId="5" fillId="0" borderId="45" xfId="89" applyBorder="1">
      <alignment vertical="center"/>
    </xf>
    <xf numFmtId="0" fontId="5" fillId="0" borderId="80" xfId="89" applyBorder="1">
      <alignment vertical="center"/>
    </xf>
    <xf numFmtId="0" fontId="0" fillId="34" borderId="0" xfId="0" applyFill="1" applyAlignment="1">
      <alignment vertical="center"/>
    </xf>
    <xf numFmtId="0" fontId="164" fillId="0" borderId="0" xfId="0" applyFont="1" applyAlignment="1">
      <alignment vertical="top" wrapText="1"/>
    </xf>
    <xf numFmtId="0" fontId="0" fillId="0" borderId="0" xfId="0" applyAlignment="1">
      <alignment horizontal="center" vertical="center"/>
    </xf>
    <xf numFmtId="0" fontId="66" fillId="0" borderId="33" xfId="0" applyFont="1" applyBorder="1" applyAlignment="1">
      <alignment vertical="center"/>
    </xf>
    <xf numFmtId="185" fontId="0" fillId="0" borderId="33" xfId="0" applyNumberFormat="1" applyBorder="1" applyAlignment="1">
      <alignment horizontal="center" vertical="center"/>
    </xf>
    <xf numFmtId="0" fontId="0" fillId="0" borderId="33" xfId="0" applyBorder="1" applyAlignment="1">
      <alignment vertical="center" textRotation="255" shrinkToFit="1"/>
    </xf>
    <xf numFmtId="0" fontId="0" fillId="36" borderId="115" xfId="0" applyFill="1" applyBorder="1" applyAlignment="1">
      <alignment horizontal="center" vertical="center"/>
    </xf>
    <xf numFmtId="0" fontId="0" fillId="33" borderId="35" xfId="0" applyFill="1" applyBorder="1" applyAlignment="1">
      <alignment horizontal="center" vertical="center"/>
    </xf>
    <xf numFmtId="0" fontId="0" fillId="0" borderId="116" xfId="0" applyBorder="1" applyAlignment="1">
      <alignment horizontal="center" vertical="center"/>
    </xf>
    <xf numFmtId="0" fontId="0" fillId="36" borderId="116" xfId="0" applyFill="1" applyBorder="1" applyAlignment="1">
      <alignment horizontal="center" vertical="center"/>
    </xf>
    <xf numFmtId="0" fontId="0" fillId="33" borderId="39" xfId="0" applyFill="1" applyBorder="1" applyAlignment="1">
      <alignment horizontal="center" vertical="center"/>
    </xf>
    <xf numFmtId="0" fontId="167" fillId="32" borderId="33" xfId="0" applyFont="1" applyFill="1" applyBorder="1" applyAlignment="1">
      <alignment vertical="center" textRotation="255" shrinkToFit="1"/>
    </xf>
    <xf numFmtId="0" fontId="164" fillId="0" borderId="0" xfId="0" applyFont="1" applyAlignment="1">
      <alignment vertical="center"/>
    </xf>
    <xf numFmtId="0" fontId="169" fillId="37" borderId="0" xfId="0" applyFont="1" applyFill="1" applyAlignment="1">
      <alignment vertical="center"/>
    </xf>
    <xf numFmtId="0" fontId="169" fillId="34" borderId="0" xfId="0" applyFont="1" applyFill="1" applyAlignment="1">
      <alignment vertical="center"/>
    </xf>
    <xf numFmtId="0" fontId="83" fillId="0" borderId="0" xfId="91" applyFont="1">
      <alignment vertical="center"/>
    </xf>
    <xf numFmtId="0" fontId="55" fillId="0" borderId="0" xfId="91" applyFont="1">
      <alignment vertical="center"/>
    </xf>
    <xf numFmtId="0" fontId="55" fillId="38" borderId="263" xfId="91" applyFont="1" applyFill="1" applyBorder="1" applyAlignment="1">
      <alignment horizontal="center" vertical="center"/>
    </xf>
    <xf numFmtId="0" fontId="55" fillId="38" borderId="235" xfId="91" applyFont="1" applyFill="1" applyBorder="1" applyAlignment="1">
      <alignment horizontal="center" vertical="center"/>
    </xf>
    <xf numFmtId="0" fontId="55" fillId="38" borderId="149" xfId="91" applyFont="1" applyFill="1" applyBorder="1" applyAlignment="1">
      <alignment horizontal="center" vertical="center"/>
    </xf>
    <xf numFmtId="0" fontId="55" fillId="38" borderId="94" xfId="91" applyFont="1" applyFill="1" applyBorder="1" applyAlignment="1">
      <alignment horizontal="center" vertical="center"/>
    </xf>
    <xf numFmtId="0" fontId="55" fillId="38" borderId="148" xfId="91" applyFont="1" applyFill="1" applyBorder="1" applyAlignment="1">
      <alignment horizontal="center" vertical="center"/>
    </xf>
    <xf numFmtId="0" fontId="55" fillId="38" borderId="235" xfId="91" applyFont="1" applyFill="1" applyBorder="1" applyAlignment="1">
      <alignment horizontal="center" vertical="center" wrapText="1"/>
    </xf>
    <xf numFmtId="0" fontId="55" fillId="24" borderId="265" xfId="91" applyFont="1" applyFill="1" applyBorder="1" applyAlignment="1">
      <alignment horizontal="center" vertical="center" wrapText="1"/>
    </xf>
    <xf numFmtId="0" fontId="85" fillId="0" borderId="0" xfId="91" applyFont="1">
      <alignment vertical="center"/>
    </xf>
    <xf numFmtId="0" fontId="85" fillId="0" borderId="94" xfId="91" applyFont="1" applyBorder="1" applyAlignment="1">
      <alignment horizontal="centerContinuous" vertical="center" shrinkToFit="1"/>
    </xf>
    <xf numFmtId="0" fontId="83" fillId="0" borderId="0" xfId="91" applyFont="1" applyAlignment="1">
      <alignment horizontal="centerContinuous" vertical="center"/>
    </xf>
    <xf numFmtId="0" fontId="84" fillId="0" borderId="0" xfId="91" applyFont="1" applyAlignment="1">
      <alignment horizontal="centerContinuous" vertical="center"/>
    </xf>
    <xf numFmtId="0" fontId="84" fillId="0" borderId="0" xfId="91" applyFont="1" applyAlignment="1">
      <alignment horizontal="center" vertical="center"/>
    </xf>
    <xf numFmtId="0" fontId="170" fillId="0" borderId="0" xfId="91" applyFont="1">
      <alignment vertical="center"/>
    </xf>
    <xf numFmtId="0" fontId="45" fillId="0" borderId="266" xfId="65" applyFont="1" applyBorder="1"/>
    <xf numFmtId="0" fontId="45" fillId="0" borderId="267" xfId="65" applyFont="1" applyBorder="1"/>
    <xf numFmtId="0" fontId="45" fillId="0" borderId="52" xfId="65" applyFont="1" applyBorder="1"/>
    <xf numFmtId="0" fontId="45" fillId="0" borderId="268" xfId="65" applyFont="1" applyBorder="1"/>
    <xf numFmtId="0" fontId="33" fillId="0" borderId="269" xfId="65" applyFont="1" applyBorder="1" applyAlignment="1">
      <alignment vertical="center"/>
    </xf>
    <xf numFmtId="0" fontId="10" fillId="0" borderId="269" xfId="65" applyFont="1" applyBorder="1"/>
    <xf numFmtId="0" fontId="10" fillId="0" borderId="269" xfId="65" applyFont="1" applyBorder="1" applyAlignment="1">
      <alignment horizontal="center" vertical="center"/>
    </xf>
    <xf numFmtId="0" fontId="10" fillId="0" borderId="270" xfId="65" applyFont="1" applyBorder="1"/>
    <xf numFmtId="0" fontId="10" fillId="0" borderId="271" xfId="65" applyFont="1" applyBorder="1"/>
    <xf numFmtId="0" fontId="10" fillId="0" borderId="272" xfId="65" applyFont="1" applyBorder="1"/>
    <xf numFmtId="0" fontId="43" fillId="0" borderId="273" xfId="65" applyFont="1" applyBorder="1" applyAlignment="1">
      <alignment horizontal="center"/>
    </xf>
    <xf numFmtId="0" fontId="43" fillId="0" borderId="147" xfId="65" applyFont="1" applyBorder="1" applyAlignment="1">
      <alignment horizontal="center"/>
    </xf>
    <xf numFmtId="0" fontId="43" fillId="0" borderId="271" xfId="65" applyFont="1" applyBorder="1" applyAlignment="1">
      <alignment horizontal="center"/>
    </xf>
    <xf numFmtId="0" fontId="43" fillId="0" borderId="272" xfId="65" applyFont="1" applyBorder="1" applyAlignment="1">
      <alignment horizontal="center"/>
    </xf>
    <xf numFmtId="0" fontId="172" fillId="0" borderId="0" xfId="0" applyFont="1" applyAlignment="1">
      <alignment horizontal="justify" vertical="center"/>
    </xf>
    <xf numFmtId="0" fontId="174" fillId="0" borderId="0" xfId="0" applyFont="1" applyAlignment="1">
      <alignment horizontal="justify" vertical="center"/>
    </xf>
    <xf numFmtId="0" fontId="37" fillId="0" borderId="0" xfId="0" applyFont="1" applyAlignment="1">
      <alignment horizontal="justify" vertical="center"/>
    </xf>
    <xf numFmtId="38" fontId="37" fillId="0" borderId="0" xfId="34" applyFont="1" applyFill="1" applyBorder="1" applyAlignment="1">
      <alignment horizontal="center" vertical="center"/>
    </xf>
    <xf numFmtId="0" fontId="61" fillId="0" borderId="0" xfId="69" applyAlignment="1">
      <alignment horizontal="center" vertical="center" shrinkToFit="1"/>
    </xf>
    <xf numFmtId="176" fontId="37" fillId="0" borderId="0" xfId="61" applyNumberFormat="1" applyFont="1" applyAlignment="1">
      <alignment horizontal="distributed" vertical="center"/>
    </xf>
    <xf numFmtId="0" fontId="61" fillId="0" borderId="0" xfId="68" applyAlignment="1">
      <alignment horizontal="left" vertical="center" shrinkToFit="1"/>
    </xf>
    <xf numFmtId="0" fontId="61" fillId="0" borderId="0" xfId="68" applyAlignment="1">
      <alignment horizontal="center" vertical="center" shrinkToFit="1"/>
    </xf>
    <xf numFmtId="0" fontId="37" fillId="0" borderId="0" xfId="61" applyFont="1" applyAlignment="1">
      <alignment vertical="top" wrapText="1"/>
    </xf>
    <xf numFmtId="0" fontId="152" fillId="0" borderId="33" xfId="88" applyFont="1" applyBorder="1" applyAlignment="1">
      <alignment horizontal="center" vertical="center"/>
    </xf>
    <xf numFmtId="197" fontId="53" fillId="0" borderId="91" xfId="61" applyNumberFormat="1" applyBorder="1">
      <alignment vertical="center"/>
    </xf>
    <xf numFmtId="0" fontId="176" fillId="0" borderId="0" xfId="68" applyFont="1" applyAlignment="1">
      <alignment vertical="center"/>
    </xf>
    <xf numFmtId="0" fontId="175" fillId="0" borderId="0" xfId="69" applyFont="1" applyAlignment="1">
      <alignment vertical="center"/>
    </xf>
    <xf numFmtId="0" fontId="37" fillId="0" borderId="0" xfId="68" applyFont="1" applyAlignment="1">
      <alignment vertical="center"/>
    </xf>
    <xf numFmtId="0" fontId="61" fillId="0" borderId="0" xfId="70" applyAlignment="1">
      <alignment vertical="center"/>
    </xf>
    <xf numFmtId="0" fontId="61" fillId="0" borderId="0" xfId="68" applyAlignment="1">
      <alignment horizontal="right" vertical="center"/>
    </xf>
    <xf numFmtId="0" fontId="128" fillId="0" borderId="0" xfId="68" applyFont="1" applyAlignment="1">
      <alignment horizontal="centerContinuous" vertical="center"/>
    </xf>
    <xf numFmtId="0" fontId="61" fillId="0" borderId="0" xfId="68" applyAlignment="1">
      <alignment horizontal="centerContinuous" vertical="center"/>
    </xf>
    <xf numFmtId="0" fontId="152" fillId="0" borderId="33" xfId="88" applyFont="1" applyBorder="1" applyAlignment="1">
      <alignment horizontal="distributed" vertical="center" indent="1"/>
    </xf>
    <xf numFmtId="0" fontId="152" fillId="0" borderId="33" xfId="88" applyFont="1" applyBorder="1" applyAlignment="1">
      <alignment horizontal="distributed" vertical="center" wrapText="1" indent="1"/>
    </xf>
    <xf numFmtId="0" fontId="152" fillId="0" borderId="52" xfId="88" applyFont="1" applyBorder="1" applyAlignment="1">
      <alignment horizontal="distributed" vertical="center" indent="1"/>
    </xf>
    <xf numFmtId="0" fontId="152" fillId="0" borderId="52" xfId="88" applyFont="1" applyBorder="1" applyAlignment="1">
      <alignment horizontal="distributed" vertical="center" wrapText="1" indent="1"/>
    </xf>
    <xf numFmtId="0" fontId="152" fillId="0" borderId="52" xfId="88" applyFont="1" applyBorder="1" applyAlignment="1">
      <alignment horizontal="center" vertical="center"/>
    </xf>
    <xf numFmtId="0" fontId="65" fillId="0" borderId="29" xfId="0" applyFont="1" applyBorder="1" applyAlignment="1">
      <alignment horizontal="center" vertical="center"/>
    </xf>
    <xf numFmtId="0" fontId="65" fillId="0" borderId="94" xfId="0" applyFont="1" applyBorder="1" applyAlignment="1">
      <alignment horizontal="center" vertical="center"/>
    </xf>
    <xf numFmtId="49" fontId="83" fillId="0" borderId="89" xfId="0" applyNumberFormat="1" applyFont="1" applyBorder="1" applyAlignment="1">
      <alignment horizontal="left" vertical="center"/>
    </xf>
    <xf numFmtId="176" fontId="144" fillId="0" borderId="0" xfId="64" applyNumberFormat="1" applyFont="1" applyAlignment="1">
      <alignment horizontal="distributed" indent="1"/>
    </xf>
    <xf numFmtId="0" fontId="66" fillId="0" borderId="0" xfId="89" applyFont="1">
      <alignment vertical="center"/>
    </xf>
    <xf numFmtId="0" fontId="37" fillId="0" borderId="0" xfId="61" quotePrefix="1" applyFont="1" applyAlignment="1">
      <alignment horizontal="right" vertical="center"/>
    </xf>
    <xf numFmtId="0" fontId="83" fillId="0" borderId="151" xfId="0" applyFont="1" applyBorder="1" applyAlignment="1">
      <alignment horizontal="center" vertical="center"/>
    </xf>
    <xf numFmtId="0" fontId="83" fillId="0" borderId="152" xfId="0" applyFont="1" applyBorder="1" applyAlignment="1">
      <alignment horizontal="center" vertical="center"/>
    </xf>
    <xf numFmtId="0" fontId="65" fillId="0" borderId="29" xfId="0" applyFont="1" applyBorder="1" applyAlignment="1">
      <alignment vertical="center"/>
    </xf>
    <xf numFmtId="0" fontId="65" fillId="0" borderId="29" xfId="0" applyFont="1" applyBorder="1" applyAlignment="1">
      <alignment horizontal="right" vertical="center"/>
    </xf>
    <xf numFmtId="49" fontId="144" fillId="28" borderId="29" xfId="64" applyNumberFormat="1" applyFont="1" applyFill="1" applyBorder="1" applyAlignment="1">
      <alignment horizontal="center" vertical="center"/>
    </xf>
    <xf numFmtId="0" fontId="43" fillId="0" borderId="19" xfId="65" applyFont="1" applyBorder="1" applyAlignment="1">
      <alignment vertical="center" textRotation="255" wrapText="1"/>
    </xf>
    <xf numFmtId="0" fontId="0" fillId="0" borderId="0" xfId="86" applyFont="1">
      <alignment vertical="center"/>
    </xf>
    <xf numFmtId="0" fontId="101" fillId="0" borderId="0" xfId="60" applyFont="1" applyAlignment="1" applyProtection="1">
      <alignment vertical="center"/>
    </xf>
    <xf numFmtId="0" fontId="149" fillId="28" borderId="45" xfId="66" applyFont="1" applyFill="1" applyBorder="1" applyAlignment="1">
      <alignment horizontal="right" vertical="center" shrinkToFit="1"/>
    </xf>
    <xf numFmtId="0" fontId="178" fillId="0" borderId="0" xfId="66" applyFont="1">
      <alignment vertical="center"/>
    </xf>
    <xf numFmtId="0" fontId="152" fillId="0" borderId="34" xfId="88" applyFont="1" applyBorder="1" applyAlignment="1">
      <alignment horizontal="center" vertical="center"/>
    </xf>
    <xf numFmtId="190" fontId="152" fillId="0" borderId="36" xfId="88" applyNumberFormat="1" applyFont="1" applyBorder="1" applyAlignment="1">
      <alignment horizontal="center" vertical="center"/>
    </xf>
    <xf numFmtId="0" fontId="72" fillId="0" borderId="0" xfId="65" applyFont="1" applyAlignment="1">
      <alignment vertical="center"/>
    </xf>
    <xf numFmtId="0" fontId="69" fillId="0" borderId="0" xfId="65" applyFont="1" applyAlignment="1">
      <alignment horizontal="left" vertical="center"/>
    </xf>
    <xf numFmtId="0" fontId="91" fillId="0" borderId="0" xfId="65" applyFont="1" applyAlignment="1">
      <alignment horizontal="center" vertical="top"/>
    </xf>
    <xf numFmtId="0" fontId="72" fillId="0" borderId="20" xfId="65" applyFont="1" applyBorder="1" applyAlignment="1">
      <alignment vertical="center"/>
    </xf>
    <xf numFmtId="0" fontId="72" fillId="0" borderId="54" xfId="65" applyFont="1" applyBorder="1" applyAlignment="1">
      <alignment vertical="center"/>
    </xf>
    <xf numFmtId="0" fontId="72" fillId="0" borderId="85" xfId="65" applyFont="1" applyBorder="1" applyAlignment="1">
      <alignment vertical="center"/>
    </xf>
    <xf numFmtId="0" fontId="72" fillId="0" borderId="15" xfId="65" applyFont="1" applyBorder="1" applyAlignment="1">
      <alignment vertical="center"/>
    </xf>
    <xf numFmtId="0" fontId="72" fillId="0" borderId="12" xfId="65" applyFont="1" applyBorder="1" applyAlignment="1">
      <alignment vertical="center"/>
    </xf>
    <xf numFmtId="0" fontId="72" fillId="0" borderId="32" xfId="65" applyFont="1" applyBorder="1" applyAlignment="1">
      <alignment vertical="center"/>
    </xf>
    <xf numFmtId="0" fontId="154" fillId="0" borderId="0" xfId="65" applyFont="1" applyAlignment="1">
      <alignment horizontal="distributed" vertical="center" wrapText="1"/>
    </xf>
    <xf numFmtId="0" fontId="154" fillId="0" borderId="29" xfId="65" applyFont="1" applyBorder="1" applyAlignment="1">
      <alignment horizontal="distributed" vertical="center" wrapText="1"/>
    </xf>
    <xf numFmtId="0" fontId="72" fillId="0" borderId="0" xfId="65" applyFont="1" applyAlignment="1">
      <alignment horizontal="distributed" vertical="center"/>
    </xf>
    <xf numFmtId="0" fontId="154" fillId="0" borderId="0" xfId="65" applyFont="1" applyAlignment="1">
      <alignment vertical="center"/>
    </xf>
    <xf numFmtId="0" fontId="154" fillId="0" borderId="0" xfId="65" applyFont="1" applyAlignment="1">
      <alignment horizontal="distributed" vertical="center"/>
    </xf>
    <xf numFmtId="0" fontId="72" fillId="0" borderId="52" xfId="65" applyFont="1" applyBorder="1" applyAlignment="1">
      <alignment horizontal="distributed" vertical="center"/>
    </xf>
    <xf numFmtId="0" fontId="72" fillId="0" borderId="29" xfId="65" applyFont="1" applyBorder="1" applyAlignment="1">
      <alignment horizontal="distributed" vertical="center"/>
    </xf>
    <xf numFmtId="0" fontId="72" fillId="0" borderId="34" xfId="65" applyFont="1" applyBorder="1" applyAlignment="1">
      <alignment vertical="center"/>
    </xf>
    <xf numFmtId="0" fontId="154" fillId="0" borderId="0" xfId="65" applyFont="1" applyAlignment="1">
      <alignment horizontal="right" vertical="center"/>
    </xf>
    <xf numFmtId="0" fontId="69" fillId="0" borderId="0" xfId="65" applyFont="1" applyAlignment="1">
      <alignment vertical="center"/>
    </xf>
    <xf numFmtId="0" fontId="154" fillId="0" borderId="52" xfId="65" applyFont="1" applyBorder="1" applyAlignment="1">
      <alignment horizontal="center" vertical="center" wrapText="1"/>
    </xf>
    <xf numFmtId="0" fontId="72" fillId="0" borderId="20" xfId="65" applyFont="1" applyBorder="1" applyAlignment="1">
      <alignment horizontal="center" vertical="center" wrapText="1"/>
    </xf>
    <xf numFmtId="0" fontId="72" fillId="0" borderId="52" xfId="65" applyFont="1" applyBorder="1" applyAlignment="1">
      <alignment horizontal="center" vertical="center"/>
    </xf>
    <xf numFmtId="0" fontId="72" fillId="0" borderId="54" xfId="65" applyFont="1" applyBorder="1" applyAlignment="1">
      <alignment horizontal="center" vertical="center"/>
    </xf>
    <xf numFmtId="0" fontId="72" fillId="0" borderId="85" xfId="65" applyFont="1" applyBorder="1" applyAlignment="1">
      <alignment horizontal="center" vertical="center" wrapText="1"/>
    </xf>
    <xf numFmtId="0" fontId="72" fillId="0" borderId="0" xfId="65" applyFont="1" applyAlignment="1">
      <alignment horizontal="right" vertical="center"/>
    </xf>
    <xf numFmtId="0" fontId="72" fillId="0" borderId="0" xfId="65" applyFont="1" applyAlignment="1">
      <alignment horizontal="center" vertical="center"/>
    </xf>
    <xf numFmtId="0" fontId="72" fillId="0" borderId="15" xfId="65" applyFont="1" applyBorder="1" applyAlignment="1">
      <alignment horizontal="center" vertical="center"/>
    </xf>
    <xf numFmtId="0" fontId="154" fillId="0" borderId="29" xfId="65" applyFont="1" applyBorder="1" applyAlignment="1">
      <alignment horizontal="center" vertical="center" wrapText="1"/>
    </xf>
    <xf numFmtId="0" fontId="72" fillId="0" borderId="12" xfId="65" applyFont="1" applyBorder="1" applyAlignment="1">
      <alignment horizontal="center" vertical="center" wrapText="1"/>
    </xf>
    <xf numFmtId="0" fontId="152" fillId="0" borderId="0" xfId="65" applyFont="1" applyAlignment="1">
      <alignment vertical="center"/>
    </xf>
    <xf numFmtId="0" fontId="72" fillId="0" borderId="52" xfId="65" applyFont="1" applyBorder="1" applyAlignment="1">
      <alignment vertical="center"/>
    </xf>
    <xf numFmtId="0" fontId="72" fillId="0" borderId="52" xfId="65" applyFont="1" applyBorder="1" applyAlignment="1">
      <alignment horizontal="distributed" vertical="center" wrapText="1"/>
    </xf>
    <xf numFmtId="0" fontId="72" fillId="0" borderId="29" xfId="65" applyFont="1" applyBorder="1" applyAlignment="1">
      <alignment vertical="center"/>
    </xf>
    <xf numFmtId="0" fontId="72" fillId="0" borderId="0" xfId="65" applyFont="1" applyAlignment="1">
      <alignment horizontal="distributed" vertical="center" wrapText="1"/>
    </xf>
    <xf numFmtId="0" fontId="72" fillId="0" borderId="0" xfId="65" applyFont="1" applyAlignment="1">
      <alignment horizontal="left" vertical="center"/>
    </xf>
    <xf numFmtId="0" fontId="151" fillId="0" borderId="0" xfId="65" applyFont="1" applyAlignment="1">
      <alignment vertical="center"/>
    </xf>
    <xf numFmtId="0" fontId="151" fillId="0" borderId="0" xfId="65" applyFont="1" applyAlignment="1">
      <alignment horizontal="left" vertical="center"/>
    </xf>
    <xf numFmtId="0" fontId="68" fillId="0" borderId="0" xfId="65" applyFont="1" applyAlignment="1">
      <alignment horizontal="distributed" vertical="center" wrapText="1"/>
    </xf>
    <xf numFmtId="0" fontId="55" fillId="0" borderId="0" xfId="75" applyFont="1" applyAlignment="1">
      <alignment horizontal="center" vertical="center"/>
    </xf>
    <xf numFmtId="0" fontId="55" fillId="0" borderId="52" xfId="75" applyFont="1" applyBorder="1">
      <alignment vertical="center"/>
    </xf>
    <xf numFmtId="0" fontId="55" fillId="0" borderId="163" xfId="75" applyFont="1" applyBorder="1" applyAlignment="1">
      <alignment horizontal="right" vertical="center"/>
    </xf>
    <xf numFmtId="0" fontId="55" fillId="0" borderId="0" xfId="75" applyFont="1" applyAlignment="1">
      <alignment vertical="center" shrinkToFit="1"/>
    </xf>
    <xf numFmtId="0" fontId="55" fillId="0" borderId="88" xfId="75" applyFont="1" applyBorder="1" applyAlignment="1">
      <alignment horizontal="right" vertical="center"/>
    </xf>
    <xf numFmtId="176" fontId="37" fillId="0" borderId="0" xfId="0" applyNumberFormat="1" applyFont="1" applyAlignment="1" applyProtection="1">
      <alignment horizontal="distributed" vertical="center" indent="1"/>
      <protection locked="0"/>
    </xf>
    <xf numFmtId="190" fontId="37" fillId="0" borderId="0" xfId="0" applyNumberFormat="1" applyFont="1" applyAlignment="1">
      <alignment horizontal="center" vertical="center"/>
    </xf>
    <xf numFmtId="190" fontId="37" fillId="0" borderId="0" xfId="0" applyNumberFormat="1" applyFont="1" applyAlignment="1">
      <alignment horizontal="right" vertical="center"/>
    </xf>
    <xf numFmtId="0" fontId="33" fillId="0" borderId="0" xfId="0" applyFont="1" applyAlignment="1">
      <alignment horizontal="justify" vertical="center"/>
    </xf>
    <xf numFmtId="0" fontId="33" fillId="0" borderId="0" xfId="0" applyFont="1" applyAlignment="1">
      <alignment horizontal="right" vertical="center"/>
    </xf>
    <xf numFmtId="49" fontId="33" fillId="0" borderId="0" xfId="0" applyNumberFormat="1" applyFont="1" applyAlignment="1">
      <alignment horizontal="justify" vertical="center"/>
    </xf>
    <xf numFmtId="49" fontId="33" fillId="0" borderId="0" xfId="0" applyNumberFormat="1" applyFont="1" applyAlignment="1">
      <alignment horizontal="justify" vertical="center" wrapText="1"/>
    </xf>
    <xf numFmtId="0" fontId="33" fillId="0" borderId="146" xfId="0" applyFont="1" applyBorder="1" applyAlignment="1">
      <alignment horizontal="right" vertical="center"/>
    </xf>
    <xf numFmtId="0" fontId="10" fillId="0" borderId="146" xfId="0" applyFont="1" applyBorder="1" applyAlignment="1">
      <alignment vertical="center"/>
    </xf>
    <xf numFmtId="0" fontId="37" fillId="0" borderId="0" xfId="47" applyFont="1" applyAlignment="1"/>
    <xf numFmtId="0" fontId="75" fillId="0" borderId="33" xfId="0" applyFont="1" applyBorder="1" applyAlignment="1" applyProtection="1">
      <alignment vertical="center"/>
      <protection locked="0"/>
    </xf>
    <xf numFmtId="0" fontId="108" fillId="0" borderId="0" xfId="0" applyFont="1" applyAlignment="1" applyProtection="1">
      <alignment vertical="center"/>
      <protection locked="0"/>
    </xf>
    <xf numFmtId="0" fontId="37" fillId="0" borderId="0" xfId="75" applyFont="1" applyAlignment="1">
      <alignment vertical="center" shrinkToFit="1"/>
    </xf>
    <xf numFmtId="192" fontId="37" fillId="0" borderId="0" xfId="77" applyNumberFormat="1" applyFont="1" applyFill="1" applyAlignment="1">
      <alignment horizontal="center" vertical="center"/>
    </xf>
    <xf numFmtId="0" fontId="37" fillId="0" borderId="0" xfId="47" applyFont="1">
      <alignment vertical="center"/>
    </xf>
    <xf numFmtId="0" fontId="37" fillId="0" borderId="0" xfId="61" applyFont="1" applyAlignment="1">
      <alignment horizontal="right" vertical="center" indent="3"/>
    </xf>
    <xf numFmtId="176" fontId="37" fillId="0" borderId="0" xfId="61" applyNumberFormat="1" applyFont="1" applyAlignment="1">
      <alignment horizontal="center" vertical="center" shrinkToFit="1"/>
    </xf>
    <xf numFmtId="38" fontId="37" fillId="0" borderId="0" xfId="34" applyFont="1" applyFill="1" applyAlignment="1">
      <alignment horizontal="center" vertical="center" shrinkToFit="1"/>
    </xf>
    <xf numFmtId="0" fontId="37" fillId="0" borderId="34" xfId="61" applyFont="1" applyBorder="1" applyAlignment="1">
      <alignment horizontal="center" vertical="center"/>
    </xf>
    <xf numFmtId="176" fontId="37" fillId="0" borderId="34" xfId="61" applyNumberFormat="1" applyFont="1" applyBorder="1" applyAlignment="1">
      <alignment horizontal="center" vertical="center" shrinkToFit="1"/>
    </xf>
    <xf numFmtId="176" fontId="37" fillId="0" borderId="36" xfId="61" applyNumberFormat="1" applyFont="1" applyBorder="1" applyAlignment="1">
      <alignment horizontal="center" vertical="center" shrinkToFit="1"/>
    </xf>
    <xf numFmtId="0" fontId="87" fillId="0" borderId="0" xfId="60" applyAlignment="1" applyProtection="1">
      <alignment horizontal="center"/>
    </xf>
    <xf numFmtId="38" fontId="37" fillId="0" borderId="0" xfId="63" applyFont="1">
      <alignment vertical="center"/>
    </xf>
    <xf numFmtId="0" fontId="37" fillId="0" borderId="0" xfId="76" applyFont="1" applyAlignment="1">
      <alignment vertical="center" wrapText="1"/>
    </xf>
    <xf numFmtId="0" fontId="61" fillId="0" borderId="0" xfId="83" applyAlignment="1">
      <alignment horizontal="center" vertical="center"/>
    </xf>
    <xf numFmtId="0" fontId="61" fillId="0" borderId="54" xfId="83" applyBorder="1" applyAlignment="1">
      <alignment horizontal="center" vertical="center"/>
    </xf>
    <xf numFmtId="0" fontId="61" fillId="0" borderId="32" xfId="83" applyBorder="1" applyAlignment="1">
      <alignment horizontal="center" vertical="center"/>
    </xf>
    <xf numFmtId="0" fontId="61" fillId="0" borderId="29" xfId="83" applyBorder="1" applyAlignment="1">
      <alignment horizontal="center" vertical="center"/>
    </xf>
    <xf numFmtId="0" fontId="61" fillId="0" borderId="52" xfId="83" applyBorder="1" applyAlignment="1">
      <alignment horizontal="center" vertical="center"/>
    </xf>
    <xf numFmtId="0" fontId="61" fillId="0" borderId="15" xfId="83" applyBorder="1" applyAlignment="1">
      <alignment horizontal="center" vertical="center"/>
    </xf>
    <xf numFmtId="0" fontId="54" fillId="0" borderId="29" xfId="53" applyBorder="1" applyAlignment="1">
      <alignment horizontal="left" vertical="center"/>
    </xf>
    <xf numFmtId="0" fontId="105" fillId="0" borderId="0" xfId="76" applyFont="1" applyAlignment="1">
      <alignment horizontal="left" vertical="center" wrapText="1"/>
    </xf>
    <xf numFmtId="0" fontId="105" fillId="0" borderId="15" xfId="76" applyFont="1" applyBorder="1" applyAlignment="1">
      <alignment horizontal="left" vertical="center" wrapText="1"/>
    </xf>
    <xf numFmtId="0" fontId="55" fillId="0" borderId="15" xfId="76" applyFont="1" applyBorder="1" applyAlignment="1">
      <alignment vertical="center" wrapText="1"/>
    </xf>
    <xf numFmtId="0" fontId="105" fillId="0" borderId="54" xfId="76" applyFont="1" applyBorder="1" applyAlignment="1">
      <alignment horizontal="left" vertical="center" wrapText="1"/>
    </xf>
    <xf numFmtId="0" fontId="55" fillId="0" borderId="32" xfId="76" applyFont="1" applyBorder="1" applyAlignment="1">
      <alignment vertical="center" wrapText="1"/>
    </xf>
    <xf numFmtId="0" fontId="105" fillId="0" borderId="32" xfId="76" applyFont="1" applyBorder="1" applyAlignment="1">
      <alignment horizontal="left" vertical="center" wrapText="1"/>
    </xf>
    <xf numFmtId="56" fontId="126" fillId="0" borderId="0" xfId="47" applyNumberFormat="1" applyFont="1">
      <alignment vertical="center"/>
    </xf>
    <xf numFmtId="0" fontId="126" fillId="0" borderId="16" xfId="47" applyFont="1" applyBorder="1">
      <alignment vertical="center"/>
    </xf>
    <xf numFmtId="0" fontId="126" fillId="0" borderId="34" xfId="47" applyFont="1" applyBorder="1">
      <alignment vertical="center"/>
    </xf>
    <xf numFmtId="0" fontId="10" fillId="0" borderId="0" xfId="0" applyFont="1" applyAlignment="1">
      <alignment horizontal="left" vertical="center"/>
    </xf>
    <xf numFmtId="49" fontId="37" fillId="0" borderId="0" xfId="79" applyNumberFormat="1" applyFont="1" applyAlignment="1">
      <alignment vertical="top" wrapText="1"/>
    </xf>
    <xf numFmtId="0" fontId="37" fillId="0" borderId="276" xfId="61" applyFont="1" applyBorder="1">
      <alignment vertical="center"/>
    </xf>
    <xf numFmtId="0" fontId="59" fillId="0" borderId="0" xfId="51" applyFont="1" applyAlignment="1">
      <alignment vertical="center"/>
    </xf>
    <xf numFmtId="0" fontId="59" fillId="0" borderId="33" xfId="51" applyFont="1" applyBorder="1" applyAlignment="1">
      <alignment horizontal="left" vertical="center" wrapText="1"/>
    </xf>
    <xf numFmtId="38" fontId="59" fillId="0" borderId="33" xfId="63" applyFont="1" applyBorder="1" applyAlignment="1">
      <alignment vertical="center" wrapText="1"/>
    </xf>
    <xf numFmtId="179" fontId="59" fillId="0" borderId="33" xfId="51" applyNumberFormat="1" applyFont="1" applyBorder="1" applyAlignment="1">
      <alignment vertical="center" wrapText="1"/>
    </xf>
    <xf numFmtId="179" fontId="59" fillId="0" borderId="33" xfId="92" applyNumberFormat="1" applyFont="1" applyBorder="1" applyAlignment="1">
      <alignment vertical="center" wrapText="1"/>
    </xf>
    <xf numFmtId="0" fontId="59" fillId="0" borderId="33" xfId="51" applyFont="1" applyBorder="1" applyAlignment="1">
      <alignment horizontal="center" vertical="center" wrapText="1"/>
    </xf>
    <xf numFmtId="198" fontId="37" fillId="0" borderId="0" xfId="76" applyNumberFormat="1" applyFont="1" applyAlignment="1">
      <alignment vertical="center"/>
    </xf>
    <xf numFmtId="0" fontId="175" fillId="0" borderId="0" xfId="80" applyFont="1" applyAlignment="1">
      <alignment vertical="center"/>
    </xf>
    <xf numFmtId="0" fontId="75" fillId="0" borderId="0" xfId="47" applyFont="1" applyAlignment="1">
      <alignment horizontal="left" vertical="center"/>
    </xf>
    <xf numFmtId="0" fontId="175" fillId="0" borderId="0" xfId="83" applyFont="1" applyAlignment="1">
      <alignment vertical="center" shrinkToFit="1"/>
    </xf>
    <xf numFmtId="176" fontId="61" fillId="0" borderId="0" xfId="83" applyNumberFormat="1" applyAlignment="1">
      <alignment horizontal="center" vertical="center" shrinkToFit="1"/>
    </xf>
    <xf numFmtId="176" fontId="61" fillId="0" borderId="15" xfId="83" applyNumberFormat="1" applyBorder="1" applyAlignment="1">
      <alignment horizontal="center" vertical="center" shrinkToFit="1"/>
    </xf>
    <xf numFmtId="0" fontId="37" fillId="0" borderId="0" xfId="84" applyFont="1" applyAlignment="1">
      <alignment horizontal="center" vertical="center"/>
    </xf>
    <xf numFmtId="0" fontId="175" fillId="0" borderId="115" xfId="84" applyFont="1" applyBorder="1" applyAlignment="1">
      <alignment vertical="center" wrapText="1"/>
    </xf>
    <xf numFmtId="0" fontId="175" fillId="0" borderId="36" xfId="84" applyFont="1" applyBorder="1" applyAlignment="1">
      <alignment vertical="center" wrapText="1"/>
    </xf>
    <xf numFmtId="0" fontId="126" fillId="0" borderId="0" xfId="47" applyFont="1" applyAlignment="1">
      <alignment horizontal="left" vertical="center"/>
    </xf>
    <xf numFmtId="201" fontId="54" fillId="0" borderId="33" xfId="53" applyNumberFormat="1" applyBorder="1" applyAlignment="1">
      <alignment horizontal="center" vertical="center"/>
    </xf>
    <xf numFmtId="202" fontId="54" fillId="0" borderId="33" xfId="53" applyNumberFormat="1" applyBorder="1" applyAlignment="1">
      <alignment horizontal="center" vertical="center"/>
    </xf>
    <xf numFmtId="0" fontId="33" fillId="0" borderId="112" xfId="48" applyFont="1" applyBorder="1" applyAlignment="1">
      <alignment horizontal="distributed" vertical="center" indent="1"/>
    </xf>
    <xf numFmtId="0" fontId="33" fillId="0" borderId="112" xfId="48" applyFont="1" applyBorder="1" applyAlignment="1">
      <alignment horizontal="center" vertical="center" shrinkToFit="1"/>
    </xf>
    <xf numFmtId="0" fontId="33" fillId="0" borderId="112" xfId="48" applyFont="1" applyBorder="1" applyAlignment="1">
      <alignment horizontal="right" vertical="center" shrinkToFit="1"/>
    </xf>
    <xf numFmtId="0" fontId="105" fillId="0" borderId="20" xfId="76" applyFont="1" applyBorder="1" applyAlignment="1">
      <alignment horizontal="left" vertical="center" wrapText="1"/>
    </xf>
    <xf numFmtId="0" fontId="105" fillId="0" borderId="85" xfId="76" applyFont="1" applyBorder="1" applyAlignment="1">
      <alignment horizontal="left" vertical="center" wrapText="1"/>
    </xf>
    <xf numFmtId="0" fontId="55" fillId="0" borderId="85" xfId="76" applyFont="1" applyBorder="1" applyAlignment="1">
      <alignment vertical="center" wrapText="1"/>
    </xf>
    <xf numFmtId="0" fontId="55" fillId="0" borderId="12" xfId="76" applyFont="1" applyBorder="1" applyAlignment="1">
      <alignment vertical="center" wrapText="1"/>
    </xf>
    <xf numFmtId="0" fontId="105" fillId="0" borderId="12" xfId="76" applyFont="1" applyBorder="1" applyAlignment="1">
      <alignment horizontal="left" vertical="center" wrapText="1"/>
    </xf>
    <xf numFmtId="0" fontId="105" fillId="0" borderId="85" xfId="76" applyFont="1" applyBorder="1" applyAlignment="1">
      <alignment vertical="top" wrapText="1"/>
    </xf>
    <xf numFmtId="0" fontId="105" fillId="0" borderId="15" xfId="76" applyFont="1" applyBorder="1" applyAlignment="1">
      <alignment vertical="top" wrapText="1"/>
    </xf>
    <xf numFmtId="0" fontId="37" fillId="0" borderId="0" xfId="61" applyFont="1" applyAlignment="1">
      <alignment horizontal="left" vertical="center" shrinkToFit="1"/>
    </xf>
    <xf numFmtId="176" fontId="37" fillId="0" borderId="0" xfId="61" applyNumberFormat="1" applyFont="1" applyAlignment="1">
      <alignment horizontal="distributed" vertical="center" shrinkToFit="1"/>
    </xf>
    <xf numFmtId="0" fontId="37" fillId="0" borderId="0" xfId="47" applyFont="1" applyAlignment="1">
      <alignment horizontal="right" vertical="center"/>
    </xf>
    <xf numFmtId="0" fontId="37" fillId="0" borderId="0" xfId="79" applyFont="1" applyAlignment="1">
      <alignment vertical="center"/>
    </xf>
    <xf numFmtId="0" fontId="69" fillId="0" borderId="0" xfId="47" applyFont="1">
      <alignment vertical="center"/>
    </xf>
    <xf numFmtId="0" fontId="69" fillId="0" borderId="181" xfId="47" applyFont="1" applyBorder="1" applyAlignment="1">
      <alignment horizontal="justify" vertical="center" wrapText="1"/>
    </xf>
    <xf numFmtId="0" fontId="69" fillId="0" borderId="179" xfId="47" applyFont="1" applyBorder="1" applyAlignment="1">
      <alignment horizontal="justify" vertical="center" wrapText="1"/>
    </xf>
    <xf numFmtId="49" fontId="72" fillId="0" borderId="0" xfId="47" applyNumberFormat="1" applyFont="1" applyAlignment="1">
      <alignment horizontal="center" vertical="center"/>
    </xf>
    <xf numFmtId="0" fontId="69" fillId="0" borderId="0" xfId="47" applyFont="1" applyAlignment="1">
      <alignment horizontal="right" vertical="center"/>
    </xf>
    <xf numFmtId="0" fontId="69" fillId="0" borderId="181" xfId="47" applyFont="1" applyBorder="1">
      <alignment vertical="center"/>
    </xf>
    <xf numFmtId="0" fontId="69" fillId="0" borderId="179" xfId="47" applyFont="1" applyBorder="1">
      <alignment vertical="center"/>
    </xf>
    <xf numFmtId="0" fontId="69" fillId="0" borderId="179" xfId="47" applyFont="1" applyBorder="1" applyAlignment="1">
      <alignment horizontal="justify" vertical="center"/>
    </xf>
    <xf numFmtId="176" fontId="69" fillId="0" borderId="181" xfId="47" applyNumberFormat="1" applyFont="1" applyBorder="1" applyAlignment="1">
      <alignment horizontal="left" vertical="center"/>
    </xf>
    <xf numFmtId="176" fontId="69" fillId="0" borderId="0" xfId="47" applyNumberFormat="1" applyFont="1">
      <alignment vertical="center"/>
    </xf>
    <xf numFmtId="176" fontId="69" fillId="0" borderId="0" xfId="47" applyNumberFormat="1" applyFont="1" applyAlignment="1">
      <alignment horizontal="left" vertical="center"/>
    </xf>
    <xf numFmtId="176" fontId="69" fillId="0" borderId="179" xfId="47" applyNumberFormat="1" applyFont="1" applyBorder="1">
      <alignment vertical="center"/>
    </xf>
    <xf numFmtId="0" fontId="69" fillId="0" borderId="182" xfId="47" applyFont="1" applyBorder="1">
      <alignment vertical="center"/>
    </xf>
    <xf numFmtId="0" fontId="69" fillId="0" borderId="194" xfId="47" applyFont="1" applyBorder="1">
      <alignment vertical="center"/>
    </xf>
    <xf numFmtId="0" fontId="69" fillId="0" borderId="180" xfId="47" applyFont="1" applyBorder="1">
      <alignment vertical="center"/>
    </xf>
    <xf numFmtId="49" fontId="72" fillId="0" borderId="0" xfId="47" applyNumberFormat="1" applyFont="1">
      <alignment vertical="center"/>
    </xf>
    <xf numFmtId="176" fontId="69" fillId="0" borderId="181" xfId="47" applyNumberFormat="1" applyFont="1" applyBorder="1">
      <alignment vertical="center"/>
    </xf>
    <xf numFmtId="0" fontId="69" fillId="0" borderId="193" xfId="47" applyFont="1" applyBorder="1">
      <alignment vertical="center"/>
    </xf>
    <xf numFmtId="0" fontId="69" fillId="0" borderId="178" xfId="47" applyFont="1" applyBorder="1">
      <alignment vertical="center"/>
    </xf>
    <xf numFmtId="0" fontId="69" fillId="0" borderId="0" xfId="47" applyFont="1" applyAlignment="1">
      <alignment horizontal="distributed" vertical="center" wrapText="1"/>
    </xf>
    <xf numFmtId="0" fontId="69" fillId="0" borderId="0" xfId="47" applyFont="1" applyAlignment="1">
      <alignment horizontal="center" vertical="center"/>
    </xf>
    <xf numFmtId="0" fontId="69" fillId="0" borderId="81" xfId="47" applyFont="1" applyBorder="1">
      <alignment vertical="center"/>
    </xf>
    <xf numFmtId="0" fontId="69" fillId="0" borderId="49" xfId="47" applyFont="1" applyBorder="1">
      <alignment vertical="center"/>
    </xf>
    <xf numFmtId="0" fontId="69" fillId="0" borderId="82" xfId="47" applyFont="1" applyBorder="1">
      <alignment vertical="center"/>
    </xf>
    <xf numFmtId="0" fontId="69" fillId="0" borderId="78" xfId="47" applyFont="1" applyBorder="1">
      <alignment vertical="center"/>
    </xf>
    <xf numFmtId="0" fontId="69" fillId="0" borderId="77" xfId="47" applyFont="1" applyBorder="1">
      <alignment vertical="center"/>
    </xf>
    <xf numFmtId="0" fontId="69" fillId="0" borderId="52" xfId="47" applyFont="1" applyBorder="1">
      <alignment vertical="center"/>
    </xf>
    <xf numFmtId="0" fontId="69" fillId="0" borderId="52" xfId="47" applyFont="1" applyBorder="1" applyAlignment="1">
      <alignment horizontal="center" vertical="center"/>
    </xf>
    <xf numFmtId="0" fontId="69" fillId="0" borderId="105" xfId="47" applyFont="1" applyBorder="1">
      <alignment vertical="center"/>
    </xf>
    <xf numFmtId="0" fontId="69" fillId="0" borderId="77" xfId="47" applyFont="1" applyBorder="1" applyAlignment="1">
      <alignment horizontal="center" vertical="center"/>
    </xf>
    <xf numFmtId="0" fontId="69" fillId="0" borderId="79" xfId="47" applyFont="1" applyBorder="1">
      <alignment vertical="center"/>
    </xf>
    <xf numFmtId="0" fontId="69" fillId="0" borderId="45" xfId="47" applyFont="1" applyBorder="1">
      <alignment vertical="center"/>
    </xf>
    <xf numFmtId="0" fontId="69" fillId="0" borderId="80" xfId="47" applyFont="1" applyBorder="1">
      <alignment vertical="center"/>
    </xf>
    <xf numFmtId="0" fontId="37" fillId="0" borderId="0" xfId="0" applyFont="1"/>
    <xf numFmtId="0" fontId="69" fillId="0" borderId="0" xfId="47" applyFont="1" applyAlignment="1">
      <alignment horizontal="distributed" vertical="center"/>
    </xf>
    <xf numFmtId="190" fontId="37" fillId="0" borderId="0" xfId="0" applyNumberFormat="1" applyFont="1" applyAlignment="1">
      <alignment horizontal="distributed" vertical="center"/>
    </xf>
    <xf numFmtId="0" fontId="181" fillId="0" borderId="0" xfId="47" applyFont="1">
      <alignment vertical="center"/>
    </xf>
    <xf numFmtId="0" fontId="181" fillId="0" borderId="0" xfId="47" applyFont="1" applyAlignment="1">
      <alignment horizontal="center" vertical="center"/>
    </xf>
    <xf numFmtId="0" fontId="75" fillId="0" borderId="12" xfId="0" applyFont="1" applyBorder="1" applyAlignment="1">
      <alignment horizontal="center" vertical="center"/>
    </xf>
    <xf numFmtId="0" fontId="75" fillId="0" borderId="32" xfId="0" applyFont="1" applyBorder="1" applyAlignment="1">
      <alignment horizontal="center" vertical="center"/>
    </xf>
    <xf numFmtId="0" fontId="75" fillId="0" borderId="12" xfId="0" applyFont="1" applyBorder="1" applyAlignment="1">
      <alignment horizontal="center" vertical="center" wrapText="1"/>
    </xf>
    <xf numFmtId="0" fontId="75" fillId="0" borderId="32" xfId="0" applyFont="1" applyBorder="1" applyAlignment="1">
      <alignment horizontal="center" vertical="center" wrapText="1"/>
    </xf>
    <xf numFmtId="0" fontId="87" fillId="0" borderId="0" xfId="60" applyAlignment="1" applyProtection="1">
      <alignment horizontal="center" vertical="top"/>
    </xf>
    <xf numFmtId="0" fontId="118" fillId="0" borderId="29" xfId="0" applyFont="1" applyBorder="1" applyAlignment="1">
      <alignment vertical="center" shrinkToFit="1"/>
    </xf>
    <xf numFmtId="0" fontId="118" fillId="0" borderId="0" xfId="0" applyFont="1" applyAlignment="1">
      <alignment vertical="center" shrinkToFit="1"/>
    </xf>
    <xf numFmtId="0" fontId="182" fillId="0" borderId="12" xfId="0" applyFont="1" applyBorder="1" applyAlignment="1">
      <alignment horizontal="center" vertical="center"/>
    </xf>
    <xf numFmtId="0" fontId="182" fillId="0" borderId="20" xfId="0" applyFont="1" applyBorder="1" applyAlignment="1">
      <alignment horizontal="center" vertical="center"/>
    </xf>
    <xf numFmtId="0" fontId="182" fillId="0" borderId="29" xfId="0" applyFont="1" applyBorder="1" applyAlignment="1">
      <alignment horizontal="center" vertical="center"/>
    </xf>
    <xf numFmtId="0" fontId="183" fillId="0" borderId="52" xfId="0" applyFont="1" applyBorder="1" applyAlignment="1">
      <alignment horizontal="center" vertical="center" shrinkToFit="1"/>
    </xf>
    <xf numFmtId="0" fontId="183" fillId="0" borderId="20" xfId="0" applyFont="1" applyBorder="1" applyAlignment="1">
      <alignment horizontal="center" vertical="center" shrinkToFit="1"/>
    </xf>
    <xf numFmtId="0" fontId="118" fillId="0" borderId="12" xfId="0" applyFont="1" applyBorder="1" applyAlignment="1">
      <alignment vertical="center" shrinkToFit="1"/>
    </xf>
    <xf numFmtId="0" fontId="60" fillId="0" borderId="52" xfId="0" applyFont="1" applyBorder="1" applyAlignment="1">
      <alignment horizontal="center" vertical="center"/>
    </xf>
    <xf numFmtId="0" fontId="60" fillId="0" borderId="20" xfId="0" applyFont="1" applyBorder="1" applyAlignment="1">
      <alignment horizontal="center" vertical="center"/>
    </xf>
    <xf numFmtId="0" fontId="183" fillId="0" borderId="52" xfId="0" applyFont="1" applyBorder="1" applyAlignment="1">
      <alignment vertical="center" shrinkToFit="1"/>
    </xf>
    <xf numFmtId="0" fontId="183" fillId="0" borderId="29" xfId="0" applyFont="1" applyBorder="1" applyAlignment="1">
      <alignment vertical="center" shrinkToFit="1"/>
    </xf>
    <xf numFmtId="0" fontId="183" fillId="0" borderId="20" xfId="0" applyFont="1" applyBorder="1" applyAlignment="1">
      <alignment vertical="center" shrinkToFit="1"/>
    </xf>
    <xf numFmtId="0" fontId="183" fillId="0" borderId="12" xfId="0" applyFont="1" applyBorder="1" applyAlignment="1">
      <alignment vertical="center" shrinkToFit="1"/>
    </xf>
    <xf numFmtId="0" fontId="37" fillId="0" borderId="33" xfId="61" applyFont="1" applyBorder="1">
      <alignment vertical="center"/>
    </xf>
    <xf numFmtId="0" fontId="37" fillId="0" borderId="52" xfId="61" applyFont="1" applyBorder="1">
      <alignment vertical="center"/>
    </xf>
    <xf numFmtId="0" fontId="58" fillId="0" borderId="0" xfId="61" applyFont="1" applyAlignment="1">
      <alignment horizontal="center" vertical="center"/>
    </xf>
    <xf numFmtId="0" fontId="11" fillId="0" borderId="24" xfId="0" applyFont="1" applyBorder="1" applyAlignment="1">
      <alignment vertical="center"/>
    </xf>
    <xf numFmtId="0" fontId="11" fillId="0" borderId="12" xfId="0" applyFont="1" applyBorder="1" applyAlignment="1">
      <alignment vertical="center"/>
    </xf>
    <xf numFmtId="0" fontId="11" fillId="0" borderId="11" xfId="0" applyFont="1" applyBorder="1" applyAlignment="1">
      <alignment vertical="center"/>
    </xf>
    <xf numFmtId="0" fontId="11" fillId="0" borderId="42" xfId="0" applyFont="1" applyBorder="1" applyAlignment="1">
      <alignment vertical="center" wrapText="1"/>
    </xf>
    <xf numFmtId="0" fontId="11" fillId="0" borderId="85" xfId="0" applyFont="1" applyBorder="1" applyAlignment="1">
      <alignment vertical="center" wrapText="1"/>
    </xf>
    <xf numFmtId="0" fontId="11" fillId="0" borderId="64" xfId="0" applyFont="1" applyBorder="1" applyAlignment="1">
      <alignment vertical="center" wrapText="1"/>
    </xf>
    <xf numFmtId="0" fontId="11" fillId="0" borderId="12" xfId="0" applyFont="1" applyBorder="1" applyAlignment="1">
      <alignment vertical="center" wrapText="1"/>
    </xf>
    <xf numFmtId="0" fontId="89" fillId="0" borderId="12" xfId="0" applyFont="1" applyBorder="1" applyAlignment="1">
      <alignment vertical="center" wrapText="1"/>
    </xf>
    <xf numFmtId="0" fontId="11" fillId="0" borderId="11" xfId="0" applyFont="1" applyBorder="1" applyAlignment="1">
      <alignment vertical="center" wrapText="1"/>
    </xf>
    <xf numFmtId="0" fontId="11" fillId="0" borderId="59" xfId="0" applyFont="1" applyBorder="1" applyAlignment="1">
      <alignment vertical="center"/>
    </xf>
    <xf numFmtId="0" fontId="89" fillId="0" borderId="16" xfId="0" applyFont="1" applyBorder="1" applyAlignment="1">
      <alignment vertical="center" wrapText="1"/>
    </xf>
    <xf numFmtId="0" fontId="11" fillId="0" borderId="20" xfId="0" applyFont="1" applyBorder="1" applyAlignment="1">
      <alignment vertical="center" wrapText="1"/>
    </xf>
    <xf numFmtId="0" fontId="11" fillId="0" borderId="59" xfId="0" applyFont="1" applyBorder="1" applyAlignment="1">
      <alignment vertical="center" wrapText="1"/>
    </xf>
    <xf numFmtId="0" fontId="11" fillId="0" borderId="24" xfId="0" applyFont="1" applyBorder="1" applyAlignment="1">
      <alignment vertical="center" wrapText="1"/>
    </xf>
    <xf numFmtId="0" fontId="160" fillId="0" borderId="12" xfId="0" applyFont="1" applyBorder="1" applyAlignment="1">
      <alignment vertical="center" wrapText="1"/>
    </xf>
    <xf numFmtId="0" fontId="11" fillId="0" borderId="26"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110"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57" xfId="0" applyFont="1" applyBorder="1" applyAlignment="1">
      <alignment horizontal="center" vertical="center" wrapText="1"/>
    </xf>
    <xf numFmtId="177" fontId="11" fillId="0" borderId="55" xfId="0" applyNumberFormat="1" applyFont="1" applyBorder="1" applyAlignment="1">
      <alignment horizontal="center" vertical="center" wrapText="1"/>
    </xf>
    <xf numFmtId="177" fontId="184" fillId="0" borderId="18" xfId="60" applyNumberFormat="1" applyFont="1" applyBorder="1" applyAlignment="1" applyProtection="1">
      <alignment horizontal="center" vertical="center" wrapText="1"/>
    </xf>
    <xf numFmtId="177" fontId="11" fillId="0" borderId="43" xfId="0" applyNumberFormat="1" applyFont="1" applyBorder="1" applyAlignment="1">
      <alignment horizontal="center" vertical="center" wrapText="1"/>
    </xf>
    <xf numFmtId="177" fontId="11" fillId="0" borderId="51" xfId="0" applyNumberFormat="1" applyFont="1" applyBorder="1" applyAlignment="1">
      <alignment horizontal="center" vertical="center" wrapText="1"/>
    </xf>
    <xf numFmtId="177" fontId="184" fillId="0" borderId="18" xfId="60" applyNumberFormat="1" applyFont="1" applyFill="1" applyBorder="1" applyAlignment="1" applyProtection="1">
      <alignment horizontal="center" vertical="center" wrapText="1"/>
    </xf>
    <xf numFmtId="177" fontId="184" fillId="31" borderId="43" xfId="60" applyNumberFormat="1" applyFont="1" applyFill="1" applyBorder="1" applyAlignment="1" applyProtection="1">
      <alignment horizontal="center" vertical="center" wrapText="1"/>
    </xf>
    <xf numFmtId="177" fontId="184" fillId="0" borderId="43" xfId="60" applyNumberFormat="1" applyFont="1" applyFill="1" applyBorder="1" applyAlignment="1" applyProtection="1">
      <alignment horizontal="center" vertical="center" wrapText="1"/>
    </xf>
    <xf numFmtId="177" fontId="184" fillId="0" borderId="66" xfId="60" applyNumberFormat="1" applyFont="1" applyFill="1" applyBorder="1" applyAlignment="1" applyProtection="1">
      <alignment horizontal="center" vertical="center" wrapText="1"/>
    </xf>
    <xf numFmtId="177" fontId="184" fillId="31" borderId="66" xfId="60" applyNumberFormat="1" applyFont="1" applyFill="1" applyBorder="1" applyAlignment="1" applyProtection="1">
      <alignment horizontal="center" vertical="center" wrapText="1"/>
    </xf>
    <xf numFmtId="0" fontId="184" fillId="0" borderId="184" xfId="60" applyFont="1" applyBorder="1" applyAlignment="1" applyProtection="1">
      <alignment horizontal="center" vertical="center"/>
    </xf>
    <xf numFmtId="0" fontId="184" fillId="0" borderId="43" xfId="60" applyFont="1" applyBorder="1" applyAlignment="1" applyProtection="1">
      <alignment horizontal="center" vertical="center"/>
    </xf>
    <xf numFmtId="177" fontId="11" fillId="0" borderId="136" xfId="0" applyNumberFormat="1" applyFont="1" applyBorder="1" applyAlignment="1">
      <alignment horizontal="center" vertical="center" wrapText="1"/>
    </xf>
    <xf numFmtId="177" fontId="11" fillId="0" borderId="65" xfId="0" applyNumberFormat="1" applyFont="1" applyBorder="1" applyAlignment="1">
      <alignment horizontal="center" vertical="center" wrapText="1"/>
    </xf>
    <xf numFmtId="177" fontId="11" fillId="0" borderId="18" xfId="0" applyNumberFormat="1" applyFont="1" applyBorder="1" applyAlignment="1">
      <alignment horizontal="center" vertical="center" wrapText="1"/>
    </xf>
    <xf numFmtId="177" fontId="184" fillId="0" borderId="63" xfId="60" applyNumberFormat="1" applyFont="1" applyFill="1" applyBorder="1" applyAlignment="1" applyProtection="1">
      <alignment horizontal="center" vertical="center" wrapText="1"/>
    </xf>
    <xf numFmtId="177" fontId="184" fillId="31" borderId="18" xfId="60" applyNumberFormat="1" applyFont="1" applyFill="1" applyBorder="1" applyAlignment="1" applyProtection="1">
      <alignment horizontal="center" vertical="center" wrapText="1"/>
    </xf>
    <xf numFmtId="177" fontId="184" fillId="0" borderId="43" xfId="60" applyNumberFormat="1" applyFont="1" applyBorder="1" applyAlignment="1" applyProtection="1">
      <alignment horizontal="center" vertical="center" wrapText="1"/>
    </xf>
    <xf numFmtId="177" fontId="184" fillId="31" borderId="63" xfId="60" applyNumberFormat="1" applyFont="1" applyFill="1" applyBorder="1" applyAlignment="1" applyProtection="1">
      <alignment horizontal="center" vertical="center" wrapText="1"/>
    </xf>
    <xf numFmtId="177" fontId="184" fillId="31" borderId="51" xfId="60" applyNumberFormat="1" applyFont="1" applyFill="1" applyBorder="1" applyAlignment="1" applyProtection="1">
      <alignment horizontal="center" vertical="center" wrapText="1"/>
    </xf>
    <xf numFmtId="177" fontId="184" fillId="31" borderId="55" xfId="60" applyNumberFormat="1" applyFont="1" applyFill="1" applyBorder="1" applyAlignment="1" applyProtection="1">
      <alignment horizontal="center" vertical="center" wrapText="1"/>
    </xf>
    <xf numFmtId="177" fontId="11" fillId="0" borderId="63" xfId="0" applyNumberFormat="1" applyFont="1" applyBorder="1" applyAlignment="1">
      <alignment horizontal="center" vertical="center" wrapText="1"/>
    </xf>
    <xf numFmtId="177" fontId="184" fillId="0" borderId="55" xfId="60" applyNumberFormat="1" applyFont="1" applyFill="1" applyBorder="1" applyAlignment="1" applyProtection="1">
      <alignment horizontal="center" vertical="center" wrapText="1"/>
    </xf>
    <xf numFmtId="0" fontId="11" fillId="0" borderId="66" xfId="0" applyFont="1" applyBorder="1" applyAlignment="1">
      <alignment vertical="center" wrapText="1"/>
    </xf>
    <xf numFmtId="176" fontId="0" fillId="0" borderId="34" xfId="0" applyNumberFormat="1" applyBorder="1" applyAlignment="1">
      <alignment horizontal="center" vertical="center" shrinkToFit="1"/>
    </xf>
    <xf numFmtId="0" fontId="11" fillId="0" borderId="29" xfId="0" applyFont="1" applyBorder="1" applyAlignment="1">
      <alignment vertical="center" shrinkToFit="1"/>
    </xf>
    <xf numFmtId="0" fontId="33" fillId="0" borderId="0" xfId="47" applyFont="1" applyAlignment="1">
      <alignment horizontal="right" vertical="center"/>
    </xf>
    <xf numFmtId="0" fontId="33" fillId="0" borderId="0" xfId="47" applyFont="1">
      <alignment vertical="center"/>
    </xf>
    <xf numFmtId="0" fontId="33" fillId="0" borderId="83" xfId="47" applyFont="1" applyBorder="1">
      <alignment vertical="center"/>
    </xf>
    <xf numFmtId="0" fontId="37" fillId="0" borderId="0" xfId="0" applyFont="1" applyAlignment="1">
      <alignment horizontal="left" vertical="center" indent="2"/>
    </xf>
    <xf numFmtId="190" fontId="152" fillId="0" borderId="36" xfId="88" applyNumberFormat="1" applyFont="1" applyBorder="1" applyAlignment="1">
      <alignment horizontal="center" vertical="center" shrinkToFit="1"/>
    </xf>
    <xf numFmtId="0" fontId="83" fillId="0" borderId="94" xfId="0" applyFont="1" applyBorder="1" applyAlignment="1">
      <alignment horizontal="center" vertical="center"/>
    </xf>
    <xf numFmtId="0" fontId="75" fillId="0" borderId="0" xfId="47" applyFont="1" applyAlignment="1">
      <alignment horizontal="center" vertical="center"/>
    </xf>
    <xf numFmtId="0" fontId="75" fillId="0" borderId="0" xfId="47" applyFont="1" applyAlignment="1">
      <alignment horizontal="justify" vertical="center"/>
    </xf>
    <xf numFmtId="0" fontId="75" fillId="0" borderId="0" xfId="47" applyFont="1" applyAlignment="1">
      <alignment vertical="center" wrapText="1"/>
    </xf>
    <xf numFmtId="0" fontId="36" fillId="0" borderId="114" xfId="47" applyFont="1" applyBorder="1" applyAlignment="1">
      <alignment horizontal="center" vertical="center" wrapText="1"/>
    </xf>
    <xf numFmtId="0" fontId="36" fillId="0" borderId="19" xfId="47" applyFont="1" applyBorder="1" applyAlignment="1">
      <alignment horizontal="center" vertical="center" wrapText="1"/>
    </xf>
    <xf numFmtId="0" fontId="36" fillId="0" borderId="115" xfId="47" applyFont="1" applyBorder="1" applyAlignment="1">
      <alignment horizontal="center" vertical="center" wrapText="1"/>
    </xf>
    <xf numFmtId="0" fontId="36" fillId="0" borderId="33" xfId="47" applyFont="1" applyBorder="1" applyAlignment="1">
      <alignment horizontal="center" vertical="center" wrapText="1"/>
    </xf>
    <xf numFmtId="0" fontId="33" fillId="0" borderId="115" xfId="47" applyFont="1" applyBorder="1" applyAlignment="1">
      <alignment horizontal="center" vertical="center" wrapText="1"/>
    </xf>
    <xf numFmtId="0" fontId="33" fillId="0" borderId="33" xfId="47" applyFont="1" applyBorder="1" applyAlignment="1">
      <alignment horizontal="center" vertical="center" wrapText="1"/>
    </xf>
    <xf numFmtId="0" fontId="33" fillId="0" borderId="116" xfId="47" applyFont="1" applyBorder="1" applyAlignment="1">
      <alignment horizontal="center" vertical="center" wrapText="1"/>
    </xf>
    <xf numFmtId="0" fontId="33" fillId="0" borderId="37" xfId="47" applyFont="1" applyBorder="1" applyAlignment="1">
      <alignment horizontal="center" vertical="center" wrapText="1"/>
    </xf>
    <xf numFmtId="0" fontId="191" fillId="0" borderId="0" xfId="47" applyFont="1" applyAlignment="1">
      <alignment horizontal="justify" vertical="center" wrapText="1"/>
    </xf>
    <xf numFmtId="0" fontId="33" fillId="0" borderId="117" xfId="47" applyFont="1" applyBorder="1" applyAlignment="1">
      <alignment horizontal="center" vertical="center" wrapText="1"/>
    </xf>
    <xf numFmtId="0" fontId="33" fillId="0" borderId="110" xfId="47" applyFont="1" applyBorder="1" applyAlignment="1">
      <alignment horizontal="center" vertical="center" wrapText="1"/>
    </xf>
    <xf numFmtId="0" fontId="75" fillId="0" borderId="0" xfId="47" applyFont="1" applyAlignment="1">
      <alignment horizontal="justify" vertical="center" wrapText="1"/>
    </xf>
    <xf numFmtId="0" fontId="42" fillId="0" borderId="0" xfId="47" applyFont="1" applyAlignment="1">
      <alignment vertical="center" wrapText="1"/>
    </xf>
    <xf numFmtId="0" fontId="72" fillId="0" borderId="0" xfId="47" applyFont="1" applyAlignment="1">
      <alignment horizontal="right" vertical="center" indent="1"/>
    </xf>
    <xf numFmtId="0" fontId="83" fillId="0" borderId="149" xfId="0" applyFont="1" applyBorder="1" applyAlignment="1">
      <alignment horizontal="center" vertical="center"/>
    </xf>
    <xf numFmtId="0" fontId="59" fillId="0" borderId="0" xfId="47" applyFont="1" applyAlignment="1">
      <alignment horizontal="justify" vertical="center" wrapText="1"/>
    </xf>
    <xf numFmtId="0" fontId="76" fillId="0" borderId="0" xfId="47" applyFont="1" applyAlignment="1">
      <alignment horizontal="left" vertical="center"/>
    </xf>
    <xf numFmtId="0" fontId="76" fillId="0" borderId="0" xfId="47" applyFont="1" applyAlignment="1">
      <alignment horizontal="left" vertical="distributed" wrapText="1" indent="1"/>
    </xf>
    <xf numFmtId="0" fontId="72" fillId="0" borderId="0" xfId="47" applyFont="1" applyAlignment="1">
      <alignment horizontal="left" vertical="distributed" indent="1"/>
    </xf>
    <xf numFmtId="0" fontId="76" fillId="0" borderId="0" xfId="47" applyFont="1" applyAlignment="1">
      <alignment horizontal="justify" vertical="center" wrapText="1"/>
    </xf>
    <xf numFmtId="0" fontId="193" fillId="0" borderId="0" xfId="47" applyFont="1" applyAlignment="1">
      <alignment horizontal="justify" vertical="center" wrapText="1"/>
    </xf>
    <xf numFmtId="190" fontId="76" fillId="0" borderId="0" xfId="47" applyNumberFormat="1" applyFont="1" applyAlignment="1">
      <alignment horizontal="left" vertical="center" wrapText="1" indent="5"/>
    </xf>
    <xf numFmtId="190" fontId="72" fillId="0" borderId="0" xfId="47" applyNumberFormat="1" applyFont="1" applyAlignment="1">
      <alignment horizontal="left" vertical="center" indent="5"/>
    </xf>
    <xf numFmtId="0" fontId="76" fillId="0" borderId="0" xfId="47" applyFont="1" applyAlignment="1">
      <alignment vertical="center" wrapText="1"/>
    </xf>
    <xf numFmtId="0" fontId="72" fillId="0" borderId="0" xfId="47" applyFont="1" applyAlignment="1">
      <alignment horizontal="distributed" vertical="center" indent="1"/>
    </xf>
    <xf numFmtId="0" fontId="61" fillId="0" borderId="0" xfId="68" applyAlignment="1">
      <alignment vertical="center" wrapText="1"/>
    </xf>
    <xf numFmtId="0" fontId="45" fillId="0" borderId="19" xfId="65" applyFont="1" applyBorder="1" applyAlignment="1">
      <alignment horizontal="distributed"/>
    </xf>
    <xf numFmtId="0" fontId="10" fillId="0" borderId="52" xfId="65" applyFont="1" applyBorder="1" applyAlignment="1">
      <alignment horizontal="distributed" vertical="center" wrapText="1"/>
    </xf>
    <xf numFmtId="0" fontId="10" fillId="0" borderId="33" xfId="65" applyFont="1" applyBorder="1" applyAlignment="1">
      <alignment horizontal="distributed" vertical="center" wrapText="1"/>
    </xf>
    <xf numFmtId="0" fontId="10" fillId="0" borderId="33" xfId="65" applyFont="1" applyBorder="1" applyAlignment="1">
      <alignment horizontal="distributed" vertical="center"/>
    </xf>
    <xf numFmtId="0" fontId="37" fillId="0" borderId="104" xfId="75" applyFont="1" applyBorder="1" applyAlignment="1"/>
    <xf numFmtId="0" fontId="75" fillId="0" borderId="81" xfId="47" applyFont="1" applyBorder="1" applyAlignment="1">
      <alignment horizontal="center" vertical="center" wrapText="1"/>
    </xf>
    <xf numFmtId="0" fontId="75" fillId="0" borderId="79" xfId="47" applyFont="1" applyBorder="1" applyAlignment="1">
      <alignment horizontal="center" vertical="center" wrapText="1"/>
    </xf>
    <xf numFmtId="0" fontId="53" fillId="0" borderId="276" xfId="61" applyBorder="1">
      <alignment vertical="center"/>
    </xf>
    <xf numFmtId="0" fontId="86" fillId="0" borderId="275" xfId="0" applyFont="1" applyBorder="1" applyAlignment="1">
      <alignment horizontal="right" vertical="center"/>
    </xf>
    <xf numFmtId="0" fontId="83" fillId="0" borderId="275" xfId="0" applyFont="1" applyBorder="1" applyAlignment="1">
      <alignment vertical="center"/>
    </xf>
    <xf numFmtId="0" fontId="83" fillId="24" borderId="276" xfId="0" applyFont="1" applyFill="1" applyBorder="1" applyAlignment="1">
      <alignment vertical="center"/>
    </xf>
    <xf numFmtId="0" fontId="37" fillId="0" borderId="276" xfId="75" applyFont="1" applyBorder="1" applyAlignment="1"/>
    <xf numFmtId="0" fontId="37" fillId="0" borderId="276" xfId="75" applyFont="1" applyBorder="1">
      <alignment vertical="center"/>
    </xf>
    <xf numFmtId="0" fontId="5" fillId="0" borderId="33" xfId="89" applyBorder="1" applyAlignment="1">
      <alignment horizontal="center" vertical="center"/>
    </xf>
    <xf numFmtId="14" fontId="5" fillId="0" borderId="0" xfId="89" applyNumberFormat="1">
      <alignment vertical="center"/>
    </xf>
    <xf numFmtId="185" fontId="5" fillId="0" borderId="0" xfId="89" applyNumberFormat="1">
      <alignment vertical="center"/>
    </xf>
    <xf numFmtId="185" fontId="3" fillId="0" borderId="0" xfId="89" applyNumberFormat="1" applyFont="1">
      <alignment vertical="center"/>
    </xf>
    <xf numFmtId="0" fontId="65" fillId="0" borderId="94" xfId="0" applyFont="1" applyBorder="1" applyAlignment="1">
      <alignment horizontal="center" vertical="center"/>
    </xf>
    <xf numFmtId="205" fontId="65" fillId="0" borderId="94" xfId="63" applyNumberFormat="1" applyFont="1" applyBorder="1" applyAlignment="1">
      <alignment horizontal="center" vertical="center"/>
    </xf>
    <xf numFmtId="205" fontId="65" fillId="0" borderId="149" xfId="63" applyNumberFormat="1" applyFont="1" applyBorder="1" applyAlignment="1">
      <alignment horizontal="center" vertical="center"/>
    </xf>
    <xf numFmtId="185" fontId="139" fillId="0" borderId="0" xfId="89" applyNumberFormat="1" applyFont="1">
      <alignment vertical="center"/>
    </xf>
    <xf numFmtId="184" fontId="2" fillId="0" borderId="0" xfId="89" applyNumberFormat="1" applyFont="1">
      <alignment vertical="center"/>
    </xf>
    <xf numFmtId="0" fontId="2" fillId="0" borderId="0" xfId="89" applyNumberFormat="1" applyFont="1">
      <alignment vertical="center"/>
    </xf>
    <xf numFmtId="0" fontId="5" fillId="0" borderId="0" xfId="89" applyAlignment="1">
      <alignment shrinkToFit="1"/>
    </xf>
    <xf numFmtId="0" fontId="196" fillId="34" borderId="0" xfId="89" applyFont="1" applyFill="1" applyAlignment="1">
      <alignment horizontal="left" vertical="center"/>
    </xf>
    <xf numFmtId="0" fontId="196" fillId="34" borderId="0" xfId="89" applyFont="1" applyFill="1" applyAlignment="1">
      <alignment horizontal="left" vertical="center" shrinkToFit="1"/>
    </xf>
    <xf numFmtId="0" fontId="196" fillId="34" borderId="0" xfId="89" applyFont="1" applyFill="1">
      <alignment vertical="center"/>
    </xf>
    <xf numFmtId="0" fontId="197" fillId="34" borderId="0" xfId="89" applyFont="1" applyFill="1" applyAlignment="1">
      <alignment horizontal="left" vertical="center"/>
    </xf>
    <xf numFmtId="0" fontId="5" fillId="0" borderId="0" xfId="89" applyFill="1">
      <alignment vertical="center"/>
    </xf>
    <xf numFmtId="0" fontId="169" fillId="0" borderId="0" xfId="89" applyFont="1" applyFill="1">
      <alignment vertical="center"/>
    </xf>
    <xf numFmtId="0" fontId="197" fillId="32" borderId="0" xfId="89" applyFont="1" applyFill="1">
      <alignment vertical="center"/>
    </xf>
    <xf numFmtId="0" fontId="0" fillId="0" borderId="33" xfId="0" applyBorder="1" applyAlignment="1">
      <alignment horizontal="center" vertical="center"/>
    </xf>
    <xf numFmtId="0" fontId="5" fillId="0" borderId="33" xfId="89" applyBorder="1" applyAlignment="1">
      <alignment horizontal="center" vertical="center"/>
    </xf>
    <xf numFmtId="185" fontId="5" fillId="0" borderId="16" xfId="89" applyNumberFormat="1" applyBorder="1" applyAlignment="1">
      <alignment horizontal="center" vertical="center"/>
    </xf>
    <xf numFmtId="0" fontId="5" fillId="0" borderId="16" xfId="89" applyBorder="1" applyAlignment="1">
      <alignment horizontal="center" vertical="center"/>
    </xf>
    <xf numFmtId="0" fontId="5" fillId="0" borderId="16" xfId="89" applyBorder="1" applyAlignment="1">
      <alignment vertical="center" textRotation="255" shrinkToFit="1"/>
    </xf>
    <xf numFmtId="0" fontId="5" fillId="36" borderId="36" xfId="89" applyFill="1" applyBorder="1" applyAlignment="1">
      <alignment horizontal="center" vertical="center"/>
    </xf>
    <xf numFmtId="195" fontId="5" fillId="0" borderId="0" xfId="89" applyNumberFormat="1">
      <alignment vertical="center"/>
    </xf>
    <xf numFmtId="0" fontId="66" fillId="0" borderId="0" xfId="89" applyFont="1" applyBorder="1" applyAlignment="1">
      <alignment horizontal="center" vertical="center" shrinkToFit="1"/>
    </xf>
    <xf numFmtId="0" fontId="5" fillId="0" borderId="21" xfId="89" applyBorder="1" applyAlignment="1">
      <alignment horizontal="center" vertical="center"/>
    </xf>
    <xf numFmtId="0" fontId="5" fillId="0" borderId="53" xfId="89" applyBorder="1" applyAlignment="1">
      <alignment horizontal="center" vertical="center"/>
    </xf>
    <xf numFmtId="0" fontId="5" fillId="0" borderId="20" xfId="89" applyBorder="1" applyAlignment="1">
      <alignment horizontal="center" vertical="center"/>
    </xf>
    <xf numFmtId="0" fontId="5" fillId="36" borderId="54" xfId="89" applyFill="1" applyBorder="1" applyAlignment="1">
      <alignment horizontal="center" vertical="center"/>
    </xf>
    <xf numFmtId="0" fontId="5" fillId="33" borderId="109" xfId="89" applyFill="1" applyBorder="1" applyAlignment="1">
      <alignment horizontal="center" vertical="center"/>
    </xf>
    <xf numFmtId="0" fontId="0" fillId="36" borderId="37" xfId="0" applyFill="1" applyBorder="1" applyAlignment="1">
      <alignment horizontal="center" vertical="center"/>
    </xf>
    <xf numFmtId="0" fontId="66" fillId="0" borderId="36" xfId="89" applyFont="1" applyBorder="1" applyAlignment="1"/>
    <xf numFmtId="0" fontId="66" fillId="0" borderId="36" xfId="89" applyFont="1" applyBorder="1">
      <alignment vertical="center"/>
    </xf>
    <xf numFmtId="9" fontId="66" fillId="35" borderId="33" xfId="92" applyFont="1" applyFill="1" applyBorder="1" applyAlignment="1">
      <alignment horizontal="right" vertical="center"/>
    </xf>
    <xf numFmtId="185" fontId="5" fillId="0" borderId="33" xfId="89" applyNumberFormat="1" applyFill="1" applyBorder="1" applyAlignment="1">
      <alignment horizontal="center" vertical="center"/>
    </xf>
    <xf numFmtId="0" fontId="5" fillId="0" borderId="33" xfId="89" applyFill="1" applyBorder="1" applyAlignment="1">
      <alignment horizontal="center" vertical="center"/>
    </xf>
    <xf numFmtId="0" fontId="0" fillId="36" borderId="21" xfId="0" applyFill="1" applyBorder="1" applyAlignment="1">
      <alignment horizontal="center" vertical="center"/>
    </xf>
    <xf numFmtId="0" fontId="0" fillId="33" borderId="109" xfId="0" applyFill="1" applyBorder="1" applyAlignment="1">
      <alignment horizontal="center" vertical="center"/>
    </xf>
    <xf numFmtId="0" fontId="5" fillId="0" borderId="163" xfId="89" applyBorder="1" applyAlignment="1">
      <alignment horizontal="center" vertical="center"/>
    </xf>
    <xf numFmtId="185" fontId="5" fillId="34" borderId="33" xfId="89" applyNumberFormat="1" applyFill="1" applyBorder="1" applyAlignment="1">
      <alignment horizontal="center" vertical="center"/>
    </xf>
    <xf numFmtId="0" fontId="5" fillId="34" borderId="16" xfId="89" applyFill="1" applyBorder="1" applyAlignment="1">
      <alignment horizontal="center" vertical="center"/>
    </xf>
    <xf numFmtId="0" fontId="5" fillId="34" borderId="33" xfId="89" applyFill="1" applyBorder="1" applyAlignment="1">
      <alignment horizontal="center" vertical="center"/>
    </xf>
    <xf numFmtId="0" fontId="5" fillId="34" borderId="16" xfId="89" applyFill="1" applyBorder="1" applyAlignment="1">
      <alignment vertical="center" textRotation="255" shrinkToFit="1"/>
    </xf>
    <xf numFmtId="0" fontId="5" fillId="34" borderId="33" xfId="89" applyFill="1" applyBorder="1" applyAlignment="1">
      <alignment vertical="center" textRotation="255" shrinkToFit="1"/>
    </xf>
    <xf numFmtId="0" fontId="5" fillId="34" borderId="20" xfId="89" applyFill="1" applyBorder="1" applyAlignment="1">
      <alignment horizontal="center" vertical="center"/>
    </xf>
    <xf numFmtId="0" fontId="5" fillId="34" borderId="53" xfId="89" applyFill="1" applyBorder="1" applyAlignment="1">
      <alignment horizontal="center" vertical="center"/>
    </xf>
    <xf numFmtId="0" fontId="0" fillId="0" borderId="37" xfId="0" applyFill="1" applyBorder="1" applyAlignment="1">
      <alignment horizontal="center" vertical="center"/>
    </xf>
    <xf numFmtId="0" fontId="0" fillId="0" borderId="11" xfId="0" applyFill="1" applyBorder="1" applyAlignment="1">
      <alignment horizontal="center" vertical="center"/>
    </xf>
    <xf numFmtId="0" fontId="5" fillId="36" borderId="21" xfId="89" applyFill="1" applyBorder="1" applyAlignment="1">
      <alignment horizontal="center" vertical="center"/>
    </xf>
    <xf numFmtId="185" fontId="5" fillId="0" borderId="0" xfId="89" applyNumberFormat="1" applyFill="1" applyBorder="1">
      <alignment vertical="center"/>
    </xf>
    <xf numFmtId="0" fontId="5" fillId="0" borderId="161" xfId="89" applyBorder="1">
      <alignment vertical="center"/>
    </xf>
    <xf numFmtId="0" fontId="5" fillId="0" borderId="16" xfId="89" applyFill="1" applyBorder="1" applyAlignment="1">
      <alignment vertical="center" textRotation="255" shrinkToFit="1"/>
    </xf>
    <xf numFmtId="0" fontId="5" fillId="0" borderId="16" xfId="89" applyFill="1" applyBorder="1" applyAlignment="1">
      <alignment horizontal="center" vertical="center"/>
    </xf>
    <xf numFmtId="0" fontId="5" fillId="0" borderId="20" xfId="89" applyFill="1" applyBorder="1" applyAlignment="1">
      <alignment horizontal="center" vertical="center"/>
    </xf>
    <xf numFmtId="0" fontId="0" fillId="0" borderId="11" xfId="0" applyFill="1" applyBorder="1" applyAlignment="1">
      <alignment horizontal="center" vertical="center"/>
    </xf>
    <xf numFmtId="0" fontId="0" fillId="0" borderId="33" xfId="0" applyBorder="1" applyAlignment="1">
      <alignment horizontal="center" vertical="center"/>
    </xf>
    <xf numFmtId="0" fontId="5" fillId="0" borderId="33" xfId="89" applyBorder="1" applyAlignment="1">
      <alignment horizontal="center" vertical="center"/>
    </xf>
    <xf numFmtId="0" fontId="119" fillId="0" borderId="0" xfId="93" applyFont="1">
      <alignment vertical="center"/>
    </xf>
    <xf numFmtId="0" fontId="203" fillId="0" borderId="0" xfId="93" applyFont="1">
      <alignment vertical="center"/>
    </xf>
    <xf numFmtId="0" fontId="204" fillId="0" borderId="0" xfId="93" applyFont="1">
      <alignment vertical="center"/>
    </xf>
    <xf numFmtId="0" fontId="119" fillId="39" borderId="0" xfId="93" applyFont="1" applyFill="1">
      <alignment vertical="center"/>
    </xf>
    <xf numFmtId="0" fontId="119" fillId="0" borderId="0" xfId="93" applyFont="1" applyFill="1">
      <alignment vertical="center"/>
    </xf>
    <xf numFmtId="0" fontId="201" fillId="0" borderId="0" xfId="93" applyFont="1" applyFill="1">
      <alignment vertical="center"/>
    </xf>
    <xf numFmtId="0" fontId="203" fillId="0" borderId="0" xfId="93" applyFont="1" applyFill="1">
      <alignment vertical="center"/>
    </xf>
    <xf numFmtId="0" fontId="203" fillId="0" borderId="53" xfId="93" applyFont="1" applyFill="1" applyBorder="1" applyAlignment="1">
      <alignment horizontal="center" vertical="center"/>
    </xf>
    <xf numFmtId="0" fontId="204" fillId="0" borderId="0" xfId="93" applyFont="1" applyFill="1">
      <alignment vertical="center"/>
    </xf>
    <xf numFmtId="0" fontId="204" fillId="0" borderId="19" xfId="93" applyFont="1" applyFill="1" applyBorder="1" applyAlignment="1">
      <alignment horizontal="center" vertical="center"/>
    </xf>
    <xf numFmtId="0" fontId="203" fillId="0" borderId="33" xfId="93" applyFont="1" applyFill="1" applyBorder="1" applyAlignment="1">
      <alignment horizontal="right" vertical="center"/>
    </xf>
    <xf numFmtId="0" fontId="203" fillId="0" borderId="33" xfId="93" applyFont="1" applyFill="1" applyBorder="1">
      <alignment vertical="center"/>
    </xf>
    <xf numFmtId="179" fontId="203" fillId="0" borderId="33" xfId="93" applyNumberFormat="1" applyFont="1" applyFill="1" applyBorder="1">
      <alignment vertical="center"/>
    </xf>
    <xf numFmtId="0" fontId="205" fillId="0" borderId="0" xfId="93" applyFont="1" applyFill="1" applyAlignment="1">
      <alignment horizontal="left" vertical="center"/>
    </xf>
    <xf numFmtId="0" fontId="119" fillId="0" borderId="162" xfId="93" applyFont="1" applyFill="1" applyBorder="1" applyAlignment="1">
      <alignment horizontal="center" vertical="center" shrinkToFit="1"/>
    </xf>
    <xf numFmtId="0" fontId="203" fillId="0" borderId="0" xfId="93" applyFont="1" applyFill="1" applyAlignment="1">
      <alignment horizontal="center" vertical="center"/>
    </xf>
    <xf numFmtId="0" fontId="203" fillId="0" borderId="0" xfId="93" applyFont="1" applyFill="1" applyAlignment="1">
      <alignment horizontal="left" vertical="center"/>
    </xf>
    <xf numFmtId="0" fontId="203" fillId="0" borderId="0" xfId="93" applyFont="1" applyFill="1" applyAlignment="1">
      <alignment horizontal="right" vertical="center"/>
    </xf>
    <xf numFmtId="0" fontId="206" fillId="0" borderId="0" xfId="93" applyFont="1" applyFill="1" applyAlignment="1">
      <alignment horizontal="right" vertical="center"/>
    </xf>
    <xf numFmtId="179" fontId="203" fillId="0" borderId="0" xfId="93" applyNumberFormat="1" applyFont="1" applyFill="1">
      <alignment vertical="center"/>
    </xf>
    <xf numFmtId="0" fontId="205" fillId="0" borderId="0" xfId="93" applyFont="1" applyFill="1" applyAlignment="1">
      <alignment horizontal="right" vertical="center"/>
    </xf>
    <xf numFmtId="0" fontId="204" fillId="0" borderId="50" xfId="93" applyFont="1" applyFill="1" applyBorder="1" applyAlignment="1">
      <alignment horizontal="center" vertical="center"/>
    </xf>
    <xf numFmtId="0" fontId="203" fillId="0" borderId="19" xfId="93" applyFont="1" applyFill="1" applyBorder="1" applyAlignment="1">
      <alignment horizontal="right" vertical="center"/>
    </xf>
    <xf numFmtId="0" fontId="203" fillId="0" borderId="19" xfId="93" applyFont="1" applyFill="1" applyBorder="1">
      <alignment vertical="center"/>
    </xf>
    <xf numFmtId="179" fontId="203" fillId="0" borderId="19" xfId="93" applyNumberFormat="1" applyFont="1" applyFill="1" applyBorder="1">
      <alignment vertical="center"/>
    </xf>
    <xf numFmtId="0" fontId="207" fillId="0" borderId="0" xfId="93" applyFont="1" applyFill="1" applyAlignment="1">
      <alignment horizontal="left" vertical="center"/>
    </xf>
    <xf numFmtId="0" fontId="208" fillId="0" borderId="261" xfId="93" applyFont="1" applyFill="1" applyBorder="1" applyAlignment="1">
      <alignment horizontal="center" vertical="center" shrinkToFit="1"/>
    </xf>
    <xf numFmtId="0" fontId="205" fillId="0" borderId="0" xfId="93" applyFont="1" applyFill="1" applyAlignment="1">
      <alignment horizontal="right" vertical="top"/>
    </xf>
    <xf numFmtId="0" fontId="203" fillId="0" borderId="16" xfId="93" applyFont="1" applyFill="1" applyBorder="1">
      <alignment vertical="center"/>
    </xf>
    <xf numFmtId="0" fontId="203" fillId="0" borderId="34" xfId="93" applyFont="1" applyFill="1" applyBorder="1">
      <alignment vertical="center"/>
    </xf>
    <xf numFmtId="0" fontId="203" fillId="0" borderId="36" xfId="93" applyFont="1" applyFill="1" applyBorder="1">
      <alignment vertical="center"/>
    </xf>
    <xf numFmtId="179" fontId="10" fillId="0" borderId="16" xfId="93" applyNumberFormat="1" applyFont="1" applyFill="1" applyBorder="1">
      <alignment vertical="center"/>
    </xf>
    <xf numFmtId="179" fontId="10" fillId="0" borderId="34" xfId="93" applyNumberFormat="1" applyFont="1" applyFill="1" applyBorder="1">
      <alignment vertical="center"/>
    </xf>
    <xf numFmtId="0" fontId="87" fillId="34" borderId="0" xfId="60" applyFill="1" applyAlignment="1" applyProtection="1">
      <alignment vertical="center"/>
    </xf>
    <xf numFmtId="0" fontId="119" fillId="34" borderId="0" xfId="93" applyFont="1" applyFill="1">
      <alignment vertical="center"/>
    </xf>
    <xf numFmtId="0" fontId="203" fillId="34" borderId="0" xfId="93" applyFont="1" applyFill="1">
      <alignment vertical="center"/>
    </xf>
    <xf numFmtId="0" fontId="204" fillId="34" borderId="0" xfId="93" applyFont="1" applyFill="1">
      <alignment vertical="center"/>
    </xf>
    <xf numFmtId="185" fontId="5" fillId="40" borderId="33" xfId="89" applyNumberFormat="1" applyFill="1" applyBorder="1" applyAlignment="1">
      <alignment horizontal="center" vertical="center"/>
    </xf>
    <xf numFmtId="185" fontId="5" fillId="40" borderId="16" xfId="89" applyNumberFormat="1" applyFill="1" applyBorder="1" applyAlignment="1">
      <alignment horizontal="center" vertical="center"/>
    </xf>
    <xf numFmtId="0" fontId="5" fillId="40" borderId="33" xfId="89" applyFill="1" applyBorder="1" applyAlignment="1">
      <alignment horizontal="center" vertical="center"/>
    </xf>
    <xf numFmtId="0" fontId="5" fillId="40" borderId="16" xfId="89" applyFill="1" applyBorder="1" applyAlignment="1">
      <alignment horizontal="center" vertical="center"/>
    </xf>
    <xf numFmtId="0" fontId="5" fillId="40" borderId="33" xfId="89" applyFill="1" applyBorder="1" applyAlignment="1">
      <alignment vertical="center" textRotation="255" shrinkToFit="1"/>
    </xf>
    <xf numFmtId="0" fontId="5" fillId="40" borderId="16" xfId="89" applyFill="1" applyBorder="1" applyAlignment="1">
      <alignment vertical="center" textRotation="255" shrinkToFit="1"/>
    </xf>
    <xf numFmtId="0" fontId="5" fillId="40" borderId="53" xfId="89" applyFill="1" applyBorder="1" applyAlignment="1">
      <alignment horizontal="center" vertical="center"/>
    </xf>
    <xf numFmtId="185" fontId="0" fillId="40" borderId="33" xfId="0" applyNumberFormat="1" applyFill="1" applyBorder="1" applyAlignment="1">
      <alignment horizontal="center" vertical="center"/>
    </xf>
    <xf numFmtId="0" fontId="0" fillId="40" borderId="33" xfId="0" applyFill="1" applyBorder="1" applyAlignment="1">
      <alignment horizontal="center" vertical="center"/>
    </xf>
    <xf numFmtId="0" fontId="167" fillId="32" borderId="33" xfId="89" applyFont="1" applyFill="1" applyBorder="1" applyAlignment="1">
      <alignment vertical="center" textRotation="255" shrinkToFit="1"/>
    </xf>
    <xf numFmtId="0" fontId="209" fillId="32" borderId="33" xfId="89" applyFont="1" applyFill="1" applyBorder="1" applyAlignment="1">
      <alignment vertical="center" textRotation="255" shrinkToFit="1"/>
    </xf>
    <xf numFmtId="185" fontId="5" fillId="34" borderId="16" xfId="89" applyNumberFormat="1" applyFill="1" applyBorder="1" applyAlignment="1">
      <alignment horizontal="center" vertical="center"/>
    </xf>
    <xf numFmtId="0" fontId="167" fillId="0" borderId="0" xfId="89" applyFont="1" applyFill="1">
      <alignment vertical="center"/>
    </xf>
    <xf numFmtId="0" fontId="210" fillId="0" borderId="0" xfId="93" applyFont="1" applyFill="1" applyAlignment="1">
      <alignment horizontal="right" vertical="center"/>
    </xf>
    <xf numFmtId="0" fontId="211" fillId="0" borderId="0" xfId="93" applyFont="1" applyFill="1" applyAlignment="1">
      <alignment horizontal="right" vertical="center"/>
    </xf>
    <xf numFmtId="0" fontId="212" fillId="0" borderId="0" xfId="93" applyFont="1" applyFill="1">
      <alignment vertical="center"/>
    </xf>
    <xf numFmtId="0" fontId="161" fillId="0" borderId="0" xfId="89" applyFont="1" applyAlignment="1">
      <alignment horizontal="left" vertical="center"/>
    </xf>
    <xf numFmtId="0" fontId="202" fillId="0" borderId="0" xfId="93" applyFont="1" applyFill="1" applyAlignment="1">
      <alignment horizontal="left" vertical="center"/>
    </xf>
    <xf numFmtId="0" fontId="11" fillId="0" borderId="66" xfId="0" applyFont="1" applyBorder="1" applyAlignment="1">
      <alignment vertical="center" wrapText="1"/>
    </xf>
    <xf numFmtId="0" fontId="11" fillId="0" borderId="18" xfId="0" applyFont="1" applyBorder="1" applyAlignment="1">
      <alignment vertical="center" wrapText="1"/>
    </xf>
    <xf numFmtId="0" fontId="11" fillId="0" borderId="53" xfId="0" applyFont="1" applyBorder="1" applyAlignment="1">
      <alignment horizontal="center" vertical="center" textRotation="255" wrapText="1"/>
    </xf>
    <xf numFmtId="0" fontId="11" fillId="0" borderId="50" xfId="0" applyFont="1" applyBorder="1" applyAlignment="1">
      <alignment horizontal="center" vertical="center" textRotation="255" wrapText="1"/>
    </xf>
    <xf numFmtId="0" fontId="11" fillId="0" borderId="11"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0" fillId="0" borderId="142" xfId="0" applyBorder="1" applyAlignment="1">
      <alignment horizontal="center" vertical="center" wrapText="1"/>
    </xf>
    <xf numFmtId="0" fontId="11" fillId="0" borderId="122" xfId="0" applyFont="1" applyBorder="1" applyAlignment="1">
      <alignment horizontal="center" vertical="center" wrapText="1"/>
    </xf>
    <xf numFmtId="0" fontId="0" fillId="0" borderId="123" xfId="0" applyBorder="1" applyAlignment="1">
      <alignment horizontal="center" vertical="center" wrapText="1"/>
    </xf>
    <xf numFmtId="0" fontId="11" fillId="0" borderId="109" xfId="0" applyFont="1" applyBorder="1" applyAlignment="1">
      <alignment horizontal="center" vertical="center" wrapText="1"/>
    </xf>
    <xf numFmtId="0" fontId="0" fillId="0" borderId="143" xfId="0" applyBorder="1" applyAlignment="1"/>
    <xf numFmtId="0" fontId="11" fillId="0" borderId="85"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2" xfId="0" applyFont="1" applyBorder="1" applyAlignment="1">
      <alignment horizontal="center" vertical="center" wrapText="1"/>
    </xf>
    <xf numFmtId="177" fontId="12" fillId="0" borderId="135" xfId="0" applyNumberFormat="1" applyFont="1" applyBorder="1" applyAlignment="1">
      <alignment horizontal="center" vertical="center" wrapText="1"/>
    </xf>
    <xf numFmtId="177" fontId="12" fillId="0" borderId="136" xfId="0" applyNumberFormat="1" applyFont="1" applyBorder="1" applyAlignment="1">
      <alignment horizontal="center" vertical="center" wrapText="1"/>
    </xf>
    <xf numFmtId="177" fontId="12" fillId="0" borderId="75"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0" fillId="0" borderId="52" xfId="0" applyBorder="1" applyAlignment="1"/>
    <xf numFmtId="0" fontId="0" fillId="0" borderId="54" xfId="0" applyBorder="1" applyAlignment="1"/>
    <xf numFmtId="0" fontId="0" fillId="0" borderId="144" xfId="0" applyBorder="1" applyAlignment="1"/>
    <xf numFmtId="0" fontId="0" fillId="0" borderId="74" xfId="0" applyBorder="1" applyAlignment="1"/>
    <xf numFmtId="0" fontId="0" fillId="0" borderId="13" xfId="0" applyBorder="1" applyAlignment="1"/>
    <xf numFmtId="0" fontId="11" fillId="0" borderId="138" xfId="0" applyFont="1" applyBorder="1" applyAlignment="1">
      <alignment horizontal="center" vertical="center" textRotation="255" wrapText="1"/>
    </xf>
    <xf numFmtId="0" fontId="11" fillId="0" borderId="130" xfId="0" applyFont="1" applyBorder="1" applyAlignment="1">
      <alignment horizontal="center" vertical="center" textRotation="255" wrapText="1"/>
    </xf>
    <xf numFmtId="0" fontId="11" fillId="0" borderId="132" xfId="0" applyFont="1" applyBorder="1" applyAlignment="1">
      <alignment horizontal="center" vertical="center" textRotation="255" wrapText="1"/>
    </xf>
    <xf numFmtId="0" fontId="11" fillId="0" borderId="129" xfId="0" applyFont="1" applyBorder="1" applyAlignment="1">
      <alignment horizontal="center" vertical="center" textRotation="255" wrapText="1"/>
    </xf>
    <xf numFmtId="0" fontId="11" fillId="0" borderId="44" xfId="0" applyFont="1" applyBorder="1" applyAlignment="1">
      <alignment horizontal="center" vertical="center" textRotation="255" wrapText="1"/>
    </xf>
    <xf numFmtId="0" fontId="11" fillId="0" borderId="20" xfId="0" applyFont="1" applyBorder="1" applyAlignment="1">
      <alignment horizontal="center" vertical="center"/>
    </xf>
    <xf numFmtId="0" fontId="11" fillId="0" borderId="54" xfId="0" applyFont="1" applyBorder="1" applyAlignment="1">
      <alignment horizontal="center" vertical="center"/>
    </xf>
    <xf numFmtId="0" fontId="11" fillId="0" borderId="12" xfId="0" applyFont="1" applyBorder="1" applyAlignment="1">
      <alignment horizontal="center" vertical="center"/>
    </xf>
    <xf numFmtId="0" fontId="11" fillId="0" borderId="32" xfId="0" applyFont="1" applyBorder="1" applyAlignment="1">
      <alignment horizontal="center" vertical="center"/>
    </xf>
    <xf numFmtId="0" fontId="11" fillId="0" borderId="126" xfId="0" applyFont="1" applyBorder="1" applyAlignment="1">
      <alignment horizontal="center" vertical="center" textRotation="255" wrapText="1"/>
    </xf>
    <xf numFmtId="0" fontId="11" fillId="0" borderId="127" xfId="0" applyFont="1" applyBorder="1" applyAlignment="1">
      <alignment horizontal="center" vertical="center" textRotation="255" wrapText="1"/>
    </xf>
    <xf numFmtId="0" fontId="11" fillId="0" borderId="128" xfId="0" applyFont="1" applyBorder="1" applyAlignment="1">
      <alignment horizontal="center" vertical="center" textRotation="255" wrapText="1"/>
    </xf>
    <xf numFmtId="0" fontId="11" fillId="0" borderId="135"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75" xfId="0" applyFont="1" applyBorder="1" applyAlignment="1">
      <alignment horizontal="center" vertical="center" wrapText="1"/>
    </xf>
    <xf numFmtId="0" fontId="11" fillId="0" borderId="66" xfId="0" applyFont="1" applyBorder="1" applyAlignment="1">
      <alignment horizontal="left" vertical="center" wrapText="1"/>
    </xf>
    <xf numFmtId="0" fontId="11" fillId="0" borderId="136" xfId="0" applyFont="1" applyBorder="1" applyAlignment="1">
      <alignment horizontal="left" vertical="center" wrapText="1"/>
    </xf>
    <xf numFmtId="0" fontId="11" fillId="0" borderId="120" xfId="0" applyFont="1" applyBorder="1" applyAlignment="1">
      <alignment horizontal="center" vertical="center" wrapText="1"/>
    </xf>
    <xf numFmtId="0" fontId="10" fillId="0" borderId="137" xfId="0" applyFont="1" applyBorder="1" applyAlignment="1">
      <alignment wrapText="1"/>
    </xf>
    <xf numFmtId="0" fontId="11" fillId="0" borderId="53" xfId="0" applyFont="1" applyBorder="1" applyAlignment="1">
      <alignment horizontal="center" vertical="center" wrapText="1"/>
    </xf>
    <xf numFmtId="0" fontId="0" fillId="0" borderId="23" xfId="0" applyBorder="1" applyAlignment="1"/>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0" xfId="0" applyFont="1" applyAlignment="1">
      <alignment horizontal="center" vertical="center"/>
    </xf>
    <xf numFmtId="0" fontId="11" fillId="0" borderId="45" xfId="0" applyFont="1" applyBorder="1" applyAlignment="1">
      <alignment horizontal="center" vertical="center"/>
    </xf>
    <xf numFmtId="0" fontId="11" fillId="0" borderId="140" xfId="0" applyFont="1" applyBorder="1" applyAlignment="1">
      <alignment horizontal="center" vertical="center" wrapText="1"/>
    </xf>
    <xf numFmtId="0" fontId="0" fillId="0" borderId="141" xfId="0" applyBorder="1" applyAlignment="1">
      <alignment horizontal="center" vertical="center"/>
    </xf>
    <xf numFmtId="0" fontId="11" fillId="0" borderId="17" xfId="0" applyFont="1" applyBorder="1" applyAlignment="1">
      <alignment horizontal="center" vertical="center"/>
    </xf>
    <xf numFmtId="0" fontId="11" fillId="0" borderId="27" xfId="0" applyFont="1" applyBorder="1" applyAlignment="1"/>
    <xf numFmtId="0" fontId="11" fillId="0" borderId="133" xfId="0" applyFont="1" applyBorder="1" applyAlignment="1">
      <alignment horizontal="center" vertical="center" wrapText="1"/>
    </xf>
    <xf numFmtId="0" fontId="11" fillId="0" borderId="134" xfId="0" applyFont="1" applyBorder="1" applyAlignment="1">
      <alignment horizontal="center" vertical="center" wrapText="1"/>
    </xf>
    <xf numFmtId="0" fontId="11" fillId="0" borderId="139" xfId="0" applyFont="1" applyBorder="1" applyAlignment="1">
      <alignment horizontal="center" vertical="center" textRotation="255" wrapText="1"/>
    </xf>
    <xf numFmtId="0" fontId="11" fillId="0" borderId="19" xfId="0" applyFont="1" applyBorder="1" applyAlignment="1">
      <alignment horizontal="center" vertical="center" textRotation="255" wrapText="1"/>
    </xf>
    <xf numFmtId="0" fontId="11" fillId="0" borderId="126" xfId="0" applyFont="1" applyBorder="1" applyAlignment="1">
      <alignment horizontal="center" vertical="center" textRotation="255"/>
    </xf>
    <xf numFmtId="0" fontId="11" fillId="0" borderId="127" xfId="0" applyFont="1" applyBorder="1" applyAlignment="1">
      <alignment horizontal="center" vertical="center" textRotation="255"/>
    </xf>
    <xf numFmtId="0" fontId="11" fillId="0" borderId="138" xfId="0" applyFont="1" applyBorder="1" applyAlignment="1">
      <alignment horizontal="center" vertical="center" textRotation="255"/>
    </xf>
    <xf numFmtId="0" fontId="11" fillId="0" borderId="130" xfId="0" applyFont="1" applyBorder="1" applyAlignment="1">
      <alignment horizontal="center" vertical="center" textRotation="255"/>
    </xf>
    <xf numFmtId="0" fontId="11" fillId="0" borderId="132" xfId="0" applyFont="1" applyBorder="1" applyAlignment="1">
      <alignment horizontal="center" vertical="center" textRotation="255"/>
    </xf>
    <xf numFmtId="0" fontId="64" fillId="0" borderId="74" xfId="0" applyFont="1" applyBorder="1" applyAlignment="1">
      <alignment horizontal="center" vertical="center"/>
    </xf>
    <xf numFmtId="0" fontId="11" fillId="0" borderId="123" xfId="0" applyFont="1" applyBorder="1" applyAlignment="1">
      <alignment horizontal="center" vertical="center" wrapText="1"/>
    </xf>
    <xf numFmtId="0" fontId="11" fillId="0" borderId="124" xfId="0" applyFont="1" applyBorder="1" applyAlignment="1">
      <alignment horizontal="center" vertical="center" wrapText="1"/>
    </xf>
    <xf numFmtId="0" fontId="11" fillId="0" borderId="125"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81"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31" xfId="0" applyFont="1" applyBorder="1" applyAlignment="1">
      <alignment horizontal="center" vertical="center" textRotation="255" wrapText="1"/>
    </xf>
    <xf numFmtId="0" fontId="0" fillId="0" borderId="50" xfId="0" applyBorder="1" applyAlignment="1">
      <alignment horizontal="center" vertical="center" textRotation="255" wrapText="1"/>
    </xf>
    <xf numFmtId="0" fontId="10" fillId="0" borderId="50" xfId="0" applyFont="1" applyBorder="1" applyAlignment="1">
      <alignment horizontal="center" vertical="center" wrapText="1"/>
    </xf>
    <xf numFmtId="0" fontId="10" fillId="0" borderId="19"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2" xfId="0" applyFont="1" applyBorder="1" applyAlignment="1">
      <alignment horizontal="center" vertical="center" wrapText="1"/>
    </xf>
    <xf numFmtId="0" fontId="11" fillId="0" borderId="54" xfId="0" applyFont="1" applyBorder="1" applyAlignment="1">
      <alignment horizontal="center" vertical="center" wrapText="1"/>
    </xf>
    <xf numFmtId="0" fontId="87" fillId="0" borderId="33" xfId="60" applyFill="1" applyBorder="1" applyAlignment="1" applyProtection="1">
      <alignment horizontal="center" vertical="center" shrinkToFit="1"/>
    </xf>
    <xf numFmtId="176" fontId="0" fillId="0" borderId="33" xfId="0" applyNumberFormat="1" applyBorder="1" applyAlignment="1">
      <alignment horizontal="center" vertical="center"/>
    </xf>
    <xf numFmtId="0" fontId="87" fillId="25" borderId="16" xfId="60" applyFill="1" applyBorder="1" applyAlignment="1" applyProtection="1">
      <alignment horizontal="center" vertical="center" shrinkToFit="1"/>
    </xf>
    <xf numFmtId="0" fontId="87" fillId="25" borderId="34" xfId="60" applyFill="1" applyBorder="1" applyAlignment="1" applyProtection="1">
      <alignment horizontal="center" vertical="center" shrinkToFit="1"/>
    </xf>
    <xf numFmtId="0" fontId="87" fillId="25" borderId="36" xfId="60" applyFill="1" applyBorder="1" applyAlignment="1" applyProtection="1">
      <alignment horizontal="center" vertical="center" shrinkToFit="1"/>
    </xf>
    <xf numFmtId="0" fontId="87" fillId="25" borderId="33" xfId="60" applyFill="1" applyBorder="1" applyAlignment="1" applyProtection="1">
      <alignment horizontal="center" vertical="center" shrinkToFit="1"/>
    </xf>
    <xf numFmtId="176" fontId="0" fillId="0" borderId="16" xfId="0" applyNumberFormat="1" applyBorder="1" applyAlignment="1">
      <alignment horizontal="center" vertical="center"/>
    </xf>
    <xf numFmtId="176" fontId="0" fillId="0" borderId="34" xfId="0" applyNumberFormat="1" applyBorder="1" applyAlignment="1">
      <alignment horizontal="center" vertical="center"/>
    </xf>
    <xf numFmtId="176" fontId="0" fillId="0" borderId="36" xfId="0" applyNumberFormat="1" applyBorder="1" applyAlignment="1">
      <alignment horizontal="center" vertical="center"/>
    </xf>
    <xf numFmtId="0" fontId="0" fillId="0" borderId="16" xfId="0" applyBorder="1" applyAlignment="1">
      <alignment vertical="center" shrinkToFit="1"/>
    </xf>
    <xf numFmtId="0" fontId="0" fillId="0" borderId="34" xfId="0" applyBorder="1" applyAlignment="1">
      <alignment vertical="center" shrinkToFit="1"/>
    </xf>
    <xf numFmtId="0" fontId="0" fillId="0" borderId="36" xfId="0" applyBorder="1" applyAlignment="1">
      <alignment vertical="center" shrinkToFit="1"/>
    </xf>
    <xf numFmtId="176" fontId="0" fillId="0" borderId="16" xfId="0" applyNumberFormat="1" applyBorder="1" applyAlignment="1">
      <alignment horizontal="left" vertical="center" shrinkToFit="1"/>
    </xf>
    <xf numFmtId="176" fontId="0" fillId="0" borderId="34" xfId="0" applyNumberFormat="1" applyBorder="1" applyAlignment="1">
      <alignment horizontal="left" vertical="center" shrinkToFit="1"/>
    </xf>
    <xf numFmtId="176" fontId="0" fillId="0" borderId="36" xfId="0" applyNumberFormat="1" applyBorder="1" applyAlignment="1">
      <alignment horizontal="left" vertical="center" shrinkToFit="1"/>
    </xf>
    <xf numFmtId="38" fontId="0" fillId="0" borderId="16" xfId="63" applyFont="1" applyBorder="1" applyAlignment="1">
      <alignment horizontal="left" vertical="center" indent="1" shrinkToFit="1"/>
    </xf>
    <xf numFmtId="38" fontId="0" fillId="0" borderId="34" xfId="63" applyFont="1" applyBorder="1" applyAlignment="1">
      <alignment horizontal="left" vertical="center" indent="1" shrinkToFit="1"/>
    </xf>
    <xf numFmtId="38" fontId="0" fillId="0" borderId="36" xfId="63" applyFont="1" applyBorder="1" applyAlignment="1">
      <alignment horizontal="left" vertical="center" indent="1" shrinkToFit="1"/>
    </xf>
    <xf numFmtId="176" fontId="0" fillId="0" borderId="16" xfId="0" applyNumberFormat="1" applyBorder="1" applyAlignment="1">
      <alignment horizontal="center" vertical="center" shrinkToFit="1"/>
    </xf>
    <xf numFmtId="176" fontId="0" fillId="0" borderId="34" xfId="0" applyNumberFormat="1" applyBorder="1" applyAlignment="1">
      <alignment horizontal="center" vertical="center" shrinkToFit="1"/>
    </xf>
    <xf numFmtId="0" fontId="106" fillId="28" borderId="16" xfId="0" applyFont="1" applyFill="1" applyBorder="1" applyAlignment="1">
      <alignment vertical="center" wrapText="1" shrinkToFit="1"/>
    </xf>
    <xf numFmtId="0" fontId="106" fillId="28" borderId="34" xfId="0" applyFont="1" applyFill="1" applyBorder="1" applyAlignment="1">
      <alignment vertical="center" wrapText="1" shrinkToFit="1"/>
    </xf>
    <xf numFmtId="0" fontId="106" fillId="28" borderId="36" xfId="0" applyFont="1" applyFill="1" applyBorder="1" applyAlignment="1">
      <alignment vertical="center" shrinkToFit="1"/>
    </xf>
    <xf numFmtId="0" fontId="0" fillId="26" borderId="33" xfId="0" applyFill="1" applyBorder="1" applyAlignment="1">
      <alignment horizontal="center" vertical="center"/>
    </xf>
    <xf numFmtId="176" fontId="0" fillId="0" borderId="36" xfId="0" applyNumberFormat="1" applyBorder="1" applyAlignment="1">
      <alignment horizontal="center" vertical="center" shrinkToFit="1"/>
    </xf>
    <xf numFmtId="0" fontId="87" fillId="0" borderId="0" xfId="60" applyFill="1" applyBorder="1" applyAlignment="1" applyProtection="1">
      <alignment vertical="center"/>
    </xf>
    <xf numFmtId="0" fontId="87" fillId="0" borderId="0" xfId="60" applyAlignment="1" applyProtection="1">
      <alignment vertical="center"/>
    </xf>
    <xf numFmtId="0" fontId="75" fillId="0" borderId="33" xfId="0" applyFont="1" applyBorder="1" applyAlignment="1">
      <alignment vertical="center"/>
    </xf>
    <xf numFmtId="0" fontId="75" fillId="29" borderId="33" xfId="0" applyFont="1" applyFill="1" applyBorder="1" applyAlignment="1">
      <alignment horizontal="distributed" vertical="center" indent="1"/>
    </xf>
    <xf numFmtId="182" fontId="75" fillId="0" borderId="33" xfId="0" applyNumberFormat="1" applyFont="1" applyBorder="1" applyAlignment="1">
      <alignment vertical="center"/>
    </xf>
    <xf numFmtId="49" fontId="75" fillId="0" borderId="33" xfId="0" applyNumberFormat="1" applyFont="1" applyBorder="1" applyAlignment="1" applyProtection="1">
      <alignment horizontal="left" vertical="center"/>
      <protection locked="0"/>
    </xf>
    <xf numFmtId="0" fontId="75" fillId="29" borderId="34" xfId="0" applyFont="1" applyFill="1" applyBorder="1" applyAlignment="1">
      <alignment horizontal="distributed" vertical="center" indent="1"/>
    </xf>
    <xf numFmtId="176" fontId="75" fillId="0" borderId="16" xfId="0" applyNumberFormat="1" applyFont="1" applyBorder="1" applyAlignment="1" applyProtection="1">
      <alignment horizontal="left" vertical="center"/>
      <protection locked="0"/>
    </xf>
    <xf numFmtId="176" fontId="75" fillId="0" borderId="34" xfId="0" applyNumberFormat="1" applyFont="1" applyBorder="1" applyAlignment="1" applyProtection="1">
      <alignment horizontal="left" vertical="center"/>
      <protection locked="0"/>
    </xf>
    <xf numFmtId="176" fontId="75" fillId="0" borderId="36" xfId="0" applyNumberFormat="1" applyFont="1" applyBorder="1" applyAlignment="1" applyProtection="1">
      <alignment horizontal="left" vertical="center"/>
      <protection locked="0"/>
    </xf>
    <xf numFmtId="0" fontId="108" fillId="0" borderId="15" xfId="0" applyFont="1" applyBorder="1" applyAlignment="1" applyProtection="1">
      <alignment vertical="center"/>
      <protection locked="0"/>
    </xf>
    <xf numFmtId="0" fontId="109" fillId="0" borderId="33" xfId="60" applyFont="1" applyFill="1" applyBorder="1" applyAlignment="1" applyProtection="1">
      <alignment horizontal="center" vertical="center"/>
      <protection locked="0"/>
    </xf>
    <xf numFmtId="0" fontId="75" fillId="0" borderId="0" xfId="0" applyFont="1" applyAlignment="1">
      <alignment horizontal="center" vertical="center"/>
    </xf>
    <xf numFmtId="0" fontId="87" fillId="0" borderId="33" xfId="60" applyFill="1" applyBorder="1" applyAlignment="1" applyProtection="1">
      <alignment horizontal="center" vertical="center"/>
      <protection locked="0"/>
    </xf>
    <xf numFmtId="0" fontId="75" fillId="0" borderId="0" xfId="0" applyFont="1" applyAlignment="1">
      <alignment vertical="center"/>
    </xf>
    <xf numFmtId="0" fontId="75" fillId="0" borderId="53" xfId="0" applyFont="1" applyBorder="1" applyAlignment="1" applyProtection="1">
      <alignment horizontal="center" vertical="center"/>
      <protection locked="0"/>
    </xf>
    <xf numFmtId="0" fontId="75" fillId="0" borderId="19" xfId="0" applyFont="1" applyBorder="1" applyAlignment="1" applyProtection="1">
      <alignment horizontal="center" vertical="center"/>
      <protection locked="0"/>
    </xf>
    <xf numFmtId="0" fontId="109" fillId="0" borderId="20" xfId="60" applyFont="1" applyFill="1" applyBorder="1" applyAlignment="1" applyProtection="1">
      <alignment horizontal="center" vertical="center"/>
      <protection locked="0"/>
    </xf>
    <xf numFmtId="0" fontId="109" fillId="0" borderId="52" xfId="60" applyFont="1" applyFill="1" applyBorder="1" applyAlignment="1" applyProtection="1">
      <alignment horizontal="center" vertical="center"/>
      <protection locked="0"/>
    </xf>
    <xf numFmtId="0" fontId="109" fillId="0" borderId="54" xfId="60" applyFont="1" applyFill="1" applyBorder="1" applyAlignment="1" applyProtection="1">
      <alignment horizontal="center" vertical="center"/>
      <protection locked="0"/>
    </xf>
    <xf numFmtId="0" fontId="109" fillId="0" borderId="12" xfId="60" applyFont="1" applyFill="1" applyBorder="1" applyAlignment="1" applyProtection="1">
      <alignment horizontal="center" vertical="center"/>
      <protection locked="0"/>
    </xf>
    <xf numFmtId="0" fontId="109" fillId="0" borderId="29" xfId="60" applyFont="1" applyFill="1" applyBorder="1" applyAlignment="1" applyProtection="1">
      <alignment horizontal="center" vertical="center"/>
      <protection locked="0"/>
    </xf>
    <xf numFmtId="0" fontId="109" fillId="0" borderId="32" xfId="60" applyFont="1" applyFill="1" applyBorder="1" applyAlignment="1" applyProtection="1">
      <alignment horizontal="center" vertical="center"/>
      <protection locked="0"/>
    </xf>
    <xf numFmtId="0" fontId="75" fillId="0" borderId="0" xfId="0" applyFont="1" applyAlignment="1">
      <alignment vertical="center" shrinkToFit="1"/>
    </xf>
    <xf numFmtId="0" fontId="75" fillId="0" borderId="29" xfId="0" applyFont="1" applyBorder="1" applyAlignment="1">
      <alignment vertical="center"/>
    </xf>
    <xf numFmtId="0" fontId="75" fillId="0" borderId="29" xfId="0" applyFont="1" applyBorder="1" applyAlignment="1">
      <alignment vertical="center" shrinkToFit="1"/>
    </xf>
    <xf numFmtId="0" fontId="75" fillId="0" borderId="34" xfId="0" applyFont="1" applyBorder="1" applyAlignment="1">
      <alignment horizontal="center" vertical="center" shrinkToFit="1"/>
    </xf>
    <xf numFmtId="0" fontId="75" fillId="0" borderId="34" xfId="0" applyFont="1" applyBorder="1" applyAlignment="1">
      <alignment vertical="center"/>
    </xf>
    <xf numFmtId="0" fontId="75" fillId="0" borderId="34" xfId="0" applyFont="1" applyBorder="1" applyAlignment="1">
      <alignment vertical="center" shrinkToFit="1"/>
    </xf>
    <xf numFmtId="0" fontId="75" fillId="0" borderId="33" xfId="0" applyFont="1" applyBorder="1" applyAlignment="1">
      <alignment horizontal="center" vertical="center" wrapText="1"/>
    </xf>
    <xf numFmtId="0" fontId="111" fillId="0" borderId="0" xfId="0" applyFont="1" applyAlignment="1">
      <alignment horizontal="center" vertical="center"/>
    </xf>
    <xf numFmtId="0" fontId="75" fillId="0" borderId="0" xfId="0" applyFont="1" applyAlignment="1">
      <alignment horizontal="right" vertical="center"/>
    </xf>
    <xf numFmtId="0" fontId="87" fillId="0" borderId="0" xfId="60" applyAlignment="1" applyProtection="1">
      <alignment horizontal="center" vertical="center"/>
    </xf>
    <xf numFmtId="0" fontId="75" fillId="0" borderId="52" xfId="0" applyFont="1" applyBorder="1" applyAlignment="1">
      <alignment vertical="center"/>
    </xf>
    <xf numFmtId="0" fontId="75" fillId="0" borderId="54" xfId="0" applyFont="1" applyBorder="1" applyAlignment="1">
      <alignment vertical="center"/>
    </xf>
    <xf numFmtId="0" fontId="75" fillId="0" borderId="12" xfId="0" applyFont="1" applyBorder="1" applyAlignment="1">
      <alignment vertical="center"/>
    </xf>
    <xf numFmtId="0" fontId="75" fillId="0" borderId="32" xfId="0" applyFont="1" applyBorder="1" applyAlignment="1">
      <alignment vertical="center"/>
    </xf>
    <xf numFmtId="0" fontId="75" fillId="0" borderId="16" xfId="0" applyFont="1" applyBorder="1" applyAlignment="1">
      <alignment horizontal="center" vertical="center" shrinkToFit="1"/>
    </xf>
    <xf numFmtId="0" fontId="75" fillId="0" borderId="36" xfId="0" applyFont="1" applyBorder="1" applyAlignment="1">
      <alignment horizontal="center" vertical="center" shrinkToFit="1"/>
    </xf>
    <xf numFmtId="0" fontId="75" fillId="0" borderId="52" xfId="0" applyFont="1" applyBorder="1" applyAlignment="1">
      <alignment vertical="center" shrinkToFit="1"/>
    </xf>
    <xf numFmtId="0" fontId="75" fillId="0" borderId="54" xfId="0" applyFont="1" applyBorder="1" applyAlignment="1">
      <alignment vertical="center" shrinkToFit="1"/>
    </xf>
    <xf numFmtId="0" fontId="75" fillId="0" borderId="16" xfId="0" applyFont="1" applyBorder="1" applyAlignment="1">
      <alignment horizontal="center" vertical="center"/>
    </xf>
    <xf numFmtId="0" fontId="75" fillId="0" borderId="34" xfId="0" applyFont="1" applyBorder="1" applyAlignment="1">
      <alignment horizontal="center" vertical="center"/>
    </xf>
    <xf numFmtId="0" fontId="75" fillId="0" borderId="36" xfId="0" applyFont="1" applyBorder="1" applyAlignment="1">
      <alignment horizontal="center" vertical="center"/>
    </xf>
    <xf numFmtId="0" fontId="75" fillId="0" borderId="16" xfId="0" applyFont="1" applyBorder="1" applyAlignment="1">
      <alignment vertical="center" shrinkToFit="1"/>
    </xf>
    <xf numFmtId="0" fontId="75" fillId="0" borderId="36" xfId="0" applyFont="1" applyBorder="1" applyAlignment="1">
      <alignment vertical="center" shrinkToFit="1"/>
    </xf>
    <xf numFmtId="0" fontId="75" fillId="0" borderId="53" xfId="0" applyFont="1" applyBorder="1" applyAlignment="1">
      <alignment vertical="center" textRotation="255"/>
    </xf>
    <xf numFmtId="0" fontId="75" fillId="0" borderId="50" xfId="0" applyFont="1" applyBorder="1" applyAlignment="1">
      <alignment vertical="center" textRotation="255"/>
    </xf>
    <xf numFmtId="0" fontId="75" fillId="0" borderId="52" xfId="0" applyFont="1" applyBorder="1" applyAlignment="1">
      <alignment vertical="center" wrapText="1"/>
    </xf>
    <xf numFmtId="0" fontId="75" fillId="0" borderId="54" xfId="0" applyFont="1" applyBorder="1" applyAlignment="1">
      <alignment vertical="center" wrapText="1"/>
    </xf>
    <xf numFmtId="0" fontId="75" fillId="0" borderId="0" xfId="0" applyFont="1" applyAlignment="1">
      <alignment vertical="center" wrapText="1"/>
    </xf>
    <xf numFmtId="0" fontId="75" fillId="0" borderId="15" xfId="0" applyFont="1" applyBorder="1" applyAlignment="1">
      <alignment vertical="center" wrapText="1"/>
    </xf>
    <xf numFmtId="0" fontId="75" fillId="0" borderId="29" xfId="0" applyFont="1" applyBorder="1" applyAlignment="1">
      <alignment vertical="center" wrapText="1"/>
    </xf>
    <xf numFmtId="0" fontId="75" fillId="0" borderId="32" xfId="0" applyFont="1" applyBorder="1" applyAlignment="1">
      <alignment vertical="center" wrapText="1"/>
    </xf>
    <xf numFmtId="0" fontId="75" fillId="0" borderId="20" xfId="0" applyFont="1" applyBorder="1" applyAlignment="1">
      <alignment horizontal="center" vertical="center"/>
    </xf>
    <xf numFmtId="0" fontId="75" fillId="0" borderId="52" xfId="0" applyFont="1" applyBorder="1" applyAlignment="1">
      <alignment horizontal="center" vertical="center"/>
    </xf>
    <xf numFmtId="0" fontId="75" fillId="0" borderId="54" xfId="0" applyFont="1" applyBorder="1" applyAlignment="1">
      <alignment horizontal="center" vertical="center"/>
    </xf>
    <xf numFmtId="0" fontId="75" fillId="0" borderId="85" xfId="0" applyFont="1" applyBorder="1" applyAlignment="1">
      <alignment horizontal="center" vertical="center"/>
    </xf>
    <xf numFmtId="0" fontId="75" fillId="0" borderId="15" xfId="0" applyFont="1" applyBorder="1" applyAlignment="1">
      <alignment horizontal="center" vertical="center"/>
    </xf>
    <xf numFmtId="0" fontId="75" fillId="0" borderId="12" xfId="0" applyFont="1" applyBorder="1" applyAlignment="1">
      <alignment horizontal="center" vertical="center"/>
    </xf>
    <xf numFmtId="0" fontId="75" fillId="0" borderId="29" xfId="0" applyFont="1" applyBorder="1" applyAlignment="1">
      <alignment horizontal="center" vertical="center"/>
    </xf>
    <xf numFmtId="0" fontId="75" fillId="0" borderId="32" xfId="0" applyFont="1" applyBorder="1" applyAlignment="1">
      <alignment horizontal="center" vertical="center"/>
    </xf>
    <xf numFmtId="38" fontId="75" fillId="0" borderId="20" xfId="63" applyFont="1" applyBorder="1" applyAlignment="1">
      <alignment horizontal="center" vertical="center" shrinkToFit="1"/>
    </xf>
    <xf numFmtId="38" fontId="75" fillId="0" borderId="52" xfId="63" applyFont="1" applyBorder="1" applyAlignment="1">
      <alignment horizontal="center" vertical="center" shrinkToFit="1"/>
    </xf>
    <xf numFmtId="38" fontId="75" fillId="0" borderId="12" xfId="63" applyFont="1" applyBorder="1" applyAlignment="1">
      <alignment horizontal="center" vertical="center" shrinkToFit="1"/>
    </xf>
    <xf numFmtId="38" fontId="75" fillId="0" borderId="29" xfId="63" applyFont="1" applyBorder="1" applyAlignment="1">
      <alignment horizontal="center" vertical="center" shrinkToFit="1"/>
    </xf>
    <xf numFmtId="0" fontId="75" fillId="0" borderId="20" xfId="0" applyFont="1" applyBorder="1" applyAlignment="1">
      <alignment vertical="center" shrinkToFit="1"/>
    </xf>
    <xf numFmtId="0" fontId="75" fillId="0" borderId="85" xfId="0" applyFont="1" applyBorder="1" applyAlignment="1">
      <alignment vertical="center" shrinkToFit="1"/>
    </xf>
    <xf numFmtId="0" fontId="75" fillId="0" borderId="15" xfId="0" applyFont="1" applyBorder="1" applyAlignment="1">
      <alignment vertical="center" shrinkToFit="1"/>
    </xf>
    <xf numFmtId="0" fontId="75" fillId="0" borderId="12" xfId="0" applyFont="1" applyBorder="1" applyAlignment="1">
      <alignment vertical="center" shrinkToFit="1"/>
    </xf>
    <xf numFmtId="0" fontId="75" fillId="0" borderId="32" xfId="0" applyFont="1" applyBorder="1" applyAlignment="1">
      <alignment vertical="center" shrinkToFit="1"/>
    </xf>
    <xf numFmtId="0" fontId="75" fillId="0" borderId="20" xfId="0" applyFont="1" applyBorder="1" applyAlignment="1">
      <alignment horizontal="right" vertical="center"/>
    </xf>
    <xf numFmtId="0" fontId="75" fillId="0" borderId="52" xfId="0" applyFont="1" applyBorder="1" applyAlignment="1">
      <alignment horizontal="right" vertical="center"/>
    </xf>
    <xf numFmtId="0" fontId="75" fillId="0" borderId="54" xfId="0" applyFont="1" applyBorder="1" applyAlignment="1">
      <alignment horizontal="right" vertical="center"/>
    </xf>
    <xf numFmtId="0" fontId="75" fillId="0" borderId="85" xfId="0" applyFont="1" applyBorder="1" applyAlignment="1">
      <alignment horizontal="right" vertical="center"/>
    </xf>
    <xf numFmtId="0" fontId="75" fillId="0" borderId="15" xfId="0" applyFont="1" applyBorder="1" applyAlignment="1">
      <alignment horizontal="right" vertical="center"/>
    </xf>
    <xf numFmtId="0" fontId="75" fillId="0" borderId="12" xfId="0" applyFont="1" applyBorder="1" applyAlignment="1">
      <alignment horizontal="right" vertical="center"/>
    </xf>
    <xf numFmtId="0" fontId="75" fillId="0" borderId="29" xfId="0" applyFont="1" applyBorder="1" applyAlignment="1">
      <alignment horizontal="right" vertical="center"/>
    </xf>
    <xf numFmtId="0" fontId="75" fillId="0" borderId="32" xfId="0" applyFont="1" applyBorder="1" applyAlignment="1">
      <alignment horizontal="right" vertical="center"/>
    </xf>
    <xf numFmtId="0" fontId="114" fillId="0" borderId="53" xfId="0" applyFont="1" applyBorder="1" applyAlignment="1">
      <alignment vertical="center" textRotation="255" shrinkToFit="1"/>
    </xf>
    <xf numFmtId="0" fontId="114" fillId="0" borderId="50" xfId="0" applyFont="1" applyBorder="1" applyAlignment="1">
      <alignment vertical="center" textRotation="255" shrinkToFit="1"/>
    </xf>
    <xf numFmtId="0" fontId="114" fillId="0" borderId="19" xfId="0" applyFont="1" applyBorder="1" applyAlignment="1">
      <alignment vertical="center" textRotation="255" shrinkToFit="1"/>
    </xf>
    <xf numFmtId="0" fontId="75" fillId="0" borderId="20" xfId="0" applyFont="1" applyBorder="1" applyAlignment="1">
      <alignment vertical="center"/>
    </xf>
    <xf numFmtId="0" fontId="75" fillId="0" borderId="85" xfId="0" applyFont="1" applyBorder="1" applyAlignment="1">
      <alignment vertical="center"/>
    </xf>
    <xf numFmtId="0" fontId="75" fillId="0" borderId="15" xfId="0" applyFont="1" applyBorder="1" applyAlignment="1">
      <alignment vertical="center"/>
    </xf>
    <xf numFmtId="0" fontId="75" fillId="0" borderId="20" xfId="0" applyFont="1" applyBorder="1" applyAlignment="1">
      <alignment horizontal="center" vertical="center" wrapText="1"/>
    </xf>
    <xf numFmtId="0" fontId="75" fillId="0" borderId="52" xfId="0" applyFont="1" applyBorder="1" applyAlignment="1">
      <alignment horizontal="center" vertical="center" wrapText="1"/>
    </xf>
    <xf numFmtId="0" fontId="75" fillId="0" borderId="54" xfId="0" applyFont="1" applyBorder="1" applyAlignment="1">
      <alignment horizontal="center" vertical="center" wrapText="1"/>
    </xf>
    <xf numFmtId="0" fontId="75" fillId="0" borderId="85" xfId="0" applyFont="1" applyBorder="1" applyAlignment="1">
      <alignment horizontal="center" vertical="center" wrapText="1"/>
    </xf>
    <xf numFmtId="0" fontId="75" fillId="0" borderId="0" xfId="0" applyFont="1" applyAlignment="1">
      <alignment horizontal="center" vertical="center" wrapText="1"/>
    </xf>
    <xf numFmtId="0" fontId="75" fillId="0" borderId="15" xfId="0" applyFont="1" applyBorder="1" applyAlignment="1">
      <alignment horizontal="center" vertical="center" wrapText="1"/>
    </xf>
    <xf numFmtId="0" fontId="75" fillId="0" borderId="12" xfId="0" applyFont="1" applyBorder="1" applyAlignment="1">
      <alignment horizontal="center" vertical="center" wrapText="1"/>
    </xf>
    <xf numFmtId="0" fontId="75" fillId="0" borderId="29" xfId="0" applyFont="1" applyBorder="1" applyAlignment="1">
      <alignment horizontal="center" vertical="center" wrapText="1"/>
    </xf>
    <xf numFmtId="0" fontId="75" fillId="0" borderId="32" xfId="0" applyFont="1" applyBorder="1" applyAlignment="1">
      <alignment horizontal="center" vertical="center" wrapText="1"/>
    </xf>
    <xf numFmtId="186" fontId="75" fillId="0" borderId="52" xfId="0" applyNumberFormat="1" applyFont="1" applyBorder="1" applyAlignment="1">
      <alignment horizontal="center" vertical="center" shrinkToFit="1"/>
    </xf>
    <xf numFmtId="0" fontId="112" fillId="0" borderId="29" xfId="0" applyFont="1" applyBorder="1" applyAlignment="1">
      <alignment horizontal="center" vertical="center"/>
    </xf>
    <xf numFmtId="187" fontId="75" fillId="0" borderId="29" xfId="63" applyNumberFormat="1" applyFont="1" applyFill="1" applyBorder="1" applyAlignment="1">
      <alignment vertical="center"/>
    </xf>
    <xf numFmtId="0" fontId="75" fillId="0" borderId="33" xfId="0" applyFont="1" applyBorder="1" applyAlignment="1">
      <alignment horizontal="center" vertical="center"/>
    </xf>
    <xf numFmtId="0" fontId="75" fillId="0" borderId="20" xfId="0" applyFont="1" applyBorder="1" applyAlignment="1">
      <alignment horizontal="left" vertical="center" indent="1"/>
    </xf>
    <xf numFmtId="0" fontId="75" fillId="0" borderId="52" xfId="0" applyFont="1" applyBorder="1" applyAlignment="1">
      <alignment horizontal="left" vertical="center" indent="1"/>
    </xf>
    <xf numFmtId="0" fontId="75" fillId="0" borderId="54" xfId="0" applyFont="1" applyBorder="1" applyAlignment="1">
      <alignment horizontal="left" vertical="center" indent="1"/>
    </xf>
    <xf numFmtId="0" fontId="75" fillId="0" borderId="20" xfId="0" applyFont="1" applyBorder="1" applyAlignment="1">
      <alignment vertical="center" wrapText="1"/>
    </xf>
    <xf numFmtId="0" fontId="75" fillId="0" borderId="12" xfId="0" applyFont="1" applyBorder="1" applyAlignment="1">
      <alignment vertical="center" wrapText="1"/>
    </xf>
    <xf numFmtId="0" fontId="75" fillId="0" borderId="19" xfId="0" applyFont="1" applyBorder="1" applyAlignment="1">
      <alignment vertical="center" textRotation="255"/>
    </xf>
    <xf numFmtId="0" fontId="75" fillId="0" borderId="16" xfId="0" applyFont="1" applyBorder="1" applyAlignment="1">
      <alignment horizontal="distributed" vertical="center" indent="2"/>
    </xf>
    <xf numFmtId="0" fontId="75" fillId="0" borderId="34" xfId="0" applyFont="1" applyBorder="1" applyAlignment="1">
      <alignment horizontal="distributed" vertical="center" indent="2"/>
    </xf>
    <xf numFmtId="0" fontId="75" fillId="0" borderId="36" xfId="0" applyFont="1" applyBorder="1" applyAlignment="1">
      <alignment horizontal="distributed" vertical="center" indent="2"/>
    </xf>
    <xf numFmtId="0" fontId="75" fillId="0" borderId="16" xfId="0" applyFont="1" applyBorder="1" applyAlignment="1">
      <alignment horizontal="distributed" vertical="center" indent="3"/>
    </xf>
    <xf numFmtId="0" fontId="75" fillId="0" borderId="34" xfId="0" applyFont="1" applyBorder="1" applyAlignment="1">
      <alignment horizontal="distributed" vertical="center" indent="3"/>
    </xf>
    <xf numFmtId="0" fontId="75" fillId="0" borderId="36" xfId="0" applyFont="1" applyBorder="1" applyAlignment="1">
      <alignment horizontal="distributed" vertical="center" indent="3"/>
    </xf>
    <xf numFmtId="0" fontId="75" fillId="0" borderId="85" xfId="0" applyFont="1" applyBorder="1" applyAlignment="1">
      <alignment vertical="center" wrapText="1"/>
    </xf>
    <xf numFmtId="0" fontId="72" fillId="0" borderId="52" xfId="0" applyFont="1" applyBorder="1" applyAlignment="1">
      <alignment vertical="center" shrinkToFit="1"/>
    </xf>
    <xf numFmtId="0" fontId="72" fillId="0" borderId="54" xfId="0" applyFont="1" applyBorder="1" applyAlignment="1">
      <alignment vertical="center" shrinkToFit="1"/>
    </xf>
    <xf numFmtId="0" fontId="72" fillId="0" borderId="52" xfId="0" applyFont="1" applyBorder="1" applyAlignment="1">
      <alignment vertical="center"/>
    </xf>
    <xf numFmtId="0" fontId="72" fillId="0" borderId="29" xfId="0" applyFont="1" applyBorder="1" applyAlignment="1">
      <alignment vertical="center"/>
    </xf>
    <xf numFmtId="0" fontId="75" fillId="0" borderId="33" xfId="0" applyFont="1" applyBorder="1" applyAlignment="1">
      <alignment vertical="center" shrinkToFit="1"/>
    </xf>
    <xf numFmtId="0" fontId="75" fillId="0" borderId="16" xfId="0" applyFont="1" applyBorder="1" applyAlignment="1">
      <alignment vertical="center"/>
    </xf>
    <xf numFmtId="0" fontId="75" fillId="0" borderId="36" xfId="0" applyFont="1" applyBorder="1" applyAlignment="1">
      <alignment vertical="center"/>
    </xf>
    <xf numFmtId="0" fontId="116" fillId="0" borderId="20" xfId="0" applyFont="1" applyBorder="1" applyAlignment="1">
      <alignment horizontal="center" vertical="center" wrapText="1"/>
    </xf>
    <xf numFmtId="0" fontId="116" fillId="0" borderId="52" xfId="0" applyFont="1" applyBorder="1" applyAlignment="1">
      <alignment horizontal="center" vertical="center" wrapText="1"/>
    </xf>
    <xf numFmtId="0" fontId="116" fillId="0" borderId="54" xfId="0" applyFont="1" applyBorder="1" applyAlignment="1">
      <alignment horizontal="center" vertical="center" wrapText="1"/>
    </xf>
    <xf numFmtId="0" fontId="116" fillId="0" borderId="85" xfId="0" applyFont="1" applyBorder="1" applyAlignment="1">
      <alignment horizontal="center" vertical="center" wrapText="1"/>
    </xf>
    <xf numFmtId="0" fontId="116" fillId="0" borderId="0" xfId="0" applyFont="1" applyAlignment="1">
      <alignment horizontal="center" vertical="center" wrapText="1"/>
    </xf>
    <xf numFmtId="0" fontId="116" fillId="0" borderId="15" xfId="0" applyFont="1" applyBorder="1" applyAlignment="1">
      <alignment horizontal="center" vertical="center" wrapText="1"/>
    </xf>
    <xf numFmtId="0" fontId="116" fillId="0" borderId="12" xfId="0" applyFont="1" applyBorder="1" applyAlignment="1">
      <alignment horizontal="center" vertical="center" wrapText="1"/>
    </xf>
    <xf numFmtId="0" fontId="116" fillId="0" borderId="29" xfId="0" applyFont="1" applyBorder="1" applyAlignment="1">
      <alignment horizontal="center" vertical="center" wrapText="1"/>
    </xf>
    <xf numFmtId="0" fontId="116" fillId="0" borderId="32" xfId="0" applyFont="1" applyBorder="1" applyAlignment="1">
      <alignment horizontal="center" vertical="center" wrapText="1"/>
    </xf>
    <xf numFmtId="0" fontId="72" fillId="0" borderId="0" xfId="0" applyFont="1" applyAlignment="1">
      <alignment vertical="center"/>
    </xf>
    <xf numFmtId="186" fontId="72" fillId="0" borderId="52" xfId="0" applyNumberFormat="1" applyFont="1" applyBorder="1" applyAlignment="1">
      <alignment horizontal="center" vertical="center" shrinkToFit="1"/>
    </xf>
    <xf numFmtId="0" fontId="72" fillId="0" borderId="29" xfId="0" applyFont="1" applyBorder="1" applyAlignment="1">
      <alignment horizontal="center" vertical="center"/>
    </xf>
    <xf numFmtId="0" fontId="72" fillId="0" borderId="0" xfId="0" applyFont="1" applyAlignment="1">
      <alignment horizontal="center" vertical="center"/>
    </xf>
    <xf numFmtId="0" fontId="75" fillId="0" borderId="16" xfId="0" applyFont="1" applyBorder="1" applyAlignment="1">
      <alignment horizontal="left" vertical="center" indent="7"/>
    </xf>
    <xf numFmtId="0" fontId="75" fillId="0" borderId="34" xfId="0" applyFont="1" applyBorder="1" applyAlignment="1">
      <alignment horizontal="left" vertical="center" indent="7"/>
    </xf>
    <xf numFmtId="0" fontId="75" fillId="0" borderId="36" xfId="0" applyFont="1" applyBorder="1" applyAlignment="1">
      <alignment horizontal="left" vertical="center" indent="7"/>
    </xf>
    <xf numFmtId="0" fontId="75" fillId="0" borderId="33" xfId="0" applyFont="1" applyBorder="1" applyAlignment="1">
      <alignment vertical="center" wrapText="1"/>
    </xf>
    <xf numFmtId="0" fontId="116" fillId="0" borderId="52" xfId="0" applyFont="1" applyBorder="1" applyAlignment="1">
      <alignment vertical="center" wrapText="1"/>
    </xf>
    <xf numFmtId="0" fontId="116" fillId="0" borderId="54" xfId="0" applyFont="1" applyBorder="1" applyAlignment="1">
      <alignment vertical="center" wrapText="1"/>
    </xf>
    <xf numFmtId="0" fontId="116" fillId="0" borderId="0" xfId="0" applyFont="1" applyAlignment="1">
      <alignment vertical="center" wrapText="1"/>
    </xf>
    <xf numFmtId="0" fontId="116" fillId="0" borderId="15" xfId="0" applyFont="1" applyBorder="1" applyAlignment="1">
      <alignment vertical="center" wrapText="1"/>
    </xf>
    <xf numFmtId="0" fontId="116" fillId="0" borderId="29" xfId="0" applyFont="1" applyBorder="1" applyAlignment="1">
      <alignment vertical="center" wrapText="1"/>
    </xf>
    <xf numFmtId="0" fontId="116" fillId="0" borderId="32" xfId="0" applyFont="1" applyBorder="1" applyAlignment="1">
      <alignment vertical="center" wrapText="1"/>
    </xf>
    <xf numFmtId="0" fontId="75" fillId="0" borderId="16" xfId="0" applyFont="1" applyBorder="1" applyAlignment="1">
      <alignment horizontal="center" vertical="center" wrapText="1" shrinkToFit="1"/>
    </xf>
    <xf numFmtId="0" fontId="75" fillId="0" borderId="34" xfId="0" applyFont="1" applyBorder="1" applyAlignment="1">
      <alignment horizontal="center" vertical="center" wrapText="1" shrinkToFit="1"/>
    </xf>
    <xf numFmtId="0" fontId="75" fillId="0" borderId="36" xfId="0" applyFont="1" applyBorder="1" applyAlignment="1">
      <alignment horizontal="center" vertical="center" wrapText="1" shrinkToFit="1"/>
    </xf>
    <xf numFmtId="0" fontId="75" fillId="0" borderId="16" xfId="0" applyFont="1" applyBorder="1" applyAlignment="1">
      <alignment vertical="center" wrapText="1" shrinkToFit="1"/>
    </xf>
    <xf numFmtId="0" fontId="117" fillId="0" borderId="20" xfId="0" applyFont="1" applyBorder="1" applyAlignment="1">
      <alignment horizontal="center" vertical="center" wrapText="1"/>
    </xf>
    <xf numFmtId="0" fontId="117" fillId="0" borderId="52" xfId="0" applyFont="1" applyBorder="1" applyAlignment="1">
      <alignment horizontal="center" vertical="center" wrapText="1"/>
    </xf>
    <xf numFmtId="0" fontId="117" fillId="0" borderId="54" xfId="0" applyFont="1" applyBorder="1" applyAlignment="1">
      <alignment horizontal="center" vertical="center" wrapText="1"/>
    </xf>
    <xf numFmtId="0" fontId="117" fillId="0" borderId="85" xfId="0" applyFont="1" applyBorder="1" applyAlignment="1">
      <alignment horizontal="center" vertical="center" wrapText="1"/>
    </xf>
    <xf numFmtId="0" fontId="117" fillId="0" borderId="0" xfId="0" applyFont="1" applyAlignment="1">
      <alignment horizontal="center" vertical="center" wrapText="1"/>
    </xf>
    <xf numFmtId="0" fontId="117" fillId="0" borderId="15" xfId="0" applyFont="1" applyBorder="1" applyAlignment="1">
      <alignment horizontal="center" vertical="center" wrapText="1"/>
    </xf>
    <xf numFmtId="0" fontId="117" fillId="0" borderId="12" xfId="0" applyFont="1" applyBorder="1" applyAlignment="1">
      <alignment horizontal="center" vertical="center" wrapText="1"/>
    </xf>
    <xf numFmtId="0" fontId="117" fillId="0" borderId="29" xfId="0" applyFont="1" applyBorder="1" applyAlignment="1">
      <alignment horizontal="center" vertical="center" wrapText="1"/>
    </xf>
    <xf numFmtId="0" fontId="117" fillId="0" borderId="32" xfId="0" applyFont="1" applyBorder="1" applyAlignment="1">
      <alignment horizontal="center" vertical="center" wrapText="1"/>
    </xf>
    <xf numFmtId="38" fontId="75" fillId="0" borderId="34" xfId="63" applyFont="1" applyBorder="1" applyAlignment="1">
      <alignment vertical="center"/>
    </xf>
    <xf numFmtId="0" fontId="114" fillId="0" borderId="20" xfId="0" applyFont="1" applyBorder="1" applyAlignment="1">
      <alignment vertical="center" textRotation="255" shrinkToFit="1"/>
    </xf>
    <xf numFmtId="0" fontId="114" fillId="0" borderId="85" xfId="0" applyFont="1" applyBorder="1" applyAlignment="1">
      <alignment vertical="center" textRotation="255" shrinkToFit="1"/>
    </xf>
    <xf numFmtId="0" fontId="114" fillId="0" borderId="12" xfId="0" applyFont="1" applyBorder="1" applyAlignment="1">
      <alignment vertical="center" textRotation="255" shrinkToFit="1"/>
    </xf>
    <xf numFmtId="0" fontId="117" fillId="0" borderId="52" xfId="0" applyFont="1" applyBorder="1" applyAlignment="1">
      <alignment horizontal="center" vertical="center"/>
    </xf>
    <xf numFmtId="0" fontId="117" fillId="0" borderId="54" xfId="0" applyFont="1" applyBorder="1" applyAlignment="1">
      <alignment horizontal="center" vertical="center"/>
    </xf>
    <xf numFmtId="0" fontId="117" fillId="0" borderId="12" xfId="0" applyFont="1" applyBorder="1" applyAlignment="1">
      <alignment horizontal="center" vertical="center"/>
    </xf>
    <xf numFmtId="0" fontId="117" fillId="0" borderId="29" xfId="0" applyFont="1" applyBorder="1" applyAlignment="1">
      <alignment horizontal="center" vertical="center"/>
    </xf>
    <xf numFmtId="0" fontId="117" fillId="0" borderId="32" xfId="0" applyFont="1" applyBorder="1" applyAlignment="1">
      <alignment horizontal="center" vertical="center"/>
    </xf>
    <xf numFmtId="0" fontId="72" fillId="0" borderId="20" xfId="0" applyFont="1" applyBorder="1" applyAlignment="1">
      <alignment horizontal="left" vertical="center" indent="1"/>
    </xf>
    <xf numFmtId="0" fontId="72" fillId="0" borderId="52" xfId="0" applyFont="1" applyBorder="1" applyAlignment="1">
      <alignment horizontal="left" vertical="center" indent="1"/>
    </xf>
    <xf numFmtId="0" fontId="72" fillId="0" borderId="54" xfId="0" applyFont="1" applyBorder="1" applyAlignment="1">
      <alignment horizontal="left" vertical="center" indent="1"/>
    </xf>
    <xf numFmtId="0" fontId="37" fillId="0" borderId="0" xfId="0" applyFont="1" applyAlignment="1">
      <alignment horizontal="justify" vertical="distributed"/>
    </xf>
    <xf numFmtId="0" fontId="37" fillId="0" borderId="0" xfId="0" applyFont="1" applyAlignment="1">
      <alignment horizontal="justify" vertical="center"/>
    </xf>
    <xf numFmtId="190" fontId="37" fillId="0" borderId="0" xfId="0" applyNumberFormat="1" applyFont="1" applyAlignment="1">
      <alignment horizontal="distributed" vertical="center"/>
    </xf>
    <xf numFmtId="0" fontId="37" fillId="0" borderId="0" xfId="0" applyFont="1" applyAlignment="1">
      <alignment horizontal="center" vertical="center"/>
    </xf>
    <xf numFmtId="0" fontId="58" fillId="0" borderId="0" xfId="0" applyFont="1" applyAlignment="1">
      <alignment horizontal="center" vertical="center"/>
    </xf>
    <xf numFmtId="0" fontId="37" fillId="0" borderId="0" xfId="0" applyFont="1" applyAlignment="1">
      <alignment horizontal="distributed" vertical="center"/>
    </xf>
    <xf numFmtId="0" fontId="0" fillId="0" borderId="0" xfId="0" applyAlignment="1">
      <alignment vertical="center"/>
    </xf>
    <xf numFmtId="0" fontId="33" fillId="0" borderId="0" xfId="0" applyFont="1" applyAlignment="1">
      <alignment horizontal="justify" vertical="center"/>
    </xf>
    <xf numFmtId="0" fontId="33" fillId="0" borderId="0" xfId="0" applyFont="1" applyAlignment="1">
      <alignment horizontal="center" vertical="center"/>
    </xf>
    <xf numFmtId="0" fontId="33" fillId="0" borderId="0" xfId="0" applyFont="1" applyAlignment="1">
      <alignment horizontal="right" vertical="center"/>
    </xf>
    <xf numFmtId="0" fontId="33" fillId="0" borderId="0" xfId="0" applyFont="1" applyAlignment="1">
      <alignment horizontal="distributed" vertical="center"/>
    </xf>
    <xf numFmtId="0" fontId="10" fillId="0" borderId="0" xfId="0" applyFont="1" applyAlignment="1">
      <alignment vertical="center"/>
    </xf>
    <xf numFmtId="190" fontId="33" fillId="0" borderId="0" xfId="0" applyNumberFormat="1" applyFont="1" applyAlignment="1">
      <alignment horizontal="distributed" vertical="center"/>
    </xf>
    <xf numFmtId="0" fontId="33" fillId="0" borderId="0" xfId="0" applyFont="1" applyAlignment="1">
      <alignment horizontal="justify" vertical="center" wrapText="1"/>
    </xf>
    <xf numFmtId="0" fontId="37" fillId="0" borderId="0" xfId="0" applyFont="1" applyAlignment="1">
      <alignment vertical="center"/>
    </xf>
    <xf numFmtId="176" fontId="37" fillId="0" borderId="0" xfId="0" applyNumberFormat="1" applyFont="1" applyAlignment="1" applyProtection="1">
      <alignment horizontal="distributed" vertical="center" indent="1"/>
      <protection locked="0"/>
    </xf>
    <xf numFmtId="176" fontId="37" fillId="0" borderId="0" xfId="0" applyNumberFormat="1" applyFont="1" applyAlignment="1">
      <alignment horizontal="distributed" vertical="center" indent="2"/>
    </xf>
    <xf numFmtId="176" fontId="37" fillId="0" borderId="0" xfId="0" applyNumberFormat="1" applyFont="1" applyAlignment="1" applyProtection="1">
      <alignment horizontal="left" vertical="center"/>
      <protection locked="0"/>
    </xf>
    <xf numFmtId="49" fontId="37" fillId="0" borderId="0" xfId="0" applyNumberFormat="1" applyFont="1" applyAlignment="1">
      <alignment horizontal="center" vertical="center"/>
    </xf>
    <xf numFmtId="0" fontId="37" fillId="0" borderId="148" xfId="61" applyFont="1" applyBorder="1" applyAlignment="1">
      <alignment vertical="center"/>
    </xf>
    <xf numFmtId="0" fontId="37" fillId="0" borderId="94" xfId="61" applyFont="1" applyBorder="1" applyAlignment="1">
      <alignment vertical="center"/>
    </xf>
    <xf numFmtId="0" fontId="37" fillId="0" borderId="93" xfId="61" applyFont="1" applyBorder="1" applyAlignment="1">
      <alignment vertical="center"/>
    </xf>
    <xf numFmtId="38" fontId="37" fillId="0" borderId="0" xfId="63" applyFont="1" applyAlignment="1">
      <alignment vertical="center"/>
    </xf>
    <xf numFmtId="0" fontId="37" fillId="0" borderId="233" xfId="61" applyFont="1" applyBorder="1" applyAlignment="1">
      <alignment horizontal="center" vertical="center" wrapText="1"/>
    </xf>
    <xf numFmtId="0" fontId="37" fillId="0" borderId="233" xfId="61" applyFont="1" applyBorder="1" applyAlignment="1">
      <alignment horizontal="center" vertical="center"/>
    </xf>
    <xf numFmtId="0" fontId="37" fillId="0" borderId="233" xfId="61" applyFont="1" applyBorder="1" applyAlignment="1">
      <alignment vertical="center"/>
    </xf>
    <xf numFmtId="38" fontId="37" fillId="0" borderId="233" xfId="63" applyFont="1" applyBorder="1" applyAlignment="1">
      <alignment vertical="center"/>
    </xf>
    <xf numFmtId="38" fontId="37" fillId="0" borderId="148" xfId="63" applyFont="1" applyBorder="1" applyAlignment="1">
      <alignment vertical="center"/>
    </xf>
    <xf numFmtId="38" fontId="37" fillId="0" borderId="94" xfId="63" applyFont="1" applyBorder="1" applyAlignment="1">
      <alignment vertical="center"/>
    </xf>
    <xf numFmtId="38" fontId="37" fillId="0" borderId="93" xfId="63" applyFont="1" applyBorder="1" applyAlignment="1">
      <alignment vertical="center"/>
    </xf>
    <xf numFmtId="176" fontId="37" fillId="0" borderId="0" xfId="61" applyNumberFormat="1" applyFont="1" applyAlignment="1">
      <alignment horizontal="distributed" vertical="center"/>
    </xf>
    <xf numFmtId="0" fontId="58" fillId="0" borderId="0" xfId="61" applyFont="1" applyAlignment="1">
      <alignment horizontal="center" vertical="center"/>
    </xf>
    <xf numFmtId="0" fontId="37" fillId="0" borderId="0" xfId="61" applyFont="1" applyAlignment="1">
      <alignment horizontal="distributed" vertical="center" wrapText="1"/>
    </xf>
    <xf numFmtId="0" fontId="61" fillId="0" borderId="0" xfId="69" applyAlignment="1">
      <alignment horizontal="left" indent="1"/>
    </xf>
    <xf numFmtId="0" fontId="37" fillId="0" borderId="148" xfId="61" applyFont="1" applyBorder="1" applyAlignment="1">
      <alignment horizontal="center" vertical="center"/>
    </xf>
    <xf numFmtId="0" fontId="37" fillId="0" borderId="94" xfId="61" applyFont="1" applyBorder="1" applyAlignment="1">
      <alignment horizontal="center" vertical="center"/>
    </xf>
    <xf numFmtId="0" fontId="37" fillId="0" borderId="93" xfId="61" applyFont="1" applyBorder="1" applyAlignment="1">
      <alignment horizontal="center" vertical="center"/>
    </xf>
    <xf numFmtId="0" fontId="61" fillId="0" borderId="0" xfId="69" applyAlignment="1">
      <alignment horizontal="left" vertical="center" indent="1" shrinkToFit="1"/>
    </xf>
    <xf numFmtId="0" fontId="37" fillId="0" borderId="0" xfId="61" applyFont="1" applyAlignment="1">
      <alignment horizontal="distributed" vertical="center"/>
    </xf>
    <xf numFmtId="176" fontId="37" fillId="0" borderId="0" xfId="61" applyNumberFormat="1" applyFont="1" applyAlignment="1">
      <alignment horizontal="left" vertical="center" indent="1"/>
    </xf>
    <xf numFmtId="0" fontId="37" fillId="0" borderId="148" xfId="61" applyFont="1" applyBorder="1" applyAlignment="1">
      <alignment horizontal="left" vertical="center" indent="3"/>
    </xf>
    <xf numFmtId="0" fontId="37" fillId="0" borderId="94" xfId="61" applyFont="1" applyBorder="1" applyAlignment="1">
      <alignment horizontal="left" vertical="center" indent="3"/>
    </xf>
    <xf numFmtId="0" fontId="37" fillId="0" borderId="93" xfId="61" applyFont="1" applyBorder="1" applyAlignment="1">
      <alignment horizontal="left" vertical="center" indent="3"/>
    </xf>
    <xf numFmtId="0" fontId="37" fillId="0" borderId="276" xfId="61" applyFont="1" applyBorder="1" applyAlignment="1">
      <alignment horizontal="left" vertical="center" wrapText="1"/>
    </xf>
    <xf numFmtId="176" fontId="37" fillId="0" borderId="0" xfId="61" applyNumberFormat="1" applyFont="1" applyAlignment="1">
      <alignment horizontal="center" vertical="center" shrinkToFit="1"/>
    </xf>
    <xf numFmtId="0" fontId="53" fillId="0" borderId="0" xfId="61" applyAlignment="1">
      <alignment vertical="top" wrapText="1"/>
    </xf>
    <xf numFmtId="0" fontId="53" fillId="0" borderId="0" xfId="61" applyAlignment="1">
      <alignment vertical="top"/>
    </xf>
    <xf numFmtId="0" fontId="53" fillId="0" borderId="231" xfId="61" applyBorder="1" applyAlignment="1">
      <alignment horizontal="center" vertical="center"/>
    </xf>
    <xf numFmtId="0" fontId="53" fillId="0" borderId="189" xfId="61" applyBorder="1" applyAlignment="1">
      <alignment horizontal="center" vertical="center"/>
    </xf>
    <xf numFmtId="0" fontId="53" fillId="0" borderId="169" xfId="61" applyBorder="1" applyAlignment="1">
      <alignment horizontal="center" vertical="center"/>
    </xf>
    <xf numFmtId="0" fontId="53" fillId="0" borderId="232" xfId="61" applyBorder="1" applyAlignment="1">
      <alignment horizontal="center" vertical="center"/>
    </xf>
    <xf numFmtId="0" fontId="53" fillId="0" borderId="191" xfId="61" applyBorder="1" applyAlignment="1">
      <alignment horizontal="center" vertical="center"/>
    </xf>
    <xf numFmtId="0" fontId="53" fillId="0" borderId="156" xfId="61" applyBorder="1" applyAlignment="1">
      <alignment horizontal="center" vertical="center"/>
    </xf>
    <xf numFmtId="0" fontId="53" fillId="0" borderId="101" xfId="61" applyBorder="1" applyAlignment="1">
      <alignment horizontal="center" vertical="center"/>
    </xf>
    <xf numFmtId="0" fontId="53" fillId="0" borderId="92" xfId="61" applyBorder="1" applyAlignment="1">
      <alignment horizontal="center" vertical="center"/>
    </xf>
    <xf numFmtId="0" fontId="53" fillId="0" borderId="0" xfId="61" applyAlignment="1">
      <alignment vertical="center"/>
    </xf>
    <xf numFmtId="0" fontId="53" fillId="0" borderId="276" xfId="61" applyBorder="1" applyAlignment="1">
      <alignment horizontal="center" vertical="center"/>
    </xf>
    <xf numFmtId="0" fontId="53" fillId="0" borderId="0" xfId="61" applyAlignment="1">
      <alignment horizontal="center" vertical="center"/>
    </xf>
    <xf numFmtId="0" fontId="53" fillId="0" borderId="99" xfId="61" applyBorder="1" applyAlignment="1">
      <alignment horizontal="center" vertical="center"/>
    </xf>
    <xf numFmtId="0" fontId="53" fillId="0" borderId="0" xfId="61" applyAlignment="1">
      <alignment horizontal="distributed" vertical="center"/>
    </xf>
    <xf numFmtId="0" fontId="53" fillId="0" borderId="0" xfId="61" applyAlignment="1">
      <alignment horizontal="center" vertical="top"/>
    </xf>
    <xf numFmtId="0" fontId="53" fillId="0" borderId="99" xfId="61" applyBorder="1" applyAlignment="1">
      <alignment horizontal="center" vertical="top"/>
    </xf>
    <xf numFmtId="0" fontId="53" fillId="0" borderId="91" xfId="61" applyBorder="1" applyAlignment="1">
      <alignment horizontal="center" vertical="top"/>
    </xf>
    <xf numFmtId="0" fontId="53" fillId="0" borderId="92" xfId="61" applyBorder="1" applyAlignment="1">
      <alignment horizontal="center" vertical="top"/>
    </xf>
    <xf numFmtId="0" fontId="53" fillId="0" borderId="233" xfId="61" applyBorder="1" applyAlignment="1">
      <alignment horizontal="left" vertical="top"/>
    </xf>
    <xf numFmtId="0" fontId="53" fillId="0" borderId="234" xfId="61" applyBorder="1" applyAlignment="1">
      <alignment vertical="center"/>
    </xf>
    <xf numFmtId="0" fontId="53" fillId="0" borderId="188" xfId="61" applyBorder="1" applyAlignment="1">
      <alignment vertical="center"/>
    </xf>
    <xf numFmtId="0" fontId="53" fillId="0" borderId="235" xfId="61" applyBorder="1" applyAlignment="1">
      <alignment vertical="center"/>
    </xf>
    <xf numFmtId="0" fontId="53" fillId="0" borderId="233" xfId="61" applyBorder="1" applyAlignment="1">
      <alignment vertical="top"/>
    </xf>
    <xf numFmtId="0" fontId="61" fillId="0" borderId="0" xfId="68" applyAlignment="1">
      <alignment vertical="center" wrapText="1"/>
    </xf>
    <xf numFmtId="176" fontId="61" fillId="0" borderId="0" xfId="68" applyNumberFormat="1" applyAlignment="1">
      <alignment horizontal="distributed" vertical="center"/>
    </xf>
    <xf numFmtId="0" fontId="61" fillId="0" borderId="0" xfId="69" applyAlignment="1">
      <alignment horizontal="left" vertical="center" shrinkToFit="1"/>
    </xf>
    <xf numFmtId="0" fontId="61" fillId="0" borderId="0" xfId="68" applyAlignment="1">
      <alignment horizontal="left" vertical="center" shrinkToFit="1"/>
    </xf>
    <xf numFmtId="0" fontId="175" fillId="0" borderId="0" xfId="68" applyFont="1" applyAlignment="1">
      <alignment horizontal="center" vertical="center" shrinkToFit="1"/>
    </xf>
    <xf numFmtId="0" fontId="61" fillId="0" borderId="0" xfId="68" applyAlignment="1">
      <alignment horizontal="center" vertical="center" shrinkToFit="1"/>
    </xf>
    <xf numFmtId="0" fontId="128" fillId="0" borderId="0" xfId="68" applyFont="1" applyAlignment="1">
      <alignment horizontal="center"/>
    </xf>
    <xf numFmtId="0" fontId="55" fillId="0" borderId="0" xfId="68" applyFont="1" applyAlignment="1">
      <alignment horizontal="left" vertical="distributed" wrapText="1"/>
    </xf>
    <xf numFmtId="0" fontId="61" fillId="0" borderId="0" xfId="68" applyAlignment="1">
      <alignment horizontal="center"/>
    </xf>
    <xf numFmtId="0" fontId="61" fillId="0" borderId="0" xfId="68" applyAlignment="1">
      <alignment horizontal="center" vertical="center"/>
    </xf>
    <xf numFmtId="0" fontId="37" fillId="0" borderId="0" xfId="61" applyFont="1" applyAlignment="1">
      <alignment horizontal="right" vertical="center"/>
    </xf>
    <xf numFmtId="0" fontId="37" fillId="0" borderId="0" xfId="61" applyFont="1" applyAlignment="1">
      <alignment vertical="top" wrapText="1"/>
    </xf>
    <xf numFmtId="0" fontId="37" fillId="0" borderId="0" xfId="61" applyFont="1" applyAlignment="1">
      <alignment horizontal="center" vertical="center"/>
    </xf>
    <xf numFmtId="176" fontId="37" fillId="0" borderId="0" xfId="61" applyNumberFormat="1" applyFont="1" applyAlignment="1">
      <alignment horizontal="left" vertical="center" wrapText="1"/>
    </xf>
    <xf numFmtId="0" fontId="61" fillId="0" borderId="20" xfId="69" applyBorder="1" applyAlignment="1">
      <alignment vertical="top" wrapText="1"/>
    </xf>
    <xf numFmtId="0" fontId="61" fillId="0" borderId="52" xfId="69" applyBorder="1" applyAlignment="1">
      <alignment vertical="top" wrapText="1"/>
    </xf>
    <xf numFmtId="0" fontId="61" fillId="0" borderId="54" xfId="69" applyBorder="1" applyAlignment="1">
      <alignment vertical="top" wrapText="1"/>
    </xf>
    <xf numFmtId="0" fontId="61" fillId="0" borderId="85" xfId="69" applyBorder="1" applyAlignment="1">
      <alignment vertical="top" wrapText="1"/>
    </xf>
    <xf numFmtId="0" fontId="61" fillId="0" borderId="0" xfId="69" applyAlignment="1">
      <alignment vertical="top" wrapText="1"/>
    </xf>
    <xf numFmtId="0" fontId="61" fillId="0" borderId="15" xfId="69" applyBorder="1" applyAlignment="1">
      <alignment vertical="top" wrapText="1"/>
    </xf>
    <xf numFmtId="0" fontId="61" fillId="0" borderId="12" xfId="69" applyBorder="1" applyAlignment="1">
      <alignment vertical="top" wrapText="1"/>
    </xf>
    <xf numFmtId="0" fontId="61" fillId="0" borderId="29" xfId="69" applyBorder="1" applyAlignment="1">
      <alignment vertical="top" wrapText="1"/>
    </xf>
    <xf numFmtId="0" fontId="61" fillId="0" borderId="32" xfId="69" applyBorder="1" applyAlignment="1">
      <alignment vertical="top" wrapText="1"/>
    </xf>
    <xf numFmtId="0" fontId="61" fillId="0" borderId="16" xfId="69" applyBorder="1" applyAlignment="1">
      <alignment horizontal="center" vertical="center"/>
    </xf>
    <xf numFmtId="0" fontId="61" fillId="0" borderId="34" xfId="69" applyBorder="1" applyAlignment="1">
      <alignment horizontal="center" vertical="center"/>
    </xf>
    <xf numFmtId="0" fontId="61" fillId="0" borderId="36" xfId="69" applyBorder="1" applyAlignment="1">
      <alignment horizontal="center" vertical="center"/>
    </xf>
    <xf numFmtId="176" fontId="61" fillId="0" borderId="16" xfId="69" applyNumberFormat="1" applyBorder="1" applyAlignment="1">
      <alignment horizontal="center" vertical="center"/>
    </xf>
    <xf numFmtId="176" fontId="61" fillId="0" borderId="34" xfId="69" applyNumberFormat="1" applyBorder="1" applyAlignment="1">
      <alignment horizontal="center" vertical="center"/>
    </xf>
    <xf numFmtId="176" fontId="61" fillId="0" borderId="36" xfId="69" applyNumberFormat="1" applyBorder="1" applyAlignment="1">
      <alignment horizontal="center" vertical="center"/>
    </xf>
    <xf numFmtId="0" fontId="61" fillId="0" borderId="33" xfId="69" applyBorder="1" applyAlignment="1">
      <alignment horizontal="center" vertical="center"/>
    </xf>
    <xf numFmtId="0" fontId="61" fillId="0" borderId="33" xfId="69" applyBorder="1" applyAlignment="1">
      <alignment vertical="center" shrinkToFit="1"/>
    </xf>
    <xf numFmtId="0" fontId="61" fillId="0" borderId="16" xfId="69" applyBorder="1" applyAlignment="1">
      <alignment horizontal="center" vertical="center" shrinkToFit="1"/>
    </xf>
    <xf numFmtId="0" fontId="61" fillId="0" borderId="34" xfId="69" applyBorder="1" applyAlignment="1">
      <alignment horizontal="center" vertical="center" shrinkToFit="1"/>
    </xf>
    <xf numFmtId="0" fontId="61" fillId="0" borderId="36" xfId="69" applyBorder="1" applyAlignment="1">
      <alignment horizontal="center" vertical="center" shrinkToFit="1"/>
    </xf>
    <xf numFmtId="0" fontId="37" fillId="0" borderId="0" xfId="69" applyFont="1" applyAlignment="1">
      <alignment horizontal="left" vertical="center" indent="1"/>
    </xf>
    <xf numFmtId="176" fontId="37" fillId="0" borderId="0" xfId="69" applyNumberFormat="1" applyFont="1" applyAlignment="1">
      <alignment vertical="center" shrinkToFit="1"/>
    </xf>
    <xf numFmtId="0" fontId="87" fillId="0" borderId="0" xfId="60" applyAlignment="1" applyProtection="1"/>
    <xf numFmtId="176" fontId="61" fillId="0" borderId="0" xfId="69" applyNumberFormat="1" applyAlignment="1">
      <alignment horizontal="distributed" vertical="center"/>
    </xf>
    <xf numFmtId="0" fontId="128" fillId="0" borderId="0" xfId="69" applyFont="1" applyAlignment="1">
      <alignment horizontal="center"/>
    </xf>
    <xf numFmtId="0" fontId="61" fillId="0" borderId="16" xfId="68" applyBorder="1" applyAlignment="1">
      <alignment horizontal="center" vertical="center"/>
    </xf>
    <xf numFmtId="0" fontId="61" fillId="0" borderId="34" xfId="68" applyBorder="1" applyAlignment="1">
      <alignment horizontal="center" vertical="center"/>
    </xf>
    <xf numFmtId="0" fontId="61" fillId="0" borderId="36" xfId="68" applyBorder="1" applyAlignment="1">
      <alignment horizontal="center" vertical="center"/>
    </xf>
    <xf numFmtId="0" fontId="61" fillId="0" borderId="0" xfId="68" applyAlignment="1">
      <alignment horizontal="distributed" vertical="center"/>
    </xf>
    <xf numFmtId="0" fontId="61" fillId="0" borderId="33" xfId="68" applyBorder="1" applyAlignment="1">
      <alignment horizontal="center" vertical="center"/>
    </xf>
    <xf numFmtId="190" fontId="61" fillId="0" borderId="0" xfId="68" applyNumberFormat="1" applyAlignment="1">
      <alignment horizontal="left" vertical="center" shrinkToFit="1"/>
    </xf>
    <xf numFmtId="176" fontId="61" fillId="0" borderId="0" xfId="68" applyNumberFormat="1" applyAlignment="1">
      <alignment horizontal="left" vertical="distributed" wrapText="1"/>
    </xf>
    <xf numFmtId="0" fontId="128" fillId="0" borderId="0" xfId="68" applyFont="1" applyAlignment="1">
      <alignment horizontal="center" vertical="center"/>
    </xf>
    <xf numFmtId="0" fontId="175" fillId="0" borderId="16" xfId="68" applyFont="1" applyBorder="1" applyAlignment="1">
      <alignment vertical="center"/>
    </xf>
    <xf numFmtId="0" fontId="61" fillId="0" borderId="34" xfId="68" applyBorder="1" applyAlignment="1">
      <alignment vertical="center"/>
    </xf>
    <xf numFmtId="0" fontId="61" fillId="0" borderId="36" xfId="68" applyBorder="1" applyAlignment="1">
      <alignment vertical="center"/>
    </xf>
    <xf numFmtId="0" fontId="61" fillId="0" borderId="16" xfId="68" applyBorder="1" applyAlignment="1">
      <alignment vertical="center"/>
    </xf>
    <xf numFmtId="0" fontId="152" fillId="0" borderId="16" xfId="88" applyFont="1" applyBorder="1" applyAlignment="1">
      <alignment horizontal="center" vertical="center"/>
    </xf>
    <xf numFmtId="0" fontId="152" fillId="0" borderId="34" xfId="88" applyFont="1" applyBorder="1" applyAlignment="1">
      <alignment horizontal="center" vertical="center"/>
    </xf>
    <xf numFmtId="0" fontId="152" fillId="0" borderId="36" xfId="88" applyFont="1" applyBorder="1" applyAlignment="1">
      <alignment horizontal="center" vertical="center"/>
    </xf>
    <xf numFmtId="190" fontId="152" fillId="0" borderId="16" xfId="88" applyNumberFormat="1" applyFont="1" applyBorder="1" applyAlignment="1">
      <alignment horizontal="center" vertical="center" shrinkToFit="1"/>
    </xf>
    <xf numFmtId="190" fontId="152" fillId="0" borderId="34" xfId="88" applyNumberFormat="1" applyFont="1" applyBorder="1" applyAlignment="1">
      <alignment horizontal="center" vertical="center" shrinkToFit="1"/>
    </xf>
    <xf numFmtId="190" fontId="152" fillId="0" borderId="16" xfId="88" applyNumberFormat="1" applyFont="1" applyBorder="1" applyAlignment="1">
      <alignment horizontal="center" vertical="center"/>
    </xf>
    <xf numFmtId="190" fontId="152" fillId="0" borderId="34" xfId="88" applyNumberFormat="1" applyFont="1" applyBorder="1" applyAlignment="1">
      <alignment horizontal="center" vertical="center"/>
    </xf>
    <xf numFmtId="197" fontId="152" fillId="0" borderId="33" xfId="88" applyNumberFormat="1" applyFont="1" applyBorder="1" applyAlignment="1">
      <alignment horizontal="center" vertical="center"/>
    </xf>
    <xf numFmtId="0" fontId="152" fillId="0" borderId="33" xfId="88" applyFont="1" applyBorder="1" applyAlignment="1">
      <alignment horizontal="center" vertical="center"/>
    </xf>
    <xf numFmtId="0" fontId="159" fillId="0" borderId="0" xfId="88" applyFont="1" applyAlignment="1">
      <alignment horizontal="left" vertical="center" wrapText="1"/>
    </xf>
    <xf numFmtId="0" fontId="152" fillId="0" borderId="33" xfId="88" applyFont="1" applyBorder="1" applyAlignment="1">
      <alignment horizontal="distributed" vertical="center" indent="1"/>
    </xf>
    <xf numFmtId="0" fontId="152" fillId="0" borderId="33" xfId="88" applyFont="1" applyBorder="1" applyAlignment="1">
      <alignment horizontal="center" vertical="center" shrinkToFit="1"/>
    </xf>
    <xf numFmtId="38" fontId="152" fillId="0" borderId="33" xfId="63" applyFont="1" applyBorder="1" applyAlignment="1">
      <alignment horizontal="center" vertical="center"/>
    </xf>
    <xf numFmtId="0" fontId="152" fillId="0" borderId="0" xfId="88" applyFont="1" applyAlignment="1">
      <alignment horizontal="center" vertical="center"/>
    </xf>
    <xf numFmtId="0" fontId="37" fillId="0" borderId="85" xfId="72" applyFont="1" applyBorder="1" applyAlignment="1">
      <alignment horizontal="center" vertical="center" shrinkToFit="1"/>
    </xf>
    <xf numFmtId="0" fontId="37" fillId="0" borderId="0" xfId="72" applyFont="1" applyAlignment="1">
      <alignment horizontal="center" vertical="center" shrinkToFit="1"/>
    </xf>
    <xf numFmtId="0" fontId="37" fillId="0" borderId="15" xfId="72" applyFont="1" applyBorder="1" applyAlignment="1">
      <alignment horizontal="center" vertical="center" shrinkToFit="1"/>
    </xf>
    <xf numFmtId="190" fontId="37" fillId="0" borderId="12" xfId="72" applyNumberFormat="1" applyFont="1" applyBorder="1" applyAlignment="1">
      <alignment horizontal="center" vertical="center" shrinkToFit="1"/>
    </xf>
    <xf numFmtId="190" fontId="37" fillId="0" borderId="29" xfId="72" applyNumberFormat="1" applyFont="1" applyBorder="1" applyAlignment="1">
      <alignment horizontal="center" vertical="center" shrinkToFit="1"/>
    </xf>
    <xf numFmtId="190" fontId="37" fillId="0" borderId="32" xfId="72" applyNumberFormat="1" applyFont="1" applyBorder="1" applyAlignment="1">
      <alignment horizontal="center" vertical="center" shrinkToFit="1"/>
    </xf>
    <xf numFmtId="0" fontId="87" fillId="0" borderId="0" xfId="60" applyAlignment="1" applyProtection="1">
      <alignment vertical="center"/>
      <protection locked="0"/>
    </xf>
    <xf numFmtId="176" fontId="37" fillId="0" borderId="0" xfId="72" applyNumberFormat="1" applyFont="1" applyAlignment="1">
      <alignment horizontal="distributed" vertical="center" shrinkToFit="1"/>
    </xf>
    <xf numFmtId="38" fontId="37" fillId="0" borderId="34" xfId="73" applyFont="1" applyFill="1" applyBorder="1" applyAlignment="1">
      <alignment horizontal="left" vertical="center" shrinkToFit="1"/>
    </xf>
    <xf numFmtId="38" fontId="37" fillId="0" borderId="36" xfId="73" applyFont="1" applyFill="1" applyBorder="1" applyAlignment="1">
      <alignment horizontal="left" vertical="center" shrinkToFit="1"/>
    </xf>
    <xf numFmtId="190" fontId="37" fillId="0" borderId="16" xfId="72" applyNumberFormat="1" applyFont="1" applyBorder="1" applyAlignment="1">
      <alignment horizontal="center" vertical="center" shrinkToFit="1"/>
    </xf>
    <xf numFmtId="190" fontId="126" fillId="0" borderId="34" xfId="72" applyNumberFormat="1" applyFont="1" applyBorder="1" applyAlignment="1">
      <alignment horizontal="center" vertical="center" shrinkToFit="1"/>
    </xf>
    <xf numFmtId="190" fontId="126" fillId="0" borderId="36" xfId="72" applyNumberFormat="1" applyFont="1" applyBorder="1" applyAlignment="1">
      <alignment horizontal="center" vertical="center" shrinkToFit="1"/>
    </xf>
    <xf numFmtId="188" fontId="37" fillId="0" borderId="16" xfId="74" applyFont="1" applyFill="1" applyBorder="1" applyAlignment="1" applyProtection="1">
      <alignment horizontal="center" vertical="center" shrinkToFit="1"/>
    </xf>
    <xf numFmtId="188" fontId="126" fillId="0" borderId="34" xfId="74" applyFont="1" applyFill="1" applyBorder="1" applyAlignment="1" applyProtection="1">
      <alignment horizontal="center" vertical="center" shrinkToFit="1"/>
    </xf>
    <xf numFmtId="188" fontId="126" fillId="0" borderId="36" xfId="74" applyFont="1" applyFill="1" applyBorder="1" applyAlignment="1" applyProtection="1">
      <alignment horizontal="center" vertical="center" shrinkToFit="1"/>
    </xf>
    <xf numFmtId="0" fontId="37" fillId="0" borderId="0" xfId="72" applyFont="1" applyAlignment="1">
      <alignment vertical="center" shrinkToFit="1"/>
    </xf>
    <xf numFmtId="0" fontId="53" fillId="0" borderId="53" xfId="72" applyFont="1" applyBorder="1" applyAlignment="1">
      <alignment horizontal="center" vertical="center" wrapText="1"/>
    </xf>
    <xf numFmtId="0" fontId="53" fillId="0" borderId="50" xfId="72" applyFont="1" applyBorder="1" applyAlignment="1">
      <alignment horizontal="center" vertical="center" wrapText="1"/>
    </xf>
    <xf numFmtId="0" fontId="53" fillId="0" borderId="19" xfId="72" applyFont="1" applyBorder="1" applyAlignment="1">
      <alignment horizontal="center" vertical="center" wrapText="1"/>
    </xf>
    <xf numFmtId="0" fontId="37" fillId="0" borderId="20" xfId="72" applyFont="1" applyBorder="1" applyAlignment="1">
      <alignment vertical="center" shrinkToFit="1"/>
    </xf>
    <xf numFmtId="0" fontId="126" fillId="0" borderId="52" xfId="72" applyFont="1" applyBorder="1" applyAlignment="1">
      <alignment vertical="center" shrinkToFit="1"/>
    </xf>
    <xf numFmtId="0" fontId="126" fillId="0" borderId="54" xfId="72" applyFont="1" applyBorder="1" applyAlignment="1">
      <alignment vertical="center" shrinkToFit="1"/>
    </xf>
    <xf numFmtId="0" fontId="37" fillId="0" borderId="53" xfId="72" applyFont="1" applyBorder="1" applyAlignment="1">
      <alignment horizontal="center" vertical="center" wrapText="1"/>
    </xf>
    <xf numFmtId="0" fontId="37" fillId="0" borderId="50" xfId="72" applyFont="1" applyBorder="1" applyAlignment="1">
      <alignment horizontal="center" vertical="center" wrapText="1"/>
    </xf>
    <xf numFmtId="0" fontId="37" fillId="0" borderId="19" xfId="72" applyFont="1" applyBorder="1" applyAlignment="1">
      <alignment horizontal="center" vertical="center" wrapText="1"/>
    </xf>
    <xf numFmtId="0" fontId="37" fillId="0" borderId="0" xfId="72" applyFont="1" applyAlignment="1">
      <alignment vertical="top" wrapText="1"/>
    </xf>
    <xf numFmtId="0" fontId="37" fillId="0" borderId="0" xfId="72" applyFont="1" applyAlignment="1">
      <alignment horizontal="left" vertical="center" shrinkToFit="1"/>
    </xf>
    <xf numFmtId="0" fontId="37" fillId="0" borderId="0" xfId="72" applyFont="1" applyAlignment="1"/>
    <xf numFmtId="0" fontId="37" fillId="0" borderId="85" xfId="72" applyFont="1" applyBorder="1" applyAlignment="1">
      <alignment horizontal="left" vertical="center" wrapText="1" shrinkToFit="1"/>
    </xf>
    <xf numFmtId="0" fontId="37" fillId="0" borderId="0" xfId="72" applyFont="1" applyAlignment="1">
      <alignment horizontal="left" vertical="center" wrapText="1" shrinkToFit="1"/>
    </xf>
    <xf numFmtId="0" fontId="37" fillId="0" borderId="15" xfId="72" applyFont="1" applyBorder="1" applyAlignment="1">
      <alignment horizontal="left" vertical="center" wrapText="1" shrinkToFit="1"/>
    </xf>
    <xf numFmtId="0" fontId="37" fillId="0" borderId="12" xfId="72" applyFont="1" applyBorder="1" applyAlignment="1">
      <alignment horizontal="left" vertical="center" wrapText="1" shrinkToFit="1"/>
    </xf>
    <xf numFmtId="0" fontId="37" fillId="0" borderId="29" xfId="72" applyFont="1" applyBorder="1" applyAlignment="1">
      <alignment horizontal="left" vertical="center" wrapText="1" shrinkToFit="1"/>
    </xf>
    <xf numFmtId="0" fontId="37" fillId="0" borderId="32" xfId="72" applyFont="1" applyBorder="1" applyAlignment="1">
      <alignment horizontal="left" vertical="center" wrapText="1" shrinkToFit="1"/>
    </xf>
    <xf numFmtId="190" fontId="37" fillId="0" borderId="20" xfId="72" applyNumberFormat="1" applyFont="1" applyBorder="1" applyAlignment="1">
      <alignment horizontal="center" vertical="center" wrapText="1" shrinkToFit="1"/>
    </xf>
    <xf numFmtId="190" fontId="37" fillId="0" borderId="52" xfId="72" applyNumberFormat="1" applyFont="1" applyBorder="1" applyAlignment="1">
      <alignment horizontal="center" vertical="center" wrapText="1" shrinkToFit="1"/>
    </xf>
    <xf numFmtId="190" fontId="37" fillId="0" borderId="54" xfId="72" applyNumberFormat="1" applyFont="1" applyBorder="1" applyAlignment="1">
      <alignment horizontal="center" vertical="center" wrapText="1" shrinkToFit="1"/>
    </xf>
    <xf numFmtId="0" fontId="87" fillId="0" borderId="0" xfId="60" applyAlignment="1" applyProtection="1">
      <alignment horizontal="center" vertical="center"/>
      <protection locked="0"/>
    </xf>
    <xf numFmtId="38" fontId="72" fillId="0" borderId="29" xfId="63" applyFont="1" applyBorder="1" applyAlignment="1">
      <alignment vertical="center"/>
    </xf>
    <xf numFmtId="0" fontId="72" fillId="0" borderId="0" xfId="71" quotePrefix="1" applyFont="1" applyAlignment="1">
      <alignment horizontal="right" vertical="center"/>
    </xf>
    <xf numFmtId="38" fontId="72" fillId="0" borderId="29" xfId="63" applyFont="1" applyBorder="1" applyAlignment="1" applyProtection="1">
      <alignment vertical="center"/>
      <protection locked="0"/>
    </xf>
    <xf numFmtId="0" fontId="72" fillId="0" borderId="34" xfId="71" applyFont="1" applyBorder="1" applyAlignment="1" applyProtection="1">
      <alignment vertical="center"/>
      <protection locked="0"/>
    </xf>
    <xf numFmtId="0" fontId="37" fillId="0" borderId="85" xfId="50" applyFont="1" applyBorder="1" applyAlignment="1">
      <alignment horizontal="left" vertical="center" indent="2"/>
    </xf>
    <xf numFmtId="0" fontId="37" fillId="0" borderId="0" xfId="50" applyFont="1" applyAlignment="1">
      <alignment horizontal="left" vertical="center" indent="2"/>
    </xf>
    <xf numFmtId="0" fontId="37" fillId="0" borderId="15" xfId="50" applyFont="1" applyBorder="1" applyAlignment="1">
      <alignment horizontal="left" vertical="center" indent="2"/>
    </xf>
    <xf numFmtId="176" fontId="33" fillId="0" borderId="0" xfId="50" applyNumberFormat="1" applyFont="1" applyAlignment="1">
      <alignment horizontal="center" vertical="center"/>
    </xf>
    <xf numFmtId="0" fontId="33" fillId="0" borderId="0" xfId="50" applyFont="1" applyAlignment="1">
      <alignment horizontal="left" vertical="center" shrinkToFit="1"/>
    </xf>
    <xf numFmtId="0" fontId="33" fillId="0" borderId="0" xfId="50" applyFont="1" applyAlignment="1">
      <alignment vertical="center" wrapText="1"/>
    </xf>
    <xf numFmtId="0" fontId="37" fillId="0" borderId="0" xfId="50" applyFont="1" applyAlignment="1">
      <alignment horizontal="left" vertical="top" wrapText="1"/>
    </xf>
    <xf numFmtId="0" fontId="37" fillId="0" borderId="15" xfId="50" applyFont="1" applyBorder="1" applyAlignment="1">
      <alignment horizontal="left" vertical="top" wrapText="1"/>
    </xf>
    <xf numFmtId="0" fontId="38" fillId="0" borderId="0" xfId="50" applyFont="1" applyAlignment="1">
      <alignment horizontal="center" vertical="center"/>
    </xf>
    <xf numFmtId="0" fontId="33" fillId="0" borderId="33" xfId="50" applyFont="1" applyBorder="1" applyAlignment="1">
      <alignment horizontal="center" vertical="center"/>
    </xf>
    <xf numFmtId="0" fontId="33" fillId="0" borderId="33" xfId="50" applyFont="1" applyBorder="1" applyAlignment="1">
      <alignment vertical="center"/>
    </xf>
    <xf numFmtId="190" fontId="33" fillId="0" borderId="33" xfId="50" applyNumberFormat="1" applyFont="1" applyBorder="1" applyAlignment="1">
      <alignment horizontal="center" vertical="center"/>
    </xf>
    <xf numFmtId="180" fontId="33" fillId="0" borderId="33" xfId="63" applyNumberFormat="1" applyFont="1" applyBorder="1" applyAlignment="1">
      <alignment horizontal="center" vertical="center"/>
    </xf>
    <xf numFmtId="0" fontId="10" fillId="0" borderId="0" xfId="50" applyFont="1" applyAlignment="1">
      <alignment horizontal="center" vertical="center"/>
    </xf>
    <xf numFmtId="0" fontId="8" fillId="0" borderId="20" xfId="50" applyBorder="1" applyAlignment="1">
      <alignment vertical="center"/>
    </xf>
    <xf numFmtId="0" fontId="8" fillId="0" borderId="52" xfId="50" applyBorder="1" applyAlignment="1">
      <alignment vertical="center"/>
    </xf>
    <xf numFmtId="0" fontId="8" fillId="0" borderId="64" xfId="50" applyBorder="1" applyAlignment="1">
      <alignment vertical="center"/>
    </xf>
    <xf numFmtId="0" fontId="8" fillId="0" borderId="45" xfId="50" applyBorder="1" applyAlignment="1">
      <alignment vertical="center"/>
    </xf>
    <xf numFmtId="0" fontId="8" fillId="24" borderId="52" xfId="50" applyFill="1" applyBorder="1" applyAlignment="1">
      <alignment vertical="center"/>
    </xf>
    <xf numFmtId="0" fontId="8" fillId="24" borderId="105" xfId="50" applyFill="1" applyBorder="1" applyAlignment="1">
      <alignment vertical="center"/>
    </xf>
    <xf numFmtId="0" fontId="8" fillId="24" borderId="45" xfId="50" applyFill="1" applyBorder="1" applyAlignment="1">
      <alignment vertical="center"/>
    </xf>
    <xf numFmtId="0" fontId="8" fillId="24" borderId="80" xfId="50" applyFill="1" applyBorder="1" applyAlignment="1">
      <alignment vertical="center"/>
    </xf>
    <xf numFmtId="0" fontId="8" fillId="0" borderId="78" xfId="50" applyBorder="1" applyAlignment="1">
      <alignment horizontal="center" vertical="center" wrapText="1"/>
    </xf>
    <xf numFmtId="0" fontId="8" fillId="0" borderId="0" xfId="50" applyAlignment="1">
      <alignment horizontal="center" vertical="center" wrapText="1"/>
    </xf>
    <xf numFmtId="0" fontId="8" fillId="0" borderId="79" xfId="50" applyBorder="1" applyAlignment="1">
      <alignment horizontal="center" vertical="center" wrapText="1"/>
    </xf>
    <xf numFmtId="0" fontId="8" fillId="0" borderId="45" xfId="50" applyBorder="1" applyAlignment="1">
      <alignment horizontal="center" vertical="center" wrapText="1"/>
    </xf>
    <xf numFmtId="0" fontId="44" fillId="24" borderId="45" xfId="50" applyFont="1" applyFill="1" applyBorder="1" applyAlignment="1">
      <alignment horizontal="left" vertical="center"/>
    </xf>
    <xf numFmtId="0" fontId="8" fillId="0" borderId="85" xfId="50" applyBorder="1" applyAlignment="1">
      <alignment horizontal="center" vertical="center"/>
    </xf>
    <xf numFmtId="0" fontId="8" fillId="0" borderId="0" xfId="50" applyAlignment="1">
      <alignment horizontal="center" vertical="center"/>
    </xf>
    <xf numFmtId="0" fontId="8" fillId="0" borderId="15" xfId="50" applyBorder="1" applyAlignment="1">
      <alignment horizontal="center" vertical="center"/>
    </xf>
    <xf numFmtId="0" fontId="8" fillId="0" borderId="12" xfId="50" applyBorder="1" applyAlignment="1">
      <alignment horizontal="center" vertical="center"/>
    </xf>
    <xf numFmtId="0" fontId="8" fillId="0" borderId="29" xfId="50" applyBorder="1" applyAlignment="1">
      <alignment horizontal="center" vertical="center"/>
    </xf>
    <xf numFmtId="0" fontId="8" fillId="0" borderId="32" xfId="50" applyBorder="1" applyAlignment="1">
      <alignment horizontal="center" vertical="center"/>
    </xf>
    <xf numFmtId="0" fontId="8" fillId="0" borderId="34" xfId="50" applyBorder="1" applyAlignment="1">
      <alignment horizontal="center" vertical="center"/>
    </xf>
    <xf numFmtId="0" fontId="8" fillId="0" borderId="36" xfId="50" applyBorder="1" applyAlignment="1">
      <alignment horizontal="center" vertical="center"/>
    </xf>
    <xf numFmtId="0" fontId="8" fillId="0" borderId="20" xfId="50" applyBorder="1" applyAlignment="1">
      <alignment horizontal="center" vertical="center"/>
    </xf>
    <xf numFmtId="0" fontId="8" fillId="0" borderId="52" xfId="50" applyBorder="1" applyAlignment="1">
      <alignment horizontal="center" vertical="center"/>
    </xf>
    <xf numFmtId="0" fontId="8" fillId="0" borderId="54" xfId="50" applyBorder="1" applyAlignment="1">
      <alignment horizontal="center" vertical="center"/>
    </xf>
    <xf numFmtId="0" fontId="8" fillId="0" borderId="16" xfId="50" applyBorder="1" applyAlignment="1">
      <alignment horizontal="center" vertical="center"/>
    </xf>
    <xf numFmtId="0" fontId="46" fillId="24" borderId="87" xfId="50" applyFont="1" applyFill="1" applyBorder="1" applyAlignment="1">
      <alignment vertical="center"/>
    </xf>
    <xf numFmtId="0" fontId="46" fillId="24" borderId="113" xfId="50" applyFont="1" applyFill="1" applyBorder="1" applyAlignment="1">
      <alignment vertical="center"/>
    </xf>
    <xf numFmtId="0" fontId="8" fillId="24" borderId="20" xfId="50" applyFill="1" applyBorder="1" applyAlignment="1">
      <alignment vertical="center"/>
    </xf>
    <xf numFmtId="38" fontId="47" fillId="0" borderId="85" xfId="33" applyFont="1" applyBorder="1" applyAlignment="1">
      <alignment vertical="center"/>
    </xf>
    <xf numFmtId="38" fontId="47" fillId="0" borderId="0" xfId="33" applyFont="1" applyBorder="1" applyAlignment="1">
      <alignment vertical="center"/>
    </xf>
    <xf numFmtId="38" fontId="47" fillId="0" borderId="15" xfId="33" applyFont="1" applyBorder="1" applyAlignment="1">
      <alignment vertical="center"/>
    </xf>
    <xf numFmtId="38" fontId="47" fillId="0" borderId="12" xfId="33" applyFont="1" applyBorder="1" applyAlignment="1">
      <alignment vertical="center"/>
    </xf>
    <xf numFmtId="38" fontId="47" fillId="0" borderId="29" xfId="33" applyFont="1" applyBorder="1" applyAlignment="1">
      <alignment vertical="center"/>
    </xf>
    <xf numFmtId="38" fontId="47" fillId="0" borderId="32" xfId="33" applyFont="1" applyBorder="1" applyAlignment="1">
      <alignment vertical="center"/>
    </xf>
    <xf numFmtId="38" fontId="47" fillId="24" borderId="85" xfId="33" applyFont="1" applyFill="1" applyBorder="1" applyAlignment="1">
      <alignment vertical="center"/>
    </xf>
    <xf numFmtId="38" fontId="47" fillId="24" borderId="0" xfId="33" applyFont="1" applyFill="1" applyBorder="1" applyAlignment="1">
      <alignment vertical="center"/>
    </xf>
    <xf numFmtId="38" fontId="47" fillId="24" borderId="15" xfId="33" applyFont="1" applyFill="1" applyBorder="1" applyAlignment="1">
      <alignment vertical="center"/>
    </xf>
    <xf numFmtId="38" fontId="47" fillId="24" borderId="12" xfId="33" applyFont="1" applyFill="1" applyBorder="1" applyAlignment="1">
      <alignment vertical="center"/>
    </xf>
    <xf numFmtId="38" fontId="47" fillId="24" borderId="29" xfId="33" applyFont="1" applyFill="1" applyBorder="1" applyAlignment="1">
      <alignment vertical="center"/>
    </xf>
    <xf numFmtId="38" fontId="47" fillId="24" borderId="32" xfId="33" applyFont="1" applyFill="1" applyBorder="1" applyAlignment="1">
      <alignment vertical="center"/>
    </xf>
    <xf numFmtId="0" fontId="44" fillId="24" borderId="29" xfId="50" applyFont="1" applyFill="1" applyBorder="1" applyAlignment="1">
      <alignment horizontal="center" vertical="center"/>
    </xf>
    <xf numFmtId="38" fontId="47" fillId="24" borderId="145" xfId="33" applyFont="1" applyFill="1" applyBorder="1" applyAlignment="1">
      <alignment vertical="center"/>
    </xf>
    <xf numFmtId="38" fontId="47" fillId="24" borderId="146" xfId="33" applyFont="1" applyFill="1" applyBorder="1" applyAlignment="1">
      <alignment vertical="center"/>
    </xf>
    <xf numFmtId="0" fontId="44" fillId="24" borderId="45" xfId="50" applyFont="1" applyFill="1" applyBorder="1" applyAlignment="1">
      <alignment horizontal="center" vertical="center"/>
    </xf>
    <xf numFmtId="0" fontId="8" fillId="0" borderId="81" xfId="50" applyBorder="1" applyAlignment="1">
      <alignment horizontal="center" vertical="center" wrapText="1"/>
    </xf>
    <xf numFmtId="0" fontId="8" fillId="0" borderId="49" xfId="50" applyBorder="1" applyAlignment="1">
      <alignment horizontal="center" vertical="center" wrapText="1"/>
    </xf>
    <xf numFmtId="0" fontId="8" fillId="0" borderId="14" xfId="50" applyBorder="1" applyAlignment="1">
      <alignment horizontal="center" vertical="center" wrapText="1"/>
    </xf>
    <xf numFmtId="0" fontId="8" fillId="0" borderId="15" xfId="50" applyBorder="1" applyAlignment="1">
      <alignment horizontal="center" vertical="center" wrapText="1"/>
    </xf>
    <xf numFmtId="0" fontId="8" fillId="0" borderId="10" xfId="50" applyBorder="1" applyAlignment="1">
      <alignment horizontal="center" vertical="center" wrapText="1"/>
    </xf>
    <xf numFmtId="0" fontId="8" fillId="0" borderId="76" xfId="50" applyBorder="1" applyAlignment="1">
      <alignment vertical="center"/>
    </xf>
    <xf numFmtId="0" fontId="8" fillId="0" borderId="49" xfId="50" applyBorder="1" applyAlignment="1">
      <alignment vertical="center"/>
    </xf>
    <xf numFmtId="0" fontId="8" fillId="0" borderId="14" xfId="50" applyBorder="1" applyAlignment="1">
      <alignment vertical="center"/>
    </xf>
    <xf numFmtId="0" fontId="8" fillId="0" borderId="85" xfId="50" applyBorder="1" applyAlignment="1">
      <alignment vertical="center"/>
    </xf>
    <xf numFmtId="0" fontId="8" fillId="0" borderId="0" xfId="50" applyAlignment="1">
      <alignment vertical="center"/>
    </xf>
    <xf numFmtId="0" fontId="8" fillId="0" borderId="15" xfId="50" applyBorder="1" applyAlignment="1">
      <alignment vertical="center"/>
    </xf>
    <xf numFmtId="0" fontId="8" fillId="0" borderId="10" xfId="50" applyBorder="1" applyAlignment="1">
      <alignment vertical="center"/>
    </xf>
    <xf numFmtId="0" fontId="43" fillId="0" borderId="76" xfId="50" applyFont="1" applyBorder="1" applyAlignment="1">
      <alignment horizontal="center" vertical="center" wrapText="1"/>
    </xf>
    <xf numFmtId="0" fontId="43" fillId="0" borderId="49" xfId="50" applyFont="1" applyBorder="1" applyAlignment="1">
      <alignment horizontal="center" vertical="center" wrapText="1"/>
    </xf>
    <xf numFmtId="0" fontId="43" fillId="0" borderId="14" xfId="50" applyFont="1" applyBorder="1" applyAlignment="1">
      <alignment horizontal="center" vertical="center" wrapText="1"/>
    </xf>
    <xf numFmtId="0" fontId="43" fillId="0" borderId="85" xfId="50" applyFont="1" applyBorder="1" applyAlignment="1">
      <alignment horizontal="center" vertical="center" wrapText="1"/>
    </xf>
    <xf numFmtId="0" fontId="43" fillId="0" borderId="0" xfId="50" applyFont="1" applyAlignment="1">
      <alignment horizontal="center" vertical="center" wrapText="1"/>
    </xf>
    <xf numFmtId="0" fontId="43" fillId="0" borderId="15" xfId="50" applyFont="1" applyBorder="1" applyAlignment="1">
      <alignment horizontal="center" vertical="center" wrapText="1"/>
    </xf>
    <xf numFmtId="0" fontId="43" fillId="0" borderId="64" xfId="50" applyFont="1" applyBorder="1" applyAlignment="1">
      <alignment horizontal="center" vertical="center" wrapText="1"/>
    </xf>
    <xf numFmtId="0" fontId="43" fillId="0" borderId="45" xfId="50" applyFont="1" applyBorder="1" applyAlignment="1">
      <alignment horizontal="center" vertical="center" wrapText="1"/>
    </xf>
    <xf numFmtId="0" fontId="43" fillId="0" borderId="10" xfId="50" applyFont="1" applyBorder="1" applyAlignment="1">
      <alignment horizontal="center" vertical="center" wrapText="1"/>
    </xf>
    <xf numFmtId="0" fontId="43" fillId="0" borderId="12" xfId="50" applyFont="1" applyBorder="1" applyAlignment="1">
      <alignment horizontal="center" vertical="center" wrapText="1"/>
    </xf>
    <xf numFmtId="0" fontId="43" fillId="0" borderId="29" xfId="50" applyFont="1" applyBorder="1" applyAlignment="1">
      <alignment horizontal="center" vertical="center" wrapText="1"/>
    </xf>
    <xf numFmtId="0" fontId="43" fillId="0" borderId="32" xfId="50" applyFont="1" applyBorder="1" applyAlignment="1">
      <alignment horizontal="center" vertical="center" wrapText="1"/>
    </xf>
    <xf numFmtId="0" fontId="43" fillId="0" borderId="76" xfId="50" applyFont="1" applyBorder="1" applyAlignment="1">
      <alignment horizontal="center" vertical="center"/>
    </xf>
    <xf numFmtId="0" fontId="43" fillId="0" borderId="49" xfId="50" applyFont="1" applyBorder="1" applyAlignment="1">
      <alignment horizontal="center" vertical="center"/>
    </xf>
    <xf numFmtId="0" fontId="43" fillId="0" borderId="14" xfId="50" applyFont="1" applyBorder="1" applyAlignment="1">
      <alignment horizontal="center" vertical="center"/>
    </xf>
    <xf numFmtId="38" fontId="47" fillId="0" borderId="64" xfId="33" applyFont="1" applyBorder="1" applyAlignment="1">
      <alignment vertical="center"/>
    </xf>
    <xf numFmtId="38" fontId="47" fillId="0" borderId="45" xfId="33" applyFont="1" applyBorder="1" applyAlignment="1">
      <alignment vertical="center"/>
    </xf>
    <xf numFmtId="38" fontId="47" fillId="24" borderId="64" xfId="33" applyFont="1" applyFill="1" applyBorder="1" applyAlignment="1">
      <alignment vertical="center"/>
    </xf>
    <xf numFmtId="38" fontId="47" fillId="24" borderId="45" xfId="33" applyFont="1" applyFill="1" applyBorder="1" applyAlignment="1">
      <alignment vertical="center"/>
    </xf>
    <xf numFmtId="38" fontId="47" fillId="24" borderId="10" xfId="33" applyFont="1" applyFill="1" applyBorder="1" applyAlignment="1">
      <alignment vertical="center"/>
    </xf>
    <xf numFmtId="0" fontId="8" fillId="0" borderId="82" xfId="50" applyBorder="1" applyAlignment="1">
      <alignment vertical="center"/>
    </xf>
    <xf numFmtId="0" fontId="8" fillId="0" borderId="77" xfId="50" applyBorder="1" applyAlignment="1">
      <alignment vertical="center"/>
    </xf>
    <xf numFmtId="0" fontId="8" fillId="0" borderId="80" xfId="50" applyBorder="1" applyAlignment="1">
      <alignment vertical="center"/>
    </xf>
    <xf numFmtId="0" fontId="43" fillId="0" borderId="85" xfId="50" applyFont="1" applyBorder="1" applyAlignment="1">
      <alignment horizontal="center" vertical="center"/>
    </xf>
    <xf numFmtId="0" fontId="43" fillId="0" borderId="0" xfId="50" applyFont="1" applyAlignment="1">
      <alignment horizontal="center" vertical="center"/>
    </xf>
    <xf numFmtId="0" fontId="43" fillId="0" borderId="15" xfId="50" applyFont="1" applyBorder="1" applyAlignment="1">
      <alignment horizontal="center" vertical="center"/>
    </xf>
    <xf numFmtId="38" fontId="47" fillId="0" borderId="85" xfId="33" applyFont="1" applyBorder="1" applyAlignment="1">
      <alignment horizontal="center" vertical="center"/>
    </xf>
    <xf numFmtId="38" fontId="47" fillId="0" borderId="0" xfId="33" applyFont="1" applyBorder="1" applyAlignment="1">
      <alignment horizontal="center" vertical="center"/>
    </xf>
    <xf numFmtId="38" fontId="47" fillId="0" borderId="15" xfId="33" applyFont="1" applyBorder="1" applyAlignment="1">
      <alignment horizontal="center" vertical="center"/>
    </xf>
    <xf numFmtId="38" fontId="47" fillId="0" borderId="64" xfId="33" applyFont="1" applyBorder="1" applyAlignment="1">
      <alignment horizontal="center" vertical="center"/>
    </xf>
    <xf numFmtId="38" fontId="47" fillId="0" borderId="45" xfId="33" applyFont="1" applyBorder="1" applyAlignment="1">
      <alignment horizontal="center" vertical="center"/>
    </xf>
    <xf numFmtId="38" fontId="47" fillId="0" borderId="10" xfId="33" applyFont="1" applyBorder="1" applyAlignment="1">
      <alignment horizontal="center" vertical="center"/>
    </xf>
    <xf numFmtId="38" fontId="47" fillId="0" borderId="10" xfId="33" applyFont="1" applyBorder="1" applyAlignment="1">
      <alignment vertical="center"/>
    </xf>
    <xf numFmtId="0" fontId="72" fillId="0" borderId="0" xfId="47" applyFont="1" applyAlignment="1">
      <alignment horizontal="justify" vertical="center" wrapText="1"/>
    </xf>
    <xf numFmtId="0" fontId="66" fillId="0" borderId="0" xfId="47" applyAlignment="1">
      <alignment vertical="center"/>
    </xf>
    <xf numFmtId="181" fontId="72" fillId="0" borderId="0" xfId="47" applyNumberFormat="1" applyFont="1" applyAlignment="1">
      <alignment horizontal="left" vertical="center" wrapText="1"/>
    </xf>
    <xf numFmtId="0" fontId="80" fillId="0" borderId="0" xfId="47" applyFont="1" applyAlignment="1">
      <alignment horizontal="center" vertical="center" wrapText="1"/>
    </xf>
    <xf numFmtId="0" fontId="66" fillId="0" borderId="0" xfId="47" applyAlignment="1">
      <alignment horizontal="center" vertical="center"/>
    </xf>
    <xf numFmtId="0" fontId="72" fillId="0" borderId="0" xfId="47" applyFont="1" applyAlignment="1">
      <alignment horizontal="left" vertical="center" wrapText="1"/>
    </xf>
    <xf numFmtId="0" fontId="72" fillId="0" borderId="16" xfId="47" applyFont="1" applyBorder="1" applyAlignment="1">
      <alignment horizontal="center" vertical="center" wrapText="1"/>
    </xf>
    <xf numFmtId="0" fontId="72" fillId="0" borderId="34" xfId="47" applyFont="1" applyBorder="1" applyAlignment="1">
      <alignment horizontal="center" vertical="center" wrapText="1"/>
    </xf>
    <xf numFmtId="0" fontId="72" fillId="0" borderId="36" xfId="47" applyFont="1" applyBorder="1" applyAlignment="1">
      <alignment horizontal="center" vertical="center" wrapText="1"/>
    </xf>
    <xf numFmtId="0" fontId="71" fillId="0" borderId="16" xfId="47" applyFont="1" applyBorder="1" applyAlignment="1">
      <alignment horizontal="justify" vertical="center" wrapText="1"/>
    </xf>
    <xf numFmtId="0" fontId="71" fillId="0" borderId="34" xfId="47" applyFont="1" applyBorder="1" applyAlignment="1">
      <alignment horizontal="justify" vertical="center" wrapText="1"/>
    </xf>
    <xf numFmtId="0" fontId="71" fillId="0" borderId="36" xfId="47" applyFont="1" applyBorder="1" applyAlignment="1">
      <alignment horizontal="justify" vertical="center" wrapText="1"/>
    </xf>
    <xf numFmtId="0" fontId="73" fillId="0" borderId="0" xfId="47" applyFont="1" applyAlignment="1">
      <alignment horizontal="center" vertical="center" wrapText="1"/>
    </xf>
    <xf numFmtId="176" fontId="70" fillId="0" borderId="0" xfId="47" applyNumberFormat="1" applyFont="1" applyAlignment="1">
      <alignment horizontal="right" vertical="center" wrapText="1"/>
    </xf>
    <xf numFmtId="0" fontId="69" fillId="0" borderId="20" xfId="47" applyFont="1" applyBorder="1" applyAlignment="1">
      <alignment horizontal="center" vertical="center" wrapText="1"/>
    </xf>
    <xf numFmtId="0" fontId="69" fillId="0" borderId="52" xfId="47" applyFont="1" applyBorder="1" applyAlignment="1">
      <alignment horizontal="center" vertical="center" wrapText="1"/>
    </xf>
    <xf numFmtId="0" fontId="69" fillId="0" borderId="54" xfId="47" applyFont="1" applyBorder="1" applyAlignment="1">
      <alignment horizontal="center" vertical="center" wrapText="1"/>
    </xf>
    <xf numFmtId="0" fontId="69" fillId="0" borderId="85" xfId="47" applyFont="1" applyBorder="1" applyAlignment="1">
      <alignment horizontal="center" vertical="center" wrapText="1"/>
    </xf>
    <xf numFmtId="0" fontId="69" fillId="0" borderId="0" xfId="47" applyFont="1" applyAlignment="1">
      <alignment horizontal="center" vertical="center" wrapText="1"/>
    </xf>
    <xf numFmtId="0" fontId="69" fillId="0" borderId="15" xfId="47" applyFont="1" applyBorder="1" applyAlignment="1">
      <alignment horizontal="center" vertical="center" wrapText="1"/>
    </xf>
    <xf numFmtId="0" fontId="69" fillId="0" borderId="12" xfId="47" applyFont="1" applyBorder="1" applyAlignment="1">
      <alignment horizontal="center" vertical="center" wrapText="1"/>
    </xf>
    <xf numFmtId="0" fontId="69" fillId="0" borderId="29" xfId="47" applyFont="1" applyBorder="1" applyAlignment="1">
      <alignment horizontal="center" vertical="center" wrapText="1"/>
    </xf>
    <xf numFmtId="0" fontId="69" fillId="0" borderId="32" xfId="47" applyFont="1" applyBorder="1" applyAlignment="1">
      <alignment horizontal="center" vertical="center" wrapText="1"/>
    </xf>
    <xf numFmtId="0" fontId="166" fillId="0" borderId="167" xfId="89" applyNumberFormat="1" applyFont="1" applyBorder="1" applyAlignment="1">
      <alignment horizontal="center" vertical="center"/>
    </xf>
    <xf numFmtId="0" fontId="166" fillId="0" borderId="88" xfId="89" applyNumberFormat="1" applyFont="1" applyBorder="1" applyAlignment="1">
      <alignment horizontal="center" vertical="center"/>
    </xf>
    <xf numFmtId="0" fontId="5" fillId="36" borderId="139" xfId="89" applyFill="1" applyBorder="1" applyAlignment="1">
      <alignment horizontal="center" vertical="center" textRotation="255"/>
    </xf>
    <xf numFmtId="0" fontId="5" fillId="36" borderId="130" xfId="89" applyFill="1" applyBorder="1" applyAlignment="1">
      <alignment horizontal="center" vertical="center" textRotation="255"/>
    </xf>
    <xf numFmtId="0" fontId="5" fillId="36" borderId="114" xfId="89" applyFill="1" applyBorder="1" applyAlignment="1">
      <alignment horizontal="center" vertical="center" textRotation="255"/>
    </xf>
    <xf numFmtId="0" fontId="5" fillId="33" borderId="257" xfId="89" applyFill="1" applyBorder="1" applyAlignment="1">
      <alignment horizontal="center" vertical="center" textRotation="255"/>
    </xf>
    <xf numFmtId="0" fontId="5" fillId="33" borderId="118" xfId="89" applyFill="1" applyBorder="1" applyAlignment="1">
      <alignment horizontal="center" vertical="center" textRotation="255"/>
    </xf>
    <xf numFmtId="0" fontId="5" fillId="33" borderId="31" xfId="89" applyFill="1" applyBorder="1" applyAlignment="1">
      <alignment horizontal="center" vertical="center" textRotation="255"/>
    </xf>
    <xf numFmtId="0" fontId="66" fillId="0" borderId="33" xfId="89" applyFont="1" applyBorder="1" applyAlignment="1">
      <alignment horizontal="center" vertical="center"/>
    </xf>
    <xf numFmtId="195" fontId="126" fillId="32" borderId="16" xfId="89" applyNumberFormat="1" applyFont="1" applyFill="1" applyBorder="1" applyAlignment="1" applyProtection="1">
      <alignment horizontal="center" vertical="center"/>
      <protection locked="0"/>
    </xf>
    <xf numFmtId="195" fontId="126" fillId="32" borderId="34" xfId="89" applyNumberFormat="1" applyFont="1" applyFill="1" applyBorder="1" applyAlignment="1" applyProtection="1">
      <alignment horizontal="center" vertical="center"/>
      <protection locked="0"/>
    </xf>
    <xf numFmtId="195" fontId="126" fillId="32" borderId="36" xfId="89" applyNumberFormat="1" applyFont="1" applyFill="1" applyBorder="1" applyAlignment="1" applyProtection="1">
      <alignment horizontal="center" vertical="center"/>
      <protection locked="0"/>
    </xf>
    <xf numFmtId="0" fontId="66" fillId="32" borderId="0" xfId="89" applyFont="1" applyFill="1" applyAlignment="1">
      <alignment horizontal="center" vertical="center"/>
    </xf>
    <xf numFmtId="0" fontId="66" fillId="0" borderId="0" xfId="89" applyFont="1" applyAlignment="1">
      <alignment horizontal="center" vertical="center"/>
    </xf>
    <xf numFmtId="0" fontId="5" fillId="36" borderId="14" xfId="89" applyFill="1" applyBorder="1" applyAlignment="1">
      <alignment horizontal="center" vertical="center" textRotation="255"/>
    </xf>
    <xf numFmtId="0" fontId="5" fillId="36" borderId="15" xfId="89" applyFill="1" applyBorder="1" applyAlignment="1">
      <alignment horizontal="center" vertical="center" textRotation="255"/>
    </xf>
    <xf numFmtId="0" fontId="5" fillId="36" borderId="32" xfId="89" applyFill="1" applyBorder="1" applyAlignment="1">
      <alignment horizontal="center" vertical="center" textRotation="255"/>
    </xf>
    <xf numFmtId="0" fontId="166" fillId="34" borderId="167" xfId="89" applyNumberFormat="1" applyFont="1" applyFill="1" applyBorder="1" applyAlignment="1">
      <alignment horizontal="center" vertical="center"/>
    </xf>
    <xf numFmtId="0" fontId="166" fillId="34" borderId="88" xfId="89" applyNumberFormat="1" applyFont="1" applyFill="1" applyBorder="1" applyAlignment="1">
      <alignment horizontal="center" vertical="center"/>
    </xf>
    <xf numFmtId="0" fontId="166" fillId="34" borderId="164" xfId="89" applyNumberFormat="1" applyFont="1" applyFill="1" applyBorder="1" applyAlignment="1">
      <alignment horizontal="center" vertical="center"/>
    </xf>
    <xf numFmtId="0" fontId="66" fillId="0" borderId="53" xfId="89" applyFont="1" applyBorder="1" applyAlignment="1">
      <alignment horizontal="center" vertical="center" shrinkToFit="1"/>
    </xf>
    <xf numFmtId="0" fontId="66" fillId="0" borderId="50" xfId="89" applyFont="1" applyBorder="1" applyAlignment="1">
      <alignment horizontal="center" vertical="center" shrinkToFit="1"/>
    </xf>
    <xf numFmtId="0" fontId="66" fillId="0" borderId="19" xfId="89" applyFont="1" applyBorder="1" applyAlignment="1">
      <alignment horizontal="center" vertical="center" shrinkToFit="1"/>
    </xf>
    <xf numFmtId="0" fontId="166" fillId="34" borderId="168" xfId="89" applyNumberFormat="1" applyFont="1" applyFill="1"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11" xfId="0" applyFill="1" applyBorder="1" applyAlignment="1">
      <alignment horizontal="center" vertical="center"/>
    </xf>
    <xf numFmtId="0" fontId="0" fillId="0" borderId="38" xfId="0" applyFill="1" applyBorder="1" applyAlignment="1">
      <alignment horizontal="center" vertical="center"/>
    </xf>
    <xf numFmtId="0" fontId="0" fillId="0" borderId="40" xfId="0" applyFill="1" applyBorder="1" applyAlignment="1">
      <alignment horizontal="center" vertical="center"/>
    </xf>
    <xf numFmtId="0" fontId="5" fillId="0" borderId="33" xfId="89" applyBorder="1" applyAlignment="1">
      <alignment horizontal="center" vertical="center"/>
    </xf>
    <xf numFmtId="0" fontId="164" fillId="0" borderId="0" xfId="0" applyFont="1" applyAlignment="1">
      <alignment horizontal="left" vertical="top" wrapText="1"/>
    </xf>
    <xf numFmtId="0" fontId="87" fillId="34" borderId="0" xfId="60" applyFill="1" applyAlignment="1" applyProtection="1">
      <alignment horizontal="center" vertical="center"/>
    </xf>
    <xf numFmtId="184" fontId="166" fillId="0" borderId="167" xfId="89" applyNumberFormat="1" applyFont="1" applyBorder="1" applyAlignment="1">
      <alignment horizontal="center" vertical="center"/>
    </xf>
    <xf numFmtId="184" fontId="166" fillId="0" borderId="88" xfId="89" applyNumberFormat="1" applyFont="1" applyBorder="1" applyAlignment="1">
      <alignment horizontal="center" vertical="center"/>
    </xf>
    <xf numFmtId="0" fontId="0" fillId="0" borderId="240" xfId="0" applyFill="1" applyBorder="1" applyAlignment="1">
      <alignment horizontal="center" vertical="center"/>
    </xf>
    <xf numFmtId="0" fontId="166" fillId="0" borderId="164" xfId="89" applyNumberFormat="1" applyFont="1" applyBorder="1" applyAlignment="1">
      <alignment horizontal="center" vertical="center"/>
    </xf>
    <xf numFmtId="0" fontId="200" fillId="0" borderId="0" xfId="0" applyFont="1" applyAlignment="1">
      <alignment horizontal="left" vertical="top" wrapText="1"/>
    </xf>
    <xf numFmtId="179" fontId="203" fillId="0" borderId="33" xfId="93" applyNumberFormat="1" applyFont="1" applyFill="1" applyBorder="1" applyAlignment="1">
      <alignment horizontal="center" vertical="center"/>
    </xf>
    <xf numFmtId="0" fontId="203" fillId="0" borderId="33" xfId="93" applyFont="1" applyFill="1" applyBorder="1" applyAlignment="1">
      <alignment horizontal="center" vertical="center"/>
    </xf>
    <xf numFmtId="0" fontId="203" fillId="0" borderId="33" xfId="93" applyFont="1" applyFill="1" applyBorder="1" applyAlignment="1">
      <alignment horizontal="left" vertical="center"/>
    </xf>
    <xf numFmtId="0" fontId="203" fillId="0" borderId="53" xfId="93" applyFont="1" applyFill="1" applyBorder="1" applyAlignment="1">
      <alignment horizontal="center" vertical="center"/>
    </xf>
    <xf numFmtId="0" fontId="203" fillId="0" borderId="19" xfId="93" applyFont="1" applyFill="1" applyBorder="1" applyAlignment="1">
      <alignment horizontal="center" vertical="center"/>
    </xf>
    <xf numFmtId="0" fontId="203" fillId="0" borderId="50" xfId="93" applyFont="1" applyFill="1" applyBorder="1" applyAlignment="1">
      <alignment horizontal="center" vertical="center"/>
    </xf>
    <xf numFmtId="179" fontId="203" fillId="0" borderId="50" xfId="93" applyNumberFormat="1" applyFont="1" applyFill="1" applyBorder="1" applyAlignment="1">
      <alignment horizontal="center" vertical="center"/>
    </xf>
    <xf numFmtId="0" fontId="203" fillId="0" borderId="53" xfId="93" applyFont="1" applyFill="1" applyBorder="1" applyAlignment="1">
      <alignment horizontal="left" vertical="center"/>
    </xf>
    <xf numFmtId="0" fontId="203" fillId="0" borderId="19" xfId="93" applyFont="1" applyFill="1" applyBorder="1" applyAlignment="1">
      <alignment horizontal="left" vertical="center"/>
    </xf>
    <xf numFmtId="179" fontId="10" fillId="0" borderId="16" xfId="93" applyNumberFormat="1" applyFont="1" applyFill="1" applyBorder="1" applyAlignment="1">
      <alignment horizontal="left" vertical="center" shrinkToFit="1"/>
    </xf>
    <xf numFmtId="179" fontId="10" fillId="0" borderId="36" xfId="93" applyNumberFormat="1" applyFont="1" applyFill="1" applyBorder="1" applyAlignment="1">
      <alignment horizontal="left" vertical="center" shrinkToFit="1"/>
    </xf>
    <xf numFmtId="0" fontId="203" fillId="0" borderId="15" xfId="93" applyFont="1" applyFill="1" applyBorder="1" applyAlignment="1">
      <alignment horizontal="center" vertical="center"/>
    </xf>
    <xf numFmtId="0" fontId="203" fillId="0" borderId="50" xfId="93" applyFont="1" applyFill="1" applyBorder="1" applyAlignment="1">
      <alignment horizontal="left" vertical="center"/>
    </xf>
    <xf numFmtId="176" fontId="79" fillId="0" borderId="0" xfId="47" applyNumberFormat="1" applyFont="1" applyAlignment="1">
      <alignment horizontal="distributed" vertical="center" wrapText="1" indent="1"/>
    </xf>
    <xf numFmtId="192" fontId="58" fillId="0" borderId="0" xfId="63" applyNumberFormat="1" applyFont="1" applyFill="1" applyAlignment="1">
      <alignment horizontal="center" vertical="center"/>
    </xf>
    <xf numFmtId="192" fontId="58" fillId="0" borderId="91" xfId="63" applyNumberFormat="1" applyFont="1" applyFill="1" applyBorder="1" applyAlignment="1">
      <alignment horizontal="center" vertical="center"/>
    </xf>
    <xf numFmtId="0" fontId="37" fillId="0" borderId="0" xfId="61" applyFont="1" applyAlignment="1">
      <alignment horizontal="left" vertical="center" shrinkToFit="1"/>
    </xf>
    <xf numFmtId="0" fontId="58" fillId="0" borderId="0" xfId="61" applyFont="1" applyAlignment="1">
      <alignment horizontal="center" vertical="center" shrinkToFit="1"/>
    </xf>
    <xf numFmtId="38" fontId="37" fillId="0" borderId="276" xfId="34" applyFont="1" applyFill="1" applyBorder="1" applyAlignment="1">
      <alignment horizontal="center" vertical="center" shrinkToFit="1"/>
    </xf>
    <xf numFmtId="176" fontId="37" fillId="0" borderId="0" xfId="61" applyNumberFormat="1" applyFont="1" applyAlignment="1">
      <alignment vertical="center" shrinkToFit="1"/>
    </xf>
    <xf numFmtId="0" fontId="110" fillId="0" borderId="0" xfId="61" applyFont="1" applyAlignment="1">
      <alignment vertical="center"/>
    </xf>
    <xf numFmtId="0" fontId="37" fillId="0" borderId="0" xfId="61" applyFont="1" applyAlignment="1">
      <alignment vertical="center" shrinkToFit="1"/>
    </xf>
    <xf numFmtId="0" fontId="37" fillId="0" borderId="0" xfId="61" applyFont="1" applyAlignment="1">
      <alignment vertical="center"/>
    </xf>
    <xf numFmtId="193" fontId="37" fillId="0" borderId="0" xfId="61" applyNumberFormat="1" applyFont="1" applyAlignment="1">
      <alignment horizontal="left" vertical="center" shrinkToFit="1"/>
    </xf>
    <xf numFmtId="0" fontId="110" fillId="0" borderId="0" xfId="61" applyFont="1" applyAlignment="1">
      <alignment horizontal="center" vertical="center" shrinkToFit="1"/>
    </xf>
    <xf numFmtId="0" fontId="37" fillId="0" borderId="0" xfId="61" applyFont="1" applyAlignment="1">
      <alignment vertical="center" wrapText="1"/>
    </xf>
    <xf numFmtId="49" fontId="37" fillId="0" borderId="0" xfId="61" applyNumberFormat="1" applyFont="1" applyAlignment="1">
      <alignment horizontal="left" vertical="center" shrinkToFit="1"/>
    </xf>
    <xf numFmtId="0" fontId="37" fillId="0" borderId="0" xfId="61" applyFont="1" applyAlignment="1">
      <alignment horizontal="right" vertical="center" shrinkToFit="1"/>
    </xf>
    <xf numFmtId="192" fontId="37" fillId="0" borderId="0" xfId="34" applyNumberFormat="1" applyFont="1" applyFill="1" applyAlignment="1">
      <alignment horizontal="left" vertical="center" shrinkToFit="1"/>
    </xf>
    <xf numFmtId="0" fontId="83" fillId="24" borderId="169" xfId="0" applyFont="1" applyFill="1" applyBorder="1" applyAlignment="1">
      <alignment vertical="center" wrapText="1"/>
    </xf>
    <xf numFmtId="0" fontId="83" fillId="0" borderId="101" xfId="0" applyFont="1" applyBorder="1" applyAlignment="1">
      <alignment vertical="center" wrapText="1"/>
    </xf>
    <xf numFmtId="0" fontId="83" fillId="0" borderId="156" xfId="0" applyFont="1" applyBorder="1" applyAlignment="1">
      <alignment vertical="center" wrapText="1"/>
    </xf>
    <xf numFmtId="0" fontId="83" fillId="0" borderId="92" xfId="0" applyFont="1" applyBorder="1" applyAlignment="1">
      <alignment vertical="center" wrapText="1"/>
    </xf>
    <xf numFmtId="0" fontId="83" fillId="0" borderId="151" xfId="0" applyFont="1" applyBorder="1" applyAlignment="1">
      <alignment vertical="center" wrapText="1"/>
    </xf>
    <xf numFmtId="0" fontId="55" fillId="0" borderId="152" xfId="0" applyFont="1" applyBorder="1" applyAlignment="1">
      <alignment vertical="center" wrapText="1"/>
    </xf>
    <xf numFmtId="0" fontId="55" fillId="0" borderId="275" xfId="0" applyFont="1" applyBorder="1" applyAlignment="1">
      <alignment vertical="center" wrapText="1"/>
    </xf>
    <xf numFmtId="0" fontId="83" fillId="24" borderId="20" xfId="0" applyFont="1" applyFill="1" applyBorder="1" applyAlignment="1">
      <alignment vertical="center" wrapText="1"/>
    </xf>
    <xf numFmtId="0" fontId="55" fillId="0" borderId="52" xfId="0" applyFont="1" applyBorder="1" applyAlignment="1">
      <alignment vertical="center" wrapText="1"/>
    </xf>
    <xf numFmtId="0" fontId="55" fillId="0" borderId="96" xfId="0" applyFont="1" applyBorder="1" applyAlignment="1">
      <alignment vertical="center" wrapText="1"/>
    </xf>
    <xf numFmtId="0" fontId="55" fillId="0" borderId="12" xfId="0" applyFont="1" applyBorder="1" applyAlignment="1">
      <alignment vertical="center" wrapText="1"/>
    </xf>
    <xf numFmtId="0" fontId="55" fillId="0" borderId="29" xfId="0" applyFont="1" applyBorder="1" applyAlignment="1">
      <alignment vertical="center" wrapText="1"/>
    </xf>
    <xf numFmtId="0" fontId="55" fillId="0" borderId="95" xfId="0" applyFont="1" applyBorder="1" applyAlignment="1">
      <alignment vertical="center" wrapText="1"/>
    </xf>
    <xf numFmtId="0" fontId="83" fillId="24" borderId="97" xfId="0" applyFont="1" applyFill="1" applyBorder="1" applyAlignment="1">
      <alignment vertical="center" wrapText="1"/>
    </xf>
    <xf numFmtId="0" fontId="83" fillId="0" borderId="89" xfId="0" applyFont="1" applyBorder="1" applyAlignment="1">
      <alignment vertical="center" wrapText="1"/>
    </xf>
    <xf numFmtId="0" fontId="83" fillId="24" borderId="157" xfId="0" applyFont="1" applyFill="1" applyBorder="1" applyAlignment="1">
      <alignment horizontal="center" vertical="center" wrapText="1"/>
    </xf>
    <xf numFmtId="0" fontId="83" fillId="24" borderId="89" xfId="0" applyFont="1" applyFill="1" applyBorder="1" applyAlignment="1">
      <alignment horizontal="center" vertical="center" wrapText="1"/>
    </xf>
    <xf numFmtId="0" fontId="83" fillId="24" borderId="90" xfId="0" applyFont="1" applyFill="1" applyBorder="1" applyAlignment="1">
      <alignment horizontal="center" vertical="center" wrapText="1"/>
    </xf>
    <xf numFmtId="0" fontId="83" fillId="0" borderId="89" xfId="0" applyFont="1" applyBorder="1" applyAlignment="1">
      <alignment horizontal="center" vertical="center" wrapText="1"/>
    </xf>
    <xf numFmtId="0" fontId="83" fillId="0" borderId="98" xfId="0" applyFont="1" applyBorder="1" applyAlignment="1">
      <alignment horizontal="center" vertical="center" wrapText="1"/>
    </xf>
    <xf numFmtId="0" fontId="83" fillId="0" borderId="276" xfId="0" applyFont="1" applyBorder="1" applyAlignment="1">
      <alignment vertical="center"/>
    </xf>
    <xf numFmtId="0" fontId="83" fillId="0" borderId="85" xfId="0" applyFont="1" applyBorder="1" applyAlignment="1">
      <alignment vertical="center"/>
    </xf>
    <xf numFmtId="0" fontId="83" fillId="0" borderId="0" xfId="0" applyFont="1" applyAlignment="1">
      <alignment vertical="center"/>
    </xf>
    <xf numFmtId="0" fontId="83" fillId="0" borderId="156" xfId="0" applyFont="1" applyBorder="1" applyAlignment="1">
      <alignment vertical="center"/>
    </xf>
    <xf numFmtId="0" fontId="83" fillId="0" borderId="91" xfId="0" applyFont="1" applyBorder="1" applyAlignment="1">
      <alignment vertical="center"/>
    </xf>
    <xf numFmtId="0" fontId="83" fillId="0" borderId="94" xfId="0" applyFont="1" applyBorder="1" applyAlignment="1">
      <alignment horizontal="center" vertical="center"/>
    </xf>
    <xf numFmtId="0" fontId="65" fillId="24" borderId="97" xfId="0" applyFont="1" applyFill="1" applyBorder="1" applyAlignment="1">
      <alignment horizontal="center" vertical="center"/>
    </xf>
    <xf numFmtId="0" fontId="65" fillId="24" borderId="89" xfId="0" applyFont="1" applyFill="1" applyBorder="1" applyAlignment="1">
      <alignment horizontal="center" vertical="center"/>
    </xf>
    <xf numFmtId="0" fontId="65" fillId="24" borderId="90" xfId="0" applyFont="1" applyFill="1" applyBorder="1" applyAlignment="1">
      <alignment horizontal="center" vertical="center"/>
    </xf>
    <xf numFmtId="0" fontId="65" fillId="24" borderId="153" xfId="0" applyFont="1" applyFill="1" applyBorder="1" applyAlignment="1">
      <alignment horizontal="center" vertical="center"/>
    </xf>
    <xf numFmtId="0" fontId="65" fillId="24" borderId="94" xfId="0" applyFont="1" applyFill="1" applyBorder="1" applyAlignment="1">
      <alignment horizontal="center" vertical="center"/>
    </xf>
    <xf numFmtId="0" fontId="65" fillId="24" borderId="93" xfId="0" applyFont="1" applyFill="1" applyBorder="1" applyAlignment="1">
      <alignment horizontal="center" vertical="center"/>
    </xf>
    <xf numFmtId="0" fontId="65" fillId="24" borderId="274" xfId="0" applyFont="1" applyFill="1" applyBorder="1" applyAlignment="1">
      <alignment horizontal="center" vertical="center"/>
    </xf>
    <xf numFmtId="0" fontId="65" fillId="24" borderId="152" xfId="0" applyFont="1" applyFill="1" applyBorder="1" applyAlignment="1">
      <alignment horizontal="center" vertical="center"/>
    </xf>
    <xf numFmtId="0" fontId="65" fillId="24" borderId="150" xfId="0" applyFont="1" applyFill="1" applyBorder="1" applyAlignment="1">
      <alignment horizontal="center" vertical="center"/>
    </xf>
    <xf numFmtId="49" fontId="83" fillId="0" borderId="148" xfId="0" applyNumberFormat="1" applyFont="1" applyBorder="1" applyAlignment="1">
      <alignment horizontal="left" vertical="center"/>
    </xf>
    <xf numFmtId="49" fontId="83" fillId="0" borderId="94" xfId="0" applyNumberFormat="1" applyFont="1" applyBorder="1" applyAlignment="1">
      <alignment horizontal="left" vertical="center"/>
    </xf>
    <xf numFmtId="49" fontId="83" fillId="0" borderId="151" xfId="0" applyNumberFormat="1" applyFont="1" applyBorder="1" applyAlignment="1">
      <alignment horizontal="left" vertical="center"/>
    </xf>
    <xf numFmtId="49" fontId="83" fillId="0" borderId="152" xfId="0" applyNumberFormat="1" applyFont="1" applyBorder="1" applyAlignment="1">
      <alignment horizontal="left" vertical="center"/>
    </xf>
    <xf numFmtId="49" fontId="83" fillId="0" borderId="158" xfId="0" applyNumberFormat="1" applyFont="1" applyBorder="1" applyAlignment="1">
      <alignment horizontal="left" vertical="center"/>
    </xf>
    <xf numFmtId="49" fontId="83" fillId="0" borderId="52" xfId="0" applyNumberFormat="1" applyFont="1" applyBorder="1" applyAlignment="1">
      <alignment horizontal="left" vertical="center"/>
    </xf>
    <xf numFmtId="0" fontId="65" fillId="24" borderId="169" xfId="0" applyFont="1" applyFill="1" applyBorder="1" applyAlignment="1">
      <alignment horizontal="center" vertical="center"/>
    </xf>
    <xf numFmtId="0" fontId="65" fillId="24" borderId="276" xfId="0" applyFont="1" applyFill="1" applyBorder="1" applyAlignment="1">
      <alignment horizontal="center" vertical="center"/>
    </xf>
    <xf numFmtId="0" fontId="65" fillId="24" borderId="101" xfId="0" applyFont="1" applyFill="1" applyBorder="1" applyAlignment="1">
      <alignment horizontal="center" vertical="center"/>
    </xf>
    <xf numFmtId="0" fontId="65" fillId="24" borderId="156" xfId="0" applyFont="1" applyFill="1" applyBorder="1" applyAlignment="1">
      <alignment horizontal="center" vertical="center"/>
    </xf>
    <xf numFmtId="0" fontId="65" fillId="24" borderId="91" xfId="0" applyFont="1" applyFill="1" applyBorder="1" applyAlignment="1">
      <alignment horizontal="center" vertical="center"/>
    </xf>
    <xf numFmtId="0" fontId="65" fillId="24" borderId="92" xfId="0" applyFont="1" applyFill="1" applyBorder="1" applyAlignment="1">
      <alignment horizontal="center" vertical="center"/>
    </xf>
    <xf numFmtId="0" fontId="65" fillId="0" borderId="148" xfId="0" applyFont="1" applyBorder="1" applyAlignment="1">
      <alignment horizontal="center" vertical="center"/>
    </xf>
    <xf numFmtId="0" fontId="65" fillId="0" borderId="94" xfId="0" applyFont="1" applyBorder="1" applyAlignment="1">
      <alignment horizontal="center" vertical="center"/>
    </xf>
    <xf numFmtId="0" fontId="65" fillId="0" borderId="93" xfId="0" applyFont="1" applyBorder="1" applyAlignment="1">
      <alignment horizontal="center" vertical="center"/>
    </xf>
    <xf numFmtId="0" fontId="65" fillId="0" borderId="148" xfId="0" applyFont="1" applyBorder="1" applyAlignment="1">
      <alignment horizontal="left" vertical="center"/>
    </xf>
    <xf numFmtId="0" fontId="65" fillId="0" borderId="94" xfId="0" applyFont="1" applyBorder="1" applyAlignment="1">
      <alignment horizontal="left" vertical="center"/>
    </xf>
    <xf numFmtId="0" fontId="65" fillId="0" borderId="149" xfId="0" applyFont="1" applyBorder="1" applyAlignment="1">
      <alignment horizontal="left" vertical="center"/>
    </xf>
    <xf numFmtId="0" fontId="65" fillId="24" borderId="12" xfId="0" applyFont="1" applyFill="1" applyBorder="1" applyAlignment="1">
      <alignment horizontal="center" vertical="center"/>
    </xf>
    <xf numFmtId="0" fontId="65" fillId="24" borderId="29" xfId="0" applyFont="1" applyFill="1" applyBorder="1" applyAlignment="1">
      <alignment horizontal="center" vertical="center"/>
    </xf>
    <xf numFmtId="0" fontId="65" fillId="24" borderId="95" xfId="0" applyFont="1" applyFill="1" applyBorder="1" applyAlignment="1">
      <alignment horizontal="center" vertical="center"/>
    </xf>
    <xf numFmtId="0" fontId="65" fillId="0" borderId="151" xfId="0" applyFont="1" applyBorder="1" applyAlignment="1">
      <alignment horizontal="center" vertical="center"/>
    </xf>
    <xf numFmtId="0" fontId="65" fillId="0" borderId="152" xfId="0" applyFont="1" applyBorder="1" applyAlignment="1">
      <alignment horizontal="center" vertical="center"/>
    </xf>
    <xf numFmtId="0" fontId="65" fillId="0" borderId="150" xfId="0" applyFont="1" applyBorder="1" applyAlignment="1">
      <alignment horizontal="center" vertical="center"/>
    </xf>
    <xf numFmtId="0" fontId="65" fillId="0" borderId="151" xfId="0" applyFont="1" applyBorder="1" applyAlignment="1">
      <alignment horizontal="left" vertical="center"/>
    </xf>
    <xf numFmtId="0" fontId="65" fillId="0" borderId="152" xfId="0" applyFont="1" applyBorder="1" applyAlignment="1">
      <alignment horizontal="left" vertical="center"/>
    </xf>
    <xf numFmtId="0" fontId="65" fillId="0" borderId="275" xfId="0" applyFont="1" applyBorder="1" applyAlignment="1">
      <alignment horizontal="left" vertical="center"/>
    </xf>
    <xf numFmtId="0" fontId="83" fillId="0" borderId="0" xfId="0" applyFont="1" applyAlignment="1">
      <alignment horizontal="left" vertical="center"/>
    </xf>
    <xf numFmtId="0" fontId="65" fillId="0" borderId="157" xfId="0" applyFont="1" applyBorder="1" applyAlignment="1">
      <alignment horizontal="left" vertical="center" indent="1"/>
    </xf>
    <xf numFmtId="0" fontId="65" fillId="0" borderId="89" xfId="0" applyFont="1" applyBorder="1" applyAlignment="1">
      <alignment horizontal="left" vertical="center" indent="1"/>
    </xf>
    <xf numFmtId="0" fontId="65" fillId="0" borderId="98" xfId="0" applyFont="1" applyBorder="1" applyAlignment="1">
      <alignment horizontal="left" vertical="center" indent="1"/>
    </xf>
    <xf numFmtId="0" fontId="65" fillId="0" borderId="148" xfId="0" applyFont="1" applyBorder="1" applyAlignment="1">
      <alignment horizontal="left" vertical="center" indent="1"/>
    </xf>
    <xf numFmtId="0" fontId="65" fillId="0" borderId="94" xfId="0" applyFont="1" applyBorder="1" applyAlignment="1">
      <alignment horizontal="left" vertical="center" indent="1"/>
    </xf>
    <xf numFmtId="0" fontId="65" fillId="0" borderId="149" xfId="0" applyFont="1" applyBorder="1" applyAlignment="1">
      <alignment horizontal="left" vertical="center" indent="1"/>
    </xf>
    <xf numFmtId="190" fontId="65" fillId="0" borderId="148" xfId="0" applyNumberFormat="1" applyFont="1" applyBorder="1" applyAlignment="1">
      <alignment horizontal="center" vertical="center"/>
    </xf>
    <xf numFmtId="190" fontId="65" fillId="0" borderId="94" xfId="0" applyNumberFormat="1" applyFont="1" applyBorder="1" applyAlignment="1">
      <alignment horizontal="center" vertical="center"/>
    </xf>
    <xf numFmtId="0" fontId="83" fillId="0" borderId="15" xfId="0" applyFont="1" applyBorder="1" applyAlignment="1">
      <alignment vertical="center"/>
    </xf>
    <xf numFmtId="0" fontId="83" fillId="0" borderId="12" xfId="0" applyFont="1" applyBorder="1" applyAlignment="1">
      <alignment vertical="center"/>
    </xf>
    <xf numFmtId="0" fontId="83" fillId="0" borderId="29" xfId="0" applyFont="1" applyBorder="1" applyAlignment="1">
      <alignment vertical="center"/>
    </xf>
    <xf numFmtId="0" fontId="83" fillId="0" borderId="32" xfId="0" applyFont="1" applyBorder="1" applyAlignment="1">
      <alignment vertical="center"/>
    </xf>
    <xf numFmtId="190" fontId="65" fillId="0" borderId="29" xfId="0" applyNumberFormat="1" applyFont="1" applyBorder="1" applyAlignment="1">
      <alignment horizontal="distributed" vertical="center" indent="1"/>
    </xf>
    <xf numFmtId="0" fontId="83" fillId="0" borderId="20" xfId="0" applyFont="1" applyBorder="1" applyAlignment="1">
      <alignment vertical="center"/>
    </xf>
    <xf numFmtId="0" fontId="83" fillId="0" borderId="52" xfId="0" applyFont="1" applyBorder="1" applyAlignment="1">
      <alignment vertical="center"/>
    </xf>
    <xf numFmtId="0" fontId="83" fillId="0" borderId="54" xfId="0" applyFont="1" applyBorder="1" applyAlignment="1">
      <alignment vertical="center"/>
    </xf>
    <xf numFmtId="0" fontId="55" fillId="38" borderId="148" xfId="91" applyFont="1" applyFill="1" applyBorder="1" applyAlignment="1">
      <alignment horizontal="center" vertical="center"/>
    </xf>
    <xf numFmtId="0" fontId="55" fillId="38" borderId="94" xfId="91" applyFont="1" applyFill="1" applyBorder="1" applyAlignment="1">
      <alignment horizontal="center" vertical="center"/>
    </xf>
    <xf numFmtId="0" fontId="55" fillId="38" borderId="93" xfId="91" applyFont="1" applyFill="1" applyBorder="1" applyAlignment="1">
      <alignment horizontal="center" vertical="center"/>
    </xf>
    <xf numFmtId="0" fontId="55" fillId="38" borderId="233" xfId="91" applyFont="1" applyFill="1" applyBorder="1" applyAlignment="1">
      <alignment horizontal="center" vertical="center" shrinkToFit="1"/>
    </xf>
    <xf numFmtId="0" fontId="55" fillId="38" borderId="148" xfId="91" applyFont="1" applyFill="1" applyBorder="1" applyAlignment="1">
      <alignment horizontal="center" vertical="center" shrinkToFit="1"/>
    </xf>
    <xf numFmtId="0" fontId="55" fillId="38" borderId="94" xfId="91" applyFont="1" applyFill="1" applyBorder="1" applyAlignment="1">
      <alignment horizontal="center" vertical="center" shrinkToFit="1"/>
    </xf>
    <xf numFmtId="0" fontId="55" fillId="38" borderId="93" xfId="91" applyFont="1" applyFill="1" applyBorder="1" applyAlignment="1">
      <alignment horizontal="center" vertical="center" shrinkToFit="1"/>
    </xf>
    <xf numFmtId="0" fontId="55" fillId="38" borderId="149" xfId="91" applyFont="1" applyFill="1" applyBorder="1" applyAlignment="1">
      <alignment horizontal="center" vertical="center"/>
    </xf>
    <xf numFmtId="0" fontId="55" fillId="38" borderId="151" xfId="91" applyFont="1" applyFill="1" applyBorder="1" applyAlignment="1">
      <alignment horizontal="center" vertical="center"/>
    </xf>
    <xf numFmtId="0" fontId="55" fillId="38" borderId="152" xfId="91" applyFont="1" applyFill="1" applyBorder="1" applyAlignment="1">
      <alignment horizontal="center" vertical="center"/>
    </xf>
    <xf numFmtId="0" fontId="55" fillId="38" borderId="150" xfId="91" applyFont="1" applyFill="1" applyBorder="1" applyAlignment="1">
      <alignment horizontal="center" vertical="center"/>
    </xf>
    <xf numFmtId="0" fontId="55" fillId="38" borderId="262" xfId="91" applyFont="1" applyFill="1" applyBorder="1" applyAlignment="1">
      <alignment horizontal="center" vertical="center" shrinkToFit="1"/>
    </xf>
    <xf numFmtId="0" fontId="55" fillId="38" borderId="151" xfId="91" applyFont="1" applyFill="1" applyBorder="1" applyAlignment="1">
      <alignment horizontal="center" vertical="center" shrinkToFit="1"/>
    </xf>
    <xf numFmtId="0" fontId="55" fillId="38" borderId="152" xfId="91" applyFont="1" applyFill="1" applyBorder="1" applyAlignment="1">
      <alignment horizontal="center" vertical="center" shrinkToFit="1"/>
    </xf>
    <xf numFmtId="0" fontId="55" fillId="38" borderId="150" xfId="91" applyFont="1" applyFill="1" applyBorder="1" applyAlignment="1">
      <alignment horizontal="center" vertical="center" shrinkToFit="1"/>
    </xf>
    <xf numFmtId="0" fontId="55" fillId="38" borderId="275" xfId="91" applyFont="1" applyFill="1" applyBorder="1" applyAlignment="1">
      <alignment horizontal="center" vertical="center"/>
    </xf>
    <xf numFmtId="0" fontId="55" fillId="24" borderId="264" xfId="91" applyFont="1" applyFill="1" applyBorder="1" applyAlignment="1">
      <alignment horizontal="center" vertical="center" wrapText="1"/>
    </xf>
    <xf numFmtId="0" fontId="55" fillId="24" borderId="157" xfId="91" applyFont="1" applyFill="1" applyBorder="1" applyAlignment="1">
      <alignment horizontal="center" vertical="center" wrapText="1"/>
    </xf>
    <xf numFmtId="0" fontId="55" fillId="24" borderId="89" xfId="91" applyFont="1" applyFill="1" applyBorder="1" applyAlignment="1">
      <alignment horizontal="center" vertical="center" wrapText="1"/>
    </xf>
    <xf numFmtId="0" fontId="55" fillId="24" borderId="90" xfId="91" applyFont="1" applyFill="1" applyBorder="1" applyAlignment="1">
      <alignment horizontal="center" vertical="center" wrapText="1"/>
    </xf>
    <xf numFmtId="0" fontId="55" fillId="24" borderId="98" xfId="91" applyFont="1" applyFill="1" applyBorder="1" applyAlignment="1">
      <alignment horizontal="center" vertical="center" wrapText="1"/>
    </xf>
    <xf numFmtId="0" fontId="85" fillId="24" borderId="153" xfId="91" applyFont="1" applyFill="1" applyBorder="1" applyAlignment="1">
      <alignment horizontal="center" vertical="center"/>
    </xf>
    <xf numFmtId="0" fontId="85" fillId="24" borderId="94" xfId="91" applyFont="1" applyFill="1" applyBorder="1" applyAlignment="1">
      <alignment horizontal="center" vertical="center"/>
    </xf>
    <xf numFmtId="0" fontId="85" fillId="24" borderId="93" xfId="91" applyFont="1" applyFill="1" applyBorder="1" applyAlignment="1">
      <alignment horizontal="center" vertical="center"/>
    </xf>
    <xf numFmtId="205" fontId="65" fillId="0" borderId="148" xfId="63" applyNumberFormat="1" applyFont="1" applyBorder="1" applyAlignment="1">
      <alignment horizontal="center" vertical="center"/>
    </xf>
    <xf numFmtId="205" fontId="65" fillId="0" borderId="94" xfId="63" applyNumberFormat="1" applyFont="1" applyBorder="1" applyAlignment="1">
      <alignment horizontal="center" vertical="center"/>
    </xf>
    <xf numFmtId="0" fontId="85" fillId="24" borderId="20" xfId="91" applyFont="1" applyFill="1" applyBorder="1" applyAlignment="1">
      <alignment horizontal="center" vertical="center" shrinkToFit="1"/>
    </xf>
    <xf numFmtId="0" fontId="85" fillId="24" borderId="52" xfId="91" applyFont="1" applyFill="1" applyBorder="1" applyAlignment="1">
      <alignment horizontal="center" vertical="center" shrinkToFit="1"/>
    </xf>
    <xf numFmtId="0" fontId="85" fillId="24" borderId="96" xfId="91" applyFont="1" applyFill="1" applyBorder="1" applyAlignment="1">
      <alignment horizontal="center" vertical="center" shrinkToFit="1"/>
    </xf>
    <xf numFmtId="0" fontId="85" fillId="24" borderId="12" xfId="91" applyFont="1" applyFill="1" applyBorder="1" applyAlignment="1">
      <alignment horizontal="center" vertical="center" shrinkToFit="1"/>
    </xf>
    <xf numFmtId="0" fontId="85" fillId="24" borderId="29" xfId="91" applyFont="1" applyFill="1" applyBorder="1" applyAlignment="1">
      <alignment horizontal="center" vertical="center" shrinkToFit="1"/>
    </xf>
    <xf numFmtId="0" fontId="85" fillId="24" borderId="95" xfId="91" applyFont="1" applyFill="1" applyBorder="1" applyAlignment="1">
      <alignment horizontal="center" vertical="center" shrinkToFit="1"/>
    </xf>
    <xf numFmtId="0" fontId="85" fillId="0" borderId="158" xfId="91" applyFont="1" applyBorder="1" applyAlignment="1">
      <alignment horizontal="center" vertical="center"/>
    </xf>
    <xf numFmtId="0" fontId="85" fillId="0" borderId="52" xfId="91" applyFont="1" applyBorder="1" applyAlignment="1">
      <alignment horizontal="center" vertical="center"/>
    </xf>
    <xf numFmtId="0" fontId="85" fillId="0" borderId="54" xfId="91" applyFont="1" applyBorder="1" applyAlignment="1">
      <alignment horizontal="center" vertical="center"/>
    </xf>
    <xf numFmtId="0" fontId="85" fillId="0" borderId="170" xfId="91" applyFont="1" applyBorder="1" applyAlignment="1">
      <alignment horizontal="center" vertical="center"/>
    </xf>
    <xf numFmtId="0" fontId="85" fillId="0" borderId="29" xfId="91" applyFont="1" applyBorder="1" applyAlignment="1">
      <alignment horizontal="center" vertical="center"/>
    </xf>
    <xf numFmtId="0" fontId="85" fillId="0" borderId="32" xfId="91" applyFont="1" applyBorder="1" applyAlignment="1">
      <alignment horizontal="center" vertical="center"/>
    </xf>
    <xf numFmtId="0" fontId="85" fillId="24" borderId="169" xfId="91" applyFont="1" applyFill="1" applyBorder="1" applyAlignment="1">
      <alignment horizontal="center" vertical="center"/>
    </xf>
    <xf numFmtId="0" fontId="85" fillId="24" borderId="276" xfId="91" applyFont="1" applyFill="1" applyBorder="1" applyAlignment="1">
      <alignment horizontal="center" vertical="center"/>
    </xf>
    <xf numFmtId="0" fontId="85" fillId="24" borderId="101" xfId="91" applyFont="1" applyFill="1" applyBorder="1" applyAlignment="1">
      <alignment horizontal="center" vertical="center"/>
    </xf>
    <xf numFmtId="0" fontId="85" fillId="24" borderId="12" xfId="91" applyFont="1" applyFill="1" applyBorder="1" applyAlignment="1">
      <alignment horizontal="center" vertical="center"/>
    </xf>
    <xf numFmtId="0" fontId="85" fillId="24" borderId="29" xfId="91" applyFont="1" applyFill="1" applyBorder="1" applyAlignment="1">
      <alignment horizontal="center" vertical="center"/>
    </xf>
    <xf numFmtId="0" fontId="85" fillId="24" borderId="95" xfId="91" applyFont="1" applyFill="1" applyBorder="1" applyAlignment="1">
      <alignment horizontal="center" vertical="center"/>
    </xf>
    <xf numFmtId="0" fontId="85" fillId="24" borderId="156" xfId="91" applyFont="1" applyFill="1" applyBorder="1" applyAlignment="1">
      <alignment horizontal="center" vertical="center"/>
    </xf>
    <xf numFmtId="0" fontId="85" fillId="24" borderId="91" xfId="91" applyFont="1" applyFill="1" applyBorder="1" applyAlignment="1">
      <alignment horizontal="center" vertical="center"/>
    </xf>
    <xf numFmtId="0" fontId="85" fillId="24" borderId="92" xfId="91" applyFont="1" applyFill="1" applyBorder="1" applyAlignment="1">
      <alignment horizontal="center" vertical="center"/>
    </xf>
    <xf numFmtId="0" fontId="85" fillId="24" borderId="97" xfId="91" applyFont="1" applyFill="1" applyBorder="1" applyAlignment="1">
      <alignment horizontal="center" vertical="center"/>
    </xf>
    <xf numFmtId="0" fontId="85" fillId="24" borderId="89" xfId="91" applyFont="1" applyFill="1" applyBorder="1" applyAlignment="1">
      <alignment horizontal="center" vertical="center"/>
    </xf>
    <xf numFmtId="0" fontId="85" fillId="24" borderId="90" xfId="91" applyFont="1" applyFill="1" applyBorder="1" applyAlignment="1">
      <alignment horizontal="center" vertical="center"/>
    </xf>
    <xf numFmtId="0" fontId="83" fillId="0" borderId="0" xfId="91" applyFont="1" applyAlignment="1">
      <alignment horizontal="center" vertical="center"/>
    </xf>
    <xf numFmtId="5" fontId="85" fillId="0" borderId="148" xfId="91" applyNumberFormat="1" applyFont="1" applyBorder="1" applyAlignment="1">
      <alignment horizontal="center" vertical="center" shrinkToFit="1"/>
    </xf>
    <xf numFmtId="5" fontId="85" fillId="0" borderId="94" xfId="91" applyNumberFormat="1" applyFont="1" applyBorder="1" applyAlignment="1">
      <alignment horizontal="center" vertical="center" shrinkToFit="1"/>
    </xf>
    <xf numFmtId="5" fontId="85" fillId="0" borderId="149" xfId="91" applyNumberFormat="1" applyFont="1" applyBorder="1" applyAlignment="1">
      <alignment horizontal="center" vertical="center" shrinkToFit="1"/>
    </xf>
    <xf numFmtId="0" fontId="85" fillId="0" borderId="148" xfId="91" applyFont="1" applyBorder="1" applyAlignment="1">
      <alignment horizontal="center" vertical="center"/>
    </xf>
    <xf numFmtId="0" fontId="85" fillId="0" borderId="94" xfId="91" applyFont="1" applyBorder="1" applyAlignment="1">
      <alignment horizontal="center" vertical="center"/>
    </xf>
    <xf numFmtId="0" fontId="85" fillId="0" borderId="93" xfId="91" applyFont="1" applyBorder="1" applyAlignment="1">
      <alignment horizontal="center" vertical="center"/>
    </xf>
    <xf numFmtId="0" fontId="85" fillId="0" borderId="148" xfId="91" applyFont="1" applyBorder="1" applyAlignment="1">
      <alignment horizontal="left" vertical="center"/>
    </xf>
    <xf numFmtId="0" fontId="85" fillId="0" borderId="94" xfId="91" applyFont="1" applyBorder="1" applyAlignment="1">
      <alignment horizontal="left" vertical="center"/>
    </xf>
    <xf numFmtId="0" fontId="85" fillId="0" borderId="149" xfId="91" applyFont="1" applyBorder="1" applyAlignment="1">
      <alignment horizontal="left" vertical="center"/>
    </xf>
    <xf numFmtId="0" fontId="85" fillId="0" borderId="148" xfId="0" applyFont="1" applyBorder="1" applyAlignment="1">
      <alignment horizontal="left" vertical="center"/>
    </xf>
    <xf numFmtId="0" fontId="85" fillId="0" borderId="94" xfId="0" applyFont="1" applyBorder="1" applyAlignment="1">
      <alignment horizontal="left" vertical="center"/>
    </xf>
    <xf numFmtId="0" fontId="85" fillId="0" borderId="149" xfId="0" applyFont="1" applyBorder="1" applyAlignment="1">
      <alignment horizontal="left" vertical="center"/>
    </xf>
    <xf numFmtId="0" fontId="85" fillId="0" borderId="0" xfId="91" applyFont="1" applyAlignment="1">
      <alignment horizontal="right" vertical="center" shrinkToFit="1"/>
    </xf>
    <xf numFmtId="0" fontId="85" fillId="0" borderId="157" xfId="91" applyFont="1" applyBorder="1" applyAlignment="1">
      <alignment horizontal="left" vertical="center"/>
    </xf>
    <xf numFmtId="0" fontId="85" fillId="0" borderId="89" xfId="91" applyFont="1" applyBorder="1" applyAlignment="1">
      <alignment horizontal="left" vertical="center"/>
    </xf>
    <xf numFmtId="0" fontId="85" fillId="0" borderId="98" xfId="91" applyFont="1" applyBorder="1" applyAlignment="1">
      <alignment horizontal="left" vertical="center"/>
    </xf>
    <xf numFmtId="0" fontId="85" fillId="0" borderId="148" xfId="91" applyFont="1" applyBorder="1" applyAlignment="1">
      <alignment horizontal="center" vertical="center" shrinkToFit="1"/>
    </xf>
    <xf numFmtId="0" fontId="85" fillId="0" borderId="94" xfId="91" applyFont="1" applyBorder="1" applyAlignment="1">
      <alignment horizontal="center" vertical="center" shrinkToFit="1"/>
    </xf>
    <xf numFmtId="0" fontId="85" fillId="0" borderId="149" xfId="91" applyFont="1" applyBorder="1" applyAlignment="1">
      <alignment horizontal="center" vertical="center" shrinkToFit="1"/>
    </xf>
    <xf numFmtId="0" fontId="85" fillId="0" borderId="151" xfId="91" applyFont="1" applyBorder="1" applyAlignment="1">
      <alignment horizontal="center" vertical="center"/>
    </xf>
    <xf numFmtId="0" fontId="85" fillId="0" borderId="152" xfId="91" applyFont="1" applyBorder="1" applyAlignment="1">
      <alignment horizontal="center" vertical="center"/>
    </xf>
    <xf numFmtId="0" fontId="85" fillId="0" borderId="150" xfId="91" applyFont="1" applyBorder="1" applyAlignment="1">
      <alignment horizontal="center" vertical="center"/>
    </xf>
    <xf numFmtId="0" fontId="85" fillId="0" borderId="151" xfId="0" applyFont="1" applyBorder="1" applyAlignment="1">
      <alignment horizontal="left" vertical="center"/>
    </xf>
    <xf numFmtId="0" fontId="85" fillId="0" borderId="152" xfId="0" applyFont="1" applyBorder="1" applyAlignment="1">
      <alignment horizontal="left" vertical="center"/>
    </xf>
    <xf numFmtId="0" fontId="85" fillId="0" borderId="275" xfId="0" applyFont="1" applyBorder="1" applyAlignment="1">
      <alignment horizontal="left" vertical="center"/>
    </xf>
    <xf numFmtId="0" fontId="37" fillId="0" borderId="0" xfId="0" applyFont="1" applyAlignment="1">
      <alignment horizontal="left" vertical="center"/>
    </xf>
    <xf numFmtId="0" fontId="37" fillId="0" borderId="0" xfId="0" applyFont="1" applyAlignment="1">
      <alignment horizontal="left" vertical="center" wrapText="1"/>
    </xf>
    <xf numFmtId="0" fontId="37" fillId="0" borderId="0" xfId="0" applyFont="1" applyAlignment="1">
      <alignment horizontal="distributed" vertical="center" wrapText="1"/>
    </xf>
    <xf numFmtId="0" fontId="37" fillId="0" borderId="0" xfId="0" applyFont="1" applyAlignment="1">
      <alignment vertical="center" shrinkToFit="1"/>
    </xf>
    <xf numFmtId="0" fontId="37" fillId="0" borderId="0" xfId="0" applyFont="1" applyAlignment="1">
      <alignment horizontal="left" vertical="center" indent="1"/>
    </xf>
    <xf numFmtId="176" fontId="37" fillId="0" borderId="0" xfId="0" applyNumberFormat="1" applyFont="1" applyAlignment="1">
      <alignment horizontal="distributed" vertical="center" indent="1"/>
    </xf>
    <xf numFmtId="176" fontId="144" fillId="0" borderId="0" xfId="64" applyNumberFormat="1" applyFont="1" applyAlignment="1">
      <alignment horizontal="distributed" indent="1"/>
    </xf>
    <xf numFmtId="0" fontId="145" fillId="0" borderId="0" xfId="64" applyFont="1" applyAlignment="1">
      <alignment horizontal="center" vertical="center"/>
    </xf>
    <xf numFmtId="0" fontId="144" fillId="0" borderId="0" xfId="64" applyFont="1" applyAlignment="1">
      <alignment vertical="center"/>
    </xf>
    <xf numFmtId="0" fontId="144" fillId="0" borderId="29" xfId="64" applyFont="1" applyBorder="1" applyAlignment="1">
      <alignment horizontal="center"/>
    </xf>
    <xf numFmtId="0" fontId="144" fillId="0" borderId="34" xfId="64" applyFont="1" applyBorder="1" applyAlignment="1">
      <alignment horizontal="center"/>
    </xf>
    <xf numFmtId="176" fontId="144" fillId="0" borderId="33" xfId="64" applyNumberFormat="1" applyFont="1" applyBorder="1" applyAlignment="1">
      <alignment horizontal="distributed" vertical="center" indent="1"/>
    </xf>
    <xf numFmtId="0" fontId="144" fillId="0" borderId="19" xfId="64" applyFont="1" applyBorder="1" applyAlignment="1">
      <alignment vertical="center"/>
    </xf>
    <xf numFmtId="0" fontId="144" fillId="0" borderId="33" xfId="64" applyFont="1" applyBorder="1" applyAlignment="1">
      <alignment horizontal="center" vertical="center" wrapText="1"/>
    </xf>
    <xf numFmtId="0" fontId="144" fillId="0" borderId="33" xfId="64" applyFont="1" applyBorder="1" applyAlignment="1">
      <alignment horizontal="center" vertical="center"/>
    </xf>
    <xf numFmtId="0" fontId="144" fillId="0" borderId="33" xfId="64" applyFont="1" applyBorder="1" applyAlignment="1">
      <alignment vertical="center"/>
    </xf>
    <xf numFmtId="0" fontId="144" fillId="0" borderId="53" xfId="64" applyFont="1" applyBorder="1" applyAlignment="1">
      <alignment vertical="center"/>
    </xf>
    <xf numFmtId="0" fontId="144" fillId="28" borderId="33" xfId="64" applyFont="1" applyFill="1" applyBorder="1" applyAlignment="1">
      <alignment horizontal="center" vertical="center" wrapText="1"/>
    </xf>
    <xf numFmtId="0" fontId="144" fillId="0" borderId="20" xfId="64" applyFont="1" applyBorder="1" applyAlignment="1">
      <alignment horizontal="center" vertical="center"/>
    </xf>
    <xf numFmtId="0" fontId="144" fillId="0" borderId="52" xfId="64" applyFont="1" applyBorder="1" applyAlignment="1">
      <alignment horizontal="center" vertical="center"/>
    </xf>
    <xf numFmtId="176" fontId="144" fillId="0" borderId="52" xfId="64" applyNumberFormat="1" applyFont="1" applyBorder="1" applyAlignment="1">
      <alignment horizontal="distributed" vertical="center" indent="2"/>
    </xf>
    <xf numFmtId="176" fontId="144" fillId="0" borderId="54" xfId="64" applyNumberFormat="1" applyFont="1" applyBorder="1" applyAlignment="1">
      <alignment horizontal="distributed" vertical="center" indent="2"/>
    </xf>
    <xf numFmtId="0" fontId="144" fillId="0" borderId="12" xfId="64" applyFont="1" applyBorder="1" applyAlignment="1">
      <alignment horizontal="center" vertical="center"/>
    </xf>
    <xf numFmtId="0" fontId="144" fillId="0" borderId="29" xfId="64" applyFont="1" applyBorder="1" applyAlignment="1">
      <alignment horizontal="center" vertical="center"/>
    </xf>
    <xf numFmtId="176" fontId="144" fillId="0" borderId="29" xfId="64" applyNumberFormat="1" applyFont="1" applyBorder="1" applyAlignment="1">
      <alignment horizontal="distributed" vertical="center" indent="2"/>
    </xf>
    <xf numFmtId="176" fontId="144" fillId="0" borderId="32" xfId="64" applyNumberFormat="1" applyFont="1" applyBorder="1" applyAlignment="1">
      <alignment horizontal="distributed" vertical="center" indent="2"/>
    </xf>
    <xf numFmtId="0" fontId="144" fillId="0" borderId="33" xfId="64" applyFont="1" applyBorder="1" applyAlignment="1">
      <alignment horizontal="left" vertical="center" indent="1"/>
    </xf>
    <xf numFmtId="0" fontId="144" fillId="28" borderId="33" xfId="64" applyFont="1" applyFill="1" applyBorder="1" applyAlignment="1">
      <alignment horizontal="center" vertical="center" shrinkToFit="1"/>
    </xf>
    <xf numFmtId="0" fontId="144" fillId="0" borderId="33" xfId="64" applyFont="1" applyBorder="1" applyAlignment="1">
      <alignment horizontal="center" shrinkToFit="1"/>
    </xf>
    <xf numFmtId="0" fontId="144" fillId="0" borderId="33" xfId="64" applyFont="1" applyBorder="1" applyAlignment="1">
      <alignment horizontal="center"/>
    </xf>
    <xf numFmtId="0" fontId="144" fillId="0" borderId="53" xfId="64" applyFont="1" applyBorder="1" applyAlignment="1">
      <alignment horizontal="center" vertical="center"/>
    </xf>
    <xf numFmtId="0" fontId="144" fillId="0" borderId="50" xfId="64" applyFont="1" applyBorder="1" applyAlignment="1">
      <alignment horizontal="center" vertical="center" wrapText="1"/>
    </xf>
    <xf numFmtId="0" fontId="144" fillId="0" borderId="19" xfId="64" applyFont="1" applyBorder="1" applyAlignment="1">
      <alignment horizontal="center" vertical="center"/>
    </xf>
    <xf numFmtId="0" fontId="144" fillId="28" borderId="33" xfId="64" applyFont="1" applyFill="1" applyBorder="1" applyAlignment="1">
      <alignment horizontal="center" vertical="center"/>
    </xf>
    <xf numFmtId="0" fontId="144" fillId="0" borderId="19" xfId="64" applyFont="1" applyBorder="1" applyAlignment="1">
      <alignment horizontal="center"/>
    </xf>
    <xf numFmtId="0" fontId="144" fillId="0" borderId="20" xfId="64" applyFont="1" applyBorder="1" applyAlignment="1">
      <alignment vertical="center" wrapText="1"/>
    </xf>
    <xf numFmtId="0" fontId="144" fillId="0" borderId="52" xfId="64" applyFont="1" applyBorder="1" applyAlignment="1">
      <alignment vertical="center" wrapText="1"/>
    </xf>
    <xf numFmtId="0" fontId="144" fillId="0" borderId="54" xfId="64" applyFont="1" applyBorder="1" applyAlignment="1">
      <alignment vertical="center" wrapText="1"/>
    </xf>
    <xf numFmtId="0" fontId="144" fillId="0" borderId="12" xfId="64" applyFont="1" applyBorder="1" applyAlignment="1">
      <alignment vertical="center" wrapText="1"/>
    </xf>
    <xf numFmtId="0" fontId="144" fillId="0" borderId="29" xfId="64" applyFont="1" applyBorder="1" applyAlignment="1">
      <alignment vertical="center" wrapText="1"/>
    </xf>
    <xf numFmtId="0" fontId="144" fillId="0" borderId="32" xfId="64" applyFont="1" applyBorder="1" applyAlignment="1">
      <alignment vertical="center" wrapText="1"/>
    </xf>
    <xf numFmtId="0" fontId="144" fillId="0" borderId="54" xfId="64" applyFont="1" applyBorder="1" applyAlignment="1">
      <alignment horizontal="center" vertical="center"/>
    </xf>
    <xf numFmtId="0" fontId="144" fillId="0" borderId="32" xfId="64" applyFont="1" applyBorder="1" applyAlignment="1">
      <alignment horizontal="center" vertical="center"/>
    </xf>
    <xf numFmtId="0" fontId="144" fillId="0" borderId="20" xfId="64" applyFont="1" applyBorder="1" applyAlignment="1">
      <alignment horizontal="center" vertical="center" wrapText="1"/>
    </xf>
    <xf numFmtId="0" fontId="144" fillId="0" borderId="52" xfId="64" applyFont="1" applyBorder="1" applyAlignment="1">
      <alignment horizontal="center" vertical="center" wrapText="1"/>
    </xf>
    <xf numFmtId="0" fontId="144" fillId="0" borderId="54" xfId="64" applyFont="1" applyBorder="1" applyAlignment="1">
      <alignment horizontal="center" vertical="center" wrapText="1"/>
    </xf>
    <xf numFmtId="0" fontId="144" fillId="0" borderId="12" xfId="64" applyFont="1" applyBorder="1" applyAlignment="1">
      <alignment horizontal="center" vertical="center" wrapText="1"/>
    </xf>
    <xf numFmtId="0" fontId="144" fillId="0" borderId="29" xfId="64" applyFont="1" applyBorder="1" applyAlignment="1">
      <alignment horizontal="center" vertical="center" wrapText="1"/>
    </xf>
    <xf numFmtId="0" fontId="144" fillId="0" borderId="32" xfId="64" applyFont="1" applyBorder="1" applyAlignment="1">
      <alignment horizontal="center" vertical="center" wrapText="1"/>
    </xf>
    <xf numFmtId="49" fontId="144" fillId="28" borderId="29" xfId="64" applyNumberFormat="1" applyFont="1" applyFill="1" applyBorder="1" applyAlignment="1">
      <alignment horizontal="center" vertical="center"/>
    </xf>
    <xf numFmtId="176" fontId="144" fillId="28" borderId="32" xfId="64" applyNumberFormat="1" applyFont="1" applyFill="1" applyBorder="1" applyAlignment="1">
      <alignment horizontal="distributed" vertical="center" indent="2"/>
    </xf>
    <xf numFmtId="176" fontId="144" fillId="28" borderId="19" xfId="64" applyNumberFormat="1" applyFont="1" applyFill="1" applyBorder="1" applyAlignment="1">
      <alignment horizontal="distributed" vertical="center" indent="2"/>
    </xf>
    <xf numFmtId="0" fontId="144" fillId="0" borderId="50" xfId="64" applyFont="1" applyBorder="1" applyAlignment="1">
      <alignment horizontal="center" vertical="center"/>
    </xf>
    <xf numFmtId="0" fontId="144" fillId="28" borderId="29" xfId="64" applyFont="1" applyFill="1" applyBorder="1" applyAlignment="1">
      <alignment horizontal="center" vertical="center"/>
    </xf>
    <xf numFmtId="176" fontId="144" fillId="28" borderId="54" xfId="64" applyNumberFormat="1" applyFont="1" applyFill="1" applyBorder="1" applyAlignment="1">
      <alignment horizontal="distributed" vertical="center" indent="2"/>
    </xf>
    <xf numFmtId="176" fontId="144" fillId="28" borderId="53" xfId="64" applyNumberFormat="1" applyFont="1" applyFill="1" applyBorder="1" applyAlignment="1">
      <alignment horizontal="distributed" vertical="center" indent="2"/>
    </xf>
    <xf numFmtId="176" fontId="144" fillId="28" borderId="52" xfId="64" applyNumberFormat="1" applyFont="1" applyFill="1" applyBorder="1" applyAlignment="1">
      <alignment horizontal="distributed" vertical="center" indent="2"/>
    </xf>
    <xf numFmtId="176" fontId="144" fillId="28" borderId="29" xfId="64" applyNumberFormat="1" applyFont="1" applyFill="1" applyBorder="1" applyAlignment="1">
      <alignment horizontal="distributed" vertical="center" indent="2"/>
    </xf>
    <xf numFmtId="176" fontId="144" fillId="28" borderId="33" xfId="64" applyNumberFormat="1" applyFont="1" applyFill="1" applyBorder="1" applyAlignment="1">
      <alignment horizontal="distributed" vertical="center" indent="1"/>
    </xf>
    <xf numFmtId="0" fontId="144" fillId="0" borderId="33" xfId="64" applyFont="1" applyBorder="1" applyAlignment="1">
      <alignment horizontal="center" vertical="center" shrinkToFit="1"/>
    </xf>
    <xf numFmtId="0" fontId="144" fillId="0" borderId="16" xfId="64" applyFont="1" applyBorder="1" applyAlignment="1">
      <alignment horizontal="center" vertical="center"/>
    </xf>
    <xf numFmtId="0" fontId="144" fillId="0" borderId="34" xfId="64" applyFont="1" applyBorder="1" applyAlignment="1">
      <alignment horizontal="center" vertical="center"/>
    </xf>
    <xf numFmtId="0" fontId="144" fillId="0" borderId="36" xfId="64" applyFont="1" applyBorder="1" applyAlignment="1">
      <alignment horizontal="center" vertical="center"/>
    </xf>
    <xf numFmtId="0" fontId="144" fillId="0" borderId="16" xfId="64" applyFont="1" applyBorder="1" applyAlignment="1">
      <alignment horizontal="center" shrinkToFit="1"/>
    </xf>
    <xf numFmtId="0" fontId="144" fillId="0" borderId="34" xfId="64" applyFont="1" applyBorder="1" applyAlignment="1">
      <alignment horizontal="center" shrinkToFit="1"/>
    </xf>
    <xf numFmtId="0" fontId="144" fillId="0" borderId="36" xfId="64" applyFont="1" applyBorder="1" applyAlignment="1">
      <alignment horizontal="center" shrinkToFit="1"/>
    </xf>
    <xf numFmtId="0" fontId="145" fillId="0" borderId="0" xfId="64" applyFont="1" applyAlignment="1">
      <alignment horizontal="left" vertical="center" indent="1"/>
    </xf>
    <xf numFmtId="0" fontId="10" fillId="0" borderId="33" xfId="65" applyFont="1" applyBorder="1" applyAlignment="1">
      <alignment horizontal="center" vertical="center"/>
    </xf>
    <xf numFmtId="0" fontId="97" fillId="0" borderId="0" xfId="65" applyFont="1" applyAlignment="1">
      <alignment horizontal="center" vertical="center"/>
    </xf>
    <xf numFmtId="0" fontId="10" fillId="0" borderId="16" xfId="65" applyFont="1" applyBorder="1" applyAlignment="1">
      <alignment horizontal="distributed" vertical="center" indent="1"/>
    </xf>
    <xf numFmtId="0" fontId="10" fillId="0" borderId="36" xfId="65" applyFont="1" applyBorder="1" applyAlignment="1">
      <alignment horizontal="distributed" vertical="center" indent="1"/>
    </xf>
    <xf numFmtId="0" fontId="33" fillId="0" borderId="33" xfId="65" applyFont="1" applyBorder="1" applyAlignment="1">
      <alignment horizontal="left" vertical="center" indent="1"/>
    </xf>
    <xf numFmtId="0" fontId="43" fillId="0" borderId="20" xfId="65" applyFont="1" applyBorder="1" applyAlignment="1">
      <alignment horizontal="center" vertical="center"/>
    </xf>
    <xf numFmtId="0" fontId="43" fillId="0" borderId="54" xfId="65" applyFont="1" applyBorder="1" applyAlignment="1">
      <alignment horizontal="center" vertical="center"/>
    </xf>
    <xf numFmtId="0" fontId="43" fillId="0" borderId="12" xfId="65" applyFont="1" applyBorder="1" applyAlignment="1">
      <alignment horizontal="center" vertical="center"/>
    </xf>
    <xf numFmtId="0" fontId="43" fillId="0" borderId="32" xfId="65" applyFont="1" applyBorder="1" applyAlignment="1">
      <alignment horizontal="center" vertical="center"/>
    </xf>
    <xf numFmtId="0" fontId="43" fillId="0" borderId="97" xfId="65" applyFont="1" applyBorder="1" applyAlignment="1">
      <alignment horizontal="center" vertical="center" wrapText="1"/>
    </xf>
    <xf numFmtId="0" fontId="43" fillId="0" borderId="89" xfId="65" applyFont="1" applyBorder="1" applyAlignment="1">
      <alignment horizontal="center" vertical="center" wrapText="1"/>
    </xf>
    <xf numFmtId="176" fontId="43" fillId="0" borderId="89" xfId="65" applyNumberFormat="1" applyFont="1" applyBorder="1" applyAlignment="1">
      <alignment horizontal="center" vertical="center"/>
    </xf>
    <xf numFmtId="176" fontId="43" fillId="0" borderId="98" xfId="65" applyNumberFormat="1" applyFont="1" applyBorder="1" applyAlignment="1">
      <alignment horizontal="center" vertical="center"/>
    </xf>
    <xf numFmtId="0" fontId="43" fillId="0" borderId="274" xfId="65" applyFont="1" applyBorder="1" applyAlignment="1">
      <alignment horizontal="center" vertical="center" wrapText="1"/>
    </xf>
    <xf numFmtId="0" fontId="43" fillId="0" borderId="152" xfId="65" applyFont="1" applyBorder="1" applyAlignment="1">
      <alignment horizontal="center" vertical="center" wrapText="1"/>
    </xf>
    <xf numFmtId="0" fontId="43" fillId="0" borderId="16" xfId="65" applyFont="1" applyBorder="1" applyAlignment="1">
      <alignment horizontal="distributed" vertical="center"/>
    </xf>
    <xf numFmtId="0" fontId="43" fillId="0" borderId="34" xfId="65" applyFont="1" applyBorder="1" applyAlignment="1">
      <alignment horizontal="distributed" vertical="center"/>
    </xf>
    <xf numFmtId="0" fontId="43" fillId="0" borderId="36" xfId="65" applyFont="1" applyBorder="1" applyAlignment="1">
      <alignment horizontal="distributed" vertical="center"/>
    </xf>
    <xf numFmtId="190" fontId="43" fillId="0" borderId="152" xfId="65" applyNumberFormat="1" applyFont="1" applyBorder="1" applyAlignment="1">
      <alignment horizontal="center" vertical="center"/>
    </xf>
    <xf numFmtId="190" fontId="43" fillId="0" borderId="275" xfId="65" applyNumberFormat="1" applyFont="1" applyBorder="1" applyAlignment="1">
      <alignment horizontal="center" vertical="center"/>
    </xf>
    <xf numFmtId="0" fontId="10" fillId="0" borderId="16" xfId="65" applyFont="1" applyBorder="1" applyAlignment="1">
      <alignment horizontal="distributed" vertical="center"/>
    </xf>
    <xf numFmtId="0" fontId="10" fillId="0" borderId="36" xfId="65" applyFont="1" applyBorder="1" applyAlignment="1">
      <alignment horizontal="distributed" vertical="center"/>
    </xf>
    <xf numFmtId="0" fontId="33" fillId="0" borderId="16" xfId="65" applyFont="1" applyBorder="1" applyAlignment="1">
      <alignment vertical="center"/>
    </xf>
    <xf numFmtId="0" fontId="33" fillId="0" borderId="36" xfId="65" applyFont="1" applyBorder="1" applyAlignment="1">
      <alignment vertical="center"/>
    </xf>
    <xf numFmtId="0" fontId="10" fillId="0" borderId="20" xfId="65" applyFont="1" applyBorder="1" applyAlignment="1">
      <alignment horizontal="distributed" vertical="center"/>
    </xf>
    <xf numFmtId="0" fontId="10" fillId="0" borderId="54" xfId="65" applyFont="1" applyBorder="1" applyAlignment="1">
      <alignment horizontal="distributed" vertical="center"/>
    </xf>
    <xf numFmtId="0" fontId="43" fillId="0" borderId="20" xfId="65" applyFont="1" applyBorder="1" applyAlignment="1">
      <alignment horizontal="distributed" vertical="center"/>
    </xf>
    <xf numFmtId="0" fontId="43" fillId="0" borderId="52" xfId="65" applyFont="1" applyBorder="1" applyAlignment="1">
      <alignment horizontal="distributed" vertical="center"/>
    </xf>
    <xf numFmtId="0" fontId="43" fillId="0" borderId="54" xfId="65" applyFont="1" applyBorder="1" applyAlignment="1">
      <alignment horizontal="distributed" vertical="center"/>
    </xf>
    <xf numFmtId="0" fontId="10" fillId="0" borderId="16" xfId="65" applyFont="1" applyBorder="1" applyAlignment="1">
      <alignment horizontal="distributed" vertical="center" wrapText="1"/>
    </xf>
    <xf numFmtId="0" fontId="10" fillId="0" borderId="36" xfId="65" applyFont="1" applyBorder="1" applyAlignment="1">
      <alignment horizontal="distributed" vertical="center" wrapText="1"/>
    </xf>
    <xf numFmtId="0" fontId="51" fillId="0" borderId="53" xfId="65" applyFont="1" applyBorder="1" applyAlignment="1">
      <alignment vertical="center" textRotation="255" wrapText="1"/>
    </xf>
    <xf numFmtId="0" fontId="51" fillId="0" borderId="50" xfId="65" applyFont="1" applyBorder="1" applyAlignment="1">
      <alignment vertical="center" textRotation="255" wrapText="1"/>
    </xf>
    <xf numFmtId="0" fontId="10" fillId="0" borderId="85" xfId="65" applyFont="1" applyBorder="1" applyAlignment="1">
      <alignment horizontal="distributed" vertical="center"/>
    </xf>
    <xf numFmtId="0" fontId="43" fillId="0" borderId="16" xfId="65" applyFont="1" applyBorder="1" applyAlignment="1">
      <alignment horizontal="distributed" vertical="center" wrapText="1"/>
    </xf>
    <xf numFmtId="0" fontId="43" fillId="0" borderId="36" xfId="65" applyFont="1" applyBorder="1" applyAlignment="1">
      <alignment horizontal="distributed" vertical="center" wrapText="1"/>
    </xf>
    <xf numFmtId="0" fontId="43" fillId="0" borderId="16" xfId="65" applyFont="1" applyBorder="1" applyAlignment="1">
      <alignment horizontal="center" vertical="center"/>
    </xf>
    <xf numFmtId="0" fontId="43" fillId="0" borderId="36" xfId="65" applyFont="1" applyBorder="1" applyAlignment="1">
      <alignment horizontal="center" vertical="center"/>
    </xf>
    <xf numFmtId="0" fontId="10" fillId="0" borderId="20" xfId="65" applyFont="1" applyBorder="1" applyAlignment="1">
      <alignment horizontal="center" vertical="center"/>
    </xf>
    <xf numFmtId="0" fontId="10" fillId="0" borderId="54" xfId="65" applyFont="1" applyBorder="1" applyAlignment="1">
      <alignment horizontal="center" vertical="center"/>
    </xf>
    <xf numFmtId="0" fontId="10" fillId="0" borderId="12" xfId="65" applyFont="1" applyBorder="1" applyAlignment="1">
      <alignment horizontal="center" vertical="center"/>
    </xf>
    <xf numFmtId="0" fontId="10" fillId="0" borderId="32" xfId="65" applyFont="1" applyBorder="1" applyAlignment="1">
      <alignment horizontal="center" vertical="center"/>
    </xf>
    <xf numFmtId="0" fontId="10" fillId="0" borderId="16" xfId="65" applyFont="1" applyBorder="1" applyAlignment="1">
      <alignment vertical="center"/>
    </xf>
    <xf numFmtId="0" fontId="10" fillId="0" borderId="36" xfId="65" applyFont="1" applyBorder="1" applyAlignment="1">
      <alignment vertical="center"/>
    </xf>
    <xf numFmtId="0" fontId="101" fillId="0" borderId="0" xfId="60" applyFont="1" applyAlignment="1" applyProtection="1">
      <alignment vertical="center"/>
    </xf>
    <xf numFmtId="0" fontId="101" fillId="0" borderId="0" xfId="60" applyFont="1" applyAlignment="1" applyProtection="1">
      <alignment horizontal="center" vertical="center"/>
    </xf>
    <xf numFmtId="0" fontId="10" fillId="0" borderId="16" xfId="86" applyFont="1" applyBorder="1" applyAlignment="1">
      <alignment horizontal="center" vertical="center" shrinkToFit="1"/>
    </xf>
    <xf numFmtId="0" fontId="8" fillId="0" borderId="34" xfId="86" applyBorder="1" applyAlignment="1">
      <alignment vertical="center"/>
    </xf>
    <xf numFmtId="0" fontId="8" fillId="0" borderId="36" xfId="86" applyBorder="1" applyAlignment="1">
      <alignment vertical="center"/>
    </xf>
    <xf numFmtId="0" fontId="123" fillId="0" borderId="0" xfId="86" applyFont="1" applyAlignment="1">
      <alignment horizontal="center" vertical="center" wrapText="1"/>
    </xf>
    <xf numFmtId="0" fontId="37" fillId="0" borderId="0" xfId="86" applyFont="1" applyAlignment="1">
      <alignment horizontal="center" vertical="center" wrapText="1"/>
    </xf>
    <xf numFmtId="0" fontId="37" fillId="0" borderId="196" xfId="86" applyFont="1" applyBorder="1" applyAlignment="1">
      <alignment horizontal="center" vertical="center" wrapText="1"/>
    </xf>
    <xf numFmtId="0" fontId="37" fillId="0" borderId="197" xfId="86" applyFont="1" applyBorder="1" applyAlignment="1">
      <alignment horizontal="center" vertical="center" wrapText="1"/>
    </xf>
    <xf numFmtId="0" fontId="37" fillId="0" borderId="100" xfId="86" applyFont="1" applyBorder="1" applyAlignment="1">
      <alignment horizontal="center" vertical="center"/>
    </xf>
    <xf numFmtId="0" fontId="37" fillId="0" borderId="101" xfId="86" applyFont="1" applyBorder="1" applyAlignment="1">
      <alignment horizontal="center" vertical="center"/>
    </xf>
    <xf numFmtId="0" fontId="37" fillId="0" borderId="104" xfId="86" applyFont="1" applyBorder="1" applyAlignment="1">
      <alignment horizontal="center" vertical="center"/>
    </xf>
    <xf numFmtId="0" fontId="37" fillId="0" borderId="92" xfId="86" applyFont="1" applyBorder="1" applyAlignment="1">
      <alignment horizontal="center" vertical="center"/>
    </xf>
    <xf numFmtId="0" fontId="37" fillId="0" borderId="91" xfId="86" applyFont="1" applyBorder="1" applyAlignment="1">
      <alignment horizontal="left" vertical="center" wrapText="1"/>
    </xf>
    <xf numFmtId="0" fontId="56" fillId="0" borderId="0" xfId="86" applyFont="1" applyAlignment="1">
      <alignment horizontal="left" vertical="center" wrapText="1"/>
    </xf>
    <xf numFmtId="0" fontId="37" fillId="0" borderId="0" xfId="86" applyFont="1" applyAlignment="1">
      <alignment horizontal="center" vertical="center"/>
    </xf>
    <xf numFmtId="0" fontId="37" fillId="0" borderId="94" xfId="86" applyFont="1" applyBorder="1" applyAlignment="1">
      <alignment horizontal="left" vertical="center"/>
    </xf>
    <xf numFmtId="0" fontId="124" fillId="0" borderId="91" xfId="86" applyFont="1" applyBorder="1" applyAlignment="1">
      <alignment horizontal="center" vertical="center"/>
    </xf>
    <xf numFmtId="190" fontId="43" fillId="0" borderId="276" xfId="86" applyNumberFormat="1" applyFont="1" applyBorder="1" applyAlignment="1">
      <alignment horizontal="distributed" vertical="center"/>
    </xf>
    <xf numFmtId="0" fontId="53" fillId="0" borderId="198" xfId="86" applyFont="1" applyBorder="1" applyAlignment="1">
      <alignment horizontal="center" vertical="center" textRotation="255"/>
    </xf>
    <xf numFmtId="0" fontId="53" fillId="0" borderId="204" xfId="86" applyFont="1" applyBorder="1" applyAlignment="1">
      <alignment horizontal="center" vertical="center" textRotation="255"/>
    </xf>
    <xf numFmtId="0" fontId="53" fillId="0" borderId="212" xfId="86" applyFont="1" applyBorder="1" applyAlignment="1">
      <alignment horizontal="center" vertical="center" textRotation="255"/>
    </xf>
    <xf numFmtId="0" fontId="53" fillId="0" borderId="158" xfId="86" applyFont="1" applyBorder="1" applyAlignment="1">
      <alignment horizontal="center" vertical="center"/>
    </xf>
    <xf numFmtId="0" fontId="53" fillId="0" borderId="52" xfId="86" applyFont="1" applyBorder="1" applyAlignment="1">
      <alignment horizontal="center" vertical="center"/>
    </xf>
    <xf numFmtId="0" fontId="53" fillId="0" borderId="96" xfId="86" applyFont="1" applyBorder="1" applyAlignment="1">
      <alignment horizontal="center" vertical="center"/>
    </xf>
    <xf numFmtId="0" fontId="53" fillId="0" borderId="102" xfId="86" applyFont="1" applyBorder="1" applyAlignment="1">
      <alignment horizontal="center" vertical="center"/>
    </xf>
    <xf numFmtId="0" fontId="53" fillId="0" borderId="0" xfId="86" applyFont="1" applyAlignment="1">
      <alignment horizontal="center" vertical="center"/>
    </xf>
    <xf numFmtId="0" fontId="53" fillId="0" borderId="99" xfId="86" applyFont="1" applyBorder="1" applyAlignment="1">
      <alignment horizontal="center" vertical="center"/>
    </xf>
    <xf numFmtId="0" fontId="53" fillId="0" borderId="158" xfId="86" applyFont="1" applyBorder="1" applyAlignment="1">
      <alignment horizontal="distributed" vertical="center" indent="2"/>
    </xf>
    <xf numFmtId="0" fontId="53" fillId="0" borderId="52" xfId="86" applyFont="1" applyBorder="1" applyAlignment="1">
      <alignment horizontal="distributed" vertical="center" indent="2"/>
    </xf>
    <xf numFmtId="0" fontId="53" fillId="0" borderId="96" xfId="86" applyFont="1" applyBorder="1" applyAlignment="1">
      <alignment horizontal="distributed" vertical="center" indent="2"/>
    </xf>
    <xf numFmtId="0" fontId="53" fillId="0" borderId="102" xfId="86" applyFont="1" applyBorder="1" applyAlignment="1">
      <alignment horizontal="distributed" vertical="center" indent="2"/>
    </xf>
    <xf numFmtId="0" fontId="53" fillId="0" borderId="0" xfId="86" applyFont="1" applyAlignment="1">
      <alignment horizontal="distributed" vertical="center" indent="2"/>
    </xf>
    <xf numFmtId="0" fontId="53" fillId="0" borderId="99" xfId="86" applyFont="1" applyBorder="1" applyAlignment="1">
      <alignment horizontal="distributed" vertical="center" indent="2"/>
    </xf>
    <xf numFmtId="0" fontId="53" fillId="0" borderId="170" xfId="86" applyFont="1" applyBorder="1" applyAlignment="1">
      <alignment horizontal="distributed" vertical="center" indent="2"/>
    </xf>
    <xf numFmtId="0" fontId="53" fillId="0" borderId="29" xfId="86" applyFont="1" applyBorder="1" applyAlignment="1">
      <alignment horizontal="distributed" vertical="center" indent="2"/>
    </xf>
    <xf numFmtId="0" fontId="53" fillId="0" borderId="95" xfId="86" applyFont="1" applyBorder="1" applyAlignment="1">
      <alignment horizontal="distributed" vertical="center" indent="2"/>
    </xf>
    <xf numFmtId="0" fontId="53" fillId="0" borderId="199" xfId="86" applyFont="1" applyBorder="1" applyAlignment="1">
      <alignment horizontal="center" vertical="center"/>
    </xf>
    <xf numFmtId="0" fontId="53" fillId="0" borderId="205" xfId="86" applyFont="1" applyBorder="1" applyAlignment="1">
      <alignment horizontal="center" vertical="center"/>
    </xf>
    <xf numFmtId="0" fontId="53" fillId="0" borderId="213" xfId="86" applyFont="1" applyBorder="1" applyAlignment="1">
      <alignment horizontal="center" vertical="center"/>
    </xf>
    <xf numFmtId="0" fontId="53" fillId="0" borderId="104" xfId="86" applyFont="1" applyBorder="1" applyAlignment="1">
      <alignment horizontal="center" vertical="center"/>
    </xf>
    <xf numFmtId="0" fontId="53" fillId="0" borderId="91" xfId="86" applyFont="1" applyBorder="1" applyAlignment="1">
      <alignment horizontal="center" vertical="center"/>
    </xf>
    <xf numFmtId="0" fontId="53" fillId="0" borderId="92" xfId="86" applyFont="1" applyBorder="1" applyAlignment="1">
      <alignment horizontal="center" vertical="center"/>
    </xf>
    <xf numFmtId="0" fontId="53" fillId="0" borderId="200" xfId="86" applyFont="1" applyBorder="1" applyAlignment="1">
      <alignment horizontal="center" vertical="center"/>
    </xf>
    <xf numFmtId="0" fontId="53" fillId="0" borderId="201" xfId="86" applyFont="1" applyBorder="1" applyAlignment="1">
      <alignment horizontal="center" vertical="center"/>
    </xf>
    <xf numFmtId="0" fontId="53" fillId="0" borderId="206" xfId="86" applyFont="1" applyBorder="1" applyAlignment="1">
      <alignment horizontal="center" vertical="center"/>
    </xf>
    <xf numFmtId="0" fontId="53" fillId="0" borderId="207" xfId="86" applyFont="1" applyBorder="1" applyAlignment="1">
      <alignment horizontal="center" vertical="center"/>
    </xf>
    <xf numFmtId="0" fontId="53" fillId="0" borderId="202" xfId="86" applyFont="1" applyBorder="1" applyAlignment="1">
      <alignment horizontal="center" vertical="center" wrapText="1"/>
    </xf>
    <xf numFmtId="0" fontId="53" fillId="0" borderId="208" xfId="86" applyFont="1" applyBorder="1" applyAlignment="1">
      <alignment horizontal="center" vertical="center"/>
    </xf>
    <xf numFmtId="0" fontId="53" fillId="0" borderId="203" xfId="86" applyFont="1" applyBorder="1" applyAlignment="1">
      <alignment horizontal="center" vertical="center"/>
    </xf>
    <xf numFmtId="0" fontId="53" fillId="0" borderId="209" xfId="86" applyFont="1" applyBorder="1" applyAlignment="1">
      <alignment horizontal="center" vertical="center"/>
    </xf>
    <xf numFmtId="0" fontId="53" fillId="0" borderId="158" xfId="86" applyFont="1" applyBorder="1" applyAlignment="1">
      <alignment horizontal="center" vertical="center" justifyLastLine="1"/>
    </xf>
    <xf numFmtId="0" fontId="53" fillId="0" borderId="54" xfId="86" applyFont="1" applyBorder="1" applyAlignment="1">
      <alignment horizontal="center" vertical="center" justifyLastLine="1"/>
    </xf>
    <xf numFmtId="0" fontId="53" fillId="0" borderId="102" xfId="86" applyFont="1" applyBorder="1" applyAlignment="1">
      <alignment horizontal="center" vertical="center" justifyLastLine="1"/>
    </xf>
    <xf numFmtId="0" fontId="53" fillId="0" borderId="15" xfId="86" applyFont="1" applyBorder="1" applyAlignment="1">
      <alignment horizontal="center" vertical="center" justifyLastLine="1"/>
    </xf>
    <xf numFmtId="0" fontId="53" fillId="0" borderId="100" xfId="86" applyFont="1" applyBorder="1" applyAlignment="1">
      <alignment horizontal="center" vertical="center"/>
    </xf>
    <xf numFmtId="0" fontId="53" fillId="0" borderId="276" xfId="86" applyFont="1" applyBorder="1" applyAlignment="1">
      <alignment horizontal="center" vertical="center"/>
    </xf>
    <xf numFmtId="0" fontId="53" fillId="0" borderId="101" xfId="86" applyFont="1" applyBorder="1" applyAlignment="1">
      <alignment horizontal="center" vertical="center"/>
    </xf>
    <xf numFmtId="0" fontId="53" fillId="0" borderId="210" xfId="86" applyFont="1" applyBorder="1" applyAlignment="1">
      <alignment horizontal="center" vertical="center"/>
    </xf>
    <xf numFmtId="0" fontId="53" fillId="0" borderId="211" xfId="86" applyFont="1" applyBorder="1" applyAlignment="1">
      <alignment horizontal="center" vertical="center"/>
    </xf>
    <xf numFmtId="0" fontId="53" fillId="0" borderId="170" xfId="86" applyFont="1" applyBorder="1" applyAlignment="1">
      <alignment horizontal="center" vertical="center"/>
    </xf>
    <xf numFmtId="0" fontId="53" fillId="0" borderId="29" xfId="86" applyFont="1" applyBorder="1" applyAlignment="1">
      <alignment horizontal="center" vertical="center"/>
    </xf>
    <xf numFmtId="0" fontId="53" fillId="0" borderId="95" xfId="86" applyFont="1" applyBorder="1" applyAlignment="1">
      <alignment horizontal="center" vertical="center"/>
    </xf>
    <xf numFmtId="0" fontId="53" fillId="0" borderId="101" xfId="86" applyFont="1" applyBorder="1" applyAlignment="1">
      <alignment horizontal="center" vertical="center" wrapText="1"/>
    </xf>
    <xf numFmtId="0" fontId="53" fillId="0" borderId="99" xfId="86" applyFont="1" applyBorder="1" applyAlignment="1">
      <alignment horizontal="center" vertical="center" wrapText="1"/>
    </xf>
    <xf numFmtId="0" fontId="53" fillId="0" borderId="95" xfId="86" applyFont="1" applyBorder="1" applyAlignment="1">
      <alignment horizontal="center" vertical="center" wrapText="1"/>
    </xf>
    <xf numFmtId="0" fontId="53" fillId="0" borderId="196" xfId="86" applyFont="1" applyBorder="1" applyAlignment="1">
      <alignment horizontal="center" vertical="center"/>
    </xf>
    <xf numFmtId="0" fontId="53" fillId="0" borderId="100" xfId="86" applyFont="1" applyBorder="1" applyAlignment="1">
      <alignment horizontal="center" vertical="center" wrapText="1" justifyLastLine="1"/>
    </xf>
    <xf numFmtId="0" fontId="53" fillId="0" borderId="154" xfId="86" applyFont="1" applyBorder="1" applyAlignment="1">
      <alignment horizontal="center" vertical="center" wrapText="1" justifyLastLine="1"/>
    </xf>
    <xf numFmtId="0" fontId="53" fillId="0" borderId="102" xfId="86" applyFont="1" applyBorder="1" applyAlignment="1">
      <alignment horizontal="center" vertical="center" wrapText="1" justifyLastLine="1"/>
    </xf>
    <xf numFmtId="0" fontId="53" fillId="0" borderId="15" xfId="86" applyFont="1" applyBorder="1" applyAlignment="1">
      <alignment horizontal="center" vertical="center" wrapText="1" justifyLastLine="1"/>
    </xf>
    <xf numFmtId="0" fontId="53" fillId="0" borderId="170" xfId="86" applyFont="1" applyBorder="1" applyAlignment="1">
      <alignment horizontal="center" vertical="center" wrapText="1" justifyLastLine="1"/>
    </xf>
    <xf numFmtId="0" fontId="53" fillId="0" borderId="32" xfId="86" applyFont="1" applyBorder="1" applyAlignment="1">
      <alignment horizontal="center" vertical="center" wrapText="1" justifyLastLine="1"/>
    </xf>
    <xf numFmtId="0" fontId="53" fillId="0" borderId="210" xfId="86" applyFont="1" applyBorder="1" applyAlignment="1">
      <alignment horizontal="center" vertical="center" wrapText="1"/>
    </xf>
    <xf numFmtId="0" fontId="53" fillId="0" borderId="214" xfId="86" applyFont="1" applyBorder="1" applyAlignment="1">
      <alignment horizontal="center" vertical="center" wrapText="1"/>
    </xf>
    <xf numFmtId="0" fontId="53" fillId="0" borderId="198" xfId="86" applyFont="1" applyBorder="1" applyAlignment="1">
      <alignment horizontal="center" vertical="center"/>
    </xf>
    <xf numFmtId="0" fontId="53" fillId="0" borderId="204" xfId="86" applyFont="1" applyBorder="1" applyAlignment="1">
      <alignment horizontal="center" vertical="center"/>
    </xf>
    <xf numFmtId="0" fontId="53" fillId="0" borderId="212" xfId="86" applyFont="1" applyBorder="1" applyAlignment="1">
      <alignment horizontal="center" vertical="center"/>
    </xf>
    <xf numFmtId="0" fontId="52" fillId="0" borderId="158" xfId="86" applyFont="1" applyBorder="1" applyAlignment="1">
      <alignment horizontal="center" vertical="center" wrapText="1"/>
    </xf>
    <xf numFmtId="0" fontId="52" fillId="0" borderId="52" xfId="86" applyFont="1" applyBorder="1" applyAlignment="1">
      <alignment horizontal="center" vertical="center" wrapText="1"/>
    </xf>
    <xf numFmtId="0" fontId="52" fillId="0" borderId="96" xfId="86" applyFont="1" applyBorder="1" applyAlignment="1">
      <alignment horizontal="center" vertical="center" wrapText="1"/>
    </xf>
    <xf numFmtId="0" fontId="52" fillId="0" borderId="104" xfId="86" applyFont="1" applyBorder="1" applyAlignment="1">
      <alignment horizontal="center" vertical="center" wrapText="1"/>
    </xf>
    <xf numFmtId="0" fontId="52" fillId="0" borderId="91" xfId="86" applyFont="1" applyBorder="1" applyAlignment="1">
      <alignment horizontal="center" vertical="center" wrapText="1"/>
    </xf>
    <xf numFmtId="0" fontId="52" fillId="0" borderId="92" xfId="86" applyFont="1" applyBorder="1" applyAlignment="1">
      <alignment horizontal="center" vertical="center" wrapText="1"/>
    </xf>
    <xf numFmtId="0" fontId="51" fillId="0" borderId="158" xfId="86" applyFont="1" applyBorder="1" applyAlignment="1">
      <alignment horizontal="center" vertical="center" wrapText="1"/>
    </xf>
    <xf numFmtId="0" fontId="51" fillId="0" borderId="52" xfId="86" applyFont="1" applyBorder="1" applyAlignment="1">
      <alignment horizontal="center" vertical="center" wrapText="1"/>
    </xf>
    <xf numFmtId="0" fontId="51" fillId="0" borderId="96" xfId="86" applyFont="1" applyBorder="1" applyAlignment="1">
      <alignment horizontal="center" vertical="center" wrapText="1"/>
    </xf>
    <xf numFmtId="0" fontId="51" fillId="0" borderId="102" xfId="86" applyFont="1" applyBorder="1" applyAlignment="1">
      <alignment horizontal="center" vertical="center" wrapText="1"/>
    </xf>
    <xf numFmtId="0" fontId="51" fillId="0" borderId="0" xfId="86" applyFont="1" applyAlignment="1">
      <alignment horizontal="center" vertical="center" wrapText="1"/>
    </xf>
    <xf numFmtId="0" fontId="51" fillId="0" borderId="99" xfId="86" applyFont="1" applyBorder="1" applyAlignment="1">
      <alignment horizontal="center" vertical="center" wrapText="1"/>
    </xf>
    <xf numFmtId="0" fontId="51" fillId="0" borderId="170" xfId="86" applyFont="1" applyBorder="1" applyAlignment="1">
      <alignment horizontal="center" vertical="center" wrapText="1"/>
    </xf>
    <xf numFmtId="0" fontId="51" fillId="0" borderId="29" xfId="86" applyFont="1" applyBorder="1" applyAlignment="1">
      <alignment horizontal="center" vertical="center" wrapText="1"/>
    </xf>
    <xf numFmtId="0" fontId="51" fillId="0" borderId="95" xfId="86" applyFont="1" applyBorder="1" applyAlignment="1">
      <alignment horizontal="center" vertical="center" wrapText="1"/>
    </xf>
    <xf numFmtId="0" fontId="51" fillId="0" borderId="104" xfId="86" applyFont="1" applyBorder="1" applyAlignment="1">
      <alignment horizontal="center" vertical="center" wrapText="1"/>
    </xf>
    <xf numFmtId="0" fontId="51" fillId="0" borderId="91" xfId="86" applyFont="1" applyBorder="1" applyAlignment="1">
      <alignment horizontal="center" vertical="center" wrapText="1"/>
    </xf>
    <xf numFmtId="0" fontId="51" fillId="0" borderId="92" xfId="86" applyFont="1" applyBorder="1" applyAlignment="1">
      <alignment horizontal="center" vertical="center" wrapText="1"/>
    </xf>
    <xf numFmtId="0" fontId="53" fillId="0" borderId="215" xfId="86" applyFont="1" applyBorder="1" applyAlignment="1">
      <alignment horizontal="center" vertical="center" shrinkToFit="1"/>
    </xf>
    <xf numFmtId="0" fontId="53" fillId="0" borderId="217" xfId="86" applyFont="1" applyBorder="1" applyAlignment="1">
      <alignment horizontal="center" vertical="center" shrinkToFit="1"/>
    </xf>
    <xf numFmtId="0" fontId="53" fillId="0" borderId="216" xfId="86" applyFont="1" applyBorder="1" applyAlignment="1">
      <alignment horizontal="center" vertical="center" shrinkToFit="1"/>
    </xf>
    <xf numFmtId="0" fontId="53" fillId="0" borderId="218" xfId="86" applyFont="1" applyBorder="1" applyAlignment="1">
      <alignment horizontal="center" vertical="center" shrinkToFit="1"/>
    </xf>
    <xf numFmtId="0" fontId="52" fillId="0" borderId="215" xfId="86" applyFont="1" applyBorder="1" applyAlignment="1">
      <alignment horizontal="center" vertical="center" shrinkToFit="1"/>
    </xf>
    <xf numFmtId="0" fontId="52" fillId="0" borderId="217" xfId="86" applyFont="1" applyBorder="1" applyAlignment="1">
      <alignment horizontal="center" vertical="center" shrinkToFit="1"/>
    </xf>
    <xf numFmtId="49" fontId="53" fillId="0" borderId="100" xfId="86" applyNumberFormat="1" applyFont="1" applyBorder="1" applyAlignment="1">
      <alignment horizontal="center" vertical="center"/>
    </xf>
    <xf numFmtId="49" fontId="53" fillId="0" borderId="154" xfId="86" applyNumberFormat="1" applyFont="1" applyBorder="1" applyAlignment="1">
      <alignment horizontal="center" vertical="center"/>
    </xf>
    <xf numFmtId="49" fontId="53" fillId="0" borderId="102" xfId="86" applyNumberFormat="1" applyFont="1" applyBorder="1" applyAlignment="1">
      <alignment horizontal="center" vertical="center"/>
    </xf>
    <xf numFmtId="49" fontId="53" fillId="0" borderId="15" xfId="86" applyNumberFormat="1" applyFont="1" applyBorder="1" applyAlignment="1">
      <alignment horizontal="center" vertical="center"/>
    </xf>
    <xf numFmtId="49" fontId="53" fillId="0" borderId="170" xfId="86" applyNumberFormat="1" applyFont="1" applyBorder="1" applyAlignment="1">
      <alignment horizontal="center" vertical="center"/>
    </xf>
    <xf numFmtId="49" fontId="53" fillId="0" borderId="32" xfId="86" applyNumberFormat="1" applyFont="1" applyBorder="1" applyAlignment="1">
      <alignment horizontal="center" vertical="center"/>
    </xf>
    <xf numFmtId="0" fontId="37" fillId="0" borderId="100" xfId="86" applyFont="1" applyBorder="1" applyAlignment="1">
      <alignment horizontal="center" vertical="center" wrapText="1"/>
    </xf>
    <xf numFmtId="0" fontId="37" fillId="0" borderId="276" xfId="86" applyFont="1" applyBorder="1" applyAlignment="1">
      <alignment horizontal="center" vertical="center" wrapText="1"/>
    </xf>
    <xf numFmtId="0" fontId="37" fillId="0" borderId="101" xfId="86" applyFont="1" applyBorder="1" applyAlignment="1">
      <alignment horizontal="center" vertical="center" wrapText="1"/>
    </xf>
    <xf numFmtId="0" fontId="37" fillId="0" borderId="170" xfId="86" applyFont="1" applyBorder="1" applyAlignment="1">
      <alignment horizontal="center" vertical="center" wrapText="1"/>
    </xf>
    <xf numFmtId="0" fontId="37" fillId="0" borderId="29" xfId="86" applyFont="1" applyBorder="1" applyAlignment="1">
      <alignment horizontal="center" vertical="center" wrapText="1"/>
    </xf>
    <xf numFmtId="0" fontId="37" fillId="0" borderId="95" xfId="86" applyFont="1" applyBorder="1" applyAlignment="1">
      <alignment horizontal="center" vertical="center" wrapText="1"/>
    </xf>
    <xf numFmtId="0" fontId="52" fillId="0" borderId="220" xfId="86" applyFont="1" applyBorder="1" applyAlignment="1">
      <alignment horizontal="center" vertical="center" shrinkToFit="1"/>
    </xf>
    <xf numFmtId="0" fontId="52" fillId="0" borderId="224" xfId="86" applyFont="1" applyBorder="1" applyAlignment="1">
      <alignment horizontal="center" vertical="center" shrinkToFit="1"/>
    </xf>
    <xf numFmtId="0" fontId="53" fillId="0" borderId="223" xfId="86" applyFont="1" applyBorder="1" applyAlignment="1">
      <alignment horizontal="center" vertical="center" shrinkToFit="1"/>
    </xf>
    <xf numFmtId="0" fontId="53" fillId="0" borderId="225" xfId="86" applyFont="1" applyBorder="1" applyAlignment="1">
      <alignment horizontal="center" vertical="center" shrinkToFit="1"/>
    </xf>
    <xf numFmtId="0" fontId="52" fillId="0" borderId="199" xfId="86" applyFont="1" applyBorder="1" applyAlignment="1">
      <alignment horizontal="center" vertical="center" shrinkToFit="1"/>
    </xf>
    <xf numFmtId="0" fontId="52" fillId="0" borderId="205" xfId="86" applyFont="1" applyBorder="1" applyAlignment="1">
      <alignment horizontal="center" vertical="center" shrinkToFit="1"/>
    </xf>
    <xf numFmtId="0" fontId="52" fillId="0" borderId="213" xfId="86" applyFont="1" applyBorder="1" applyAlignment="1">
      <alignment horizontal="center" vertical="center" shrinkToFit="1"/>
    </xf>
    <xf numFmtId="49" fontId="53" fillId="0" borderId="158" xfId="86" applyNumberFormat="1" applyFont="1" applyBorder="1" applyAlignment="1">
      <alignment horizontal="center" vertical="center"/>
    </xf>
    <xf numFmtId="49" fontId="53" fillId="0" borderId="54" xfId="86" applyNumberFormat="1" applyFont="1" applyBorder="1" applyAlignment="1">
      <alignment horizontal="center" vertical="center"/>
    </xf>
    <xf numFmtId="0" fontId="52" fillId="0" borderId="100" xfId="86" applyFont="1" applyBorder="1" applyAlignment="1">
      <alignment horizontal="center" vertical="center" wrapText="1"/>
    </xf>
    <xf numFmtId="0" fontId="52" fillId="0" borderId="276" xfId="86" applyFont="1" applyBorder="1" applyAlignment="1">
      <alignment horizontal="center" vertical="center" wrapText="1"/>
    </xf>
    <xf numFmtId="0" fontId="52" fillId="0" borderId="101" xfId="86" applyFont="1" applyBorder="1" applyAlignment="1">
      <alignment horizontal="center" vertical="center" wrapText="1"/>
    </xf>
    <xf numFmtId="0" fontId="52" fillId="0" borderId="221" xfId="86" applyFont="1" applyBorder="1" applyAlignment="1">
      <alignment horizontal="center" vertical="center" shrinkToFit="1"/>
    </xf>
    <xf numFmtId="0" fontId="52" fillId="0" borderId="218" xfId="86" applyFont="1" applyBorder="1" applyAlignment="1">
      <alignment horizontal="center" vertical="center" shrinkToFit="1"/>
    </xf>
    <xf numFmtId="0" fontId="51" fillId="0" borderId="100" xfId="86" applyFont="1" applyBorder="1" applyAlignment="1">
      <alignment horizontal="center" vertical="center" wrapText="1"/>
    </xf>
    <xf numFmtId="0" fontId="51" fillId="0" borderId="276" xfId="86" applyFont="1" applyBorder="1" applyAlignment="1">
      <alignment horizontal="center" vertical="center" wrapText="1"/>
    </xf>
    <xf numFmtId="0" fontId="51" fillId="0" borderId="101" xfId="86" applyFont="1" applyBorder="1" applyAlignment="1">
      <alignment horizontal="center" vertical="center" wrapText="1"/>
    </xf>
    <xf numFmtId="0" fontId="52" fillId="0" borderId="222" xfId="86" applyFont="1" applyBorder="1" applyAlignment="1">
      <alignment horizontal="center" vertical="center" shrinkToFit="1"/>
    </xf>
    <xf numFmtId="0" fontId="52" fillId="0" borderId="208" xfId="86" applyFont="1" applyBorder="1" applyAlignment="1">
      <alignment horizontal="center" vertical="center" shrinkToFit="1"/>
    </xf>
    <xf numFmtId="0" fontId="52" fillId="0" borderId="226" xfId="86" applyFont="1" applyBorder="1" applyAlignment="1">
      <alignment horizontal="center" vertical="center" shrinkToFit="1"/>
    </xf>
    <xf numFmtId="0" fontId="52" fillId="0" borderId="170" xfId="86" applyFont="1" applyBorder="1" applyAlignment="1">
      <alignment horizontal="center" vertical="center" wrapText="1"/>
    </xf>
    <xf numFmtId="0" fontId="52" fillId="0" borderId="29" xfId="86" applyFont="1" applyBorder="1" applyAlignment="1">
      <alignment horizontal="center" vertical="center" wrapText="1"/>
    </xf>
    <xf numFmtId="0" fontId="52" fillId="0" borderId="95" xfId="86" applyFont="1" applyBorder="1" applyAlignment="1">
      <alignment horizontal="center" vertical="center" wrapText="1"/>
    </xf>
    <xf numFmtId="0" fontId="52" fillId="0" borderId="223" xfId="86" applyFont="1" applyBorder="1" applyAlignment="1">
      <alignment horizontal="center" vertical="center" shrinkToFit="1"/>
    </xf>
    <xf numFmtId="0" fontId="52" fillId="0" borderId="225" xfId="86" applyFont="1" applyBorder="1" applyAlignment="1">
      <alignment horizontal="center" vertical="center" shrinkToFit="1"/>
    </xf>
    <xf numFmtId="0" fontId="53" fillId="0" borderId="202" xfId="86" applyFont="1" applyBorder="1" applyAlignment="1">
      <alignment horizontal="center" vertical="center" shrinkToFit="1"/>
    </xf>
    <xf numFmtId="0" fontId="53" fillId="0" borderId="208" xfId="86" applyFont="1" applyBorder="1" applyAlignment="1">
      <alignment horizontal="center" vertical="center" shrinkToFit="1"/>
    </xf>
    <xf numFmtId="0" fontId="52" fillId="0" borderId="219" xfId="86" applyFont="1" applyBorder="1" applyAlignment="1">
      <alignment horizontal="center" vertical="center" shrinkToFit="1"/>
    </xf>
    <xf numFmtId="0" fontId="52" fillId="0" borderId="158" xfId="86" applyFont="1" applyBorder="1" applyAlignment="1">
      <alignment horizontal="center" vertical="center" shrinkToFit="1"/>
    </xf>
    <xf numFmtId="0" fontId="52" fillId="0" borderId="52" xfId="86" applyFont="1" applyBorder="1" applyAlignment="1">
      <alignment horizontal="center" vertical="center" shrinkToFit="1"/>
    </xf>
    <xf numFmtId="0" fontId="52" fillId="0" borderId="96" xfId="86" applyFont="1" applyBorder="1" applyAlignment="1">
      <alignment horizontal="center" vertical="center" shrinkToFit="1"/>
    </xf>
    <xf numFmtId="0" fontId="52" fillId="0" borderId="102" xfId="86" applyFont="1" applyBorder="1" applyAlignment="1">
      <alignment horizontal="center" vertical="center" shrinkToFit="1"/>
    </xf>
    <xf numFmtId="0" fontId="52" fillId="0" borderId="0" xfId="86" applyFont="1" applyAlignment="1">
      <alignment horizontal="center" vertical="center" shrinkToFit="1"/>
    </xf>
    <xf numFmtId="0" fontId="52" fillId="0" borderId="99" xfId="86" applyFont="1" applyBorder="1" applyAlignment="1">
      <alignment horizontal="center" vertical="center" shrinkToFit="1"/>
    </xf>
    <xf numFmtId="0" fontId="52" fillId="0" borderId="170" xfId="86" applyFont="1" applyBorder="1" applyAlignment="1">
      <alignment horizontal="center" vertical="center" shrinkToFit="1"/>
    </xf>
    <xf numFmtId="0" fontId="52" fillId="0" borderId="29" xfId="86" applyFont="1" applyBorder="1" applyAlignment="1">
      <alignment horizontal="center" vertical="center" shrinkToFit="1"/>
    </xf>
    <xf numFmtId="0" fontId="52" fillId="0" borderId="95" xfId="86" applyFont="1" applyBorder="1" applyAlignment="1">
      <alignment horizontal="center" vertical="center" shrinkToFit="1"/>
    </xf>
    <xf numFmtId="0" fontId="37" fillId="0" borderId="104" xfId="86" applyFont="1" applyBorder="1" applyAlignment="1">
      <alignment horizontal="center" vertical="center" wrapText="1"/>
    </xf>
    <xf numFmtId="0" fontId="37" fillId="0" borderId="91" xfId="86" applyFont="1" applyBorder="1" applyAlignment="1">
      <alignment horizontal="center" vertical="center" wrapText="1"/>
    </xf>
    <xf numFmtId="0" fontId="37" fillId="0" borderId="92" xfId="86" applyFont="1" applyBorder="1" applyAlignment="1">
      <alignment horizontal="center" vertical="center" wrapText="1"/>
    </xf>
    <xf numFmtId="0" fontId="53" fillId="0" borderId="220" xfId="86" applyFont="1" applyBorder="1" applyAlignment="1">
      <alignment horizontal="center" vertical="center" shrinkToFit="1"/>
    </xf>
    <xf numFmtId="0" fontId="52" fillId="0" borderId="216" xfId="86" applyFont="1" applyBorder="1" applyAlignment="1">
      <alignment horizontal="center" vertical="center" shrinkToFit="1"/>
    </xf>
    <xf numFmtId="0" fontId="52" fillId="0" borderId="202" xfId="86" applyFont="1" applyBorder="1" applyAlignment="1">
      <alignment horizontal="center" vertical="center" shrinkToFit="1"/>
    </xf>
    <xf numFmtId="0" fontId="52" fillId="0" borderId="227" xfId="86" applyFont="1" applyBorder="1" applyAlignment="1">
      <alignment horizontal="center" vertical="center" shrinkToFit="1"/>
    </xf>
    <xf numFmtId="49" fontId="53" fillId="0" borderId="104" xfId="86" applyNumberFormat="1" applyFont="1" applyBorder="1" applyAlignment="1">
      <alignment horizontal="center" vertical="center"/>
    </xf>
    <xf numFmtId="49" fontId="53" fillId="0" borderId="155" xfId="86" applyNumberFormat="1" applyFont="1" applyBorder="1" applyAlignment="1">
      <alignment horizontal="center" vertical="center"/>
    </xf>
    <xf numFmtId="0" fontId="52" fillId="0" borderId="230" xfId="86" applyFont="1" applyBorder="1" applyAlignment="1">
      <alignment horizontal="center" vertical="center" shrinkToFit="1"/>
    </xf>
    <xf numFmtId="0" fontId="52" fillId="0" borderId="228" xfId="86" applyFont="1" applyBorder="1" applyAlignment="1">
      <alignment horizontal="center" vertical="center" shrinkToFit="1"/>
    </xf>
    <xf numFmtId="0" fontId="52" fillId="0" borderId="229" xfId="86" applyFont="1" applyBorder="1" applyAlignment="1">
      <alignment horizontal="center" vertical="center" shrinkToFit="1"/>
    </xf>
    <xf numFmtId="0" fontId="184" fillId="0" borderId="0" xfId="60" applyFont="1" applyAlignment="1" applyProtection="1">
      <alignment horizontal="center" vertical="center"/>
    </xf>
    <xf numFmtId="0" fontId="53" fillId="0" borderId="0" xfId="86" applyFont="1" applyAlignment="1">
      <alignment horizontal="left" vertical="center" wrapText="1"/>
    </xf>
    <xf numFmtId="0" fontId="100" fillId="0" borderId="0" xfId="86" applyFont="1" applyAlignment="1">
      <alignment horizontal="left" vertical="center" wrapText="1"/>
    </xf>
    <xf numFmtId="0" fontId="51" fillId="0" borderId="0" xfId="86" applyFont="1" applyAlignment="1">
      <alignment horizontal="left" vertical="center" wrapText="1"/>
    </xf>
    <xf numFmtId="0" fontId="46" fillId="0" borderId="0" xfId="86" applyFont="1" applyAlignment="1">
      <alignment horizontal="left" vertical="center" wrapText="1"/>
    </xf>
    <xf numFmtId="0" fontId="53" fillId="0" borderId="0" xfId="86" applyFont="1" applyAlignment="1">
      <alignment horizontal="left" vertical="top" wrapText="1"/>
    </xf>
    <xf numFmtId="0" fontId="51" fillId="0" borderId="0" xfId="86" applyFont="1" applyAlignment="1">
      <alignment horizontal="left" vertical="center"/>
    </xf>
    <xf numFmtId="0" fontId="147" fillId="0" borderId="119" xfId="66" applyFont="1" applyBorder="1" applyAlignment="1">
      <alignment horizontal="center" vertical="center" textRotation="255"/>
    </xf>
    <xf numFmtId="0" fontId="147" fillId="0" borderId="107" xfId="66" applyFont="1" applyBorder="1" applyAlignment="1">
      <alignment horizontal="center" vertical="center" textRotation="255"/>
    </xf>
    <xf numFmtId="0" fontId="147" fillId="0" borderId="71" xfId="66" applyFont="1" applyBorder="1" applyAlignment="1">
      <alignment horizontal="center" vertical="center" textRotation="255"/>
    </xf>
    <xf numFmtId="0" fontId="147" fillId="0" borderId="88" xfId="66" applyFont="1" applyBorder="1" applyAlignment="1">
      <alignment horizontal="distributed" vertical="center"/>
    </xf>
    <xf numFmtId="0" fontId="147" fillId="0" borderId="34" xfId="66" applyFont="1" applyBorder="1" applyAlignment="1">
      <alignment horizontal="distributed" vertical="center"/>
    </xf>
    <xf numFmtId="0" fontId="147" fillId="0" borderId="16" xfId="66" applyFont="1" applyBorder="1" applyAlignment="1">
      <alignment horizontal="left" vertical="center" indent="1"/>
    </xf>
    <xf numFmtId="0" fontId="147" fillId="0" borderId="34" xfId="66" applyFont="1" applyBorder="1" applyAlignment="1">
      <alignment horizontal="left" vertical="center" indent="1"/>
    </xf>
    <xf numFmtId="0" fontId="147" fillId="0" borderId="165" xfId="66" applyFont="1" applyBorder="1" applyAlignment="1">
      <alignment horizontal="left" vertical="center" indent="1"/>
    </xf>
    <xf numFmtId="38" fontId="147" fillId="0" borderId="16" xfId="67" applyFont="1" applyFill="1" applyBorder="1" applyAlignment="1">
      <alignment horizontal="right" vertical="center"/>
    </xf>
    <xf numFmtId="38" fontId="147" fillId="0" borderId="34" xfId="67" applyFont="1" applyFill="1" applyBorder="1" applyAlignment="1">
      <alignment horizontal="right" vertical="center"/>
    </xf>
    <xf numFmtId="176" fontId="147" fillId="0" borderId="16" xfId="66" applyNumberFormat="1" applyFont="1" applyBorder="1" applyAlignment="1">
      <alignment horizontal="distributed" vertical="center" indent="1"/>
    </xf>
    <xf numFmtId="176" fontId="147" fillId="0" borderId="34" xfId="66" applyNumberFormat="1" applyFont="1" applyBorder="1" applyAlignment="1">
      <alignment horizontal="distributed" vertical="center" indent="1"/>
    </xf>
    <xf numFmtId="176" fontId="147" fillId="0" borderId="165" xfId="66" applyNumberFormat="1" applyFont="1" applyBorder="1" applyAlignment="1">
      <alignment horizontal="distributed" vertical="center" indent="1"/>
    </xf>
    <xf numFmtId="0" fontId="147" fillId="0" borderId="38" xfId="66" applyFont="1" applyBorder="1" applyAlignment="1">
      <alignment horizontal="distributed" vertical="center"/>
    </xf>
    <xf numFmtId="176" fontId="147" fillId="0" borderId="11" xfId="66" applyNumberFormat="1" applyFont="1" applyBorder="1" applyAlignment="1">
      <alignment horizontal="center" vertical="center"/>
    </xf>
    <xf numFmtId="176" fontId="147" fillId="0" borderId="38" xfId="66" applyNumberFormat="1" applyFont="1" applyBorder="1" applyAlignment="1">
      <alignment horizontal="center" vertical="center"/>
    </xf>
    <xf numFmtId="0" fontId="147" fillId="0" borderId="167" xfId="66" applyFont="1" applyBorder="1" applyAlignment="1">
      <alignment horizontal="left" vertical="center" indent="1"/>
    </xf>
    <xf numFmtId="0" fontId="147" fillId="0" borderId="88" xfId="66" applyFont="1" applyBorder="1" applyAlignment="1">
      <alignment horizontal="left" vertical="center" indent="1"/>
    </xf>
    <xf numFmtId="0" fontId="147" fillId="0" borderId="168" xfId="66" applyFont="1" applyBorder="1" applyAlignment="1">
      <alignment horizontal="left" vertical="center" indent="1"/>
    </xf>
    <xf numFmtId="0" fontId="126" fillId="0" borderId="0" xfId="66" applyFont="1" applyAlignment="1">
      <alignment vertical="center"/>
    </xf>
    <xf numFmtId="0" fontId="126" fillId="0" borderId="33" xfId="66" applyFont="1" applyBorder="1" applyAlignment="1">
      <alignment horizontal="center" vertical="center"/>
    </xf>
    <xf numFmtId="0" fontId="148" fillId="0" borderId="0" xfId="66" applyFont="1" applyAlignment="1">
      <alignment horizontal="center" vertical="center"/>
    </xf>
    <xf numFmtId="0" fontId="147" fillId="0" borderId="29" xfId="66" applyFont="1" applyBorder="1" applyAlignment="1">
      <alignment horizontal="center" vertical="center"/>
    </xf>
    <xf numFmtId="0" fontId="147" fillId="0" borderId="163" xfId="66" applyFont="1" applyBorder="1" applyAlignment="1">
      <alignment horizontal="center" vertical="center"/>
    </xf>
    <xf numFmtId="0" fontId="147" fillId="0" borderId="88" xfId="66" applyFont="1" applyBorder="1" applyAlignment="1">
      <alignment horizontal="center" vertical="center"/>
    </xf>
    <xf numFmtId="0" fontId="147" fillId="0" borderId="167" xfId="66" applyFont="1" applyBorder="1" applyAlignment="1">
      <alignment horizontal="center" vertical="center"/>
    </xf>
    <xf numFmtId="0" fontId="147" fillId="0" borderId="168" xfId="66" applyFont="1" applyBorder="1" applyAlignment="1">
      <alignment horizontal="center" vertical="center"/>
    </xf>
    <xf numFmtId="0" fontId="147" fillId="0" borderId="83" xfId="66" applyFont="1" applyBorder="1" applyAlignment="1">
      <alignment horizontal="left" vertical="center"/>
    </xf>
    <xf numFmtId="0" fontId="147" fillId="0" borderId="52" xfId="66" applyFont="1" applyBorder="1" applyAlignment="1">
      <alignment horizontal="left" vertical="center"/>
    </xf>
    <xf numFmtId="0" fontId="147" fillId="0" borderId="54" xfId="66" applyFont="1" applyBorder="1" applyAlignment="1">
      <alignment horizontal="left" vertical="center"/>
    </xf>
    <xf numFmtId="0" fontId="147" fillId="0" borderId="20" xfId="66" applyFont="1" applyBorder="1" applyAlignment="1">
      <alignment horizontal="left" vertical="center"/>
    </xf>
    <xf numFmtId="0" fontId="147" fillId="0" borderId="105" xfId="66" applyFont="1" applyBorder="1" applyAlignment="1">
      <alignment horizontal="left" vertical="center"/>
    </xf>
    <xf numFmtId="0" fontId="147" fillId="0" borderId="78" xfId="66" applyFont="1" applyBorder="1" applyAlignment="1">
      <alignment horizontal="left" vertical="center"/>
    </xf>
    <xf numFmtId="0" fontId="147" fillId="0" borderId="0" xfId="66" applyFont="1" applyAlignment="1">
      <alignment horizontal="left" vertical="center"/>
    </xf>
    <xf numFmtId="0" fontId="147" fillId="0" borderId="15" xfId="66" applyFont="1" applyBorder="1" applyAlignment="1">
      <alignment horizontal="left" vertical="center"/>
    </xf>
    <xf numFmtId="0" fontId="147" fillId="0" borderId="85" xfId="66" applyFont="1" applyBorder="1" applyAlignment="1">
      <alignment horizontal="left" vertical="center"/>
    </xf>
    <xf numFmtId="0" fontId="147" fillId="0" borderId="77" xfId="66" applyFont="1" applyBorder="1" applyAlignment="1">
      <alignment horizontal="left" vertical="center"/>
    </xf>
    <xf numFmtId="0" fontId="147" fillId="0" borderId="81" xfId="66" applyFont="1" applyBorder="1" applyAlignment="1">
      <alignment horizontal="center" vertical="center"/>
    </xf>
    <xf numFmtId="0" fontId="147" fillId="0" borderId="78" xfId="66" applyFont="1" applyBorder="1" applyAlignment="1">
      <alignment horizontal="center" vertical="center"/>
    </xf>
    <xf numFmtId="0" fontId="147" fillId="0" borderId="84" xfId="66" applyFont="1" applyBorder="1" applyAlignment="1">
      <alignment horizontal="center" vertical="center"/>
    </xf>
    <xf numFmtId="0" fontId="147" fillId="0" borderId="49" xfId="66" applyFont="1" applyBorder="1" applyAlignment="1">
      <alignment horizontal="distributed" vertical="center"/>
    </xf>
    <xf numFmtId="0" fontId="147" fillId="0" borderId="0" xfId="66" applyFont="1" applyAlignment="1">
      <alignment horizontal="distributed" vertical="center"/>
    </xf>
    <xf numFmtId="0" fontId="147" fillId="0" borderId="29" xfId="66" applyFont="1" applyBorder="1" applyAlignment="1">
      <alignment horizontal="distributed" vertical="center"/>
    </xf>
    <xf numFmtId="0" fontId="147" fillId="0" borderId="76" xfId="66" applyFont="1" applyBorder="1" applyAlignment="1">
      <alignment vertical="center"/>
    </xf>
    <xf numFmtId="0" fontId="147" fillId="0" borderId="49" xfId="66" applyFont="1" applyBorder="1" applyAlignment="1">
      <alignment vertical="center"/>
    </xf>
    <xf numFmtId="0" fontId="147" fillId="0" borderId="82" xfId="66" applyFont="1" applyBorder="1" applyAlignment="1">
      <alignment vertical="center"/>
    </xf>
    <xf numFmtId="0" fontId="147" fillId="28" borderId="85" xfId="66" applyFont="1" applyFill="1" applyBorder="1" applyAlignment="1">
      <alignment vertical="center"/>
    </xf>
    <xf numFmtId="0" fontId="147" fillId="28" borderId="0" xfId="66" applyFont="1" applyFill="1" applyAlignment="1">
      <alignment vertical="center"/>
    </xf>
    <xf numFmtId="0" fontId="147" fillId="28" borderId="77" xfId="66" applyFont="1" applyFill="1" applyBorder="1" applyAlignment="1">
      <alignment vertical="center"/>
    </xf>
    <xf numFmtId="176" fontId="147" fillId="28" borderId="11" xfId="66" applyNumberFormat="1" applyFont="1" applyFill="1" applyBorder="1" applyAlignment="1">
      <alignment horizontal="distributed" vertical="center" indent="1"/>
    </xf>
    <xf numFmtId="176" fontId="147" fillId="28" borderId="38" xfId="66" applyNumberFormat="1" applyFont="1" applyFill="1" applyBorder="1" applyAlignment="1">
      <alignment horizontal="distributed" vertical="center" indent="1"/>
    </xf>
    <xf numFmtId="176" fontId="147" fillId="28" borderId="16" xfId="66" applyNumberFormat="1" applyFont="1" applyFill="1" applyBorder="1" applyAlignment="1">
      <alignment horizontal="distributed" vertical="center" indent="1"/>
    </xf>
    <xf numFmtId="176" fontId="147" fillId="28" borderId="34" xfId="66" applyNumberFormat="1" applyFont="1" applyFill="1" applyBorder="1" applyAlignment="1">
      <alignment horizontal="distributed" vertical="center" indent="1"/>
    </xf>
    <xf numFmtId="176" fontId="147" fillId="28" borderId="165" xfId="66" applyNumberFormat="1" applyFont="1" applyFill="1" applyBorder="1" applyAlignment="1">
      <alignment horizontal="distributed" vertical="center" indent="1"/>
    </xf>
    <xf numFmtId="0" fontId="147" fillId="0" borderId="79" xfId="66" applyFont="1" applyBorder="1" applyAlignment="1">
      <alignment horizontal="left" vertical="center"/>
    </xf>
    <xf numFmtId="0" fontId="147" fillId="0" borderId="45" xfId="66" applyFont="1" applyBorder="1" applyAlignment="1">
      <alignment horizontal="left" vertical="center"/>
    </xf>
    <xf numFmtId="0" fontId="147" fillId="0" borderId="10" xfId="66" applyFont="1" applyBorder="1" applyAlignment="1">
      <alignment horizontal="left" vertical="center"/>
    </xf>
    <xf numFmtId="0" fontId="147" fillId="0" borderId="160" xfId="66" applyFont="1" applyBorder="1" applyAlignment="1">
      <alignment horizontal="center" vertical="center"/>
    </xf>
    <xf numFmtId="0" fontId="147" fillId="0" borderId="161" xfId="66" applyFont="1" applyBorder="1" applyAlignment="1">
      <alignment horizontal="center" vertical="center"/>
    </xf>
    <xf numFmtId="0" fontId="147" fillId="0" borderId="172" xfId="66" applyFont="1" applyBorder="1" applyAlignment="1">
      <alignment horizontal="center" vertical="center"/>
    </xf>
    <xf numFmtId="38" fontId="147" fillId="0" borderId="175" xfId="67" applyFont="1" applyFill="1" applyBorder="1" applyAlignment="1">
      <alignment vertical="center"/>
    </xf>
    <xf numFmtId="38" fontId="147" fillId="0" borderId="161" xfId="67" applyFont="1" applyFill="1" applyBorder="1" applyAlignment="1">
      <alignment vertical="center"/>
    </xf>
    <xf numFmtId="0" fontId="147" fillId="0" borderId="49" xfId="66" applyFont="1" applyBorder="1" applyAlignment="1">
      <alignment horizontal="center" vertical="center"/>
    </xf>
    <xf numFmtId="0" fontId="147" fillId="0" borderId="14" xfId="66" applyFont="1" applyBorder="1" applyAlignment="1">
      <alignment horizontal="center" vertical="center"/>
    </xf>
    <xf numFmtId="0" fontId="147" fillId="0" borderId="32" xfId="66" applyFont="1" applyBorder="1" applyAlignment="1">
      <alignment horizontal="center" vertical="center"/>
    </xf>
    <xf numFmtId="0" fontId="147" fillId="0" borderId="85" xfId="66" applyFont="1" applyBorder="1" applyAlignment="1">
      <alignment horizontal="right" vertical="center"/>
    </xf>
    <xf numFmtId="0" fontId="147" fillId="0" borderId="0" xfId="66" applyFont="1" applyAlignment="1">
      <alignment horizontal="right" vertical="center"/>
    </xf>
    <xf numFmtId="0" fontId="147" fillId="0" borderId="12" xfId="66" applyFont="1" applyBorder="1" applyAlignment="1">
      <alignment horizontal="right" vertical="center"/>
    </xf>
    <xf numFmtId="0" fontId="147" fillId="0" borderId="29" xfId="66" applyFont="1" applyBorder="1" applyAlignment="1">
      <alignment horizontal="right" vertical="center"/>
    </xf>
    <xf numFmtId="0" fontId="147" fillId="0" borderId="15" xfId="66" applyFont="1" applyBorder="1" applyAlignment="1">
      <alignment vertical="center"/>
    </xf>
    <xf numFmtId="0" fontId="147" fillId="0" borderId="32" xfId="66" applyFont="1" applyBorder="1" applyAlignment="1">
      <alignment vertical="center"/>
    </xf>
    <xf numFmtId="0" fontId="147" fillId="0" borderId="83" xfId="66" applyFont="1" applyBorder="1" applyAlignment="1">
      <alignment horizontal="center" vertical="center"/>
    </xf>
    <xf numFmtId="0" fontId="147" fillId="0" borderId="52" xfId="66" applyFont="1" applyBorder="1" applyAlignment="1">
      <alignment horizontal="center" vertical="center"/>
    </xf>
    <xf numFmtId="0" fontId="147" fillId="0" borderId="54" xfId="66" applyFont="1" applyBorder="1" applyAlignment="1">
      <alignment horizontal="center" vertical="center"/>
    </xf>
    <xf numFmtId="0" fontId="147" fillId="0" borderId="0" xfId="66" applyFont="1" applyAlignment="1">
      <alignment horizontal="center" vertical="center"/>
    </xf>
    <xf numFmtId="0" fontId="147" fillId="0" borderId="15" xfId="66" applyFont="1" applyBorder="1" applyAlignment="1">
      <alignment horizontal="center" vertical="center"/>
    </xf>
    <xf numFmtId="0" fontId="147" fillId="0" borderId="79" xfId="66" applyFont="1" applyBorder="1" applyAlignment="1">
      <alignment horizontal="center" vertical="center"/>
    </xf>
    <xf numFmtId="0" fontId="147" fillId="0" borderId="45" xfId="66" applyFont="1" applyBorder="1" applyAlignment="1">
      <alignment horizontal="center" vertical="center"/>
    </xf>
    <xf numFmtId="0" fontId="147" fillId="0" borderId="10" xfId="66" applyFont="1" applyBorder="1" applyAlignment="1">
      <alignment horizontal="center" vertical="center"/>
    </xf>
    <xf numFmtId="38" fontId="147" fillId="0" borderId="20" xfId="67" applyFont="1" applyFill="1" applyBorder="1" applyAlignment="1">
      <alignment horizontal="right"/>
    </xf>
    <xf numFmtId="38" fontId="147" fillId="0" borderId="52" xfId="67" applyFont="1" applyFill="1" applyBorder="1" applyAlignment="1">
      <alignment horizontal="right"/>
    </xf>
    <xf numFmtId="38" fontId="147" fillId="0" borderId="85" xfId="67" applyFont="1" applyFill="1" applyBorder="1" applyAlignment="1">
      <alignment horizontal="right"/>
    </xf>
    <xf numFmtId="38" fontId="147" fillId="0" borderId="0" xfId="67" applyFont="1" applyFill="1" applyBorder="1" applyAlignment="1">
      <alignment horizontal="right"/>
    </xf>
    <xf numFmtId="0" fontId="147" fillId="0" borderId="54" xfId="66" applyFont="1" applyBorder="1" applyAlignment="1"/>
    <xf numFmtId="0" fontId="147" fillId="0" borderId="15" xfId="66" applyFont="1" applyBorder="1" applyAlignment="1"/>
    <xf numFmtId="0" fontId="147" fillId="0" borderId="139" xfId="66" applyFont="1" applyBorder="1" applyAlignment="1">
      <alignment horizontal="center" vertical="center" textRotation="255"/>
    </xf>
    <xf numFmtId="0" fontId="147" fillId="0" borderId="130" xfId="66" applyFont="1" applyBorder="1" applyAlignment="1">
      <alignment horizontal="center" vertical="center" textRotation="255"/>
    </xf>
    <xf numFmtId="0" fontId="147" fillId="0" borderId="132" xfId="66" applyFont="1" applyBorder="1" applyAlignment="1">
      <alignment horizontal="center" vertical="center" textRotation="255"/>
    </xf>
    <xf numFmtId="0" fontId="147" fillId="0" borderId="48" xfId="66" applyFont="1" applyBorder="1" applyAlignment="1">
      <alignment horizontal="center" vertical="center"/>
    </xf>
    <xf numFmtId="0" fontId="147" fillId="0" borderId="50" xfId="66" applyFont="1" applyBorder="1" applyAlignment="1">
      <alignment horizontal="center" vertical="center"/>
    </xf>
    <xf numFmtId="0" fontId="147" fillId="0" borderId="19" xfId="66" applyFont="1" applyBorder="1" applyAlignment="1">
      <alignment horizontal="center" vertical="center"/>
    </xf>
    <xf numFmtId="0" fontId="147" fillId="0" borderId="53" xfId="66" applyFont="1" applyBorder="1" applyAlignment="1">
      <alignment horizontal="center" vertical="center"/>
    </xf>
    <xf numFmtId="0" fontId="147" fillId="0" borderId="44" xfId="66" applyFont="1" applyBorder="1" applyAlignment="1">
      <alignment horizontal="center" vertical="center"/>
    </xf>
    <xf numFmtId="0" fontId="126" fillId="0" borderId="11" xfId="66" applyFont="1" applyBorder="1" applyAlignment="1">
      <alignment vertical="center"/>
    </xf>
    <xf numFmtId="0" fontId="126" fillId="0" borderId="38" xfId="66" applyFont="1" applyBorder="1" applyAlignment="1">
      <alignment vertical="center"/>
    </xf>
    <xf numFmtId="0" fontId="147" fillId="0" borderId="16" xfId="66" applyFont="1" applyBorder="1" applyAlignment="1">
      <alignment vertical="center"/>
    </xf>
    <xf numFmtId="0" fontId="147" fillId="0" borderId="34" xfId="66" applyFont="1" applyBorder="1" applyAlignment="1">
      <alignment vertical="center"/>
    </xf>
    <xf numFmtId="38" fontId="147" fillId="0" borderId="12" xfId="67" applyFont="1" applyFill="1" applyBorder="1" applyAlignment="1">
      <alignment horizontal="right" vertical="center"/>
    </xf>
    <xf numFmtId="38" fontId="147" fillId="0" borderId="29" xfId="67" applyFont="1" applyFill="1" applyBorder="1" applyAlignment="1">
      <alignment horizontal="right" vertical="center"/>
    </xf>
    <xf numFmtId="0" fontId="147" fillId="0" borderId="52" xfId="66" applyFont="1" applyBorder="1" applyAlignment="1">
      <alignment horizontal="right" vertical="center"/>
    </xf>
    <xf numFmtId="0" fontId="147" fillId="0" borderId="34" xfId="66" applyFont="1" applyBorder="1" applyAlignment="1">
      <alignment horizontal="left" vertical="center"/>
    </xf>
    <xf numFmtId="0" fontId="147" fillId="0" borderId="165" xfId="66" applyFont="1" applyBorder="1" applyAlignment="1">
      <alignment horizontal="left" vertical="center"/>
    </xf>
    <xf numFmtId="0" fontId="147" fillId="0" borderId="33" xfId="66" applyFont="1" applyBorder="1" applyAlignment="1">
      <alignment horizontal="center" vertical="center"/>
    </xf>
    <xf numFmtId="0" fontId="147" fillId="0" borderId="29" xfId="66" applyFont="1" applyBorder="1" applyAlignment="1">
      <alignment horizontal="left" vertical="center"/>
    </xf>
    <xf numFmtId="0" fontId="147" fillId="0" borderId="106" xfId="66" applyFont="1" applyBorder="1" applyAlignment="1">
      <alignment horizontal="left" vertical="center"/>
    </xf>
    <xf numFmtId="0" fontId="147" fillId="0" borderId="76" xfId="66" applyFont="1" applyBorder="1" applyAlignment="1">
      <alignment horizontal="center" vertical="center"/>
    </xf>
    <xf numFmtId="0" fontId="147" fillId="0" borderId="12" xfId="66" applyFont="1" applyBorder="1" applyAlignment="1">
      <alignment horizontal="center" vertical="center"/>
    </xf>
    <xf numFmtId="0" fontId="147" fillId="0" borderId="167" xfId="66" applyFont="1" applyBorder="1" applyAlignment="1">
      <alignment vertical="center"/>
    </xf>
    <xf numFmtId="0" fontId="147" fillId="0" borderId="88" xfId="66" applyFont="1" applyBorder="1" applyAlignment="1">
      <alignment vertical="center"/>
    </xf>
    <xf numFmtId="0" fontId="149" fillId="0" borderId="85" xfId="66" applyFont="1" applyBorder="1" applyAlignment="1">
      <alignment horizontal="center" vertical="top" wrapText="1"/>
    </xf>
    <xf numFmtId="0" fontId="149" fillId="0" borderId="0" xfId="66" applyFont="1" applyAlignment="1">
      <alignment horizontal="center" vertical="top"/>
    </xf>
    <xf numFmtId="0" fontId="149" fillId="0" borderId="15" xfId="66" applyFont="1" applyBorder="1" applyAlignment="1">
      <alignment horizontal="center" vertical="top"/>
    </xf>
    <xf numFmtId="0" fontId="149" fillId="0" borderId="64" xfId="66" applyFont="1" applyBorder="1" applyAlignment="1">
      <alignment horizontal="center" vertical="top"/>
    </xf>
    <xf numFmtId="0" fontId="149" fillId="0" borderId="45" xfId="66" applyFont="1" applyBorder="1" applyAlignment="1">
      <alignment horizontal="center" vertical="top"/>
    </xf>
    <xf numFmtId="0" fontId="149" fillId="0" borderId="10" xfId="66" applyFont="1" applyBorder="1" applyAlignment="1">
      <alignment horizontal="center" vertical="top"/>
    </xf>
    <xf numFmtId="0" fontId="149" fillId="0" borderId="187" xfId="66" applyFont="1" applyBorder="1" applyAlignment="1">
      <alignment horizontal="right" vertical="center"/>
    </xf>
    <xf numFmtId="0" fontId="149" fillId="0" borderId="173" xfId="66" applyFont="1" applyBorder="1" applyAlignment="1">
      <alignment horizontal="right" vertical="center"/>
    </xf>
    <xf numFmtId="38" fontId="149" fillId="0" borderId="173" xfId="67" applyFont="1" applyFill="1" applyBorder="1" applyAlignment="1">
      <alignment horizontal="right" vertical="center"/>
    </xf>
    <xf numFmtId="0" fontId="149" fillId="0" borderId="64" xfId="66" applyFont="1" applyBorder="1" applyAlignment="1">
      <alignment horizontal="center" vertical="center" shrinkToFit="1"/>
    </xf>
    <xf numFmtId="0" fontId="149" fillId="0" borderId="45" xfId="66" applyFont="1" applyBorder="1" applyAlignment="1">
      <alignment horizontal="center" vertical="center" shrinkToFit="1"/>
    </xf>
    <xf numFmtId="0" fontId="149" fillId="0" borderId="45" xfId="66" applyFont="1" applyBorder="1" applyAlignment="1">
      <alignment horizontal="right" vertical="center" shrinkToFit="1"/>
    </xf>
    <xf numFmtId="0" fontId="199" fillId="0" borderId="0" xfId="60" applyFont="1" applyAlignment="1" applyProtection="1">
      <alignment horizontal="center" vertical="center"/>
    </xf>
    <xf numFmtId="0" fontId="149" fillId="0" borderId="85" xfId="66" applyFont="1" applyBorder="1" applyAlignment="1">
      <alignment horizontal="right" vertical="center"/>
    </xf>
    <xf numFmtId="0" fontId="149" fillId="0" borderId="0" xfId="66" applyFont="1" applyAlignment="1">
      <alignment horizontal="right" vertical="center"/>
    </xf>
    <xf numFmtId="38" fontId="149" fillId="0" borderId="0" xfId="67" applyFont="1" applyFill="1" applyBorder="1" applyAlignment="1">
      <alignment horizontal="right" vertical="center"/>
    </xf>
    <xf numFmtId="0" fontId="147" fillId="0" borderId="20" xfId="66" applyFont="1" applyBorder="1" applyAlignment="1">
      <alignment horizontal="right" vertical="center"/>
    </xf>
    <xf numFmtId="0" fontId="147" fillId="0" borderId="64" xfId="66" applyFont="1" applyBorder="1" applyAlignment="1">
      <alignment horizontal="right" vertical="center"/>
    </xf>
    <xf numFmtId="0" fontId="147" fillId="0" borderId="45" xfId="66" applyFont="1" applyBorder="1" applyAlignment="1">
      <alignment horizontal="right" vertical="center"/>
    </xf>
    <xf numFmtId="0" fontId="147" fillId="0" borderId="80" xfId="66" applyFont="1" applyBorder="1" applyAlignment="1">
      <alignment horizontal="left" vertical="center"/>
    </xf>
    <xf numFmtId="0" fontId="149" fillId="0" borderId="76" xfId="66" applyFont="1" applyBorder="1" applyAlignment="1">
      <alignment horizontal="right" vertical="center"/>
    </xf>
    <xf numFmtId="0" fontId="149" fillId="0" borderId="49" xfId="66" applyFont="1" applyBorder="1" applyAlignment="1">
      <alignment horizontal="right" vertical="center"/>
    </xf>
    <xf numFmtId="38" fontId="149" fillId="0" borderId="49" xfId="67" applyFont="1" applyFill="1" applyBorder="1" applyAlignment="1">
      <alignment horizontal="right" vertical="center"/>
    </xf>
    <xf numFmtId="0" fontId="147" fillId="0" borderId="88" xfId="66" applyFont="1" applyBorder="1" applyAlignment="1">
      <alignment horizontal="left" vertical="center"/>
    </xf>
    <xf numFmtId="0" fontId="147" fillId="0" borderId="168" xfId="66" applyFont="1" applyBorder="1" applyAlignment="1">
      <alignment horizontal="left" vertical="center"/>
    </xf>
    <xf numFmtId="0" fontId="147" fillId="0" borderId="37" xfId="66" applyFont="1" applyBorder="1" applyAlignment="1">
      <alignment horizontal="center" vertical="center"/>
    </xf>
    <xf numFmtId="0" fontId="54" fillId="0" borderId="0" xfId="66" applyFont="1" applyAlignment="1">
      <alignment horizontal="center" vertical="center"/>
    </xf>
    <xf numFmtId="0" fontId="54" fillId="0" borderId="0" xfId="66" applyFont="1" applyAlignment="1">
      <alignment vertical="center"/>
    </xf>
    <xf numFmtId="0" fontId="37" fillId="0" borderId="0" xfId="66" applyFont="1" applyAlignment="1">
      <alignment horizontal="left" vertical="center" wrapText="1"/>
    </xf>
    <xf numFmtId="0" fontId="58" fillId="0" borderId="0" xfId="66" applyFont="1" applyAlignment="1">
      <alignment horizontal="center" vertical="center"/>
    </xf>
    <xf numFmtId="0" fontId="37" fillId="0" borderId="0" xfId="66" applyFont="1" applyAlignment="1">
      <alignment vertical="center" wrapText="1"/>
    </xf>
    <xf numFmtId="0" fontId="37" fillId="0" borderId="0" xfId="66" applyFont="1" applyAlignment="1">
      <alignment vertical="center"/>
    </xf>
    <xf numFmtId="0" fontId="54" fillId="0" borderId="0" xfId="66" applyFont="1" applyAlignment="1">
      <alignment vertical="center" wrapText="1"/>
    </xf>
    <xf numFmtId="0" fontId="54" fillId="0" borderId="0" xfId="66" applyFont="1" applyAlignment="1">
      <alignment horizontal="left" vertical="center" indent="1"/>
    </xf>
    <xf numFmtId="0" fontId="72" fillId="28" borderId="20" xfId="65" applyFont="1" applyFill="1" applyBorder="1" applyAlignment="1">
      <alignment horizontal="center" vertical="center"/>
    </xf>
    <xf numFmtId="0" fontId="72" fillId="28" borderId="52" xfId="65" applyFont="1" applyFill="1" applyBorder="1" applyAlignment="1">
      <alignment horizontal="center" vertical="center"/>
    </xf>
    <xf numFmtId="0" fontId="72" fillId="28" borderId="54" xfId="65" applyFont="1" applyFill="1" applyBorder="1" applyAlignment="1">
      <alignment horizontal="center" vertical="center"/>
    </xf>
    <xf numFmtId="0" fontId="72" fillId="28" borderId="85" xfId="65" applyFont="1" applyFill="1" applyBorder="1" applyAlignment="1">
      <alignment horizontal="center" vertical="center"/>
    </xf>
    <xf numFmtId="0" fontId="72" fillId="28" borderId="0" xfId="65" applyFont="1" applyFill="1" applyAlignment="1">
      <alignment horizontal="center" vertical="center"/>
    </xf>
    <xf numFmtId="0" fontId="72" fillId="28" borderId="15" xfId="65" applyFont="1" applyFill="1" applyBorder="1" applyAlignment="1">
      <alignment horizontal="center" vertical="center"/>
    </xf>
    <xf numFmtId="0" fontId="72" fillId="28" borderId="12" xfId="65" applyFont="1" applyFill="1" applyBorder="1" applyAlignment="1">
      <alignment horizontal="center" vertical="center"/>
    </xf>
    <xf numFmtId="0" fontId="72" fillId="28" borderId="29" xfId="65" applyFont="1" applyFill="1" applyBorder="1" applyAlignment="1">
      <alignment horizontal="center" vertical="center"/>
    </xf>
    <xf numFmtId="0" fontId="72" fillId="28" borderId="32" xfId="65" applyFont="1" applyFill="1" applyBorder="1" applyAlignment="1">
      <alignment horizontal="center" vertical="center"/>
    </xf>
    <xf numFmtId="0" fontId="72" fillId="0" borderId="0" xfId="65" applyFont="1" applyAlignment="1">
      <alignment horizontal="distributed" vertical="center"/>
    </xf>
    <xf numFmtId="0" fontId="154" fillId="0" borderId="29" xfId="65" applyFont="1" applyBorder="1" applyAlignment="1">
      <alignment horizontal="right" vertical="center"/>
    </xf>
    <xf numFmtId="0" fontId="72" fillId="0" borderId="52" xfId="65" applyFont="1" applyBorder="1" applyAlignment="1">
      <alignment horizontal="distributed" vertical="center" wrapText="1"/>
    </xf>
    <xf numFmtId="0" fontId="72" fillId="0" borderId="0" xfId="65" applyFont="1" applyAlignment="1">
      <alignment horizontal="distributed" vertical="center" wrapText="1"/>
    </xf>
    <xf numFmtId="0" fontId="72" fillId="0" borderId="29" xfId="65" applyFont="1" applyBorder="1" applyAlignment="1">
      <alignment horizontal="distributed" vertical="center" wrapText="1"/>
    </xf>
    <xf numFmtId="0" fontId="72" fillId="0" borderId="20" xfId="65" applyFont="1" applyBorder="1" applyAlignment="1">
      <alignment horizontal="center" vertical="center"/>
    </xf>
    <xf numFmtId="0" fontId="72" fillId="0" borderId="52" xfId="65" applyFont="1" applyBorder="1" applyAlignment="1">
      <alignment horizontal="center" vertical="center"/>
    </xf>
    <xf numFmtId="0" fontId="72" fillId="0" borderId="54" xfId="65" applyFont="1" applyBorder="1" applyAlignment="1">
      <alignment horizontal="center" vertical="center"/>
    </xf>
    <xf numFmtId="0" fontId="72" fillId="0" borderId="12" xfId="65" applyFont="1" applyBorder="1" applyAlignment="1">
      <alignment horizontal="center" vertical="center"/>
    </xf>
    <xf numFmtId="0" fontId="72" fillId="0" borderId="29" xfId="65" applyFont="1" applyBorder="1" applyAlignment="1">
      <alignment horizontal="center" vertical="center"/>
    </xf>
    <xf numFmtId="0" fontId="72" fillId="0" borderId="32" xfId="65" applyFont="1" applyBorder="1" applyAlignment="1">
      <alignment horizontal="center" vertical="center"/>
    </xf>
    <xf numFmtId="0" fontId="72" fillId="28" borderId="20" xfId="65" applyFont="1" applyFill="1" applyBorder="1" applyAlignment="1">
      <alignment horizontal="right" vertical="center"/>
    </xf>
    <xf numFmtId="0" fontId="72" fillId="28" borderId="52" xfId="65" applyFont="1" applyFill="1" applyBorder="1" applyAlignment="1">
      <alignment horizontal="right" vertical="center"/>
    </xf>
    <xf numFmtId="0" fontId="72" fillId="28" borderId="54" xfId="65" applyFont="1" applyFill="1" applyBorder="1" applyAlignment="1">
      <alignment horizontal="right" vertical="center"/>
    </xf>
    <xf numFmtId="0" fontId="72" fillId="28" borderId="12" xfId="65" applyFont="1" applyFill="1" applyBorder="1" applyAlignment="1">
      <alignment horizontal="right" vertical="center"/>
    </xf>
    <xf numFmtId="0" fontId="72" fillId="28" borderId="29" xfId="65" applyFont="1" applyFill="1" applyBorder="1" applyAlignment="1">
      <alignment horizontal="right" vertical="center"/>
    </xf>
    <xf numFmtId="0" fontId="72" fillId="28" borderId="32" xfId="65" applyFont="1" applyFill="1" applyBorder="1" applyAlignment="1">
      <alignment horizontal="right" vertical="center"/>
    </xf>
    <xf numFmtId="0" fontId="69" fillId="0" borderId="0" xfId="65" applyFont="1" applyAlignment="1">
      <alignment vertical="center"/>
    </xf>
    <xf numFmtId="0" fontId="69" fillId="0" borderId="29" xfId="65" applyFont="1" applyBorder="1" applyAlignment="1">
      <alignment vertical="center"/>
    </xf>
    <xf numFmtId="0" fontId="155" fillId="28" borderId="20" xfId="65" applyFont="1" applyFill="1" applyBorder="1" applyAlignment="1">
      <alignment horizontal="center" vertical="center"/>
    </xf>
    <xf numFmtId="0" fontId="155" fillId="28" borderId="52" xfId="65" applyFont="1" applyFill="1" applyBorder="1" applyAlignment="1">
      <alignment horizontal="center" vertical="center"/>
    </xf>
    <xf numFmtId="0" fontId="155" fillId="28" borderId="52" xfId="65" applyFont="1" applyFill="1" applyBorder="1" applyAlignment="1">
      <alignment horizontal="left" vertical="center"/>
    </xf>
    <xf numFmtId="0" fontId="155" fillId="28" borderId="52" xfId="65" applyFont="1" applyFill="1" applyBorder="1" applyAlignment="1">
      <alignment vertical="center"/>
    </xf>
    <xf numFmtId="0" fontId="155" fillId="28" borderId="54" xfId="65" applyFont="1" applyFill="1" applyBorder="1" applyAlignment="1">
      <alignment vertical="center"/>
    </xf>
    <xf numFmtId="0" fontId="155" fillId="28" borderId="29" xfId="65" applyFont="1" applyFill="1" applyBorder="1" applyAlignment="1">
      <alignment vertical="center"/>
    </xf>
    <xf numFmtId="0" fontId="155" fillId="28" borderId="32" xfId="65" applyFont="1" applyFill="1" applyBorder="1" applyAlignment="1">
      <alignment vertical="center"/>
    </xf>
    <xf numFmtId="0" fontId="72" fillId="28" borderId="52" xfId="65" applyFont="1" applyFill="1" applyBorder="1" applyAlignment="1">
      <alignment vertical="center"/>
    </xf>
    <xf numFmtId="0" fontId="72" fillId="28" borderId="54" xfId="65" applyFont="1" applyFill="1" applyBorder="1" applyAlignment="1">
      <alignment vertical="center"/>
    </xf>
    <xf numFmtId="0" fontId="72" fillId="28" borderId="12" xfId="65" applyFont="1" applyFill="1" applyBorder="1" applyAlignment="1">
      <alignment vertical="center"/>
    </xf>
    <xf numFmtId="0" fontId="72" fillId="28" borderId="29" xfId="65" applyFont="1" applyFill="1" applyBorder="1" applyAlignment="1">
      <alignment vertical="center"/>
    </xf>
    <xf numFmtId="0" fontId="72" fillId="28" borderId="32" xfId="65" applyFont="1" applyFill="1" applyBorder="1" applyAlignment="1">
      <alignment vertical="center"/>
    </xf>
    <xf numFmtId="0" fontId="154" fillId="0" borderId="52" xfId="65" applyFont="1" applyBorder="1" applyAlignment="1">
      <alignment horizontal="distributed" vertical="center" wrapText="1"/>
    </xf>
    <xf numFmtId="0" fontId="154" fillId="0" borderId="0" xfId="65" applyFont="1" applyAlignment="1">
      <alignment horizontal="distributed" vertical="center" wrapText="1"/>
    </xf>
    <xf numFmtId="0" fontId="154" fillId="0" borderId="29" xfId="65" applyFont="1" applyBorder="1" applyAlignment="1">
      <alignment horizontal="distributed" vertical="center" wrapText="1"/>
    </xf>
    <xf numFmtId="0" fontId="155" fillId="28" borderId="12" xfId="65" applyFont="1" applyFill="1" applyBorder="1" applyAlignment="1">
      <alignment horizontal="center" vertical="center"/>
    </xf>
    <xf numFmtId="0" fontId="155" fillId="28" borderId="29" xfId="65" applyFont="1" applyFill="1" applyBorder="1" applyAlignment="1">
      <alignment horizontal="center" vertical="center"/>
    </xf>
    <xf numFmtId="0" fontId="72" fillId="0" borderId="20" xfId="65" applyFont="1" applyBorder="1" applyAlignment="1">
      <alignment vertical="center"/>
    </xf>
    <xf numFmtId="0" fontId="72" fillId="0" borderId="52" xfId="65" applyFont="1" applyBorder="1" applyAlignment="1">
      <alignment vertical="center"/>
    </xf>
    <xf numFmtId="0" fontId="72" fillId="0" borderId="54" xfId="65" applyFont="1" applyBorder="1" applyAlignment="1">
      <alignment vertical="center"/>
    </xf>
    <xf numFmtId="0" fontId="72" fillId="0" borderId="85" xfId="65" applyFont="1" applyBorder="1" applyAlignment="1">
      <alignment vertical="center"/>
    </xf>
    <xf numFmtId="0" fontId="72" fillId="0" borderId="0" xfId="65" applyFont="1" applyAlignment="1">
      <alignment vertical="center"/>
    </xf>
    <xf numFmtId="0" fontId="72" fillId="0" borderId="15" xfId="65" applyFont="1" applyBorder="1" applyAlignment="1">
      <alignment vertical="center"/>
    </xf>
    <xf numFmtId="0" fontId="72" fillId="0" borderId="12" xfId="65" applyFont="1" applyBorder="1" applyAlignment="1">
      <alignment vertical="center"/>
    </xf>
    <xf numFmtId="0" fontId="72" fillId="0" borderId="29" xfId="65" applyFont="1" applyBorder="1" applyAlignment="1">
      <alignment vertical="center"/>
    </xf>
    <xf numFmtId="0" fontId="72" fillId="0" borderId="32" xfId="65" applyFont="1" applyBorder="1" applyAlignment="1">
      <alignment vertical="center"/>
    </xf>
    <xf numFmtId="0" fontId="151" fillId="0" borderId="0" xfId="65" applyFont="1" applyAlignment="1">
      <alignment horizontal="left" vertical="center"/>
    </xf>
    <xf numFmtId="0" fontId="153" fillId="0" borderId="0" xfId="65" applyFont="1" applyAlignment="1">
      <alignment horizontal="center" vertical="top"/>
    </xf>
    <xf numFmtId="0" fontId="91" fillId="0" borderId="0" xfId="65" applyFont="1" applyAlignment="1">
      <alignment horizontal="center" vertical="top"/>
    </xf>
    <xf numFmtId="0" fontId="69" fillId="0" borderId="0" xfId="65" applyFont="1" applyAlignment="1">
      <alignment horizontal="left" vertical="center"/>
    </xf>
    <xf numFmtId="0" fontId="69" fillId="0" borderId="29" xfId="65" applyFont="1" applyBorder="1" applyAlignment="1">
      <alignment horizontal="left" vertical="center"/>
    </xf>
    <xf numFmtId="0" fontId="151" fillId="0" borderId="29" xfId="65" applyFont="1" applyBorder="1" applyAlignment="1">
      <alignment horizontal="right" vertical="center"/>
    </xf>
    <xf numFmtId="0" fontId="72" fillId="0" borderId="52" xfId="65" applyFont="1" applyBorder="1" applyAlignment="1">
      <alignment horizontal="distributed" vertical="center"/>
    </xf>
    <xf numFmtId="0" fontId="72" fillId="0" borderId="29" xfId="65" applyFont="1" applyBorder="1" applyAlignment="1">
      <alignment horizontal="distributed" vertical="center"/>
    </xf>
    <xf numFmtId="0" fontId="72" fillId="0" borderId="85" xfId="65" applyFont="1" applyBorder="1" applyAlignment="1">
      <alignment horizontal="center" vertical="center"/>
    </xf>
    <xf numFmtId="0" fontId="72" fillId="0" borderId="0" xfId="65" applyFont="1" applyAlignment="1">
      <alignment horizontal="center" vertical="center"/>
    </xf>
    <xf numFmtId="0" fontId="72" fillId="0" borderId="15" xfId="65" applyFont="1" applyBorder="1" applyAlignment="1">
      <alignment horizontal="center" vertical="center"/>
    </xf>
    <xf numFmtId="190" fontId="72" fillId="0" borderId="0" xfId="65" applyNumberFormat="1" applyFont="1" applyAlignment="1">
      <alignment vertical="center"/>
    </xf>
    <xf numFmtId="0" fontId="72" fillId="0" borderId="0" xfId="65" applyFont="1" applyAlignment="1">
      <alignment horizontal="distributed" vertical="center" justifyLastLine="1"/>
    </xf>
    <xf numFmtId="0" fontId="72" fillId="0" borderId="20" xfId="65" applyFont="1" applyBorder="1" applyAlignment="1">
      <alignment horizontal="left" vertical="center"/>
    </xf>
    <xf numFmtId="0" fontId="72" fillId="0" borderId="52" xfId="65" applyFont="1" applyBorder="1" applyAlignment="1">
      <alignment horizontal="left" vertical="center"/>
    </xf>
    <xf numFmtId="0" fontId="72" fillId="0" borderId="54" xfId="65" applyFont="1" applyBorder="1" applyAlignment="1">
      <alignment horizontal="left" vertical="center"/>
    </xf>
    <xf numFmtId="0" fontId="72" fillId="0" borderId="85" xfId="65" applyFont="1" applyBorder="1" applyAlignment="1">
      <alignment horizontal="left" vertical="center"/>
    </xf>
    <xf numFmtId="0" fontId="72" fillId="0" borderId="0" xfId="65" applyFont="1" applyAlignment="1">
      <alignment horizontal="left" vertical="center"/>
    </xf>
    <xf numFmtId="0" fontId="72" fillId="0" borderId="15" xfId="65" applyFont="1" applyBorder="1" applyAlignment="1">
      <alignment horizontal="left" vertical="center"/>
    </xf>
    <xf numFmtId="0" fontId="72" fillId="0" borderId="0" xfId="65" applyFont="1" applyAlignment="1">
      <alignment horizontal="right" vertical="center"/>
    </xf>
    <xf numFmtId="49" fontId="72" fillId="0" borderId="12" xfId="65" applyNumberFormat="1" applyFont="1" applyBorder="1" applyAlignment="1">
      <alignment vertical="center"/>
    </xf>
    <xf numFmtId="49" fontId="72" fillId="0" borderId="29" xfId="65" applyNumberFormat="1" applyFont="1" applyBorder="1" applyAlignment="1">
      <alignment vertical="center"/>
    </xf>
    <xf numFmtId="49" fontId="72" fillId="0" borderId="32" xfId="65" applyNumberFormat="1" applyFont="1" applyBorder="1" applyAlignment="1">
      <alignment vertical="center"/>
    </xf>
    <xf numFmtId="0" fontId="154" fillId="0" borderId="0" xfId="65" applyFont="1" applyAlignment="1">
      <alignment horizontal="distributed" vertical="center"/>
    </xf>
    <xf numFmtId="0" fontId="154" fillId="0" borderId="29" xfId="65" applyFont="1" applyBorder="1" applyAlignment="1">
      <alignment vertical="center"/>
    </xf>
    <xf numFmtId="0" fontId="72" fillId="0" borderId="12" xfId="65" applyFont="1" applyBorder="1" applyAlignment="1">
      <alignment horizontal="left" vertical="center"/>
    </xf>
    <xf numFmtId="0" fontId="72" fillId="0" borderId="29" xfId="65" applyFont="1" applyBorder="1" applyAlignment="1">
      <alignment horizontal="left" vertical="center"/>
    </xf>
    <xf numFmtId="0" fontId="72" fillId="0" borderId="32" xfId="65" applyFont="1" applyBorder="1" applyAlignment="1">
      <alignment horizontal="left" vertical="center"/>
    </xf>
    <xf numFmtId="0" fontId="154" fillId="0" borderId="20" xfId="65" applyFont="1" applyBorder="1" applyAlignment="1">
      <alignment horizontal="center" vertical="center" wrapText="1"/>
    </xf>
    <xf numFmtId="0" fontId="154" fillId="0" borderId="52" xfId="65" applyFont="1" applyBorder="1" applyAlignment="1">
      <alignment horizontal="center" vertical="center" wrapText="1"/>
    </xf>
    <xf numFmtId="0" fontId="154" fillId="28" borderId="52" xfId="65" applyFont="1" applyFill="1" applyBorder="1" applyAlignment="1">
      <alignment horizontal="center" vertical="center" wrapText="1"/>
    </xf>
    <xf numFmtId="0" fontId="154" fillId="28" borderId="54" xfId="65" applyFont="1" applyFill="1" applyBorder="1" applyAlignment="1">
      <alignment horizontal="center" vertical="center" wrapText="1"/>
    </xf>
    <xf numFmtId="0" fontId="154" fillId="0" borderId="85" xfId="65" applyFont="1" applyBorder="1" applyAlignment="1">
      <alignment vertical="center" wrapText="1"/>
    </xf>
    <xf numFmtId="0" fontId="154" fillId="0" borderId="0" xfId="65" applyFont="1" applyAlignment="1">
      <alignment vertical="center" wrapText="1"/>
    </xf>
    <xf numFmtId="0" fontId="154" fillId="0" borderId="15" xfId="65" applyFont="1" applyBorder="1" applyAlignment="1">
      <alignment vertical="center" wrapText="1"/>
    </xf>
    <xf numFmtId="0" fontId="154" fillId="0" borderId="12" xfId="65" applyFont="1" applyBorder="1" applyAlignment="1">
      <alignment horizontal="center" vertical="center" wrapText="1"/>
    </xf>
    <xf numFmtId="0" fontId="154" fillId="0" borderId="29" xfId="65" applyFont="1" applyBorder="1" applyAlignment="1">
      <alignment horizontal="center" vertical="center" wrapText="1"/>
    </xf>
    <xf numFmtId="0" fontId="154" fillId="28" borderId="29" xfId="65" applyFont="1" applyFill="1" applyBorder="1" applyAlignment="1">
      <alignment horizontal="center" vertical="center" wrapText="1"/>
    </xf>
    <xf numFmtId="0" fontId="154" fillId="28" borderId="32" xfId="65" applyFont="1" applyFill="1" applyBorder="1" applyAlignment="1">
      <alignment horizontal="center" vertical="center" wrapText="1"/>
    </xf>
    <xf numFmtId="0" fontId="72" fillId="0" borderId="52" xfId="65" applyFont="1" applyBorder="1" applyAlignment="1">
      <alignment horizontal="center" vertical="center" wrapText="1"/>
    </xf>
    <xf numFmtId="0" fontId="72" fillId="0" borderId="0" xfId="65" applyFont="1" applyAlignment="1">
      <alignment horizontal="center" vertical="center" wrapText="1"/>
    </xf>
    <xf numFmtId="0" fontId="72" fillId="0" borderId="29" xfId="65" applyFont="1" applyBorder="1" applyAlignment="1">
      <alignment horizontal="center" vertical="center" wrapText="1"/>
    </xf>
    <xf numFmtId="0" fontId="72" fillId="0" borderId="20" xfId="65" applyFont="1" applyBorder="1" applyAlignment="1">
      <alignment horizontal="center" vertical="center" wrapText="1"/>
    </xf>
    <xf numFmtId="0" fontId="119" fillId="0" borderId="52" xfId="65" applyFont="1" applyBorder="1" applyAlignment="1">
      <alignment vertical="center"/>
    </xf>
    <xf numFmtId="0" fontId="119" fillId="0" borderId="54" xfId="65" applyFont="1" applyBorder="1" applyAlignment="1">
      <alignment vertical="center"/>
    </xf>
    <xf numFmtId="0" fontId="119" fillId="0" borderId="85" xfId="65" applyFont="1" applyBorder="1" applyAlignment="1">
      <alignment vertical="center"/>
    </xf>
    <xf numFmtId="0" fontId="119" fillId="0" borderId="0" xfId="65" applyFont="1" applyAlignment="1">
      <alignment vertical="center"/>
    </xf>
    <xf numFmtId="0" fontId="119" fillId="0" borderId="15" xfId="65" applyFont="1" applyBorder="1" applyAlignment="1">
      <alignment vertical="center"/>
    </xf>
    <xf numFmtId="0" fontId="119" fillId="0" borderId="12" xfId="65" applyFont="1" applyBorder="1" applyAlignment="1">
      <alignment vertical="center"/>
    </xf>
    <xf numFmtId="0" fontId="119" fillId="0" borderId="29" xfId="65" applyFont="1" applyBorder="1" applyAlignment="1">
      <alignment vertical="center"/>
    </xf>
    <xf numFmtId="0" fontId="119" fillId="0" borderId="32" xfId="65" applyFont="1" applyBorder="1" applyAlignment="1">
      <alignment vertical="center"/>
    </xf>
    <xf numFmtId="0" fontId="72" fillId="0" borderId="33" xfId="65" applyFont="1" applyBorder="1" applyAlignment="1">
      <alignment horizontal="center" vertical="center" wrapText="1"/>
    </xf>
    <xf numFmtId="0" fontId="72" fillId="0" borderId="54" xfId="65" applyFont="1" applyBorder="1" applyAlignment="1">
      <alignment horizontal="center" vertical="center" wrapText="1"/>
    </xf>
    <xf numFmtId="0" fontId="72" fillId="0" borderId="32" xfId="65" applyFont="1" applyBorder="1" applyAlignment="1">
      <alignment horizontal="center" vertical="center" wrapText="1"/>
    </xf>
    <xf numFmtId="0" fontId="155" fillId="28" borderId="52" xfId="65" applyFont="1" applyFill="1" applyBorder="1" applyAlignment="1">
      <alignment horizontal="center" vertical="center" wrapText="1"/>
    </xf>
    <xf numFmtId="0" fontId="155" fillId="28" borderId="29" xfId="65" applyFont="1" applyFill="1" applyBorder="1" applyAlignment="1">
      <alignment horizontal="center" vertical="center" wrapText="1"/>
    </xf>
    <xf numFmtId="0" fontId="155" fillId="28" borderId="33" xfId="65" applyFont="1" applyFill="1" applyBorder="1" applyAlignment="1">
      <alignment horizontal="center" vertical="center" wrapText="1"/>
    </xf>
    <xf numFmtId="0" fontId="155" fillId="28" borderId="54" xfId="65" applyFont="1" applyFill="1" applyBorder="1" applyAlignment="1">
      <alignment horizontal="center" vertical="center" wrapText="1"/>
    </xf>
    <xf numFmtId="0" fontId="155" fillId="28" borderId="32" xfId="65" applyFont="1" applyFill="1" applyBorder="1" applyAlignment="1">
      <alignment horizontal="center" vertical="center" wrapText="1"/>
    </xf>
    <xf numFmtId="0" fontId="72" fillId="0" borderId="20" xfId="65" applyFont="1" applyBorder="1" applyAlignment="1">
      <alignment horizontal="center" vertical="center" justifyLastLine="1"/>
    </xf>
    <xf numFmtId="0" fontId="72" fillId="0" borderId="52" xfId="65" applyFont="1" applyBorder="1" applyAlignment="1">
      <alignment horizontal="center" vertical="center" justifyLastLine="1"/>
    </xf>
    <xf numFmtId="0" fontId="72" fillId="0" borderId="54" xfId="65" applyFont="1" applyBorder="1" applyAlignment="1">
      <alignment horizontal="center" vertical="center" justifyLastLine="1"/>
    </xf>
    <xf numFmtId="0" fontId="72" fillId="0" borderId="12" xfId="65" applyFont="1" applyBorder="1" applyAlignment="1">
      <alignment horizontal="center" vertical="center" justifyLastLine="1"/>
    </xf>
    <xf numFmtId="0" fontId="72" fillId="0" borderId="29" xfId="65" applyFont="1" applyBorder="1" applyAlignment="1">
      <alignment horizontal="center" vertical="center" justifyLastLine="1"/>
    </xf>
    <xf numFmtId="0" fontId="72" fillId="0" borderId="32" xfId="65" applyFont="1" applyBorder="1" applyAlignment="1">
      <alignment horizontal="center" vertical="center" justifyLastLine="1"/>
    </xf>
    <xf numFmtId="0" fontId="72" fillId="0" borderId="20" xfId="65" applyFont="1" applyBorder="1" applyAlignment="1">
      <alignment horizontal="distributed" vertical="center" justifyLastLine="1"/>
    </xf>
    <xf numFmtId="0" fontId="72" fillId="0" borderId="52" xfId="65" applyFont="1" applyBorder="1" applyAlignment="1">
      <alignment horizontal="distributed" vertical="center" justifyLastLine="1"/>
    </xf>
    <xf numFmtId="0" fontId="72" fillId="0" borderId="54" xfId="65" applyFont="1" applyBorder="1" applyAlignment="1">
      <alignment horizontal="distributed" vertical="center" justifyLastLine="1"/>
    </xf>
    <xf numFmtId="0" fontId="72" fillId="0" borderId="85" xfId="65" applyFont="1" applyBorder="1" applyAlignment="1">
      <alignment horizontal="distributed" vertical="center" justifyLastLine="1"/>
    </xf>
    <xf numFmtId="0" fontId="72" fillId="0" borderId="15" xfId="65" applyFont="1" applyBorder="1" applyAlignment="1">
      <alignment horizontal="distributed" vertical="center" justifyLastLine="1"/>
    </xf>
    <xf numFmtId="0" fontId="72" fillId="0" borderId="85" xfId="65" applyFont="1" applyBorder="1" applyAlignment="1">
      <alignment horizontal="center" vertical="center" justifyLastLine="1"/>
    </xf>
    <xf numFmtId="0" fontId="72" fillId="0" borderId="0" xfId="65" applyFont="1" applyAlignment="1">
      <alignment horizontal="center" vertical="center" justifyLastLine="1"/>
    </xf>
    <xf numFmtId="0" fontId="72" fillId="0" borderId="15" xfId="65" applyFont="1" applyBorder="1" applyAlignment="1">
      <alignment horizontal="center" vertical="center" justifyLastLine="1"/>
    </xf>
    <xf numFmtId="0" fontId="72" fillId="0" borderId="85" xfId="65" applyFont="1" applyBorder="1" applyAlignment="1">
      <alignment horizontal="center" vertical="center" wrapText="1"/>
    </xf>
    <xf numFmtId="0" fontId="72" fillId="0" borderId="15" xfId="65" applyFont="1" applyBorder="1" applyAlignment="1">
      <alignment horizontal="center" vertical="center" wrapText="1"/>
    </xf>
    <xf numFmtId="0" fontId="154" fillId="28" borderId="20" xfId="65" applyFont="1" applyFill="1" applyBorder="1" applyAlignment="1">
      <alignment horizontal="left" vertical="center" wrapText="1"/>
    </xf>
    <xf numFmtId="0" fontId="154" fillId="28" borderId="52" xfId="65" applyFont="1" applyFill="1" applyBorder="1" applyAlignment="1">
      <alignment horizontal="left" vertical="center" wrapText="1"/>
    </xf>
    <xf numFmtId="0" fontId="154" fillId="28" borderId="54" xfId="65" applyFont="1" applyFill="1" applyBorder="1" applyAlignment="1">
      <alignment horizontal="left" vertical="center" wrapText="1"/>
    </xf>
    <xf numFmtId="0" fontId="154" fillId="28" borderId="85" xfId="65" applyFont="1" applyFill="1" applyBorder="1" applyAlignment="1">
      <alignment horizontal="left" vertical="center" wrapText="1"/>
    </xf>
    <xf numFmtId="0" fontId="154" fillId="28" borderId="0" xfId="65" applyFont="1" applyFill="1" applyAlignment="1">
      <alignment horizontal="left" vertical="center" wrapText="1"/>
    </xf>
    <xf numFmtId="0" fontId="154" fillId="28" borderId="15" xfId="65" applyFont="1" applyFill="1" applyBorder="1" applyAlignment="1">
      <alignment horizontal="left" vertical="center" wrapText="1"/>
    </xf>
    <xf numFmtId="0" fontId="87" fillId="0" borderId="0" xfId="60" applyFill="1" applyAlignment="1" applyProtection="1">
      <alignment horizontal="center" vertical="center"/>
    </xf>
    <xf numFmtId="0" fontId="72" fillId="28" borderId="20" xfId="65" applyFont="1" applyFill="1" applyBorder="1" applyAlignment="1">
      <alignment horizontal="center" vertical="center" wrapText="1"/>
    </xf>
    <xf numFmtId="0" fontId="72" fillId="28" borderId="52" xfId="65" applyFont="1" applyFill="1" applyBorder="1" applyAlignment="1">
      <alignment horizontal="center" vertical="center" wrapText="1"/>
    </xf>
    <xf numFmtId="0" fontId="72" fillId="28" borderId="54" xfId="65" applyFont="1" applyFill="1" applyBorder="1" applyAlignment="1">
      <alignment horizontal="center" vertical="center" wrapText="1"/>
    </xf>
    <xf numFmtId="0" fontId="72" fillId="28" borderId="85" xfId="65" applyFont="1" applyFill="1" applyBorder="1" applyAlignment="1">
      <alignment horizontal="center" vertical="center" wrapText="1"/>
    </xf>
    <xf numFmtId="0" fontId="72" fillId="28" borderId="0" xfId="65" applyFont="1" applyFill="1" applyAlignment="1">
      <alignment horizontal="center" vertical="center" wrapText="1"/>
    </xf>
    <xf numFmtId="0" fontId="72" fillId="28" borderId="15" xfId="65" applyFont="1" applyFill="1" applyBorder="1" applyAlignment="1">
      <alignment horizontal="center" vertical="center" wrapText="1"/>
    </xf>
    <xf numFmtId="0" fontId="72" fillId="28" borderId="12" xfId="65" applyFont="1" applyFill="1" applyBorder="1" applyAlignment="1">
      <alignment horizontal="center" vertical="center" wrapText="1"/>
    </xf>
    <xf numFmtId="0" fontId="72" fillId="28" borderId="29" xfId="65" applyFont="1" applyFill="1" applyBorder="1" applyAlignment="1">
      <alignment horizontal="center" vertical="center" wrapText="1"/>
    </xf>
    <xf numFmtId="0" fontId="72" fillId="28" borderId="32" xfId="65" applyFont="1" applyFill="1" applyBorder="1" applyAlignment="1">
      <alignment horizontal="center" vertical="center" wrapText="1"/>
    </xf>
    <xf numFmtId="0" fontId="72" fillId="0" borderId="12" xfId="65" applyFont="1" applyBorder="1" applyAlignment="1">
      <alignment horizontal="center" vertical="center" wrapText="1"/>
    </xf>
    <xf numFmtId="0" fontId="72" fillId="0" borderId="12" xfId="65" applyFont="1" applyBorder="1" applyAlignment="1">
      <alignment horizontal="distributed" vertical="center" justifyLastLine="1"/>
    </xf>
    <xf numFmtId="0" fontId="72" fillId="0" borderId="29" xfId="65" applyFont="1" applyBorder="1" applyAlignment="1">
      <alignment horizontal="distributed" vertical="center" justifyLastLine="1"/>
    </xf>
    <xf numFmtId="0" fontId="72" fillId="0" borderId="32" xfId="65" applyFont="1" applyBorder="1" applyAlignment="1">
      <alignment horizontal="distributed" vertical="center" justifyLastLine="1"/>
    </xf>
    <xf numFmtId="0" fontId="55" fillId="0" borderId="67" xfId="75" applyFont="1" applyBorder="1" applyAlignment="1">
      <alignment horizontal="center" vertical="center"/>
    </xf>
    <xf numFmtId="0" fontId="55" fillId="0" borderId="34" xfId="75" applyFont="1" applyBorder="1" applyAlignment="1">
      <alignment horizontal="center" vertical="center"/>
    </xf>
    <xf numFmtId="0" fontId="55" fillId="0" borderId="165" xfId="75" applyFont="1" applyBorder="1" applyAlignment="1">
      <alignment horizontal="center" vertical="center"/>
    </xf>
    <xf numFmtId="0" fontId="55" fillId="0" borderId="0" xfId="75" applyFont="1" applyAlignment="1">
      <alignment horizontal="left" vertical="center" indent="1"/>
    </xf>
    <xf numFmtId="0" fontId="55" fillId="0" borderId="0" xfId="75" applyFont="1" applyAlignment="1">
      <alignment vertical="center"/>
    </xf>
    <xf numFmtId="0" fontId="55" fillId="0" borderId="83" xfId="75" applyFont="1" applyBorder="1" applyAlignment="1">
      <alignment horizontal="center" vertical="center"/>
    </xf>
    <xf numFmtId="0" fontId="55" fillId="0" borderId="52" xfId="75" applyFont="1" applyBorder="1" applyAlignment="1">
      <alignment horizontal="center" vertical="center"/>
    </xf>
    <xf numFmtId="0" fontId="55" fillId="0" borderId="105" xfId="75" applyFont="1" applyBorder="1" applyAlignment="1">
      <alignment horizontal="center" vertical="center"/>
    </xf>
    <xf numFmtId="0" fontId="55" fillId="0" borderId="88" xfId="75" applyFont="1" applyBorder="1" applyAlignment="1">
      <alignment vertical="center"/>
    </xf>
    <xf numFmtId="0" fontId="55" fillId="0" borderId="88" xfId="75" applyFont="1" applyBorder="1" applyAlignment="1">
      <alignment horizontal="left" vertical="center"/>
    </xf>
    <xf numFmtId="0" fontId="55" fillId="0" borderId="164" xfId="75" applyFont="1" applyBorder="1" applyAlignment="1">
      <alignment horizontal="left" vertical="center"/>
    </xf>
    <xf numFmtId="0" fontId="55" fillId="0" borderId="52" xfId="75" applyFont="1" applyBorder="1" applyAlignment="1">
      <alignment horizontal="left" vertical="center" indent="1"/>
    </xf>
    <xf numFmtId="0" fontId="55" fillId="0" borderId="83" xfId="75" applyFont="1" applyBorder="1" applyAlignment="1">
      <alignment horizontal="left" vertical="center" indent="1"/>
    </xf>
    <xf numFmtId="0" fontId="38" fillId="0" borderId="0" xfId="75" applyFont="1" applyAlignment="1">
      <alignment horizontal="center" vertical="center"/>
    </xf>
    <xf numFmtId="0" fontId="55" fillId="0" borderId="163" xfId="75" applyFont="1" applyBorder="1" applyAlignment="1">
      <alignment horizontal="center" vertical="center"/>
    </xf>
    <xf numFmtId="0" fontId="55" fillId="0" borderId="88" xfId="75" applyFont="1" applyBorder="1" applyAlignment="1">
      <alignment horizontal="center" vertical="center"/>
    </xf>
    <xf numFmtId="0" fontId="55" fillId="0" borderId="168" xfId="75" applyFont="1" applyBorder="1" applyAlignment="1">
      <alignment horizontal="center" vertical="center"/>
    </xf>
    <xf numFmtId="0" fontId="55" fillId="0" borderId="167" xfId="75" applyFont="1" applyBorder="1" applyAlignment="1">
      <alignment horizontal="center" vertical="center"/>
    </xf>
    <xf numFmtId="0" fontId="55" fillId="0" borderId="164" xfId="75" applyFont="1" applyBorder="1" applyAlignment="1">
      <alignment horizontal="center" vertical="center"/>
    </xf>
    <xf numFmtId="176" fontId="55" fillId="0" borderId="167" xfId="75" applyNumberFormat="1" applyFont="1" applyBorder="1" applyAlignment="1">
      <alignment horizontal="center" vertical="center"/>
    </xf>
    <xf numFmtId="176" fontId="55" fillId="0" borderId="88" xfId="75" applyNumberFormat="1" applyFont="1" applyBorder="1" applyAlignment="1">
      <alignment horizontal="center" vertical="center"/>
    </xf>
    <xf numFmtId="176" fontId="55" fillId="0" borderId="168" xfId="75" applyNumberFormat="1" applyFont="1" applyBorder="1" applyAlignment="1">
      <alignment horizontal="center" vertical="center"/>
    </xf>
    <xf numFmtId="0" fontId="55" fillId="0" borderId="49" xfId="75" applyFont="1" applyBorder="1" applyAlignment="1">
      <alignment vertical="center"/>
    </xf>
    <xf numFmtId="0" fontId="55" fillId="0" borderId="159" xfId="75" applyFont="1" applyBorder="1" applyAlignment="1">
      <alignment vertical="center" wrapText="1"/>
    </xf>
    <xf numFmtId="0" fontId="55" fillId="0" borderId="38" xfId="75" applyFont="1" applyBorder="1" applyAlignment="1">
      <alignment vertical="center" wrapText="1"/>
    </xf>
    <xf numFmtId="0" fontId="55" fillId="0" borderId="240" xfId="75" applyFont="1" applyBorder="1" applyAlignment="1">
      <alignment vertical="center" wrapText="1"/>
    </xf>
    <xf numFmtId="0" fontId="83" fillId="0" borderId="0" xfId="75" applyFont="1" applyAlignment="1">
      <alignment horizontal="left" vertical="top" wrapText="1"/>
    </xf>
    <xf numFmtId="0" fontId="55" fillId="0" borderId="45" xfId="75" applyFont="1" applyBorder="1" applyAlignment="1">
      <alignment horizontal="center" vertical="center"/>
    </xf>
    <xf numFmtId="0" fontId="55" fillId="0" borderId="45" xfId="75" applyFont="1" applyBorder="1" applyAlignment="1">
      <alignment horizontal="left" vertical="center"/>
    </xf>
    <xf numFmtId="0" fontId="55" fillId="0" borderId="0" xfId="75" applyFont="1" applyAlignment="1">
      <alignment horizontal="center" vertical="center"/>
    </xf>
    <xf numFmtId="0" fontId="55" fillId="0" borderId="52" xfId="75" applyFont="1" applyBorder="1" applyAlignment="1">
      <alignment vertical="center"/>
    </xf>
    <xf numFmtId="0" fontId="55" fillId="0" borderId="250" xfId="75" applyFont="1" applyBorder="1" applyAlignment="1">
      <alignment horizontal="center" vertical="center"/>
    </xf>
    <xf numFmtId="0" fontId="55" fillId="0" borderId="249" xfId="75" applyFont="1" applyBorder="1" applyAlignment="1">
      <alignment horizontal="center" vertical="center"/>
    </xf>
    <xf numFmtId="0" fontId="55" fillId="0" borderId="247" xfId="75" applyFont="1" applyBorder="1" applyAlignment="1">
      <alignment horizontal="center" vertical="center"/>
    </xf>
    <xf numFmtId="0" fontId="55" fillId="0" borderId="246" xfId="75" applyFont="1" applyBorder="1" applyAlignment="1">
      <alignment horizontal="center" vertical="center"/>
    </xf>
    <xf numFmtId="0" fontId="55" fillId="0" borderId="244" xfId="75" applyFont="1" applyBorder="1" applyAlignment="1">
      <alignment horizontal="center" vertical="center"/>
    </xf>
    <xf numFmtId="0" fontId="55" fillId="0" borderId="242" xfId="75" applyFont="1" applyBorder="1" applyAlignment="1">
      <alignment horizontal="center" vertical="center"/>
    </xf>
    <xf numFmtId="0" fontId="55" fillId="0" borderId="33" xfId="75" applyFont="1" applyBorder="1" applyAlignment="1">
      <alignment horizontal="center" vertical="center"/>
    </xf>
    <xf numFmtId="0" fontId="55" fillId="0" borderId="243" xfId="75" applyFont="1" applyBorder="1" applyAlignment="1">
      <alignment horizontal="center" vertical="center"/>
    </xf>
    <xf numFmtId="0" fontId="55" fillId="0" borderId="257" xfId="75" applyFont="1" applyBorder="1" applyAlignment="1">
      <alignment horizontal="center" vertical="center" textRotation="255"/>
    </xf>
    <xf numFmtId="0" fontId="55" fillId="0" borderId="118" xfId="75" applyFont="1" applyBorder="1" applyAlignment="1">
      <alignment horizontal="center" vertical="center" textRotation="255"/>
    </xf>
    <xf numFmtId="0" fontId="55" fillId="0" borderId="31" xfId="75" applyFont="1" applyBorder="1" applyAlignment="1">
      <alignment horizontal="center" vertical="center" textRotation="255"/>
    </xf>
    <xf numFmtId="0" fontId="55" fillId="0" borderId="78" xfId="75" applyFont="1" applyBorder="1" applyAlignment="1">
      <alignment horizontal="center" vertical="center" textRotation="255"/>
    </xf>
    <xf numFmtId="0" fontId="55" fillId="0" borderId="110" xfId="75" applyFont="1" applyBorder="1" applyAlignment="1">
      <alignment horizontal="center" vertical="center" wrapText="1"/>
    </xf>
    <xf numFmtId="0" fontId="55" fillId="0" borderId="110" xfId="75" applyFont="1" applyBorder="1" applyAlignment="1">
      <alignment horizontal="center" vertical="center"/>
    </xf>
    <xf numFmtId="0" fontId="55" fillId="0" borderId="255" xfId="75" applyFont="1" applyBorder="1" applyAlignment="1">
      <alignment horizontal="center" vertical="center" wrapText="1"/>
    </xf>
    <xf numFmtId="0" fontId="55" fillId="0" borderId="255" xfId="75" applyFont="1" applyBorder="1" applyAlignment="1">
      <alignment horizontal="center" vertical="center"/>
    </xf>
    <xf numFmtId="0" fontId="55" fillId="0" borderId="254" xfId="75" applyFont="1" applyBorder="1" applyAlignment="1">
      <alignment horizontal="center" vertical="center"/>
    </xf>
    <xf numFmtId="0" fontId="55" fillId="0" borderId="245" xfId="75" applyFont="1" applyBorder="1" applyAlignment="1">
      <alignment horizontal="center" vertical="center"/>
    </xf>
    <xf numFmtId="0" fontId="55" fillId="0" borderId="252" xfId="75" applyFont="1" applyBorder="1" applyAlignment="1">
      <alignment horizontal="center" vertical="center"/>
    </xf>
    <xf numFmtId="0" fontId="55" fillId="0" borderId="251" xfId="75" applyFont="1" applyBorder="1" applyAlignment="1">
      <alignment horizontal="center" vertical="center"/>
    </xf>
    <xf numFmtId="0" fontId="55" fillId="0" borderId="248" xfId="75" applyFont="1" applyBorder="1" applyAlignment="1">
      <alignment horizontal="center" vertical="center"/>
    </xf>
    <xf numFmtId="0" fontId="55" fillId="0" borderId="241" xfId="75" applyFont="1" applyBorder="1" applyAlignment="1">
      <alignment horizontal="center" vertical="center"/>
    </xf>
    <xf numFmtId="0" fontId="55" fillId="0" borderId="256" xfId="75" applyFont="1" applyBorder="1" applyAlignment="1">
      <alignment horizontal="center" vertical="center" wrapText="1"/>
    </xf>
    <xf numFmtId="0" fontId="55" fillId="0" borderId="253" xfId="75" applyFont="1" applyBorder="1" applyAlignment="1">
      <alignment horizontal="center" vertical="center"/>
    </xf>
    <xf numFmtId="0" fontId="55" fillId="0" borderId="29" xfId="75" applyFont="1" applyBorder="1" applyAlignment="1">
      <alignment horizontal="center" vertical="center"/>
    </xf>
    <xf numFmtId="176" fontId="55" fillId="0" borderId="29" xfId="75" applyNumberFormat="1" applyFont="1" applyBorder="1" applyAlignment="1">
      <alignment horizontal="distributed" vertical="center" indent="2"/>
    </xf>
    <xf numFmtId="0" fontId="55" fillId="0" borderId="0" xfId="75" applyFont="1" applyAlignment="1">
      <alignment vertical="top" wrapText="1"/>
    </xf>
    <xf numFmtId="0" fontId="55" fillId="0" borderId="109" xfId="75" applyFont="1" applyBorder="1" applyAlignment="1">
      <alignment horizontal="center" vertical="center" textRotation="255"/>
    </xf>
    <xf numFmtId="0" fontId="55" fillId="0" borderId="47" xfId="75" applyFont="1" applyBorder="1" applyAlignment="1">
      <alignment horizontal="center" vertical="center" textRotation="255"/>
    </xf>
    <xf numFmtId="0" fontId="55" fillId="0" borderId="52" xfId="75" applyFont="1" applyBorder="1" applyAlignment="1">
      <alignment vertical="center" wrapText="1"/>
    </xf>
    <xf numFmtId="0" fontId="55" fillId="0" borderId="36" xfId="75" applyFont="1" applyBorder="1" applyAlignment="1">
      <alignment horizontal="center" vertical="center"/>
    </xf>
    <xf numFmtId="0" fontId="55" fillId="0" borderId="159" xfId="75" applyFont="1" applyBorder="1" applyAlignment="1">
      <alignment horizontal="center" vertical="center"/>
    </xf>
    <xf numFmtId="0" fontId="55" fillId="0" borderId="38" xfId="75" applyFont="1" applyBorder="1" applyAlignment="1">
      <alignment horizontal="center" vertical="center"/>
    </xf>
    <xf numFmtId="0" fontId="55" fillId="0" borderId="40" xfId="75" applyFont="1" applyBorder="1" applyAlignment="1">
      <alignment horizontal="center" vertical="center"/>
    </xf>
    <xf numFmtId="0" fontId="55" fillId="0" borderId="16" xfId="75" applyFont="1" applyBorder="1" applyAlignment="1">
      <alignment horizontal="center" vertical="center"/>
    </xf>
    <xf numFmtId="0" fontId="55" fillId="0" borderId="11" xfId="75" applyFont="1" applyBorder="1" applyAlignment="1">
      <alignment horizontal="center" vertical="center"/>
    </xf>
    <xf numFmtId="0" fontId="55" fillId="0" borderId="240" xfId="75" applyFont="1" applyBorder="1" applyAlignment="1">
      <alignment horizontal="center" vertical="center"/>
    </xf>
    <xf numFmtId="0" fontId="55" fillId="0" borderId="163" xfId="75" applyFont="1" applyBorder="1" applyAlignment="1">
      <alignment horizontal="center" vertical="center" wrapText="1"/>
    </xf>
    <xf numFmtId="0" fontId="55" fillId="0" borderId="167" xfId="75" applyFont="1" applyBorder="1" applyAlignment="1">
      <alignment horizontal="center" vertical="center" wrapText="1"/>
    </xf>
    <xf numFmtId="0" fontId="55" fillId="0" borderId="110" xfId="75" applyFont="1" applyBorder="1" applyAlignment="1">
      <alignment horizontal="distributed" vertical="center" wrapText="1" indent="1"/>
    </xf>
    <xf numFmtId="0" fontId="55" fillId="0" borderId="110" xfId="75" applyFont="1" applyBorder="1" applyAlignment="1">
      <alignment horizontal="distributed" vertical="center" indent="1"/>
    </xf>
    <xf numFmtId="0" fontId="55" fillId="0" borderId="33" xfId="75" applyFont="1" applyBorder="1" applyAlignment="1">
      <alignment horizontal="distributed" vertical="center" indent="1"/>
    </xf>
    <xf numFmtId="176" fontId="55" fillId="0" borderId="45" xfId="75" applyNumberFormat="1" applyFont="1" applyBorder="1" applyAlignment="1">
      <alignment horizontal="distributed" vertical="center" indent="2"/>
    </xf>
    <xf numFmtId="0" fontId="87" fillId="0" borderId="0" xfId="60" applyAlignment="1" applyProtection="1">
      <alignment horizontal="center"/>
    </xf>
    <xf numFmtId="0" fontId="37" fillId="0" borderId="148" xfId="75" applyFont="1" applyBorder="1" applyAlignment="1">
      <alignment horizontal="center" vertical="center"/>
    </xf>
    <xf numFmtId="0" fontId="37" fillId="0" borderId="94" xfId="75" applyFont="1" applyBorder="1" applyAlignment="1">
      <alignment horizontal="center" vertical="center"/>
    </xf>
    <xf numFmtId="0" fontId="37" fillId="0" borderId="93" xfId="75" applyFont="1" applyBorder="1" applyAlignment="1">
      <alignment horizontal="center" vertical="center"/>
    </xf>
    <xf numFmtId="0" fontId="37" fillId="0" borderId="148" xfId="75" applyFont="1" applyBorder="1" applyAlignment="1">
      <alignment vertical="center"/>
    </xf>
    <xf numFmtId="0" fontId="37" fillId="0" borderId="94" xfId="75" applyFont="1" applyBorder="1" applyAlignment="1">
      <alignment vertical="center"/>
    </xf>
    <xf numFmtId="0" fontId="37" fillId="0" borderId="93" xfId="75" applyFont="1" applyBorder="1" applyAlignment="1">
      <alignment vertical="center"/>
    </xf>
    <xf numFmtId="0" fontId="37" fillId="0" borderId="233" xfId="75" applyFont="1" applyBorder="1" applyAlignment="1">
      <alignment horizontal="center" vertical="center" wrapText="1"/>
    </xf>
    <xf numFmtId="0" fontId="37" fillId="0" borderId="233" xfId="75" applyFont="1" applyBorder="1" applyAlignment="1">
      <alignment horizontal="center" vertical="center"/>
    </xf>
    <xf numFmtId="0" fontId="37" fillId="0" borderId="233" xfId="75" applyFont="1" applyBorder="1" applyAlignment="1">
      <alignment horizontal="center"/>
    </xf>
    <xf numFmtId="0" fontId="37" fillId="0" borderId="100" xfId="75" applyFont="1" applyBorder="1" applyAlignment="1">
      <alignment horizontal="center" vertical="center" wrapText="1"/>
    </xf>
    <xf numFmtId="0" fontId="37" fillId="0" borderId="276" xfId="75" applyFont="1" applyBorder="1" applyAlignment="1">
      <alignment horizontal="center" vertical="center"/>
    </xf>
    <xf numFmtId="0" fontId="37" fillId="0" borderId="101" xfId="75" applyFont="1" applyBorder="1" applyAlignment="1">
      <alignment horizontal="center" vertical="center"/>
    </xf>
    <xf numFmtId="0" fontId="37" fillId="0" borderId="102" xfId="75" applyFont="1" applyBorder="1" applyAlignment="1">
      <alignment horizontal="center" vertical="center"/>
    </xf>
    <xf numFmtId="0" fontId="37" fillId="0" borderId="0" xfId="75" applyFont="1" applyAlignment="1">
      <alignment horizontal="center" vertical="center"/>
    </xf>
    <xf numFmtId="0" fontId="37" fillId="0" borderId="99" xfId="75" applyFont="1" applyBorder="1" applyAlignment="1">
      <alignment horizontal="center" vertical="center"/>
    </xf>
    <xf numFmtId="0" fontId="37" fillId="0" borderId="104" xfId="75" applyFont="1" applyBorder="1" applyAlignment="1">
      <alignment horizontal="center" vertical="center"/>
    </xf>
    <xf numFmtId="0" fontId="37" fillId="0" borderId="91" xfId="75" applyFont="1" applyBorder="1" applyAlignment="1">
      <alignment horizontal="center" vertical="center"/>
    </xf>
    <xf numFmtId="0" fontId="37" fillId="0" borderId="92" xfId="75" applyFont="1" applyBorder="1" applyAlignment="1">
      <alignment horizontal="center" vertical="center"/>
    </xf>
    <xf numFmtId="0" fontId="37" fillId="0" borderId="148" xfId="75" applyFont="1" applyBorder="1" applyAlignment="1">
      <alignment vertical="top" wrapText="1"/>
    </xf>
    <xf numFmtId="0" fontId="37" fillId="0" borderId="94" xfId="75" applyFont="1" applyBorder="1" applyAlignment="1">
      <alignment vertical="top" wrapText="1"/>
    </xf>
    <xf numFmtId="0" fontId="37" fillId="0" borderId="93" xfId="75" applyFont="1" applyBorder="1" applyAlignment="1">
      <alignment vertical="top" wrapText="1"/>
    </xf>
    <xf numFmtId="0" fontId="37" fillId="0" borderId="0" xfId="75" applyFont="1" applyAlignment="1">
      <alignment horizontal="left" wrapText="1"/>
    </xf>
    <xf numFmtId="0" fontId="37" fillId="0" borderId="91" xfId="75" applyFont="1" applyBorder="1" applyAlignment="1">
      <alignment horizontal="left" wrapText="1"/>
    </xf>
    <xf numFmtId="0" fontId="33" fillId="0" borderId="104" xfId="75" applyFont="1" applyBorder="1" applyAlignment="1">
      <alignment horizontal="center"/>
    </xf>
    <xf numFmtId="0" fontId="33" fillId="0" borderId="91" xfId="75" applyFont="1" applyBorder="1" applyAlignment="1">
      <alignment horizontal="center"/>
    </xf>
    <xf numFmtId="0" fontId="37" fillId="0" borderId="276" xfId="75" applyFont="1" applyBorder="1" applyAlignment="1">
      <alignment horizontal="center" vertical="center" wrapText="1"/>
    </xf>
    <xf numFmtId="0" fontId="37" fillId="0" borderId="101" xfId="75" applyFont="1" applyBorder="1" applyAlignment="1">
      <alignment horizontal="center" vertical="center" wrapText="1"/>
    </xf>
    <xf numFmtId="0" fontId="37" fillId="0" borderId="102" xfId="75" applyFont="1" applyBorder="1" applyAlignment="1">
      <alignment horizontal="center" vertical="center" wrapText="1"/>
    </xf>
    <xf numFmtId="0" fontId="37" fillId="0" borderId="0" xfId="75" applyFont="1" applyAlignment="1">
      <alignment horizontal="center" vertical="center" wrapText="1"/>
    </xf>
    <xf numFmtId="0" fontId="37" fillId="0" borderId="99" xfId="75" applyFont="1" applyBorder="1" applyAlignment="1">
      <alignment horizontal="center" vertical="center" wrapText="1"/>
    </xf>
    <xf numFmtId="0" fontId="37" fillId="0" borderId="104" xfId="75" applyFont="1" applyBorder="1" applyAlignment="1">
      <alignment horizontal="center" vertical="center" wrapText="1"/>
    </xf>
    <xf numFmtId="0" fontId="37" fillId="0" borderId="91" xfId="75" applyFont="1" applyBorder="1" applyAlignment="1">
      <alignment horizontal="center" vertical="center" wrapText="1"/>
    </xf>
    <xf numFmtId="0" fontId="37" fillId="0" borderId="92" xfId="75" applyFont="1" applyBorder="1" applyAlignment="1">
      <alignment horizontal="center" vertical="center" wrapText="1"/>
    </xf>
    <xf numFmtId="176" fontId="37" fillId="0" borderId="91" xfId="75" applyNumberFormat="1" applyFont="1" applyBorder="1" applyAlignment="1">
      <alignment horizontal="distributed" indent="1"/>
    </xf>
    <xf numFmtId="0" fontId="37" fillId="0" borderId="100" xfId="75" applyFont="1" applyBorder="1" applyAlignment="1">
      <alignment horizontal="center"/>
    </xf>
    <xf numFmtId="0" fontId="37" fillId="0" borderId="276" xfId="75" applyFont="1" applyBorder="1" applyAlignment="1">
      <alignment horizontal="center"/>
    </xf>
    <xf numFmtId="0" fontId="37" fillId="0" borderId="101" xfId="75" applyFont="1" applyBorder="1" applyAlignment="1">
      <alignment horizontal="center"/>
    </xf>
    <xf numFmtId="0" fontId="37" fillId="0" borderId="102" xfId="75" applyFont="1" applyBorder="1" applyAlignment="1">
      <alignment horizontal="center"/>
    </xf>
    <xf numFmtId="0" fontId="37" fillId="0" borderId="0" xfId="75" applyFont="1" applyAlignment="1">
      <alignment horizontal="center"/>
    </xf>
    <xf numFmtId="0" fontId="37" fillId="0" borderId="99" xfId="75" applyFont="1" applyBorder="1" applyAlignment="1">
      <alignment horizontal="center"/>
    </xf>
    <xf numFmtId="0" fontId="37" fillId="0" borderId="104" xfId="75" applyFont="1" applyBorder="1" applyAlignment="1">
      <alignment horizontal="center"/>
    </xf>
    <xf numFmtId="0" fontId="37" fillId="0" borderId="91" xfId="75" applyFont="1" applyBorder="1" applyAlignment="1">
      <alignment horizontal="center"/>
    </xf>
    <xf numFmtId="0" fontId="37" fillId="0" borderId="92" xfId="75" applyFont="1" applyBorder="1" applyAlignment="1">
      <alignment horizontal="center"/>
    </xf>
    <xf numFmtId="176" fontId="37" fillId="0" borderId="148" xfId="75" applyNumberFormat="1" applyFont="1" applyBorder="1" applyAlignment="1">
      <alignment horizontal="distributed" vertical="center" indent="3"/>
    </xf>
    <xf numFmtId="176" fontId="37" fillId="0" borderId="94" xfId="75" applyNumberFormat="1" applyFont="1" applyBorder="1" applyAlignment="1">
      <alignment horizontal="distributed" vertical="center" indent="3"/>
    </xf>
    <xf numFmtId="176" fontId="37" fillId="0" borderId="148" xfId="75" applyNumberFormat="1" applyFont="1" applyBorder="1" applyAlignment="1">
      <alignment horizontal="center" vertical="center" shrinkToFit="1"/>
    </xf>
    <xf numFmtId="176" fontId="37" fillId="0" borderId="94" xfId="75" applyNumberFormat="1" applyFont="1" applyBorder="1" applyAlignment="1">
      <alignment horizontal="center" vertical="center" shrinkToFit="1"/>
    </xf>
    <xf numFmtId="176" fontId="37" fillId="0" borderId="93" xfId="75" applyNumberFormat="1" applyFont="1" applyBorder="1" applyAlignment="1">
      <alignment horizontal="center" vertical="center" shrinkToFit="1"/>
    </xf>
    <xf numFmtId="199" fontId="37" fillId="0" borderId="148" xfId="75" applyNumberFormat="1" applyFont="1" applyBorder="1" applyAlignment="1">
      <alignment horizontal="distributed" vertical="center" indent="2"/>
    </xf>
    <xf numFmtId="199" fontId="37" fillId="0" borderId="94" xfId="75" applyNumberFormat="1" applyFont="1" applyBorder="1" applyAlignment="1">
      <alignment horizontal="distributed" vertical="center" indent="2"/>
    </xf>
    <xf numFmtId="199" fontId="37" fillId="0" borderId="93" xfId="75" applyNumberFormat="1" applyFont="1" applyBorder="1" applyAlignment="1">
      <alignment horizontal="distributed" vertical="center" indent="2"/>
    </xf>
    <xf numFmtId="0" fontId="134" fillId="0" borderId="85" xfId="76" applyFont="1" applyBorder="1" applyAlignment="1">
      <alignment vertical="center"/>
    </xf>
    <xf numFmtId="0" fontId="134" fillId="0" borderId="0" xfId="76" applyFont="1" applyAlignment="1">
      <alignment vertical="center"/>
    </xf>
    <xf numFmtId="0" fontId="134" fillId="0" borderId="77" xfId="76" applyFont="1" applyBorder="1" applyAlignment="1">
      <alignment vertical="center"/>
    </xf>
    <xf numFmtId="0" fontId="134" fillId="0" borderId="12" xfId="76" applyFont="1" applyBorder="1" applyAlignment="1">
      <alignment vertical="center"/>
    </xf>
    <xf numFmtId="0" fontId="134" fillId="0" borderId="29" xfId="76" applyFont="1" applyBorder="1" applyAlignment="1">
      <alignment vertical="center"/>
    </xf>
    <xf numFmtId="0" fontId="134" fillId="0" borderId="106" xfId="76" applyFont="1" applyBorder="1" applyAlignment="1">
      <alignment vertical="center"/>
    </xf>
    <xf numFmtId="0" fontId="134" fillId="0" borderId="20" xfId="76" applyFont="1" applyBorder="1" applyAlignment="1">
      <alignment vertical="center"/>
    </xf>
    <xf numFmtId="0" fontId="134" fillId="0" borderId="52" xfId="76" applyFont="1" applyBorder="1" applyAlignment="1">
      <alignment vertical="center"/>
    </xf>
    <xf numFmtId="0" fontId="134" fillId="0" borderId="105" xfId="76" applyFont="1" applyBorder="1" applyAlignment="1">
      <alignment vertical="center"/>
    </xf>
    <xf numFmtId="0" fontId="134" fillId="0" borderId="16" xfId="76" applyFont="1" applyBorder="1" applyAlignment="1">
      <alignment horizontal="left" vertical="center"/>
    </xf>
    <xf numFmtId="0" fontId="134" fillId="0" borderId="34" xfId="76" applyFont="1" applyBorder="1" applyAlignment="1">
      <alignment horizontal="left" vertical="center"/>
    </xf>
    <xf numFmtId="0" fontId="134" fillId="0" borderId="165" xfId="76" applyFont="1" applyBorder="1" applyAlignment="1">
      <alignment horizontal="left" vertical="center"/>
    </xf>
    <xf numFmtId="0" fontId="134" fillId="0" borderId="16" xfId="76" applyFont="1" applyBorder="1" applyAlignment="1">
      <alignment vertical="center"/>
    </xf>
    <xf numFmtId="0" fontId="134" fillId="0" borderId="34" xfId="76" applyFont="1" applyBorder="1" applyAlignment="1">
      <alignment vertical="center"/>
    </xf>
    <xf numFmtId="0" fontId="134" fillId="0" borderId="165" xfId="76" applyFont="1" applyBorder="1" applyAlignment="1">
      <alignment vertical="center"/>
    </xf>
    <xf numFmtId="0" fontId="134" fillId="0" borderId="36" xfId="76" applyFont="1" applyBorder="1" applyAlignment="1">
      <alignment horizontal="left" vertical="center"/>
    </xf>
    <xf numFmtId="0" fontId="134" fillId="0" borderId="36" xfId="76" applyFont="1" applyBorder="1" applyAlignment="1">
      <alignment vertical="center"/>
    </xf>
    <xf numFmtId="0" fontId="0" fillId="0" borderId="0" xfId="0" applyAlignment="1">
      <alignment horizontal="center" vertical="center"/>
    </xf>
    <xf numFmtId="0" fontId="134" fillId="0" borderId="16" xfId="76" applyFont="1" applyBorder="1" applyAlignment="1">
      <alignment horizontal="center" vertical="center"/>
    </xf>
    <xf numFmtId="0" fontId="134" fillId="0" borderId="34" xfId="76" applyFont="1" applyBorder="1" applyAlignment="1">
      <alignment horizontal="center" vertical="center"/>
    </xf>
    <xf numFmtId="0" fontId="134" fillId="0" borderId="36" xfId="76" applyFont="1" applyBorder="1" applyAlignment="1">
      <alignment horizontal="center" vertical="center"/>
    </xf>
    <xf numFmtId="0" fontId="134" fillId="0" borderId="81" xfId="76" applyFont="1" applyBorder="1" applyAlignment="1">
      <alignment horizontal="left" vertical="center"/>
    </xf>
    <xf numFmtId="0" fontId="134" fillId="0" borderId="49" xfId="76" applyFont="1" applyBorder="1" applyAlignment="1">
      <alignment horizontal="left" vertical="center"/>
    </xf>
    <xf numFmtId="0" fontId="134" fillId="0" borderId="82" xfId="76" applyFont="1" applyBorder="1" applyAlignment="1">
      <alignment horizontal="left" vertical="center"/>
    </xf>
    <xf numFmtId="0" fontId="134" fillId="0" borderId="78" xfId="76" applyFont="1" applyBorder="1" applyAlignment="1">
      <alignment horizontal="left" vertical="center"/>
    </xf>
    <xf numFmtId="0" fontId="134" fillId="0" borderId="0" xfId="76" applyFont="1" applyAlignment="1">
      <alignment horizontal="left" vertical="center"/>
    </xf>
    <xf numFmtId="0" fontId="134" fillId="0" borderId="77" xfId="76" applyFont="1" applyBorder="1" applyAlignment="1">
      <alignment horizontal="left" vertical="center"/>
    </xf>
    <xf numFmtId="0" fontId="133" fillId="0" borderId="33" xfId="76" applyFont="1" applyBorder="1" applyAlignment="1">
      <alignment horizontal="center" vertical="center"/>
    </xf>
    <xf numFmtId="0" fontId="133" fillId="0" borderId="33" xfId="76" applyFont="1" applyBorder="1" applyAlignment="1">
      <alignment horizontal="left" vertical="center"/>
    </xf>
    <xf numFmtId="0" fontId="133" fillId="0" borderId="16" xfId="76" applyFont="1" applyBorder="1" applyAlignment="1">
      <alignment vertical="center"/>
    </xf>
    <xf numFmtId="0" fontId="133" fillId="0" borderId="34" xfId="76" applyFont="1" applyBorder="1" applyAlignment="1">
      <alignment vertical="center"/>
    </xf>
    <xf numFmtId="0" fontId="133" fillId="0" borderId="36" xfId="76" applyFont="1" applyBorder="1" applyAlignment="1">
      <alignment vertical="center"/>
    </xf>
    <xf numFmtId="0" fontId="133" fillId="0" borderId="165" xfId="76" applyFont="1" applyBorder="1" applyAlignment="1">
      <alignment vertical="center"/>
    </xf>
    <xf numFmtId="0" fontId="133" fillId="0" borderId="83" xfId="76" applyFont="1" applyBorder="1" applyAlignment="1">
      <alignment horizontal="center" vertical="center"/>
    </xf>
    <xf numFmtId="0" fontId="133" fillId="0" borderId="52" xfId="76" applyFont="1" applyBorder="1" applyAlignment="1">
      <alignment horizontal="center" vertical="center"/>
    </xf>
    <xf numFmtId="0" fontId="133" fillId="0" borderId="54" xfId="76" applyFont="1" applyBorder="1" applyAlignment="1">
      <alignment horizontal="center" vertical="center"/>
    </xf>
    <xf numFmtId="0" fontId="133" fillId="0" borderId="84" xfId="76" applyFont="1" applyBorder="1" applyAlignment="1">
      <alignment horizontal="center" vertical="center"/>
    </xf>
    <xf numFmtId="0" fontId="133" fillId="0" borderId="29" xfId="76" applyFont="1" applyBorder="1" applyAlignment="1">
      <alignment horizontal="center" vertical="center"/>
    </xf>
    <xf numFmtId="0" fontId="133" fillId="0" borderId="32" xfId="76" applyFont="1" applyBorder="1" applyAlignment="1">
      <alignment horizontal="center" vertical="center"/>
    </xf>
    <xf numFmtId="0" fontId="134" fillId="0" borderId="21" xfId="76" applyFont="1" applyBorder="1" applyAlignment="1">
      <alignment horizontal="center" vertical="center" textRotation="255"/>
    </xf>
    <xf numFmtId="0" fontId="134" fillId="0" borderId="130" xfId="76" applyFont="1" applyBorder="1" applyAlignment="1">
      <alignment horizontal="center" vertical="center" textRotation="255"/>
    </xf>
    <xf numFmtId="0" fontId="134" fillId="0" borderId="132" xfId="76" applyFont="1" applyBorder="1" applyAlignment="1">
      <alignment horizontal="center" vertical="center" textRotation="255"/>
    </xf>
    <xf numFmtId="0" fontId="134" fillId="0" borderId="114" xfId="76" applyFont="1" applyBorder="1" applyAlignment="1">
      <alignment horizontal="center" vertical="center" textRotation="255"/>
    </xf>
    <xf numFmtId="190" fontId="133" fillId="0" borderId="20" xfId="76" applyNumberFormat="1" applyFont="1" applyBorder="1" applyAlignment="1">
      <alignment horizontal="distributed" vertical="center" indent="2"/>
    </xf>
    <xf numFmtId="190" fontId="133" fillId="0" borderId="52" xfId="76" applyNumberFormat="1" applyFont="1" applyBorder="1" applyAlignment="1">
      <alignment horizontal="distributed" vertical="center" indent="2"/>
    </xf>
    <xf numFmtId="190" fontId="133" fillId="0" borderId="12" xfId="76" applyNumberFormat="1" applyFont="1" applyBorder="1" applyAlignment="1">
      <alignment horizontal="distributed" vertical="center" indent="2"/>
    </xf>
    <xf numFmtId="190" fontId="133" fillId="0" borderId="29" xfId="76" applyNumberFormat="1" applyFont="1" applyBorder="1" applyAlignment="1">
      <alignment horizontal="distributed" vertical="center" indent="2"/>
    </xf>
    <xf numFmtId="0" fontId="134" fillId="0" borderId="64" xfId="76" applyFont="1" applyBorder="1" applyAlignment="1">
      <alignment vertical="center"/>
    </xf>
    <xf numFmtId="0" fontId="134" fillId="0" borderId="45" xfId="76" applyFont="1" applyBorder="1" applyAlignment="1">
      <alignment vertical="center"/>
    </xf>
    <xf numFmtId="0" fontId="134" fillId="0" borderId="80" xfId="76" applyFont="1" applyBorder="1" applyAlignment="1">
      <alignment vertical="center"/>
    </xf>
    <xf numFmtId="0" fontId="133" fillId="0" borderId="0" xfId="76" applyFont="1" applyAlignment="1">
      <alignment vertical="top" wrapText="1"/>
    </xf>
    <xf numFmtId="0" fontId="134" fillId="0" borderId="33" xfId="76" applyFont="1" applyBorder="1" applyAlignment="1">
      <alignment horizontal="center" vertical="center"/>
    </xf>
    <xf numFmtId="0" fontId="136" fillId="0" borderId="16" xfId="76" applyFont="1" applyBorder="1" applyAlignment="1">
      <alignment horizontal="left" vertical="center" indent="1"/>
    </xf>
    <xf numFmtId="0" fontId="136" fillId="0" borderId="34" xfId="76" applyFont="1" applyBorder="1" applyAlignment="1">
      <alignment horizontal="left" vertical="center" indent="1"/>
    </xf>
    <xf numFmtId="0" fontId="136" fillId="0" borderId="165" xfId="76" applyFont="1" applyBorder="1" applyAlignment="1">
      <alignment horizontal="left" vertical="center" indent="1"/>
    </xf>
    <xf numFmtId="0" fontId="133" fillId="0" borderId="20" xfId="76" applyFont="1" applyBorder="1" applyAlignment="1">
      <alignment horizontal="center" vertical="center"/>
    </xf>
    <xf numFmtId="0" fontId="133" fillId="0" borderId="12" xfId="76" applyFont="1" applyBorder="1" applyAlignment="1">
      <alignment horizontal="center" vertical="center"/>
    </xf>
    <xf numFmtId="0" fontId="133" fillId="0" borderId="105" xfId="76" applyFont="1" applyBorder="1" applyAlignment="1">
      <alignment horizontal="center" vertical="center"/>
    </xf>
    <xf numFmtId="0" fontId="133" fillId="0" borderId="106" xfId="76" applyFont="1" applyBorder="1" applyAlignment="1">
      <alignment horizontal="center" vertical="center"/>
    </xf>
    <xf numFmtId="0" fontId="133" fillId="0" borderId="16" xfId="76" applyFont="1" applyBorder="1" applyAlignment="1">
      <alignment horizontal="left" vertical="center" indent="1"/>
    </xf>
    <xf numFmtId="0" fontId="133" fillId="0" borderId="34" xfId="76" applyFont="1" applyBorder="1" applyAlignment="1">
      <alignment horizontal="left" vertical="center" indent="1"/>
    </xf>
    <xf numFmtId="0" fontId="133" fillId="0" borderId="165" xfId="76" applyFont="1" applyBorder="1" applyAlignment="1">
      <alignment horizontal="left" vertical="center" indent="1"/>
    </xf>
    <xf numFmtId="0" fontId="123" fillId="0" borderId="0" xfId="75" applyFont="1" applyAlignment="1">
      <alignment horizontal="center" vertical="center"/>
    </xf>
    <xf numFmtId="0" fontId="51" fillId="0" borderId="100" xfId="75" applyFont="1" applyBorder="1" applyAlignment="1">
      <alignment horizontal="center" vertical="center" wrapText="1"/>
    </xf>
    <xf numFmtId="0" fontId="51" fillId="0" borderId="276" xfId="75" applyFont="1" applyBorder="1" applyAlignment="1">
      <alignment horizontal="center" vertical="center" wrapText="1"/>
    </xf>
    <xf numFmtId="0" fontId="51" fillId="0" borderId="101" xfId="75" applyFont="1" applyBorder="1" applyAlignment="1">
      <alignment horizontal="center" vertical="center" wrapText="1"/>
    </xf>
    <xf numFmtId="0" fontId="51" fillId="0" borderId="104" xfId="75" applyFont="1" applyBorder="1" applyAlignment="1">
      <alignment horizontal="center" vertical="center" wrapText="1"/>
    </xf>
    <xf numFmtId="0" fontId="51" fillId="0" borderId="91" xfId="75" applyFont="1" applyBorder="1" applyAlignment="1">
      <alignment horizontal="center" vertical="center" wrapText="1"/>
    </xf>
    <xf numFmtId="0" fontId="51" fillId="0" borderId="92" xfId="75" applyFont="1" applyBorder="1" applyAlignment="1">
      <alignment horizontal="center" vertical="center" wrapText="1"/>
    </xf>
    <xf numFmtId="0" fontId="37" fillId="0" borderId="100" xfId="75" applyFont="1" applyBorder="1" applyAlignment="1">
      <alignment horizontal="left" vertical="center" wrapText="1" indent="1"/>
    </xf>
    <xf numFmtId="0" fontId="37" fillId="0" borderId="276" xfId="75" applyFont="1" applyBorder="1" applyAlignment="1">
      <alignment horizontal="left" vertical="center" wrapText="1" indent="1"/>
    </xf>
    <xf numFmtId="0" fontId="37" fillId="0" borderId="101" xfId="75" applyFont="1" applyBorder="1" applyAlignment="1">
      <alignment horizontal="left" vertical="center" wrapText="1" indent="1"/>
    </xf>
    <xf numFmtId="0" fontId="37" fillId="0" borderId="104" xfId="75" applyFont="1" applyBorder="1" applyAlignment="1">
      <alignment horizontal="left" vertical="center" wrapText="1" indent="1"/>
    </xf>
    <xf numFmtId="0" fontId="37" fillId="0" borderId="91" xfId="75" applyFont="1" applyBorder="1" applyAlignment="1">
      <alignment horizontal="left" vertical="center" wrapText="1" indent="1"/>
    </xf>
    <xf numFmtId="0" fontId="37" fillId="0" borderId="92" xfId="75" applyFont="1" applyBorder="1" applyAlignment="1">
      <alignment horizontal="left" vertical="center" wrapText="1" indent="1"/>
    </xf>
    <xf numFmtId="176" fontId="37" fillId="0" borderId="148" xfId="75" applyNumberFormat="1" applyFont="1" applyBorder="1" applyAlignment="1">
      <alignment horizontal="center" vertical="center"/>
    </xf>
    <xf numFmtId="176" fontId="37" fillId="0" borderId="94" xfId="75" applyNumberFormat="1" applyFont="1" applyBorder="1" applyAlignment="1">
      <alignment horizontal="center" vertical="center"/>
    </xf>
    <xf numFmtId="176" fontId="37" fillId="0" borderId="93" xfId="75" applyNumberFormat="1" applyFont="1" applyBorder="1" applyAlignment="1">
      <alignment horizontal="center" vertical="center"/>
    </xf>
    <xf numFmtId="200" fontId="37" fillId="0" borderId="233" xfId="75" applyNumberFormat="1" applyFont="1" applyBorder="1" applyAlignment="1">
      <alignment horizontal="center" vertical="center"/>
    </xf>
    <xf numFmtId="203" fontId="37" fillId="0" borderId="148" xfId="92" applyNumberFormat="1" applyFont="1" applyBorder="1" applyAlignment="1">
      <alignment horizontal="right" vertical="center"/>
    </xf>
    <xf numFmtId="203" fontId="37" fillId="0" borderId="94" xfId="92" applyNumberFormat="1" applyFont="1" applyBorder="1" applyAlignment="1">
      <alignment horizontal="right" vertical="center"/>
    </xf>
    <xf numFmtId="203" fontId="37" fillId="0" borderId="93" xfId="92" applyNumberFormat="1" applyFont="1" applyBorder="1" applyAlignment="1">
      <alignment horizontal="right" vertical="center"/>
    </xf>
    <xf numFmtId="203" fontId="37" fillId="0" borderId="233" xfId="75" applyNumberFormat="1" applyFont="1" applyBorder="1" applyAlignment="1">
      <alignment horizontal="right" vertical="center"/>
    </xf>
    <xf numFmtId="0" fontId="37" fillId="0" borderId="233" xfId="75" applyFont="1" applyBorder="1" applyAlignment="1">
      <alignment vertical="center"/>
    </xf>
    <xf numFmtId="200" fontId="37" fillId="0" borderId="148" xfId="75" applyNumberFormat="1" applyFont="1" applyBorder="1" applyAlignment="1">
      <alignment horizontal="center" vertical="center"/>
    </xf>
    <xf numFmtId="200" fontId="37" fillId="0" borderId="94" xfId="75" applyNumberFormat="1" applyFont="1" applyBorder="1" applyAlignment="1">
      <alignment horizontal="center" vertical="center"/>
    </xf>
    <xf numFmtId="200" fontId="37" fillId="0" borderId="93" xfId="75" applyNumberFormat="1" applyFont="1" applyBorder="1" applyAlignment="1">
      <alignment horizontal="center" vertical="center"/>
    </xf>
    <xf numFmtId="204" fontId="37" fillId="0" borderId="148" xfId="92" applyNumberFormat="1" applyFont="1" applyBorder="1" applyAlignment="1">
      <alignment horizontal="right" vertical="center"/>
    </xf>
    <xf numFmtId="204" fontId="37" fillId="0" borderId="94" xfId="92" applyNumberFormat="1" applyFont="1" applyBorder="1" applyAlignment="1">
      <alignment horizontal="right" vertical="center"/>
    </xf>
    <xf numFmtId="204" fontId="37" fillId="0" borderId="93" xfId="92" applyNumberFormat="1" applyFont="1" applyBorder="1" applyAlignment="1">
      <alignment horizontal="right" vertical="center"/>
    </xf>
    <xf numFmtId="0" fontId="37" fillId="0" borderId="260" xfId="75" applyFont="1" applyBorder="1" applyAlignment="1">
      <alignment horizontal="center" vertical="center" wrapText="1"/>
    </xf>
    <xf numFmtId="0" fontId="37" fillId="0" borderId="260" xfId="75" applyFont="1" applyBorder="1" applyAlignment="1">
      <alignment horizontal="center" vertical="center"/>
    </xf>
    <xf numFmtId="14" fontId="37" fillId="0" borderId="102" xfId="75" applyNumberFormat="1" applyFont="1" applyBorder="1" applyAlignment="1">
      <alignment vertical="top" wrapText="1"/>
    </xf>
    <xf numFmtId="14" fontId="37" fillId="0" borderId="0" xfId="75" applyNumberFormat="1" applyFont="1" applyAlignment="1">
      <alignment vertical="top" wrapText="1"/>
    </xf>
    <xf numFmtId="14" fontId="37" fillId="0" borderId="99" xfId="75" applyNumberFormat="1" applyFont="1" applyBorder="1" applyAlignment="1">
      <alignment vertical="top" wrapText="1"/>
    </xf>
    <xf numFmtId="14" fontId="37" fillId="0" borderId="104" xfId="75" applyNumberFormat="1" applyFont="1" applyBorder="1" applyAlignment="1">
      <alignment vertical="top" wrapText="1"/>
    </xf>
    <xf numFmtId="14" fontId="37" fillId="0" borderId="91" xfId="75" applyNumberFormat="1" applyFont="1" applyBorder="1" applyAlignment="1">
      <alignment vertical="top" wrapText="1"/>
    </xf>
    <xf numFmtId="14" fontId="37" fillId="0" borderId="92" xfId="75" applyNumberFormat="1" applyFont="1" applyBorder="1" applyAlignment="1">
      <alignment vertical="top" wrapText="1"/>
    </xf>
    <xf numFmtId="176" fontId="37" fillId="0" borderId="0" xfId="76" applyNumberFormat="1" applyFont="1" applyAlignment="1">
      <alignment horizontal="distributed" vertical="center" indent="1" shrinkToFit="1"/>
    </xf>
    <xf numFmtId="0" fontId="37" fillId="0" borderId="0" xfId="76" applyFont="1" applyAlignment="1">
      <alignment horizontal="center" vertical="center" shrinkToFit="1"/>
    </xf>
    <xf numFmtId="190" fontId="37" fillId="0" borderId="0" xfId="76" applyNumberFormat="1" applyFont="1" applyAlignment="1">
      <alignment horizontal="left" vertical="center" shrinkToFit="1"/>
    </xf>
    <xf numFmtId="0" fontId="37" fillId="0" borderId="0" xfId="76" applyFont="1" applyAlignment="1">
      <alignment vertical="center" shrinkToFit="1"/>
    </xf>
    <xf numFmtId="0" fontId="37" fillId="0" borderId="0" xfId="76" applyFont="1" applyAlignment="1">
      <alignment vertical="center"/>
    </xf>
    <xf numFmtId="0" fontId="37" fillId="0" borderId="0" xfId="47" applyFont="1" applyAlignment="1">
      <alignment horizontal="left" vertical="distributed" wrapText="1" indent="1"/>
    </xf>
    <xf numFmtId="192" fontId="37" fillId="0" borderId="0" xfId="77" applyNumberFormat="1" applyFont="1" applyFill="1" applyAlignment="1">
      <alignment horizontal="left" vertical="center"/>
    </xf>
    <xf numFmtId="0" fontId="37" fillId="0" borderId="0" xfId="76" applyFont="1" applyAlignment="1">
      <alignment horizontal="left" vertical="top" wrapText="1"/>
    </xf>
    <xf numFmtId="176" fontId="37" fillId="0" borderId="0" xfId="76" applyNumberFormat="1" applyFont="1" applyAlignment="1">
      <alignment horizontal="center" vertical="center" shrinkToFit="1"/>
    </xf>
    <xf numFmtId="176" fontId="72" fillId="0" borderId="0" xfId="0" applyNumberFormat="1" applyFont="1" applyAlignment="1">
      <alignment horizontal="right" vertical="center" indent="1"/>
    </xf>
    <xf numFmtId="0" fontId="92" fillId="0" borderId="0" xfId="0" applyFont="1" applyAlignment="1">
      <alignment horizontal="center" vertical="center"/>
    </xf>
    <xf numFmtId="0" fontId="72" fillId="0" borderId="33" xfId="0" applyFont="1" applyBorder="1" applyAlignment="1">
      <alignment horizontal="center" vertical="center"/>
    </xf>
    <xf numFmtId="0" fontId="72" fillId="0" borderId="33" xfId="0" applyFont="1" applyBorder="1" applyAlignment="1">
      <alignment horizontal="left" vertical="center"/>
    </xf>
    <xf numFmtId="178" fontId="72" fillId="0" borderId="33" xfId="0" applyNumberFormat="1" applyFont="1" applyBorder="1" applyAlignment="1">
      <alignment horizontal="center" vertical="center"/>
    </xf>
    <xf numFmtId="0" fontId="72" fillId="0" borderId="33" xfId="0" applyFont="1" applyBorder="1" applyAlignment="1">
      <alignment horizontal="left" vertical="center" shrinkToFit="1"/>
    </xf>
    <xf numFmtId="179" fontId="72" fillId="0" borderId="33" xfId="0" applyNumberFormat="1" applyFont="1" applyBorder="1" applyAlignment="1">
      <alignment horizontal="center" vertical="center"/>
    </xf>
    <xf numFmtId="176" fontId="72" fillId="0" borderId="16" xfId="0" applyNumberFormat="1" applyFont="1" applyBorder="1" applyAlignment="1">
      <alignment horizontal="center" vertical="center"/>
    </xf>
    <xf numFmtId="176" fontId="72" fillId="0" borderId="34" xfId="0" applyNumberFormat="1" applyFont="1" applyBorder="1" applyAlignment="1">
      <alignment horizontal="center" vertical="center"/>
    </xf>
    <xf numFmtId="190" fontId="72" fillId="0" borderId="34" xfId="0" applyNumberFormat="1" applyFont="1" applyBorder="1" applyAlignment="1">
      <alignment horizontal="center" vertical="center"/>
    </xf>
    <xf numFmtId="190" fontId="72" fillId="0" borderId="36" xfId="0" applyNumberFormat="1" applyFont="1" applyBorder="1" applyAlignment="1">
      <alignment horizontal="center" vertical="center"/>
    </xf>
    <xf numFmtId="0" fontId="72" fillId="0" borderId="16" xfId="0" applyFont="1" applyBorder="1" applyAlignment="1">
      <alignment horizontal="center" vertical="center"/>
    </xf>
    <xf numFmtId="0" fontId="72" fillId="0" borderId="34" xfId="0" applyFont="1" applyBorder="1" applyAlignment="1">
      <alignment horizontal="center" vertical="center"/>
    </xf>
    <xf numFmtId="0" fontId="72" fillId="0" borderId="36" xfId="0" applyFont="1" applyBorder="1" applyAlignment="1">
      <alignment horizontal="center" vertical="center"/>
    </xf>
    <xf numFmtId="178" fontId="72" fillId="0" borderId="16" xfId="0" applyNumberFormat="1" applyFont="1" applyBorder="1" applyAlignment="1">
      <alignment horizontal="center" vertical="center" wrapText="1"/>
    </xf>
    <xf numFmtId="178" fontId="72" fillId="0" borderId="34" xfId="0" applyNumberFormat="1" applyFont="1" applyBorder="1" applyAlignment="1">
      <alignment horizontal="center" vertical="center" wrapText="1"/>
    </xf>
    <xf numFmtId="178" fontId="72" fillId="0" borderId="36" xfId="0" applyNumberFormat="1" applyFont="1" applyBorder="1" applyAlignment="1">
      <alignment horizontal="center" vertical="center" wrapText="1"/>
    </xf>
    <xf numFmtId="10" fontId="72" fillId="0" borderId="16" xfId="0" applyNumberFormat="1" applyFont="1" applyBorder="1" applyAlignment="1">
      <alignment horizontal="center" vertical="center" wrapText="1"/>
    </xf>
    <xf numFmtId="10" fontId="72" fillId="0" borderId="34" xfId="0" applyNumberFormat="1" applyFont="1" applyBorder="1" applyAlignment="1">
      <alignment horizontal="center" vertical="center" wrapText="1"/>
    </xf>
    <xf numFmtId="0" fontId="94" fillId="0" borderId="0" xfId="0" applyFont="1" applyAlignment="1">
      <alignment horizontal="left" vertical="center" wrapText="1"/>
    </xf>
    <xf numFmtId="0" fontId="72" fillId="0" borderId="153" xfId="0" applyFont="1" applyBorder="1" applyAlignment="1">
      <alignment horizontal="center" vertical="center"/>
    </xf>
    <xf numFmtId="0" fontId="72" fillId="0" borderId="94" xfId="0" applyFont="1" applyBorder="1" applyAlignment="1">
      <alignment horizontal="center" vertical="center"/>
    </xf>
    <xf numFmtId="0" fontId="72" fillId="0" borderId="153" xfId="0" applyFont="1" applyBorder="1" applyAlignment="1">
      <alignment horizontal="left" vertical="center" shrinkToFit="1"/>
    </xf>
    <xf numFmtId="0" fontId="72" fillId="0" borderId="94" xfId="0" applyFont="1" applyBorder="1" applyAlignment="1">
      <alignment horizontal="left" vertical="center" shrinkToFit="1"/>
    </xf>
    <xf numFmtId="0" fontId="72" fillId="0" borderId="149" xfId="0" applyFont="1" applyBorder="1" applyAlignment="1">
      <alignment horizontal="left" vertical="center" shrinkToFit="1"/>
    </xf>
    <xf numFmtId="178" fontId="72" fillId="0" borderId="153" xfId="63" applyNumberFormat="1" applyFont="1" applyBorder="1" applyAlignment="1">
      <alignment vertical="center"/>
    </xf>
    <xf numFmtId="178" fontId="72" fillId="0" borderId="94" xfId="63" applyNumberFormat="1" applyFont="1" applyBorder="1" applyAlignment="1">
      <alignment vertical="center"/>
    </xf>
    <xf numFmtId="178" fontId="72" fillId="0" borderId="153" xfId="0" applyNumberFormat="1" applyFont="1" applyBorder="1" applyAlignment="1">
      <alignment vertical="center"/>
    </xf>
    <xf numFmtId="178" fontId="72" fillId="0" borderId="94" xfId="0" applyNumberFormat="1" applyFont="1" applyBorder="1" applyAlignment="1">
      <alignment vertical="center"/>
    </xf>
    <xf numFmtId="178" fontId="72" fillId="0" borderId="149" xfId="0" applyNumberFormat="1" applyFont="1" applyBorder="1" applyAlignment="1">
      <alignment vertical="center"/>
    </xf>
    <xf numFmtId="0" fontId="72" fillId="0" borderId="20" xfId="0" applyFont="1" applyBorder="1" applyAlignment="1">
      <alignment horizontal="center" vertical="center"/>
    </xf>
    <xf numFmtId="0" fontId="72" fillId="0" borderId="52" xfId="0" applyFont="1" applyBorder="1" applyAlignment="1">
      <alignment horizontal="center" vertical="center"/>
    </xf>
    <xf numFmtId="0" fontId="72" fillId="0" borderId="54" xfId="0" applyFont="1" applyBorder="1" applyAlignment="1">
      <alignment horizontal="center" vertical="center"/>
    </xf>
    <xf numFmtId="178" fontId="72" fillId="0" borderId="156" xfId="63" applyNumberFormat="1" applyFont="1" applyBorder="1" applyAlignment="1">
      <alignment vertical="center"/>
    </xf>
    <xf numFmtId="178" fontId="72" fillId="0" borderId="91" xfId="63" applyNumberFormat="1" applyFont="1" applyBorder="1" applyAlignment="1">
      <alignment vertical="center"/>
    </xf>
    <xf numFmtId="179" fontId="72" fillId="0" borderId="20" xfId="0" applyNumberFormat="1" applyFont="1" applyBorder="1" applyAlignment="1">
      <alignment vertical="center"/>
    </xf>
    <xf numFmtId="179" fontId="72" fillId="0" borderId="52" xfId="0" applyNumberFormat="1" applyFont="1" applyBorder="1" applyAlignment="1">
      <alignment vertical="center"/>
    </xf>
    <xf numFmtId="0" fontId="72" fillId="0" borderId="153" xfId="0" applyFont="1" applyBorder="1" applyAlignment="1">
      <alignment horizontal="left" vertical="center"/>
    </xf>
    <xf numFmtId="0" fontId="72" fillId="0" borderId="94" xfId="0" applyFont="1" applyBorder="1" applyAlignment="1">
      <alignment horizontal="left" vertical="center"/>
    </xf>
    <xf numFmtId="0" fontId="72" fillId="0" borderId="149" xfId="0" applyFont="1" applyBorder="1" applyAlignment="1">
      <alignment horizontal="left" vertical="center"/>
    </xf>
    <xf numFmtId="179" fontId="72" fillId="0" borderId="153" xfId="0" applyNumberFormat="1" applyFont="1" applyBorder="1" applyAlignment="1">
      <alignment vertical="center"/>
    </xf>
    <xf numFmtId="179" fontId="72" fillId="0" borderId="149" xfId="0" applyNumberFormat="1" applyFont="1" applyBorder="1" applyAlignment="1">
      <alignment vertical="center"/>
    </xf>
    <xf numFmtId="0" fontId="72" fillId="0" borderId="149" xfId="0" applyFont="1" applyBorder="1" applyAlignment="1">
      <alignment horizontal="center" vertical="center"/>
    </xf>
    <xf numFmtId="179" fontId="72" fillId="0" borderId="153" xfId="0" applyNumberFormat="1" applyFont="1" applyBorder="1" applyAlignment="1">
      <alignment horizontal="center" vertical="center"/>
    </xf>
    <xf numFmtId="179" fontId="72" fillId="0" borderId="149" xfId="0" applyNumberFormat="1" applyFont="1" applyBorder="1" applyAlignment="1">
      <alignment horizontal="center" vertical="center"/>
    </xf>
    <xf numFmtId="0" fontId="72" fillId="0" borderId="274" xfId="0" applyFont="1" applyBorder="1" applyAlignment="1">
      <alignment horizontal="left" vertical="center"/>
    </xf>
    <xf numFmtId="0" fontId="72" fillId="0" borderId="152" xfId="0" applyFont="1" applyBorder="1" applyAlignment="1">
      <alignment horizontal="left" vertical="center"/>
    </xf>
    <xf numFmtId="0" fontId="72" fillId="0" borderId="275" xfId="0" applyFont="1" applyBorder="1" applyAlignment="1">
      <alignment horizontal="left" vertical="center"/>
    </xf>
    <xf numFmtId="178" fontId="72" fillId="0" borderId="12" xfId="63" applyNumberFormat="1" applyFont="1" applyBorder="1" applyAlignment="1">
      <alignment vertical="center"/>
    </xf>
    <xf numFmtId="178" fontId="72" fillId="0" borderId="29" xfId="63" applyNumberFormat="1" applyFont="1" applyBorder="1" applyAlignment="1">
      <alignment vertical="center"/>
    </xf>
    <xf numFmtId="178" fontId="72" fillId="0" borderId="12" xfId="0" applyNumberFormat="1" applyFont="1" applyBorder="1" applyAlignment="1">
      <alignment vertical="center"/>
    </xf>
    <xf numFmtId="178" fontId="72" fillId="0" borderId="29" xfId="0" applyNumberFormat="1" applyFont="1" applyBorder="1" applyAlignment="1">
      <alignment vertical="center"/>
    </xf>
    <xf numFmtId="178" fontId="72" fillId="0" borderId="32" xfId="0" applyNumberFormat="1" applyFont="1" applyBorder="1" applyAlignment="1">
      <alignment vertical="center"/>
    </xf>
    <xf numFmtId="179" fontId="72" fillId="0" borderId="274" xfId="0" applyNumberFormat="1" applyFont="1" applyBorder="1" applyAlignment="1">
      <alignment horizontal="center" vertical="center"/>
    </xf>
    <xf numFmtId="179" fontId="72" fillId="0" borderId="275" xfId="0" applyNumberFormat="1" applyFont="1" applyBorder="1" applyAlignment="1">
      <alignment horizontal="center" vertical="center"/>
    </xf>
    <xf numFmtId="0" fontId="72" fillId="0" borderId="12" xfId="0" applyFont="1" applyBorder="1" applyAlignment="1">
      <alignment horizontal="center" vertical="center"/>
    </xf>
    <xf numFmtId="0" fontId="72" fillId="0" borderId="32" xfId="0" applyFont="1" applyBorder="1" applyAlignment="1">
      <alignment horizontal="center" vertical="center"/>
    </xf>
    <xf numFmtId="178" fontId="72" fillId="0" borderId="169" xfId="63" applyNumberFormat="1" applyFont="1" applyBorder="1" applyAlignment="1">
      <alignment vertical="center"/>
    </xf>
    <xf numFmtId="178" fontId="72" fillId="0" borderId="276" xfId="63" applyNumberFormat="1" applyFont="1" applyBorder="1" applyAlignment="1">
      <alignment vertical="center"/>
    </xf>
    <xf numFmtId="178" fontId="72" fillId="0" borderId="97" xfId="63" applyNumberFormat="1" applyFont="1" applyBorder="1" applyAlignment="1">
      <alignment vertical="center"/>
    </xf>
    <xf numFmtId="178" fontId="72" fillId="0" borderId="89" xfId="63" applyNumberFormat="1" applyFont="1" applyBorder="1" applyAlignment="1">
      <alignment vertical="center"/>
    </xf>
    <xf numFmtId="178" fontId="72" fillId="0" borderId="97" xfId="0" applyNumberFormat="1" applyFont="1" applyBorder="1" applyAlignment="1">
      <alignment vertical="center"/>
    </xf>
    <xf numFmtId="178" fontId="72" fillId="0" borderId="89" xfId="0" applyNumberFormat="1" applyFont="1" applyBorder="1" applyAlignment="1">
      <alignment vertical="center"/>
    </xf>
    <xf numFmtId="178" fontId="72" fillId="0" borderId="98" xfId="0" applyNumberFormat="1" applyFont="1" applyBorder="1" applyAlignment="1">
      <alignment vertical="center"/>
    </xf>
    <xf numFmtId="179" fontId="72" fillId="0" borderId="97" xfId="0" applyNumberFormat="1" applyFont="1" applyBorder="1" applyAlignment="1">
      <alignment horizontal="center" vertical="center"/>
    </xf>
    <xf numFmtId="179" fontId="72" fillId="0" borderId="98" xfId="0" applyNumberFormat="1" applyFont="1" applyBorder="1" applyAlignment="1">
      <alignment horizontal="center" vertical="center"/>
    </xf>
    <xf numFmtId="0" fontId="91" fillId="0" borderId="0" xfId="0" applyFont="1" applyAlignment="1">
      <alignment horizontal="center" vertical="center"/>
    </xf>
    <xf numFmtId="0" fontId="72" fillId="0" borderId="190" xfId="0" applyFont="1" applyBorder="1" applyAlignment="1">
      <alignment horizontal="distributed" vertical="center"/>
    </xf>
    <xf numFmtId="0" fontId="72" fillId="0" borderId="190" xfId="0" applyFont="1" applyBorder="1" applyAlignment="1">
      <alignment horizontal="left" vertical="center" indent="1"/>
    </xf>
    <xf numFmtId="176" fontId="72" fillId="0" borderId="0" xfId="0" applyNumberFormat="1" applyFont="1" applyAlignment="1">
      <alignment horizontal="distributed" vertical="center" indent="1"/>
    </xf>
    <xf numFmtId="190" fontId="72" fillId="0" borderId="149" xfId="0" applyNumberFormat="1" applyFont="1" applyBorder="1" applyAlignment="1">
      <alignment horizontal="center" vertical="center"/>
    </xf>
    <xf numFmtId="190" fontId="72" fillId="0" borderId="188" xfId="0" applyNumberFormat="1" applyFont="1" applyBorder="1" applyAlignment="1">
      <alignment horizontal="center" vertical="center"/>
    </xf>
    <xf numFmtId="0" fontId="72" fillId="0" borderId="188" xfId="0" applyFont="1" applyBorder="1" applyAlignment="1">
      <alignment horizontal="distributed" vertical="center"/>
    </xf>
    <xf numFmtId="192" fontId="72" fillId="0" borderId="188" xfId="0" applyNumberFormat="1" applyFont="1" applyBorder="1" applyAlignment="1">
      <alignment horizontal="center" vertical="center"/>
    </xf>
    <xf numFmtId="0" fontId="72" fillId="0" borderId="188" xfId="0" applyFont="1" applyBorder="1" applyAlignment="1">
      <alignment horizontal="left" vertical="center" indent="1"/>
    </xf>
    <xf numFmtId="0" fontId="72" fillId="0" borderId="85" xfId="0" applyFont="1" applyBorder="1" applyAlignment="1">
      <alignment vertical="center" shrinkToFit="1"/>
    </xf>
    <xf numFmtId="0" fontId="72" fillId="0" borderId="0" xfId="0" applyFont="1" applyAlignment="1">
      <alignment vertical="center" shrinkToFit="1"/>
    </xf>
    <xf numFmtId="0" fontId="72" fillId="0" borderId="15" xfId="0" applyFont="1" applyBorder="1" applyAlignment="1">
      <alignment vertical="center" shrinkToFit="1"/>
    </xf>
    <xf numFmtId="0" fontId="72" fillId="0" borderId="192" xfId="0" applyFont="1" applyBorder="1" applyAlignment="1">
      <alignment horizontal="distributed" vertical="center"/>
    </xf>
    <xf numFmtId="0" fontId="72" fillId="0" borderId="188" xfId="0" applyFont="1" applyBorder="1" applyAlignment="1">
      <alignment horizontal="center" vertical="center"/>
    </xf>
    <xf numFmtId="0" fontId="72" fillId="0" borderId="192" xfId="0" applyFont="1" applyBorder="1" applyAlignment="1">
      <alignment horizontal="center" vertical="center"/>
    </xf>
    <xf numFmtId="190" fontId="72" fillId="0" borderId="153" xfId="0" applyNumberFormat="1" applyFont="1" applyBorder="1" applyAlignment="1">
      <alignment horizontal="center" vertical="center"/>
    </xf>
    <xf numFmtId="38" fontId="37" fillId="0" borderId="94" xfId="63" applyFont="1" applyBorder="1" applyAlignment="1">
      <alignment horizontal="right" vertical="center" indent="1"/>
    </xf>
    <xf numFmtId="38" fontId="37" fillId="0" borderId="91" xfId="63" applyFont="1" applyBorder="1" applyAlignment="1">
      <alignment horizontal="right" vertical="center" indent="1"/>
    </xf>
    <xf numFmtId="0" fontId="37" fillId="0" borderId="0" xfId="61" applyFont="1" applyAlignment="1">
      <alignment horizontal="right" vertical="center" wrapText="1"/>
    </xf>
    <xf numFmtId="0" fontId="37" fillId="0" borderId="0" xfId="61" quotePrefix="1" applyFont="1" applyAlignment="1">
      <alignment horizontal="right" vertical="center"/>
    </xf>
    <xf numFmtId="176" fontId="37" fillId="0" borderId="0" xfId="61" applyNumberFormat="1" applyFont="1" applyAlignment="1">
      <alignment horizontal="distributed" vertical="center" shrinkToFit="1"/>
    </xf>
    <xf numFmtId="0" fontId="37" fillId="0" borderId="0" xfId="61" applyFont="1" applyAlignment="1">
      <alignment horizontal="center" vertical="center" shrinkToFit="1"/>
    </xf>
    <xf numFmtId="0" fontId="126" fillId="0" borderId="0" xfId="47" applyFont="1" applyAlignment="1">
      <alignment vertical="center"/>
    </xf>
    <xf numFmtId="0" fontId="37" fillId="0" borderId="20" xfId="61" applyFont="1" applyBorder="1" applyAlignment="1">
      <alignment horizontal="left" vertical="center" wrapText="1" indent="1"/>
    </xf>
    <xf numFmtId="0" fontId="37" fillId="0" borderId="52" xfId="61" applyFont="1" applyBorder="1" applyAlignment="1">
      <alignment horizontal="left" vertical="center" wrapText="1" indent="1"/>
    </xf>
    <xf numFmtId="0" fontId="37" fillId="0" borderId="54" xfId="61" applyFont="1" applyBorder="1" applyAlignment="1">
      <alignment horizontal="left" vertical="center" wrapText="1" indent="1"/>
    </xf>
    <xf numFmtId="0" fontId="37" fillId="0" borderId="12" xfId="61" applyFont="1" applyBorder="1" applyAlignment="1">
      <alignment horizontal="left" vertical="center" wrapText="1" indent="1"/>
    </xf>
    <xf numFmtId="0" fontId="37" fillId="0" borderId="29" xfId="61" applyFont="1" applyBorder="1" applyAlignment="1">
      <alignment horizontal="left" vertical="center" wrapText="1" indent="1"/>
    </xf>
    <xf numFmtId="0" fontId="37" fillId="0" borderId="32" xfId="61" applyFont="1" applyBorder="1" applyAlignment="1">
      <alignment horizontal="left" vertical="center" wrapText="1" indent="1"/>
    </xf>
    <xf numFmtId="0" fontId="37" fillId="0" borderId="16" xfId="61" applyFont="1" applyBorder="1" applyAlignment="1">
      <alignment horizontal="distributed" vertical="center" indent="1"/>
    </xf>
    <xf numFmtId="0" fontId="37" fillId="0" borderId="34" xfId="61" applyFont="1" applyBorder="1" applyAlignment="1">
      <alignment horizontal="distributed" vertical="center" indent="1"/>
    </xf>
    <xf numFmtId="0" fontId="37" fillId="0" borderId="36" xfId="61" applyFont="1" applyBorder="1" applyAlignment="1">
      <alignment horizontal="distributed" vertical="center" indent="1"/>
    </xf>
    <xf numFmtId="0" fontId="37" fillId="0" borderId="16" xfId="61" applyFont="1" applyBorder="1" applyAlignment="1">
      <alignment vertical="center" wrapText="1"/>
    </xf>
    <xf numFmtId="0" fontId="37" fillId="0" borderId="34" xfId="61" applyFont="1" applyBorder="1" applyAlignment="1">
      <alignment vertical="center" wrapText="1"/>
    </xf>
    <xf numFmtId="0" fontId="37" fillId="0" borderId="36" xfId="61" applyFont="1" applyBorder="1" applyAlignment="1">
      <alignment vertical="center" wrapText="1"/>
    </xf>
    <xf numFmtId="0" fontId="37" fillId="0" borderId="34" xfId="61" applyFont="1" applyBorder="1" applyAlignment="1">
      <alignment horizontal="center" vertical="center"/>
    </xf>
    <xf numFmtId="176" fontId="37" fillId="0" borderId="34" xfId="61" applyNumberFormat="1" applyFont="1" applyBorder="1" applyAlignment="1">
      <alignment horizontal="center" vertical="center" shrinkToFit="1"/>
    </xf>
    <xf numFmtId="0" fontId="37" fillId="0" borderId="16" xfId="61" applyFont="1" applyBorder="1" applyAlignment="1">
      <alignment horizontal="distributed" vertical="center" wrapText="1" indent="1"/>
    </xf>
    <xf numFmtId="0" fontId="37" fillId="0" borderId="34" xfId="61" applyFont="1" applyBorder="1" applyAlignment="1">
      <alignment horizontal="distributed" vertical="center" wrapText="1" indent="1"/>
    </xf>
    <xf numFmtId="0" fontId="37" fillId="0" borderId="36" xfId="61" applyFont="1" applyBorder="1" applyAlignment="1">
      <alignment horizontal="distributed" vertical="center" wrapText="1" indent="1"/>
    </xf>
    <xf numFmtId="176" fontId="37" fillId="0" borderId="16" xfId="61" applyNumberFormat="1" applyFont="1" applyBorder="1" applyAlignment="1">
      <alignment horizontal="center" vertical="center" shrinkToFit="1"/>
    </xf>
    <xf numFmtId="176" fontId="37" fillId="0" borderId="36" xfId="61" applyNumberFormat="1" applyFont="1" applyBorder="1" applyAlignment="1">
      <alignment horizontal="center" vertical="center" shrinkToFit="1"/>
    </xf>
    <xf numFmtId="192" fontId="37" fillId="0" borderId="16" xfId="34" applyNumberFormat="1" applyFont="1" applyFill="1" applyBorder="1" applyAlignment="1">
      <alignment horizontal="center" vertical="center" shrinkToFit="1"/>
    </xf>
    <xf numFmtId="192" fontId="37" fillId="0" borderId="34" xfId="34" applyNumberFormat="1" applyFont="1" applyFill="1" applyBorder="1" applyAlignment="1">
      <alignment horizontal="center" vertical="center" shrinkToFit="1"/>
    </xf>
    <xf numFmtId="192" fontId="37" fillId="0" borderId="36" xfId="34" applyNumberFormat="1" applyFont="1" applyFill="1" applyBorder="1" applyAlignment="1">
      <alignment horizontal="center" vertical="center" shrinkToFit="1"/>
    </xf>
    <xf numFmtId="192" fontId="37" fillId="0" borderId="16" xfId="61" applyNumberFormat="1" applyFont="1" applyBorder="1" applyAlignment="1">
      <alignment horizontal="center" vertical="center"/>
    </xf>
    <xf numFmtId="192" fontId="37" fillId="0" borderId="34" xfId="61" applyNumberFormat="1" applyFont="1" applyBorder="1" applyAlignment="1">
      <alignment horizontal="center" vertical="center"/>
    </xf>
    <xf numFmtId="192" fontId="37" fillId="0" borderId="36" xfId="61" applyNumberFormat="1" applyFont="1" applyBorder="1" applyAlignment="1">
      <alignment horizontal="center" vertical="center"/>
    </xf>
    <xf numFmtId="0" fontId="37" fillId="0" borderId="20" xfId="61" applyFont="1" applyBorder="1" applyAlignment="1">
      <alignment horizontal="distributed" vertical="center" wrapText="1" indent="1"/>
    </xf>
    <xf numFmtId="0" fontId="37" fillId="0" borderId="52" xfId="61" applyFont="1" applyBorder="1" applyAlignment="1">
      <alignment horizontal="distributed" vertical="center" wrapText="1" indent="1"/>
    </xf>
    <xf numFmtId="0" fontId="37" fillId="0" borderId="54" xfId="61" applyFont="1" applyBorder="1" applyAlignment="1">
      <alignment horizontal="distributed" vertical="center" wrapText="1" indent="1"/>
    </xf>
    <xf numFmtId="0" fontId="37" fillId="0" borderId="12" xfId="61" applyFont="1" applyBorder="1" applyAlignment="1">
      <alignment horizontal="distributed" vertical="center" wrapText="1" indent="1"/>
    </xf>
    <xf numFmtId="0" fontId="37" fillId="0" borderId="29" xfId="61" applyFont="1" applyBorder="1" applyAlignment="1">
      <alignment horizontal="distributed" vertical="center" wrapText="1" indent="1"/>
    </xf>
    <xf numFmtId="0" fontId="37" fillId="0" borderId="32" xfId="61" applyFont="1" applyBorder="1" applyAlignment="1">
      <alignment horizontal="distributed" vertical="center" wrapText="1" indent="1"/>
    </xf>
    <xf numFmtId="38" fontId="37" fillId="0" borderId="0" xfId="63" applyFont="1" applyBorder="1" applyAlignment="1">
      <alignment horizontal="right" vertical="center" indent="1"/>
    </xf>
    <xf numFmtId="176" fontId="61" fillId="0" borderId="0" xfId="78" applyNumberFormat="1" applyAlignment="1">
      <alignment horizontal="distributed" vertical="center" shrinkToFit="1"/>
    </xf>
    <xf numFmtId="0" fontId="61" fillId="0" borderId="0" xfId="78" applyAlignment="1">
      <alignment vertical="center" shrinkToFit="1"/>
    </xf>
    <xf numFmtId="176" fontId="61" fillId="0" borderId="34" xfId="78" applyNumberFormat="1" applyBorder="1" applyAlignment="1">
      <alignment horizontal="distributed" vertical="center" indent="5" shrinkToFit="1"/>
    </xf>
    <xf numFmtId="176" fontId="61" fillId="0" borderId="36" xfId="78" applyNumberFormat="1" applyBorder="1" applyAlignment="1">
      <alignment horizontal="distributed" vertical="center" indent="5" shrinkToFit="1"/>
    </xf>
    <xf numFmtId="0" fontId="137" fillId="0" borderId="0" xfId="78" applyFont="1" applyAlignment="1">
      <alignment horizontal="center" vertical="center"/>
    </xf>
    <xf numFmtId="0" fontId="61" fillId="0" borderId="20" xfId="78" applyBorder="1" applyAlignment="1">
      <alignment horizontal="left" vertical="center" wrapText="1" indent="1"/>
    </xf>
    <xf numFmtId="0" fontId="61" fillId="0" borderId="52" xfId="78" applyBorder="1" applyAlignment="1">
      <alignment horizontal="left" vertical="center" wrapText="1" indent="1"/>
    </xf>
    <xf numFmtId="0" fontId="61" fillId="0" borderId="54" xfId="78" applyBorder="1" applyAlignment="1">
      <alignment horizontal="left" vertical="center" wrapText="1" indent="1"/>
    </xf>
    <xf numFmtId="0" fontId="61" fillId="0" borderId="12" xfId="78" applyBorder="1" applyAlignment="1">
      <alignment horizontal="left" vertical="center" wrapText="1" indent="1"/>
    </xf>
    <xf numFmtId="0" fontId="61" fillId="0" borderId="29" xfId="78" applyBorder="1" applyAlignment="1">
      <alignment horizontal="left" vertical="center" wrapText="1" indent="1"/>
    </xf>
    <xf numFmtId="0" fontId="61" fillId="0" borderId="32" xfId="78" applyBorder="1" applyAlignment="1">
      <alignment horizontal="left" vertical="center" wrapText="1" indent="1"/>
    </xf>
    <xf numFmtId="0" fontId="61" fillId="0" borderId="20" xfId="78" applyBorder="1" applyAlignment="1">
      <alignment horizontal="distributed" vertical="center" wrapText="1" indent="2"/>
    </xf>
    <xf numFmtId="0" fontId="61" fillId="0" borderId="52" xfId="78" applyBorder="1" applyAlignment="1">
      <alignment horizontal="distributed" vertical="center" wrapText="1" indent="2"/>
    </xf>
    <xf numFmtId="0" fontId="61" fillId="0" borderId="54" xfId="78" applyBorder="1" applyAlignment="1">
      <alignment horizontal="distributed" vertical="center" wrapText="1" indent="2"/>
    </xf>
    <xf numFmtId="0" fontId="61" fillId="0" borderId="12" xfId="78" applyBorder="1" applyAlignment="1">
      <alignment horizontal="distributed" vertical="center" wrapText="1" indent="2"/>
    </xf>
    <xf numFmtId="0" fontId="61" fillId="0" borderId="29" xfId="78" applyBorder="1" applyAlignment="1">
      <alignment horizontal="distributed" vertical="center" wrapText="1" indent="2"/>
    </xf>
    <xf numFmtId="0" fontId="61" fillId="0" borderId="32" xfId="78" applyBorder="1" applyAlignment="1">
      <alignment horizontal="distributed" vertical="center" wrapText="1" indent="2"/>
    </xf>
    <xf numFmtId="0" fontId="61" fillId="0" borderId="20" xfId="78" applyBorder="1" applyAlignment="1">
      <alignment horizontal="distributed" vertical="center" indent="2"/>
    </xf>
    <xf numFmtId="0" fontId="61" fillId="0" borderId="52" xfId="78" applyBorder="1" applyAlignment="1">
      <alignment horizontal="distributed" vertical="center" indent="2"/>
    </xf>
    <xf numFmtId="0" fontId="61" fillId="0" borderId="54" xfId="78" applyBorder="1" applyAlignment="1">
      <alignment horizontal="distributed" vertical="center" indent="2"/>
    </xf>
    <xf numFmtId="0" fontId="61" fillId="0" borderId="12" xfId="78" applyBorder="1" applyAlignment="1">
      <alignment horizontal="distributed" vertical="center" indent="2"/>
    </xf>
    <xf numFmtId="0" fontId="61" fillId="0" borderId="29" xfId="78" applyBorder="1" applyAlignment="1">
      <alignment horizontal="distributed" vertical="center" indent="2"/>
    </xf>
    <xf numFmtId="0" fontId="61" fillId="0" borderId="32" xfId="78" applyBorder="1" applyAlignment="1">
      <alignment horizontal="distributed" vertical="center" indent="2"/>
    </xf>
    <xf numFmtId="0" fontId="61" fillId="0" borderId="16" xfId="78" applyBorder="1" applyAlignment="1">
      <alignment horizontal="center" vertical="center"/>
    </xf>
    <xf numFmtId="0" fontId="61" fillId="0" borderId="34" xfId="78" applyBorder="1" applyAlignment="1">
      <alignment horizontal="center" vertical="center"/>
    </xf>
    <xf numFmtId="38" fontId="37" fillId="0" borderId="91" xfId="34" applyFont="1" applyFill="1" applyBorder="1" applyAlignment="1">
      <alignment horizontal="right" vertical="center" indent="3"/>
    </xf>
    <xf numFmtId="0" fontId="53" fillId="0" borderId="0" xfId="61" applyAlignment="1">
      <alignment vertical="center" wrapText="1"/>
    </xf>
    <xf numFmtId="0" fontId="37" fillId="0" borderId="0" xfId="61" applyFont="1" applyAlignment="1">
      <alignment horizontal="left" vertical="top" wrapText="1"/>
    </xf>
    <xf numFmtId="0" fontId="53" fillId="0" borderId="0" xfId="61" applyAlignment="1">
      <alignment horizontal="center" vertical="center" shrinkToFit="1"/>
    </xf>
    <xf numFmtId="2" fontId="37" fillId="0" borderId="0" xfId="61" applyNumberFormat="1" applyFont="1" applyAlignment="1">
      <alignment horizontal="center" vertical="center"/>
    </xf>
    <xf numFmtId="194" fontId="37" fillId="0" borderId="0" xfId="61" applyNumberFormat="1" applyFont="1" applyAlignment="1">
      <alignment horizontal="center" vertical="center"/>
    </xf>
    <xf numFmtId="0" fontId="37" fillId="0" borderId="0" xfId="61" applyFont="1" applyAlignment="1">
      <alignment horizontal="left" vertical="center" wrapText="1"/>
    </xf>
    <xf numFmtId="0" fontId="60" fillId="0" borderId="0" xfId="76" applyFont="1" applyAlignment="1">
      <alignment horizontal="center" vertical="center"/>
    </xf>
    <xf numFmtId="176" fontId="37" fillId="0" borderId="0" xfId="76" applyNumberFormat="1" applyFont="1" applyAlignment="1">
      <alignment horizontal="distributed" vertical="center" shrinkToFit="1"/>
    </xf>
    <xf numFmtId="0" fontId="37" fillId="0" borderId="0" xfId="76" applyFont="1" applyAlignment="1">
      <alignment horizontal="center" vertical="center"/>
    </xf>
    <xf numFmtId="0" fontId="118" fillId="0" borderId="0" xfId="76" applyFont="1" applyAlignment="1">
      <alignment horizontal="center" vertical="center"/>
    </xf>
    <xf numFmtId="0" fontId="37" fillId="0" borderId="0" xfId="76" applyFont="1" applyAlignment="1">
      <alignment vertical="center" wrapText="1"/>
    </xf>
    <xf numFmtId="0" fontId="58" fillId="0" borderId="0" xfId="76" applyFont="1" applyAlignment="1">
      <alignment horizontal="center" vertical="center"/>
    </xf>
    <xf numFmtId="0" fontId="37" fillId="0" borderId="0" xfId="47" applyFont="1" applyAlignment="1">
      <alignment vertical="center"/>
    </xf>
    <xf numFmtId="0" fontId="37" fillId="0" borderId="16" xfId="76" applyFont="1" applyBorder="1" applyAlignment="1">
      <alignment horizontal="distributed" vertical="center" wrapText="1" indent="1"/>
    </xf>
    <xf numFmtId="0" fontId="37" fillId="0" borderId="34" xfId="76" applyFont="1" applyBorder="1" applyAlignment="1">
      <alignment horizontal="distributed" vertical="center" indent="1"/>
    </xf>
    <xf numFmtId="0" fontId="37" fillId="0" borderId="36" xfId="76" applyFont="1" applyBorder="1" applyAlignment="1">
      <alignment horizontal="distributed" vertical="center" indent="1"/>
    </xf>
    <xf numFmtId="0" fontId="37" fillId="0" borderId="16" xfId="76" applyFont="1" applyBorder="1" applyAlignment="1">
      <alignment horizontal="distributed" vertical="center" indent="1"/>
    </xf>
    <xf numFmtId="0" fontId="37" fillId="0" borderId="20" xfId="76" applyFont="1" applyBorder="1" applyAlignment="1">
      <alignment horizontal="left" vertical="center" wrapText="1" indent="1"/>
    </xf>
    <xf numFmtId="0" fontId="37" fillId="0" borderId="52" xfId="76" applyFont="1" applyBorder="1" applyAlignment="1">
      <alignment horizontal="left" vertical="center" wrapText="1" indent="1"/>
    </xf>
    <xf numFmtId="0" fontId="37" fillId="0" borderId="54" xfId="76" applyFont="1" applyBorder="1" applyAlignment="1">
      <alignment horizontal="left" vertical="center" wrapText="1" indent="1"/>
    </xf>
    <xf numFmtId="0" fontId="37" fillId="0" borderId="12" xfId="76" applyFont="1" applyBorder="1" applyAlignment="1">
      <alignment horizontal="left" vertical="center" wrapText="1" indent="1"/>
    </xf>
    <xf numFmtId="0" fontId="37" fillId="0" borderId="29" xfId="76" applyFont="1" applyBorder="1" applyAlignment="1">
      <alignment horizontal="left" vertical="center" wrapText="1" indent="1"/>
    </xf>
    <xf numFmtId="0" fontId="37" fillId="0" borderId="32" xfId="76" applyFont="1" applyBorder="1" applyAlignment="1">
      <alignment horizontal="left" vertical="center" wrapText="1" indent="1"/>
    </xf>
    <xf numFmtId="176" fontId="37" fillId="0" borderId="20" xfId="76" applyNumberFormat="1" applyFont="1" applyBorder="1" applyAlignment="1">
      <alignment horizontal="left" vertical="center" indent="1" shrinkToFit="1"/>
    </xf>
    <xf numFmtId="176" fontId="37" fillId="0" borderId="52" xfId="76" applyNumberFormat="1" applyFont="1" applyBorder="1" applyAlignment="1">
      <alignment horizontal="left" vertical="center" indent="1" shrinkToFit="1"/>
    </xf>
    <xf numFmtId="176" fontId="37" fillId="0" borderId="54" xfId="76" applyNumberFormat="1" applyFont="1" applyBorder="1" applyAlignment="1">
      <alignment horizontal="left" vertical="center" indent="1" shrinkToFit="1"/>
    </xf>
    <xf numFmtId="176" fontId="37" fillId="0" borderId="12" xfId="76" applyNumberFormat="1" applyFont="1" applyBorder="1" applyAlignment="1">
      <alignment horizontal="left" vertical="center" indent="1" shrinkToFit="1"/>
    </xf>
    <xf numFmtId="176" fontId="37" fillId="0" borderId="29" xfId="76" applyNumberFormat="1" applyFont="1" applyBorder="1" applyAlignment="1">
      <alignment horizontal="left" vertical="center" indent="1" shrinkToFit="1"/>
    </xf>
    <xf numFmtId="176" fontId="37" fillId="0" borderId="32" xfId="76" applyNumberFormat="1" applyFont="1" applyBorder="1" applyAlignment="1">
      <alignment horizontal="left" vertical="center" indent="1" shrinkToFit="1"/>
    </xf>
    <xf numFmtId="0" fontId="37" fillId="0" borderId="20" xfId="76" applyFont="1" applyBorder="1" applyAlignment="1">
      <alignment horizontal="center" vertical="center"/>
    </xf>
    <xf numFmtId="0" fontId="37" fillId="0" borderId="52" xfId="76" applyFont="1" applyBorder="1" applyAlignment="1">
      <alignment horizontal="center" vertical="center"/>
    </xf>
    <xf numFmtId="176" fontId="37" fillId="0" borderId="52" xfId="76" applyNumberFormat="1" applyFont="1" applyBorder="1" applyAlignment="1">
      <alignment horizontal="distributed" vertical="center" indent="5" shrinkToFit="1"/>
    </xf>
    <xf numFmtId="176" fontId="37" fillId="0" borderId="54" xfId="76" applyNumberFormat="1" applyFont="1" applyBorder="1" applyAlignment="1">
      <alignment horizontal="distributed" vertical="center" indent="5" shrinkToFit="1"/>
    </xf>
    <xf numFmtId="0" fontId="37" fillId="0" borderId="12" xfId="76" applyFont="1" applyBorder="1" applyAlignment="1">
      <alignment horizontal="center" vertical="center"/>
    </xf>
    <xf numFmtId="0" fontId="37" fillId="0" borderId="29" xfId="76" applyFont="1" applyBorder="1" applyAlignment="1">
      <alignment horizontal="center" vertical="center"/>
    </xf>
    <xf numFmtId="176" fontId="37" fillId="0" borderId="29" xfId="76" applyNumberFormat="1" applyFont="1" applyBorder="1" applyAlignment="1">
      <alignment horizontal="distributed" vertical="center" indent="5" shrinkToFit="1"/>
    </xf>
    <xf numFmtId="176" fontId="37" fillId="0" borderId="32" xfId="76" applyNumberFormat="1" applyFont="1" applyBorder="1" applyAlignment="1">
      <alignment horizontal="distributed" vertical="center" indent="5" shrinkToFit="1"/>
    </xf>
    <xf numFmtId="0" fontId="37" fillId="0" borderId="20" xfId="76" applyFont="1" applyBorder="1" applyAlignment="1">
      <alignment horizontal="left" vertical="top" wrapText="1"/>
    </xf>
    <xf numFmtId="0" fontId="37" fillId="0" borderId="52" xfId="76" applyFont="1" applyBorder="1" applyAlignment="1">
      <alignment horizontal="left" vertical="top" wrapText="1"/>
    </xf>
    <xf numFmtId="0" fontId="37" fillId="0" borderId="54" xfId="76" applyFont="1" applyBorder="1" applyAlignment="1">
      <alignment horizontal="left" vertical="top" wrapText="1"/>
    </xf>
    <xf numFmtId="0" fontId="37" fillId="0" borderId="85" xfId="76" applyFont="1" applyBorder="1" applyAlignment="1">
      <alignment horizontal="left" vertical="top" wrapText="1"/>
    </xf>
    <xf numFmtId="0" fontId="37" fillId="0" borderId="15" xfId="76" applyFont="1" applyBorder="1" applyAlignment="1">
      <alignment horizontal="left" vertical="top" wrapText="1"/>
    </xf>
    <xf numFmtId="0" fontId="37" fillId="0" borderId="12" xfId="76" applyFont="1" applyBorder="1" applyAlignment="1">
      <alignment horizontal="left" vertical="top" wrapText="1"/>
    </xf>
    <xf numFmtId="0" fontId="37" fillId="0" borderId="29" xfId="76" applyFont="1" applyBorder="1" applyAlignment="1">
      <alignment horizontal="left" vertical="top" wrapText="1"/>
    </xf>
    <xf numFmtId="0" fontId="37" fillId="0" borderId="32" xfId="76" applyFont="1" applyBorder="1" applyAlignment="1">
      <alignment horizontal="left" vertical="top" wrapText="1"/>
    </xf>
    <xf numFmtId="0" fontId="128" fillId="0" borderId="0" xfId="80" applyFont="1" applyAlignment="1">
      <alignment horizontal="center" vertical="center"/>
    </xf>
    <xf numFmtId="176" fontId="61" fillId="0" borderId="0" xfId="80" applyNumberFormat="1" applyAlignment="1">
      <alignment horizontal="distributed" vertical="center" shrinkToFit="1"/>
    </xf>
    <xf numFmtId="0" fontId="61" fillId="0" borderId="0" xfId="80" applyAlignment="1">
      <alignment vertical="center"/>
    </xf>
    <xf numFmtId="0" fontId="61" fillId="0" borderId="0" xfId="80" applyAlignment="1">
      <alignment horizontal="left" vertical="center" shrinkToFit="1"/>
    </xf>
    <xf numFmtId="0" fontId="75" fillId="0" borderId="0" xfId="47" applyFont="1" applyAlignment="1">
      <alignment horizontal="left" vertical="center"/>
    </xf>
    <xf numFmtId="0" fontId="61" fillId="0" borderId="16" xfId="80" applyBorder="1" applyAlignment="1">
      <alignment vertical="center" wrapText="1"/>
    </xf>
    <xf numFmtId="0" fontId="61" fillId="0" borderId="36" xfId="80" applyBorder="1" applyAlignment="1">
      <alignment vertical="center" wrapText="1"/>
    </xf>
    <xf numFmtId="0" fontId="61" fillId="0" borderId="20" xfId="80" applyBorder="1" applyAlignment="1">
      <alignment horizontal="center" vertical="center"/>
    </xf>
    <xf numFmtId="0" fontId="61" fillId="0" borderId="54" xfId="80" applyBorder="1" applyAlignment="1">
      <alignment horizontal="center" vertical="center"/>
    </xf>
    <xf numFmtId="0" fontId="61" fillId="0" borderId="12" xfId="80" applyBorder="1" applyAlignment="1">
      <alignment horizontal="center" vertical="center"/>
    </xf>
    <xf numFmtId="0" fontId="61" fillId="0" borderId="32" xfId="80" applyBorder="1" applyAlignment="1">
      <alignment horizontal="center" vertical="center"/>
    </xf>
    <xf numFmtId="0" fontId="61" fillId="0" borderId="53" xfId="80" applyBorder="1" applyAlignment="1">
      <alignment horizontal="center" vertical="center"/>
    </xf>
    <xf numFmtId="0" fontId="61" fillId="0" borderId="19" xfId="80" applyBorder="1" applyAlignment="1">
      <alignment horizontal="center" vertical="center"/>
    </xf>
    <xf numFmtId="0" fontId="175" fillId="0" borderId="20" xfId="80" applyFont="1" applyBorder="1" applyAlignment="1">
      <alignment vertical="center" wrapText="1"/>
    </xf>
    <xf numFmtId="0" fontId="61" fillId="0" borderId="54" xfId="80" applyBorder="1" applyAlignment="1">
      <alignment vertical="center" wrapText="1"/>
    </xf>
    <xf numFmtId="0" fontId="61" fillId="0" borderId="85" xfId="80" applyBorder="1" applyAlignment="1">
      <alignment vertical="center" wrapText="1"/>
    </xf>
    <xf numFmtId="0" fontId="61" fillId="0" borderId="15" xfId="80" applyBorder="1" applyAlignment="1">
      <alignment vertical="center" wrapText="1"/>
    </xf>
    <xf numFmtId="0" fontId="61" fillId="0" borderId="12" xfId="80" applyBorder="1" applyAlignment="1">
      <alignment vertical="center" wrapText="1"/>
    </xf>
    <xf numFmtId="0" fontId="61" fillId="0" borderId="32" xfId="80" applyBorder="1" applyAlignment="1">
      <alignment vertical="center" wrapText="1"/>
    </xf>
    <xf numFmtId="0" fontId="61" fillId="0" borderId="53" xfId="80" applyBorder="1" applyAlignment="1">
      <alignment vertical="center" wrapText="1"/>
    </xf>
    <xf numFmtId="0" fontId="61" fillId="0" borderId="50" xfId="80" applyBorder="1" applyAlignment="1">
      <alignment vertical="center" wrapText="1"/>
    </xf>
    <xf numFmtId="0" fontId="61" fillId="0" borderId="19" xfId="80" applyBorder="1" applyAlignment="1">
      <alignment vertical="center" wrapText="1"/>
    </xf>
    <xf numFmtId="0" fontId="61" fillId="0" borderId="20" xfId="80" applyBorder="1" applyAlignment="1">
      <alignment vertical="center" wrapText="1"/>
    </xf>
    <xf numFmtId="0" fontId="140" fillId="0" borderId="53" xfId="80" applyFont="1" applyBorder="1" applyAlignment="1">
      <alignment horizontal="center" vertical="center" wrapText="1"/>
    </xf>
    <xf numFmtId="0" fontId="140" fillId="0" borderId="19" xfId="80" applyFont="1" applyBorder="1" applyAlignment="1">
      <alignment horizontal="center" vertical="center" wrapText="1"/>
    </xf>
    <xf numFmtId="0" fontId="61" fillId="0" borderId="52" xfId="80" applyBorder="1" applyAlignment="1">
      <alignment vertical="center" wrapText="1"/>
    </xf>
    <xf numFmtId="176" fontId="61" fillId="0" borderId="20" xfId="80" applyNumberFormat="1" applyBorder="1" applyAlignment="1">
      <alignment horizontal="center" vertical="center" shrinkToFit="1"/>
    </xf>
    <xf numFmtId="176" fontId="61" fillId="0" borderId="54" xfId="80" applyNumberFormat="1" applyBorder="1" applyAlignment="1">
      <alignment horizontal="center" vertical="center" shrinkToFit="1"/>
    </xf>
    <xf numFmtId="176" fontId="61" fillId="0" borderId="12" xfId="80" applyNumberFormat="1" applyBorder="1" applyAlignment="1">
      <alignment horizontal="center" vertical="center" shrinkToFit="1"/>
    </xf>
    <xf numFmtId="176" fontId="61" fillId="0" borderId="32" xfId="80" applyNumberFormat="1" applyBorder="1" applyAlignment="1">
      <alignment horizontal="center" vertical="center" shrinkToFit="1"/>
    </xf>
    <xf numFmtId="0" fontId="61" fillId="0" borderId="29" xfId="80" applyBorder="1" applyAlignment="1">
      <alignment vertical="center" wrapText="1"/>
    </xf>
    <xf numFmtId="0" fontId="128" fillId="0" borderId="0" xfId="83" applyFont="1" applyAlignment="1">
      <alignment horizontal="center" vertical="center"/>
    </xf>
    <xf numFmtId="0" fontId="61" fillId="0" borderId="0" xfId="83" applyAlignment="1">
      <alignment vertical="center" shrinkToFit="1"/>
    </xf>
    <xf numFmtId="0" fontId="61" fillId="0" borderId="0" xfId="83" applyAlignment="1">
      <alignment vertical="center"/>
    </xf>
    <xf numFmtId="176" fontId="61" fillId="0" borderId="0" xfId="83" applyNumberFormat="1" applyAlignment="1">
      <alignment horizontal="distributed" vertical="center" shrinkToFit="1"/>
    </xf>
    <xf numFmtId="0" fontId="61" fillId="0" borderId="16" xfId="83" applyBorder="1" applyAlignment="1">
      <alignment vertical="center" wrapText="1"/>
    </xf>
    <xf numFmtId="0" fontId="61" fillId="0" borderId="34" xfId="83" applyBorder="1" applyAlignment="1">
      <alignment vertical="center" wrapText="1"/>
    </xf>
    <xf numFmtId="0" fontId="61" fillId="0" borderId="36" xfId="83" applyBorder="1" applyAlignment="1">
      <alignment vertical="center" wrapText="1"/>
    </xf>
    <xf numFmtId="176" fontId="61" fillId="0" borderId="16" xfId="83" applyNumberFormat="1" applyBorder="1" applyAlignment="1">
      <alignment horizontal="center" vertical="center" shrinkToFit="1"/>
    </xf>
    <xf numFmtId="176" fontId="61" fillId="0" borderId="34" xfId="83" applyNumberFormat="1" applyBorder="1" applyAlignment="1">
      <alignment horizontal="center" vertical="center" shrinkToFit="1"/>
    </xf>
    <xf numFmtId="176" fontId="61" fillId="0" borderId="36" xfId="83" applyNumberFormat="1" applyBorder="1" applyAlignment="1">
      <alignment horizontal="center" vertical="center" shrinkToFit="1"/>
    </xf>
    <xf numFmtId="0" fontId="61" fillId="0" borderId="20" xfId="83" applyBorder="1" applyAlignment="1">
      <alignment horizontal="center" vertical="center"/>
    </xf>
    <xf numFmtId="0" fontId="61" fillId="0" borderId="54" xfId="83" applyBorder="1" applyAlignment="1">
      <alignment horizontal="center" vertical="center"/>
    </xf>
    <xf numFmtId="0" fontId="61" fillId="0" borderId="12" xfId="83" applyBorder="1" applyAlignment="1">
      <alignment horizontal="center" vertical="center"/>
    </xf>
    <xf numFmtId="0" fontId="61" fillId="0" borderId="32" xfId="83" applyBorder="1" applyAlignment="1">
      <alignment horizontal="center" vertical="center"/>
    </xf>
    <xf numFmtId="0" fontId="61" fillId="0" borderId="53" xfId="83" applyBorder="1" applyAlignment="1">
      <alignment horizontal="center" vertical="center"/>
    </xf>
    <xf numFmtId="0" fontId="61" fillId="0" borderId="19" xfId="83" applyBorder="1" applyAlignment="1">
      <alignment horizontal="center" vertical="center"/>
    </xf>
    <xf numFmtId="0" fontId="61" fillId="0" borderId="29" xfId="83" applyBorder="1" applyAlignment="1">
      <alignment horizontal="center" vertical="center"/>
    </xf>
    <xf numFmtId="0" fontId="61" fillId="0" borderId="52" xfId="83" applyBorder="1" applyAlignment="1">
      <alignment horizontal="center" vertical="center"/>
    </xf>
    <xf numFmtId="0" fontId="61" fillId="0" borderId="20" xfId="83" applyBorder="1" applyAlignment="1">
      <alignment horizontal="center" vertical="center" shrinkToFit="1"/>
    </xf>
    <xf numFmtId="0" fontId="61" fillId="0" borderId="54" xfId="83" applyBorder="1" applyAlignment="1">
      <alignment horizontal="center" vertical="center" shrinkToFit="1"/>
    </xf>
    <xf numFmtId="0" fontId="61" fillId="0" borderId="20" xfId="83" applyBorder="1" applyAlignment="1">
      <alignment vertical="center" shrinkToFit="1"/>
    </xf>
    <xf numFmtId="0" fontId="61" fillId="0" borderId="52" xfId="83" applyBorder="1" applyAlignment="1">
      <alignment vertical="center" shrinkToFit="1"/>
    </xf>
    <xf numFmtId="0" fontId="61" fillId="0" borderId="54" xfId="83" applyBorder="1" applyAlignment="1">
      <alignment vertical="center" shrinkToFit="1"/>
    </xf>
    <xf numFmtId="0" fontId="61" fillId="0" borderId="85" xfId="83" applyBorder="1" applyAlignment="1">
      <alignment horizontal="center" vertical="center" shrinkToFit="1"/>
    </xf>
    <xf numFmtId="0" fontId="61" fillId="0" borderId="15" xfId="83" applyBorder="1" applyAlignment="1">
      <alignment horizontal="center" vertical="center" shrinkToFit="1"/>
    </xf>
    <xf numFmtId="0" fontId="61" fillId="0" borderId="85" xfId="83" applyBorder="1" applyAlignment="1">
      <alignment vertical="center" shrinkToFit="1"/>
    </xf>
    <xf numFmtId="0" fontId="61" fillId="0" borderId="15" xfId="83" applyBorder="1" applyAlignment="1">
      <alignment vertical="center" shrinkToFit="1"/>
    </xf>
    <xf numFmtId="0" fontId="61" fillId="0" borderId="12" xfId="83" applyBorder="1" applyAlignment="1">
      <alignment horizontal="center" vertical="center" shrinkToFit="1"/>
    </xf>
    <xf numFmtId="0" fontId="61" fillId="0" borderId="32" xfId="83" applyBorder="1" applyAlignment="1">
      <alignment horizontal="center" vertical="center" shrinkToFit="1"/>
    </xf>
    <xf numFmtId="0" fontId="61" fillId="0" borderId="12" xfId="83" applyBorder="1" applyAlignment="1">
      <alignment vertical="center" shrinkToFit="1"/>
    </xf>
    <xf numFmtId="0" fontId="61" fillId="0" borderId="29" xfId="83" applyBorder="1" applyAlignment="1">
      <alignment vertical="center" shrinkToFit="1"/>
    </xf>
    <xf numFmtId="0" fontId="61" fillId="0" borderId="32" xfId="83" applyBorder="1" applyAlignment="1">
      <alignment vertical="center" shrinkToFit="1"/>
    </xf>
    <xf numFmtId="0" fontId="61" fillId="0" borderId="0" xfId="83" applyAlignment="1">
      <alignment horizontal="center" vertical="center" shrinkToFit="1"/>
    </xf>
    <xf numFmtId="0" fontId="61" fillId="0" borderId="0" xfId="83" applyAlignment="1">
      <alignment horizontal="center" vertical="center"/>
    </xf>
    <xf numFmtId="176" fontId="61" fillId="0" borderId="0" xfId="84" applyNumberFormat="1" applyAlignment="1">
      <alignment horizontal="distributed" vertical="center" shrinkToFit="1"/>
    </xf>
    <xf numFmtId="0" fontId="128" fillId="0" borderId="0" xfId="84" applyFont="1" applyAlignment="1">
      <alignment horizontal="center" vertical="center"/>
    </xf>
    <xf numFmtId="0" fontId="61" fillId="0" borderId="0" xfId="84" applyAlignment="1">
      <alignment horizontal="center" vertical="center"/>
    </xf>
    <xf numFmtId="0" fontId="37" fillId="0" borderId="0" xfId="84" applyFont="1" applyAlignment="1">
      <alignment horizontal="left" vertical="distributed" wrapText="1"/>
    </xf>
    <xf numFmtId="0" fontId="61" fillId="0" borderId="16" xfId="84" applyBorder="1" applyAlignment="1">
      <alignment vertical="center" wrapText="1"/>
    </xf>
    <xf numFmtId="0" fontId="61" fillId="0" borderId="165" xfId="84" applyBorder="1" applyAlignment="1">
      <alignment vertical="center" wrapText="1"/>
    </xf>
    <xf numFmtId="0" fontId="61" fillId="0" borderId="0" xfId="84" applyAlignment="1">
      <alignment vertical="center"/>
    </xf>
    <xf numFmtId="0" fontId="61" fillId="0" borderId="36" xfId="84" applyBorder="1" applyAlignment="1">
      <alignment vertical="center" wrapText="1"/>
    </xf>
    <xf numFmtId="0" fontId="61" fillId="0" borderId="167" xfId="84" applyBorder="1" applyAlignment="1">
      <alignment horizontal="center" vertical="center"/>
    </xf>
    <xf numFmtId="0" fontId="61" fillId="0" borderId="164" xfId="84" applyBorder="1" applyAlignment="1">
      <alignment horizontal="center" vertical="center"/>
    </xf>
    <xf numFmtId="0" fontId="61" fillId="0" borderId="168" xfId="84" applyBorder="1" applyAlignment="1">
      <alignment horizontal="center" vertical="center"/>
    </xf>
    <xf numFmtId="0" fontId="61" fillId="0" borderId="11" xfId="84" applyBorder="1" applyAlignment="1">
      <alignment vertical="center" wrapText="1"/>
    </xf>
    <xf numFmtId="0" fontId="61" fillId="0" borderId="40" xfId="84" applyBorder="1" applyAlignment="1">
      <alignment vertical="center" wrapText="1"/>
    </xf>
    <xf numFmtId="0" fontId="61" fillId="0" borderId="240" xfId="84" applyBorder="1" applyAlignment="1">
      <alignment vertical="center" wrapText="1"/>
    </xf>
    <xf numFmtId="0" fontId="37" fillId="0" borderId="0" xfId="61" applyFont="1" applyAlignment="1">
      <alignment horizontal="left" vertical="center"/>
    </xf>
    <xf numFmtId="176" fontId="37" fillId="0" borderId="0" xfId="61" applyNumberFormat="1" applyFont="1" applyAlignment="1">
      <alignment horizontal="left" vertical="center" shrinkToFit="1"/>
    </xf>
    <xf numFmtId="0" fontId="37" fillId="0" borderId="0" xfId="61" applyFont="1" applyAlignment="1">
      <alignment horizontal="left" vertical="top" wrapText="1" shrinkToFit="1"/>
    </xf>
    <xf numFmtId="0" fontId="37" fillId="0" borderId="33" xfId="0" applyFont="1" applyBorder="1" applyAlignment="1">
      <alignment vertical="center"/>
    </xf>
    <xf numFmtId="0" fontId="37" fillId="0" borderId="33" xfId="0" applyFont="1" applyBorder="1" applyAlignment="1">
      <alignment horizontal="center" vertical="center" wrapText="1" shrinkToFit="1"/>
    </xf>
    <xf numFmtId="0" fontId="37" fillId="0" borderId="33" xfId="0" applyFont="1" applyBorder="1" applyAlignment="1">
      <alignment horizontal="center" vertical="center" shrinkToFit="1"/>
    </xf>
    <xf numFmtId="0" fontId="37" fillId="0" borderId="20" xfId="0" applyFont="1" applyBorder="1" applyAlignment="1">
      <alignment horizontal="distributed" vertical="center" indent="1"/>
    </xf>
    <xf numFmtId="0" fontId="37" fillId="0" borderId="52" xfId="0" applyFont="1" applyBorder="1" applyAlignment="1">
      <alignment horizontal="distributed" vertical="center" indent="1"/>
    </xf>
    <xf numFmtId="0" fontId="37" fillId="0" borderId="54" xfId="0" applyFont="1" applyBorder="1" applyAlignment="1">
      <alignment horizontal="distributed" vertical="center" indent="1"/>
    </xf>
    <xf numFmtId="0" fontId="37" fillId="0" borderId="12" xfId="0" applyFont="1" applyBorder="1" applyAlignment="1">
      <alignment horizontal="distributed" vertical="center" indent="1"/>
    </xf>
    <xf numFmtId="0" fontId="37" fillId="0" borderId="29" xfId="0" applyFont="1" applyBorder="1" applyAlignment="1">
      <alignment horizontal="distributed" vertical="center" indent="1"/>
    </xf>
    <xf numFmtId="0" fontId="37" fillId="0" borderId="32" xfId="0" applyFont="1" applyBorder="1" applyAlignment="1">
      <alignment horizontal="distributed" vertical="center" indent="1"/>
    </xf>
    <xf numFmtId="0" fontId="37" fillId="0" borderId="20" xfId="0" applyFont="1" applyBorder="1" applyAlignment="1">
      <alignment horizontal="distributed" vertical="center" indent="2"/>
    </xf>
    <xf numFmtId="0" fontId="37" fillId="0" borderId="52" xfId="0" applyFont="1" applyBorder="1" applyAlignment="1">
      <alignment horizontal="distributed" vertical="center" indent="2"/>
    </xf>
    <xf numFmtId="0" fontId="37" fillId="0" borderId="54" xfId="0" applyFont="1" applyBorder="1" applyAlignment="1">
      <alignment horizontal="distributed" vertical="center" indent="2"/>
    </xf>
    <xf numFmtId="0" fontId="37" fillId="0" borderId="12" xfId="0" applyFont="1" applyBorder="1" applyAlignment="1">
      <alignment horizontal="distributed" vertical="center" indent="2"/>
    </xf>
    <xf numFmtId="0" fontId="37" fillId="0" borderId="29" xfId="0" applyFont="1" applyBorder="1" applyAlignment="1">
      <alignment horizontal="distributed" vertical="center" indent="2"/>
    </xf>
    <xf numFmtId="0" fontId="37" fillId="0" borderId="32" xfId="0" applyFont="1" applyBorder="1" applyAlignment="1">
      <alignment horizontal="distributed" vertical="center" indent="2"/>
    </xf>
    <xf numFmtId="0" fontId="37" fillId="0" borderId="33" xfId="0" applyFont="1" applyBorder="1" applyAlignment="1">
      <alignment horizontal="center" vertical="center" wrapText="1"/>
    </xf>
    <xf numFmtId="0" fontId="37" fillId="0" borderId="33" xfId="0" applyFont="1" applyBorder="1" applyAlignment="1">
      <alignment horizontal="center" vertical="center"/>
    </xf>
    <xf numFmtId="0" fontId="58" fillId="0" borderId="29" xfId="0" applyFont="1" applyBorder="1" applyAlignment="1">
      <alignment horizontal="center" vertical="center"/>
    </xf>
    <xf numFmtId="0" fontId="37" fillId="0" borderId="20" xfId="0" applyFont="1" applyBorder="1" applyAlignment="1">
      <alignment horizontal="distributed" vertical="center" indent="4"/>
    </xf>
    <xf numFmtId="0" fontId="37" fillId="0" borderId="52" xfId="0" applyFont="1" applyBorder="1" applyAlignment="1">
      <alignment horizontal="distributed" vertical="center" indent="4"/>
    </xf>
    <xf numFmtId="0" fontId="37" fillId="0" borderId="54" xfId="0" applyFont="1" applyBorder="1" applyAlignment="1">
      <alignment horizontal="distributed" vertical="center" indent="4"/>
    </xf>
    <xf numFmtId="0" fontId="37" fillId="0" borderId="12" xfId="0" applyFont="1" applyBorder="1" applyAlignment="1">
      <alignment horizontal="distributed" vertical="center" indent="4"/>
    </xf>
    <xf numFmtId="0" fontId="37" fillId="0" borderId="29" xfId="0" applyFont="1" applyBorder="1" applyAlignment="1">
      <alignment horizontal="distributed" vertical="center" indent="4"/>
    </xf>
    <xf numFmtId="0" fontId="37" fillId="0" borderId="32" xfId="0" applyFont="1" applyBorder="1" applyAlignment="1">
      <alignment horizontal="distributed" vertical="center" indent="4"/>
    </xf>
    <xf numFmtId="0" fontId="37" fillId="0" borderId="16" xfId="0" applyFont="1" applyBorder="1" applyAlignment="1">
      <alignment horizontal="distributed" vertical="center" indent="1"/>
    </xf>
    <xf numFmtId="0" fontId="37" fillId="0" borderId="34" xfId="0" applyFont="1" applyBorder="1" applyAlignment="1">
      <alignment horizontal="distributed" vertical="center" indent="1"/>
    </xf>
    <xf numFmtId="0" fontId="37" fillId="0" borderId="36" xfId="0" applyFont="1" applyBorder="1" applyAlignment="1">
      <alignment horizontal="distributed" vertical="center" indent="1"/>
    </xf>
    <xf numFmtId="0" fontId="54" fillId="0" borderId="16" xfId="53" applyBorder="1" applyAlignment="1">
      <alignment horizontal="center" vertical="center"/>
    </xf>
    <xf numFmtId="0" fontId="54" fillId="0" borderId="36" xfId="53" applyBorder="1" applyAlignment="1">
      <alignment horizontal="center" vertical="center"/>
    </xf>
    <xf numFmtId="0" fontId="54" fillId="0" borderId="0" xfId="53" applyAlignment="1">
      <alignment horizontal="left" vertical="center"/>
    </xf>
    <xf numFmtId="0" fontId="63" fillId="0" borderId="0" xfId="53" applyFont="1" applyAlignment="1">
      <alignment horizontal="center" vertical="center"/>
    </xf>
    <xf numFmtId="0" fontId="54" fillId="0" borderId="0" xfId="53" applyAlignment="1">
      <alignment vertical="center"/>
    </xf>
    <xf numFmtId="0" fontId="56" fillId="0" borderId="53" xfId="53" applyFont="1" applyBorder="1" applyAlignment="1">
      <alignment horizontal="center" vertical="center"/>
    </xf>
    <xf numFmtId="0" fontId="56" fillId="0" borderId="19" xfId="53" applyFont="1" applyBorder="1" applyAlignment="1">
      <alignment horizontal="center" vertical="center"/>
    </xf>
    <xf numFmtId="0" fontId="54" fillId="0" borderId="53" xfId="53" applyBorder="1" applyAlignment="1">
      <alignment horizontal="center" vertical="center"/>
    </xf>
    <xf numFmtId="0" fontId="54" fillId="0" borderId="19" xfId="53" applyBorder="1" applyAlignment="1">
      <alignment horizontal="center" vertical="center"/>
    </xf>
    <xf numFmtId="0" fontId="54" fillId="0" borderId="29" xfId="53" applyBorder="1" applyAlignment="1">
      <alignment horizontal="left" vertical="center" shrinkToFit="1"/>
    </xf>
    <xf numFmtId="0" fontId="54" fillId="0" borderId="29" xfId="53" applyBorder="1" applyAlignment="1">
      <alignment horizontal="left" vertical="center"/>
    </xf>
    <xf numFmtId="0" fontId="54" fillId="0" borderId="0" xfId="53" applyAlignment="1">
      <alignment horizontal="distributed" vertical="center"/>
    </xf>
    <xf numFmtId="0" fontId="54" fillId="0" borderId="29" xfId="53" applyBorder="1" applyAlignment="1">
      <alignment horizontal="distributed" vertical="center"/>
    </xf>
    <xf numFmtId="0" fontId="54" fillId="0" borderId="20" xfId="53" applyBorder="1" applyAlignment="1">
      <alignment horizontal="center" vertical="center"/>
    </xf>
    <xf numFmtId="0" fontId="54" fillId="0" borderId="54" xfId="53" applyBorder="1" applyAlignment="1">
      <alignment horizontal="center" vertical="center"/>
    </xf>
    <xf numFmtId="0" fontId="54" fillId="0" borderId="12" xfId="53" applyBorder="1" applyAlignment="1">
      <alignment horizontal="center" vertical="center"/>
    </xf>
    <xf numFmtId="0" fontId="54" fillId="0" borderId="32" xfId="53" applyBorder="1" applyAlignment="1">
      <alignment horizontal="center" vertical="center"/>
    </xf>
    <xf numFmtId="0" fontId="33" fillId="0" borderId="176" xfId="48" applyFont="1" applyBorder="1" applyAlignment="1">
      <alignment horizontal="distributed" vertical="center" indent="1"/>
    </xf>
    <xf numFmtId="0" fontId="33" fillId="0" borderId="111" xfId="48" applyFont="1" applyBorder="1" applyAlignment="1">
      <alignment horizontal="distributed" vertical="center" indent="1"/>
    </xf>
    <xf numFmtId="0" fontId="33" fillId="0" borderId="0" xfId="48" quotePrefix="1" applyFont="1" applyAlignment="1">
      <alignment horizontal="left"/>
    </xf>
    <xf numFmtId="0" fontId="33" fillId="0" borderId="0" xfId="48" applyFont="1" applyAlignment="1">
      <alignment horizontal="left" shrinkToFit="1"/>
    </xf>
    <xf numFmtId="0" fontId="33" fillId="0" borderId="0" xfId="48" applyFont="1" applyAlignment="1">
      <alignment shrinkToFit="1"/>
    </xf>
    <xf numFmtId="0" fontId="33" fillId="0" borderId="177" xfId="48" applyFont="1" applyBorder="1" applyAlignment="1">
      <alignment horizontal="distributed" vertical="center" indent="1"/>
    </xf>
    <xf numFmtId="201" fontId="33" fillId="0" borderId="176" xfId="48" applyNumberFormat="1" applyFont="1" applyBorder="1" applyAlignment="1">
      <alignment horizontal="center" vertical="center"/>
    </xf>
    <xf numFmtId="201" fontId="33" fillId="0" borderId="111" xfId="48" applyNumberFormat="1" applyFont="1" applyBorder="1" applyAlignment="1">
      <alignment horizontal="center" vertical="center"/>
    </xf>
    <xf numFmtId="0" fontId="33" fillId="0" borderId="176" xfId="48" applyFont="1" applyBorder="1" applyAlignment="1">
      <alignment horizontal="left" vertical="center"/>
    </xf>
    <xf numFmtId="0" fontId="33" fillId="0" borderId="177" xfId="48" applyFont="1" applyBorder="1" applyAlignment="1">
      <alignment horizontal="left" vertical="center"/>
    </xf>
    <xf numFmtId="0" fontId="33" fillId="0" borderId="111" xfId="48" applyFont="1" applyBorder="1" applyAlignment="1">
      <alignment horizontal="left" vertical="center"/>
    </xf>
    <xf numFmtId="0" fontId="33" fillId="0" borderId="176" xfId="48" applyFont="1" applyBorder="1" applyAlignment="1">
      <alignment horizontal="center" vertical="center"/>
    </xf>
    <xf numFmtId="0" fontId="33" fillId="0" borderId="111" xfId="48" applyFont="1" applyBorder="1" applyAlignment="1">
      <alignment horizontal="center" vertical="center"/>
    </xf>
    <xf numFmtId="0" fontId="35" fillId="0" borderId="0" xfId="48" applyFont="1" applyAlignment="1">
      <alignment horizontal="center"/>
    </xf>
    <xf numFmtId="0" fontId="105" fillId="0" borderId="85" xfId="76" applyFont="1" applyBorder="1" applyAlignment="1">
      <alignment horizontal="left" vertical="top" wrapText="1"/>
    </xf>
    <xf numFmtId="0" fontId="105" fillId="0" borderId="15" xfId="76" applyFont="1" applyBorder="1" applyAlignment="1">
      <alignment horizontal="left" vertical="top" wrapText="1"/>
    </xf>
    <xf numFmtId="0" fontId="105" fillId="0" borderId="0" xfId="76" applyFont="1" applyAlignment="1">
      <alignment horizontal="left" vertical="center" wrapText="1"/>
    </xf>
    <xf numFmtId="0" fontId="105" fillId="0" borderId="15" xfId="76" applyFont="1" applyBorder="1" applyAlignment="1">
      <alignment horizontal="left" vertical="center" wrapText="1"/>
    </xf>
    <xf numFmtId="0" fontId="55" fillId="0" borderId="0" xfId="76" applyFont="1" applyAlignment="1">
      <alignment vertical="center" wrapText="1"/>
    </xf>
    <xf numFmtId="0" fontId="55" fillId="0" borderId="15" xfId="76" applyFont="1" applyBorder="1" applyAlignment="1">
      <alignment vertical="center" wrapText="1"/>
    </xf>
    <xf numFmtId="0" fontId="105" fillId="0" borderId="52" xfId="76" applyFont="1" applyBorder="1" applyAlignment="1">
      <alignment horizontal="left" vertical="center" wrapText="1"/>
    </xf>
    <xf numFmtId="0" fontId="105" fillId="0" borderId="54" xfId="76" applyFont="1" applyBorder="1" applyAlignment="1">
      <alignment horizontal="left" vertical="center" wrapText="1"/>
    </xf>
    <xf numFmtId="0" fontId="55" fillId="0" borderId="29" xfId="76" applyFont="1" applyBorder="1" applyAlignment="1">
      <alignment vertical="center" wrapText="1"/>
    </xf>
    <xf numFmtId="0" fontId="55" fillId="0" borderId="32" xfId="76" applyFont="1" applyBorder="1" applyAlignment="1">
      <alignment vertical="center" wrapText="1"/>
    </xf>
    <xf numFmtId="0" fontId="142" fillId="0" borderId="0" xfId="76" applyFont="1" applyAlignment="1">
      <alignment horizontal="center" vertical="center"/>
    </xf>
    <xf numFmtId="0" fontId="141" fillId="0" borderId="16" xfId="76" applyFont="1" applyBorder="1" applyAlignment="1">
      <alignment horizontal="left" vertical="center" wrapText="1" shrinkToFit="1"/>
    </xf>
    <xf numFmtId="0" fontId="141" fillId="0" borderId="34" xfId="76" applyFont="1" applyBorder="1" applyAlignment="1">
      <alignment horizontal="left" vertical="center" wrapText="1" shrinkToFit="1"/>
    </xf>
    <xf numFmtId="0" fontId="141" fillId="0" borderId="36" xfId="76" applyFont="1" applyBorder="1" applyAlignment="1">
      <alignment horizontal="left" vertical="center" wrapText="1" shrinkToFit="1"/>
    </xf>
    <xf numFmtId="0" fontId="105" fillId="0" borderId="33" xfId="76" applyFont="1" applyBorder="1" applyAlignment="1">
      <alignment horizontal="center" vertical="center" wrapText="1"/>
    </xf>
    <xf numFmtId="0" fontId="105" fillId="0" borderId="16" xfId="76" applyFont="1" applyBorder="1" applyAlignment="1">
      <alignment horizontal="left" vertical="center" wrapText="1"/>
    </xf>
    <xf numFmtId="0" fontId="105" fillId="0" borderId="36" xfId="76" applyFont="1" applyBorder="1" applyAlignment="1">
      <alignment horizontal="left" vertical="center" wrapText="1"/>
    </xf>
    <xf numFmtId="0" fontId="105" fillId="0" borderId="16" xfId="76" applyFont="1" applyBorder="1" applyAlignment="1">
      <alignment horizontal="center" vertical="center" wrapText="1"/>
    </xf>
    <xf numFmtId="0" fontId="105" fillId="0" borderId="36" xfId="76" applyFont="1" applyBorder="1" applyAlignment="1">
      <alignment horizontal="center" vertical="center" wrapText="1"/>
    </xf>
    <xf numFmtId="0" fontId="141" fillId="0" borderId="16" xfId="76" applyFont="1" applyBorder="1" applyAlignment="1">
      <alignment horizontal="left" vertical="center" wrapText="1"/>
    </xf>
    <xf numFmtId="0" fontId="141" fillId="0" borderId="36" xfId="76" applyFont="1" applyBorder="1" applyAlignment="1">
      <alignment horizontal="left" vertical="center" wrapText="1"/>
    </xf>
    <xf numFmtId="0" fontId="105" fillId="0" borderId="85" xfId="76" applyFont="1" applyBorder="1" applyAlignment="1">
      <alignment horizontal="left" vertical="center" wrapText="1"/>
    </xf>
    <xf numFmtId="0" fontId="105" fillId="0" borderId="0" xfId="76" applyFont="1" applyAlignment="1">
      <alignment horizontal="center" vertical="center" wrapText="1"/>
    </xf>
    <xf numFmtId="0" fontId="105" fillId="0" borderId="15" xfId="76" applyFont="1" applyBorder="1" applyAlignment="1">
      <alignment horizontal="center" vertical="center" wrapText="1"/>
    </xf>
    <xf numFmtId="0" fontId="105" fillId="0" borderId="29" xfId="76" applyFont="1" applyBorder="1" applyAlignment="1">
      <alignment horizontal="left" vertical="center" wrapText="1"/>
    </xf>
    <xf numFmtId="0" fontId="105" fillId="0" borderId="32" xfId="76" applyFont="1" applyBorder="1" applyAlignment="1">
      <alignment horizontal="left" vertical="center" wrapText="1"/>
    </xf>
    <xf numFmtId="0" fontId="76" fillId="0" borderId="0" xfId="47" applyFont="1" applyAlignment="1">
      <alignment horizontal="justify" vertical="center" wrapText="1"/>
    </xf>
    <xf numFmtId="0" fontId="72" fillId="0" borderId="0" xfId="47" applyFont="1" applyAlignment="1">
      <alignment vertical="center"/>
    </xf>
    <xf numFmtId="190" fontId="76" fillId="0" borderId="0" xfId="47" applyNumberFormat="1" applyFont="1" applyAlignment="1">
      <alignment horizontal="center" vertical="center"/>
    </xf>
    <xf numFmtId="0" fontId="105" fillId="0" borderId="85" xfId="76" applyFont="1" applyBorder="1" applyAlignment="1">
      <alignment vertical="top" wrapText="1"/>
    </xf>
    <xf numFmtId="0" fontId="105" fillId="0" borderId="15" xfId="76" applyFont="1" applyBorder="1" applyAlignment="1">
      <alignment vertical="top" wrapText="1"/>
    </xf>
    <xf numFmtId="0" fontId="59" fillId="0" borderId="0" xfId="47" applyFont="1" applyAlignment="1">
      <alignment horizontal="justify" vertical="center" wrapText="1"/>
    </xf>
    <xf numFmtId="0" fontId="76" fillId="0" borderId="0" xfId="47" applyFont="1" applyAlignment="1">
      <alignment horizontal="center" vertical="center" wrapText="1"/>
    </xf>
    <xf numFmtId="0" fontId="76" fillId="0" borderId="0" xfId="47" applyFont="1" applyAlignment="1">
      <alignment horizontal="left" vertical="center" wrapText="1"/>
    </xf>
    <xf numFmtId="0" fontId="192" fillId="0" borderId="0" xfId="47" applyFont="1" applyAlignment="1">
      <alignment horizontal="justify" vertical="center" wrapText="1"/>
    </xf>
    <xf numFmtId="0" fontId="76" fillId="0" borderId="0" xfId="47" applyFont="1" applyAlignment="1">
      <alignment horizontal="left" vertical="distributed" wrapText="1" indent="1"/>
    </xf>
    <xf numFmtId="0" fontId="192" fillId="0" borderId="0" xfId="47" applyFont="1" applyAlignment="1">
      <alignment horizontal="justify" vertical="center"/>
    </xf>
    <xf numFmtId="0" fontId="55" fillId="0" borderId="85" xfId="76" applyFont="1" applyBorder="1" applyAlignment="1">
      <alignment horizontal="left" vertical="top"/>
    </xf>
    <xf numFmtId="0" fontId="55" fillId="0" borderId="0" xfId="76" applyFont="1" applyAlignment="1">
      <alignment horizontal="left" vertical="top"/>
    </xf>
    <xf numFmtId="0" fontId="55" fillId="0" borderId="15" xfId="76" applyFont="1" applyBorder="1" applyAlignment="1">
      <alignment horizontal="left" vertical="top"/>
    </xf>
    <xf numFmtId="0" fontId="55" fillId="0" borderId="12" xfId="76" applyFont="1" applyBorder="1" applyAlignment="1">
      <alignment horizontal="left" vertical="top"/>
    </xf>
    <xf numFmtId="0" fontId="55" fillId="0" borderId="29" xfId="76" applyFont="1" applyBorder="1" applyAlignment="1">
      <alignment horizontal="left" vertical="top"/>
    </xf>
    <xf numFmtId="0" fontId="55" fillId="0" borderId="32" xfId="76" applyFont="1" applyBorder="1" applyAlignment="1">
      <alignment horizontal="left" vertical="top"/>
    </xf>
    <xf numFmtId="0" fontId="55" fillId="0" borderId="20" xfId="76" applyFont="1" applyBorder="1" applyAlignment="1">
      <alignment horizontal="left" vertical="top"/>
    </xf>
    <xf numFmtId="0" fontId="55" fillId="0" borderId="52" xfId="76" applyFont="1" applyBorder="1" applyAlignment="1">
      <alignment horizontal="left" vertical="top"/>
    </xf>
    <xf numFmtId="0" fontId="55" fillId="0" borderId="54" xfId="76" applyFont="1" applyBorder="1" applyAlignment="1">
      <alignment horizontal="left" vertical="top"/>
    </xf>
    <xf numFmtId="0" fontId="141" fillId="0" borderId="16" xfId="76" applyFont="1" applyBorder="1" applyAlignment="1">
      <alignment vertical="center" wrapText="1"/>
    </xf>
    <xf numFmtId="0" fontId="141" fillId="0" borderId="34" xfId="76" applyFont="1" applyBorder="1" applyAlignment="1">
      <alignment vertical="center" wrapText="1"/>
    </xf>
    <xf numFmtId="0" fontId="141" fillId="0" borderId="36" xfId="76" applyFont="1" applyBorder="1" applyAlignment="1">
      <alignment vertical="center" wrapText="1"/>
    </xf>
    <xf numFmtId="0" fontId="55" fillId="0" borderId="16" xfId="76" applyFont="1" applyBorder="1" applyAlignment="1">
      <alignment horizontal="left" vertical="top"/>
    </xf>
    <xf numFmtId="0" fontId="55" fillId="0" borderId="34" xfId="76" applyFont="1" applyBorder="1" applyAlignment="1">
      <alignment horizontal="left" vertical="top"/>
    </xf>
    <xf numFmtId="0" fontId="55" fillId="0" borderId="36" xfId="76" applyFont="1" applyBorder="1" applyAlignment="1">
      <alignment horizontal="left" vertical="top"/>
    </xf>
    <xf numFmtId="0" fontId="10" fillId="0" borderId="0" xfId="0" applyFont="1" applyAlignment="1">
      <alignment horizontal="distributed" vertical="center"/>
    </xf>
    <xf numFmtId="0" fontId="10" fillId="0" borderId="33" xfId="0" applyFont="1" applyBorder="1" applyAlignment="1">
      <alignment vertical="center"/>
    </xf>
    <xf numFmtId="0" fontId="10" fillId="0" borderId="33" xfId="0" applyFont="1" applyBorder="1" applyAlignment="1">
      <alignment horizontal="center" vertical="center"/>
    </xf>
    <xf numFmtId="0" fontId="8" fillId="0" borderId="33" xfId="0" applyFont="1" applyBorder="1" applyAlignment="1">
      <alignment horizontal="center" vertical="center"/>
    </xf>
    <xf numFmtId="0" fontId="88" fillId="0" borderId="33" xfId="0" applyFont="1" applyBorder="1" applyAlignment="1">
      <alignment horizontal="center" vertical="center"/>
    </xf>
    <xf numFmtId="0" fontId="10" fillId="0" borderId="16" xfId="0" applyFont="1" applyBorder="1" applyAlignment="1">
      <alignment vertical="center" wrapText="1"/>
    </xf>
    <xf numFmtId="0" fontId="10" fillId="0" borderId="34" xfId="0" applyFont="1" applyBorder="1" applyAlignment="1">
      <alignment vertical="center" wrapText="1"/>
    </xf>
    <xf numFmtId="0" fontId="10" fillId="0" borderId="36" xfId="0" applyFont="1" applyBorder="1" applyAlignment="1">
      <alignment vertical="center" wrapText="1"/>
    </xf>
    <xf numFmtId="0" fontId="10" fillId="0" borderId="16" xfId="0" applyFont="1" applyBorder="1" applyAlignment="1">
      <alignment horizontal="center" vertical="center" shrinkToFit="1"/>
    </xf>
    <xf numFmtId="0" fontId="10" fillId="0" borderId="34" xfId="0" applyFont="1" applyBorder="1" applyAlignment="1">
      <alignment horizontal="center" vertical="center" shrinkToFit="1"/>
    </xf>
    <xf numFmtId="0" fontId="10" fillId="0" borderId="36" xfId="0" applyFont="1" applyBorder="1" applyAlignment="1">
      <alignment horizontal="center" vertical="center" shrinkToFit="1"/>
    </xf>
    <xf numFmtId="0" fontId="10" fillId="0" borderId="0" xfId="0" applyFont="1" applyAlignment="1">
      <alignment vertical="center" shrinkToFit="1"/>
    </xf>
    <xf numFmtId="0" fontId="10"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left" vertical="center"/>
    </xf>
    <xf numFmtId="0" fontId="69" fillId="0" borderId="0" xfId="47" applyFont="1" applyAlignment="1">
      <alignment vertical="center"/>
    </xf>
    <xf numFmtId="0" fontId="77" fillId="0" borderId="179" xfId="47" applyFont="1" applyBorder="1" applyAlignment="1">
      <alignment horizontal="justify" vertical="top" wrapText="1"/>
    </xf>
    <xf numFmtId="0" fontId="69" fillId="0" borderId="183" xfId="47" applyFont="1" applyBorder="1" applyAlignment="1">
      <alignment horizontal="justify" vertical="top" wrapText="1"/>
    </xf>
    <xf numFmtId="0" fontId="69" fillId="0" borderId="193" xfId="47" applyFont="1" applyBorder="1" applyAlignment="1">
      <alignment horizontal="justify" vertical="top" wrapText="1"/>
    </xf>
    <xf numFmtId="0" fontId="69" fillId="0" borderId="178" xfId="47" applyFont="1" applyBorder="1" applyAlignment="1">
      <alignment horizontal="justify" vertical="top" wrapText="1"/>
    </xf>
    <xf numFmtId="0" fontId="82" fillId="0" borderId="181" xfId="47" applyFont="1" applyBorder="1" applyAlignment="1">
      <alignment horizontal="center" vertical="center" wrapText="1"/>
    </xf>
    <xf numFmtId="0" fontId="82" fillId="0" borderId="0" xfId="47" applyFont="1" applyAlignment="1">
      <alignment horizontal="center" vertical="center" wrapText="1"/>
    </xf>
    <xf numFmtId="0" fontId="82" fillId="0" borderId="179" xfId="47" applyFont="1" applyBorder="1" applyAlignment="1">
      <alignment horizontal="center" vertical="center" wrapText="1"/>
    </xf>
    <xf numFmtId="0" fontId="69" fillId="0" borderId="0" xfId="47" applyFont="1" applyAlignment="1">
      <alignment horizontal="distributed" vertical="center"/>
    </xf>
    <xf numFmtId="0" fontId="69" fillId="0" borderId="0" xfId="47" applyFont="1" applyAlignment="1">
      <alignment horizontal="distributed" vertical="center" wrapText="1"/>
    </xf>
    <xf numFmtId="0" fontId="69" fillId="0" borderId="0" xfId="47" applyFont="1" applyAlignment="1">
      <alignment horizontal="center" vertical="center"/>
    </xf>
    <xf numFmtId="0" fontId="69" fillId="0" borderId="194" xfId="47" applyFont="1" applyBorder="1" applyAlignment="1">
      <alignment horizontal="left" vertical="center"/>
    </xf>
    <xf numFmtId="0" fontId="72" fillId="0" borderId="0" xfId="47" applyFont="1" applyAlignment="1">
      <alignment horizontal="right" vertical="center"/>
    </xf>
    <xf numFmtId="0" fontId="69" fillId="0" borderId="183" xfId="47" applyFont="1" applyBorder="1" applyAlignment="1">
      <alignment horizontal="center" vertical="center"/>
    </xf>
    <xf numFmtId="0" fontId="69" fillId="0" borderId="193" xfId="47" applyFont="1" applyBorder="1" applyAlignment="1">
      <alignment horizontal="center" vertical="center"/>
    </xf>
    <xf numFmtId="0" fontId="69" fillId="0" borderId="178" xfId="47" applyFont="1" applyBorder="1" applyAlignment="1">
      <alignment horizontal="center" vertical="center"/>
    </xf>
    <xf numFmtId="0" fontId="69" fillId="0" borderId="181" xfId="47" applyFont="1" applyBorder="1" applyAlignment="1">
      <alignment horizontal="center" vertical="center"/>
    </xf>
    <xf numFmtId="0" fontId="69" fillId="0" borderId="179" xfId="47" applyFont="1" applyBorder="1" applyAlignment="1">
      <alignment horizontal="center" vertical="center"/>
    </xf>
    <xf numFmtId="0" fontId="69" fillId="0" borderId="182" xfId="47" applyFont="1" applyBorder="1" applyAlignment="1">
      <alignment horizontal="center" vertical="center"/>
    </xf>
    <xf numFmtId="0" fontId="69" fillId="0" borderId="194" xfId="47" applyFont="1" applyBorder="1" applyAlignment="1">
      <alignment horizontal="center" vertical="center"/>
    </xf>
    <xf numFmtId="0" fontId="69" fillId="0" borderId="180" xfId="47" applyFont="1" applyBorder="1" applyAlignment="1">
      <alignment horizontal="center" vertical="center"/>
    </xf>
    <xf numFmtId="176" fontId="69" fillId="0" borderId="0" xfId="47" applyNumberFormat="1" applyFont="1" applyAlignment="1">
      <alignment horizontal="center" vertical="center"/>
    </xf>
    <xf numFmtId="176" fontId="69" fillId="0" borderId="0" xfId="47" applyNumberFormat="1" applyFont="1" applyAlignment="1">
      <alignment horizontal="distributed" vertical="center"/>
    </xf>
    <xf numFmtId="0" fontId="91" fillId="0" borderId="0" xfId="47" applyFont="1" applyAlignment="1">
      <alignment horizontal="center" vertical="center"/>
    </xf>
    <xf numFmtId="0" fontId="69" fillId="0" borderId="0" xfId="47" applyFont="1" applyAlignment="1">
      <alignment horizontal="left" vertical="center"/>
    </xf>
    <xf numFmtId="0" fontId="69" fillId="0" borderId="67" xfId="47" applyFont="1" applyBorder="1" applyAlignment="1">
      <alignment horizontal="distributed" vertical="center" indent="1"/>
    </xf>
    <xf numFmtId="0" fontId="69" fillId="0" borderId="34" xfId="47" applyFont="1" applyBorder="1" applyAlignment="1">
      <alignment horizontal="distributed" vertical="center" indent="1"/>
    </xf>
    <xf numFmtId="0" fontId="69" fillId="0" borderId="16" xfId="47" applyFont="1" applyBorder="1" applyAlignment="1">
      <alignment horizontal="left" vertical="center" indent="1"/>
    </xf>
    <xf numFmtId="0" fontId="69" fillId="0" borderId="34" xfId="47" applyFont="1" applyBorder="1" applyAlignment="1">
      <alignment horizontal="left" vertical="center" indent="1"/>
    </xf>
    <xf numFmtId="0" fontId="69" fillId="0" borderId="165" xfId="47" applyFont="1" applyBorder="1" applyAlignment="1">
      <alignment horizontal="left" vertical="center" indent="1"/>
    </xf>
    <xf numFmtId="0" fontId="69" fillId="0" borderId="83" xfId="47" applyFont="1" applyBorder="1" applyAlignment="1">
      <alignment horizontal="distributed" vertical="center" indent="1"/>
    </xf>
    <xf numFmtId="0" fontId="69" fillId="0" borderId="52" xfId="47" applyFont="1" applyBorder="1" applyAlignment="1">
      <alignment horizontal="distributed" vertical="center" indent="1"/>
    </xf>
    <xf numFmtId="190" fontId="69" fillId="0" borderId="16" xfId="47" applyNumberFormat="1" applyFont="1" applyBorder="1" applyAlignment="1">
      <alignment horizontal="distributed" vertical="center" indent="11"/>
    </xf>
    <xf numFmtId="190" fontId="69" fillId="0" borderId="34" xfId="47" applyNumberFormat="1" applyFont="1" applyBorder="1" applyAlignment="1">
      <alignment horizontal="distributed" vertical="center" indent="11"/>
    </xf>
    <xf numFmtId="190" fontId="69" fillId="0" borderId="165" xfId="47" applyNumberFormat="1" applyFont="1" applyBorder="1" applyAlignment="1">
      <alignment horizontal="distributed" vertical="center" indent="11"/>
    </xf>
    <xf numFmtId="0" fontId="37" fillId="0" borderId="0" xfId="47" applyFont="1" applyAlignment="1">
      <alignment horizontal="distributed" vertical="center"/>
    </xf>
    <xf numFmtId="176" fontId="37" fillId="0" borderId="0" xfId="47" applyNumberFormat="1" applyFont="1" applyAlignment="1">
      <alignment horizontal="distributed" vertical="center"/>
    </xf>
    <xf numFmtId="0" fontId="32" fillId="0" borderId="0" xfId="79" applyFont="1" applyAlignment="1">
      <alignment horizontal="center"/>
    </xf>
    <xf numFmtId="58" fontId="37" fillId="0" borderId="0" xfId="79" applyNumberFormat="1" applyFont="1" applyAlignment="1">
      <alignment horizontal="distributed" vertical="center"/>
    </xf>
    <xf numFmtId="0" fontId="37" fillId="0" borderId="0" xfId="79" applyFont="1" applyAlignment="1">
      <alignment vertical="top"/>
    </xf>
    <xf numFmtId="192" fontId="37" fillId="0" borderId="0" xfId="47" applyNumberFormat="1" applyFont="1" applyAlignment="1">
      <alignment horizontal="left" vertical="center"/>
    </xf>
    <xf numFmtId="190" fontId="37" fillId="0" borderId="0" xfId="47" applyNumberFormat="1" applyFont="1" applyAlignment="1">
      <alignment horizontal="distributed" vertical="center"/>
    </xf>
    <xf numFmtId="0" fontId="37" fillId="0" borderId="0" xfId="0" applyFont="1" applyAlignment="1">
      <alignment horizontal="left" vertical="center" indent="2"/>
    </xf>
    <xf numFmtId="190" fontId="37" fillId="0" borderId="0" xfId="0" applyNumberFormat="1" applyFont="1" applyAlignment="1">
      <alignment horizontal="distributed" vertical="center" indent="1"/>
    </xf>
    <xf numFmtId="0" fontId="173" fillId="0" borderId="0" xfId="0" applyFont="1" applyAlignment="1">
      <alignment horizontal="center" vertical="center"/>
    </xf>
    <xf numFmtId="49" fontId="37" fillId="0" borderId="0" xfId="0" applyNumberFormat="1" applyFont="1" applyAlignment="1">
      <alignment vertical="center"/>
    </xf>
    <xf numFmtId="0" fontId="37" fillId="0" borderId="0" xfId="0" applyFont="1" applyAlignment="1"/>
    <xf numFmtId="193" fontId="180" fillId="0" borderId="0" xfId="61" applyNumberFormat="1" applyFont="1" applyAlignment="1">
      <alignment horizontal="left" vertical="center" shrinkToFit="1"/>
    </xf>
    <xf numFmtId="192" fontId="37" fillId="0" borderId="0" xfId="61" applyNumberFormat="1" applyFont="1" applyAlignment="1">
      <alignment horizontal="left" vertical="center"/>
    </xf>
    <xf numFmtId="0" fontId="81" fillId="0" borderId="0" xfId="47" applyFont="1" applyAlignment="1">
      <alignment horizontal="center" vertical="center" wrapText="1"/>
    </xf>
    <xf numFmtId="176" fontId="75" fillId="0" borderId="0" xfId="47" applyNumberFormat="1" applyFont="1" applyAlignment="1">
      <alignment horizontal="distributed" vertical="center" indent="2"/>
    </xf>
    <xf numFmtId="0" fontId="75" fillId="0" borderId="0" xfId="47" applyFont="1" applyAlignment="1">
      <alignment horizontal="justify" vertical="center" wrapText="1"/>
    </xf>
    <xf numFmtId="0" fontId="75" fillId="0" borderId="0" xfId="47" applyFont="1" applyAlignment="1">
      <alignment horizontal="right" vertical="center" indent="2" shrinkToFit="1"/>
    </xf>
    <xf numFmtId="0" fontId="72" fillId="0" borderId="0" xfId="47" applyFont="1" applyAlignment="1">
      <alignment horizontal="right" vertical="center" indent="2" shrinkToFit="1"/>
    </xf>
    <xf numFmtId="0" fontId="75" fillId="0" borderId="0" xfId="47" applyFont="1" applyAlignment="1">
      <alignment horizontal="center" vertical="center" wrapText="1"/>
    </xf>
    <xf numFmtId="0" fontId="42" fillId="0" borderId="0" xfId="47" applyFont="1" applyAlignment="1">
      <alignment horizontal="justify" vertical="center" wrapText="1"/>
    </xf>
    <xf numFmtId="0" fontId="75" fillId="0" borderId="48" xfId="47" applyFont="1" applyBorder="1" applyAlignment="1">
      <alignment horizontal="center" vertical="center" wrapText="1"/>
    </xf>
    <xf numFmtId="0" fontId="75" fillId="0" borderId="44" xfId="47" applyFont="1" applyBorder="1" applyAlignment="1">
      <alignment horizontal="center" vertical="center" wrapText="1"/>
    </xf>
    <xf numFmtId="0" fontId="75" fillId="0" borderId="76" xfId="47" applyFont="1" applyBorder="1" applyAlignment="1">
      <alignment horizontal="center" vertical="center" wrapText="1"/>
    </xf>
    <xf numFmtId="0" fontId="75" fillId="0" borderId="49" xfId="47" applyFont="1" applyBorder="1" applyAlignment="1">
      <alignment horizontal="center" vertical="center" wrapText="1"/>
    </xf>
    <xf numFmtId="0" fontId="75" fillId="0" borderId="82" xfId="47" applyFont="1" applyBorder="1" applyAlignment="1">
      <alignment horizontal="center" vertical="center" wrapText="1"/>
    </xf>
    <xf numFmtId="0" fontId="75" fillId="0" borderId="64" xfId="47" applyFont="1" applyBorder="1" applyAlignment="1">
      <alignment horizontal="center" vertical="center" wrapText="1"/>
    </xf>
    <xf numFmtId="0" fontId="75" fillId="0" borderId="45" xfId="47" applyFont="1" applyBorder="1" applyAlignment="1">
      <alignment horizontal="center" vertical="center" wrapText="1"/>
    </xf>
    <xf numFmtId="0" fontId="75" fillId="0" borderId="80" xfId="47" applyFont="1" applyBorder="1" applyAlignment="1">
      <alignment horizontal="center" vertical="center" wrapText="1"/>
    </xf>
    <xf numFmtId="0" fontId="36" fillId="0" borderId="19" xfId="47" applyFont="1" applyBorder="1" applyAlignment="1">
      <alignment horizontal="center" vertical="center" wrapText="1"/>
    </xf>
    <xf numFmtId="0" fontId="36" fillId="0" borderId="31" xfId="47" applyFont="1" applyBorder="1" applyAlignment="1">
      <alignment horizontal="center" vertical="center" wrapText="1"/>
    </xf>
    <xf numFmtId="0" fontId="36" fillId="0" borderId="33" xfId="47" applyFont="1" applyBorder="1" applyAlignment="1">
      <alignment horizontal="center" vertical="center" wrapText="1"/>
    </xf>
    <xf numFmtId="0" fontId="36" fillId="0" borderId="35" xfId="47" applyFont="1" applyBorder="1" applyAlignment="1">
      <alignment horizontal="center" vertical="center" wrapText="1"/>
    </xf>
    <xf numFmtId="0" fontId="33" fillId="0" borderId="33" xfId="47" applyFont="1" applyBorder="1" applyAlignment="1">
      <alignment horizontal="center" vertical="center" wrapText="1"/>
    </xf>
    <xf numFmtId="0" fontId="33" fillId="0" borderId="35" xfId="47" applyFont="1" applyBorder="1" applyAlignment="1">
      <alignment horizontal="center" vertical="center" wrapText="1"/>
    </xf>
    <xf numFmtId="0" fontId="33" fillId="0" borderId="37" xfId="47" applyFont="1" applyBorder="1" applyAlignment="1">
      <alignment horizontal="center" vertical="center" wrapText="1"/>
    </xf>
    <xf numFmtId="0" fontId="33" fillId="0" borderId="39" xfId="47" applyFont="1" applyBorder="1" applyAlignment="1">
      <alignment horizontal="center" vertical="center" wrapText="1"/>
    </xf>
    <xf numFmtId="0" fontId="33" fillId="0" borderId="110" xfId="47" applyFont="1" applyBorder="1" applyAlignment="1">
      <alignment horizontal="center" vertical="center" wrapText="1"/>
    </xf>
    <xf numFmtId="0" fontId="33" fillId="0" borderId="166" xfId="47" applyFont="1" applyBorder="1" applyAlignment="1">
      <alignment horizontal="center" vertical="center" wrapText="1"/>
    </xf>
  </cellXfs>
  <cellStyles count="9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92" builtinId="5"/>
    <cellStyle name="パーセント 2" xfId="90" xr:uid="{F6F9B774-0907-4182-99BC-69F74B5A5BDF}"/>
    <cellStyle name="ハイパーリンク" xfId="60" builtinId="8"/>
    <cellStyle name="ハイパーリンク16" xfId="62" xr:uid="{00000000-0005-0000-0000-00001C000000}"/>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63" builtinId="6"/>
    <cellStyle name="桁区切り 2" xfId="33" xr:uid="{00000000-0005-0000-0000-000023000000}"/>
    <cellStyle name="桁区切り 2 2" xfId="67" xr:uid="{00000000-0005-0000-0000-000024000000}"/>
    <cellStyle name="桁区切り 2 3" xfId="77" xr:uid="{00000000-0005-0000-0000-000025000000}"/>
    <cellStyle name="桁区切り 3" xfId="34" xr:uid="{00000000-0005-0000-0000-000026000000}"/>
    <cellStyle name="桁区切り 4" xfId="35" xr:uid="{00000000-0005-0000-0000-000027000000}"/>
    <cellStyle name="桁区切り 4 2" xfId="73" xr:uid="{00000000-0005-0000-0000-000028000000}"/>
    <cellStyle name="桁区切り 5" xfId="36" xr:uid="{00000000-0005-0000-0000-000029000000}"/>
    <cellStyle name="桁区切り 6" xfId="87" xr:uid="{F6BB1B18-C45B-4065-9F92-52A081A5CD57}"/>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通貨 2" xfId="44" xr:uid="{00000000-0005-0000-0000-000031000000}"/>
    <cellStyle name="通貨 2 2" xfId="81" xr:uid="{00000000-0005-0000-0000-000032000000}"/>
    <cellStyle name="通貨 3" xfId="45" xr:uid="{00000000-0005-0000-0000-000033000000}"/>
    <cellStyle name="通貨 3 2" xfId="74" xr:uid="{00000000-0005-0000-0000-000034000000}"/>
    <cellStyle name="入力" xfId="46" builtinId="20" customBuiltin="1"/>
    <cellStyle name="標準" xfId="0" builtinId="0"/>
    <cellStyle name="標準 10" xfId="64" xr:uid="{00000000-0005-0000-0000-000037000000}"/>
    <cellStyle name="標準 11" xfId="71" xr:uid="{00000000-0005-0000-0000-000038000000}"/>
    <cellStyle name="標準 12" xfId="88" xr:uid="{7195E1A0-5285-410E-964C-1FED49ACFBDC}"/>
    <cellStyle name="標準 13" xfId="89" xr:uid="{2699E3ED-F8BB-4F74-83B6-FD2B6A529866}"/>
    <cellStyle name="標準 14" xfId="93" xr:uid="{E2D5155D-3C62-47F7-BC49-69CD1749FBAF}"/>
    <cellStyle name="標準 2" xfId="47" xr:uid="{00000000-0005-0000-0000-000039000000}"/>
    <cellStyle name="標準 2 2" xfId="48" xr:uid="{00000000-0005-0000-0000-00003A000000}"/>
    <cellStyle name="標準 2 2 2" xfId="75" xr:uid="{00000000-0005-0000-0000-00003B000000}"/>
    <cellStyle name="標準 2 3" xfId="65" xr:uid="{00000000-0005-0000-0000-00003C000000}"/>
    <cellStyle name="標準 2 4" xfId="91" xr:uid="{B9429962-5B76-48DA-811D-15B2D1CC20A2}"/>
    <cellStyle name="標準 2_06-VEteian" xfId="49" xr:uid="{00000000-0005-0000-0000-00003D000000}"/>
    <cellStyle name="標準 3" xfId="50" xr:uid="{00000000-0005-0000-0000-00003E000000}"/>
    <cellStyle name="標準 3 2" xfId="66" xr:uid="{00000000-0005-0000-0000-00003F000000}"/>
    <cellStyle name="標準 3 3" xfId="76" xr:uid="{00000000-0005-0000-0000-000040000000}"/>
    <cellStyle name="標準 4" xfId="51" xr:uid="{00000000-0005-0000-0000-000041000000}"/>
    <cellStyle name="標準 4 2" xfId="61" xr:uid="{00000000-0005-0000-0000-000042000000}"/>
    <cellStyle name="標準 4 3" xfId="86" xr:uid="{00000000-0005-0000-0000-000043000000}"/>
    <cellStyle name="標準 5" xfId="52" xr:uid="{00000000-0005-0000-0000-000044000000}"/>
    <cellStyle name="標準 5 2" xfId="72" xr:uid="{00000000-0005-0000-0000-000045000000}"/>
    <cellStyle name="標準 6" xfId="53" xr:uid="{00000000-0005-0000-0000-000046000000}"/>
    <cellStyle name="標準 7" xfId="54" xr:uid="{00000000-0005-0000-0000-000047000000}"/>
    <cellStyle name="標準 8" xfId="55" xr:uid="{00000000-0005-0000-0000-000048000000}"/>
    <cellStyle name="標準 9" xfId="56" xr:uid="{00000000-0005-0000-0000-000049000000}"/>
    <cellStyle name="標準_005(変更)工程表" xfId="70" xr:uid="{00000000-0005-0000-0000-00004A000000}"/>
    <cellStyle name="標準_006現場代理人等通知書" xfId="68" xr:uid="{00000000-0005-0000-0000-00004B000000}"/>
    <cellStyle name="標準_008現場代理人等変更通知書" xfId="69" xr:uid="{00000000-0005-0000-0000-00004C000000}"/>
    <cellStyle name="標準_011貸与品借用（返納）書" xfId="82" xr:uid="{00000000-0005-0000-0000-00004D000000}"/>
    <cellStyle name="標準_012支給品受領書" xfId="80" xr:uid="{00000000-0005-0000-0000-00004E000000}"/>
    <cellStyle name="標準_013支給品精算書" xfId="83" xr:uid="{00000000-0005-0000-0000-00004F000000}"/>
    <cellStyle name="標準_015現場発生品調書" xfId="84" xr:uid="{00000000-0005-0000-0000-000050000000}"/>
    <cellStyle name="標準_028工期延長願" xfId="57" xr:uid="{00000000-0005-0000-0000-000051000000}"/>
    <cellStyle name="標準_049請負工事既済部分検査要求書" xfId="78" xr:uid="{00000000-0005-0000-0000-000052000000}"/>
    <cellStyle name="標準_052引渡書" xfId="85" xr:uid="{00000000-0005-0000-0000-000053000000}"/>
    <cellStyle name="標準_様式検-13" xfId="79" xr:uid="{00000000-0005-0000-0000-000054000000}"/>
    <cellStyle name="未定義" xfId="58" xr:uid="{00000000-0005-0000-0000-000055000000}"/>
    <cellStyle name="良い" xfId="59" builtinId="26" customBuiltin="1"/>
  </cellStyles>
  <dxfs count="214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ont>
        <color theme="0"/>
      </font>
      <border>
        <left/>
        <right/>
        <top/>
        <bottom/>
        <vertical/>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border>
        <left/>
        <right/>
        <top/>
        <bottom/>
        <vertical/>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ill>
        <patternFill>
          <bgColor rgb="FFFFFF99"/>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theme="4" tint="0.79998168889431442"/>
        </patternFill>
      </fill>
    </dxf>
    <dxf>
      <fill>
        <patternFill>
          <bgColor theme="4" tint="0.79998168889431442"/>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ill>
        <patternFill>
          <bgColor rgb="FFFFFF99"/>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theme="4" tint="0.79998168889431442"/>
        </patternFill>
      </fill>
    </dxf>
    <dxf>
      <fill>
        <patternFill>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CD7F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ill>
        <patternFill>
          <bgColor rgb="FFFFFF99"/>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theme="4" tint="0.79998168889431442"/>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ont>
        <b val="0"/>
        <i val="0"/>
        <strike val="0"/>
        <color rgb="FFFF0000"/>
      </font>
      <numFmt numFmtId="0" formatCode="General"/>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border>
        <left/>
        <right/>
        <top/>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dxf>
    <dxf>
      <fill>
        <patternFill patternType="solid">
          <bgColor indexed="43"/>
        </patternFill>
      </fill>
    </dxf>
    <dxf>
      <fill>
        <patternFill>
          <bgColor rgb="FFFFFF99"/>
        </patternFill>
      </fill>
    </dxf>
    <dxf>
      <fill>
        <patternFill patternType="solid">
          <bgColor indexed="43"/>
        </patternFill>
      </fill>
    </dxf>
    <dxf>
      <fill>
        <patternFill>
          <bgColor rgb="FFFFFF99"/>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B7DEE8"/>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B7DEE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DE9D9"/>
        </patternFill>
      </fill>
    </dxf>
    <dxf>
      <fill>
        <patternFill>
          <bgColor rgb="FFFFFF99"/>
        </patternFill>
      </fill>
    </dxf>
    <dxf>
      <fill>
        <patternFill>
          <bgColor rgb="FFFFFF99"/>
        </patternFill>
      </fill>
    </dxf>
  </dxfs>
  <tableStyles count="0" defaultTableStyle="TableStyleMedium2" defaultPivotStyle="PivotStyleLight16"/>
  <colors>
    <mruColors>
      <color rgb="FF66CCFF"/>
      <color rgb="FF7CD7F4"/>
      <color rgb="FF59C7DD"/>
      <color rgb="FF8ADEF2"/>
      <color rgb="FF8ADAF6"/>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CheckBox" fmlaLink="$A$14"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AL$26" lockText="1" noThreeD="1"/>
</file>

<file path=xl/ctrlProps/ctrlProp101.xml><?xml version="1.0" encoding="utf-8"?>
<formControlPr xmlns="http://schemas.microsoft.com/office/spreadsheetml/2009/9/main" objectType="CheckBox" fmlaLink="$AK$27" lockText="1" noThreeD="1"/>
</file>

<file path=xl/ctrlProps/ctrlProp102.xml><?xml version="1.0" encoding="utf-8"?>
<formControlPr xmlns="http://schemas.microsoft.com/office/spreadsheetml/2009/9/main" objectType="CheckBox" fmlaLink="$AL$27" lockText="1" noThreeD="1"/>
</file>

<file path=xl/ctrlProps/ctrlProp103.xml><?xml version="1.0" encoding="utf-8"?>
<formControlPr xmlns="http://schemas.microsoft.com/office/spreadsheetml/2009/9/main" objectType="CheckBox" fmlaLink="$AK$28" lockText="1" noThreeD="1"/>
</file>

<file path=xl/ctrlProps/ctrlProp104.xml><?xml version="1.0" encoding="utf-8"?>
<formControlPr xmlns="http://schemas.microsoft.com/office/spreadsheetml/2009/9/main" objectType="CheckBox" fmlaLink="$AL$28" lockText="1" noThreeD="1"/>
</file>

<file path=xl/ctrlProps/ctrlProp105.xml><?xml version="1.0" encoding="utf-8"?>
<formControlPr xmlns="http://schemas.microsoft.com/office/spreadsheetml/2009/9/main" objectType="CheckBox" fmlaLink="$AK$29" lockText="1" noThreeD="1"/>
</file>

<file path=xl/ctrlProps/ctrlProp106.xml><?xml version="1.0" encoding="utf-8"?>
<formControlPr xmlns="http://schemas.microsoft.com/office/spreadsheetml/2009/9/main" objectType="CheckBox" fmlaLink="$AL$29"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Z$5"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N$15"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K$30" lockText="1" noThreeD="1"/>
</file>

<file path=xl/ctrlProps/ctrlProp125.xml><?xml version="1.0" encoding="utf-8"?>
<formControlPr xmlns="http://schemas.microsoft.com/office/spreadsheetml/2009/9/main" objectType="CheckBox" fmlaLink="$AL$30" lockText="1" noThreeD="1"/>
</file>

<file path=xl/ctrlProps/ctrlProp126.xml><?xml version="1.0" encoding="utf-8"?>
<formControlPr xmlns="http://schemas.microsoft.com/office/spreadsheetml/2009/9/main" objectType="CheckBox" fmlaLink="$AK$31" lockText="1" noThreeD="1"/>
</file>

<file path=xl/ctrlProps/ctrlProp127.xml><?xml version="1.0" encoding="utf-8"?>
<formControlPr xmlns="http://schemas.microsoft.com/office/spreadsheetml/2009/9/main" objectType="CheckBox" fmlaLink="$AL$31"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U$9"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L$19"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N$16"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L$20"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K$26" lockText="1" noThreeD="1"/>
</file>

<file path=xl/ctrlProps/ctrlProp168.xml><?xml version="1.0" encoding="utf-8"?>
<formControlPr xmlns="http://schemas.microsoft.com/office/spreadsheetml/2009/9/main" objectType="CheckBox" fmlaLink="$AL$26" lockText="1" noThreeD="1"/>
</file>

<file path=xl/ctrlProps/ctrlProp169.xml><?xml version="1.0" encoding="utf-8"?>
<formControlPr xmlns="http://schemas.microsoft.com/office/spreadsheetml/2009/9/main" objectType="CheckBox" fmlaLink="$AK$27"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AL$27" lockText="1" noThreeD="1"/>
</file>

<file path=xl/ctrlProps/ctrlProp171.xml><?xml version="1.0" encoding="utf-8"?>
<formControlPr xmlns="http://schemas.microsoft.com/office/spreadsheetml/2009/9/main" objectType="CheckBox" fmlaLink="$AK$28" lockText="1" noThreeD="1"/>
</file>

<file path=xl/ctrlProps/ctrlProp172.xml><?xml version="1.0" encoding="utf-8"?>
<formControlPr xmlns="http://schemas.microsoft.com/office/spreadsheetml/2009/9/main" objectType="CheckBox" fmlaLink="$AL$28" lockText="1" noThreeD="1"/>
</file>

<file path=xl/ctrlProps/ctrlProp173.xml><?xml version="1.0" encoding="utf-8"?>
<formControlPr xmlns="http://schemas.microsoft.com/office/spreadsheetml/2009/9/main" objectType="CheckBox" fmlaLink="$AK$29" lockText="1" noThreeD="1"/>
</file>

<file path=xl/ctrlProps/ctrlProp174.xml><?xml version="1.0" encoding="utf-8"?>
<formControlPr xmlns="http://schemas.microsoft.com/office/spreadsheetml/2009/9/main" objectType="CheckBox" fmlaLink="$AL$29" lockText="1" noThreeD="1"/>
</file>

<file path=xl/ctrlProps/ctrlProp175.xml><?xml version="1.0" encoding="utf-8"?>
<formControlPr xmlns="http://schemas.microsoft.com/office/spreadsheetml/2009/9/main" objectType="CheckBox" fmlaLink="$AK$30" lockText="1" noThreeD="1"/>
</file>

<file path=xl/ctrlProps/ctrlProp176.xml><?xml version="1.0" encoding="utf-8"?>
<formControlPr xmlns="http://schemas.microsoft.com/office/spreadsheetml/2009/9/main" objectType="CheckBox" fmlaLink="$AL$30" lockText="1" noThreeD="1"/>
</file>

<file path=xl/ctrlProps/ctrlProp177.xml><?xml version="1.0" encoding="utf-8"?>
<formControlPr xmlns="http://schemas.microsoft.com/office/spreadsheetml/2009/9/main" objectType="CheckBox" fmlaLink="$AK$31" lockText="1" noThreeD="1"/>
</file>

<file path=xl/ctrlProps/ctrlProp178.xml><?xml version="1.0" encoding="utf-8"?>
<formControlPr xmlns="http://schemas.microsoft.com/office/spreadsheetml/2009/9/main" objectType="CheckBox" fmlaLink="$AL$31" lockText="1" noThreeD="1"/>
</file>

<file path=xl/ctrlProps/ctrlProp179.xml><?xml version="1.0" encoding="utf-8"?>
<formControlPr xmlns="http://schemas.microsoft.com/office/spreadsheetml/2009/9/main" objectType="CheckBox" fmlaLink="$L$34" lockText="1" noThreeD="1"/>
</file>

<file path=xl/ctrlProps/ctrlProp18.xml><?xml version="1.0" encoding="utf-8"?>
<formControlPr xmlns="http://schemas.microsoft.com/office/spreadsheetml/2009/9/main" objectType="CheckBox" fmlaLink="$L$22" lockText="1" noThreeD="1"/>
</file>

<file path=xl/ctrlProps/ctrlProp180.xml><?xml version="1.0" encoding="utf-8"?>
<formControlPr xmlns="http://schemas.microsoft.com/office/spreadsheetml/2009/9/main" objectType="CheckBox" fmlaLink="L36" lockText="1" noThreeD="1"/>
</file>

<file path=xl/ctrlProps/ctrlProp181.xml><?xml version="1.0" encoding="utf-8"?>
<formControlPr xmlns="http://schemas.microsoft.com/office/spreadsheetml/2009/9/main" objectType="CheckBox" fmlaLink="L38"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別表2!$AK$26" lockText="1" noThreeD="1"/>
</file>

<file path=xl/ctrlProps/ctrlProp184.xml><?xml version="1.0" encoding="utf-8"?>
<formControlPr xmlns="http://schemas.microsoft.com/office/spreadsheetml/2009/9/main" objectType="CheckBox" fmlaLink="別表2!$AL$26" lockText="1" noThreeD="1"/>
</file>

<file path=xl/ctrlProps/ctrlProp185.xml><?xml version="1.0" encoding="utf-8"?>
<formControlPr xmlns="http://schemas.microsoft.com/office/spreadsheetml/2009/9/main" objectType="CheckBox" fmlaLink="別表2!$AK$27" lockText="1" noThreeD="1"/>
</file>

<file path=xl/ctrlProps/ctrlProp186.xml><?xml version="1.0" encoding="utf-8"?>
<formControlPr xmlns="http://schemas.microsoft.com/office/spreadsheetml/2009/9/main" objectType="CheckBox" fmlaLink="別表2!$AL$27" lockText="1" noThreeD="1"/>
</file>

<file path=xl/ctrlProps/ctrlProp187.xml><?xml version="1.0" encoding="utf-8"?>
<formControlPr xmlns="http://schemas.microsoft.com/office/spreadsheetml/2009/9/main" objectType="CheckBox" fmlaLink="別表2!$AK$28" lockText="1" noThreeD="1"/>
</file>

<file path=xl/ctrlProps/ctrlProp188.xml><?xml version="1.0" encoding="utf-8"?>
<formControlPr xmlns="http://schemas.microsoft.com/office/spreadsheetml/2009/9/main" objectType="CheckBox" fmlaLink="別表2!$AL$28" lockText="1" noThreeD="1"/>
</file>

<file path=xl/ctrlProps/ctrlProp189.xml><?xml version="1.0" encoding="utf-8"?>
<formControlPr xmlns="http://schemas.microsoft.com/office/spreadsheetml/2009/9/main" objectType="CheckBox" fmlaLink="別表2!$AK$2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別表2!$AL$29" lockText="1" noThreeD="1"/>
</file>

<file path=xl/ctrlProps/ctrlProp191.xml><?xml version="1.0" encoding="utf-8"?>
<formControlPr xmlns="http://schemas.microsoft.com/office/spreadsheetml/2009/9/main" objectType="CheckBox" fmlaLink="別表2!$AK$30" lockText="1" noThreeD="1"/>
</file>

<file path=xl/ctrlProps/ctrlProp192.xml><?xml version="1.0" encoding="utf-8"?>
<formControlPr xmlns="http://schemas.microsoft.com/office/spreadsheetml/2009/9/main" objectType="CheckBox" fmlaLink="別表2!$AL$30" lockText="1" noThreeD="1"/>
</file>

<file path=xl/ctrlProps/ctrlProp193.xml><?xml version="1.0" encoding="utf-8"?>
<formControlPr xmlns="http://schemas.microsoft.com/office/spreadsheetml/2009/9/main" objectType="CheckBox" fmlaLink="別表2!$AK$31" lockText="1" noThreeD="1"/>
</file>

<file path=xl/ctrlProps/ctrlProp194.xml><?xml version="1.0" encoding="utf-8"?>
<formControlPr xmlns="http://schemas.microsoft.com/office/spreadsheetml/2009/9/main" objectType="CheckBox" fmlaLink="別表2!$AL$31"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AJ$4" lockText="1" noThreeD="1"/>
</file>

<file path=xl/ctrlProps/ctrlProp197.xml><?xml version="1.0" encoding="utf-8"?>
<formControlPr xmlns="http://schemas.microsoft.com/office/spreadsheetml/2009/9/main" objectType="CheckBox" fmlaLink="$N$20"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15" lockText="1" noThreeD="1"/>
</file>

<file path=xl/ctrlProps/ctrlProp20.xml><?xml version="1.0" encoding="utf-8"?>
<formControlPr xmlns="http://schemas.microsoft.com/office/spreadsheetml/2009/9/main" objectType="CheckBox" fmlaLink="$AK$29" lockText="1" noThreeD="1"/>
</file>

<file path=xl/ctrlProps/ctrlProp200.xml><?xml version="1.0" encoding="utf-8"?>
<formControlPr xmlns="http://schemas.microsoft.com/office/spreadsheetml/2009/9/main" objectType="CheckBox" fmlaLink="$L$24"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fmlaLink="$AK$30" lockText="1" noThreeD="1"/>
</file>

<file path=xl/ctrlProps/ctrlProp203.xml><?xml version="1.0" encoding="utf-8"?>
<formControlPr xmlns="http://schemas.microsoft.com/office/spreadsheetml/2009/9/main" objectType="CheckBox" fmlaLink="$AL$30" lockText="1" noThreeD="1"/>
</file>

<file path=xl/ctrlProps/ctrlProp204.xml><?xml version="1.0" encoding="utf-8"?>
<formControlPr xmlns="http://schemas.microsoft.com/office/spreadsheetml/2009/9/main" objectType="CheckBox" fmlaLink="$AK$32" lockText="1" noThreeD="1"/>
</file>

<file path=xl/ctrlProps/ctrlProp205.xml><?xml version="1.0" encoding="utf-8"?>
<formControlPr xmlns="http://schemas.microsoft.com/office/spreadsheetml/2009/9/main" objectType="CheckBox" fmlaLink="$AL$32" lockText="1" noThreeD="1"/>
</file>

<file path=xl/ctrlProps/ctrlProp206.xml><?xml version="1.0" encoding="utf-8"?>
<formControlPr xmlns="http://schemas.microsoft.com/office/spreadsheetml/2009/9/main" objectType="CheckBox" fmlaLink="$AK$34" lockText="1" noThreeD="1"/>
</file>

<file path=xl/ctrlProps/ctrlProp207.xml><?xml version="1.0" encoding="utf-8"?>
<formControlPr xmlns="http://schemas.microsoft.com/office/spreadsheetml/2009/9/main" objectType="CheckBox" fmlaLink="$AL$34" lockText="1" noThreeD="1"/>
</file>

<file path=xl/ctrlProps/ctrlProp208.xml><?xml version="1.0" encoding="utf-8"?>
<formControlPr xmlns="http://schemas.microsoft.com/office/spreadsheetml/2009/9/main" objectType="CheckBox" fmlaLink="$AK$36" lockText="1" noThreeD="1"/>
</file>

<file path=xl/ctrlProps/ctrlProp209.xml><?xml version="1.0" encoding="utf-8"?>
<formControlPr xmlns="http://schemas.microsoft.com/office/spreadsheetml/2009/9/main" objectType="CheckBox" fmlaLink="$AL$36" lockText="1" noThreeD="1"/>
</file>

<file path=xl/ctrlProps/ctrlProp21.xml><?xml version="1.0" encoding="utf-8"?>
<formControlPr xmlns="http://schemas.microsoft.com/office/spreadsheetml/2009/9/main" objectType="CheckBox" fmlaLink="$AL$29" lockText="1" noThreeD="1"/>
</file>

<file path=xl/ctrlProps/ctrlProp210.xml><?xml version="1.0" encoding="utf-8"?>
<formControlPr xmlns="http://schemas.microsoft.com/office/spreadsheetml/2009/9/main" objectType="CheckBox" fmlaLink="$AK$38" lockText="1" noThreeD="1"/>
</file>

<file path=xl/ctrlProps/ctrlProp211.xml><?xml version="1.0" encoding="utf-8"?>
<formControlPr xmlns="http://schemas.microsoft.com/office/spreadsheetml/2009/9/main" objectType="CheckBox" fmlaLink="$AL$38" lockText="1" noThreeD="1"/>
</file>

<file path=xl/ctrlProps/ctrlProp212.xml><?xml version="1.0" encoding="utf-8"?>
<formControlPr xmlns="http://schemas.microsoft.com/office/spreadsheetml/2009/9/main" objectType="CheckBox" fmlaLink="$AM$30" lockText="1" noThreeD="1"/>
</file>

<file path=xl/ctrlProps/ctrlProp213.xml><?xml version="1.0" encoding="utf-8"?>
<formControlPr xmlns="http://schemas.microsoft.com/office/spreadsheetml/2009/9/main" objectType="CheckBox" fmlaLink="$AN$30" lockText="1" noThreeD="1"/>
</file>

<file path=xl/ctrlProps/ctrlProp214.xml><?xml version="1.0" encoding="utf-8"?>
<formControlPr xmlns="http://schemas.microsoft.com/office/spreadsheetml/2009/9/main" objectType="CheckBox" fmlaLink="$AM$32" lockText="1" noThreeD="1"/>
</file>

<file path=xl/ctrlProps/ctrlProp215.xml><?xml version="1.0" encoding="utf-8"?>
<formControlPr xmlns="http://schemas.microsoft.com/office/spreadsheetml/2009/9/main" objectType="CheckBox" fmlaLink="$AN$32" lockText="1" noThreeD="1"/>
</file>

<file path=xl/ctrlProps/ctrlProp216.xml><?xml version="1.0" encoding="utf-8"?>
<formControlPr xmlns="http://schemas.microsoft.com/office/spreadsheetml/2009/9/main" objectType="CheckBox" fmlaLink="$AM$34" lockText="1" noThreeD="1"/>
</file>

<file path=xl/ctrlProps/ctrlProp217.xml><?xml version="1.0" encoding="utf-8"?>
<formControlPr xmlns="http://schemas.microsoft.com/office/spreadsheetml/2009/9/main" objectType="CheckBox" fmlaLink="$AN$34" lockText="1" noThreeD="1"/>
</file>

<file path=xl/ctrlProps/ctrlProp218.xml><?xml version="1.0" encoding="utf-8"?>
<formControlPr xmlns="http://schemas.microsoft.com/office/spreadsheetml/2009/9/main" objectType="CheckBox" fmlaLink="$AM$36" lockText="1" noThreeD="1"/>
</file>

<file path=xl/ctrlProps/ctrlProp219.xml><?xml version="1.0" encoding="utf-8"?>
<formControlPr xmlns="http://schemas.microsoft.com/office/spreadsheetml/2009/9/main" objectType="CheckBox" fmlaLink="$AN$36" lockText="1" noThreeD="1"/>
</file>

<file path=xl/ctrlProps/ctrlProp22.xml><?xml version="1.0" encoding="utf-8"?>
<formControlPr xmlns="http://schemas.microsoft.com/office/spreadsheetml/2009/9/main" objectType="CheckBox" fmlaLink="$AK$32" lockText="1" noThreeD="1"/>
</file>

<file path=xl/ctrlProps/ctrlProp220.xml><?xml version="1.0" encoding="utf-8"?>
<formControlPr xmlns="http://schemas.microsoft.com/office/spreadsheetml/2009/9/main" objectType="CheckBox" fmlaLink="$AM$38" lockText="1" noThreeD="1"/>
</file>

<file path=xl/ctrlProps/ctrlProp221.xml><?xml version="1.0" encoding="utf-8"?>
<formControlPr xmlns="http://schemas.microsoft.com/office/spreadsheetml/2009/9/main" objectType="CheckBox" fmlaLink="$AN$38"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AJ$14"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fmlaLink="$AJ$13"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AL$32"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AK$34"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fmlaLink="$AK$40" lockText="1" noThreeD="1"/>
</file>

<file path=xl/ctrlProps/ctrlProp247.xml><?xml version="1.0" encoding="utf-8"?>
<formControlPr xmlns="http://schemas.microsoft.com/office/spreadsheetml/2009/9/main" objectType="CheckBox" fmlaLink="$AL$40" lockText="1" noThreeD="1"/>
</file>

<file path=xl/ctrlProps/ctrlProp248.xml><?xml version="1.0" encoding="utf-8"?>
<formControlPr xmlns="http://schemas.microsoft.com/office/spreadsheetml/2009/9/main" objectType="CheckBox" fmlaLink="$AM$40" lockText="1" noThreeD="1"/>
</file>

<file path=xl/ctrlProps/ctrlProp249.xml><?xml version="1.0" encoding="utf-8"?>
<formControlPr xmlns="http://schemas.microsoft.com/office/spreadsheetml/2009/9/main" objectType="CheckBox" fmlaLink="$AN$40" lockText="1" noThreeD="1"/>
</file>

<file path=xl/ctrlProps/ctrlProp25.xml><?xml version="1.0" encoding="utf-8"?>
<formControlPr xmlns="http://schemas.microsoft.com/office/spreadsheetml/2009/9/main" objectType="CheckBox" fmlaLink="$AL$34"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fmlaLink="$AJ$8"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AK$36"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fmlaLink="$AJ$14"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AL$36"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AK$38"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AL$38"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17" lockText="1" noThreeD="1"/>
</file>

<file path=xl/ctrlProps/ctrlProp30.xml><?xml version="1.0" encoding="utf-8"?>
<formControlPr xmlns="http://schemas.microsoft.com/office/spreadsheetml/2009/9/main" objectType="CheckBox" fmlaLink="$AM$2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fmlaLink="L47" lockText="1" noThreeD="1"/>
</file>

<file path=xl/ctrlProps/ctrlProp304.xml><?xml version="1.0" encoding="utf-8"?>
<formControlPr xmlns="http://schemas.microsoft.com/office/spreadsheetml/2009/9/main" objectType="CheckBox" fmlaLink="L49" lockText="1" noThreeD="1"/>
</file>

<file path=xl/ctrlProps/ctrlProp305.xml><?xml version="1.0" encoding="utf-8"?>
<formControlPr xmlns="http://schemas.microsoft.com/office/spreadsheetml/2009/9/main" objectType="CheckBox" fmlaLink="L51" lockText="1" noThreeD="1"/>
</file>

<file path=xl/ctrlProps/ctrlProp306.xml><?xml version="1.0" encoding="utf-8"?>
<formControlPr xmlns="http://schemas.microsoft.com/office/spreadsheetml/2009/9/main" objectType="CheckBox" fmlaLink="$AK$30" lockText="1" noThreeD="1"/>
</file>

<file path=xl/ctrlProps/ctrlProp307.xml><?xml version="1.0" encoding="utf-8"?>
<formControlPr xmlns="http://schemas.microsoft.com/office/spreadsheetml/2009/9/main" objectType="CheckBox" fmlaLink="$AL$30" lockText="1" noThreeD="1"/>
</file>

<file path=xl/ctrlProps/ctrlProp308.xml><?xml version="1.0" encoding="utf-8"?>
<formControlPr xmlns="http://schemas.microsoft.com/office/spreadsheetml/2009/9/main" objectType="CheckBox" fmlaLink="$AK$32" lockText="1" noThreeD="1"/>
</file>

<file path=xl/ctrlProps/ctrlProp309.xml><?xml version="1.0" encoding="utf-8"?>
<formControlPr xmlns="http://schemas.microsoft.com/office/spreadsheetml/2009/9/main" objectType="CheckBox" fmlaLink="$AL$32" lockText="1" noThreeD="1"/>
</file>

<file path=xl/ctrlProps/ctrlProp31.xml><?xml version="1.0" encoding="utf-8"?>
<formControlPr xmlns="http://schemas.microsoft.com/office/spreadsheetml/2009/9/main" objectType="CheckBox" fmlaLink="$AN$29" lockText="1" noThreeD="1"/>
</file>

<file path=xl/ctrlProps/ctrlProp310.xml><?xml version="1.0" encoding="utf-8"?>
<formControlPr xmlns="http://schemas.microsoft.com/office/spreadsheetml/2009/9/main" objectType="CheckBox" fmlaLink="$AK$34" lockText="1" noThreeD="1"/>
</file>

<file path=xl/ctrlProps/ctrlProp311.xml><?xml version="1.0" encoding="utf-8"?>
<formControlPr xmlns="http://schemas.microsoft.com/office/spreadsheetml/2009/9/main" objectType="CheckBox" fmlaLink="$AL$34" lockText="1" noThreeD="1"/>
</file>

<file path=xl/ctrlProps/ctrlProp312.xml><?xml version="1.0" encoding="utf-8"?>
<formControlPr xmlns="http://schemas.microsoft.com/office/spreadsheetml/2009/9/main" objectType="CheckBox" fmlaLink="$AK$36" lockText="1" noThreeD="1"/>
</file>

<file path=xl/ctrlProps/ctrlProp313.xml><?xml version="1.0" encoding="utf-8"?>
<formControlPr xmlns="http://schemas.microsoft.com/office/spreadsheetml/2009/9/main" objectType="CheckBox" fmlaLink="$AL$36" lockText="1" noThreeD="1"/>
</file>

<file path=xl/ctrlProps/ctrlProp314.xml><?xml version="1.0" encoding="utf-8"?>
<formControlPr xmlns="http://schemas.microsoft.com/office/spreadsheetml/2009/9/main" objectType="CheckBox" fmlaLink="$AK$38" lockText="1" noThreeD="1"/>
</file>

<file path=xl/ctrlProps/ctrlProp315.xml><?xml version="1.0" encoding="utf-8"?>
<formControlPr xmlns="http://schemas.microsoft.com/office/spreadsheetml/2009/9/main" objectType="CheckBox" fmlaLink="$AL$38" lockText="1" noThreeD="1"/>
</file>

<file path=xl/ctrlProps/ctrlProp316.xml><?xml version="1.0" encoding="utf-8"?>
<formControlPr xmlns="http://schemas.microsoft.com/office/spreadsheetml/2009/9/main" objectType="CheckBox" fmlaLink="$AM$30" lockText="1" noThreeD="1"/>
</file>

<file path=xl/ctrlProps/ctrlProp317.xml><?xml version="1.0" encoding="utf-8"?>
<formControlPr xmlns="http://schemas.microsoft.com/office/spreadsheetml/2009/9/main" objectType="CheckBox" fmlaLink="$AN$30" lockText="1" noThreeD="1"/>
</file>

<file path=xl/ctrlProps/ctrlProp318.xml><?xml version="1.0" encoding="utf-8"?>
<formControlPr xmlns="http://schemas.microsoft.com/office/spreadsheetml/2009/9/main" objectType="CheckBox" fmlaLink="$AM$32" lockText="1" noThreeD="1"/>
</file>

<file path=xl/ctrlProps/ctrlProp319.xml><?xml version="1.0" encoding="utf-8"?>
<formControlPr xmlns="http://schemas.microsoft.com/office/spreadsheetml/2009/9/main" objectType="CheckBox" fmlaLink="$AN$32" lockText="1" noThreeD="1"/>
</file>

<file path=xl/ctrlProps/ctrlProp32.xml><?xml version="1.0" encoding="utf-8"?>
<formControlPr xmlns="http://schemas.microsoft.com/office/spreadsheetml/2009/9/main" objectType="CheckBox" fmlaLink="$AM$32" lockText="1" noThreeD="1"/>
</file>

<file path=xl/ctrlProps/ctrlProp320.xml><?xml version="1.0" encoding="utf-8"?>
<formControlPr xmlns="http://schemas.microsoft.com/office/spreadsheetml/2009/9/main" objectType="CheckBox" fmlaLink="$AM$34" lockText="1" noThreeD="1"/>
</file>

<file path=xl/ctrlProps/ctrlProp321.xml><?xml version="1.0" encoding="utf-8"?>
<formControlPr xmlns="http://schemas.microsoft.com/office/spreadsheetml/2009/9/main" objectType="CheckBox" fmlaLink="$AN$34" lockText="1" noThreeD="1"/>
</file>

<file path=xl/ctrlProps/ctrlProp322.xml><?xml version="1.0" encoding="utf-8"?>
<formControlPr xmlns="http://schemas.microsoft.com/office/spreadsheetml/2009/9/main" objectType="CheckBox" fmlaLink="$AM$36" lockText="1" noThreeD="1"/>
</file>

<file path=xl/ctrlProps/ctrlProp323.xml><?xml version="1.0" encoding="utf-8"?>
<formControlPr xmlns="http://schemas.microsoft.com/office/spreadsheetml/2009/9/main" objectType="CheckBox" fmlaLink="$AN$36" lockText="1" noThreeD="1"/>
</file>

<file path=xl/ctrlProps/ctrlProp324.xml><?xml version="1.0" encoding="utf-8"?>
<formControlPr xmlns="http://schemas.microsoft.com/office/spreadsheetml/2009/9/main" objectType="CheckBox" fmlaLink="$AM$38" lockText="1" noThreeD="1"/>
</file>

<file path=xl/ctrlProps/ctrlProp325.xml><?xml version="1.0" encoding="utf-8"?>
<formControlPr xmlns="http://schemas.microsoft.com/office/spreadsheetml/2009/9/main" objectType="CheckBox" fmlaLink="$AN$38"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fmlaLink="$AK$43" lockText="1" noThreeD="1"/>
</file>

<file path=xl/ctrlProps/ctrlProp328.xml><?xml version="1.0" encoding="utf-8"?>
<formControlPr xmlns="http://schemas.microsoft.com/office/spreadsheetml/2009/9/main" objectType="CheckBox" fmlaLink="$AK$40" lockText="1" noThreeD="1"/>
</file>

<file path=xl/ctrlProps/ctrlProp329.xml><?xml version="1.0" encoding="utf-8"?>
<formControlPr xmlns="http://schemas.microsoft.com/office/spreadsheetml/2009/9/main" objectType="CheckBox" fmlaLink="$AL$40" lockText="1" noThreeD="1"/>
</file>

<file path=xl/ctrlProps/ctrlProp33.xml><?xml version="1.0" encoding="utf-8"?>
<formControlPr xmlns="http://schemas.microsoft.com/office/spreadsheetml/2009/9/main" objectType="CheckBox" fmlaLink="$AN$32" lockText="1" noThreeD="1"/>
</file>

<file path=xl/ctrlProps/ctrlProp330.xml><?xml version="1.0" encoding="utf-8"?>
<formControlPr xmlns="http://schemas.microsoft.com/office/spreadsheetml/2009/9/main" objectType="CheckBox" fmlaLink="$AM$40" lockText="1" noThreeD="1"/>
</file>

<file path=xl/ctrlProps/ctrlProp331.xml><?xml version="1.0" encoding="utf-8"?>
<formControlPr xmlns="http://schemas.microsoft.com/office/spreadsheetml/2009/9/main" objectType="CheckBox" fmlaLink="$AN$40"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AJ$4" lockText="1" noThreeD="1"/>
</file>

<file path=xl/ctrlProps/ctrlProp334.xml><?xml version="1.0" encoding="utf-8"?>
<formControlPr xmlns="http://schemas.microsoft.com/office/spreadsheetml/2009/9/main" objectType="CheckBox" fmlaLink="別表3!$AK$30" lockText="1" noThreeD="1"/>
</file>

<file path=xl/ctrlProps/ctrlProp335.xml><?xml version="1.0" encoding="utf-8"?>
<formControlPr xmlns="http://schemas.microsoft.com/office/spreadsheetml/2009/9/main" objectType="CheckBox" fmlaLink="別表3!$AL$30" lockText="1" noThreeD="1"/>
</file>

<file path=xl/ctrlProps/ctrlProp336.xml><?xml version="1.0" encoding="utf-8"?>
<formControlPr xmlns="http://schemas.microsoft.com/office/spreadsheetml/2009/9/main" objectType="CheckBox" fmlaLink="別表3!$AM$30" lockText="1" noThreeD="1"/>
</file>

<file path=xl/ctrlProps/ctrlProp337.xml><?xml version="1.0" encoding="utf-8"?>
<formControlPr xmlns="http://schemas.microsoft.com/office/spreadsheetml/2009/9/main" objectType="CheckBox" fmlaLink="別表3!$AN$30"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AM$34"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AN$34"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fmlaLink="別表3!$AK$32" lockText="1" noThreeD="1"/>
</file>

<file path=xl/ctrlProps/ctrlProp355.xml><?xml version="1.0" encoding="utf-8"?>
<formControlPr xmlns="http://schemas.microsoft.com/office/spreadsheetml/2009/9/main" objectType="CheckBox" fmlaLink="別表3!$AK$34" lockText="1" noThreeD="1"/>
</file>

<file path=xl/ctrlProps/ctrlProp356.xml><?xml version="1.0" encoding="utf-8"?>
<formControlPr xmlns="http://schemas.microsoft.com/office/spreadsheetml/2009/9/main" objectType="CheckBox" fmlaLink="別表3!$AK$36" lockText="1" noThreeD="1"/>
</file>

<file path=xl/ctrlProps/ctrlProp357.xml><?xml version="1.0" encoding="utf-8"?>
<formControlPr xmlns="http://schemas.microsoft.com/office/spreadsheetml/2009/9/main" objectType="CheckBox" fmlaLink="別表3!$AK$40" lockText="1" noThreeD="1"/>
</file>

<file path=xl/ctrlProps/ctrlProp358.xml><?xml version="1.0" encoding="utf-8"?>
<formControlPr xmlns="http://schemas.microsoft.com/office/spreadsheetml/2009/9/main" objectType="CheckBox" fmlaLink="別表3!$AL$32" lockText="1" noThreeD="1"/>
</file>

<file path=xl/ctrlProps/ctrlProp359.xml><?xml version="1.0" encoding="utf-8"?>
<formControlPr xmlns="http://schemas.microsoft.com/office/spreadsheetml/2009/9/main" objectType="CheckBox" fmlaLink="別表3!$AL$34" lockText="1" noThreeD="1"/>
</file>

<file path=xl/ctrlProps/ctrlProp36.xml><?xml version="1.0" encoding="utf-8"?>
<formControlPr xmlns="http://schemas.microsoft.com/office/spreadsheetml/2009/9/main" objectType="CheckBox" fmlaLink="$AM$36" lockText="1" noThreeD="1"/>
</file>

<file path=xl/ctrlProps/ctrlProp360.xml><?xml version="1.0" encoding="utf-8"?>
<formControlPr xmlns="http://schemas.microsoft.com/office/spreadsheetml/2009/9/main" objectType="CheckBox" fmlaLink="別表3!$AL$36" lockText="1" noThreeD="1"/>
</file>

<file path=xl/ctrlProps/ctrlProp361.xml><?xml version="1.0" encoding="utf-8"?>
<formControlPr xmlns="http://schemas.microsoft.com/office/spreadsheetml/2009/9/main" objectType="CheckBox" fmlaLink="別表3!$AL$40" lockText="1" noThreeD="1"/>
</file>

<file path=xl/ctrlProps/ctrlProp362.xml><?xml version="1.0" encoding="utf-8"?>
<formControlPr xmlns="http://schemas.microsoft.com/office/spreadsheetml/2009/9/main" objectType="CheckBox" fmlaLink="別表3!$AM$32" lockText="1" noThreeD="1"/>
</file>

<file path=xl/ctrlProps/ctrlProp363.xml><?xml version="1.0" encoding="utf-8"?>
<formControlPr xmlns="http://schemas.microsoft.com/office/spreadsheetml/2009/9/main" objectType="CheckBox" fmlaLink="別表3!$AN$32" lockText="1" noThreeD="1"/>
</file>

<file path=xl/ctrlProps/ctrlProp364.xml><?xml version="1.0" encoding="utf-8"?>
<formControlPr xmlns="http://schemas.microsoft.com/office/spreadsheetml/2009/9/main" objectType="CheckBox" fmlaLink="別表3!$AM$34" lockText="1" noThreeD="1"/>
</file>

<file path=xl/ctrlProps/ctrlProp365.xml><?xml version="1.0" encoding="utf-8"?>
<formControlPr xmlns="http://schemas.microsoft.com/office/spreadsheetml/2009/9/main" objectType="CheckBox" fmlaLink="別表3!$AN$34" lockText="1" noThreeD="1"/>
</file>

<file path=xl/ctrlProps/ctrlProp366.xml><?xml version="1.0" encoding="utf-8"?>
<formControlPr xmlns="http://schemas.microsoft.com/office/spreadsheetml/2009/9/main" objectType="CheckBox" fmlaLink="別表3!$AM$36" lockText="1" noThreeD="1"/>
</file>

<file path=xl/ctrlProps/ctrlProp367.xml><?xml version="1.0" encoding="utf-8"?>
<formControlPr xmlns="http://schemas.microsoft.com/office/spreadsheetml/2009/9/main" objectType="CheckBox" fmlaLink="別表3!$AN$36" lockText="1" noThreeD="1"/>
</file>

<file path=xl/ctrlProps/ctrlProp368.xml><?xml version="1.0" encoding="utf-8"?>
<formControlPr xmlns="http://schemas.microsoft.com/office/spreadsheetml/2009/9/main" objectType="CheckBox" fmlaLink="別表3!$AM$40" lockText="1" noThreeD="1"/>
</file>

<file path=xl/ctrlProps/ctrlProp369.xml><?xml version="1.0" encoding="utf-8"?>
<formControlPr xmlns="http://schemas.microsoft.com/office/spreadsheetml/2009/9/main" objectType="CheckBox" fmlaLink="別表3!$AN$40" lockText="1" noThreeD="1"/>
</file>

<file path=xl/ctrlProps/ctrlProp37.xml><?xml version="1.0" encoding="utf-8"?>
<formControlPr xmlns="http://schemas.microsoft.com/office/spreadsheetml/2009/9/main" objectType="CheckBox" fmlaLink="$AN$36"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fmlaLink="別表3!$AK$38" lockText="1" noThreeD="1"/>
</file>

<file path=xl/ctrlProps/ctrlProp375.xml><?xml version="1.0" encoding="utf-8"?>
<formControlPr xmlns="http://schemas.microsoft.com/office/spreadsheetml/2009/9/main" objectType="CheckBox" fmlaLink="別表3!$AL$38" lockText="1" noThreeD="1"/>
</file>

<file path=xl/ctrlProps/ctrlProp376.xml><?xml version="1.0" encoding="utf-8"?>
<formControlPr xmlns="http://schemas.microsoft.com/office/spreadsheetml/2009/9/main" objectType="CheckBox" fmlaLink="別表3!$AM$38" lockText="1" noThreeD="1"/>
</file>

<file path=xl/ctrlProps/ctrlProp377.xml><?xml version="1.0" encoding="utf-8"?>
<formControlPr xmlns="http://schemas.microsoft.com/office/spreadsheetml/2009/9/main" objectType="CheckBox" fmlaLink="別表3!$AN$38"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fmlaLink="H13" lockText="1" noThreeD="1"/>
</file>

<file path=xl/ctrlProps/ctrlProp38.xml><?xml version="1.0" encoding="utf-8"?>
<formControlPr xmlns="http://schemas.microsoft.com/office/spreadsheetml/2009/9/main" objectType="CheckBox" fmlaLink="$AM$38"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fmlaLink="H22"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fmlaLink="H28"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fmlaLink="H31"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fmlaLink="H34"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fmlaLink="H37" lockText="1" noThreeD="1"/>
</file>

<file path=xl/ctrlProps/ctrlProp39.xml><?xml version="1.0" encoding="utf-8"?>
<formControlPr xmlns="http://schemas.microsoft.com/office/spreadsheetml/2009/9/main" objectType="CheckBox" fmlaLink="$AN$38"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fmlaLink="H40"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fmlaLink="H43"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H62"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H$10" lockText="1" noThreeD="1"/>
</file>

<file path=xl/ctrlProps/ctrlProp4.xml><?xml version="1.0" encoding="utf-8"?>
<formControlPr xmlns="http://schemas.microsoft.com/office/spreadsheetml/2009/9/main" objectType="CheckBox" fmlaLink="建設ﾘｻｲｸﾙ用入力表!$A$14"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AH$9" lockText="1" noThreeD="1"/>
</file>

<file path=xl/ctrlProps/ctrlProp401.xml><?xml version="1.0" encoding="utf-8"?>
<formControlPr xmlns="http://schemas.microsoft.com/office/spreadsheetml/2009/9/main" objectType="CheckBox" fmlaLink="$AH$7" lockText="1" noThreeD="1"/>
</file>

<file path=xl/ctrlProps/ctrlProp402.xml><?xml version="1.0" encoding="utf-8"?>
<formControlPr xmlns="http://schemas.microsoft.com/office/spreadsheetml/2009/9/main" objectType="CheckBox" fmlaLink="$AH$11" lockText="1" noThreeD="1"/>
</file>

<file path=xl/ctrlProps/ctrlProp403.xml><?xml version="1.0" encoding="utf-8"?>
<formControlPr xmlns="http://schemas.microsoft.com/office/spreadsheetml/2009/9/main" objectType="CheckBox" fmlaLink="$AH$12" lockText="1" noThreeD="1"/>
</file>

<file path=xl/ctrlProps/ctrlProp404.xml><?xml version="1.0" encoding="utf-8"?>
<formControlPr xmlns="http://schemas.microsoft.com/office/spreadsheetml/2009/9/main" objectType="CheckBox" fmlaLink="$AH$13" lockText="1" noThreeD="1"/>
</file>

<file path=xl/ctrlProps/ctrlProp405.xml><?xml version="1.0" encoding="utf-8"?>
<formControlPr xmlns="http://schemas.microsoft.com/office/spreadsheetml/2009/9/main" objectType="CheckBox" fmlaLink="$AH$14" lockText="1" noThreeD="1"/>
</file>

<file path=xl/ctrlProps/ctrlProp406.xml><?xml version="1.0" encoding="utf-8"?>
<formControlPr xmlns="http://schemas.microsoft.com/office/spreadsheetml/2009/9/main" objectType="CheckBox" fmlaLink="$AH$15" lockText="1" noThreeD="1"/>
</file>

<file path=xl/ctrlProps/ctrlProp407.xml><?xml version="1.0" encoding="utf-8"?>
<formControlPr xmlns="http://schemas.microsoft.com/office/spreadsheetml/2009/9/main" objectType="CheckBox" fmlaLink="$AH$16" lockText="1" noThreeD="1"/>
</file>

<file path=xl/ctrlProps/ctrlProp408.xml><?xml version="1.0" encoding="utf-8"?>
<formControlPr xmlns="http://schemas.microsoft.com/office/spreadsheetml/2009/9/main" objectType="CheckBox" fmlaLink="$AH$17" lockText="1" noThreeD="1"/>
</file>

<file path=xl/ctrlProps/ctrlProp409.xml><?xml version="1.0" encoding="utf-8"?>
<formControlPr xmlns="http://schemas.microsoft.com/office/spreadsheetml/2009/9/main" objectType="CheckBox" fmlaLink="$AH$24" lockText="1" noThreeD="1"/>
</file>

<file path=xl/ctrlProps/ctrlProp41.xml><?xml version="1.0" encoding="utf-8"?>
<formControlPr xmlns="http://schemas.microsoft.com/office/spreadsheetml/2009/9/main" objectType="CheckBox" fmlaLink="$L$41" lockText="1" noThreeD="1"/>
</file>

<file path=xl/ctrlProps/ctrlProp410.xml><?xml version="1.0" encoding="utf-8"?>
<formControlPr xmlns="http://schemas.microsoft.com/office/spreadsheetml/2009/9/main" objectType="CheckBox" fmlaLink="$AH$19" lockText="1" noThreeD="1"/>
</file>

<file path=xl/ctrlProps/ctrlProp411.xml><?xml version="1.0" encoding="utf-8"?>
<formControlPr xmlns="http://schemas.microsoft.com/office/spreadsheetml/2009/9/main" objectType="CheckBox" fmlaLink="$AH$20" lockText="1" noThreeD="1"/>
</file>

<file path=xl/ctrlProps/ctrlProp412.xml><?xml version="1.0" encoding="utf-8"?>
<formControlPr xmlns="http://schemas.microsoft.com/office/spreadsheetml/2009/9/main" objectType="CheckBox" fmlaLink="$AH$21" lockText="1" noThreeD="1"/>
</file>

<file path=xl/ctrlProps/ctrlProp413.xml><?xml version="1.0" encoding="utf-8"?>
<formControlPr xmlns="http://schemas.microsoft.com/office/spreadsheetml/2009/9/main" objectType="CheckBox" fmlaLink="$AH$22" lockText="1" noThreeD="1"/>
</file>

<file path=xl/ctrlProps/ctrlProp414.xml><?xml version="1.0" encoding="utf-8"?>
<formControlPr xmlns="http://schemas.microsoft.com/office/spreadsheetml/2009/9/main" objectType="CheckBox" fmlaLink="$AH$23" lockText="1" noThreeD="1"/>
</file>

<file path=xl/ctrlProps/ctrlProp415.xml><?xml version="1.0" encoding="utf-8"?>
<formControlPr xmlns="http://schemas.microsoft.com/office/spreadsheetml/2009/9/main" objectType="CheckBox" fmlaLink="$AH$32" lockText="1" noThreeD="1"/>
</file>

<file path=xl/ctrlProps/ctrlProp416.xml><?xml version="1.0" encoding="utf-8"?>
<formControlPr xmlns="http://schemas.microsoft.com/office/spreadsheetml/2009/9/main" objectType="CheckBox" fmlaLink="$AH$27" lockText="1" noThreeD="1"/>
</file>

<file path=xl/ctrlProps/ctrlProp417.xml><?xml version="1.0" encoding="utf-8"?>
<formControlPr xmlns="http://schemas.microsoft.com/office/spreadsheetml/2009/9/main" objectType="CheckBox" fmlaLink="$AH$28" lockText="1" noThreeD="1"/>
</file>

<file path=xl/ctrlProps/ctrlProp418.xml><?xml version="1.0" encoding="utf-8"?>
<formControlPr xmlns="http://schemas.microsoft.com/office/spreadsheetml/2009/9/main" objectType="CheckBox" fmlaLink="$AH$29" lockText="1" noThreeD="1"/>
</file>

<file path=xl/ctrlProps/ctrlProp419.xml><?xml version="1.0" encoding="utf-8"?>
<formControlPr xmlns="http://schemas.microsoft.com/office/spreadsheetml/2009/9/main" objectType="CheckBox" fmlaLink="$AH$30"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AH$31" lockText="1" noThreeD="1"/>
</file>

<file path=xl/ctrlProps/ctrlProp421.xml><?xml version="1.0" encoding="utf-8"?>
<formControlPr xmlns="http://schemas.microsoft.com/office/spreadsheetml/2009/9/main" objectType="CheckBox" fmlaLink="$AH$43" lockText="1" noThreeD="1"/>
</file>

<file path=xl/ctrlProps/ctrlProp422.xml><?xml version="1.0" encoding="utf-8"?>
<formControlPr xmlns="http://schemas.microsoft.com/office/spreadsheetml/2009/9/main" objectType="CheckBox" fmlaLink="$AD$8" lockText="1" noThreeD="1"/>
</file>

<file path=xl/ctrlProps/ctrlProp423.xml><?xml version="1.0" encoding="utf-8"?>
<formControlPr xmlns="http://schemas.microsoft.com/office/spreadsheetml/2009/9/main" objectType="CheckBox" fmlaLink="$Y$7" lockText="1" noThreeD="1"/>
</file>

<file path=xl/ctrlProps/ctrlProp424.xml><?xml version="1.0" encoding="utf-8"?>
<formControlPr xmlns="http://schemas.microsoft.com/office/spreadsheetml/2009/9/main" objectType="CheckBox" fmlaLink="$AI$30" lockText="1" noThreeD="1"/>
</file>

<file path=xl/ctrlProps/ctrlProp425.xml><?xml version="1.0" encoding="utf-8"?>
<formControlPr xmlns="http://schemas.microsoft.com/office/spreadsheetml/2009/9/main" objectType="Radio" checked="Checked" firstButton="1" fmlaLink="$AN$12"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B$65"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R$44"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U9"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建設ﾘｻｲｸﾙ用入力表!$A$15"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L48" lockText="1" noThreeD="1"/>
</file>

<file path=xl/ctrlProps/ctrlProp58.xml><?xml version="1.0" encoding="utf-8"?>
<formControlPr xmlns="http://schemas.microsoft.com/office/spreadsheetml/2009/9/main" objectType="CheckBox" fmlaLink="L50" lockText="1" noThreeD="1"/>
</file>

<file path=xl/ctrlProps/ctrlProp59.xml><?xml version="1.0" encoding="utf-8"?>
<formControlPr xmlns="http://schemas.microsoft.com/office/spreadsheetml/2009/9/main" objectType="CheckBox" fmlaLink="L52" lockText="1" noThreeD="1"/>
</file>

<file path=xl/ctrlProps/ctrlProp6.xml><?xml version="1.0" encoding="utf-8"?>
<formControlPr xmlns="http://schemas.microsoft.com/office/spreadsheetml/2009/9/main" objectType="CheckBox" fmlaLink="建設ﾘｻｲｸﾙ用入力表!$A$17"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別表1!$AK$29" lockText="1" noThreeD="1"/>
</file>

<file path=xl/ctrlProps/ctrlProp72.xml><?xml version="1.0" encoding="utf-8"?>
<formControlPr xmlns="http://schemas.microsoft.com/office/spreadsheetml/2009/9/main" objectType="CheckBox" fmlaLink="別表1!$AL$29" lockText="1" noThreeD="1"/>
</file>

<file path=xl/ctrlProps/ctrlProp73.xml><?xml version="1.0" encoding="utf-8"?>
<formControlPr xmlns="http://schemas.microsoft.com/office/spreadsheetml/2009/9/main" objectType="CheckBox" fmlaLink="別表1!$AM$29" lockText="1" noThreeD="1"/>
</file>

<file path=xl/ctrlProps/ctrlProp74.xml><?xml version="1.0" encoding="utf-8"?>
<formControlPr xmlns="http://schemas.microsoft.com/office/spreadsheetml/2009/9/main" objectType="CheckBox" fmlaLink="別表1!$AN$29" lockText="1" noThreeD="1"/>
</file>

<file path=xl/ctrlProps/ctrlProp75.xml><?xml version="1.0" encoding="utf-8"?>
<formControlPr xmlns="http://schemas.microsoft.com/office/spreadsheetml/2009/9/main" objectType="CheckBox" fmlaLink="別表1!$AK$32" lockText="1" noThreeD="1"/>
</file>

<file path=xl/ctrlProps/ctrlProp76.xml><?xml version="1.0" encoding="utf-8"?>
<formControlPr xmlns="http://schemas.microsoft.com/office/spreadsheetml/2009/9/main" objectType="CheckBox" fmlaLink="別表1!$AL$32" lockText="1" noThreeD="1"/>
</file>

<file path=xl/ctrlProps/ctrlProp77.xml><?xml version="1.0" encoding="utf-8"?>
<formControlPr xmlns="http://schemas.microsoft.com/office/spreadsheetml/2009/9/main" objectType="CheckBox" fmlaLink="別表1!$AM$32" lockText="1" noThreeD="1"/>
</file>

<file path=xl/ctrlProps/ctrlProp78.xml><?xml version="1.0" encoding="utf-8"?>
<formControlPr xmlns="http://schemas.microsoft.com/office/spreadsheetml/2009/9/main" objectType="CheckBox" fmlaLink="別表1!$AN$32" lockText="1" noThreeD="1"/>
</file>

<file path=xl/ctrlProps/ctrlProp79.xml><?xml version="1.0" encoding="utf-8"?>
<formControlPr xmlns="http://schemas.microsoft.com/office/spreadsheetml/2009/9/main" objectType="CheckBox" fmlaLink="別表1!$AM$34"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別表1!$AN$34" lockText="1" noThreeD="1"/>
</file>

<file path=xl/ctrlProps/ctrlProp81.xml><?xml version="1.0" encoding="utf-8"?>
<formControlPr xmlns="http://schemas.microsoft.com/office/spreadsheetml/2009/9/main" objectType="CheckBox" fmlaLink="別表1!$AM$36" lockText="1" noThreeD="1"/>
</file>

<file path=xl/ctrlProps/ctrlProp82.xml><?xml version="1.0" encoding="utf-8"?>
<formControlPr xmlns="http://schemas.microsoft.com/office/spreadsheetml/2009/9/main" objectType="CheckBox" fmlaLink="別表1!$AN$36" lockText="1" noThreeD="1"/>
</file>

<file path=xl/ctrlProps/ctrlProp83.xml><?xml version="1.0" encoding="utf-8"?>
<formControlPr xmlns="http://schemas.microsoft.com/office/spreadsheetml/2009/9/main" objectType="CheckBox" fmlaLink="別表1!$AM$38" lockText="1" noThreeD="1"/>
</file>

<file path=xl/ctrlProps/ctrlProp84.xml><?xml version="1.0" encoding="utf-8"?>
<formControlPr xmlns="http://schemas.microsoft.com/office/spreadsheetml/2009/9/main" objectType="CheckBox" fmlaLink="別表1!$AN$38" lockText="1" noThreeD="1"/>
</file>

<file path=xl/ctrlProps/ctrlProp85.xml><?xml version="1.0" encoding="utf-8"?>
<formControlPr xmlns="http://schemas.microsoft.com/office/spreadsheetml/2009/9/main" objectType="CheckBox" fmlaLink="別表1!$AK$34" lockText="1" noThreeD="1"/>
</file>

<file path=xl/ctrlProps/ctrlProp86.xml><?xml version="1.0" encoding="utf-8"?>
<formControlPr xmlns="http://schemas.microsoft.com/office/spreadsheetml/2009/9/main" objectType="CheckBox" fmlaLink="別表1!$AL$34" lockText="1" noThreeD="1"/>
</file>

<file path=xl/ctrlProps/ctrlProp87.xml><?xml version="1.0" encoding="utf-8"?>
<formControlPr xmlns="http://schemas.microsoft.com/office/spreadsheetml/2009/9/main" objectType="CheckBox" fmlaLink="別表1!$AK$36" lockText="1" noThreeD="1"/>
</file>

<file path=xl/ctrlProps/ctrlProp88.xml><?xml version="1.0" encoding="utf-8"?>
<formControlPr xmlns="http://schemas.microsoft.com/office/spreadsheetml/2009/9/main" objectType="CheckBox" fmlaLink="別表1!$AL$36" lockText="1" noThreeD="1"/>
</file>

<file path=xl/ctrlProps/ctrlProp89.xml><?xml version="1.0" encoding="utf-8"?>
<formControlPr xmlns="http://schemas.microsoft.com/office/spreadsheetml/2009/9/main" objectType="CheckBox" fmlaLink="別表1!$AK$38"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別表1!$AL$38"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N$16"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L$20"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K$26" lockText="1" noThreeD="1"/>
</file>

<file path=xl/drawings/_rels/drawing26.xml.rels><?xml version="1.0" encoding="UTF-8" standalone="yes"?>
<Relationships xmlns="http://schemas.openxmlformats.org/package/2006/relationships"><Relationship Id="rId2" Type="http://schemas.openxmlformats.org/officeDocument/2006/relationships/hyperlink" Target="#&#21029;&#32025;&#65299;!A1"/><Relationship Id="rId1" Type="http://schemas.openxmlformats.org/officeDocument/2006/relationships/hyperlink" Target="#&#21029;&#32025;&#65299;!DM1"/></Relationships>
</file>

<file path=xl/drawings/_rels/drawing2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4.emf"/></Relationships>
</file>

<file path=xl/drawings/_rels/drawing32.xml.rels><?xml version="1.0" encoding="UTF-8" standalone="yes"?>
<Relationships xmlns="http://schemas.openxmlformats.org/package/2006/relationships"><Relationship Id="rId1" Type="http://schemas.openxmlformats.org/officeDocument/2006/relationships/image" Target="../media/image5.gif"/></Relationships>
</file>

<file path=xl/drawings/_rels/drawing33.xml.rels><?xml version="1.0" encoding="UTF-8" standalone="yes"?>
<Relationships xmlns="http://schemas.openxmlformats.org/package/2006/relationships"><Relationship Id="rId1" Type="http://schemas.openxmlformats.org/officeDocument/2006/relationships/image" Target="../media/image6.gif"/></Relationships>
</file>

<file path=xl/drawings/_rels/drawing34.xml.rels><?xml version="1.0" encoding="UTF-8" standalone="yes"?>
<Relationships xmlns="http://schemas.openxmlformats.org/package/2006/relationships"><Relationship Id="rId1" Type="http://schemas.openxmlformats.org/officeDocument/2006/relationships/image" Target="../media/image7.gif"/></Relationships>
</file>

<file path=xl/drawings/_rels/drawing35.xml.rels><?xml version="1.0" encoding="UTF-8" standalone="yes"?>
<Relationships xmlns="http://schemas.openxmlformats.org/package/2006/relationships"><Relationship Id="rId1" Type="http://schemas.openxmlformats.org/officeDocument/2006/relationships/image" Target="../media/image8.gif"/></Relationships>
</file>

<file path=xl/drawings/_rels/drawing36.xml.rels><?xml version="1.0" encoding="UTF-8" standalone="yes"?>
<Relationships xmlns="http://schemas.openxmlformats.org/package/2006/relationships"><Relationship Id="rId1" Type="http://schemas.openxmlformats.org/officeDocument/2006/relationships/image" Target="../media/image9.gif"/></Relationships>
</file>

<file path=xl/drawings/_rels/drawing37.xml.rels><?xml version="1.0" encoding="UTF-8" standalone="yes"?>
<Relationships xmlns="http://schemas.openxmlformats.org/package/2006/relationships"><Relationship Id="rId1" Type="http://schemas.openxmlformats.org/officeDocument/2006/relationships/image" Target="../media/image10.gif"/></Relationships>
</file>

<file path=xl/drawings/_rels/drawing38.xml.rels><?xml version="1.0" encoding="UTF-8" standalone="yes"?>
<Relationships xmlns="http://schemas.openxmlformats.org/package/2006/relationships"><Relationship Id="rId1" Type="http://schemas.openxmlformats.org/officeDocument/2006/relationships/image" Target="../media/image11.gif"/></Relationships>
</file>

<file path=xl/drawings/_rels/drawing4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6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0</xdr:colOff>
      <xdr:row>15</xdr:row>
      <xdr:rowOff>114300</xdr:rowOff>
    </xdr:from>
    <xdr:to>
      <xdr:col>9</xdr:col>
      <xdr:colOff>409575</xdr:colOff>
      <xdr:row>62</xdr:row>
      <xdr:rowOff>19050</xdr:rowOff>
    </xdr:to>
    <xdr:sp macro="" textlink="">
      <xdr:nvSpPr>
        <xdr:cNvPr id="3" name="左矢印吹き出し 2">
          <a:extLst>
            <a:ext uri="{FF2B5EF4-FFF2-40B4-BE49-F238E27FC236}">
              <a16:creationId xmlns:a16="http://schemas.microsoft.com/office/drawing/2014/main" id="{00000000-0008-0000-0100-000003000000}"/>
            </a:ext>
          </a:extLst>
        </xdr:cNvPr>
        <xdr:cNvSpPr/>
      </xdr:nvSpPr>
      <xdr:spPr>
        <a:xfrm>
          <a:off x="5629275" y="3181350"/>
          <a:ext cx="2466975" cy="10420350"/>
        </a:xfrm>
        <a:prstGeom prst="leftArrowCallout">
          <a:avLst>
            <a:gd name="adj1" fmla="val 25772"/>
            <a:gd name="adj2" fmla="val 25000"/>
            <a:gd name="adj3" fmla="val 19209"/>
            <a:gd name="adj4" fmla="val 74243"/>
          </a:avLst>
        </a:prstGeom>
        <a:solidFill>
          <a:srgbClr val="FFFF00">
            <a:alpha val="6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rgbClr val="FF0000"/>
              </a:solidFill>
            </a:rPr>
            <a:t>注意！！</a:t>
          </a:r>
          <a:endParaRPr kumimoji="1" lang="en-US" altLang="ja-JP" sz="1100">
            <a:solidFill>
              <a:srgbClr val="FF0000"/>
            </a:solidFill>
          </a:endParaRPr>
        </a:p>
        <a:p>
          <a:pPr algn="ctr"/>
          <a:r>
            <a:rPr kumimoji="1" lang="ja-JP" altLang="en-US" sz="1100">
              <a:solidFill>
                <a:srgbClr val="FF0000"/>
              </a:solidFill>
            </a:rPr>
            <a:t>ここに日付を入力しないと</a:t>
          </a:r>
          <a:endParaRPr kumimoji="1" lang="en-US" altLang="ja-JP" sz="1100">
            <a:solidFill>
              <a:srgbClr val="FF0000"/>
            </a:solidFill>
          </a:endParaRPr>
        </a:p>
        <a:p>
          <a:pPr algn="ctr"/>
          <a:r>
            <a:rPr kumimoji="1" lang="ja-JP" altLang="en-US" sz="1100">
              <a:solidFill>
                <a:srgbClr val="FF0000"/>
              </a:solidFill>
            </a:rPr>
            <a:t>左記の様式に日付は出ま</a:t>
          </a:r>
          <a:endParaRPr kumimoji="1" lang="en-US" altLang="ja-JP" sz="1100">
            <a:solidFill>
              <a:srgbClr val="FF0000"/>
            </a:solidFill>
          </a:endParaRPr>
        </a:p>
        <a:p>
          <a:pPr algn="l"/>
          <a:r>
            <a:rPr kumimoji="1" lang="ja-JP" altLang="en-US" sz="1100">
              <a:solidFill>
                <a:srgbClr val="FF0000"/>
              </a:solidFill>
            </a:rPr>
            <a:t>　 せん。</a:t>
          </a:r>
        </a:p>
      </xdr:txBody>
    </xdr:sp>
    <xdr:clientData/>
  </xdr:twoCellAnchor>
  <xdr:twoCellAnchor>
    <xdr:from>
      <xdr:col>6</xdr:col>
      <xdr:colOff>85725</xdr:colOff>
      <xdr:row>1</xdr:row>
      <xdr:rowOff>38100</xdr:rowOff>
    </xdr:from>
    <xdr:to>
      <xdr:col>9</xdr:col>
      <xdr:colOff>409575</xdr:colOff>
      <xdr:row>13</xdr:row>
      <xdr:rowOff>9525</xdr:rowOff>
    </xdr:to>
    <xdr:sp macro="" textlink="">
      <xdr:nvSpPr>
        <xdr:cNvPr id="4" name="左矢印吹き出し 2">
          <a:extLst>
            <a:ext uri="{FF2B5EF4-FFF2-40B4-BE49-F238E27FC236}">
              <a16:creationId xmlns:a16="http://schemas.microsoft.com/office/drawing/2014/main" id="{00000000-0008-0000-0100-000004000000}"/>
            </a:ext>
          </a:extLst>
        </xdr:cNvPr>
        <xdr:cNvSpPr/>
      </xdr:nvSpPr>
      <xdr:spPr>
        <a:xfrm>
          <a:off x="5715000" y="190500"/>
          <a:ext cx="2381250" cy="2428875"/>
        </a:xfrm>
        <a:prstGeom prst="leftArrowCallout">
          <a:avLst>
            <a:gd name="adj1" fmla="val 25772"/>
            <a:gd name="adj2" fmla="val 25000"/>
            <a:gd name="adj3" fmla="val 19209"/>
            <a:gd name="adj4" fmla="val 74243"/>
          </a:avLst>
        </a:prstGeom>
        <a:solidFill>
          <a:srgbClr val="FFFF00">
            <a:alpha val="60000"/>
          </a:srgbClr>
        </a:solidFill>
        <a:ln w="25400" cap="flat" cmpd="sng" algn="ctr">
          <a:solidFill>
            <a:srgbClr val="FF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基本情報</a:t>
          </a:r>
          <a:endPar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様式に反映されますのですべて入力して下さい。</a:t>
          </a:r>
        </a:p>
      </xdr:txBody>
    </xdr:sp>
    <xdr:clientData/>
  </xdr:twoCellAnchor>
  <xdr:twoCellAnchor>
    <xdr:from>
      <xdr:col>6</xdr:col>
      <xdr:colOff>419096</xdr:colOff>
      <xdr:row>11</xdr:row>
      <xdr:rowOff>38099</xdr:rowOff>
    </xdr:from>
    <xdr:to>
      <xdr:col>9</xdr:col>
      <xdr:colOff>542921</xdr:colOff>
      <xdr:row>14</xdr:row>
      <xdr:rowOff>114300</xdr:rowOff>
    </xdr:to>
    <xdr:sp macro="" textlink="">
      <xdr:nvSpPr>
        <xdr:cNvPr id="2" name="AutoShape 3">
          <a:extLst>
            <a:ext uri="{FF2B5EF4-FFF2-40B4-BE49-F238E27FC236}">
              <a16:creationId xmlns:a16="http://schemas.microsoft.com/office/drawing/2014/main" id="{00000000-0008-0000-0100-000002000000}"/>
            </a:ext>
          </a:extLst>
        </xdr:cNvPr>
        <xdr:cNvSpPr>
          <a:spLocks noChangeArrowheads="1"/>
        </xdr:cNvSpPr>
      </xdr:nvSpPr>
      <xdr:spPr bwMode="auto">
        <a:xfrm rot="10800000">
          <a:off x="6048371" y="2209799"/>
          <a:ext cx="2181225" cy="638176"/>
        </a:xfrm>
        <a:prstGeom prst="wedgeRectCallout">
          <a:avLst>
            <a:gd name="adj1" fmla="val 102839"/>
            <a:gd name="adj2" fmla="val -116744"/>
          </a:avLst>
        </a:prstGeom>
        <a:gradFill rotWithShape="1">
          <a:gsLst>
            <a:gs pos="0">
              <a:srgbClr val="FFFF00"/>
            </a:gs>
            <a:gs pos="100000">
              <a:srgbClr val="FF0000">
                <a:alpha val="50000"/>
              </a:srgbClr>
            </a:gs>
          </a:gsLst>
          <a:lin ang="18900000" scaled="1"/>
        </a:gra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日付は西暦下</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桁</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日で入力</a:t>
          </a:r>
        </a:p>
        <a:p>
          <a:pPr algn="l" rtl="0">
            <a:lnSpc>
              <a:spcPts val="1300"/>
            </a:lnSpc>
            <a:defRPr sz="1000"/>
          </a:pPr>
          <a:r>
            <a:rPr lang="ja-JP" altLang="en-US" sz="1100" b="0" i="0" u="none" strike="noStrike" baseline="0">
              <a:solidFill>
                <a:srgbClr val="000000"/>
              </a:solidFill>
              <a:latin typeface="ＭＳ Ｐゴシック"/>
              <a:ea typeface="ＭＳ Ｐゴシック"/>
            </a:rPr>
            <a:t>例）令和</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日は</a:t>
          </a:r>
          <a:r>
            <a:rPr lang="en-US" altLang="ja-JP" sz="1100" b="0" i="0" u="none" strike="noStrike" baseline="0">
              <a:solidFill>
                <a:srgbClr val="000000"/>
              </a:solidFill>
              <a:latin typeface="ＭＳ Ｐゴシック"/>
              <a:ea typeface="ＭＳ Ｐゴシック"/>
            </a:rPr>
            <a:t>2020/04/01</a:t>
          </a:r>
        </a:p>
        <a:p>
          <a:pPr algn="l" rtl="0">
            <a:lnSpc>
              <a:spcPts val="1300"/>
            </a:lnSpc>
            <a:defRPr sz="1000"/>
          </a:pPr>
          <a:r>
            <a:rPr lang="ja-JP" altLang="en-US" sz="1100" b="0" i="0" u="none" strike="noStrike" baseline="0">
              <a:solidFill>
                <a:srgbClr val="000000"/>
              </a:solidFill>
              <a:latin typeface="ＭＳ Ｐゴシック"/>
              <a:ea typeface="ＭＳ Ｐゴシック"/>
            </a:rPr>
            <a:t>各様式の詳細は各シートで入力。</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390525</xdr:colOff>
      <xdr:row>78</xdr:row>
      <xdr:rowOff>57150</xdr:rowOff>
    </xdr:from>
    <xdr:to>
      <xdr:col>9</xdr:col>
      <xdr:colOff>400050</xdr:colOff>
      <xdr:row>78</xdr:row>
      <xdr:rowOff>57150</xdr:rowOff>
    </xdr:to>
    <xdr:cxnSp macro="">
      <xdr:nvCxnSpPr>
        <xdr:cNvPr id="5" name="AutoShape 2">
          <a:extLst>
            <a:ext uri="{FF2B5EF4-FFF2-40B4-BE49-F238E27FC236}">
              <a16:creationId xmlns:a16="http://schemas.microsoft.com/office/drawing/2014/main" id="{00000000-0008-0000-0B00-000005000000}"/>
            </a:ext>
          </a:extLst>
        </xdr:cNvPr>
        <xdr:cNvCxnSpPr>
          <a:cxnSpLocks noChangeShapeType="1"/>
        </xdr:cNvCxnSpPr>
      </xdr:nvCxnSpPr>
      <xdr:spPr bwMode="auto">
        <a:xfrm>
          <a:off x="1076325" y="8772525"/>
          <a:ext cx="5495925" cy="0"/>
        </a:xfrm>
        <a:prstGeom prst="straightConnector1">
          <a:avLst/>
        </a:prstGeom>
        <a:noFill/>
        <a:ln w="3175">
          <a:solidFill>
            <a:schemeClr val="tx1">
              <a:lumMod val="50000"/>
              <a:lumOff val="50000"/>
            </a:schemeClr>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32</xdr:col>
      <xdr:colOff>107470</xdr:colOff>
      <xdr:row>11</xdr:row>
      <xdr:rowOff>111065</xdr:rowOff>
    </xdr:from>
    <xdr:to>
      <xdr:col>39</xdr:col>
      <xdr:colOff>80620</xdr:colOff>
      <xdr:row>11</xdr:row>
      <xdr:rowOff>327065</xdr:rowOff>
    </xdr:to>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6721055" y="2429414"/>
          <a:ext cx="1419872"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66676</xdr:colOff>
      <xdr:row>8</xdr:row>
      <xdr:rowOff>142875</xdr:rowOff>
    </xdr:from>
    <xdr:to>
      <xdr:col>32</xdr:col>
      <xdr:colOff>44929</xdr:colOff>
      <xdr:row>15</xdr:row>
      <xdr:rowOff>8986</xdr:rowOff>
    </xdr:to>
    <xdr:sp macro="" textlink="">
      <xdr:nvSpPr>
        <xdr:cNvPr id="35" name="右中かっこ 34">
          <a:extLst>
            <a:ext uri="{FF2B5EF4-FFF2-40B4-BE49-F238E27FC236}">
              <a16:creationId xmlns:a16="http://schemas.microsoft.com/office/drawing/2014/main" id="{00000000-0008-0000-0C00-000023000000}"/>
            </a:ext>
          </a:extLst>
        </xdr:cNvPr>
        <xdr:cNvSpPr/>
      </xdr:nvSpPr>
      <xdr:spPr>
        <a:xfrm>
          <a:off x="6473586" y="1607568"/>
          <a:ext cx="184928" cy="185198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27</xdr:row>
      <xdr:rowOff>152400</xdr:rowOff>
    </xdr:from>
    <xdr:to>
      <xdr:col>39</xdr:col>
      <xdr:colOff>58875</xdr:colOff>
      <xdr:row>29</xdr:row>
      <xdr:rowOff>8492</xdr:rowOff>
    </xdr:to>
    <xdr:sp macro="" textlink="">
      <xdr:nvSpPr>
        <xdr:cNvPr id="36" name="テキスト ボックス 35">
          <a:extLst>
            <a:ext uri="{FF2B5EF4-FFF2-40B4-BE49-F238E27FC236}">
              <a16:creationId xmlns:a16="http://schemas.microsoft.com/office/drawing/2014/main" id="{00000000-0008-0000-0C00-000024000000}"/>
            </a:ext>
          </a:extLst>
        </xdr:cNvPr>
        <xdr:cNvSpPr txBox="1"/>
      </xdr:nvSpPr>
      <xdr:spPr>
        <a:xfrm>
          <a:off x="6791325" y="57912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28575</xdr:colOff>
      <xdr:row>24</xdr:row>
      <xdr:rowOff>152400</xdr:rowOff>
    </xdr:from>
    <xdr:to>
      <xdr:col>32</xdr:col>
      <xdr:colOff>0</xdr:colOff>
      <xdr:row>31</xdr:row>
      <xdr:rowOff>57150</xdr:rowOff>
    </xdr:to>
    <xdr:sp macro="" textlink="">
      <xdr:nvSpPr>
        <xdr:cNvPr id="37" name="右中かっこ 36">
          <a:extLst>
            <a:ext uri="{FF2B5EF4-FFF2-40B4-BE49-F238E27FC236}">
              <a16:creationId xmlns:a16="http://schemas.microsoft.com/office/drawing/2014/main" id="{00000000-0008-0000-0C00-000025000000}"/>
            </a:ext>
          </a:extLst>
        </xdr:cNvPr>
        <xdr:cNvSpPr/>
      </xdr:nvSpPr>
      <xdr:spPr>
        <a:xfrm>
          <a:off x="6524625" y="5276850"/>
          <a:ext cx="18097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118613</xdr:colOff>
      <xdr:row>16</xdr:row>
      <xdr:rowOff>53556</xdr:rowOff>
    </xdr:from>
    <xdr:to>
      <xdr:col>39</xdr:col>
      <xdr:colOff>91763</xdr:colOff>
      <xdr:row>16</xdr:row>
      <xdr:rowOff>265602</xdr:rowOff>
    </xdr:to>
    <xdr:sp macro="" textlink="">
      <xdr:nvSpPr>
        <xdr:cNvPr id="39" name="テキスト ボックス 38">
          <a:extLst>
            <a:ext uri="{FF2B5EF4-FFF2-40B4-BE49-F238E27FC236}">
              <a16:creationId xmlns:a16="http://schemas.microsoft.com/office/drawing/2014/main" id="{00000000-0008-0000-0C00-000027000000}"/>
            </a:ext>
          </a:extLst>
        </xdr:cNvPr>
        <xdr:cNvSpPr txBox="1"/>
      </xdr:nvSpPr>
      <xdr:spPr>
        <a:xfrm>
          <a:off x="6732198" y="3674853"/>
          <a:ext cx="1419872" cy="21204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131182</xdr:colOff>
      <xdr:row>8</xdr:row>
      <xdr:rowOff>11779</xdr:rowOff>
    </xdr:from>
    <xdr:to>
      <xdr:col>32</xdr:col>
      <xdr:colOff>98540</xdr:colOff>
      <xdr:row>9</xdr:row>
      <xdr:rowOff>153154</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6531126" y="1381667"/>
          <a:ext cx="1444268" cy="31261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117726</xdr:colOff>
      <xdr:row>1</xdr:row>
      <xdr:rowOff>10702</xdr:rowOff>
    </xdr:from>
    <xdr:to>
      <xdr:col>26</xdr:col>
      <xdr:colOff>42810</xdr:colOff>
      <xdr:row>15</xdr:row>
      <xdr:rowOff>164704</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6271518" y="181938"/>
          <a:ext cx="171236" cy="270113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25</xdr:col>
      <xdr:colOff>133350</xdr:colOff>
      <xdr:row>17</xdr:row>
      <xdr:rowOff>333374</xdr:rowOff>
    </xdr:from>
    <xdr:to>
      <xdr:col>26</xdr:col>
      <xdr:colOff>104775</xdr:colOff>
      <xdr:row>37</xdr:row>
      <xdr:rowOff>180974</xdr:rowOff>
    </xdr:to>
    <xdr:sp macro="" textlink="">
      <xdr:nvSpPr>
        <xdr:cNvPr id="6" name="右中かっこ 5">
          <a:extLst>
            <a:ext uri="{FF2B5EF4-FFF2-40B4-BE49-F238E27FC236}">
              <a16:creationId xmlns:a16="http://schemas.microsoft.com/office/drawing/2014/main" id="{00000000-0008-0000-0D00-000006000000}"/>
            </a:ext>
          </a:extLst>
        </xdr:cNvPr>
        <xdr:cNvSpPr/>
      </xdr:nvSpPr>
      <xdr:spPr>
        <a:xfrm>
          <a:off x="6324600" y="3400424"/>
          <a:ext cx="219075" cy="6562725"/>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184985</xdr:colOff>
      <xdr:row>19</xdr:row>
      <xdr:rowOff>48303</xdr:rowOff>
    </xdr:from>
    <xdr:to>
      <xdr:col>32</xdr:col>
      <xdr:colOff>116526</xdr:colOff>
      <xdr:row>19</xdr:row>
      <xdr:rowOff>287005</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6623885" y="3801153"/>
          <a:ext cx="1417441" cy="2387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46</xdr:col>
      <xdr:colOff>165129</xdr:colOff>
      <xdr:row>4</xdr:row>
      <xdr:rowOff>102941</xdr:rowOff>
    </xdr:from>
    <xdr:to>
      <xdr:col>54</xdr:col>
      <xdr:colOff>19747</xdr:colOff>
      <xdr:row>6</xdr:row>
      <xdr:rowOff>41490</xdr:rowOff>
    </xdr:to>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0098343" y="948528"/>
          <a:ext cx="1526353" cy="288447"/>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45</xdr:col>
      <xdr:colOff>110290</xdr:colOff>
      <xdr:row>2</xdr:row>
      <xdr:rowOff>40105</xdr:rowOff>
    </xdr:from>
    <xdr:to>
      <xdr:col>46</xdr:col>
      <xdr:colOff>61161</xdr:colOff>
      <xdr:row>8</xdr:row>
      <xdr:rowOff>84220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675395" y="531394"/>
          <a:ext cx="171450" cy="1066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45</xdr:col>
      <xdr:colOff>122903</xdr:colOff>
      <xdr:row>10</xdr:row>
      <xdr:rowOff>40969</xdr:rowOff>
    </xdr:from>
    <xdr:to>
      <xdr:col>46</xdr:col>
      <xdr:colOff>92178</xdr:colOff>
      <xdr:row>32</xdr:row>
      <xdr:rowOff>40969</xdr:rowOff>
    </xdr:to>
    <xdr:sp macro="" textlink="">
      <xdr:nvSpPr>
        <xdr:cNvPr id="4" name="右中かっこ 3">
          <a:extLst>
            <a:ext uri="{FF2B5EF4-FFF2-40B4-BE49-F238E27FC236}">
              <a16:creationId xmlns:a16="http://schemas.microsoft.com/office/drawing/2014/main" id="{00000000-0008-0000-0E00-000004000000}"/>
            </a:ext>
          </a:extLst>
        </xdr:cNvPr>
        <xdr:cNvSpPr/>
      </xdr:nvSpPr>
      <xdr:spPr>
        <a:xfrm>
          <a:off x="9525000" y="1935727"/>
          <a:ext cx="184355" cy="3830484"/>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199352</xdr:colOff>
      <xdr:row>11</xdr:row>
      <xdr:rowOff>49016</xdr:rowOff>
    </xdr:from>
    <xdr:to>
      <xdr:col>54</xdr:col>
      <xdr:colOff>6060</xdr:colOff>
      <xdr:row>12</xdr:row>
      <xdr:rowOff>113605</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0132566" y="2119246"/>
          <a:ext cx="1478443" cy="23953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F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F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45</xdr:col>
      <xdr:colOff>110290</xdr:colOff>
      <xdr:row>2</xdr:row>
      <xdr:rowOff>40105</xdr:rowOff>
    </xdr:from>
    <xdr:to>
      <xdr:col>46</xdr:col>
      <xdr:colOff>61161</xdr:colOff>
      <xdr:row>9</xdr:row>
      <xdr:rowOff>84220</xdr:rowOff>
    </xdr:to>
    <xdr:sp macro="" textlink="">
      <xdr:nvSpPr>
        <xdr:cNvPr id="5" name="右中かっこ 4">
          <a:extLst>
            <a:ext uri="{FF2B5EF4-FFF2-40B4-BE49-F238E27FC236}">
              <a16:creationId xmlns:a16="http://schemas.microsoft.com/office/drawing/2014/main" id="{00000000-0008-0000-0F00-000005000000}"/>
            </a:ext>
          </a:extLst>
        </xdr:cNvPr>
        <xdr:cNvSpPr/>
      </xdr:nvSpPr>
      <xdr:spPr>
        <a:xfrm>
          <a:off x="9625765" y="535405"/>
          <a:ext cx="169946" cy="124426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155410</xdr:colOff>
      <xdr:row>5</xdr:row>
      <xdr:rowOff>17410</xdr:rowOff>
    </xdr:from>
    <xdr:to>
      <xdr:col>54</xdr:col>
      <xdr:colOff>10028</xdr:colOff>
      <xdr:row>6</xdr:row>
      <xdr:rowOff>127409</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9889960" y="1027060"/>
          <a:ext cx="1492918" cy="281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45</xdr:col>
      <xdr:colOff>123825</xdr:colOff>
      <xdr:row>10</xdr:row>
      <xdr:rowOff>28575</xdr:rowOff>
    </xdr:from>
    <xdr:to>
      <xdr:col>46</xdr:col>
      <xdr:colOff>94604</xdr:colOff>
      <xdr:row>32</xdr:row>
      <xdr:rowOff>6518</xdr:rowOff>
    </xdr:to>
    <xdr:sp macro="" textlink="">
      <xdr:nvSpPr>
        <xdr:cNvPr id="9" name="右中かっこ 8">
          <a:extLst>
            <a:ext uri="{FF2B5EF4-FFF2-40B4-BE49-F238E27FC236}">
              <a16:creationId xmlns:a16="http://schemas.microsoft.com/office/drawing/2014/main" id="{00000000-0008-0000-0F00-000009000000}"/>
            </a:ext>
          </a:extLst>
        </xdr:cNvPr>
        <xdr:cNvSpPr/>
      </xdr:nvSpPr>
      <xdr:spPr>
        <a:xfrm>
          <a:off x="9639300" y="1895475"/>
          <a:ext cx="189854" cy="3749843"/>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192059</xdr:colOff>
      <xdr:row>11</xdr:row>
      <xdr:rowOff>45339</xdr:rowOff>
    </xdr:from>
    <xdr:to>
      <xdr:col>54</xdr:col>
      <xdr:colOff>8977</xdr:colOff>
      <xdr:row>12</xdr:row>
      <xdr:rowOff>108925</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9926609" y="2083689"/>
          <a:ext cx="1455218" cy="23503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159919</xdr:colOff>
      <xdr:row>35</xdr:row>
      <xdr:rowOff>160424</xdr:rowOff>
    </xdr:from>
    <xdr:to>
      <xdr:col>26</xdr:col>
      <xdr:colOff>0</xdr:colOff>
      <xdr:row>37</xdr:row>
      <xdr:rowOff>106281</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7178340" y="7750345"/>
          <a:ext cx="120818" cy="28675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78204</xdr:colOff>
      <xdr:row>36</xdr:row>
      <xdr:rowOff>29077</xdr:rowOff>
    </xdr:from>
    <xdr:to>
      <xdr:col>31</xdr:col>
      <xdr:colOff>114520</xdr:colOff>
      <xdr:row>37</xdr:row>
      <xdr:rowOff>74629</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377362" y="7789445"/>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141370</xdr:colOff>
      <xdr:row>18</xdr:row>
      <xdr:rowOff>34089</xdr:rowOff>
    </xdr:from>
    <xdr:to>
      <xdr:col>31</xdr:col>
      <xdr:colOff>173174</xdr:colOff>
      <xdr:row>19</xdr:row>
      <xdr:rowOff>10497</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323220" y="4615614"/>
          <a:ext cx="1412929"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164931</xdr:colOff>
      <xdr:row>6</xdr:row>
      <xdr:rowOff>9525</xdr:rowOff>
    </xdr:from>
    <xdr:to>
      <xdr:col>26</xdr:col>
      <xdr:colOff>57149</xdr:colOff>
      <xdr:row>34</xdr:row>
      <xdr:rowOff>104775</xdr:rowOff>
    </xdr:to>
    <xdr:sp macro="" textlink="">
      <xdr:nvSpPr>
        <xdr:cNvPr id="9" name="右中かっこ 8">
          <a:extLst>
            <a:ext uri="{FF2B5EF4-FFF2-40B4-BE49-F238E27FC236}">
              <a16:creationId xmlns:a16="http://schemas.microsoft.com/office/drawing/2014/main" id="{00000000-0008-0000-1000-000009000000}"/>
            </a:ext>
          </a:extLst>
        </xdr:cNvPr>
        <xdr:cNvSpPr/>
      </xdr:nvSpPr>
      <xdr:spPr>
        <a:xfrm>
          <a:off x="7070556" y="1924050"/>
          <a:ext cx="168443" cy="56102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27</xdr:col>
      <xdr:colOff>166940</xdr:colOff>
      <xdr:row>23</xdr:row>
      <xdr:rowOff>100764</xdr:rowOff>
    </xdr:from>
    <xdr:to>
      <xdr:col>32</xdr:col>
      <xdr:colOff>200026</xdr:colOff>
      <xdr:row>24</xdr:row>
      <xdr:rowOff>10497</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853490" y="5110914"/>
          <a:ext cx="1271336"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161925</xdr:colOff>
      <xdr:row>12</xdr:row>
      <xdr:rowOff>123826</xdr:rowOff>
    </xdr:from>
    <xdr:to>
      <xdr:col>27</xdr:col>
      <xdr:colOff>85725</xdr:colOff>
      <xdr:row>33</xdr:row>
      <xdr:rowOff>28576</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6600825" y="2390776"/>
          <a:ext cx="171450" cy="56769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28</xdr:col>
      <xdr:colOff>0</xdr:colOff>
      <xdr:row>3</xdr:row>
      <xdr:rowOff>142875</xdr:rowOff>
    </xdr:from>
    <xdr:to>
      <xdr:col>33</xdr:col>
      <xdr:colOff>201750</xdr:colOff>
      <xdr:row>5</xdr:row>
      <xdr:rowOff>56117</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6934200" y="6572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26</xdr:col>
      <xdr:colOff>104775</xdr:colOff>
      <xdr:row>4</xdr:row>
      <xdr:rowOff>104775</xdr:rowOff>
    </xdr:from>
    <xdr:to>
      <xdr:col>27</xdr:col>
      <xdr:colOff>152400</xdr:colOff>
      <xdr:row>4</xdr:row>
      <xdr:rowOff>104775</xdr:rowOff>
    </xdr:to>
    <xdr:cxnSp macro="">
      <xdr:nvCxnSpPr>
        <xdr:cNvPr id="5" name="直線矢印コネクタ 4">
          <a:extLst>
            <a:ext uri="{FF2B5EF4-FFF2-40B4-BE49-F238E27FC236}">
              <a16:creationId xmlns:a16="http://schemas.microsoft.com/office/drawing/2014/main" id="{00000000-0008-0000-1100-000005000000}"/>
            </a:ext>
          </a:extLst>
        </xdr:cNvPr>
        <xdr:cNvCxnSpPr/>
      </xdr:nvCxnSpPr>
      <xdr:spPr>
        <a:xfrm flipH="1">
          <a:off x="6543675" y="79057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80210</xdr:colOff>
      <xdr:row>25</xdr:row>
      <xdr:rowOff>112297</xdr:rowOff>
    </xdr:from>
    <xdr:to>
      <xdr:col>9</xdr:col>
      <xdr:colOff>230606</xdr:colOff>
      <xdr:row>36</xdr:row>
      <xdr:rowOff>20052</xdr:rowOff>
    </xdr:to>
    <xdr:sp macro="" textlink="">
      <xdr:nvSpPr>
        <xdr:cNvPr id="10" name="右中かっこ 9">
          <a:extLst>
            <a:ext uri="{FF2B5EF4-FFF2-40B4-BE49-F238E27FC236}">
              <a16:creationId xmlns:a16="http://schemas.microsoft.com/office/drawing/2014/main" id="{00000000-0008-0000-1200-00000A000000}"/>
            </a:ext>
          </a:extLst>
        </xdr:cNvPr>
        <xdr:cNvSpPr/>
      </xdr:nvSpPr>
      <xdr:spPr>
        <a:xfrm>
          <a:off x="6637421" y="4513850"/>
          <a:ext cx="150396" cy="379796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304799</xdr:colOff>
      <xdr:row>30</xdr:row>
      <xdr:rowOff>292767</xdr:rowOff>
    </xdr:from>
    <xdr:to>
      <xdr:col>11</xdr:col>
      <xdr:colOff>358662</xdr:colOff>
      <xdr:row>31</xdr:row>
      <xdr:rowOff>128769</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6862010" y="6298530"/>
          <a:ext cx="1417441" cy="2170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347910</xdr:colOff>
      <xdr:row>12</xdr:row>
      <xdr:rowOff>124826</xdr:rowOff>
    </xdr:from>
    <xdr:to>
      <xdr:col>11</xdr:col>
      <xdr:colOff>397261</xdr:colOff>
      <xdr:row>13</xdr:row>
      <xdr:rowOff>207011</xdr:rowOff>
    </xdr:to>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6905121" y="2170194"/>
          <a:ext cx="1412929"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115304</xdr:colOff>
      <xdr:row>3</xdr:row>
      <xdr:rowOff>40103</xdr:rowOff>
    </xdr:from>
    <xdr:to>
      <xdr:col>9</xdr:col>
      <xdr:colOff>270711</xdr:colOff>
      <xdr:row>22</xdr:row>
      <xdr:rowOff>150394</xdr:rowOff>
    </xdr:to>
    <xdr:sp macro="" textlink="">
      <xdr:nvSpPr>
        <xdr:cNvPr id="13" name="右中かっこ 12">
          <a:extLst>
            <a:ext uri="{FF2B5EF4-FFF2-40B4-BE49-F238E27FC236}">
              <a16:creationId xmlns:a16="http://schemas.microsoft.com/office/drawing/2014/main" id="{00000000-0008-0000-1200-00000D000000}"/>
            </a:ext>
          </a:extLst>
        </xdr:cNvPr>
        <xdr:cNvSpPr/>
      </xdr:nvSpPr>
      <xdr:spPr>
        <a:xfrm>
          <a:off x="6672515" y="551445"/>
          <a:ext cx="155407" cy="348916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25</xdr:col>
      <xdr:colOff>66675</xdr:colOff>
      <xdr:row>25</xdr:row>
      <xdr:rowOff>5</xdr:rowOff>
    </xdr:from>
    <xdr:to>
      <xdr:col>25</xdr:col>
      <xdr:colOff>238125</xdr:colOff>
      <xdr:row>46</xdr:row>
      <xdr:rowOff>9525</xdr:rowOff>
    </xdr:to>
    <xdr:sp macro="" textlink="">
      <xdr:nvSpPr>
        <xdr:cNvPr id="2" name="右中かっこ 1">
          <a:extLst>
            <a:ext uri="{FF2B5EF4-FFF2-40B4-BE49-F238E27FC236}">
              <a16:creationId xmlns:a16="http://schemas.microsoft.com/office/drawing/2014/main" id="{00000000-0008-0000-1300-000002000000}"/>
            </a:ext>
          </a:extLst>
        </xdr:cNvPr>
        <xdr:cNvSpPr/>
      </xdr:nvSpPr>
      <xdr:spPr>
        <a:xfrm>
          <a:off x="6972300" y="4886330"/>
          <a:ext cx="171450" cy="401002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15039</xdr:colOff>
      <xdr:row>36</xdr:row>
      <xdr:rowOff>22560</xdr:rowOff>
    </xdr:from>
    <xdr:to>
      <xdr:col>31</xdr:col>
      <xdr:colOff>51356</xdr:colOff>
      <xdr:row>37</xdr:row>
      <xdr:rowOff>68112</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7196889" y="6794835"/>
          <a:ext cx="1417442" cy="2170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58150</xdr:colOff>
      <xdr:row>14</xdr:row>
      <xdr:rowOff>75699</xdr:rowOff>
    </xdr:from>
    <xdr:to>
      <xdr:col>31</xdr:col>
      <xdr:colOff>89955</xdr:colOff>
      <xdr:row>15</xdr:row>
      <xdr:rowOff>90207</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7240000" y="2542674"/>
          <a:ext cx="1412930"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101769</xdr:colOff>
      <xdr:row>5</xdr:row>
      <xdr:rowOff>0</xdr:rowOff>
    </xdr:from>
    <xdr:to>
      <xdr:col>25</xdr:col>
      <xdr:colOff>257176</xdr:colOff>
      <xdr:row>22</xdr:row>
      <xdr:rowOff>41110</xdr:rowOff>
    </xdr:to>
    <xdr:sp macro="" textlink="">
      <xdr:nvSpPr>
        <xdr:cNvPr id="5" name="右中かっこ 4">
          <a:extLst>
            <a:ext uri="{FF2B5EF4-FFF2-40B4-BE49-F238E27FC236}">
              <a16:creationId xmlns:a16="http://schemas.microsoft.com/office/drawing/2014/main" id="{00000000-0008-0000-1300-000005000000}"/>
            </a:ext>
          </a:extLst>
        </xdr:cNvPr>
        <xdr:cNvSpPr/>
      </xdr:nvSpPr>
      <xdr:spPr>
        <a:xfrm>
          <a:off x="7007394" y="923925"/>
          <a:ext cx="155407" cy="348916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6</xdr:col>
      <xdr:colOff>466725</xdr:colOff>
      <xdr:row>4</xdr:row>
      <xdr:rowOff>57150</xdr:rowOff>
    </xdr:from>
    <xdr:to>
      <xdr:col>8</xdr:col>
      <xdr:colOff>535125</xdr:colOff>
      <xdr:row>4</xdr:row>
      <xdr:rowOff>313292</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7486650" y="10858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6</xdr:col>
      <xdr:colOff>104775</xdr:colOff>
      <xdr:row>3</xdr:row>
      <xdr:rowOff>0</xdr:rowOff>
    </xdr:from>
    <xdr:to>
      <xdr:col>6</xdr:col>
      <xdr:colOff>447675</xdr:colOff>
      <xdr:row>12</xdr:row>
      <xdr:rowOff>0</xdr:rowOff>
    </xdr:to>
    <xdr:sp macro="" textlink="">
      <xdr:nvSpPr>
        <xdr:cNvPr id="3" name="右中かっこ 2">
          <a:extLst>
            <a:ext uri="{FF2B5EF4-FFF2-40B4-BE49-F238E27FC236}">
              <a16:creationId xmlns:a16="http://schemas.microsoft.com/office/drawing/2014/main" id="{00000000-0008-0000-1400-000003000000}"/>
            </a:ext>
          </a:extLst>
        </xdr:cNvPr>
        <xdr:cNvSpPr/>
      </xdr:nvSpPr>
      <xdr:spPr>
        <a:xfrm>
          <a:off x="7124700" y="685800"/>
          <a:ext cx="342900" cy="28956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123825</xdr:colOff>
      <xdr:row>4</xdr:row>
      <xdr:rowOff>28575</xdr:rowOff>
    </xdr:from>
    <xdr:to>
      <xdr:col>6</xdr:col>
      <xdr:colOff>247650</xdr:colOff>
      <xdr:row>22</xdr:row>
      <xdr:rowOff>285750</xdr:rowOff>
    </xdr:to>
    <xdr:sp macro="" textlink="">
      <xdr:nvSpPr>
        <xdr:cNvPr id="4" name="右中かっこ 3">
          <a:extLst>
            <a:ext uri="{FF2B5EF4-FFF2-40B4-BE49-F238E27FC236}">
              <a16:creationId xmlns:a16="http://schemas.microsoft.com/office/drawing/2014/main" id="{00000000-0008-0000-1400-000004000000}"/>
            </a:ext>
          </a:extLst>
        </xdr:cNvPr>
        <xdr:cNvSpPr/>
      </xdr:nvSpPr>
      <xdr:spPr>
        <a:xfrm>
          <a:off x="6991350" y="1743075"/>
          <a:ext cx="123825" cy="5857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304801</xdr:colOff>
      <xdr:row>12</xdr:row>
      <xdr:rowOff>295276</xdr:rowOff>
    </xdr:from>
    <xdr:to>
      <xdr:col>8</xdr:col>
      <xdr:colOff>373201</xdr:colOff>
      <xdr:row>13</xdr:row>
      <xdr:rowOff>206476</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7172326" y="4562476"/>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13</xdr:row>
          <xdr:rowOff>19050</xdr:rowOff>
        </xdr:from>
        <xdr:to>
          <xdr:col>2</xdr:col>
          <xdr:colOff>0</xdr:colOff>
          <xdr:row>13</xdr:row>
          <xdr:rowOff>228600</xdr:rowOff>
        </xdr:to>
        <xdr:sp macro="" textlink="">
          <xdr:nvSpPr>
            <xdr:cNvPr id="397313" name="Check Box 1" hidden="1">
              <a:extLst>
                <a:ext uri="{63B3BB69-23CF-44E3-9099-C40C66FF867C}">
                  <a14:compatExt spid="_x0000_s397313"/>
                </a:ext>
                <a:ext uri="{FF2B5EF4-FFF2-40B4-BE49-F238E27FC236}">
                  <a16:creationId xmlns:a16="http://schemas.microsoft.com/office/drawing/2014/main" id="{00000000-0008-0000-0200-000001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xdr:rowOff>
        </xdr:from>
        <xdr:to>
          <xdr:col>2</xdr:col>
          <xdr:colOff>0</xdr:colOff>
          <xdr:row>15</xdr:row>
          <xdr:rowOff>238125</xdr:rowOff>
        </xdr:to>
        <xdr:sp macro="" textlink="">
          <xdr:nvSpPr>
            <xdr:cNvPr id="397314" name="Check Box 2" hidden="1">
              <a:extLst>
                <a:ext uri="{63B3BB69-23CF-44E3-9099-C40C66FF867C}">
                  <a14:compatExt spid="_x0000_s397314"/>
                </a:ext>
                <a:ext uri="{FF2B5EF4-FFF2-40B4-BE49-F238E27FC236}">
                  <a16:creationId xmlns:a16="http://schemas.microsoft.com/office/drawing/2014/main" id="{00000000-0008-0000-0200-000002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19050</xdr:rowOff>
        </xdr:from>
        <xdr:to>
          <xdr:col>2</xdr:col>
          <xdr:colOff>0</xdr:colOff>
          <xdr:row>16</xdr:row>
          <xdr:rowOff>238125</xdr:rowOff>
        </xdr:to>
        <xdr:sp macro="" textlink="">
          <xdr:nvSpPr>
            <xdr:cNvPr id="397316" name="Check Box 4" hidden="1">
              <a:extLst>
                <a:ext uri="{63B3BB69-23CF-44E3-9099-C40C66FF867C}">
                  <a14:compatExt spid="_x0000_s397316"/>
                </a:ext>
                <a:ext uri="{FF2B5EF4-FFF2-40B4-BE49-F238E27FC236}">
                  <a16:creationId xmlns:a16="http://schemas.microsoft.com/office/drawing/2014/main" id="{00000000-0008-0000-0200-000004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142369</xdr:colOff>
      <xdr:row>30</xdr:row>
      <xdr:rowOff>9525</xdr:rowOff>
    </xdr:from>
    <xdr:to>
      <xdr:col>10</xdr:col>
      <xdr:colOff>304800</xdr:colOff>
      <xdr:row>30</xdr:row>
      <xdr:rowOff>340891</xdr:rowOff>
    </xdr:to>
    <xdr:sp macro="" textlink="">
      <xdr:nvSpPr>
        <xdr:cNvPr id="6" name="右中かっこ 5">
          <a:extLst>
            <a:ext uri="{FF2B5EF4-FFF2-40B4-BE49-F238E27FC236}">
              <a16:creationId xmlns:a16="http://schemas.microsoft.com/office/drawing/2014/main" id="{00000000-0008-0000-1500-000006000000}"/>
            </a:ext>
          </a:extLst>
        </xdr:cNvPr>
        <xdr:cNvSpPr/>
      </xdr:nvSpPr>
      <xdr:spPr>
        <a:xfrm>
          <a:off x="6981319" y="5448300"/>
          <a:ext cx="162431" cy="331366"/>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422605</xdr:colOff>
      <xdr:row>30</xdr:row>
      <xdr:rowOff>52132</xdr:rowOff>
    </xdr:from>
    <xdr:to>
      <xdr:col>12</xdr:col>
      <xdr:colOff>361950</xdr:colOff>
      <xdr:row>30</xdr:row>
      <xdr:rowOff>312821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7261555" y="5490907"/>
          <a:ext cx="1310945" cy="26068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10</xdr:col>
      <xdr:colOff>378490</xdr:colOff>
      <xdr:row>18</xdr:row>
      <xdr:rowOff>161925</xdr:rowOff>
    </xdr:from>
    <xdr:to>
      <xdr:col>13</xdr:col>
      <xdr:colOff>312821</xdr:colOff>
      <xdr:row>20</xdr:row>
      <xdr:rowOff>97256</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7217440" y="3295650"/>
          <a:ext cx="1991731" cy="27823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10</xdr:col>
      <xdr:colOff>150393</xdr:colOff>
      <xdr:row>8</xdr:row>
      <xdr:rowOff>20052</xdr:rowOff>
    </xdr:from>
    <xdr:to>
      <xdr:col>10</xdr:col>
      <xdr:colOff>285750</xdr:colOff>
      <xdr:row>29</xdr:row>
      <xdr:rowOff>314325</xdr:rowOff>
    </xdr:to>
    <xdr:sp macro="" textlink="">
      <xdr:nvSpPr>
        <xdr:cNvPr id="9" name="右中かっこ 8">
          <a:extLst>
            <a:ext uri="{FF2B5EF4-FFF2-40B4-BE49-F238E27FC236}">
              <a16:creationId xmlns:a16="http://schemas.microsoft.com/office/drawing/2014/main" id="{00000000-0008-0000-1500-000009000000}"/>
            </a:ext>
          </a:extLst>
        </xdr:cNvPr>
        <xdr:cNvSpPr/>
      </xdr:nvSpPr>
      <xdr:spPr>
        <a:xfrm>
          <a:off x="6989343" y="1439277"/>
          <a:ext cx="135357" cy="3970923"/>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19</xdr:col>
      <xdr:colOff>73269</xdr:colOff>
      <xdr:row>5</xdr:row>
      <xdr:rowOff>0</xdr:rowOff>
    </xdr:from>
    <xdr:to>
      <xdr:col>20</xdr:col>
      <xdr:colOff>41868</xdr:colOff>
      <xdr:row>11</xdr:row>
      <xdr:rowOff>20934</xdr:rowOff>
    </xdr:to>
    <xdr:sp macro="" textlink="">
      <xdr:nvSpPr>
        <xdr:cNvPr id="2" name="右中かっこ 1">
          <a:extLst>
            <a:ext uri="{FF2B5EF4-FFF2-40B4-BE49-F238E27FC236}">
              <a16:creationId xmlns:a16="http://schemas.microsoft.com/office/drawing/2014/main" id="{00000000-0008-0000-1600-000002000000}"/>
            </a:ext>
          </a:extLst>
        </xdr:cNvPr>
        <xdr:cNvSpPr/>
      </xdr:nvSpPr>
      <xdr:spPr>
        <a:xfrm>
          <a:off x="6876840" y="1392115"/>
          <a:ext cx="167473" cy="159098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20</xdr:col>
      <xdr:colOff>152641</xdr:colOff>
      <xdr:row>7</xdr:row>
      <xdr:rowOff>128549</xdr:rowOff>
    </xdr:from>
    <xdr:to>
      <xdr:col>30</xdr:col>
      <xdr:colOff>19050</xdr:colOff>
      <xdr:row>9</xdr:row>
      <xdr:rowOff>1</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7229716" y="2014499"/>
          <a:ext cx="1933334" cy="36675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該当する欄に直接入力して下さい。</a:t>
          </a:r>
        </a:p>
      </xdr:txBody>
    </xdr:sp>
    <xdr:clientData/>
  </xdr:twoCellAnchor>
  <xdr:twoCellAnchor>
    <xdr:from>
      <xdr:col>19</xdr:col>
      <xdr:colOff>104775</xdr:colOff>
      <xdr:row>13</xdr:row>
      <xdr:rowOff>0</xdr:rowOff>
    </xdr:from>
    <xdr:to>
      <xdr:col>20</xdr:col>
      <xdr:colOff>66675</xdr:colOff>
      <xdr:row>15</xdr:row>
      <xdr:rowOff>47625</xdr:rowOff>
    </xdr:to>
    <xdr:sp macro="" textlink="">
      <xdr:nvSpPr>
        <xdr:cNvPr id="4" name="右中かっこ 3">
          <a:extLst>
            <a:ext uri="{FF2B5EF4-FFF2-40B4-BE49-F238E27FC236}">
              <a16:creationId xmlns:a16="http://schemas.microsoft.com/office/drawing/2014/main" id="{00000000-0008-0000-1600-000004000000}"/>
            </a:ext>
          </a:extLst>
        </xdr:cNvPr>
        <xdr:cNvSpPr/>
      </xdr:nvSpPr>
      <xdr:spPr>
        <a:xfrm>
          <a:off x="6981825" y="3524250"/>
          <a:ext cx="161925" cy="6191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20</xdr:col>
      <xdr:colOff>184146</xdr:colOff>
      <xdr:row>13</xdr:row>
      <xdr:rowOff>128549</xdr:rowOff>
    </xdr:from>
    <xdr:to>
      <xdr:col>31</xdr:col>
      <xdr:colOff>104775</xdr:colOff>
      <xdr:row>14</xdr:row>
      <xdr:rowOff>209551</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7261221" y="3652799"/>
          <a:ext cx="2254254" cy="36675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把握している場合は直接入力して下さい。</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304800</xdr:colOff>
      <xdr:row>31</xdr:row>
      <xdr:rowOff>0</xdr:rowOff>
    </xdr:from>
    <xdr:ext cx="5430159" cy="3456356"/>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304800" y="5943600"/>
          <a:ext cx="5430159" cy="3456356"/>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323850</xdr:colOff>
      <xdr:row>3</xdr:row>
      <xdr:rowOff>57150</xdr:rowOff>
    </xdr:from>
    <xdr:to>
      <xdr:col>13</xdr:col>
      <xdr:colOff>392250</xdr:colOff>
      <xdr:row>4</xdr:row>
      <xdr:rowOff>141842</xdr:rowOff>
    </xdr:to>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7867650" y="590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57151</xdr:colOff>
      <xdr:row>0</xdr:row>
      <xdr:rowOff>161925</xdr:rowOff>
    </xdr:from>
    <xdr:to>
      <xdr:col>11</xdr:col>
      <xdr:colOff>228601</xdr:colOff>
      <xdr:row>6</xdr:row>
      <xdr:rowOff>38100</xdr:rowOff>
    </xdr:to>
    <xdr:sp macro="" textlink="">
      <xdr:nvSpPr>
        <xdr:cNvPr id="4" name="右中かっこ 3">
          <a:extLst>
            <a:ext uri="{FF2B5EF4-FFF2-40B4-BE49-F238E27FC236}">
              <a16:creationId xmlns:a16="http://schemas.microsoft.com/office/drawing/2014/main" id="{00000000-0008-0000-1700-000004000000}"/>
            </a:ext>
          </a:extLst>
        </xdr:cNvPr>
        <xdr:cNvSpPr/>
      </xdr:nvSpPr>
      <xdr:spPr>
        <a:xfrm>
          <a:off x="7600951" y="161925"/>
          <a:ext cx="171450" cy="1114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485775</xdr:colOff>
      <xdr:row>15</xdr:row>
      <xdr:rowOff>123825</xdr:rowOff>
    </xdr:from>
    <xdr:to>
      <xdr:col>13</xdr:col>
      <xdr:colOff>554175</xdr:colOff>
      <xdr:row>17</xdr:row>
      <xdr:rowOff>37067</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8029575" y="30384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16</xdr:row>
      <xdr:rowOff>85725</xdr:rowOff>
    </xdr:from>
    <xdr:to>
      <xdr:col>11</xdr:col>
      <xdr:colOff>390525</xdr:colOff>
      <xdr:row>16</xdr:row>
      <xdr:rowOff>85725</xdr:rowOff>
    </xdr:to>
    <xdr:cxnSp macro="">
      <xdr:nvCxnSpPr>
        <xdr:cNvPr id="7" name="直線矢印コネクタ 6">
          <a:extLst>
            <a:ext uri="{FF2B5EF4-FFF2-40B4-BE49-F238E27FC236}">
              <a16:creationId xmlns:a16="http://schemas.microsoft.com/office/drawing/2014/main" id="{00000000-0008-0000-1700-000007000000}"/>
            </a:ext>
          </a:extLst>
        </xdr:cNvPr>
        <xdr:cNvCxnSpPr/>
      </xdr:nvCxnSpPr>
      <xdr:spPr>
        <a:xfrm flipH="1">
          <a:off x="7639050" y="31718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11</xdr:col>
      <xdr:colOff>476249</xdr:colOff>
      <xdr:row>24</xdr:row>
      <xdr:rowOff>19050</xdr:rowOff>
    </xdr:from>
    <xdr:to>
      <xdr:col>13</xdr:col>
      <xdr:colOff>544649</xdr:colOff>
      <xdr:row>25</xdr:row>
      <xdr:rowOff>103742</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8020049" y="5048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133350</xdr:colOff>
      <xdr:row>20</xdr:row>
      <xdr:rowOff>66675</xdr:rowOff>
    </xdr:from>
    <xdr:to>
      <xdr:col>11</xdr:col>
      <xdr:colOff>419100</xdr:colOff>
      <xdr:row>51</xdr:row>
      <xdr:rowOff>133350</xdr:rowOff>
    </xdr:to>
    <xdr:sp macro="" textlink="">
      <xdr:nvSpPr>
        <xdr:cNvPr id="9" name="右中かっこ 8">
          <a:extLst>
            <a:ext uri="{FF2B5EF4-FFF2-40B4-BE49-F238E27FC236}">
              <a16:creationId xmlns:a16="http://schemas.microsoft.com/office/drawing/2014/main" id="{00000000-0008-0000-1700-000009000000}"/>
            </a:ext>
          </a:extLst>
        </xdr:cNvPr>
        <xdr:cNvSpPr/>
      </xdr:nvSpPr>
      <xdr:spPr>
        <a:xfrm>
          <a:off x="7677150" y="4124325"/>
          <a:ext cx="285750" cy="5743575"/>
        </a:xfrm>
        <a:prstGeom prst="rightBrace">
          <a:avLst>
            <a:gd name="adj1" fmla="val 39414"/>
            <a:gd name="adj2" fmla="val 2753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514350</xdr:colOff>
      <xdr:row>10</xdr:row>
      <xdr:rowOff>180975</xdr:rowOff>
    </xdr:from>
    <xdr:to>
      <xdr:col>13</xdr:col>
      <xdr:colOff>582750</xdr:colOff>
      <xdr:row>12</xdr:row>
      <xdr:rowOff>37067</xdr:rowOff>
    </xdr:to>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8058150" y="21240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選択して下さい。</a:t>
          </a:r>
        </a:p>
      </xdr:txBody>
    </xdr:sp>
    <xdr:clientData/>
  </xdr:twoCellAnchor>
  <xdr:twoCellAnchor>
    <xdr:from>
      <xdr:col>11</xdr:col>
      <xdr:colOff>123825</xdr:colOff>
      <xdr:row>11</xdr:row>
      <xdr:rowOff>114300</xdr:rowOff>
    </xdr:from>
    <xdr:to>
      <xdr:col>11</xdr:col>
      <xdr:colOff>419100</xdr:colOff>
      <xdr:row>11</xdr:row>
      <xdr:rowOff>114300</xdr:rowOff>
    </xdr:to>
    <xdr:cxnSp macro="">
      <xdr:nvCxnSpPr>
        <xdr:cNvPr id="11" name="直線矢印コネクタ 10">
          <a:extLst>
            <a:ext uri="{FF2B5EF4-FFF2-40B4-BE49-F238E27FC236}">
              <a16:creationId xmlns:a16="http://schemas.microsoft.com/office/drawing/2014/main" id="{00000000-0008-0000-1700-00000B000000}"/>
            </a:ext>
          </a:extLst>
        </xdr:cNvPr>
        <xdr:cNvCxnSpPr/>
      </xdr:nvCxnSpPr>
      <xdr:spPr>
        <a:xfrm flipH="1">
          <a:off x="7667625" y="2257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8197" name="Line 1">
          <a:extLst>
            <a:ext uri="{FF2B5EF4-FFF2-40B4-BE49-F238E27FC236}">
              <a16:creationId xmlns:a16="http://schemas.microsoft.com/office/drawing/2014/main" id="{00000000-0008-0000-1800-00003595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38198" name="Line 2">
          <a:extLst>
            <a:ext uri="{FF2B5EF4-FFF2-40B4-BE49-F238E27FC236}">
              <a16:creationId xmlns:a16="http://schemas.microsoft.com/office/drawing/2014/main" id="{00000000-0008-0000-1800-00003695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38199" name="Line 3">
          <a:extLst>
            <a:ext uri="{FF2B5EF4-FFF2-40B4-BE49-F238E27FC236}">
              <a16:creationId xmlns:a16="http://schemas.microsoft.com/office/drawing/2014/main" id="{00000000-0008-0000-1800-00003795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800100</xdr:colOff>
      <xdr:row>4</xdr:row>
      <xdr:rowOff>247650</xdr:rowOff>
    </xdr:from>
    <xdr:to>
      <xdr:col>4</xdr:col>
      <xdr:colOff>0</xdr:colOff>
      <xdr:row>6</xdr:row>
      <xdr:rowOff>19050</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6257925" y="1295400"/>
          <a:ext cx="2762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5</xdr:col>
      <xdr:colOff>371474</xdr:colOff>
      <xdr:row>6</xdr:row>
      <xdr:rowOff>28575</xdr:rowOff>
    </xdr:from>
    <xdr:to>
      <xdr:col>7</xdr:col>
      <xdr:colOff>439874</xdr:colOff>
      <xdr:row>7</xdr:row>
      <xdr:rowOff>27542</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7029449" y="1590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95250</xdr:colOff>
      <xdr:row>3</xdr:row>
      <xdr:rowOff>238125</xdr:rowOff>
    </xdr:from>
    <xdr:to>
      <xdr:col>5</xdr:col>
      <xdr:colOff>228600</xdr:colOff>
      <xdr:row>9</xdr:row>
      <xdr:rowOff>57150</xdr:rowOff>
    </xdr:to>
    <xdr:sp macro="" textlink="">
      <xdr:nvSpPr>
        <xdr:cNvPr id="4" name="右中かっこ 3">
          <a:extLst>
            <a:ext uri="{FF2B5EF4-FFF2-40B4-BE49-F238E27FC236}">
              <a16:creationId xmlns:a16="http://schemas.microsoft.com/office/drawing/2014/main" id="{00000000-0008-0000-1900-000004000000}"/>
            </a:ext>
          </a:extLst>
        </xdr:cNvPr>
        <xdr:cNvSpPr/>
      </xdr:nvSpPr>
      <xdr:spPr>
        <a:xfrm>
          <a:off x="6753225" y="1028700"/>
          <a:ext cx="133350"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18</xdr:row>
      <xdr:rowOff>19050</xdr:rowOff>
    </xdr:from>
    <xdr:to>
      <xdr:col>7</xdr:col>
      <xdr:colOff>382724</xdr:colOff>
      <xdr:row>18</xdr:row>
      <xdr:rowOff>275192</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6972299" y="50006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85725</xdr:colOff>
      <xdr:row>13</xdr:row>
      <xdr:rowOff>257175</xdr:rowOff>
    </xdr:from>
    <xdr:to>
      <xdr:col>5</xdr:col>
      <xdr:colOff>228600</xdr:colOff>
      <xdr:row>23</xdr:row>
      <xdr:rowOff>47625</xdr:rowOff>
    </xdr:to>
    <xdr:sp macro="" textlink="">
      <xdr:nvSpPr>
        <xdr:cNvPr id="6" name="右中かっこ 5">
          <a:extLst>
            <a:ext uri="{FF2B5EF4-FFF2-40B4-BE49-F238E27FC236}">
              <a16:creationId xmlns:a16="http://schemas.microsoft.com/office/drawing/2014/main" id="{00000000-0008-0000-1900-000006000000}"/>
            </a:ext>
          </a:extLst>
        </xdr:cNvPr>
        <xdr:cNvSpPr/>
      </xdr:nvSpPr>
      <xdr:spPr>
        <a:xfrm>
          <a:off x="6743700" y="3762375"/>
          <a:ext cx="142875" cy="27432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7</xdr:col>
      <xdr:colOff>352424</xdr:colOff>
      <xdr:row>8</xdr:row>
      <xdr:rowOff>9525</xdr:rowOff>
    </xdr:from>
    <xdr:to>
      <xdr:col>9</xdr:col>
      <xdr:colOff>420824</xdr:colOff>
      <xdr:row>9</xdr:row>
      <xdr:rowOff>18017</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6981824" y="2000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104775</xdr:colOff>
      <xdr:row>3</xdr:row>
      <xdr:rowOff>0</xdr:rowOff>
    </xdr:from>
    <xdr:to>
      <xdr:col>7</xdr:col>
      <xdr:colOff>238125</xdr:colOff>
      <xdr:row>14</xdr:row>
      <xdr:rowOff>28575</xdr:rowOff>
    </xdr:to>
    <xdr:sp macro="" textlink="">
      <xdr:nvSpPr>
        <xdr:cNvPr id="6" name="右中かっこ 5">
          <a:extLst>
            <a:ext uri="{FF2B5EF4-FFF2-40B4-BE49-F238E27FC236}">
              <a16:creationId xmlns:a16="http://schemas.microsoft.com/office/drawing/2014/main" id="{00000000-0008-0000-1A00-000006000000}"/>
            </a:ext>
          </a:extLst>
        </xdr:cNvPr>
        <xdr:cNvSpPr/>
      </xdr:nvSpPr>
      <xdr:spPr>
        <a:xfrm>
          <a:off x="6734175" y="752475"/>
          <a:ext cx="133350" cy="27527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428625</xdr:colOff>
      <xdr:row>15</xdr:row>
      <xdr:rowOff>0</xdr:rowOff>
    </xdr:from>
    <xdr:to>
      <xdr:col>9</xdr:col>
      <xdr:colOff>497025</xdr:colOff>
      <xdr:row>16</xdr:row>
      <xdr:rowOff>8492</xdr:rowOff>
    </xdr:to>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7058025" y="3724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76200</xdr:colOff>
      <xdr:row>15</xdr:row>
      <xdr:rowOff>123825</xdr:rowOff>
    </xdr:from>
    <xdr:to>
      <xdr:col>7</xdr:col>
      <xdr:colOff>371475</xdr:colOff>
      <xdr:row>15</xdr:row>
      <xdr:rowOff>123825</xdr:rowOff>
    </xdr:to>
    <xdr:cxnSp macro="">
      <xdr:nvCxnSpPr>
        <xdr:cNvPr id="8" name="直線矢印コネクタ 7">
          <a:extLst>
            <a:ext uri="{FF2B5EF4-FFF2-40B4-BE49-F238E27FC236}">
              <a16:creationId xmlns:a16="http://schemas.microsoft.com/office/drawing/2014/main" id="{00000000-0008-0000-1A00-000008000000}"/>
            </a:ext>
          </a:extLst>
        </xdr:cNvPr>
        <xdr:cNvCxnSpPr/>
      </xdr:nvCxnSpPr>
      <xdr:spPr>
        <a:xfrm flipH="1">
          <a:off x="6705600" y="38481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26.xml><?xml version="1.0" encoding="utf-8"?>
<xdr:wsDr xmlns:xdr="http://schemas.openxmlformats.org/drawingml/2006/spreadsheetDrawing" xmlns:a="http://schemas.openxmlformats.org/drawingml/2006/main">
  <xdr:oneCellAnchor>
    <xdr:from>
      <xdr:col>44</xdr:col>
      <xdr:colOff>38101</xdr:colOff>
      <xdr:row>7</xdr:row>
      <xdr:rowOff>9525</xdr:rowOff>
    </xdr:from>
    <xdr:ext cx="2505074" cy="733425"/>
    <xdr:sp macro="" textlink="">
      <xdr:nvSpPr>
        <xdr:cNvPr id="3" name="四角形吹き出し 18">
          <a:extLst>
            <a:ext uri="{FF2B5EF4-FFF2-40B4-BE49-F238E27FC236}">
              <a16:creationId xmlns:a16="http://schemas.microsoft.com/office/drawing/2014/main" id="{00000000-0008-0000-1B00-000003000000}"/>
            </a:ext>
          </a:extLst>
        </xdr:cNvPr>
        <xdr:cNvSpPr/>
      </xdr:nvSpPr>
      <xdr:spPr>
        <a:xfrm>
          <a:off x="8686801" y="123825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twoCellAnchor>
    <xdr:from>
      <xdr:col>54</xdr:col>
      <xdr:colOff>32845</xdr:colOff>
      <xdr:row>16</xdr:row>
      <xdr:rowOff>284380</xdr:rowOff>
    </xdr:from>
    <xdr:to>
      <xdr:col>83</xdr:col>
      <xdr:colOff>197069</xdr:colOff>
      <xdr:row>16</xdr:row>
      <xdr:rowOff>547414</xdr:rowOff>
    </xdr:to>
    <xdr:sp macro="" textlink="">
      <xdr:nvSpPr>
        <xdr:cNvPr id="5" name="正方形/長方形 4">
          <a:extLst>
            <a:ext uri="{FF2B5EF4-FFF2-40B4-BE49-F238E27FC236}">
              <a16:creationId xmlns:a16="http://schemas.microsoft.com/office/drawing/2014/main" id="{00000000-0008-0000-1B00-000005000000}"/>
            </a:ext>
          </a:extLst>
        </xdr:cNvPr>
        <xdr:cNvSpPr/>
      </xdr:nvSpPr>
      <xdr:spPr>
        <a:xfrm>
          <a:off x="536466" y="3273259"/>
          <a:ext cx="7149224" cy="2630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t>対　象　外 （始期日から工事着手日前日までの期間は除いて計画）</a:t>
          </a:r>
        </a:p>
        <a:p>
          <a:pPr algn="l"/>
          <a:endParaRPr kumimoji="1" lang="ja-JP" altLang="en-US" sz="1100"/>
        </a:p>
      </xdr:txBody>
    </xdr:sp>
    <xdr:clientData/>
  </xdr:twoCellAnchor>
  <xdr:twoCellAnchor>
    <xdr:from>
      <xdr:col>54</xdr:col>
      <xdr:colOff>54741</xdr:colOff>
      <xdr:row>24</xdr:row>
      <xdr:rowOff>100943</xdr:rowOff>
    </xdr:from>
    <xdr:to>
      <xdr:col>64</xdr:col>
      <xdr:colOff>197069</xdr:colOff>
      <xdr:row>24</xdr:row>
      <xdr:rowOff>691493</xdr:rowOff>
    </xdr:to>
    <xdr:sp macro="" textlink="">
      <xdr:nvSpPr>
        <xdr:cNvPr id="17" name="正方形/長方形 16">
          <a:extLst>
            <a:ext uri="{FF2B5EF4-FFF2-40B4-BE49-F238E27FC236}">
              <a16:creationId xmlns:a16="http://schemas.microsoft.com/office/drawing/2014/main" id="{00000000-0008-0000-1B00-000011000000}"/>
            </a:ext>
          </a:extLst>
        </xdr:cNvPr>
        <xdr:cNvSpPr/>
      </xdr:nvSpPr>
      <xdr:spPr>
        <a:xfrm>
          <a:off x="558362" y="5148098"/>
          <a:ext cx="2550948" cy="590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t>対　象　外 （始期日から工事着手日前日までの期間は除いて計画）</a:t>
          </a:r>
        </a:p>
        <a:p>
          <a:pPr algn="l"/>
          <a:endParaRPr kumimoji="1" lang="ja-JP" altLang="en-US" sz="1100"/>
        </a:p>
      </xdr:txBody>
    </xdr:sp>
    <xdr:clientData/>
  </xdr:twoCellAnchor>
  <xdr:twoCellAnchor>
    <xdr:from>
      <xdr:col>49</xdr:col>
      <xdr:colOff>285750</xdr:colOff>
      <xdr:row>7</xdr:row>
      <xdr:rowOff>124604</xdr:rowOff>
    </xdr:from>
    <xdr:to>
      <xdr:col>51</xdr:col>
      <xdr:colOff>345597</xdr:colOff>
      <xdr:row>9</xdr:row>
      <xdr:rowOff>30848</xdr:rowOff>
    </xdr:to>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12240597" y="136868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49</xdr:col>
      <xdr:colOff>87284</xdr:colOff>
      <xdr:row>2</xdr:row>
      <xdr:rowOff>29156</xdr:rowOff>
    </xdr:from>
    <xdr:to>
      <xdr:col>49</xdr:col>
      <xdr:colOff>213826</xdr:colOff>
      <xdr:row>9</xdr:row>
      <xdr:rowOff>98552</xdr:rowOff>
    </xdr:to>
    <xdr:sp macro="" textlink="">
      <xdr:nvSpPr>
        <xdr:cNvPr id="25" name="右中かっこ 24">
          <a:extLst>
            <a:ext uri="{FF2B5EF4-FFF2-40B4-BE49-F238E27FC236}">
              <a16:creationId xmlns:a16="http://schemas.microsoft.com/office/drawing/2014/main" id="{00000000-0008-0000-1B00-000019000000}"/>
            </a:ext>
          </a:extLst>
        </xdr:cNvPr>
        <xdr:cNvSpPr/>
      </xdr:nvSpPr>
      <xdr:spPr>
        <a:xfrm>
          <a:off x="12042131" y="330457"/>
          <a:ext cx="126542" cy="1362075"/>
        </a:xfrm>
        <a:prstGeom prst="rightBrace">
          <a:avLst>
            <a:gd name="adj1" fmla="val 39414"/>
            <a:gd name="adj2" fmla="val 8496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49</xdr:col>
      <xdr:colOff>364671</xdr:colOff>
      <xdr:row>16</xdr:row>
      <xdr:rowOff>728952</xdr:rowOff>
    </xdr:from>
    <xdr:to>
      <xdr:col>51</xdr:col>
      <xdr:colOff>424518</xdr:colOff>
      <xdr:row>23</xdr:row>
      <xdr:rowOff>131379</xdr:rowOff>
    </xdr:to>
    <xdr:sp macro="" textlink="">
      <xdr:nvSpPr>
        <xdr:cNvPr id="26" name="テキスト ボックス 25">
          <a:extLst>
            <a:ext uri="{FF2B5EF4-FFF2-40B4-BE49-F238E27FC236}">
              <a16:creationId xmlns:a16="http://schemas.microsoft.com/office/drawing/2014/main" id="{00000000-0008-0000-1B00-00001A000000}"/>
            </a:ext>
          </a:extLst>
        </xdr:cNvPr>
        <xdr:cNvSpPr txBox="1"/>
      </xdr:nvSpPr>
      <xdr:spPr>
        <a:xfrm>
          <a:off x="13119412" y="3717831"/>
          <a:ext cx="1439330" cy="108846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右の記載例を参考に</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A12</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のセルで「対象期間」のみ選択して印刷してください。</a:t>
          </a:r>
        </a:p>
      </xdr:txBody>
    </xdr:sp>
    <xdr:clientData/>
  </xdr:twoCellAnchor>
  <xdr:twoCellAnchor>
    <xdr:from>
      <xdr:col>49</xdr:col>
      <xdr:colOff>97197</xdr:colOff>
      <xdr:row>16</xdr:row>
      <xdr:rowOff>19439</xdr:rowOff>
    </xdr:from>
    <xdr:to>
      <xdr:col>49</xdr:col>
      <xdr:colOff>301301</xdr:colOff>
      <xdr:row>108</xdr:row>
      <xdr:rowOff>9719</xdr:rowOff>
    </xdr:to>
    <xdr:sp macro="" textlink="">
      <xdr:nvSpPr>
        <xdr:cNvPr id="27" name="右中かっこ 26">
          <a:extLst>
            <a:ext uri="{FF2B5EF4-FFF2-40B4-BE49-F238E27FC236}">
              <a16:creationId xmlns:a16="http://schemas.microsoft.com/office/drawing/2014/main" id="{00000000-0008-0000-1B00-00001B000000}"/>
            </a:ext>
          </a:extLst>
        </xdr:cNvPr>
        <xdr:cNvSpPr/>
      </xdr:nvSpPr>
      <xdr:spPr>
        <a:xfrm>
          <a:off x="12052044" y="2906097"/>
          <a:ext cx="204104" cy="21538163"/>
        </a:xfrm>
        <a:prstGeom prst="rightBrace">
          <a:avLst>
            <a:gd name="adj1" fmla="val 39414"/>
            <a:gd name="adj2" fmla="val 509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49</xdr:col>
      <xdr:colOff>364671</xdr:colOff>
      <xdr:row>112</xdr:row>
      <xdr:rowOff>728952</xdr:rowOff>
    </xdr:from>
    <xdr:to>
      <xdr:col>51</xdr:col>
      <xdr:colOff>424518</xdr:colOff>
      <xdr:row>119</xdr:row>
      <xdr:rowOff>54741</xdr:rowOff>
    </xdr:to>
    <xdr:sp macro="" textlink="">
      <xdr:nvSpPr>
        <xdr:cNvPr id="45" name="テキスト ボックス 44">
          <a:extLst>
            <a:ext uri="{FF2B5EF4-FFF2-40B4-BE49-F238E27FC236}">
              <a16:creationId xmlns:a16="http://schemas.microsoft.com/office/drawing/2014/main" id="{00000000-0008-0000-1B00-00002D000000}"/>
            </a:ext>
          </a:extLst>
        </xdr:cNvPr>
        <xdr:cNvSpPr txBox="1"/>
      </xdr:nvSpPr>
      <xdr:spPr>
        <a:xfrm>
          <a:off x="13119412" y="26183693"/>
          <a:ext cx="1439330" cy="10118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右の記載例を参考に</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直接入力して下さい。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A12</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のセルで「対象期間」のみ選択して印刷してください。</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49</xdr:col>
      <xdr:colOff>97197</xdr:colOff>
      <xdr:row>112</xdr:row>
      <xdr:rowOff>19439</xdr:rowOff>
    </xdr:from>
    <xdr:to>
      <xdr:col>49</xdr:col>
      <xdr:colOff>301301</xdr:colOff>
      <xdr:row>204</xdr:row>
      <xdr:rowOff>9719</xdr:rowOff>
    </xdr:to>
    <xdr:sp macro="" textlink="">
      <xdr:nvSpPr>
        <xdr:cNvPr id="46" name="右中かっこ 45">
          <a:extLst>
            <a:ext uri="{FF2B5EF4-FFF2-40B4-BE49-F238E27FC236}">
              <a16:creationId xmlns:a16="http://schemas.microsoft.com/office/drawing/2014/main" id="{00000000-0008-0000-1B00-00002E000000}"/>
            </a:ext>
          </a:extLst>
        </xdr:cNvPr>
        <xdr:cNvSpPr/>
      </xdr:nvSpPr>
      <xdr:spPr>
        <a:xfrm>
          <a:off x="12546372" y="2981714"/>
          <a:ext cx="204104" cy="21335805"/>
        </a:xfrm>
        <a:prstGeom prst="rightBrace">
          <a:avLst>
            <a:gd name="adj1" fmla="val 39414"/>
            <a:gd name="adj2" fmla="val 509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xdr:col>
      <xdr:colOff>54742</xdr:colOff>
      <xdr:row>7</xdr:row>
      <xdr:rowOff>142329</xdr:rowOff>
    </xdr:from>
    <xdr:to>
      <xdr:col>22</xdr:col>
      <xdr:colOff>89666</xdr:colOff>
      <xdr:row>12</xdr:row>
      <xdr:rowOff>165212</xdr:rowOff>
    </xdr:to>
    <xdr:sp macro="" textlink="">
      <xdr:nvSpPr>
        <xdr:cNvPr id="47" name="テキスト ボックス 46">
          <a:extLst>
            <a:ext uri="{FF2B5EF4-FFF2-40B4-BE49-F238E27FC236}">
              <a16:creationId xmlns:a16="http://schemas.microsoft.com/office/drawing/2014/main" id="{00000000-0008-0000-1B00-00002F000000}"/>
            </a:ext>
          </a:extLst>
        </xdr:cNvPr>
        <xdr:cNvSpPr txBox="1"/>
      </xdr:nvSpPr>
      <xdr:spPr>
        <a:xfrm>
          <a:off x="952501" y="1379484"/>
          <a:ext cx="5114924" cy="10191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閉所の割合　≧　</a:t>
          </a:r>
          <a:r>
            <a:rPr kumimoji="1" lang="en-US" altLang="ja-JP" sz="1100"/>
            <a:t>28.5%</a:t>
          </a:r>
          <a:r>
            <a:rPr kumimoji="1" lang="ja-JP" altLang="en-US" sz="1100"/>
            <a:t>以上（各週</a:t>
          </a:r>
          <a:r>
            <a:rPr kumimoji="1" lang="en-US" altLang="ja-JP" sz="1100"/>
            <a:t>2</a:t>
          </a:r>
          <a:r>
            <a:rPr kumimoji="1" lang="ja-JP" altLang="en-US" sz="1100"/>
            <a:t>日</a:t>
          </a:r>
          <a:r>
            <a:rPr kumimoji="1" lang="en-US" altLang="ja-JP" sz="1100"/>
            <a:t>/7</a:t>
          </a:r>
          <a:r>
            <a:rPr kumimoji="1" lang="ja-JP" altLang="en-US" sz="1100"/>
            <a:t>日）　完全週休</a:t>
          </a:r>
          <a:r>
            <a:rPr kumimoji="1" lang="en-US" altLang="ja-JP" sz="1100"/>
            <a:t>2</a:t>
          </a:r>
          <a:r>
            <a:rPr kumimoji="1" lang="ja-JP" altLang="en-US" sz="1100"/>
            <a:t>日達成</a:t>
          </a:r>
          <a:endParaRPr kumimoji="1" lang="en-US" altLang="ja-JP" sz="1100"/>
        </a:p>
        <a:p>
          <a:r>
            <a:rPr kumimoji="1" lang="ja-JP" altLang="en-US" sz="1100"/>
            <a:t>閉所の割合　≧　</a:t>
          </a:r>
          <a:r>
            <a:rPr kumimoji="1" lang="en-US" altLang="ja-JP" sz="1100"/>
            <a:t>28.5%</a:t>
          </a:r>
          <a:r>
            <a:rPr kumimoji="1" lang="ja-JP" altLang="en-US" sz="1100"/>
            <a:t>以上（各月</a:t>
          </a:r>
          <a:r>
            <a:rPr kumimoji="1" lang="en-US" altLang="ja-JP" sz="1100"/>
            <a:t>8</a:t>
          </a:r>
          <a:r>
            <a:rPr kumimoji="1" lang="ja-JP" altLang="en-US" sz="1100"/>
            <a:t>日</a:t>
          </a:r>
          <a:r>
            <a:rPr kumimoji="1" lang="en-US" altLang="ja-JP" sz="1100"/>
            <a:t>/28</a:t>
          </a:r>
          <a:r>
            <a:rPr kumimoji="1" lang="ja-JP" altLang="en-US" sz="1100"/>
            <a:t>日）　</a:t>
          </a:r>
          <a:r>
            <a:rPr kumimoji="1" lang="en-US" altLang="ja-JP" sz="1100"/>
            <a:t>4</a:t>
          </a:r>
          <a:r>
            <a:rPr kumimoji="1" lang="ja-JP" altLang="en-US" sz="1100"/>
            <a:t>週</a:t>
          </a:r>
          <a:r>
            <a:rPr kumimoji="1" lang="en-US" altLang="ja-JP" sz="1100"/>
            <a:t>8</a:t>
          </a:r>
          <a:r>
            <a:rPr kumimoji="1" lang="ja-JP" altLang="en-US" sz="1100"/>
            <a:t>休以上（月単位）達成</a:t>
          </a:r>
          <a:endParaRPr kumimoji="1" lang="en-US" altLang="ja-JP" sz="1100"/>
        </a:p>
        <a:p>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28.5%</a:t>
          </a:r>
          <a:r>
            <a:rPr kumimoji="1" lang="ja-JP" altLang="en-US" sz="1100">
              <a:solidFill>
                <a:schemeClr val="dk1"/>
              </a:solidFill>
              <a:effectLst/>
              <a:latin typeface="+mn-lt"/>
              <a:ea typeface="+mn-ea"/>
              <a:cs typeface="+mn-cs"/>
            </a:rPr>
            <a:t>以上（</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日</a:t>
          </a:r>
          <a:r>
            <a:rPr kumimoji="1" lang="en-US" altLang="ja-JP" sz="1100">
              <a:solidFill>
                <a:schemeClr val="dk1"/>
              </a:solidFill>
              <a:effectLst/>
              <a:latin typeface="+mn-lt"/>
              <a:ea typeface="+mn-ea"/>
              <a:cs typeface="+mn-cs"/>
            </a:rPr>
            <a:t>/28</a:t>
          </a:r>
          <a:r>
            <a:rPr kumimoji="1" lang="ja-JP" altLang="en-US" sz="1100">
              <a:solidFill>
                <a:schemeClr val="dk1"/>
              </a:solidFill>
              <a:effectLst/>
              <a:latin typeface="+mn-lt"/>
              <a:ea typeface="+mn-ea"/>
              <a:cs typeface="+mn-cs"/>
            </a:rPr>
            <a:t>日）　</a:t>
          </a:r>
          <a:r>
            <a:rPr kumimoji="1" lang="en-US" altLang="ja-JP" sz="1100">
              <a:solidFill>
                <a:schemeClr val="dk1"/>
              </a:solidFill>
              <a:effectLst/>
              <a:latin typeface="+mn-lt"/>
              <a:ea typeface="+mn-ea"/>
              <a:cs typeface="+mn-cs"/>
            </a:rPr>
            <a:t>  4</a:t>
          </a:r>
          <a:r>
            <a:rPr kumimoji="1" lang="ja-JP" altLang="en-US"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休以上（通期）達成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補正無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28.5%</a:t>
          </a:r>
          <a:r>
            <a:rPr kumimoji="1" lang="ja-JP" altLang="en-US" sz="1100">
              <a:solidFill>
                <a:schemeClr val="dk1"/>
              </a:solidFill>
              <a:effectLst/>
              <a:latin typeface="+mn-lt"/>
              <a:ea typeface="+mn-ea"/>
              <a:cs typeface="+mn-cs"/>
            </a:rPr>
            <a:t>未満　週休</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日未達成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補正無</a:t>
          </a:r>
          <a:endParaRPr lang="ja-JP" altLang="ja-JP">
            <a:effectLst/>
          </a:endParaRPr>
        </a:p>
      </xdr:txBody>
    </xdr:sp>
    <xdr:clientData/>
  </xdr:twoCellAnchor>
  <xdr:oneCellAnchor>
    <xdr:from>
      <xdr:col>32</xdr:col>
      <xdr:colOff>164225</xdr:colOff>
      <xdr:row>7</xdr:row>
      <xdr:rowOff>32845</xdr:rowOff>
    </xdr:from>
    <xdr:ext cx="2098676" cy="833967"/>
    <xdr:sp macro="" textlink="">
      <xdr:nvSpPr>
        <xdr:cNvPr id="48" name="四角形吹き出し 32">
          <a:extLst>
            <a:ext uri="{FF2B5EF4-FFF2-40B4-BE49-F238E27FC236}">
              <a16:creationId xmlns:a16="http://schemas.microsoft.com/office/drawing/2014/main" id="{00000000-0008-0000-1B00-000030000000}"/>
            </a:ext>
          </a:extLst>
        </xdr:cNvPr>
        <xdr:cNvSpPr/>
      </xdr:nvSpPr>
      <xdr:spPr>
        <a:xfrm>
          <a:off x="8550604" y="1270000"/>
          <a:ext cx="2098676" cy="833967"/>
        </a:xfrm>
        <a:prstGeom prst="wedgeRectCallout">
          <a:avLst>
            <a:gd name="adj1" fmla="val -7074"/>
            <a:gd name="adj2" fmla="val 98689"/>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グレー着色は完全週休２日の達成判断するために翌月を記載する箇所であり、当月の日数にカウントしないこと</a:t>
          </a:r>
          <a:endParaRPr kumimoji="1" lang="en-US" altLang="ja-JP" sz="1100">
            <a:latin typeface="ＭＳ ゴシック" panose="020B0609070205080204" pitchFamily="49" charset="-128"/>
            <a:ea typeface="ＭＳ ゴシック" panose="020B0609070205080204" pitchFamily="49" charset="-128"/>
          </a:endParaRPr>
        </a:p>
      </xdr:txBody>
    </xdr:sp>
    <xdr:clientData/>
  </xdr:oneCellAnchor>
  <xdr:twoCellAnchor>
    <xdr:from>
      <xdr:col>45</xdr:col>
      <xdr:colOff>853966</xdr:colOff>
      <xdr:row>9</xdr:row>
      <xdr:rowOff>54741</xdr:rowOff>
    </xdr:from>
    <xdr:to>
      <xdr:col>46</xdr:col>
      <xdr:colOff>430287</xdr:colOff>
      <xdr:row>10</xdr:row>
      <xdr:rowOff>142306</xdr:rowOff>
    </xdr:to>
    <xdr:sp macro="" textlink="">
      <xdr:nvSpPr>
        <xdr:cNvPr id="49" name="テキスト ボックス 48">
          <a:extLst>
            <a:ext uri="{FF2B5EF4-FFF2-40B4-BE49-F238E27FC236}">
              <a16:creationId xmlns:a16="http://schemas.microsoft.com/office/drawing/2014/main" id="{00000000-0008-0000-1B00-000031000000}"/>
            </a:ext>
          </a:extLst>
        </xdr:cNvPr>
        <xdr:cNvSpPr txBox="1"/>
      </xdr:nvSpPr>
      <xdr:spPr>
        <a:xfrm>
          <a:off x="12579569" y="1642241"/>
          <a:ext cx="550718" cy="306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３</a:t>
          </a:r>
        </a:p>
      </xdr:txBody>
    </xdr:sp>
    <xdr:clientData/>
  </xdr:twoCellAnchor>
  <xdr:oneCellAnchor>
    <xdr:from>
      <xdr:col>95</xdr:col>
      <xdr:colOff>38101</xdr:colOff>
      <xdr:row>7</xdr:row>
      <xdr:rowOff>9525</xdr:rowOff>
    </xdr:from>
    <xdr:ext cx="2505074" cy="733425"/>
    <xdr:sp macro="" textlink="">
      <xdr:nvSpPr>
        <xdr:cNvPr id="51" name="四角形吹き出し 18">
          <a:extLst>
            <a:ext uri="{FF2B5EF4-FFF2-40B4-BE49-F238E27FC236}">
              <a16:creationId xmlns:a16="http://schemas.microsoft.com/office/drawing/2014/main" id="{00000000-0008-0000-1B00-000033000000}"/>
            </a:ext>
          </a:extLst>
        </xdr:cNvPr>
        <xdr:cNvSpPr/>
      </xdr:nvSpPr>
      <xdr:spPr>
        <a:xfrm>
          <a:off x="11358618" y="124668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oneCellAnchor>
    <xdr:from>
      <xdr:col>93</xdr:col>
      <xdr:colOff>271142</xdr:colOff>
      <xdr:row>214</xdr:row>
      <xdr:rowOff>110614</xdr:rowOff>
    </xdr:from>
    <xdr:ext cx="3211480" cy="973266"/>
    <xdr:sp macro="" textlink="">
      <xdr:nvSpPr>
        <xdr:cNvPr id="52" name="四角形吹き出し 19">
          <a:extLst>
            <a:ext uri="{FF2B5EF4-FFF2-40B4-BE49-F238E27FC236}">
              <a16:creationId xmlns:a16="http://schemas.microsoft.com/office/drawing/2014/main" id="{00000000-0008-0000-1B00-000034000000}"/>
            </a:ext>
          </a:extLst>
        </xdr:cNvPr>
        <xdr:cNvSpPr/>
      </xdr:nvSpPr>
      <xdr:spPr>
        <a:xfrm>
          <a:off x="10168383" y="54096562"/>
          <a:ext cx="3211480" cy="973266"/>
        </a:xfrm>
        <a:prstGeom prst="wedgeRectCallout">
          <a:avLst>
            <a:gd name="adj1" fmla="val 14353"/>
            <a:gd name="adj2" fmla="val -81089"/>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現場閉所の達成状況は、工事期間全ての月における現場閉所率で確認する</a:t>
          </a:r>
        </a:p>
      </xdr:txBody>
    </xdr:sp>
    <xdr:clientData/>
  </xdr:oneCellAnchor>
  <xdr:twoCellAnchor>
    <xdr:from>
      <xdr:col>52</xdr:col>
      <xdr:colOff>54742</xdr:colOff>
      <xdr:row>7</xdr:row>
      <xdr:rowOff>142329</xdr:rowOff>
    </xdr:from>
    <xdr:to>
      <xdr:col>73</xdr:col>
      <xdr:colOff>89666</xdr:colOff>
      <xdr:row>12</xdr:row>
      <xdr:rowOff>165212</xdr:rowOff>
    </xdr:to>
    <xdr:sp macro="" textlink="">
      <xdr:nvSpPr>
        <xdr:cNvPr id="53" name="テキスト ボックス 52">
          <a:extLst>
            <a:ext uri="{FF2B5EF4-FFF2-40B4-BE49-F238E27FC236}">
              <a16:creationId xmlns:a16="http://schemas.microsoft.com/office/drawing/2014/main" id="{00000000-0008-0000-1B00-000035000000}"/>
            </a:ext>
          </a:extLst>
        </xdr:cNvPr>
        <xdr:cNvSpPr txBox="1"/>
      </xdr:nvSpPr>
      <xdr:spPr>
        <a:xfrm>
          <a:off x="952501" y="1379484"/>
          <a:ext cx="5114924" cy="10191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閉所の割合　≧　</a:t>
          </a:r>
          <a:r>
            <a:rPr kumimoji="1" lang="en-US" altLang="ja-JP" sz="1100"/>
            <a:t>28.5%</a:t>
          </a:r>
          <a:r>
            <a:rPr kumimoji="1" lang="ja-JP" altLang="en-US" sz="1100"/>
            <a:t>以上（各週</a:t>
          </a:r>
          <a:r>
            <a:rPr kumimoji="1" lang="en-US" altLang="ja-JP" sz="1100"/>
            <a:t>2</a:t>
          </a:r>
          <a:r>
            <a:rPr kumimoji="1" lang="ja-JP" altLang="en-US" sz="1100"/>
            <a:t>日</a:t>
          </a:r>
          <a:r>
            <a:rPr kumimoji="1" lang="en-US" altLang="ja-JP" sz="1100"/>
            <a:t>/7</a:t>
          </a:r>
          <a:r>
            <a:rPr kumimoji="1" lang="ja-JP" altLang="en-US" sz="1100"/>
            <a:t>日）　完全週休</a:t>
          </a:r>
          <a:r>
            <a:rPr kumimoji="1" lang="en-US" altLang="ja-JP" sz="1100"/>
            <a:t>2</a:t>
          </a:r>
          <a:r>
            <a:rPr kumimoji="1" lang="ja-JP" altLang="en-US" sz="1100"/>
            <a:t>日達成</a:t>
          </a:r>
          <a:endParaRPr kumimoji="1" lang="en-US" altLang="ja-JP" sz="1100"/>
        </a:p>
        <a:p>
          <a:r>
            <a:rPr kumimoji="1" lang="ja-JP" altLang="en-US" sz="1100"/>
            <a:t>閉所の割合　≧　</a:t>
          </a:r>
          <a:r>
            <a:rPr kumimoji="1" lang="en-US" altLang="ja-JP" sz="1100"/>
            <a:t>28.5%</a:t>
          </a:r>
          <a:r>
            <a:rPr kumimoji="1" lang="ja-JP" altLang="en-US" sz="1100"/>
            <a:t>以上（各月</a:t>
          </a:r>
          <a:r>
            <a:rPr kumimoji="1" lang="en-US" altLang="ja-JP" sz="1100"/>
            <a:t>8</a:t>
          </a:r>
          <a:r>
            <a:rPr kumimoji="1" lang="ja-JP" altLang="en-US" sz="1100"/>
            <a:t>日</a:t>
          </a:r>
          <a:r>
            <a:rPr kumimoji="1" lang="en-US" altLang="ja-JP" sz="1100"/>
            <a:t>/28</a:t>
          </a:r>
          <a:r>
            <a:rPr kumimoji="1" lang="ja-JP" altLang="en-US" sz="1100"/>
            <a:t>日）　</a:t>
          </a:r>
          <a:r>
            <a:rPr kumimoji="1" lang="en-US" altLang="ja-JP" sz="1100"/>
            <a:t>4</a:t>
          </a:r>
          <a:r>
            <a:rPr kumimoji="1" lang="ja-JP" altLang="en-US" sz="1100"/>
            <a:t>週</a:t>
          </a:r>
          <a:r>
            <a:rPr kumimoji="1" lang="en-US" altLang="ja-JP" sz="1100"/>
            <a:t>8</a:t>
          </a:r>
          <a:r>
            <a:rPr kumimoji="1" lang="ja-JP" altLang="en-US" sz="1100"/>
            <a:t>休以上（月単位）達成</a:t>
          </a:r>
          <a:endParaRPr kumimoji="1" lang="en-US" altLang="ja-JP" sz="1100"/>
        </a:p>
        <a:p>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28.5%</a:t>
          </a:r>
          <a:r>
            <a:rPr kumimoji="1" lang="ja-JP" altLang="en-US" sz="1100">
              <a:solidFill>
                <a:schemeClr val="dk1"/>
              </a:solidFill>
              <a:effectLst/>
              <a:latin typeface="+mn-lt"/>
              <a:ea typeface="+mn-ea"/>
              <a:cs typeface="+mn-cs"/>
            </a:rPr>
            <a:t>以上（</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日</a:t>
          </a:r>
          <a:r>
            <a:rPr kumimoji="1" lang="en-US" altLang="ja-JP" sz="1100">
              <a:solidFill>
                <a:schemeClr val="dk1"/>
              </a:solidFill>
              <a:effectLst/>
              <a:latin typeface="+mn-lt"/>
              <a:ea typeface="+mn-ea"/>
              <a:cs typeface="+mn-cs"/>
            </a:rPr>
            <a:t>/28</a:t>
          </a:r>
          <a:r>
            <a:rPr kumimoji="1" lang="ja-JP" altLang="en-US" sz="1100">
              <a:solidFill>
                <a:schemeClr val="dk1"/>
              </a:solidFill>
              <a:effectLst/>
              <a:latin typeface="+mn-lt"/>
              <a:ea typeface="+mn-ea"/>
              <a:cs typeface="+mn-cs"/>
            </a:rPr>
            <a:t>日）　</a:t>
          </a:r>
          <a:r>
            <a:rPr kumimoji="1" lang="en-US" altLang="ja-JP" sz="1100">
              <a:solidFill>
                <a:schemeClr val="dk1"/>
              </a:solidFill>
              <a:effectLst/>
              <a:latin typeface="+mn-lt"/>
              <a:ea typeface="+mn-ea"/>
              <a:cs typeface="+mn-cs"/>
            </a:rPr>
            <a:t>  4</a:t>
          </a:r>
          <a:r>
            <a:rPr kumimoji="1" lang="ja-JP" altLang="en-US"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休以上（通期）達成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補正無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28.5%</a:t>
          </a:r>
          <a:r>
            <a:rPr kumimoji="1" lang="ja-JP" altLang="en-US" sz="1100">
              <a:solidFill>
                <a:schemeClr val="dk1"/>
              </a:solidFill>
              <a:effectLst/>
              <a:latin typeface="+mn-lt"/>
              <a:ea typeface="+mn-ea"/>
              <a:cs typeface="+mn-cs"/>
            </a:rPr>
            <a:t>未満　週休</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日未達成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補正無</a:t>
          </a:r>
          <a:endParaRPr lang="ja-JP" altLang="ja-JP">
            <a:effectLst/>
          </a:endParaRPr>
        </a:p>
      </xdr:txBody>
    </xdr:sp>
    <xdr:clientData/>
  </xdr:twoCellAnchor>
  <xdr:oneCellAnchor>
    <xdr:from>
      <xdr:col>83</xdr:col>
      <xdr:colOff>164225</xdr:colOff>
      <xdr:row>7</xdr:row>
      <xdr:rowOff>32845</xdr:rowOff>
    </xdr:from>
    <xdr:ext cx="2098676" cy="833967"/>
    <xdr:sp macro="" textlink="">
      <xdr:nvSpPr>
        <xdr:cNvPr id="54" name="四角形吹き出し 32">
          <a:extLst>
            <a:ext uri="{FF2B5EF4-FFF2-40B4-BE49-F238E27FC236}">
              <a16:creationId xmlns:a16="http://schemas.microsoft.com/office/drawing/2014/main" id="{00000000-0008-0000-1B00-000036000000}"/>
            </a:ext>
          </a:extLst>
        </xdr:cNvPr>
        <xdr:cNvSpPr/>
      </xdr:nvSpPr>
      <xdr:spPr>
        <a:xfrm>
          <a:off x="8550604" y="1270000"/>
          <a:ext cx="2098676" cy="833967"/>
        </a:xfrm>
        <a:prstGeom prst="wedgeRectCallout">
          <a:avLst>
            <a:gd name="adj1" fmla="val -7074"/>
            <a:gd name="adj2" fmla="val 98689"/>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グレー着色は完全週休２日の達成判断するために翌月を記載する箇所であり、当月の日数にカウントしないこと</a:t>
          </a:r>
          <a:endParaRPr kumimoji="1" lang="en-US" altLang="ja-JP" sz="1100">
            <a:latin typeface="ＭＳ ゴシック" panose="020B0609070205080204" pitchFamily="49" charset="-128"/>
            <a:ea typeface="ＭＳ ゴシック" panose="020B0609070205080204" pitchFamily="49" charset="-128"/>
          </a:endParaRPr>
        </a:p>
      </xdr:txBody>
    </xdr:sp>
    <xdr:clientData/>
  </xdr:oneCellAnchor>
  <xdr:twoCellAnchor>
    <xdr:from>
      <xdr:col>96</xdr:col>
      <xdr:colOff>853966</xdr:colOff>
      <xdr:row>9</xdr:row>
      <xdr:rowOff>54741</xdr:rowOff>
    </xdr:from>
    <xdr:to>
      <xdr:col>97</xdr:col>
      <xdr:colOff>430287</xdr:colOff>
      <xdr:row>10</xdr:row>
      <xdr:rowOff>142306</xdr:rowOff>
    </xdr:to>
    <xdr:sp macro="" textlink="">
      <xdr:nvSpPr>
        <xdr:cNvPr id="55" name="テキスト ボックス 54">
          <a:extLst>
            <a:ext uri="{FF2B5EF4-FFF2-40B4-BE49-F238E27FC236}">
              <a16:creationId xmlns:a16="http://schemas.microsoft.com/office/drawing/2014/main" id="{00000000-0008-0000-1B00-000037000000}"/>
            </a:ext>
          </a:extLst>
        </xdr:cNvPr>
        <xdr:cNvSpPr txBox="1"/>
      </xdr:nvSpPr>
      <xdr:spPr>
        <a:xfrm>
          <a:off x="12579569" y="1642241"/>
          <a:ext cx="550718" cy="306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３</a:t>
          </a:r>
        </a:p>
      </xdr:txBody>
    </xdr:sp>
    <xdr:clientData/>
  </xdr:twoCellAnchor>
  <xdr:twoCellAnchor>
    <xdr:from>
      <xdr:col>58</xdr:col>
      <xdr:colOff>218966</xdr:colOff>
      <xdr:row>4</xdr:row>
      <xdr:rowOff>131379</xdr:rowOff>
    </xdr:from>
    <xdr:to>
      <xdr:col>88</xdr:col>
      <xdr:colOff>171342</xdr:colOff>
      <xdr:row>12</xdr:row>
      <xdr:rowOff>121854</xdr:rowOff>
    </xdr:to>
    <xdr:sp macro="" textlink="">
      <xdr:nvSpPr>
        <xdr:cNvPr id="56" name="フローチャート: 代替処理 55">
          <a:hlinkClick xmlns:r="http://schemas.openxmlformats.org/officeDocument/2006/relationships" r:id="rId1"/>
          <a:extLst>
            <a:ext uri="{FF2B5EF4-FFF2-40B4-BE49-F238E27FC236}">
              <a16:creationId xmlns:a16="http://schemas.microsoft.com/office/drawing/2014/main" id="{00000000-0008-0000-1B00-000038000000}"/>
            </a:ext>
          </a:extLst>
        </xdr:cNvPr>
        <xdr:cNvSpPr/>
      </xdr:nvSpPr>
      <xdr:spPr>
        <a:xfrm>
          <a:off x="1686035" y="755431"/>
          <a:ext cx="7178238" cy="1599871"/>
        </a:xfrm>
        <a:prstGeom prst="flowChartAlternate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計画提出時（記入例）</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200" b="1">
              <a:latin typeface="ＭＳ ゴシック" panose="020B0609070205080204" pitchFamily="49" charset="-128"/>
              <a:ea typeface="ＭＳ ゴシック" panose="020B0609070205080204" pitchFamily="49" charset="-128"/>
            </a:rPr>
            <a:t>※</a:t>
          </a:r>
          <a:r>
            <a:rPr kumimoji="1" lang="ja-JP" altLang="en-US" sz="1200" b="1">
              <a:latin typeface="ＭＳ ゴシック" panose="020B0609070205080204" pitchFamily="49" charset="-128"/>
              <a:ea typeface="ＭＳ ゴシック" panose="020B0609070205080204" pitchFamily="49" charset="-128"/>
            </a:rPr>
            <a:t>工事着手日前に書面で協議すること。工事着手前日までに書面で協議されなかった場合は週休２日は未実施として取扱い、請負金額を減額変更する。</a:t>
          </a:r>
          <a:endParaRPr kumimoji="1" lang="en-US" altLang="ja-JP" sz="1200" b="1">
            <a:latin typeface="ＭＳ ゴシック" panose="020B0609070205080204" pitchFamily="49" charset="-128"/>
            <a:ea typeface="ＭＳ ゴシック" panose="020B0609070205080204" pitchFamily="49" charset="-128"/>
          </a:endParaRPr>
        </a:p>
        <a:p>
          <a:pPr algn="l"/>
          <a:endParaRPr kumimoji="1" lang="en-US" altLang="ja-JP" sz="1200" b="1">
            <a:latin typeface="ＭＳ ゴシック" panose="020B0609070205080204" pitchFamily="49" charset="-128"/>
            <a:ea typeface="ＭＳ ゴシック" panose="020B0609070205080204" pitchFamily="49" charset="-128"/>
          </a:endParaRPr>
        </a:p>
        <a:p>
          <a:pPr algn="ctr"/>
          <a:r>
            <a:rPr kumimoji="1" lang="ja-JP" altLang="en-US" sz="1200" b="1" u="sng">
              <a:solidFill>
                <a:srgbClr val="0070C0"/>
              </a:solidFill>
              <a:latin typeface="ＭＳ ゴシック" panose="020B0609070205080204" pitchFamily="49" charset="-128"/>
              <a:ea typeface="ＭＳ ゴシック" panose="020B0609070205080204" pitchFamily="49" charset="-128"/>
            </a:rPr>
            <a:t>実施の記載例はこちら</a:t>
          </a:r>
        </a:p>
      </xdr:txBody>
    </xdr:sp>
    <xdr:clientData/>
  </xdr:twoCellAnchor>
  <xdr:twoCellAnchor>
    <xdr:from>
      <xdr:col>65</xdr:col>
      <xdr:colOff>142328</xdr:colOff>
      <xdr:row>48</xdr:row>
      <xdr:rowOff>131380</xdr:rowOff>
    </xdr:from>
    <xdr:to>
      <xdr:col>69</xdr:col>
      <xdr:colOff>120431</xdr:colOff>
      <xdr:row>48</xdr:row>
      <xdr:rowOff>637289</xdr:rowOff>
    </xdr:to>
    <xdr:sp macro="" textlink="">
      <xdr:nvSpPr>
        <xdr:cNvPr id="75" name="テキスト ボックス 74">
          <a:extLst>
            <a:ext uri="{FF2B5EF4-FFF2-40B4-BE49-F238E27FC236}">
              <a16:creationId xmlns:a16="http://schemas.microsoft.com/office/drawing/2014/main" id="{00000000-0008-0000-1B00-00004B000000}"/>
            </a:ext>
          </a:extLst>
        </xdr:cNvPr>
        <xdr:cNvSpPr txBox="1"/>
      </xdr:nvSpPr>
      <xdr:spPr>
        <a:xfrm>
          <a:off x="3295431" y="11353363"/>
          <a:ext cx="941552" cy="50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夏季休暇</a:t>
          </a:r>
          <a:endParaRPr kumimoji="1" lang="en-US" altLang="ja-JP" sz="1100" b="1">
            <a:solidFill>
              <a:srgbClr val="FF0000"/>
            </a:solidFill>
          </a:endParaRPr>
        </a:p>
        <a:p>
          <a:pPr algn="ctr"/>
          <a:r>
            <a:rPr kumimoji="1" lang="ja-JP" altLang="en-US" sz="1100" b="1">
              <a:solidFill>
                <a:srgbClr val="FF0000"/>
              </a:solidFill>
            </a:rPr>
            <a:t>（算定除外）</a:t>
          </a:r>
        </a:p>
      </xdr:txBody>
    </xdr:sp>
    <xdr:clientData/>
  </xdr:twoCellAnchor>
  <xdr:twoCellAnchor>
    <xdr:from>
      <xdr:col>66</xdr:col>
      <xdr:colOff>41056</xdr:colOff>
      <xdr:row>48</xdr:row>
      <xdr:rowOff>681082</xdr:rowOff>
    </xdr:from>
    <xdr:to>
      <xdr:col>68</xdr:col>
      <xdr:colOff>221703</xdr:colOff>
      <xdr:row>48</xdr:row>
      <xdr:rowOff>681082</xdr:rowOff>
    </xdr:to>
    <xdr:cxnSp macro="">
      <xdr:nvCxnSpPr>
        <xdr:cNvPr id="76" name="直線矢印コネクタ 75">
          <a:extLst>
            <a:ext uri="{FF2B5EF4-FFF2-40B4-BE49-F238E27FC236}">
              <a16:creationId xmlns:a16="http://schemas.microsoft.com/office/drawing/2014/main" id="{00000000-0008-0000-1B00-00004C000000}"/>
            </a:ext>
          </a:extLst>
        </xdr:cNvPr>
        <xdr:cNvCxnSpPr/>
      </xdr:nvCxnSpPr>
      <xdr:spPr>
        <a:xfrm>
          <a:off x="3435022" y="11903065"/>
          <a:ext cx="662371" cy="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229039</xdr:colOff>
      <xdr:row>80</xdr:row>
      <xdr:rowOff>120432</xdr:rowOff>
    </xdr:from>
    <xdr:to>
      <xdr:col>86</xdr:col>
      <xdr:colOff>207142</xdr:colOff>
      <xdr:row>80</xdr:row>
      <xdr:rowOff>635000</xdr:rowOff>
    </xdr:to>
    <xdr:sp macro="" textlink="">
      <xdr:nvSpPr>
        <xdr:cNvPr id="78" name="テキスト ボックス 77">
          <a:extLst>
            <a:ext uri="{FF2B5EF4-FFF2-40B4-BE49-F238E27FC236}">
              <a16:creationId xmlns:a16="http://schemas.microsoft.com/office/drawing/2014/main" id="{00000000-0008-0000-1B00-00004E000000}"/>
            </a:ext>
          </a:extLst>
        </xdr:cNvPr>
        <xdr:cNvSpPr txBox="1"/>
      </xdr:nvSpPr>
      <xdr:spPr>
        <a:xfrm>
          <a:off x="7476798" y="19575518"/>
          <a:ext cx="941551" cy="514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年末年始</a:t>
          </a:r>
          <a:endParaRPr kumimoji="1" lang="en-US" altLang="ja-JP" sz="1100" b="1">
            <a:solidFill>
              <a:srgbClr val="FF0000"/>
            </a:solidFill>
          </a:endParaRPr>
        </a:p>
        <a:p>
          <a:pPr algn="ctr"/>
          <a:r>
            <a:rPr kumimoji="1" lang="ja-JP" altLang="en-US" sz="1100" b="1">
              <a:solidFill>
                <a:srgbClr val="FF0000"/>
              </a:solidFill>
            </a:rPr>
            <a:t>（算定除外）</a:t>
          </a:r>
        </a:p>
      </xdr:txBody>
    </xdr:sp>
    <xdr:clientData/>
  </xdr:twoCellAnchor>
  <xdr:twoCellAnchor>
    <xdr:from>
      <xdr:col>82</xdr:col>
      <xdr:colOff>10948</xdr:colOff>
      <xdr:row>80</xdr:row>
      <xdr:rowOff>678793</xdr:rowOff>
    </xdr:from>
    <xdr:to>
      <xdr:col>87</xdr:col>
      <xdr:colOff>194330</xdr:colOff>
      <xdr:row>80</xdr:row>
      <xdr:rowOff>678793</xdr:rowOff>
    </xdr:to>
    <xdr:cxnSp macro="">
      <xdr:nvCxnSpPr>
        <xdr:cNvPr id="79" name="直線矢印コネクタ 78">
          <a:extLst>
            <a:ext uri="{FF2B5EF4-FFF2-40B4-BE49-F238E27FC236}">
              <a16:creationId xmlns:a16="http://schemas.microsoft.com/office/drawing/2014/main" id="{00000000-0008-0000-1B00-00004F000000}"/>
            </a:ext>
          </a:extLst>
        </xdr:cNvPr>
        <xdr:cNvCxnSpPr/>
      </xdr:nvCxnSpPr>
      <xdr:spPr>
        <a:xfrm>
          <a:off x="7258707" y="20133879"/>
          <a:ext cx="1387692" cy="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306551</xdr:colOff>
      <xdr:row>88</xdr:row>
      <xdr:rowOff>98535</xdr:rowOff>
    </xdr:from>
    <xdr:to>
      <xdr:col>57</xdr:col>
      <xdr:colOff>129636</xdr:colOff>
      <xdr:row>88</xdr:row>
      <xdr:rowOff>613103</xdr:rowOff>
    </xdr:to>
    <xdr:sp macro="" textlink="">
      <xdr:nvSpPr>
        <xdr:cNvPr id="80" name="テキスト ボックス 79">
          <a:extLst>
            <a:ext uri="{FF2B5EF4-FFF2-40B4-BE49-F238E27FC236}">
              <a16:creationId xmlns:a16="http://schemas.microsoft.com/office/drawing/2014/main" id="{00000000-0008-0000-1B00-000050000000}"/>
            </a:ext>
          </a:extLst>
        </xdr:cNvPr>
        <xdr:cNvSpPr txBox="1"/>
      </xdr:nvSpPr>
      <xdr:spPr>
        <a:xfrm>
          <a:off x="416034" y="21611897"/>
          <a:ext cx="939809" cy="514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年末年始</a:t>
          </a:r>
          <a:endParaRPr kumimoji="1" lang="en-US" altLang="ja-JP" sz="1100" b="1">
            <a:solidFill>
              <a:srgbClr val="FF0000"/>
            </a:solidFill>
          </a:endParaRPr>
        </a:p>
        <a:p>
          <a:pPr algn="ctr"/>
          <a:r>
            <a:rPr kumimoji="1" lang="ja-JP" altLang="en-US" sz="1100" b="1">
              <a:solidFill>
                <a:srgbClr val="FF0000"/>
              </a:solidFill>
            </a:rPr>
            <a:t>（算定除外）</a:t>
          </a:r>
        </a:p>
      </xdr:txBody>
    </xdr:sp>
    <xdr:clientData/>
  </xdr:twoCellAnchor>
  <xdr:twoCellAnchor>
    <xdr:from>
      <xdr:col>54</xdr:col>
      <xdr:colOff>19167</xdr:colOff>
      <xdr:row>88</xdr:row>
      <xdr:rowOff>656896</xdr:rowOff>
    </xdr:from>
    <xdr:to>
      <xdr:col>57</xdr:col>
      <xdr:colOff>10955</xdr:colOff>
      <xdr:row>88</xdr:row>
      <xdr:rowOff>656896</xdr:rowOff>
    </xdr:to>
    <xdr:cxnSp macro="">
      <xdr:nvCxnSpPr>
        <xdr:cNvPr id="81" name="直線矢印コネクタ 80">
          <a:extLst>
            <a:ext uri="{FF2B5EF4-FFF2-40B4-BE49-F238E27FC236}">
              <a16:creationId xmlns:a16="http://schemas.microsoft.com/office/drawing/2014/main" id="{00000000-0008-0000-1B00-000051000000}"/>
            </a:ext>
          </a:extLst>
        </xdr:cNvPr>
        <xdr:cNvCxnSpPr/>
      </xdr:nvCxnSpPr>
      <xdr:spPr>
        <a:xfrm>
          <a:off x="522788" y="22170258"/>
          <a:ext cx="714374" cy="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34636</xdr:colOff>
      <xdr:row>104</xdr:row>
      <xdr:rowOff>112568</xdr:rowOff>
    </xdr:from>
    <xdr:to>
      <xdr:col>75</xdr:col>
      <xdr:colOff>216478</xdr:colOff>
      <xdr:row>104</xdr:row>
      <xdr:rowOff>692727</xdr:rowOff>
    </xdr:to>
    <xdr:sp macro="" textlink="">
      <xdr:nvSpPr>
        <xdr:cNvPr id="82" name="正方形/長方形 81">
          <a:extLst>
            <a:ext uri="{FF2B5EF4-FFF2-40B4-BE49-F238E27FC236}">
              <a16:creationId xmlns:a16="http://schemas.microsoft.com/office/drawing/2014/main" id="{00000000-0008-0000-1B00-000052000000}"/>
            </a:ext>
          </a:extLst>
        </xdr:cNvPr>
        <xdr:cNvSpPr/>
      </xdr:nvSpPr>
      <xdr:spPr>
        <a:xfrm>
          <a:off x="2854036" y="17209943"/>
          <a:ext cx="3515592" cy="5801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b="1"/>
            <a:t>対　象　外</a:t>
          </a:r>
          <a:endParaRPr kumimoji="1" lang="en-US" altLang="ja-JP" sz="1000" b="1"/>
        </a:p>
        <a:p>
          <a:pPr algn="ctr"/>
          <a:r>
            <a:rPr kumimoji="1" lang="ja-JP" altLang="en-US" sz="1000" b="1"/>
            <a:t> （作業完了日以降の書類作成等は対象期間に含めない）</a:t>
          </a:r>
        </a:p>
        <a:p>
          <a:pPr algn="l"/>
          <a:endParaRPr kumimoji="1" lang="ja-JP" altLang="en-US" sz="1100"/>
        </a:p>
      </xdr:txBody>
    </xdr:sp>
    <xdr:clientData/>
  </xdr:twoCellAnchor>
  <xdr:oneCellAnchor>
    <xdr:from>
      <xdr:col>100</xdr:col>
      <xdr:colOff>0</xdr:colOff>
      <xdr:row>7</xdr:row>
      <xdr:rowOff>9525</xdr:rowOff>
    </xdr:from>
    <xdr:ext cx="2505074" cy="733425"/>
    <xdr:sp macro="" textlink="">
      <xdr:nvSpPr>
        <xdr:cNvPr id="83" name="四角形吹き出し 18">
          <a:extLst>
            <a:ext uri="{FF2B5EF4-FFF2-40B4-BE49-F238E27FC236}">
              <a16:creationId xmlns:a16="http://schemas.microsoft.com/office/drawing/2014/main" id="{00000000-0008-0000-1B00-000053000000}"/>
            </a:ext>
          </a:extLst>
        </xdr:cNvPr>
        <xdr:cNvSpPr/>
      </xdr:nvSpPr>
      <xdr:spPr>
        <a:xfrm>
          <a:off x="0" y="124668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twoCellAnchor>
    <xdr:from>
      <xdr:col>102</xdr:col>
      <xdr:colOff>32845</xdr:colOff>
      <xdr:row>16</xdr:row>
      <xdr:rowOff>284380</xdr:rowOff>
    </xdr:from>
    <xdr:to>
      <xdr:col>131</xdr:col>
      <xdr:colOff>197069</xdr:colOff>
      <xdr:row>16</xdr:row>
      <xdr:rowOff>547414</xdr:rowOff>
    </xdr:to>
    <xdr:sp macro="" textlink="">
      <xdr:nvSpPr>
        <xdr:cNvPr id="85" name="正方形/長方形 84">
          <a:extLst>
            <a:ext uri="{FF2B5EF4-FFF2-40B4-BE49-F238E27FC236}">
              <a16:creationId xmlns:a16="http://schemas.microsoft.com/office/drawing/2014/main" id="{00000000-0008-0000-1B00-000055000000}"/>
            </a:ext>
          </a:extLst>
        </xdr:cNvPr>
        <xdr:cNvSpPr/>
      </xdr:nvSpPr>
      <xdr:spPr>
        <a:xfrm>
          <a:off x="536466" y="3273259"/>
          <a:ext cx="7149224" cy="2630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t>対　象　外 （始期日から工事着手日前日までの期間は除いて計画）</a:t>
          </a:r>
        </a:p>
        <a:p>
          <a:pPr algn="l"/>
          <a:endParaRPr kumimoji="1" lang="ja-JP" altLang="en-US" sz="1100"/>
        </a:p>
      </xdr:txBody>
    </xdr:sp>
    <xdr:clientData/>
  </xdr:twoCellAnchor>
  <xdr:twoCellAnchor>
    <xdr:from>
      <xdr:col>102</xdr:col>
      <xdr:colOff>54741</xdr:colOff>
      <xdr:row>24</xdr:row>
      <xdr:rowOff>100943</xdr:rowOff>
    </xdr:from>
    <xdr:to>
      <xdr:col>112</xdr:col>
      <xdr:colOff>197069</xdr:colOff>
      <xdr:row>24</xdr:row>
      <xdr:rowOff>691493</xdr:rowOff>
    </xdr:to>
    <xdr:sp macro="" textlink="">
      <xdr:nvSpPr>
        <xdr:cNvPr id="87" name="正方形/長方形 86">
          <a:extLst>
            <a:ext uri="{FF2B5EF4-FFF2-40B4-BE49-F238E27FC236}">
              <a16:creationId xmlns:a16="http://schemas.microsoft.com/office/drawing/2014/main" id="{00000000-0008-0000-1B00-000057000000}"/>
            </a:ext>
          </a:extLst>
        </xdr:cNvPr>
        <xdr:cNvSpPr/>
      </xdr:nvSpPr>
      <xdr:spPr>
        <a:xfrm>
          <a:off x="558362" y="5148098"/>
          <a:ext cx="2550948" cy="590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t>対　象　外 （始期日から工事着手日前日までの期間は除いて計画）</a:t>
          </a:r>
        </a:p>
        <a:p>
          <a:pPr algn="l"/>
          <a:endParaRPr kumimoji="1" lang="ja-JP" altLang="en-US" sz="1100"/>
        </a:p>
      </xdr:txBody>
    </xdr:sp>
    <xdr:clientData/>
  </xdr:twoCellAnchor>
  <xdr:oneCellAnchor>
    <xdr:from>
      <xdr:col>100</xdr:col>
      <xdr:colOff>0</xdr:colOff>
      <xdr:row>7</xdr:row>
      <xdr:rowOff>32845</xdr:rowOff>
    </xdr:from>
    <xdr:ext cx="2098676" cy="833967"/>
    <xdr:sp macro="" textlink="">
      <xdr:nvSpPr>
        <xdr:cNvPr id="88" name="四角形吹き出し 32">
          <a:extLst>
            <a:ext uri="{FF2B5EF4-FFF2-40B4-BE49-F238E27FC236}">
              <a16:creationId xmlns:a16="http://schemas.microsoft.com/office/drawing/2014/main" id="{00000000-0008-0000-1B00-000058000000}"/>
            </a:ext>
          </a:extLst>
        </xdr:cNvPr>
        <xdr:cNvSpPr/>
      </xdr:nvSpPr>
      <xdr:spPr>
        <a:xfrm>
          <a:off x="0" y="1270000"/>
          <a:ext cx="2098676" cy="833967"/>
        </a:xfrm>
        <a:prstGeom prst="wedgeRectCallout">
          <a:avLst>
            <a:gd name="adj1" fmla="val -7074"/>
            <a:gd name="adj2" fmla="val 98689"/>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グレー着色は完全週休２日の達成判断するために翌月を記載する箇所であり、当月の日数にカウントしないこと</a:t>
          </a:r>
          <a:endParaRPr kumimoji="1" lang="en-US" altLang="ja-JP" sz="1100">
            <a:latin typeface="ＭＳ ゴシック" panose="020B0609070205080204" pitchFamily="49" charset="-128"/>
            <a:ea typeface="ＭＳ ゴシック" panose="020B0609070205080204" pitchFamily="49" charset="-128"/>
          </a:endParaRPr>
        </a:p>
      </xdr:txBody>
    </xdr:sp>
    <xdr:clientData/>
  </xdr:oneCellAnchor>
  <xdr:oneCellAnchor>
    <xdr:from>
      <xdr:col>143</xdr:col>
      <xdr:colOff>38101</xdr:colOff>
      <xdr:row>7</xdr:row>
      <xdr:rowOff>9525</xdr:rowOff>
    </xdr:from>
    <xdr:ext cx="2505074" cy="733425"/>
    <xdr:sp macro="" textlink="">
      <xdr:nvSpPr>
        <xdr:cNvPr id="89" name="四角形吹き出し 18">
          <a:extLst>
            <a:ext uri="{FF2B5EF4-FFF2-40B4-BE49-F238E27FC236}">
              <a16:creationId xmlns:a16="http://schemas.microsoft.com/office/drawing/2014/main" id="{00000000-0008-0000-1B00-000059000000}"/>
            </a:ext>
          </a:extLst>
        </xdr:cNvPr>
        <xdr:cNvSpPr/>
      </xdr:nvSpPr>
      <xdr:spPr>
        <a:xfrm>
          <a:off x="10460860" y="124668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twoCellAnchor>
    <xdr:from>
      <xdr:col>100</xdr:col>
      <xdr:colOff>54742</xdr:colOff>
      <xdr:row>7</xdr:row>
      <xdr:rowOff>142329</xdr:rowOff>
    </xdr:from>
    <xdr:to>
      <xdr:col>121</xdr:col>
      <xdr:colOff>89666</xdr:colOff>
      <xdr:row>12</xdr:row>
      <xdr:rowOff>165212</xdr:rowOff>
    </xdr:to>
    <xdr:sp macro="" textlink="">
      <xdr:nvSpPr>
        <xdr:cNvPr id="92" name="テキスト ボックス 91">
          <a:extLst>
            <a:ext uri="{FF2B5EF4-FFF2-40B4-BE49-F238E27FC236}">
              <a16:creationId xmlns:a16="http://schemas.microsoft.com/office/drawing/2014/main" id="{00000000-0008-0000-1B00-00005C000000}"/>
            </a:ext>
          </a:extLst>
        </xdr:cNvPr>
        <xdr:cNvSpPr txBox="1"/>
      </xdr:nvSpPr>
      <xdr:spPr>
        <a:xfrm>
          <a:off x="54742" y="1379484"/>
          <a:ext cx="5114924" cy="10191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閉所の割合　≧　</a:t>
          </a:r>
          <a:r>
            <a:rPr kumimoji="1" lang="en-US" altLang="ja-JP" sz="1100"/>
            <a:t>28.5%</a:t>
          </a:r>
          <a:r>
            <a:rPr kumimoji="1" lang="ja-JP" altLang="en-US" sz="1100"/>
            <a:t>以上（各週</a:t>
          </a:r>
          <a:r>
            <a:rPr kumimoji="1" lang="en-US" altLang="ja-JP" sz="1100"/>
            <a:t>2</a:t>
          </a:r>
          <a:r>
            <a:rPr kumimoji="1" lang="ja-JP" altLang="en-US" sz="1100"/>
            <a:t>日</a:t>
          </a:r>
          <a:r>
            <a:rPr kumimoji="1" lang="en-US" altLang="ja-JP" sz="1100"/>
            <a:t>/7</a:t>
          </a:r>
          <a:r>
            <a:rPr kumimoji="1" lang="ja-JP" altLang="en-US" sz="1100"/>
            <a:t>日）　完全週休</a:t>
          </a:r>
          <a:r>
            <a:rPr kumimoji="1" lang="en-US" altLang="ja-JP" sz="1100"/>
            <a:t>2</a:t>
          </a:r>
          <a:r>
            <a:rPr kumimoji="1" lang="ja-JP" altLang="en-US" sz="1100"/>
            <a:t>日達成</a:t>
          </a:r>
          <a:endParaRPr kumimoji="1" lang="en-US" altLang="ja-JP" sz="1100"/>
        </a:p>
        <a:p>
          <a:r>
            <a:rPr kumimoji="1" lang="ja-JP" altLang="en-US" sz="1100"/>
            <a:t>閉所の割合　≧　</a:t>
          </a:r>
          <a:r>
            <a:rPr kumimoji="1" lang="en-US" altLang="ja-JP" sz="1100"/>
            <a:t>28.5%</a:t>
          </a:r>
          <a:r>
            <a:rPr kumimoji="1" lang="ja-JP" altLang="en-US" sz="1100"/>
            <a:t>以上（各月</a:t>
          </a:r>
          <a:r>
            <a:rPr kumimoji="1" lang="en-US" altLang="ja-JP" sz="1100"/>
            <a:t>8</a:t>
          </a:r>
          <a:r>
            <a:rPr kumimoji="1" lang="ja-JP" altLang="en-US" sz="1100"/>
            <a:t>日</a:t>
          </a:r>
          <a:r>
            <a:rPr kumimoji="1" lang="en-US" altLang="ja-JP" sz="1100"/>
            <a:t>/28</a:t>
          </a:r>
          <a:r>
            <a:rPr kumimoji="1" lang="ja-JP" altLang="en-US" sz="1100"/>
            <a:t>日）　</a:t>
          </a:r>
          <a:r>
            <a:rPr kumimoji="1" lang="en-US" altLang="ja-JP" sz="1100"/>
            <a:t>4</a:t>
          </a:r>
          <a:r>
            <a:rPr kumimoji="1" lang="ja-JP" altLang="en-US" sz="1100"/>
            <a:t>週</a:t>
          </a:r>
          <a:r>
            <a:rPr kumimoji="1" lang="en-US" altLang="ja-JP" sz="1100"/>
            <a:t>8</a:t>
          </a:r>
          <a:r>
            <a:rPr kumimoji="1" lang="ja-JP" altLang="en-US" sz="1100"/>
            <a:t>休以上（月単位）達成</a:t>
          </a:r>
          <a:endParaRPr kumimoji="1" lang="en-US" altLang="ja-JP" sz="1100"/>
        </a:p>
        <a:p>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28.5%</a:t>
          </a:r>
          <a:r>
            <a:rPr kumimoji="1" lang="ja-JP" altLang="en-US" sz="1100">
              <a:solidFill>
                <a:schemeClr val="dk1"/>
              </a:solidFill>
              <a:effectLst/>
              <a:latin typeface="+mn-lt"/>
              <a:ea typeface="+mn-ea"/>
              <a:cs typeface="+mn-cs"/>
            </a:rPr>
            <a:t>以上（</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日</a:t>
          </a:r>
          <a:r>
            <a:rPr kumimoji="1" lang="en-US" altLang="ja-JP" sz="1100">
              <a:solidFill>
                <a:schemeClr val="dk1"/>
              </a:solidFill>
              <a:effectLst/>
              <a:latin typeface="+mn-lt"/>
              <a:ea typeface="+mn-ea"/>
              <a:cs typeface="+mn-cs"/>
            </a:rPr>
            <a:t>/28</a:t>
          </a:r>
          <a:r>
            <a:rPr kumimoji="1" lang="ja-JP" altLang="en-US" sz="1100">
              <a:solidFill>
                <a:schemeClr val="dk1"/>
              </a:solidFill>
              <a:effectLst/>
              <a:latin typeface="+mn-lt"/>
              <a:ea typeface="+mn-ea"/>
              <a:cs typeface="+mn-cs"/>
            </a:rPr>
            <a:t>日）　</a:t>
          </a:r>
          <a:r>
            <a:rPr kumimoji="1" lang="en-US" altLang="ja-JP" sz="1100">
              <a:solidFill>
                <a:schemeClr val="dk1"/>
              </a:solidFill>
              <a:effectLst/>
              <a:latin typeface="+mn-lt"/>
              <a:ea typeface="+mn-ea"/>
              <a:cs typeface="+mn-cs"/>
            </a:rPr>
            <a:t>  4</a:t>
          </a:r>
          <a:r>
            <a:rPr kumimoji="1" lang="ja-JP" altLang="en-US"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8</a:t>
          </a:r>
          <a:r>
            <a:rPr kumimoji="1" lang="ja-JP" altLang="en-US" sz="1100">
              <a:solidFill>
                <a:schemeClr val="dk1"/>
              </a:solidFill>
              <a:effectLst/>
              <a:latin typeface="+mn-lt"/>
              <a:ea typeface="+mn-ea"/>
              <a:cs typeface="+mn-cs"/>
            </a:rPr>
            <a:t>休以上（通期）達成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補正無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28.5%</a:t>
          </a:r>
          <a:r>
            <a:rPr kumimoji="1" lang="ja-JP" altLang="en-US" sz="1100">
              <a:solidFill>
                <a:schemeClr val="dk1"/>
              </a:solidFill>
              <a:effectLst/>
              <a:latin typeface="+mn-lt"/>
              <a:ea typeface="+mn-ea"/>
              <a:cs typeface="+mn-cs"/>
            </a:rPr>
            <a:t>未満　週休</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日未達成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補正無</a:t>
          </a:r>
          <a:endParaRPr lang="ja-JP" altLang="ja-JP">
            <a:effectLst/>
          </a:endParaRPr>
        </a:p>
      </xdr:txBody>
    </xdr:sp>
    <xdr:clientData/>
  </xdr:twoCellAnchor>
  <xdr:oneCellAnchor>
    <xdr:from>
      <xdr:col>131</xdr:col>
      <xdr:colOff>164225</xdr:colOff>
      <xdr:row>7</xdr:row>
      <xdr:rowOff>32845</xdr:rowOff>
    </xdr:from>
    <xdr:ext cx="2098676" cy="833967"/>
    <xdr:sp macro="" textlink="">
      <xdr:nvSpPr>
        <xdr:cNvPr id="94" name="四角形吹き出し 32">
          <a:extLst>
            <a:ext uri="{FF2B5EF4-FFF2-40B4-BE49-F238E27FC236}">
              <a16:creationId xmlns:a16="http://schemas.microsoft.com/office/drawing/2014/main" id="{00000000-0008-0000-1B00-00005E000000}"/>
            </a:ext>
          </a:extLst>
        </xdr:cNvPr>
        <xdr:cNvSpPr/>
      </xdr:nvSpPr>
      <xdr:spPr>
        <a:xfrm>
          <a:off x="7652846" y="1270000"/>
          <a:ext cx="2098676" cy="833967"/>
        </a:xfrm>
        <a:prstGeom prst="wedgeRectCallout">
          <a:avLst>
            <a:gd name="adj1" fmla="val -7074"/>
            <a:gd name="adj2" fmla="val 98689"/>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グレー着色は完全週休２日の達成判断するために翌月を記載する箇所であり、当月の日数にカウントしないこと</a:t>
          </a:r>
          <a:endParaRPr kumimoji="1" lang="en-US" altLang="ja-JP" sz="1100">
            <a:latin typeface="ＭＳ ゴシック" panose="020B0609070205080204" pitchFamily="49" charset="-128"/>
            <a:ea typeface="ＭＳ ゴシック" panose="020B0609070205080204" pitchFamily="49" charset="-128"/>
          </a:endParaRPr>
        </a:p>
      </xdr:txBody>
    </xdr:sp>
    <xdr:clientData/>
  </xdr:oneCellAnchor>
  <xdr:twoCellAnchor>
    <xdr:from>
      <xdr:col>144</xdr:col>
      <xdr:colOff>853966</xdr:colOff>
      <xdr:row>9</xdr:row>
      <xdr:rowOff>54741</xdr:rowOff>
    </xdr:from>
    <xdr:to>
      <xdr:col>145</xdr:col>
      <xdr:colOff>430287</xdr:colOff>
      <xdr:row>10</xdr:row>
      <xdr:rowOff>142306</xdr:rowOff>
    </xdr:to>
    <xdr:sp macro="" textlink="">
      <xdr:nvSpPr>
        <xdr:cNvPr id="95" name="テキスト ボックス 94">
          <a:extLst>
            <a:ext uri="{FF2B5EF4-FFF2-40B4-BE49-F238E27FC236}">
              <a16:creationId xmlns:a16="http://schemas.microsoft.com/office/drawing/2014/main" id="{00000000-0008-0000-1B00-00005F000000}"/>
            </a:ext>
          </a:extLst>
        </xdr:cNvPr>
        <xdr:cNvSpPr txBox="1"/>
      </xdr:nvSpPr>
      <xdr:spPr>
        <a:xfrm>
          <a:off x="11681811" y="1642241"/>
          <a:ext cx="550717" cy="306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３</a:t>
          </a:r>
        </a:p>
      </xdr:txBody>
    </xdr:sp>
    <xdr:clientData/>
  </xdr:twoCellAnchor>
  <xdr:twoCellAnchor>
    <xdr:from>
      <xdr:col>123</xdr:col>
      <xdr:colOff>120430</xdr:colOff>
      <xdr:row>24</xdr:row>
      <xdr:rowOff>678793</xdr:rowOff>
    </xdr:from>
    <xdr:to>
      <xdr:col>125</xdr:col>
      <xdr:colOff>187104</xdr:colOff>
      <xdr:row>26</xdr:row>
      <xdr:rowOff>21897</xdr:rowOff>
    </xdr:to>
    <xdr:sp macro="" textlink="">
      <xdr:nvSpPr>
        <xdr:cNvPr id="98" name="矢印: 下カーブ 97">
          <a:extLst>
            <a:ext uri="{FF2B5EF4-FFF2-40B4-BE49-F238E27FC236}">
              <a16:creationId xmlns:a16="http://schemas.microsoft.com/office/drawing/2014/main" id="{00000000-0008-0000-1B00-000062000000}"/>
            </a:ext>
          </a:extLst>
        </xdr:cNvPr>
        <xdr:cNvSpPr/>
      </xdr:nvSpPr>
      <xdr:spPr>
        <a:xfrm flipH="1">
          <a:off x="5682154" y="5725948"/>
          <a:ext cx="548398" cy="295604"/>
        </a:xfrm>
        <a:prstGeom prst="curvedDownArrow">
          <a:avLst>
            <a:gd name="adj1" fmla="val 9457"/>
            <a:gd name="adj2" fmla="val 36737"/>
            <a:gd name="adj3" fmla="val 25000"/>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119</xdr:col>
      <xdr:colOff>120431</xdr:colOff>
      <xdr:row>24</xdr:row>
      <xdr:rowOff>131380</xdr:rowOff>
    </xdr:from>
    <xdr:ext cx="985344" cy="481724"/>
    <xdr:sp macro="" textlink="">
      <xdr:nvSpPr>
        <xdr:cNvPr id="99" name="四角形吹き出し 12">
          <a:extLst>
            <a:ext uri="{FF2B5EF4-FFF2-40B4-BE49-F238E27FC236}">
              <a16:creationId xmlns:a16="http://schemas.microsoft.com/office/drawing/2014/main" id="{00000000-0008-0000-1B00-000063000000}"/>
            </a:ext>
          </a:extLst>
        </xdr:cNvPr>
        <xdr:cNvSpPr/>
      </xdr:nvSpPr>
      <xdr:spPr>
        <a:xfrm>
          <a:off x="4718707" y="5178535"/>
          <a:ext cx="985344" cy="481724"/>
        </a:xfrm>
        <a:prstGeom prst="wedgeRectCallout">
          <a:avLst>
            <a:gd name="adj1" fmla="val 44257"/>
            <a:gd name="adj2" fmla="val 120261"/>
          </a:avLst>
        </a:prstGeom>
        <a:solidFill>
          <a:schemeClr val="bg1">
            <a:lumMod val="65000"/>
          </a:schemeClr>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rPr>
            <a:t>降雨により、終日現場閉鎖</a:t>
          </a:r>
          <a:endParaRPr kumimoji="1" lang="en-US" altLang="ja-JP"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117</xdr:col>
      <xdr:colOff>120431</xdr:colOff>
      <xdr:row>32</xdr:row>
      <xdr:rowOff>666969</xdr:rowOff>
    </xdr:from>
    <xdr:to>
      <xdr:col>122</xdr:col>
      <xdr:colOff>175280</xdr:colOff>
      <xdr:row>34</xdr:row>
      <xdr:rowOff>32845</xdr:rowOff>
    </xdr:to>
    <xdr:sp macro="" textlink="">
      <xdr:nvSpPr>
        <xdr:cNvPr id="102" name="矢印: 下カーブ 101">
          <a:extLst>
            <a:ext uri="{FF2B5EF4-FFF2-40B4-BE49-F238E27FC236}">
              <a16:creationId xmlns:a16="http://schemas.microsoft.com/office/drawing/2014/main" id="{00000000-0008-0000-1B00-000066000000}"/>
            </a:ext>
          </a:extLst>
        </xdr:cNvPr>
        <xdr:cNvSpPr/>
      </xdr:nvSpPr>
      <xdr:spPr>
        <a:xfrm flipH="1">
          <a:off x="4236983" y="7772400"/>
          <a:ext cx="1259159" cy="318376"/>
        </a:xfrm>
        <a:prstGeom prst="curvedDownArrow">
          <a:avLst>
            <a:gd name="adj1" fmla="val 9457"/>
            <a:gd name="adj2" fmla="val 36737"/>
            <a:gd name="adj3" fmla="val 25000"/>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118</xdr:col>
      <xdr:colOff>229038</xdr:colOff>
      <xdr:row>32</xdr:row>
      <xdr:rowOff>119555</xdr:rowOff>
    </xdr:from>
    <xdr:ext cx="985344" cy="481724"/>
    <xdr:sp macro="" textlink="">
      <xdr:nvSpPr>
        <xdr:cNvPr id="104" name="四角形吹き出し 12">
          <a:extLst>
            <a:ext uri="{FF2B5EF4-FFF2-40B4-BE49-F238E27FC236}">
              <a16:creationId xmlns:a16="http://schemas.microsoft.com/office/drawing/2014/main" id="{00000000-0008-0000-1B00-000068000000}"/>
            </a:ext>
          </a:extLst>
        </xdr:cNvPr>
        <xdr:cNvSpPr/>
      </xdr:nvSpPr>
      <xdr:spPr>
        <a:xfrm>
          <a:off x="4586452" y="7224986"/>
          <a:ext cx="985344" cy="481724"/>
        </a:xfrm>
        <a:prstGeom prst="wedgeRectCallout">
          <a:avLst>
            <a:gd name="adj1" fmla="val -71299"/>
            <a:gd name="adj2" fmla="val 122534"/>
          </a:avLst>
        </a:prstGeom>
        <a:solidFill>
          <a:schemeClr val="bg1">
            <a:lumMod val="65000"/>
          </a:schemeClr>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rPr>
            <a:t>降雨により、終日現場閉鎖</a:t>
          </a:r>
          <a:endParaRPr kumimoji="1" lang="en-US" altLang="ja-JP"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113</xdr:col>
      <xdr:colOff>142328</xdr:colOff>
      <xdr:row>48</xdr:row>
      <xdr:rowOff>131380</xdr:rowOff>
    </xdr:from>
    <xdr:to>
      <xdr:col>117</xdr:col>
      <xdr:colOff>120431</xdr:colOff>
      <xdr:row>48</xdr:row>
      <xdr:rowOff>637289</xdr:rowOff>
    </xdr:to>
    <xdr:sp macro="" textlink="">
      <xdr:nvSpPr>
        <xdr:cNvPr id="106" name="テキスト ボックス 105">
          <a:extLst>
            <a:ext uri="{FF2B5EF4-FFF2-40B4-BE49-F238E27FC236}">
              <a16:creationId xmlns:a16="http://schemas.microsoft.com/office/drawing/2014/main" id="{00000000-0008-0000-1B00-00006A000000}"/>
            </a:ext>
          </a:extLst>
        </xdr:cNvPr>
        <xdr:cNvSpPr txBox="1"/>
      </xdr:nvSpPr>
      <xdr:spPr>
        <a:xfrm>
          <a:off x="3295431" y="11353363"/>
          <a:ext cx="941552" cy="50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夏季休暇</a:t>
          </a:r>
          <a:endParaRPr kumimoji="1" lang="en-US" altLang="ja-JP" sz="1100" b="1">
            <a:solidFill>
              <a:srgbClr val="FF0000"/>
            </a:solidFill>
          </a:endParaRPr>
        </a:p>
        <a:p>
          <a:pPr algn="ctr"/>
          <a:r>
            <a:rPr kumimoji="1" lang="ja-JP" altLang="en-US" sz="1100" b="1">
              <a:solidFill>
                <a:srgbClr val="FF0000"/>
              </a:solidFill>
            </a:rPr>
            <a:t>（算定除外）</a:t>
          </a:r>
        </a:p>
      </xdr:txBody>
    </xdr:sp>
    <xdr:clientData/>
  </xdr:twoCellAnchor>
  <xdr:twoCellAnchor>
    <xdr:from>
      <xdr:col>114</xdr:col>
      <xdr:colOff>41056</xdr:colOff>
      <xdr:row>48</xdr:row>
      <xdr:rowOff>681082</xdr:rowOff>
    </xdr:from>
    <xdr:to>
      <xdr:col>116</xdr:col>
      <xdr:colOff>221703</xdr:colOff>
      <xdr:row>48</xdr:row>
      <xdr:rowOff>681082</xdr:rowOff>
    </xdr:to>
    <xdr:cxnSp macro="">
      <xdr:nvCxnSpPr>
        <xdr:cNvPr id="109" name="直線矢印コネクタ 108">
          <a:extLst>
            <a:ext uri="{FF2B5EF4-FFF2-40B4-BE49-F238E27FC236}">
              <a16:creationId xmlns:a16="http://schemas.microsoft.com/office/drawing/2014/main" id="{00000000-0008-0000-1B00-00006D000000}"/>
            </a:ext>
          </a:extLst>
        </xdr:cNvPr>
        <xdr:cNvCxnSpPr/>
      </xdr:nvCxnSpPr>
      <xdr:spPr>
        <a:xfrm>
          <a:off x="3435022" y="11903065"/>
          <a:ext cx="662371" cy="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106</xdr:col>
      <xdr:colOff>76637</xdr:colOff>
      <xdr:row>72</xdr:row>
      <xdr:rowOff>32844</xdr:rowOff>
    </xdr:from>
    <xdr:ext cx="2484383" cy="645948"/>
    <xdr:sp macro="" textlink="">
      <xdr:nvSpPr>
        <xdr:cNvPr id="110" name="四角形吹き出し 12">
          <a:extLst>
            <a:ext uri="{FF2B5EF4-FFF2-40B4-BE49-F238E27FC236}">
              <a16:creationId xmlns:a16="http://schemas.microsoft.com/office/drawing/2014/main" id="{00000000-0008-0000-1B00-00006E000000}"/>
            </a:ext>
          </a:extLst>
        </xdr:cNvPr>
        <xdr:cNvSpPr/>
      </xdr:nvSpPr>
      <xdr:spPr>
        <a:xfrm>
          <a:off x="1543706" y="17429654"/>
          <a:ext cx="2484383" cy="645948"/>
        </a:xfrm>
        <a:prstGeom prst="wedgeRectCallout">
          <a:avLst>
            <a:gd name="adj1" fmla="val 46101"/>
            <a:gd name="adj2" fmla="val 93142"/>
          </a:avLst>
        </a:prstGeom>
        <a:solidFill>
          <a:schemeClr val="bg1">
            <a:lumMod val="65000"/>
          </a:schemeClr>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rPr>
            <a:t>工期短縮のため休日返上</a:t>
          </a:r>
          <a:endParaRPr kumimoji="1" lang="en-US" altLang="ja-JP"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rPr>
            <a:t>月～日で現場閉所２日未満であるため、完全週休２日未達成</a:t>
          </a:r>
          <a:endParaRPr kumimoji="1" lang="en-US" altLang="ja-JP" sz="1100" b="1" i="0" u="none" strike="noStrike" kern="0" cap="none" spc="0" normalizeH="0" baseline="0" noProof="0">
            <a:ln>
              <a:noFill/>
            </a:ln>
            <a:solidFill>
              <a:schemeClr val="bg1"/>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130</xdr:col>
      <xdr:colOff>229039</xdr:colOff>
      <xdr:row>80</xdr:row>
      <xdr:rowOff>120432</xdr:rowOff>
    </xdr:from>
    <xdr:to>
      <xdr:col>134</xdr:col>
      <xdr:colOff>207142</xdr:colOff>
      <xdr:row>80</xdr:row>
      <xdr:rowOff>635000</xdr:rowOff>
    </xdr:to>
    <xdr:sp macro="" textlink="">
      <xdr:nvSpPr>
        <xdr:cNvPr id="111" name="テキスト ボックス 110">
          <a:extLst>
            <a:ext uri="{FF2B5EF4-FFF2-40B4-BE49-F238E27FC236}">
              <a16:creationId xmlns:a16="http://schemas.microsoft.com/office/drawing/2014/main" id="{00000000-0008-0000-1B00-00006F000000}"/>
            </a:ext>
          </a:extLst>
        </xdr:cNvPr>
        <xdr:cNvSpPr txBox="1"/>
      </xdr:nvSpPr>
      <xdr:spPr>
        <a:xfrm>
          <a:off x="7476798" y="19575518"/>
          <a:ext cx="941551" cy="514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年末年始</a:t>
          </a:r>
          <a:endParaRPr kumimoji="1" lang="en-US" altLang="ja-JP" sz="1100" b="1">
            <a:solidFill>
              <a:srgbClr val="FF0000"/>
            </a:solidFill>
          </a:endParaRPr>
        </a:p>
        <a:p>
          <a:pPr algn="ctr"/>
          <a:r>
            <a:rPr kumimoji="1" lang="ja-JP" altLang="en-US" sz="1100" b="1">
              <a:solidFill>
                <a:srgbClr val="FF0000"/>
              </a:solidFill>
            </a:rPr>
            <a:t>（算定除外）</a:t>
          </a:r>
        </a:p>
      </xdr:txBody>
    </xdr:sp>
    <xdr:clientData/>
  </xdr:twoCellAnchor>
  <xdr:twoCellAnchor>
    <xdr:from>
      <xdr:col>130</xdr:col>
      <xdr:colOff>10948</xdr:colOff>
      <xdr:row>80</xdr:row>
      <xdr:rowOff>678793</xdr:rowOff>
    </xdr:from>
    <xdr:to>
      <xdr:col>135</xdr:col>
      <xdr:colOff>194330</xdr:colOff>
      <xdr:row>80</xdr:row>
      <xdr:rowOff>678793</xdr:rowOff>
    </xdr:to>
    <xdr:cxnSp macro="">
      <xdr:nvCxnSpPr>
        <xdr:cNvPr id="112" name="直線矢印コネクタ 111">
          <a:extLst>
            <a:ext uri="{FF2B5EF4-FFF2-40B4-BE49-F238E27FC236}">
              <a16:creationId xmlns:a16="http://schemas.microsoft.com/office/drawing/2014/main" id="{00000000-0008-0000-1B00-000070000000}"/>
            </a:ext>
          </a:extLst>
        </xdr:cNvPr>
        <xdr:cNvCxnSpPr/>
      </xdr:nvCxnSpPr>
      <xdr:spPr>
        <a:xfrm>
          <a:off x="7258707" y="20133879"/>
          <a:ext cx="1387692" cy="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306551</xdr:colOff>
      <xdr:row>88</xdr:row>
      <xdr:rowOff>98535</xdr:rowOff>
    </xdr:from>
    <xdr:to>
      <xdr:col>105</xdr:col>
      <xdr:colOff>129636</xdr:colOff>
      <xdr:row>88</xdr:row>
      <xdr:rowOff>613103</xdr:rowOff>
    </xdr:to>
    <xdr:sp macro="" textlink="">
      <xdr:nvSpPr>
        <xdr:cNvPr id="113" name="テキスト ボックス 112">
          <a:extLst>
            <a:ext uri="{FF2B5EF4-FFF2-40B4-BE49-F238E27FC236}">
              <a16:creationId xmlns:a16="http://schemas.microsoft.com/office/drawing/2014/main" id="{00000000-0008-0000-1B00-000071000000}"/>
            </a:ext>
          </a:extLst>
        </xdr:cNvPr>
        <xdr:cNvSpPr txBox="1"/>
      </xdr:nvSpPr>
      <xdr:spPr>
        <a:xfrm>
          <a:off x="416034" y="21611897"/>
          <a:ext cx="939809" cy="514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rPr>
            <a:t>年末年始</a:t>
          </a:r>
          <a:endParaRPr kumimoji="1" lang="en-US" altLang="ja-JP" sz="1100" b="1">
            <a:solidFill>
              <a:srgbClr val="FF0000"/>
            </a:solidFill>
          </a:endParaRPr>
        </a:p>
        <a:p>
          <a:pPr algn="ctr"/>
          <a:r>
            <a:rPr kumimoji="1" lang="ja-JP" altLang="en-US" sz="1100" b="1">
              <a:solidFill>
                <a:srgbClr val="FF0000"/>
              </a:solidFill>
            </a:rPr>
            <a:t>（算定除外）</a:t>
          </a:r>
        </a:p>
      </xdr:txBody>
    </xdr:sp>
    <xdr:clientData/>
  </xdr:twoCellAnchor>
  <xdr:twoCellAnchor>
    <xdr:from>
      <xdr:col>102</xdr:col>
      <xdr:colOff>19167</xdr:colOff>
      <xdr:row>88</xdr:row>
      <xdr:rowOff>656896</xdr:rowOff>
    </xdr:from>
    <xdr:to>
      <xdr:col>105</xdr:col>
      <xdr:colOff>10955</xdr:colOff>
      <xdr:row>88</xdr:row>
      <xdr:rowOff>656896</xdr:rowOff>
    </xdr:to>
    <xdr:cxnSp macro="">
      <xdr:nvCxnSpPr>
        <xdr:cNvPr id="114" name="直線矢印コネクタ 113">
          <a:extLst>
            <a:ext uri="{FF2B5EF4-FFF2-40B4-BE49-F238E27FC236}">
              <a16:creationId xmlns:a16="http://schemas.microsoft.com/office/drawing/2014/main" id="{00000000-0008-0000-1B00-000072000000}"/>
            </a:ext>
          </a:extLst>
        </xdr:cNvPr>
        <xdr:cNvCxnSpPr/>
      </xdr:nvCxnSpPr>
      <xdr:spPr>
        <a:xfrm>
          <a:off x="522788" y="22170258"/>
          <a:ext cx="714374" cy="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34636</xdr:colOff>
      <xdr:row>104</xdr:row>
      <xdr:rowOff>112568</xdr:rowOff>
    </xdr:from>
    <xdr:to>
      <xdr:col>123</xdr:col>
      <xdr:colOff>216478</xdr:colOff>
      <xdr:row>104</xdr:row>
      <xdr:rowOff>692727</xdr:rowOff>
    </xdr:to>
    <xdr:sp macro="" textlink="">
      <xdr:nvSpPr>
        <xdr:cNvPr id="115" name="正方形/長方形 114">
          <a:extLst>
            <a:ext uri="{FF2B5EF4-FFF2-40B4-BE49-F238E27FC236}">
              <a16:creationId xmlns:a16="http://schemas.microsoft.com/office/drawing/2014/main" id="{00000000-0008-0000-1B00-000073000000}"/>
            </a:ext>
          </a:extLst>
        </xdr:cNvPr>
        <xdr:cNvSpPr/>
      </xdr:nvSpPr>
      <xdr:spPr>
        <a:xfrm>
          <a:off x="2224291" y="25742482"/>
          <a:ext cx="3553911" cy="5801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b="1"/>
            <a:t>対　象　外</a:t>
          </a:r>
          <a:endParaRPr kumimoji="1" lang="en-US" altLang="ja-JP" sz="1000" b="1"/>
        </a:p>
        <a:p>
          <a:pPr algn="ctr"/>
          <a:r>
            <a:rPr kumimoji="1" lang="ja-JP" altLang="en-US" sz="1000" b="1"/>
            <a:t> （作業完了日以降の書類作成等は対象期間に含めない）</a:t>
          </a:r>
        </a:p>
        <a:p>
          <a:pPr algn="l"/>
          <a:endParaRPr kumimoji="1" lang="ja-JP" altLang="en-US" sz="1100"/>
        </a:p>
      </xdr:txBody>
    </xdr:sp>
    <xdr:clientData/>
  </xdr:twoCellAnchor>
  <xdr:twoCellAnchor>
    <xdr:from>
      <xdr:col>105</xdr:col>
      <xdr:colOff>105760</xdr:colOff>
      <xdr:row>3</xdr:row>
      <xdr:rowOff>43355</xdr:rowOff>
    </xdr:from>
    <xdr:to>
      <xdr:col>135</xdr:col>
      <xdr:colOff>58136</xdr:colOff>
      <xdr:row>12</xdr:row>
      <xdr:rowOff>160939</xdr:rowOff>
    </xdr:to>
    <xdr:sp macro="" textlink="">
      <xdr:nvSpPr>
        <xdr:cNvPr id="93" name="フローチャート: 代替処理 92">
          <a:hlinkClick xmlns:r="http://schemas.openxmlformats.org/officeDocument/2006/relationships" r:id="rId2"/>
          <a:extLst>
            <a:ext uri="{FF2B5EF4-FFF2-40B4-BE49-F238E27FC236}">
              <a16:creationId xmlns:a16="http://schemas.microsoft.com/office/drawing/2014/main" id="{00000000-0008-0000-1B00-00005D000000}"/>
            </a:ext>
          </a:extLst>
        </xdr:cNvPr>
        <xdr:cNvSpPr/>
      </xdr:nvSpPr>
      <xdr:spPr>
        <a:xfrm>
          <a:off x="14776450" y="448441"/>
          <a:ext cx="7178238" cy="1945946"/>
        </a:xfrm>
        <a:prstGeom prst="flowChartAlternateProcess">
          <a:avLst/>
        </a:prstGeom>
        <a:solidFill>
          <a:sysClr val="window" lastClr="FFFFFF"/>
        </a:solidFill>
        <a:ln w="25400" cap="flat" cmpd="sng" algn="ctr">
          <a:solidFill>
            <a:srgbClr val="F79646"/>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実施提出時（記入例）</a:t>
          </a:r>
          <a:endParaRPr kumimoji="1" lang="en-US" altLang="ja-JP"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毎月末日現在の状況を翌月５日（土・日・祝日の場合は次の平日）までに監督員に提出する。</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工事着手日、作業完了日等が計画と異なる場合は、実施に合わせて行事を修正する。</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工期の変更があった場合は、作業完了日までの期間を追加した計画書を変更契約締結後１０日以内に書面で協議する。また、変更計画書は、提出時点で過去の計画は実施と合わせて変更する。</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sng" strike="noStrike" kern="0" cap="none" spc="0" normalizeH="0" baseline="0" noProof="0">
              <a:ln>
                <a:noFill/>
              </a:ln>
              <a:solidFill>
                <a:srgbClr val="0070C0"/>
              </a:solidFill>
              <a:effectLst/>
              <a:uLnTx/>
              <a:uFillTx/>
              <a:latin typeface="ＭＳ ゴシック" panose="020B0609070205080204" pitchFamily="49" charset="-128"/>
              <a:ea typeface="ＭＳ ゴシック" panose="020B0609070205080204" pitchFamily="49" charset="-128"/>
              <a:cs typeface="+mn-cs"/>
            </a:rPr>
            <a:t>様式入力はこちら</a:t>
          </a:r>
        </a:p>
      </xdr:txBody>
    </xdr:sp>
    <xdr:clientData/>
  </xdr:twoCellAnchor>
  <xdr:oneCellAnchor>
    <xdr:from>
      <xdr:col>58</xdr:col>
      <xdr:colOff>21897</xdr:colOff>
      <xdr:row>88</xdr:row>
      <xdr:rowOff>21896</xdr:rowOff>
    </xdr:from>
    <xdr:ext cx="1919234" cy="529167"/>
    <xdr:sp macro="" textlink="">
      <xdr:nvSpPr>
        <xdr:cNvPr id="116" name="四角形吹き出し 12">
          <a:extLst>
            <a:ext uri="{FF2B5EF4-FFF2-40B4-BE49-F238E27FC236}">
              <a16:creationId xmlns:a16="http://schemas.microsoft.com/office/drawing/2014/main" id="{00000000-0008-0000-1B00-000074000000}"/>
            </a:ext>
          </a:extLst>
        </xdr:cNvPr>
        <xdr:cNvSpPr/>
      </xdr:nvSpPr>
      <xdr:spPr>
        <a:xfrm>
          <a:off x="1488966" y="21535258"/>
          <a:ext cx="1919234" cy="529167"/>
        </a:xfrm>
        <a:prstGeom prst="wedgeRectCallout">
          <a:avLst>
            <a:gd name="adj1" fmla="val -60768"/>
            <a:gd name="adj2" fmla="val 86719"/>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夏季休暇、年末年始は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72</xdr:col>
      <xdr:colOff>53866</xdr:colOff>
      <xdr:row>80</xdr:row>
      <xdr:rowOff>31968</xdr:rowOff>
    </xdr:from>
    <xdr:ext cx="1919234" cy="529167"/>
    <xdr:sp macro="" textlink="">
      <xdr:nvSpPr>
        <xdr:cNvPr id="117" name="四角形吹き出し 12">
          <a:extLst>
            <a:ext uri="{FF2B5EF4-FFF2-40B4-BE49-F238E27FC236}">
              <a16:creationId xmlns:a16="http://schemas.microsoft.com/office/drawing/2014/main" id="{00000000-0008-0000-1B00-000075000000}"/>
            </a:ext>
          </a:extLst>
        </xdr:cNvPr>
        <xdr:cNvSpPr/>
      </xdr:nvSpPr>
      <xdr:spPr>
        <a:xfrm>
          <a:off x="4893004" y="19487054"/>
          <a:ext cx="1919234" cy="529167"/>
        </a:xfrm>
        <a:prstGeom prst="wedgeRectCallout">
          <a:avLst>
            <a:gd name="adj1" fmla="val 72147"/>
            <a:gd name="adj2" fmla="val 78443"/>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夏季休暇、年末年始は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70</xdr:col>
      <xdr:colOff>0</xdr:colOff>
      <xdr:row>48</xdr:row>
      <xdr:rowOff>21896</xdr:rowOff>
    </xdr:from>
    <xdr:ext cx="1919234" cy="529167"/>
    <xdr:sp macro="" textlink="">
      <xdr:nvSpPr>
        <xdr:cNvPr id="118" name="四角形吹き出し 12">
          <a:extLst>
            <a:ext uri="{FF2B5EF4-FFF2-40B4-BE49-F238E27FC236}">
              <a16:creationId xmlns:a16="http://schemas.microsoft.com/office/drawing/2014/main" id="{00000000-0008-0000-1B00-000076000000}"/>
            </a:ext>
          </a:extLst>
        </xdr:cNvPr>
        <xdr:cNvSpPr/>
      </xdr:nvSpPr>
      <xdr:spPr>
        <a:xfrm>
          <a:off x="4357414" y="11243879"/>
          <a:ext cx="1919234" cy="529167"/>
        </a:xfrm>
        <a:prstGeom prst="wedgeRectCallout">
          <a:avLst>
            <a:gd name="adj1" fmla="val -60768"/>
            <a:gd name="adj2" fmla="val 86719"/>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夏季休暇、年末年始は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142</xdr:col>
      <xdr:colOff>0</xdr:colOff>
      <xdr:row>214</xdr:row>
      <xdr:rowOff>98534</xdr:rowOff>
    </xdr:from>
    <xdr:ext cx="3211480" cy="973266"/>
    <xdr:sp macro="" textlink="">
      <xdr:nvSpPr>
        <xdr:cNvPr id="119" name="四角形吹き出し 19">
          <a:extLst>
            <a:ext uri="{FF2B5EF4-FFF2-40B4-BE49-F238E27FC236}">
              <a16:creationId xmlns:a16="http://schemas.microsoft.com/office/drawing/2014/main" id="{00000000-0008-0000-1B00-000077000000}"/>
            </a:ext>
          </a:extLst>
        </xdr:cNvPr>
        <xdr:cNvSpPr/>
      </xdr:nvSpPr>
      <xdr:spPr>
        <a:xfrm>
          <a:off x="24622672" y="54084482"/>
          <a:ext cx="3211480" cy="973266"/>
        </a:xfrm>
        <a:prstGeom prst="wedgeRectCallout">
          <a:avLst>
            <a:gd name="adj1" fmla="val 14353"/>
            <a:gd name="adj2" fmla="val -81089"/>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現場閉所の達成状況は、工事期間全ての月における現場閉所率で確認する</a:t>
          </a:r>
        </a:p>
      </xdr:txBody>
    </xdr:sp>
    <xdr:clientData/>
  </xdr:oneCellAnchor>
  <xdr:oneCellAnchor>
    <xdr:from>
      <xdr:col>42</xdr:col>
      <xdr:colOff>372241</xdr:colOff>
      <xdr:row>214</xdr:row>
      <xdr:rowOff>87586</xdr:rowOff>
    </xdr:from>
    <xdr:ext cx="3211480" cy="973266"/>
    <xdr:sp macro="" textlink="">
      <xdr:nvSpPr>
        <xdr:cNvPr id="120" name="四角形吹き出し 19">
          <a:extLst>
            <a:ext uri="{FF2B5EF4-FFF2-40B4-BE49-F238E27FC236}">
              <a16:creationId xmlns:a16="http://schemas.microsoft.com/office/drawing/2014/main" id="{00000000-0008-0000-1B00-000078000000}"/>
            </a:ext>
          </a:extLst>
        </xdr:cNvPr>
        <xdr:cNvSpPr/>
      </xdr:nvSpPr>
      <xdr:spPr>
        <a:xfrm>
          <a:off x="11167241" y="54073534"/>
          <a:ext cx="3211480" cy="973266"/>
        </a:xfrm>
        <a:prstGeom prst="wedgeRectCallout">
          <a:avLst>
            <a:gd name="adj1" fmla="val 14353"/>
            <a:gd name="adj2" fmla="val -81089"/>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現場閉所の達成状況は、工事期間全ての月における現場閉所率で確認する</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5</xdr:col>
      <xdr:colOff>161925</xdr:colOff>
      <xdr:row>33</xdr:row>
      <xdr:rowOff>161925</xdr:rowOff>
    </xdr:from>
    <xdr:to>
      <xdr:col>5</xdr:col>
      <xdr:colOff>466725</xdr:colOff>
      <xdr:row>34</xdr:row>
      <xdr:rowOff>342900</xdr:rowOff>
    </xdr:to>
    <xdr:sp macro="" textlink="">
      <xdr:nvSpPr>
        <xdr:cNvPr id="6" name="下矢印 5">
          <a:extLst>
            <a:ext uri="{FF2B5EF4-FFF2-40B4-BE49-F238E27FC236}">
              <a16:creationId xmlns:a16="http://schemas.microsoft.com/office/drawing/2014/main" id="{00000000-0008-0000-1C00-000006000000}"/>
            </a:ext>
          </a:extLst>
        </xdr:cNvPr>
        <xdr:cNvSpPr/>
      </xdr:nvSpPr>
      <xdr:spPr>
        <a:xfrm>
          <a:off x="3400425" y="6838950"/>
          <a:ext cx="304800" cy="542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238125</xdr:colOff>
      <xdr:row>6</xdr:row>
      <xdr:rowOff>190500</xdr:rowOff>
    </xdr:from>
    <xdr:to>
      <xdr:col>21</xdr:col>
      <xdr:colOff>1057275</xdr:colOff>
      <xdr:row>13</xdr:row>
      <xdr:rowOff>0</xdr:rowOff>
    </xdr:to>
    <xdr:sp macro="" textlink="">
      <xdr:nvSpPr>
        <xdr:cNvPr id="12" name="正方形/長方形 11">
          <a:extLst>
            <a:ext uri="{FF2B5EF4-FFF2-40B4-BE49-F238E27FC236}">
              <a16:creationId xmlns:a16="http://schemas.microsoft.com/office/drawing/2014/main" id="{00000000-0008-0000-1C00-00000C000000}"/>
            </a:ext>
          </a:extLst>
        </xdr:cNvPr>
        <xdr:cNvSpPr/>
      </xdr:nvSpPr>
      <xdr:spPr>
        <a:xfrm>
          <a:off x="257175" y="1371600"/>
          <a:ext cx="4581525" cy="1247775"/>
        </a:xfrm>
        <a:prstGeom prst="rect">
          <a:avLst/>
        </a:prstGeom>
        <a:noFill/>
        <a:ln w="28575">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28576</xdr:colOff>
      <xdr:row>6</xdr:row>
      <xdr:rowOff>200024</xdr:rowOff>
    </xdr:from>
    <xdr:to>
      <xdr:col>25</xdr:col>
      <xdr:colOff>28577</xdr:colOff>
      <xdr:row>13</xdr:row>
      <xdr:rowOff>0</xdr:rowOff>
    </xdr:to>
    <xdr:sp macro="" textlink="">
      <xdr:nvSpPr>
        <xdr:cNvPr id="13" name="正方形/長方形 12">
          <a:extLst>
            <a:ext uri="{FF2B5EF4-FFF2-40B4-BE49-F238E27FC236}">
              <a16:creationId xmlns:a16="http://schemas.microsoft.com/office/drawing/2014/main" id="{00000000-0008-0000-1C00-00000D000000}"/>
            </a:ext>
          </a:extLst>
        </xdr:cNvPr>
        <xdr:cNvSpPr/>
      </xdr:nvSpPr>
      <xdr:spPr>
        <a:xfrm>
          <a:off x="4867276" y="1381124"/>
          <a:ext cx="3571876" cy="1238251"/>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238126</xdr:colOff>
      <xdr:row>38</xdr:row>
      <xdr:rowOff>19049</xdr:rowOff>
    </xdr:from>
    <xdr:to>
      <xdr:col>22</xdr:col>
      <xdr:colOff>28576</xdr:colOff>
      <xdr:row>46</xdr:row>
      <xdr:rowOff>28574</xdr:rowOff>
    </xdr:to>
    <xdr:sp macro="" textlink="">
      <xdr:nvSpPr>
        <xdr:cNvPr id="14" name="正方形/長方形 13">
          <a:extLst>
            <a:ext uri="{FF2B5EF4-FFF2-40B4-BE49-F238E27FC236}">
              <a16:creationId xmlns:a16="http://schemas.microsoft.com/office/drawing/2014/main" id="{00000000-0008-0000-1C00-00000E000000}"/>
            </a:ext>
          </a:extLst>
        </xdr:cNvPr>
        <xdr:cNvSpPr/>
      </xdr:nvSpPr>
      <xdr:spPr>
        <a:xfrm>
          <a:off x="257176" y="7991474"/>
          <a:ext cx="4610100" cy="1647825"/>
        </a:xfrm>
        <a:prstGeom prst="rect">
          <a:avLst/>
        </a:prstGeom>
        <a:noFill/>
        <a:ln w="28575">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38099</xdr:colOff>
      <xdr:row>38</xdr:row>
      <xdr:rowOff>19050</xdr:rowOff>
    </xdr:from>
    <xdr:to>
      <xdr:col>25</xdr:col>
      <xdr:colOff>47625</xdr:colOff>
      <xdr:row>46</xdr:row>
      <xdr:rowOff>38100</xdr:rowOff>
    </xdr:to>
    <xdr:sp macro="" textlink="">
      <xdr:nvSpPr>
        <xdr:cNvPr id="15" name="正方形/長方形 14">
          <a:extLst>
            <a:ext uri="{FF2B5EF4-FFF2-40B4-BE49-F238E27FC236}">
              <a16:creationId xmlns:a16="http://schemas.microsoft.com/office/drawing/2014/main" id="{00000000-0008-0000-1C00-00000F000000}"/>
            </a:ext>
          </a:extLst>
        </xdr:cNvPr>
        <xdr:cNvSpPr/>
      </xdr:nvSpPr>
      <xdr:spPr>
        <a:xfrm>
          <a:off x="4876799" y="7991475"/>
          <a:ext cx="3581401" cy="1657350"/>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161925</xdr:colOff>
      <xdr:row>33</xdr:row>
      <xdr:rowOff>161925</xdr:rowOff>
    </xdr:from>
    <xdr:to>
      <xdr:col>20</xdr:col>
      <xdr:colOff>466725</xdr:colOff>
      <xdr:row>34</xdr:row>
      <xdr:rowOff>342900</xdr:rowOff>
    </xdr:to>
    <xdr:sp macro="" textlink="">
      <xdr:nvSpPr>
        <xdr:cNvPr id="16" name="下矢印 5">
          <a:extLst>
            <a:ext uri="{FF2B5EF4-FFF2-40B4-BE49-F238E27FC236}">
              <a16:creationId xmlns:a16="http://schemas.microsoft.com/office/drawing/2014/main" id="{00000000-0008-0000-1C00-000010000000}"/>
            </a:ext>
          </a:extLst>
        </xdr:cNvPr>
        <xdr:cNvSpPr/>
      </xdr:nvSpPr>
      <xdr:spPr>
        <a:xfrm>
          <a:off x="3400425" y="6838950"/>
          <a:ext cx="304800" cy="542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546818"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1D00-000002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546819"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1D00-000003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546820"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1D00-000004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6683542" y="1461150"/>
          <a:ext cx="1497932" cy="263377"/>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1D00-000006000000}"/>
            </a:ext>
          </a:extLst>
        </xdr:cNvPr>
        <xdr:cNvSpPr/>
      </xdr:nvSpPr>
      <xdr:spPr>
        <a:xfrm>
          <a:off x="6456948" y="300789"/>
          <a:ext cx="130341" cy="255721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1D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1D00-00000A000000}"/>
            </a:ext>
          </a:extLst>
        </xdr:cNvPr>
        <xdr:cNvSpPr/>
      </xdr:nvSpPr>
      <xdr:spPr>
        <a:xfrm>
          <a:off x="6477000" y="5305425"/>
          <a:ext cx="142875" cy="2038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6934199" y="3219450"/>
          <a:ext cx="21431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1D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2" name="OptionButton2">
          <a:extLst>
            <a:ext uri="{FF2B5EF4-FFF2-40B4-BE49-F238E27FC236}">
              <a16:creationId xmlns:a16="http://schemas.microsoft.com/office/drawing/2014/main" id="{00000000-0008-0000-1D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3" name="OptionButton3">
          <a:extLst>
            <a:ext uri="{FF2B5EF4-FFF2-40B4-BE49-F238E27FC236}">
              <a16:creationId xmlns:a16="http://schemas.microsoft.com/office/drawing/2014/main" id="{00000000-0008-0000-1D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4" name="OptionButton1">
          <a:extLst>
            <a:ext uri="{FF2B5EF4-FFF2-40B4-BE49-F238E27FC236}">
              <a16:creationId xmlns:a16="http://schemas.microsoft.com/office/drawing/2014/main" id="{00000000-0008-0000-1D00-000004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13</xdr:col>
      <xdr:colOff>0</xdr:colOff>
      <xdr:row>0</xdr:row>
      <xdr:rowOff>28575</xdr:rowOff>
    </xdr:from>
    <xdr:to>
      <xdr:col>16</xdr:col>
      <xdr:colOff>28575</xdr:colOff>
      <xdr:row>3</xdr:row>
      <xdr:rowOff>0</xdr:rowOff>
    </xdr:to>
    <xdr:pic>
      <xdr:nvPicPr>
        <xdr:cNvPr id="3" name="Picture 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638800" y="28575"/>
          <a:ext cx="1371600" cy="7429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xdr:from>
      <xdr:col>17</xdr:col>
      <xdr:colOff>485776</xdr:colOff>
      <xdr:row>3</xdr:row>
      <xdr:rowOff>190500</xdr:rowOff>
    </xdr:from>
    <xdr:to>
      <xdr:col>19</xdr:col>
      <xdr:colOff>554176</xdr:colOff>
      <xdr:row>4</xdr:row>
      <xdr:rowOff>198992</xdr:rowOff>
    </xdr:to>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7915276" y="9620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17</xdr:col>
      <xdr:colOff>76200</xdr:colOff>
      <xdr:row>3</xdr:row>
      <xdr:rowOff>0</xdr:rowOff>
    </xdr:from>
    <xdr:to>
      <xdr:col>17</xdr:col>
      <xdr:colOff>438150</xdr:colOff>
      <xdr:row>10</xdr:row>
      <xdr:rowOff>200025</xdr:rowOff>
    </xdr:to>
    <xdr:sp macro="" textlink="">
      <xdr:nvSpPr>
        <xdr:cNvPr id="7" name="右中かっこ 6">
          <a:extLst>
            <a:ext uri="{FF2B5EF4-FFF2-40B4-BE49-F238E27FC236}">
              <a16:creationId xmlns:a16="http://schemas.microsoft.com/office/drawing/2014/main" id="{00000000-0008-0000-1E00-000007000000}"/>
            </a:ext>
          </a:extLst>
        </xdr:cNvPr>
        <xdr:cNvSpPr/>
      </xdr:nvSpPr>
      <xdr:spPr>
        <a:xfrm>
          <a:off x="7505700" y="771525"/>
          <a:ext cx="361950" cy="1933575"/>
        </a:xfrm>
        <a:prstGeom prst="rightBrace">
          <a:avLst>
            <a:gd name="adj1" fmla="val 39414"/>
            <a:gd name="adj2" fmla="val 1610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361950</xdr:colOff>
      <xdr:row>14</xdr:row>
      <xdr:rowOff>142875</xdr:rowOff>
    </xdr:from>
    <xdr:to>
      <xdr:col>19</xdr:col>
      <xdr:colOff>430350</xdr:colOff>
      <xdr:row>15</xdr:row>
      <xdr:rowOff>151367</xdr:rowOff>
    </xdr:to>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7791450" y="3638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17</xdr:col>
      <xdr:colOff>57150</xdr:colOff>
      <xdr:row>7</xdr:row>
      <xdr:rowOff>19050</xdr:rowOff>
    </xdr:from>
    <xdr:to>
      <xdr:col>17</xdr:col>
      <xdr:colOff>304800</xdr:colOff>
      <xdr:row>43</xdr:row>
      <xdr:rowOff>47624</xdr:rowOff>
    </xdr:to>
    <xdr:sp macro="" textlink="">
      <xdr:nvSpPr>
        <xdr:cNvPr id="11" name="右中かっこ 10">
          <a:extLst>
            <a:ext uri="{FF2B5EF4-FFF2-40B4-BE49-F238E27FC236}">
              <a16:creationId xmlns:a16="http://schemas.microsoft.com/office/drawing/2014/main" id="{00000000-0008-0000-1E00-00000B000000}"/>
            </a:ext>
          </a:extLst>
        </xdr:cNvPr>
        <xdr:cNvSpPr/>
      </xdr:nvSpPr>
      <xdr:spPr>
        <a:xfrm>
          <a:off x="7486650" y="1781175"/>
          <a:ext cx="247650" cy="8601074"/>
        </a:xfrm>
        <a:prstGeom prst="rightBrace">
          <a:avLst>
            <a:gd name="adj1" fmla="val 20183"/>
            <a:gd name="adj2" fmla="val 2326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27</xdr:row>
          <xdr:rowOff>28575</xdr:rowOff>
        </xdr:from>
        <xdr:to>
          <xdr:col>4</xdr:col>
          <xdr:colOff>0</xdr:colOff>
          <xdr:row>28</xdr:row>
          <xdr:rowOff>0</xdr:rowOff>
        </xdr:to>
        <xdr:sp macro="" textlink="">
          <xdr:nvSpPr>
            <xdr:cNvPr id="398337" name="Check Box 1" hidden="1">
              <a:extLst>
                <a:ext uri="{63B3BB69-23CF-44E3-9099-C40C66FF867C}">
                  <a14:compatExt spid="_x0000_s398337"/>
                </a:ext>
                <a:ext uri="{FF2B5EF4-FFF2-40B4-BE49-F238E27FC236}">
                  <a16:creationId xmlns:a16="http://schemas.microsoft.com/office/drawing/2014/main" id="{00000000-0008-0000-0300-00000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9525</xdr:rowOff>
        </xdr:from>
        <xdr:to>
          <xdr:col>4</xdr:col>
          <xdr:colOff>0</xdr:colOff>
          <xdr:row>29</xdr:row>
          <xdr:rowOff>9525</xdr:rowOff>
        </xdr:to>
        <xdr:sp macro="" textlink="">
          <xdr:nvSpPr>
            <xdr:cNvPr id="398338" name="Check Box 2" hidden="1">
              <a:extLst>
                <a:ext uri="{63B3BB69-23CF-44E3-9099-C40C66FF867C}">
                  <a14:compatExt spid="_x0000_s398338"/>
                </a:ext>
                <a:ext uri="{FF2B5EF4-FFF2-40B4-BE49-F238E27FC236}">
                  <a16:creationId xmlns:a16="http://schemas.microsoft.com/office/drawing/2014/main" id="{00000000-0008-0000-0300-00000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9525</xdr:rowOff>
        </xdr:from>
        <xdr:to>
          <xdr:col>4</xdr:col>
          <xdr:colOff>0</xdr:colOff>
          <xdr:row>30</xdr:row>
          <xdr:rowOff>0</xdr:rowOff>
        </xdr:to>
        <xdr:sp macro="" textlink="">
          <xdr:nvSpPr>
            <xdr:cNvPr id="398339" name="Check Box 3" hidden="1">
              <a:extLst>
                <a:ext uri="{63B3BB69-23CF-44E3-9099-C40C66FF867C}">
                  <a14:compatExt spid="_x0000_s398339"/>
                </a:ext>
                <a:ext uri="{FF2B5EF4-FFF2-40B4-BE49-F238E27FC236}">
                  <a16:creationId xmlns:a16="http://schemas.microsoft.com/office/drawing/2014/main" id="{00000000-0008-0000-0300-00000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104774</xdr:colOff>
      <xdr:row>14</xdr:row>
      <xdr:rowOff>238123</xdr:rowOff>
    </xdr:from>
    <xdr:to>
      <xdr:col>26</xdr:col>
      <xdr:colOff>287474</xdr:colOff>
      <xdr:row>16</xdr:row>
      <xdr:rowOff>161924</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019924" y="3638548"/>
          <a:ext cx="1440000" cy="4000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建設リサイクル用入力表で入力して下さい。</a:t>
          </a:r>
        </a:p>
      </xdr:txBody>
    </xdr:sp>
    <xdr:clientData/>
  </xdr:twoCellAnchor>
  <xdr:twoCellAnchor>
    <xdr:from>
      <xdr:col>21</xdr:col>
      <xdr:colOff>114299</xdr:colOff>
      <xdr:row>7</xdr:row>
      <xdr:rowOff>19050</xdr:rowOff>
    </xdr:from>
    <xdr:to>
      <xdr:col>22</xdr:col>
      <xdr:colOff>0</xdr:colOff>
      <xdr:row>24</xdr:row>
      <xdr:rowOff>104775</xdr:rowOff>
    </xdr:to>
    <xdr:sp macro="" textlink="">
      <xdr:nvSpPr>
        <xdr:cNvPr id="6" name="右中かっこ 5">
          <a:extLst>
            <a:ext uri="{FF2B5EF4-FFF2-40B4-BE49-F238E27FC236}">
              <a16:creationId xmlns:a16="http://schemas.microsoft.com/office/drawing/2014/main" id="{00000000-0008-0000-0300-000006000000}"/>
            </a:ext>
          </a:extLst>
        </xdr:cNvPr>
        <xdr:cNvSpPr/>
      </xdr:nvSpPr>
      <xdr:spPr>
        <a:xfrm>
          <a:off x="6715124" y="1752600"/>
          <a:ext cx="200026" cy="413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40</xdr:col>
      <xdr:colOff>120650</xdr:colOff>
      <xdr:row>14</xdr:row>
      <xdr:rowOff>124283</xdr:rowOff>
    </xdr:from>
    <xdr:to>
      <xdr:col>48</xdr:col>
      <xdr:colOff>124278</xdr:colOff>
      <xdr:row>15</xdr:row>
      <xdr:rowOff>172362</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2263775" y="3772358"/>
          <a:ext cx="2975428" cy="295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rPr>
            <a:t>リストから選択</a:t>
          </a:r>
        </a:p>
      </xdr:txBody>
    </xdr:sp>
    <xdr:clientData/>
  </xdr:twoCellAnchor>
  <xdr:twoCellAnchor>
    <xdr:from>
      <xdr:col>18</xdr:col>
      <xdr:colOff>523876</xdr:colOff>
      <xdr:row>5</xdr:row>
      <xdr:rowOff>152400</xdr:rowOff>
    </xdr:from>
    <xdr:to>
      <xdr:col>33</xdr:col>
      <xdr:colOff>76200</xdr:colOff>
      <xdr:row>6</xdr:row>
      <xdr:rowOff>160892</xdr:rowOff>
    </xdr:to>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6705601" y="1571625"/>
          <a:ext cx="1438274"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95250</xdr:colOff>
      <xdr:row>5</xdr:row>
      <xdr:rowOff>9525</xdr:rowOff>
    </xdr:from>
    <xdr:to>
      <xdr:col>18</xdr:col>
      <xdr:colOff>457200</xdr:colOff>
      <xdr:row>11</xdr:row>
      <xdr:rowOff>209550</xdr:rowOff>
    </xdr:to>
    <xdr:sp macro="" textlink="">
      <xdr:nvSpPr>
        <xdr:cNvPr id="4" name="右中かっこ 3">
          <a:extLst>
            <a:ext uri="{FF2B5EF4-FFF2-40B4-BE49-F238E27FC236}">
              <a16:creationId xmlns:a16="http://schemas.microsoft.com/office/drawing/2014/main" id="{00000000-0008-0000-1F00-000004000000}"/>
            </a:ext>
          </a:extLst>
        </xdr:cNvPr>
        <xdr:cNvSpPr/>
      </xdr:nvSpPr>
      <xdr:spPr>
        <a:xfrm>
          <a:off x="6276975" y="1428750"/>
          <a:ext cx="361950" cy="1685925"/>
        </a:xfrm>
        <a:prstGeom prst="rightBrace">
          <a:avLst>
            <a:gd name="adj1" fmla="val 39414"/>
            <a:gd name="adj2" fmla="val 1610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18</xdr:col>
      <xdr:colOff>438150</xdr:colOff>
      <xdr:row>4</xdr:row>
      <xdr:rowOff>9525</xdr:rowOff>
    </xdr:from>
    <xdr:to>
      <xdr:col>20</xdr:col>
      <xdr:colOff>620850</xdr:colOff>
      <xdr:row>5</xdr:row>
      <xdr:rowOff>18017</xdr:rowOff>
    </xdr:to>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6619875" y="11811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85725</xdr:colOff>
      <xdr:row>4</xdr:row>
      <xdr:rowOff>133350</xdr:rowOff>
    </xdr:from>
    <xdr:to>
      <xdr:col>18</xdr:col>
      <xdr:colOff>381000</xdr:colOff>
      <xdr:row>4</xdr:row>
      <xdr:rowOff>133350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6267450" y="13049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18</xdr:col>
      <xdr:colOff>371475</xdr:colOff>
      <xdr:row>12</xdr:row>
      <xdr:rowOff>238125</xdr:rowOff>
    </xdr:from>
    <xdr:to>
      <xdr:col>20</xdr:col>
      <xdr:colOff>554175</xdr:colOff>
      <xdr:row>13</xdr:row>
      <xdr:rowOff>246617</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6924675" y="33909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76199</xdr:colOff>
      <xdr:row>8</xdr:row>
      <xdr:rowOff>28575</xdr:rowOff>
    </xdr:from>
    <xdr:to>
      <xdr:col>18</xdr:col>
      <xdr:colOff>314324</xdr:colOff>
      <xdr:row>31</xdr:row>
      <xdr:rowOff>19050</xdr:rowOff>
    </xdr:to>
    <xdr:sp macro="" textlink="">
      <xdr:nvSpPr>
        <xdr:cNvPr id="8" name="右中かっこ 7">
          <a:extLst>
            <a:ext uri="{FF2B5EF4-FFF2-40B4-BE49-F238E27FC236}">
              <a16:creationId xmlns:a16="http://schemas.microsoft.com/office/drawing/2014/main" id="{00000000-0008-0000-1F00-000008000000}"/>
            </a:ext>
          </a:extLst>
        </xdr:cNvPr>
        <xdr:cNvSpPr/>
      </xdr:nvSpPr>
      <xdr:spPr>
        <a:xfrm>
          <a:off x="6629399" y="2190750"/>
          <a:ext cx="238125" cy="5686425"/>
        </a:xfrm>
        <a:prstGeom prst="rightBrace">
          <a:avLst>
            <a:gd name="adj1" fmla="val 20183"/>
            <a:gd name="adj2" fmla="val 2326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55</xdr:row>
      <xdr:rowOff>0</xdr:rowOff>
    </xdr:from>
    <xdr:to>
      <xdr:col>28</xdr:col>
      <xdr:colOff>0</xdr:colOff>
      <xdr:row>76</xdr:row>
      <xdr:rowOff>0</xdr:rowOff>
    </xdr:to>
    <xdr:sp macro="" textlink="">
      <xdr:nvSpPr>
        <xdr:cNvPr id="9" name="Rectangle 9">
          <a:extLst>
            <a:ext uri="{FF2B5EF4-FFF2-40B4-BE49-F238E27FC236}">
              <a16:creationId xmlns:a16="http://schemas.microsoft.com/office/drawing/2014/main" id="{00000000-0008-0000-2000-000009000000}"/>
            </a:ext>
          </a:extLst>
        </xdr:cNvPr>
        <xdr:cNvSpPr>
          <a:spLocks noChangeArrowheads="1"/>
        </xdr:cNvSpPr>
      </xdr:nvSpPr>
      <xdr:spPr bwMode="auto">
        <a:xfrm>
          <a:off x="1047750" y="10715625"/>
          <a:ext cx="4819650" cy="3600450"/>
        </a:xfrm>
        <a:prstGeom prst="rect">
          <a:avLst/>
        </a:prstGeom>
        <a:solidFill>
          <a:srgbClr val="FFFFFF"/>
        </a:solidFill>
        <a:ln w="9525">
          <a:solidFill>
            <a:srgbClr val="000000"/>
          </a:solidFill>
          <a:miter lim="800000"/>
          <a:headEnd/>
          <a:tailEnd/>
        </a:ln>
      </xdr:spPr>
    </xdr:sp>
    <xdr:clientData/>
  </xdr:twoCellAnchor>
  <xdr:twoCellAnchor>
    <xdr:from>
      <xdr:col>5</xdr:col>
      <xdr:colOff>0</xdr:colOff>
      <xdr:row>79</xdr:row>
      <xdr:rowOff>0</xdr:rowOff>
    </xdr:from>
    <xdr:to>
      <xdr:col>28</xdr:col>
      <xdr:colOff>0</xdr:colOff>
      <xdr:row>100</xdr:row>
      <xdr:rowOff>0</xdr:rowOff>
    </xdr:to>
    <xdr:sp macro="" textlink="">
      <xdr:nvSpPr>
        <xdr:cNvPr id="10" name="Rectangle 10">
          <a:extLst>
            <a:ext uri="{FF2B5EF4-FFF2-40B4-BE49-F238E27FC236}">
              <a16:creationId xmlns:a16="http://schemas.microsoft.com/office/drawing/2014/main" id="{00000000-0008-0000-2000-00000A000000}"/>
            </a:ext>
          </a:extLst>
        </xdr:cNvPr>
        <xdr:cNvSpPr>
          <a:spLocks noChangeArrowheads="1"/>
        </xdr:cNvSpPr>
      </xdr:nvSpPr>
      <xdr:spPr bwMode="auto">
        <a:xfrm>
          <a:off x="1047750" y="14830425"/>
          <a:ext cx="4819650" cy="3600450"/>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113</xdr:row>
      <xdr:rowOff>0</xdr:rowOff>
    </xdr:from>
    <xdr:to>
      <xdr:col>30</xdr:col>
      <xdr:colOff>0</xdr:colOff>
      <xdr:row>157</xdr:row>
      <xdr:rowOff>0</xdr:rowOff>
    </xdr:to>
    <xdr:sp macro="" textlink="">
      <xdr:nvSpPr>
        <xdr:cNvPr id="11" name="Rectangle 11">
          <a:extLst>
            <a:ext uri="{FF2B5EF4-FFF2-40B4-BE49-F238E27FC236}">
              <a16:creationId xmlns:a16="http://schemas.microsoft.com/office/drawing/2014/main" id="{00000000-0008-0000-2000-00000B000000}"/>
            </a:ext>
          </a:extLst>
        </xdr:cNvPr>
        <xdr:cNvSpPr>
          <a:spLocks noChangeArrowheads="1"/>
        </xdr:cNvSpPr>
      </xdr:nvSpPr>
      <xdr:spPr bwMode="auto">
        <a:xfrm>
          <a:off x="209550" y="21431250"/>
          <a:ext cx="6076950" cy="7543800"/>
        </a:xfrm>
        <a:prstGeom prst="rect">
          <a:avLst/>
        </a:prstGeom>
        <a:solidFill>
          <a:srgbClr val="FFFFFF"/>
        </a:solidFill>
        <a:ln w="9525">
          <a:solidFill>
            <a:srgbClr val="000000"/>
          </a:solidFill>
          <a:miter lim="800000"/>
          <a:headEnd/>
          <a:tailEnd/>
        </a:ln>
      </xdr:spPr>
    </xdr:sp>
    <xdr:clientData/>
  </xdr:twoCellAnchor>
  <xdr:twoCellAnchor>
    <xdr:from>
      <xdr:col>13</xdr:col>
      <xdr:colOff>0</xdr:colOff>
      <xdr:row>116</xdr:row>
      <xdr:rowOff>0</xdr:rowOff>
    </xdr:from>
    <xdr:to>
      <xdr:col>17</xdr:col>
      <xdr:colOff>0</xdr:colOff>
      <xdr:row>118</xdr:row>
      <xdr:rowOff>0</xdr:rowOff>
    </xdr:to>
    <xdr:sp macro="" textlink="">
      <xdr:nvSpPr>
        <xdr:cNvPr id="12" name="Text Box 12">
          <a:extLst>
            <a:ext uri="{FF2B5EF4-FFF2-40B4-BE49-F238E27FC236}">
              <a16:creationId xmlns:a16="http://schemas.microsoft.com/office/drawing/2014/main" id="{00000000-0008-0000-2000-00000C000000}"/>
            </a:ext>
          </a:extLst>
        </xdr:cNvPr>
        <xdr:cNvSpPr txBox="1">
          <a:spLocks noChangeArrowheads="1"/>
        </xdr:cNvSpPr>
      </xdr:nvSpPr>
      <xdr:spPr bwMode="auto">
        <a:xfrm>
          <a:off x="2724150" y="21945600"/>
          <a:ext cx="838200" cy="3429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平面図</a:t>
          </a:r>
        </a:p>
      </xdr:txBody>
    </xdr:sp>
    <xdr:clientData fPrintsWithSheet="0"/>
  </xdr:twoCellAnchor>
  <xdr:twoCellAnchor>
    <xdr:from>
      <xdr:col>1</xdr:col>
      <xdr:colOff>0</xdr:colOff>
      <xdr:row>161</xdr:row>
      <xdr:rowOff>0</xdr:rowOff>
    </xdr:from>
    <xdr:to>
      <xdr:col>30</xdr:col>
      <xdr:colOff>0</xdr:colOff>
      <xdr:row>213</xdr:row>
      <xdr:rowOff>0</xdr:rowOff>
    </xdr:to>
    <xdr:sp macro="" textlink="">
      <xdr:nvSpPr>
        <xdr:cNvPr id="13" name="Rectangle 13">
          <a:extLst>
            <a:ext uri="{FF2B5EF4-FFF2-40B4-BE49-F238E27FC236}">
              <a16:creationId xmlns:a16="http://schemas.microsoft.com/office/drawing/2014/main" id="{00000000-0008-0000-2000-00000D000000}"/>
            </a:ext>
          </a:extLst>
        </xdr:cNvPr>
        <xdr:cNvSpPr>
          <a:spLocks noChangeArrowheads="1"/>
        </xdr:cNvSpPr>
      </xdr:nvSpPr>
      <xdr:spPr bwMode="auto">
        <a:xfrm>
          <a:off x="209550" y="29756100"/>
          <a:ext cx="6076950" cy="8915400"/>
        </a:xfrm>
        <a:prstGeom prst="rect">
          <a:avLst/>
        </a:prstGeom>
        <a:solidFill>
          <a:srgbClr val="FFFFFF"/>
        </a:solidFill>
        <a:ln w="9525">
          <a:solidFill>
            <a:srgbClr val="000000"/>
          </a:solidFill>
          <a:miter lim="800000"/>
          <a:headEnd/>
          <a:tailEnd/>
        </a:ln>
      </xdr:spPr>
    </xdr:sp>
    <xdr:clientData/>
  </xdr:twoCellAnchor>
  <xdr:twoCellAnchor>
    <xdr:from>
      <xdr:col>32</xdr:col>
      <xdr:colOff>133349</xdr:colOff>
      <xdr:row>7</xdr:row>
      <xdr:rowOff>95250</xdr:rowOff>
    </xdr:from>
    <xdr:to>
      <xdr:col>39</xdr:col>
      <xdr:colOff>106499</xdr:colOff>
      <xdr:row>9</xdr:row>
      <xdr:rowOff>8492</xdr:rowOff>
    </xdr:to>
    <xdr:sp macro="" textlink="">
      <xdr:nvSpPr>
        <xdr:cNvPr id="14" name="テキスト ボックス 13">
          <a:extLst>
            <a:ext uri="{FF2B5EF4-FFF2-40B4-BE49-F238E27FC236}">
              <a16:creationId xmlns:a16="http://schemas.microsoft.com/office/drawing/2014/main" id="{00000000-0008-0000-2000-00000E000000}"/>
            </a:ext>
          </a:extLst>
        </xdr:cNvPr>
        <xdr:cNvSpPr txBox="1"/>
      </xdr:nvSpPr>
      <xdr:spPr>
        <a:xfrm>
          <a:off x="6838949" y="1438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76200</xdr:colOff>
      <xdr:row>3</xdr:row>
      <xdr:rowOff>0</xdr:rowOff>
    </xdr:from>
    <xdr:to>
      <xdr:col>32</xdr:col>
      <xdr:colOff>19050</xdr:colOff>
      <xdr:row>13</xdr:row>
      <xdr:rowOff>9525</xdr:rowOff>
    </xdr:to>
    <xdr:sp macro="" textlink="">
      <xdr:nvSpPr>
        <xdr:cNvPr id="15" name="右中かっこ 14">
          <a:extLst>
            <a:ext uri="{FF2B5EF4-FFF2-40B4-BE49-F238E27FC236}">
              <a16:creationId xmlns:a16="http://schemas.microsoft.com/office/drawing/2014/main" id="{00000000-0008-0000-2000-00000F000000}"/>
            </a:ext>
          </a:extLst>
        </xdr:cNvPr>
        <xdr:cNvSpPr/>
      </xdr:nvSpPr>
      <xdr:spPr>
        <a:xfrm>
          <a:off x="6572250" y="609600"/>
          <a:ext cx="152400" cy="1943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76199</xdr:colOff>
      <xdr:row>24</xdr:row>
      <xdr:rowOff>38100</xdr:rowOff>
    </xdr:from>
    <xdr:to>
      <xdr:col>39</xdr:col>
      <xdr:colOff>49349</xdr:colOff>
      <xdr:row>24</xdr:row>
      <xdr:rowOff>294242</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6781799" y="4638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57150</xdr:colOff>
      <xdr:row>22</xdr:row>
      <xdr:rowOff>161925</xdr:rowOff>
    </xdr:from>
    <xdr:to>
      <xdr:col>31</xdr:col>
      <xdr:colOff>180975</xdr:colOff>
      <xdr:row>26</xdr:row>
      <xdr:rowOff>19050</xdr:rowOff>
    </xdr:to>
    <xdr:sp macro="" textlink="">
      <xdr:nvSpPr>
        <xdr:cNvPr id="17" name="右中かっこ 16">
          <a:extLst>
            <a:ext uri="{FF2B5EF4-FFF2-40B4-BE49-F238E27FC236}">
              <a16:creationId xmlns:a16="http://schemas.microsoft.com/office/drawing/2014/main" id="{00000000-0008-0000-2000-000011000000}"/>
            </a:ext>
          </a:extLst>
        </xdr:cNvPr>
        <xdr:cNvSpPr/>
      </xdr:nvSpPr>
      <xdr:spPr>
        <a:xfrm>
          <a:off x="6553200" y="42481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28</xdr:row>
      <xdr:rowOff>123825</xdr:rowOff>
    </xdr:from>
    <xdr:to>
      <xdr:col>39</xdr:col>
      <xdr:colOff>58875</xdr:colOff>
      <xdr:row>29</xdr:row>
      <xdr:rowOff>151367</xdr:rowOff>
    </xdr:to>
    <xdr:sp macro="" textlink="">
      <xdr:nvSpPr>
        <xdr:cNvPr id="18" name="テキスト ボックス 17">
          <a:extLst>
            <a:ext uri="{FF2B5EF4-FFF2-40B4-BE49-F238E27FC236}">
              <a16:creationId xmlns:a16="http://schemas.microsoft.com/office/drawing/2014/main" id="{00000000-0008-0000-2000-000012000000}"/>
            </a:ext>
          </a:extLst>
        </xdr:cNvPr>
        <xdr:cNvSpPr txBox="1"/>
      </xdr:nvSpPr>
      <xdr:spPr>
        <a:xfrm>
          <a:off x="6791325" y="58864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31</xdr:col>
      <xdr:colOff>57151</xdr:colOff>
      <xdr:row>26</xdr:row>
      <xdr:rowOff>9525</xdr:rowOff>
    </xdr:from>
    <xdr:to>
      <xdr:col>31</xdr:col>
      <xdr:colOff>190501</xdr:colOff>
      <xdr:row>32</xdr:row>
      <xdr:rowOff>66675</xdr:rowOff>
    </xdr:to>
    <xdr:sp macro="" textlink="">
      <xdr:nvSpPr>
        <xdr:cNvPr id="19" name="右中かっこ 18">
          <a:extLst>
            <a:ext uri="{FF2B5EF4-FFF2-40B4-BE49-F238E27FC236}">
              <a16:creationId xmlns:a16="http://schemas.microsoft.com/office/drawing/2014/main" id="{00000000-0008-0000-2000-000013000000}"/>
            </a:ext>
          </a:extLst>
        </xdr:cNvPr>
        <xdr:cNvSpPr/>
      </xdr:nvSpPr>
      <xdr:spPr>
        <a:xfrm>
          <a:off x="6553201" y="5295900"/>
          <a:ext cx="133350" cy="1447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66674</xdr:colOff>
      <xdr:row>110</xdr:row>
      <xdr:rowOff>28575</xdr:rowOff>
    </xdr:from>
    <xdr:to>
      <xdr:col>39</xdr:col>
      <xdr:colOff>39824</xdr:colOff>
      <xdr:row>110</xdr:row>
      <xdr:rowOff>284717</xdr:rowOff>
    </xdr:to>
    <xdr:sp macro="" textlink="">
      <xdr:nvSpPr>
        <xdr:cNvPr id="20" name="テキスト ボックス 19">
          <a:extLst>
            <a:ext uri="{FF2B5EF4-FFF2-40B4-BE49-F238E27FC236}">
              <a16:creationId xmlns:a16="http://schemas.microsoft.com/office/drawing/2014/main" id="{00000000-0008-0000-2000-000014000000}"/>
            </a:ext>
          </a:extLst>
        </xdr:cNvPr>
        <xdr:cNvSpPr txBox="1"/>
      </xdr:nvSpPr>
      <xdr:spPr>
        <a:xfrm>
          <a:off x="6772274" y="206025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47625</xdr:colOff>
      <xdr:row>108</xdr:row>
      <xdr:rowOff>152400</xdr:rowOff>
    </xdr:from>
    <xdr:to>
      <xdr:col>31</xdr:col>
      <xdr:colOff>171450</xdr:colOff>
      <xdr:row>112</xdr:row>
      <xdr:rowOff>9525</xdr:rowOff>
    </xdr:to>
    <xdr:sp macro="" textlink="">
      <xdr:nvSpPr>
        <xdr:cNvPr id="21" name="右中かっこ 20">
          <a:extLst>
            <a:ext uri="{FF2B5EF4-FFF2-40B4-BE49-F238E27FC236}">
              <a16:creationId xmlns:a16="http://schemas.microsoft.com/office/drawing/2014/main" id="{00000000-0008-0000-2000-000015000000}"/>
            </a:ext>
          </a:extLst>
        </xdr:cNvPr>
        <xdr:cNvSpPr/>
      </xdr:nvSpPr>
      <xdr:spPr>
        <a:xfrm>
          <a:off x="6543675" y="202120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32</xdr:col>
      <xdr:colOff>71931</xdr:colOff>
      <xdr:row>1</xdr:row>
      <xdr:rowOff>156220</xdr:rowOff>
    </xdr:from>
    <xdr:to>
      <xdr:col>37</xdr:col>
      <xdr:colOff>101931</xdr:colOff>
      <xdr:row>4</xdr:row>
      <xdr:rowOff>224320</xdr:rowOff>
    </xdr:to>
    <xdr:sp macro="" textlink="">
      <xdr:nvSpPr>
        <xdr:cNvPr id="3" name="楕円 2">
          <a:extLst>
            <a:ext uri="{FF2B5EF4-FFF2-40B4-BE49-F238E27FC236}">
              <a16:creationId xmlns:a16="http://schemas.microsoft.com/office/drawing/2014/main" id="{00000000-0008-0000-2100-000003000000}"/>
            </a:ext>
          </a:extLst>
        </xdr:cNvPr>
        <xdr:cNvSpPr/>
      </xdr:nvSpPr>
      <xdr:spPr>
        <a:xfrm>
          <a:off x="4948731" y="372120"/>
          <a:ext cx="792000" cy="792000"/>
        </a:xfrm>
        <a:prstGeom prst="ellipse">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rPr>
            <a:t>発注機関</a:t>
          </a:r>
          <a:endParaRPr kumimoji="1" lang="en-US" altLang="ja-JP" sz="600">
            <a:solidFill>
              <a:schemeClr val="bg1">
                <a:lumMod val="50000"/>
              </a:schemeClr>
            </a:solidFill>
          </a:endParaRPr>
        </a:p>
        <a:p>
          <a:pPr algn="ctr"/>
          <a:r>
            <a:rPr kumimoji="1" lang="en-US" altLang="ja-JP" sz="600" baseline="0">
              <a:solidFill>
                <a:schemeClr val="bg1">
                  <a:lumMod val="50000"/>
                </a:schemeClr>
              </a:solidFill>
            </a:rPr>
            <a:t>  </a:t>
          </a:r>
          <a:r>
            <a:rPr kumimoji="1" lang="ja-JP" altLang="en-US" sz="600">
              <a:solidFill>
                <a:schemeClr val="bg1">
                  <a:lumMod val="50000"/>
                </a:schemeClr>
              </a:solidFill>
            </a:rPr>
            <a:t>受付印</a:t>
          </a:r>
          <a:endParaRPr kumimoji="1" lang="en-US" altLang="ja-JP" sz="600">
            <a:solidFill>
              <a:schemeClr val="bg1">
                <a:lumMod val="50000"/>
              </a:schemeClr>
            </a:solidFill>
          </a:endParaRPr>
        </a:p>
        <a:p>
          <a:pPr algn="ctr"/>
          <a:r>
            <a:rPr kumimoji="1" lang="ja-JP" altLang="en-US" sz="600">
              <a:solidFill>
                <a:schemeClr val="bg1">
                  <a:lumMod val="50000"/>
                </a:schemeClr>
              </a:solidFill>
            </a:rPr>
            <a:t>（２部とも）</a:t>
          </a:r>
        </a:p>
      </xdr:txBody>
    </xdr:sp>
    <xdr:clientData/>
  </xdr:twoCellAnchor>
  <xdr:twoCellAnchor>
    <xdr:from>
      <xdr:col>38</xdr:col>
      <xdr:colOff>266700</xdr:colOff>
      <xdr:row>12</xdr:row>
      <xdr:rowOff>38099</xdr:rowOff>
    </xdr:from>
    <xdr:to>
      <xdr:col>38</xdr:col>
      <xdr:colOff>457200</xdr:colOff>
      <xdr:row>18</xdr:row>
      <xdr:rowOff>180975</xdr:rowOff>
    </xdr:to>
    <xdr:sp macro="" textlink="">
      <xdr:nvSpPr>
        <xdr:cNvPr id="4" name="右中かっこ 3">
          <a:extLst>
            <a:ext uri="{FF2B5EF4-FFF2-40B4-BE49-F238E27FC236}">
              <a16:creationId xmlns:a16="http://schemas.microsoft.com/office/drawing/2014/main" id="{00000000-0008-0000-2100-000004000000}"/>
            </a:ext>
          </a:extLst>
        </xdr:cNvPr>
        <xdr:cNvSpPr/>
      </xdr:nvSpPr>
      <xdr:spPr>
        <a:xfrm>
          <a:off x="6419850" y="1933574"/>
          <a:ext cx="190500" cy="1228726"/>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14</xdr:row>
      <xdr:rowOff>171451</xdr:rowOff>
    </xdr:from>
    <xdr:to>
      <xdr:col>43</xdr:col>
      <xdr:colOff>476250</xdr:colOff>
      <xdr:row>16</xdr:row>
      <xdr:rowOff>19050</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6667500" y="2428876"/>
          <a:ext cx="2486025" cy="2095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上天草市との契約の内容を記載する</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xdr:txBody>
    </xdr:sp>
    <xdr:clientData fPrintsWithSheet="0"/>
  </xdr:twoCellAnchor>
  <xdr:twoCellAnchor>
    <xdr:from>
      <xdr:col>38</xdr:col>
      <xdr:colOff>266701</xdr:colOff>
      <xdr:row>7</xdr:row>
      <xdr:rowOff>38100</xdr:rowOff>
    </xdr:from>
    <xdr:to>
      <xdr:col>38</xdr:col>
      <xdr:colOff>476251</xdr:colOff>
      <xdr:row>10</xdr:row>
      <xdr:rowOff>133350</xdr:rowOff>
    </xdr:to>
    <xdr:sp macro="" textlink="">
      <xdr:nvSpPr>
        <xdr:cNvPr id="6" name="右中かっこ 5">
          <a:extLst>
            <a:ext uri="{FF2B5EF4-FFF2-40B4-BE49-F238E27FC236}">
              <a16:creationId xmlns:a16="http://schemas.microsoft.com/office/drawing/2014/main" id="{00000000-0008-0000-2100-000006000000}"/>
            </a:ext>
          </a:extLst>
        </xdr:cNvPr>
        <xdr:cNvSpPr/>
      </xdr:nvSpPr>
      <xdr:spPr>
        <a:xfrm>
          <a:off x="6419851" y="1171575"/>
          <a:ext cx="209550" cy="638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7</xdr:row>
      <xdr:rowOff>161926</xdr:rowOff>
    </xdr:from>
    <xdr:to>
      <xdr:col>46</xdr:col>
      <xdr:colOff>238125</xdr:colOff>
      <xdr:row>10</xdr:row>
      <xdr:rowOff>0</xdr:rowOff>
    </xdr:to>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6677025" y="1295401"/>
          <a:ext cx="3752850" cy="3809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作成建設業者が受けている許可を全て記入（業種は略称でも可）</a:t>
          </a:r>
        </a:p>
      </xdr:txBody>
    </xdr:sp>
    <xdr:clientData fPrintsWithSheet="0"/>
  </xdr:twoCellAnchor>
  <xdr:twoCellAnchor>
    <xdr:from>
      <xdr:col>39</xdr:col>
      <xdr:colOff>1</xdr:colOff>
      <xdr:row>0</xdr:row>
      <xdr:rowOff>47625</xdr:rowOff>
    </xdr:from>
    <xdr:to>
      <xdr:col>42</xdr:col>
      <xdr:colOff>390526</xdr:colOff>
      <xdr:row>2</xdr:row>
      <xdr:rowOff>38099</xdr:rowOff>
    </xdr:to>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6657976" y="47625"/>
          <a:ext cx="1905000" cy="2095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eaLnBrk="1" fontAlgn="auto" latinLnBrk="0" hangingPunct="1"/>
          <a:r>
            <a:rPr kumimoji="1" lang="ja-JP" altLang="ja-JP" sz="1100" b="0" i="0" baseline="0">
              <a:effectLst/>
              <a:latin typeface="+mn-lt"/>
              <a:ea typeface="+mn-ea"/>
              <a:cs typeface="+mn-cs"/>
            </a:rPr>
            <a:t>入力表で入力して下さい。</a:t>
          </a:r>
          <a:endParaRPr lang="ja-JP" altLang="ja-JP" sz="900">
            <a:effectLst/>
          </a:endParaRPr>
        </a:p>
      </xdr:txBody>
    </xdr:sp>
    <xdr:clientData fPrintsWithSheet="0"/>
  </xdr:twoCellAnchor>
  <xdr:twoCellAnchor>
    <xdr:from>
      <xdr:col>38</xdr:col>
      <xdr:colOff>152400</xdr:colOff>
      <xdr:row>0</xdr:row>
      <xdr:rowOff>133350</xdr:rowOff>
    </xdr:from>
    <xdr:to>
      <xdr:col>38</xdr:col>
      <xdr:colOff>447675</xdr:colOff>
      <xdr:row>0</xdr:row>
      <xdr:rowOff>133350</xdr:rowOff>
    </xdr:to>
    <xdr:cxnSp macro="">
      <xdr:nvCxnSpPr>
        <xdr:cNvPr id="9" name="直線矢印コネクタ 8">
          <a:extLst>
            <a:ext uri="{FF2B5EF4-FFF2-40B4-BE49-F238E27FC236}">
              <a16:creationId xmlns:a16="http://schemas.microsoft.com/office/drawing/2014/main" id="{00000000-0008-0000-2100-000009000000}"/>
            </a:ext>
          </a:extLst>
        </xdr:cNvPr>
        <xdr:cNvCxnSpPr/>
      </xdr:nvCxnSpPr>
      <xdr:spPr>
        <a:xfrm flipH="1">
          <a:off x="6305550" y="13335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333375</xdr:colOff>
      <xdr:row>21</xdr:row>
      <xdr:rowOff>28575</xdr:rowOff>
    </xdr:from>
    <xdr:to>
      <xdr:col>38</xdr:col>
      <xdr:colOff>466725</xdr:colOff>
      <xdr:row>22</xdr:row>
      <xdr:rowOff>171450</xdr:rowOff>
    </xdr:to>
    <xdr:sp macro="" textlink="">
      <xdr:nvSpPr>
        <xdr:cNvPr id="10" name="右中かっこ 9">
          <a:extLst>
            <a:ext uri="{FF2B5EF4-FFF2-40B4-BE49-F238E27FC236}">
              <a16:creationId xmlns:a16="http://schemas.microsoft.com/office/drawing/2014/main" id="{00000000-0008-0000-2100-00000A000000}"/>
            </a:ext>
          </a:extLst>
        </xdr:cNvPr>
        <xdr:cNvSpPr/>
      </xdr:nvSpPr>
      <xdr:spPr>
        <a:xfrm>
          <a:off x="6486525" y="34099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333375</xdr:colOff>
      <xdr:row>30</xdr:row>
      <xdr:rowOff>19050</xdr:rowOff>
    </xdr:from>
    <xdr:to>
      <xdr:col>38</xdr:col>
      <xdr:colOff>466725</xdr:colOff>
      <xdr:row>31</xdr:row>
      <xdr:rowOff>161925</xdr:rowOff>
    </xdr:to>
    <xdr:sp macro="" textlink="">
      <xdr:nvSpPr>
        <xdr:cNvPr id="11" name="右中かっこ 10">
          <a:extLst>
            <a:ext uri="{FF2B5EF4-FFF2-40B4-BE49-F238E27FC236}">
              <a16:creationId xmlns:a16="http://schemas.microsoft.com/office/drawing/2014/main" id="{00000000-0008-0000-2100-00000B000000}"/>
            </a:ext>
          </a:extLst>
        </xdr:cNvPr>
        <xdr:cNvSpPr/>
      </xdr:nvSpPr>
      <xdr:spPr>
        <a:xfrm>
          <a:off x="6486525" y="47434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20</xdr:row>
      <xdr:rowOff>71992</xdr:rowOff>
    </xdr:from>
    <xdr:to>
      <xdr:col>45</xdr:col>
      <xdr:colOff>209550</xdr:colOff>
      <xdr:row>23</xdr:row>
      <xdr:rowOff>0</xdr:rowOff>
    </xdr:to>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6625634" y="3394666"/>
          <a:ext cx="3214134" cy="4762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下請契約 ： 一次下請と契約を締結した営業所</a:t>
          </a:r>
        </a:p>
      </xdr:txBody>
    </xdr:sp>
    <xdr:clientData fPrintsWithSheet="0"/>
  </xdr:twoCellAnchor>
  <xdr:twoCellAnchor>
    <xdr:from>
      <xdr:col>39</xdr:col>
      <xdr:colOff>3059</xdr:colOff>
      <xdr:row>29</xdr:row>
      <xdr:rowOff>28575</xdr:rowOff>
    </xdr:from>
    <xdr:to>
      <xdr:col>55</xdr:col>
      <xdr:colOff>620825</xdr:colOff>
      <xdr:row>33</xdr:row>
      <xdr:rowOff>47625</xdr:rowOff>
    </xdr:to>
    <xdr:sp macro="" textlink="">
      <xdr:nvSpPr>
        <xdr:cNvPr id="13" name="テキスト ボックス 12">
          <a:extLst>
            <a:ext uri="{FF2B5EF4-FFF2-40B4-BE49-F238E27FC236}">
              <a16:creationId xmlns:a16="http://schemas.microsoft.com/office/drawing/2014/main" id="{00000000-0008-0000-2100-00000D000000}"/>
            </a:ext>
          </a:extLst>
        </xdr:cNvPr>
        <xdr:cNvSpPr txBox="1"/>
      </xdr:nvSpPr>
      <xdr:spPr>
        <a:xfrm>
          <a:off x="6645046" y="4833597"/>
          <a:ext cx="7829551" cy="5888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　　下請契約 ： 一次下請と契約を締結した営業所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事業書整理番号及び事業所番号を記入。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27</xdr:row>
      <xdr:rowOff>28575</xdr:rowOff>
    </xdr:from>
    <xdr:to>
      <xdr:col>38</xdr:col>
      <xdr:colOff>476250</xdr:colOff>
      <xdr:row>28</xdr:row>
      <xdr:rowOff>171450</xdr:rowOff>
    </xdr:to>
    <xdr:sp macro="" textlink="">
      <xdr:nvSpPr>
        <xdr:cNvPr id="14" name="右中かっこ 13">
          <a:extLst>
            <a:ext uri="{FF2B5EF4-FFF2-40B4-BE49-F238E27FC236}">
              <a16:creationId xmlns:a16="http://schemas.microsoft.com/office/drawing/2014/main" id="{00000000-0008-0000-2100-00000E000000}"/>
            </a:ext>
          </a:extLst>
        </xdr:cNvPr>
        <xdr:cNvSpPr/>
      </xdr:nvSpPr>
      <xdr:spPr>
        <a:xfrm>
          <a:off x="6496050" y="42100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25</xdr:row>
      <xdr:rowOff>85727</xdr:rowOff>
    </xdr:from>
    <xdr:to>
      <xdr:col>48</xdr:col>
      <xdr:colOff>340178</xdr:colOff>
      <xdr:row>28</xdr:row>
      <xdr:rowOff>171450</xdr:rowOff>
    </xdr:to>
    <xdr:sp macro="" textlink="">
      <xdr:nvSpPr>
        <xdr:cNvPr id="15" name="テキスト ボックス 14">
          <a:extLst>
            <a:ext uri="{FF2B5EF4-FFF2-40B4-BE49-F238E27FC236}">
              <a16:creationId xmlns:a16="http://schemas.microsoft.com/office/drawing/2014/main" id="{00000000-0008-0000-2100-00000F000000}"/>
            </a:ext>
          </a:extLst>
        </xdr:cNvPr>
        <xdr:cNvSpPr txBox="1"/>
      </xdr:nvSpPr>
      <xdr:spPr>
        <a:xfrm>
          <a:off x="6667500" y="4048127"/>
          <a:ext cx="4874078" cy="48577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38</xdr:col>
      <xdr:colOff>333375</xdr:colOff>
      <xdr:row>33</xdr:row>
      <xdr:rowOff>28575</xdr:rowOff>
    </xdr:from>
    <xdr:to>
      <xdr:col>38</xdr:col>
      <xdr:colOff>466725</xdr:colOff>
      <xdr:row>34</xdr:row>
      <xdr:rowOff>171450</xdr:rowOff>
    </xdr:to>
    <xdr:sp macro="" textlink="">
      <xdr:nvSpPr>
        <xdr:cNvPr id="16" name="右中かっこ 15">
          <a:extLst>
            <a:ext uri="{FF2B5EF4-FFF2-40B4-BE49-F238E27FC236}">
              <a16:creationId xmlns:a16="http://schemas.microsoft.com/office/drawing/2014/main" id="{00000000-0008-0000-2100-000010000000}"/>
            </a:ext>
          </a:extLst>
        </xdr:cNvPr>
        <xdr:cNvSpPr/>
      </xdr:nvSpPr>
      <xdr:spPr>
        <a:xfrm>
          <a:off x="6486525" y="5153025"/>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35</xdr:row>
      <xdr:rowOff>19050</xdr:rowOff>
    </xdr:from>
    <xdr:to>
      <xdr:col>38</xdr:col>
      <xdr:colOff>476250</xdr:colOff>
      <xdr:row>36</xdr:row>
      <xdr:rowOff>161925</xdr:rowOff>
    </xdr:to>
    <xdr:sp macro="" textlink="">
      <xdr:nvSpPr>
        <xdr:cNvPr id="17" name="右中かっこ 16">
          <a:extLst>
            <a:ext uri="{FF2B5EF4-FFF2-40B4-BE49-F238E27FC236}">
              <a16:creationId xmlns:a16="http://schemas.microsoft.com/office/drawing/2014/main" id="{00000000-0008-0000-2100-000011000000}"/>
            </a:ext>
          </a:extLst>
        </xdr:cNvPr>
        <xdr:cNvSpPr/>
      </xdr:nvSpPr>
      <xdr:spPr>
        <a:xfrm>
          <a:off x="6496050" y="55054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37</xdr:row>
      <xdr:rowOff>28575</xdr:rowOff>
    </xdr:from>
    <xdr:to>
      <xdr:col>38</xdr:col>
      <xdr:colOff>476250</xdr:colOff>
      <xdr:row>39</xdr:row>
      <xdr:rowOff>95250</xdr:rowOff>
    </xdr:to>
    <xdr:sp macro="" textlink="">
      <xdr:nvSpPr>
        <xdr:cNvPr id="18" name="右中かっこ 17">
          <a:extLst>
            <a:ext uri="{FF2B5EF4-FFF2-40B4-BE49-F238E27FC236}">
              <a16:creationId xmlns:a16="http://schemas.microsoft.com/office/drawing/2014/main" id="{00000000-0008-0000-2100-000012000000}"/>
            </a:ext>
          </a:extLst>
        </xdr:cNvPr>
        <xdr:cNvSpPr/>
      </xdr:nvSpPr>
      <xdr:spPr>
        <a:xfrm>
          <a:off x="6496050" y="5876925"/>
          <a:ext cx="133350" cy="333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342901</xdr:colOff>
      <xdr:row>42</xdr:row>
      <xdr:rowOff>47625</xdr:rowOff>
    </xdr:from>
    <xdr:to>
      <xdr:col>38</xdr:col>
      <xdr:colOff>476251</xdr:colOff>
      <xdr:row>46</xdr:row>
      <xdr:rowOff>123825</xdr:rowOff>
    </xdr:to>
    <xdr:sp macro="" textlink="">
      <xdr:nvSpPr>
        <xdr:cNvPr id="19" name="右中かっこ 18">
          <a:extLst>
            <a:ext uri="{FF2B5EF4-FFF2-40B4-BE49-F238E27FC236}">
              <a16:creationId xmlns:a16="http://schemas.microsoft.com/office/drawing/2014/main" id="{00000000-0008-0000-2100-000013000000}"/>
            </a:ext>
          </a:extLst>
        </xdr:cNvPr>
        <xdr:cNvSpPr/>
      </xdr:nvSpPr>
      <xdr:spPr>
        <a:xfrm>
          <a:off x="6496051" y="6657975"/>
          <a:ext cx="133350" cy="800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9524</xdr:colOff>
      <xdr:row>33</xdr:row>
      <xdr:rowOff>114300</xdr:rowOff>
    </xdr:from>
    <xdr:to>
      <xdr:col>51</xdr:col>
      <xdr:colOff>19049</xdr:colOff>
      <xdr:row>34</xdr:row>
      <xdr:rowOff>180975</xdr:rowOff>
    </xdr:to>
    <xdr:sp macro="" textlink="">
      <xdr:nvSpPr>
        <xdr:cNvPr id="20" name="テキスト ボックス 19">
          <a:extLst>
            <a:ext uri="{FF2B5EF4-FFF2-40B4-BE49-F238E27FC236}">
              <a16:creationId xmlns:a16="http://schemas.microsoft.com/office/drawing/2014/main" id="{00000000-0008-0000-2100-000014000000}"/>
            </a:ext>
          </a:extLst>
        </xdr:cNvPr>
        <xdr:cNvSpPr txBox="1"/>
      </xdr:nvSpPr>
      <xdr:spPr>
        <a:xfrm>
          <a:off x="6667499" y="5238750"/>
          <a:ext cx="6067425" cy="2476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一次下請けを監督するために作成建設業者が監督員を配置した場合は、その氏名及び権限を記入</a:t>
          </a:r>
        </a:p>
      </xdr:txBody>
    </xdr:sp>
    <xdr:clientData fPrintsWithSheet="0"/>
  </xdr:twoCellAnchor>
  <xdr:twoCellAnchor>
    <xdr:from>
      <xdr:col>39</xdr:col>
      <xdr:colOff>9526</xdr:colOff>
      <xdr:row>35</xdr:row>
      <xdr:rowOff>104776</xdr:rowOff>
    </xdr:from>
    <xdr:to>
      <xdr:col>47</xdr:col>
      <xdr:colOff>47625</xdr:colOff>
      <xdr:row>36</xdr:row>
      <xdr:rowOff>142876</xdr:rowOff>
    </xdr:to>
    <xdr:sp macro="" textlink="">
      <xdr:nvSpPr>
        <xdr:cNvPr id="21" name="テキスト ボックス 20">
          <a:extLst>
            <a:ext uri="{FF2B5EF4-FFF2-40B4-BE49-F238E27FC236}">
              <a16:creationId xmlns:a16="http://schemas.microsoft.com/office/drawing/2014/main" id="{00000000-0008-0000-2100-000015000000}"/>
            </a:ext>
          </a:extLst>
        </xdr:cNvPr>
        <xdr:cNvSpPr txBox="1"/>
      </xdr:nvSpPr>
      <xdr:spPr>
        <a:xfrm>
          <a:off x="6667501" y="5591176"/>
          <a:ext cx="4076699" cy="2190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作成建設業者が上天草市に届け出た現場代理人の氏名及び権限</a:t>
          </a:r>
        </a:p>
      </xdr:txBody>
    </xdr:sp>
    <xdr:clientData fPrintsWithSheet="0"/>
  </xdr:twoCellAnchor>
  <xdr:twoCellAnchor>
    <xdr:from>
      <xdr:col>39</xdr:col>
      <xdr:colOff>9525</xdr:colOff>
      <xdr:row>37</xdr:row>
      <xdr:rowOff>66675</xdr:rowOff>
    </xdr:from>
    <xdr:to>
      <xdr:col>45</xdr:col>
      <xdr:colOff>9525</xdr:colOff>
      <xdr:row>42</xdr:row>
      <xdr:rowOff>57150</xdr:rowOff>
    </xdr:to>
    <xdr:sp macro="" textlink="">
      <xdr:nvSpPr>
        <xdr:cNvPr id="22" name="テキスト ボックス 21">
          <a:extLst>
            <a:ext uri="{FF2B5EF4-FFF2-40B4-BE49-F238E27FC236}">
              <a16:creationId xmlns:a16="http://schemas.microsoft.com/office/drawing/2014/main" id="{00000000-0008-0000-2100-000016000000}"/>
            </a:ext>
          </a:extLst>
        </xdr:cNvPr>
        <xdr:cNvSpPr txBox="1"/>
      </xdr:nvSpPr>
      <xdr:spPr>
        <a:xfrm>
          <a:off x="6667500" y="5915025"/>
          <a:ext cx="3028950" cy="7524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作成建設業者が置いた監理（主任）技術者の氏名、専任・非専任の別及び資格（具体的に記入すること）</a:t>
          </a:r>
        </a:p>
      </xdr:txBody>
    </xdr:sp>
    <xdr:clientData fPrintsWithSheet="0"/>
  </xdr:twoCellAnchor>
  <xdr:twoCellAnchor>
    <xdr:from>
      <xdr:col>39</xdr:col>
      <xdr:colOff>19050</xdr:colOff>
      <xdr:row>43</xdr:row>
      <xdr:rowOff>85725</xdr:rowOff>
    </xdr:from>
    <xdr:to>
      <xdr:col>45</xdr:col>
      <xdr:colOff>19050</xdr:colOff>
      <xdr:row>45</xdr:row>
      <xdr:rowOff>104775</xdr:rowOff>
    </xdr:to>
    <xdr:sp macro="" textlink="">
      <xdr:nvSpPr>
        <xdr:cNvPr id="23" name="テキスト ボックス 22">
          <a:extLst>
            <a:ext uri="{FF2B5EF4-FFF2-40B4-BE49-F238E27FC236}">
              <a16:creationId xmlns:a16="http://schemas.microsoft.com/office/drawing/2014/main" id="{00000000-0008-0000-2100-000017000000}"/>
            </a:ext>
          </a:extLst>
        </xdr:cNvPr>
        <xdr:cNvSpPr txBox="1"/>
      </xdr:nvSpPr>
      <xdr:spPr>
        <a:xfrm>
          <a:off x="6677025" y="6877050"/>
          <a:ext cx="3028950" cy="381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作成建設業者が置いた専門技術者の氏名、資格及び担当する工事の具体的内容</a:t>
          </a:r>
        </a:p>
      </xdr:txBody>
    </xdr:sp>
    <xdr:clientData fPrintsWithSheet="0"/>
  </xdr:twoCellAnchor>
  <xdr:twoCellAnchor>
    <xdr:from>
      <xdr:col>38</xdr:col>
      <xdr:colOff>171450</xdr:colOff>
      <xdr:row>24</xdr:row>
      <xdr:rowOff>114300</xdr:rowOff>
    </xdr:from>
    <xdr:to>
      <xdr:col>38</xdr:col>
      <xdr:colOff>466725</xdr:colOff>
      <xdr:row>24</xdr:row>
      <xdr:rowOff>114300</xdr:rowOff>
    </xdr:to>
    <xdr:cxnSp macro="">
      <xdr:nvCxnSpPr>
        <xdr:cNvPr id="24" name="直線矢印コネクタ 23">
          <a:extLst>
            <a:ext uri="{FF2B5EF4-FFF2-40B4-BE49-F238E27FC236}">
              <a16:creationId xmlns:a16="http://schemas.microsoft.com/office/drawing/2014/main" id="{00000000-0008-0000-2100-000018000000}"/>
            </a:ext>
          </a:extLst>
        </xdr:cNvPr>
        <xdr:cNvCxnSpPr/>
      </xdr:nvCxnSpPr>
      <xdr:spPr>
        <a:xfrm flipH="1">
          <a:off x="6324600" y="38957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9525</xdr:colOff>
      <xdr:row>24</xdr:row>
      <xdr:rowOff>9525</xdr:rowOff>
    </xdr:from>
    <xdr:to>
      <xdr:col>44</xdr:col>
      <xdr:colOff>228600</xdr:colOff>
      <xdr:row>25</xdr:row>
      <xdr:rowOff>38100</xdr:rowOff>
    </xdr:to>
    <xdr:sp macro="" textlink="">
      <xdr:nvSpPr>
        <xdr:cNvPr id="25" name="テキスト ボックス 24">
          <a:extLst>
            <a:ext uri="{FF2B5EF4-FFF2-40B4-BE49-F238E27FC236}">
              <a16:creationId xmlns:a16="http://schemas.microsoft.com/office/drawing/2014/main" id="{00000000-0008-0000-2100-000019000000}"/>
            </a:ext>
          </a:extLst>
        </xdr:cNvPr>
        <xdr:cNvSpPr txBox="1"/>
      </xdr:nvSpPr>
      <xdr:spPr>
        <a:xfrm>
          <a:off x="6667500" y="3790950"/>
          <a:ext cx="2743200" cy="209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上天草市が配置する主任監督員を記載する。</a:t>
          </a:r>
        </a:p>
      </xdr:txBody>
    </xdr:sp>
    <xdr:clientData fPrintsWithSheet="0"/>
  </xdr:twoCellAnchor>
  <xdr:twoCellAnchor>
    <xdr:from>
      <xdr:col>38</xdr:col>
      <xdr:colOff>161925</xdr:colOff>
      <xdr:row>49</xdr:row>
      <xdr:rowOff>0</xdr:rowOff>
    </xdr:from>
    <xdr:to>
      <xdr:col>38</xdr:col>
      <xdr:colOff>457200</xdr:colOff>
      <xdr:row>49</xdr:row>
      <xdr:rowOff>0</xdr:rowOff>
    </xdr:to>
    <xdr:cxnSp macro="">
      <xdr:nvCxnSpPr>
        <xdr:cNvPr id="26" name="直線矢印コネクタ 25">
          <a:extLst>
            <a:ext uri="{FF2B5EF4-FFF2-40B4-BE49-F238E27FC236}">
              <a16:creationId xmlns:a16="http://schemas.microsoft.com/office/drawing/2014/main" id="{00000000-0008-0000-2100-00001A000000}"/>
            </a:ext>
          </a:extLst>
        </xdr:cNvPr>
        <xdr:cNvCxnSpPr/>
      </xdr:nvCxnSpPr>
      <xdr:spPr>
        <a:xfrm flipH="1">
          <a:off x="6315075" y="77343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38</xdr:col>
      <xdr:colOff>504824</xdr:colOff>
      <xdr:row>47</xdr:row>
      <xdr:rowOff>66674</xdr:rowOff>
    </xdr:from>
    <xdr:to>
      <xdr:col>47</xdr:col>
      <xdr:colOff>9524</xdr:colOff>
      <xdr:row>54</xdr:row>
      <xdr:rowOff>180974</xdr:rowOff>
    </xdr:to>
    <xdr:sp macro="" textlink="">
      <xdr:nvSpPr>
        <xdr:cNvPr id="27" name="テキスト ボックス 26">
          <a:extLst>
            <a:ext uri="{FF2B5EF4-FFF2-40B4-BE49-F238E27FC236}">
              <a16:creationId xmlns:a16="http://schemas.microsoft.com/office/drawing/2014/main" id="{00000000-0008-0000-2100-00001B000000}"/>
            </a:ext>
          </a:extLst>
        </xdr:cNvPr>
        <xdr:cNvSpPr txBox="1"/>
      </xdr:nvSpPr>
      <xdr:spPr>
        <a:xfrm>
          <a:off x="6657974" y="7553324"/>
          <a:ext cx="4048125" cy="13430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twoCellAnchor>
    <xdr:from>
      <xdr:col>0</xdr:col>
      <xdr:colOff>29766</xdr:colOff>
      <xdr:row>50</xdr:row>
      <xdr:rowOff>8930</xdr:rowOff>
    </xdr:from>
    <xdr:to>
      <xdr:col>37</xdr:col>
      <xdr:colOff>151804</xdr:colOff>
      <xdr:row>55</xdr:row>
      <xdr:rowOff>1</xdr:rowOff>
    </xdr:to>
    <xdr:sp macro="" textlink="">
      <xdr:nvSpPr>
        <xdr:cNvPr id="28" name="テキスト ボックス 27">
          <a:extLst>
            <a:ext uri="{FF2B5EF4-FFF2-40B4-BE49-F238E27FC236}">
              <a16:creationId xmlns:a16="http://schemas.microsoft.com/office/drawing/2014/main" id="{00000000-0008-0000-2100-00001C000000}"/>
            </a:ext>
          </a:extLst>
        </xdr:cNvPr>
        <xdr:cNvSpPr txBox="1"/>
      </xdr:nvSpPr>
      <xdr:spPr>
        <a:xfrm>
          <a:off x="29766" y="7924205"/>
          <a:ext cx="6113263" cy="171509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80" b="1" u="none">
              <a:solidFill>
                <a:sysClr val="windowText" lastClr="000000"/>
              </a:solidFill>
            </a:rPr>
            <a:t>添付書類１～４は必須。５、６は元請が各技術者を置いた場合のみ</a:t>
          </a:r>
          <a:endParaRPr kumimoji="1" lang="en-US" altLang="ja-JP" sz="680" b="1" u="none">
            <a:solidFill>
              <a:sysClr val="windowText" lastClr="000000"/>
            </a:solidFill>
          </a:endParaRPr>
        </a:p>
        <a:p>
          <a:pPr algn="l"/>
          <a:r>
            <a:rPr kumimoji="1" lang="en-US" altLang="ja-JP" sz="680" u="none">
              <a:solidFill>
                <a:sysClr val="windowText" lastClr="000000"/>
              </a:solidFill>
            </a:rPr>
            <a:t>1.</a:t>
          </a:r>
          <a:r>
            <a:rPr kumimoji="1" lang="ja-JP" altLang="en-US" sz="680" u="none">
              <a:solidFill>
                <a:sysClr val="windowText" lastClr="000000"/>
              </a:solidFill>
            </a:rPr>
            <a:t>　元請負人が発注者と</a:t>
          </a:r>
          <a:r>
            <a:rPr kumimoji="1" lang="ja-JP" altLang="ja-JP" sz="680" u="none">
              <a:solidFill>
                <a:sysClr val="windowText" lastClr="000000"/>
              </a:solidFill>
              <a:effectLst/>
              <a:latin typeface="+mn-lt"/>
              <a:ea typeface="+mn-ea"/>
              <a:cs typeface="+mn-cs"/>
            </a:rPr>
            <a:t>締結した請負契約に係る契約書</a:t>
          </a:r>
          <a:r>
            <a:rPr kumimoji="1" lang="ja-JP" altLang="en-US" sz="680" u="none">
              <a:solidFill>
                <a:sysClr val="windowText" lastClr="000000"/>
              </a:solidFill>
              <a:effectLst/>
              <a:latin typeface="+mn-lt"/>
              <a:ea typeface="+mn-ea"/>
              <a:cs typeface="+mn-cs"/>
            </a:rPr>
            <a:t>の写し　</a:t>
          </a:r>
          <a:endParaRPr kumimoji="1" lang="en-US" altLang="ja-JP" sz="680" u="none">
            <a:solidFill>
              <a:sysClr val="windowText" lastClr="000000"/>
            </a:solidFill>
          </a:endParaRPr>
        </a:p>
        <a:p>
          <a:pPr algn="l"/>
          <a:r>
            <a:rPr kumimoji="1" lang="en-US" altLang="ja-JP" sz="680" u="none">
              <a:solidFill>
                <a:sysClr val="windowText" lastClr="000000"/>
              </a:solidFill>
            </a:rPr>
            <a:t>2.</a:t>
          </a:r>
          <a:r>
            <a:rPr kumimoji="1" lang="ja-JP" altLang="en-US" sz="680" u="none">
              <a:solidFill>
                <a:sysClr val="windowText" lastClr="000000"/>
              </a:solidFill>
            </a:rPr>
            <a:t>　元請負人が下請負人と締結した請負契約に係る契約書の写し　　　　　　　　　　</a:t>
          </a:r>
          <a:endParaRPr kumimoji="1" lang="en-US" altLang="ja-JP" sz="68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680" u="none">
              <a:solidFill>
                <a:sysClr val="windowText" lastClr="000000"/>
              </a:solidFill>
            </a:rPr>
            <a:t>3.</a:t>
          </a:r>
          <a:r>
            <a:rPr kumimoji="1" lang="ja-JP" altLang="en-US" sz="680" u="none">
              <a:solidFill>
                <a:sysClr val="windowText" lastClr="000000"/>
              </a:solidFill>
            </a:rPr>
            <a:t>　元請の主任（監理）技術者が資格を有することを証する書面又はその写し</a:t>
          </a:r>
          <a:endParaRPr kumimoji="1" lang="en-US" altLang="ja-JP" sz="680" u="none">
            <a:solidFill>
              <a:sysClr val="windowText" lastClr="000000"/>
            </a:solidFill>
          </a:endParaRPr>
        </a:p>
        <a:p>
          <a:pPr algn="l"/>
          <a:r>
            <a:rPr kumimoji="1" lang="en-US" altLang="ja-JP" sz="680" u="none">
              <a:solidFill>
                <a:sysClr val="windowText" lastClr="000000"/>
              </a:solidFill>
            </a:rPr>
            <a:t>4.</a:t>
          </a:r>
          <a:r>
            <a:rPr kumimoji="1" lang="ja-JP" altLang="en-US" sz="680" u="none">
              <a:solidFill>
                <a:sysClr val="windowText" lastClr="000000"/>
              </a:solidFill>
            </a:rPr>
            <a:t>　元請の主任（監理）技術者が雇用期間を特に限定することなく雇用されて</a:t>
          </a:r>
          <a:endParaRPr kumimoji="1" lang="en-US" altLang="ja-JP" sz="680" u="none">
            <a:solidFill>
              <a:sysClr val="windowText" lastClr="000000"/>
            </a:solidFill>
          </a:endParaRPr>
        </a:p>
        <a:p>
          <a:pPr algn="l"/>
          <a:r>
            <a:rPr kumimoji="1" lang="ja-JP" altLang="en-US" sz="680" u="none">
              <a:solidFill>
                <a:sysClr val="windowText" lastClr="000000"/>
              </a:solidFill>
            </a:rPr>
            <a:t>　いる者であることを証する書面又はその写し</a:t>
          </a:r>
          <a:endParaRPr kumimoji="1" lang="en-US" altLang="ja-JP" sz="680" u="none">
            <a:solidFill>
              <a:sysClr val="windowText" lastClr="000000"/>
            </a:solidFill>
          </a:endParaRPr>
        </a:p>
        <a:p>
          <a:pPr algn="l"/>
          <a:r>
            <a:rPr kumimoji="1" lang="ja-JP" altLang="en-US" sz="680" u="none">
              <a:solidFill>
                <a:sysClr val="windowText" lastClr="000000"/>
              </a:solidFill>
            </a:rPr>
            <a:t>　　</a:t>
          </a:r>
          <a:r>
            <a:rPr kumimoji="1" lang="en-US" altLang="ja-JP" sz="680" u="none">
              <a:solidFill>
                <a:sysClr val="windowText" lastClr="000000"/>
              </a:solidFill>
            </a:rPr>
            <a:t>※</a:t>
          </a:r>
          <a:r>
            <a:rPr kumimoji="1" lang="ja-JP" altLang="en-US" sz="680" u="none">
              <a:solidFill>
                <a:sysClr val="windowText" lastClr="000000"/>
              </a:solidFill>
            </a:rPr>
            <a:t>健康保険被保険者証の写し（保険者番号及び被保険者・記号番号はマスキングを施すこと）等</a:t>
          </a:r>
          <a:endParaRPr kumimoji="1" lang="en-US" altLang="ja-JP" sz="680" u="none">
            <a:solidFill>
              <a:sysClr val="windowText" lastClr="000000"/>
            </a:solidFill>
          </a:endParaRPr>
        </a:p>
        <a:p>
          <a:pPr algn="l"/>
          <a:r>
            <a:rPr kumimoji="1" lang="en-US" altLang="ja-JP" sz="680" u="none">
              <a:solidFill>
                <a:sysClr val="windowText" lastClr="000000"/>
              </a:solidFill>
            </a:rPr>
            <a:t>5</a:t>
          </a:r>
          <a:r>
            <a:rPr kumimoji="1" lang="ja-JP" altLang="en-US" sz="680" u="none">
              <a:solidFill>
                <a:sysClr val="windowText" lastClr="000000"/>
              </a:solidFill>
            </a:rPr>
            <a:t>．元請の監理技術者補佐が監理技術者補佐資格を有することを証する書面及び雇用期間を特に限定することなく雇用されている者であることを証</a:t>
          </a:r>
          <a:endParaRPr kumimoji="1" lang="en-US" altLang="ja-JP" sz="680" u="none">
            <a:solidFill>
              <a:sysClr val="windowText" lastClr="000000"/>
            </a:solidFill>
          </a:endParaRPr>
        </a:p>
        <a:p>
          <a:pPr algn="l"/>
          <a:r>
            <a:rPr kumimoji="1" lang="ja-JP" altLang="en-US" sz="680" u="none">
              <a:solidFill>
                <a:sysClr val="windowText" lastClr="000000"/>
              </a:solidFill>
            </a:rPr>
            <a:t>　する書面又はその写し</a:t>
          </a:r>
          <a:endParaRPr kumimoji="1" lang="en-US" altLang="ja-JP" sz="680" u="none">
            <a:solidFill>
              <a:sysClr val="windowText" lastClr="000000"/>
            </a:solidFill>
          </a:endParaRPr>
        </a:p>
        <a:p>
          <a:pPr algn="l"/>
          <a:r>
            <a:rPr kumimoji="1" lang="en-US" altLang="ja-JP" sz="680" u="none">
              <a:solidFill>
                <a:sysClr val="windowText" lastClr="000000"/>
              </a:solidFill>
            </a:rPr>
            <a:t>6.</a:t>
          </a:r>
          <a:r>
            <a:rPr kumimoji="1" lang="ja-JP" altLang="en-US" sz="680" u="none">
              <a:solidFill>
                <a:sysClr val="windowText" lastClr="000000"/>
              </a:solidFill>
            </a:rPr>
            <a:t>　元請の専門技術者が主任技術者資格を有することを証する書面及び雇用期間を特に限定することなく雇用されている者であることを証する書面</a:t>
          </a:r>
          <a:endParaRPr kumimoji="1" lang="en-US" altLang="ja-JP" sz="680" u="none">
            <a:solidFill>
              <a:sysClr val="windowText" lastClr="000000"/>
            </a:solidFill>
          </a:endParaRPr>
        </a:p>
        <a:p>
          <a:pPr algn="l"/>
          <a:r>
            <a:rPr kumimoji="1" lang="ja-JP" altLang="en-US" sz="680" u="none">
              <a:solidFill>
                <a:sysClr val="windowText" lastClr="000000"/>
              </a:solidFill>
            </a:rPr>
            <a:t>　又はその写し</a:t>
          </a:r>
        </a:p>
      </xdr:txBody>
    </xdr:sp>
    <xdr:clientData/>
  </xdr:twoCellAnchor>
  <xdr:twoCellAnchor>
    <xdr:from>
      <xdr:col>20</xdr:col>
      <xdr:colOff>1848</xdr:colOff>
      <xdr:row>50</xdr:row>
      <xdr:rowOff>47831</xdr:rowOff>
    </xdr:from>
    <xdr:to>
      <xdr:col>37</xdr:col>
      <xdr:colOff>98505</xdr:colOff>
      <xdr:row>54</xdr:row>
      <xdr:rowOff>106951</xdr:rowOff>
    </xdr:to>
    <xdr:sp macro="" textlink="">
      <xdr:nvSpPr>
        <xdr:cNvPr id="29" name="テキスト ボックス 28">
          <a:extLst>
            <a:ext uri="{FF2B5EF4-FFF2-40B4-BE49-F238E27FC236}">
              <a16:creationId xmlns:a16="http://schemas.microsoft.com/office/drawing/2014/main" id="{00000000-0008-0000-2100-00001D000000}"/>
            </a:ext>
          </a:extLst>
        </xdr:cNvPr>
        <xdr:cNvSpPr txBox="1"/>
      </xdr:nvSpPr>
      <xdr:spPr>
        <a:xfrm>
          <a:off x="3240348" y="7963106"/>
          <a:ext cx="2849382" cy="859220"/>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u="none">
              <a:solidFill>
                <a:sysClr val="windowText" lastClr="000000"/>
              </a:solidFill>
            </a:rPr>
            <a:t>【</a:t>
          </a:r>
          <a:r>
            <a:rPr kumimoji="1" lang="ja-JP" altLang="en-US" sz="700" u="none">
              <a:solidFill>
                <a:sysClr val="windowText" lastClr="000000"/>
              </a:solidFill>
            </a:rPr>
            <a:t>電子契約書の取扱いについて（１、２）</a:t>
          </a:r>
          <a:r>
            <a:rPr kumimoji="1" lang="en-US" altLang="ja-JP" sz="700" u="none">
              <a:solidFill>
                <a:sysClr val="windowText" lastClr="000000"/>
              </a:solidFill>
            </a:rPr>
            <a:t>】※</a:t>
          </a:r>
          <a:r>
            <a:rPr kumimoji="1" lang="ja-JP" altLang="en-US" sz="700" u="none">
              <a:solidFill>
                <a:sysClr val="windowText" lastClr="000000"/>
              </a:solidFill>
            </a:rPr>
            <a:t>①、②を添付する</a:t>
          </a:r>
          <a:endParaRPr kumimoji="1" lang="en-US" altLang="ja-JP" sz="700" u="none">
            <a:solidFill>
              <a:sysClr val="windowText" lastClr="000000"/>
            </a:solidFill>
          </a:endParaRPr>
        </a:p>
        <a:p>
          <a:r>
            <a:rPr kumimoji="1" lang="ja-JP" altLang="en-US" sz="700" u="none">
              <a:solidFill>
                <a:sysClr val="windowText" lastClr="000000"/>
              </a:solidFill>
            </a:rPr>
            <a:t>　①電子契約書の内容を紙面に印刷したもの</a:t>
          </a:r>
          <a:endParaRPr kumimoji="1" lang="en-US" altLang="ja-JP" sz="700" u="none">
            <a:solidFill>
              <a:sysClr val="windowText" lastClr="000000"/>
            </a:solidFill>
          </a:endParaRPr>
        </a:p>
        <a:p>
          <a:r>
            <a:rPr kumimoji="1" lang="ja-JP" altLang="en-US" sz="700" u="none">
              <a:solidFill>
                <a:sysClr val="windowText" lastClr="000000"/>
              </a:solidFill>
            </a:rPr>
            <a:t>　②電子契約書の内容と①の印刷した内容に相違がないことを、</a:t>
          </a:r>
          <a:endParaRPr kumimoji="1" lang="en-US" altLang="ja-JP" sz="700" u="none">
            <a:solidFill>
              <a:sysClr val="windowText" lastClr="000000"/>
            </a:solidFill>
          </a:endParaRPr>
        </a:p>
        <a:p>
          <a:r>
            <a:rPr kumimoji="1" lang="ja-JP" altLang="en-US" sz="700" u="none">
              <a:solidFill>
                <a:sysClr val="windowText" lastClr="000000"/>
              </a:solidFill>
            </a:rPr>
            <a:t>　　元請の現場代理人の署名により誓約された書面　</a:t>
          </a:r>
          <a:endParaRPr kumimoji="1" lang="en-US" altLang="ja-JP" sz="700" u="none">
            <a:solidFill>
              <a:sysClr val="windowText" lastClr="000000"/>
            </a:solidFill>
          </a:endParaRPr>
        </a:p>
        <a:p>
          <a:r>
            <a:rPr kumimoji="1" lang="ja-JP" altLang="en-US" sz="700" u="none">
              <a:solidFill>
                <a:sysClr val="windowText" lastClr="000000"/>
              </a:solidFill>
            </a:rPr>
            <a:t>　　</a:t>
          </a:r>
          <a:r>
            <a:rPr kumimoji="1" lang="en-US" altLang="ja-JP" sz="700" u="none">
              <a:solidFill>
                <a:sysClr val="windowText" lastClr="000000"/>
              </a:solidFill>
            </a:rPr>
            <a:t>※</a:t>
          </a:r>
          <a:r>
            <a:rPr kumimoji="1" lang="ja-JP" altLang="en-US" sz="700" u="none">
              <a:solidFill>
                <a:sysClr val="windowText" lastClr="000000"/>
              </a:solidFill>
            </a:rPr>
            <a:t>任意様式で可</a:t>
          </a:r>
        </a:p>
      </xdr:txBody>
    </xdr:sp>
    <xdr:clientData/>
  </xdr:twoCellAnchor>
  <xdr:twoCellAnchor editAs="oneCell">
    <xdr:from>
      <xdr:col>0</xdr:col>
      <xdr:colOff>0</xdr:colOff>
      <xdr:row>56</xdr:row>
      <xdr:rowOff>136071</xdr:rowOff>
    </xdr:from>
    <xdr:to>
      <xdr:col>39</xdr:col>
      <xdr:colOff>263638</xdr:colOff>
      <xdr:row>125</xdr:row>
      <xdr:rowOff>113959</xdr:rowOff>
    </xdr:to>
    <xdr:pic>
      <xdr:nvPicPr>
        <xdr:cNvPr id="31" name="図 30">
          <a:extLst>
            <a:ext uri="{FF2B5EF4-FFF2-40B4-BE49-F238E27FC236}">
              <a16:creationId xmlns:a16="http://schemas.microsoft.com/office/drawing/2014/main" id="{00000000-0008-0000-2100-00001F000000}"/>
            </a:ext>
          </a:extLst>
        </xdr:cNvPr>
        <xdr:cNvPicPr>
          <a:picLocks noChangeAspect="1"/>
        </xdr:cNvPicPr>
      </xdr:nvPicPr>
      <xdr:blipFill>
        <a:blip xmlns:r="http://schemas.openxmlformats.org/officeDocument/2006/relationships" r:embed="rId1"/>
        <a:stretch>
          <a:fillRect/>
        </a:stretch>
      </xdr:blipFill>
      <xdr:spPr>
        <a:xfrm>
          <a:off x="0" y="9848169"/>
          <a:ext cx="6905625" cy="99536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40</xdr:col>
      <xdr:colOff>9525</xdr:colOff>
      <xdr:row>3</xdr:row>
      <xdr:rowOff>38100</xdr:rowOff>
    </xdr:from>
    <xdr:to>
      <xdr:col>44</xdr:col>
      <xdr:colOff>19050</xdr:colOff>
      <xdr:row>3</xdr:row>
      <xdr:rowOff>266699</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6677025" y="866775"/>
          <a:ext cx="2066925" cy="2285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下請負人の商号名称及び代表者名</a:t>
          </a:r>
        </a:p>
      </xdr:txBody>
    </xdr:sp>
    <xdr:clientData fPrintsWithSheet="0"/>
  </xdr:twoCellAnchor>
  <xdr:twoCellAnchor>
    <xdr:from>
      <xdr:col>39</xdr:col>
      <xdr:colOff>171450</xdr:colOff>
      <xdr:row>3</xdr:row>
      <xdr:rowOff>123825</xdr:rowOff>
    </xdr:from>
    <xdr:to>
      <xdr:col>39</xdr:col>
      <xdr:colOff>466725</xdr:colOff>
      <xdr:row>3</xdr:row>
      <xdr:rowOff>123825</xdr:rowOff>
    </xdr:to>
    <xdr:cxnSp macro="">
      <xdr:nvCxnSpPr>
        <xdr:cNvPr id="3" name="直線矢印コネクタ 2">
          <a:extLst>
            <a:ext uri="{FF2B5EF4-FFF2-40B4-BE49-F238E27FC236}">
              <a16:creationId xmlns:a16="http://schemas.microsoft.com/office/drawing/2014/main" id="{00000000-0008-0000-2200-000003000000}"/>
            </a:ext>
          </a:extLst>
        </xdr:cNvPr>
        <xdr:cNvCxnSpPr/>
      </xdr:nvCxnSpPr>
      <xdr:spPr>
        <a:xfrm flipH="1">
          <a:off x="6324600" y="95250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342899</xdr:colOff>
      <xdr:row>13</xdr:row>
      <xdr:rowOff>38100</xdr:rowOff>
    </xdr:from>
    <xdr:to>
      <xdr:col>39</xdr:col>
      <xdr:colOff>476250</xdr:colOff>
      <xdr:row>16</xdr:row>
      <xdr:rowOff>152400</xdr:rowOff>
    </xdr:to>
    <xdr:sp macro="" textlink="">
      <xdr:nvSpPr>
        <xdr:cNvPr id="4" name="右中かっこ 3">
          <a:extLst>
            <a:ext uri="{FF2B5EF4-FFF2-40B4-BE49-F238E27FC236}">
              <a16:creationId xmlns:a16="http://schemas.microsoft.com/office/drawing/2014/main" id="{00000000-0008-0000-2200-000004000000}"/>
            </a:ext>
          </a:extLst>
        </xdr:cNvPr>
        <xdr:cNvSpPr/>
      </xdr:nvSpPr>
      <xdr:spPr>
        <a:xfrm>
          <a:off x="6496049" y="2981325"/>
          <a:ext cx="133351" cy="685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13</xdr:row>
      <xdr:rowOff>9525</xdr:rowOff>
    </xdr:from>
    <xdr:to>
      <xdr:col>44</xdr:col>
      <xdr:colOff>485775</xdr:colOff>
      <xdr:row>15</xdr:row>
      <xdr:rowOff>180974</xdr:rowOff>
    </xdr:to>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6677025" y="2952750"/>
          <a:ext cx="2533650" cy="552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下請負人が受けている許可のうち、請け負った建設工事の施工に必要な業種に係る許可（業種は略称でも可）</a:t>
          </a:r>
        </a:p>
      </xdr:txBody>
    </xdr:sp>
    <xdr:clientData fPrintsWithSheet="0"/>
  </xdr:twoCellAnchor>
  <xdr:twoCellAnchor>
    <xdr:from>
      <xdr:col>39</xdr:col>
      <xdr:colOff>333375</xdr:colOff>
      <xdr:row>21</xdr:row>
      <xdr:rowOff>19050</xdr:rowOff>
    </xdr:from>
    <xdr:to>
      <xdr:col>39</xdr:col>
      <xdr:colOff>466725</xdr:colOff>
      <xdr:row>22</xdr:row>
      <xdr:rowOff>161925</xdr:rowOff>
    </xdr:to>
    <xdr:sp macro="" textlink="">
      <xdr:nvSpPr>
        <xdr:cNvPr id="6" name="右中かっこ 5">
          <a:extLst>
            <a:ext uri="{FF2B5EF4-FFF2-40B4-BE49-F238E27FC236}">
              <a16:creationId xmlns:a16="http://schemas.microsoft.com/office/drawing/2014/main" id="{00000000-0008-0000-2200-000006000000}"/>
            </a:ext>
          </a:extLst>
        </xdr:cNvPr>
        <xdr:cNvSpPr/>
      </xdr:nvSpPr>
      <xdr:spPr>
        <a:xfrm>
          <a:off x="6486525" y="441960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9524</xdr:colOff>
      <xdr:row>19</xdr:row>
      <xdr:rowOff>152402</xdr:rowOff>
    </xdr:from>
    <xdr:to>
      <xdr:col>49</xdr:col>
      <xdr:colOff>9525</xdr:colOff>
      <xdr:row>24</xdr:row>
      <xdr:rowOff>19051</xdr:rowOff>
    </xdr:to>
    <xdr:sp macro="" textlink="">
      <xdr:nvSpPr>
        <xdr:cNvPr id="7" name="テキスト ボックス 6">
          <a:extLst>
            <a:ext uri="{FF2B5EF4-FFF2-40B4-BE49-F238E27FC236}">
              <a16:creationId xmlns:a16="http://schemas.microsoft.com/office/drawing/2014/main" id="{00000000-0008-0000-2200-000007000000}"/>
            </a:ext>
          </a:extLst>
        </xdr:cNvPr>
        <xdr:cNvSpPr txBox="1"/>
      </xdr:nvSpPr>
      <xdr:spPr>
        <a:xfrm>
          <a:off x="6677024" y="4133852"/>
          <a:ext cx="4629151" cy="7715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負契約に係る営業所の名称及び各保険の事業書整理番号及び事業所番号。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p>
      </xdr:txBody>
    </xdr:sp>
    <xdr:clientData fPrintsWithSheet="0"/>
  </xdr:twoCellAnchor>
  <xdr:twoCellAnchor>
    <xdr:from>
      <xdr:col>39</xdr:col>
      <xdr:colOff>342900</xdr:colOff>
      <xdr:row>18</xdr:row>
      <xdr:rowOff>28575</xdr:rowOff>
    </xdr:from>
    <xdr:to>
      <xdr:col>39</xdr:col>
      <xdr:colOff>476250</xdr:colOff>
      <xdr:row>19</xdr:row>
      <xdr:rowOff>171450</xdr:rowOff>
    </xdr:to>
    <xdr:sp macro="" textlink="">
      <xdr:nvSpPr>
        <xdr:cNvPr id="8" name="右中かっこ 7">
          <a:extLst>
            <a:ext uri="{FF2B5EF4-FFF2-40B4-BE49-F238E27FC236}">
              <a16:creationId xmlns:a16="http://schemas.microsoft.com/office/drawing/2014/main" id="{00000000-0008-0000-2200-000008000000}"/>
            </a:ext>
          </a:extLst>
        </xdr:cNvPr>
        <xdr:cNvSpPr/>
      </xdr:nvSpPr>
      <xdr:spPr>
        <a:xfrm>
          <a:off x="6496050" y="38004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9524</xdr:colOff>
      <xdr:row>16</xdr:row>
      <xdr:rowOff>180977</xdr:rowOff>
    </xdr:from>
    <xdr:to>
      <xdr:col>48</xdr:col>
      <xdr:colOff>495299</xdr:colOff>
      <xdr:row>19</xdr:row>
      <xdr:rowOff>123826</xdr:rowOff>
    </xdr:to>
    <xdr:sp macro="" textlink="">
      <xdr:nvSpPr>
        <xdr:cNvPr id="9" name="テキスト ボックス 8">
          <a:extLst>
            <a:ext uri="{FF2B5EF4-FFF2-40B4-BE49-F238E27FC236}">
              <a16:creationId xmlns:a16="http://schemas.microsoft.com/office/drawing/2014/main" id="{00000000-0008-0000-2200-000009000000}"/>
            </a:ext>
          </a:extLst>
        </xdr:cNvPr>
        <xdr:cNvSpPr txBox="1"/>
      </xdr:nvSpPr>
      <xdr:spPr>
        <a:xfrm>
          <a:off x="6677024" y="3695702"/>
          <a:ext cx="4600575" cy="4095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39</xdr:col>
      <xdr:colOff>161925</xdr:colOff>
      <xdr:row>38</xdr:row>
      <xdr:rowOff>0</xdr:rowOff>
    </xdr:from>
    <xdr:to>
      <xdr:col>39</xdr:col>
      <xdr:colOff>457200</xdr:colOff>
      <xdr:row>38</xdr:row>
      <xdr:rowOff>0</xdr:rowOff>
    </xdr:to>
    <xdr:cxnSp macro="">
      <xdr:nvCxnSpPr>
        <xdr:cNvPr id="10" name="直線矢印コネクタ 9">
          <a:extLst>
            <a:ext uri="{FF2B5EF4-FFF2-40B4-BE49-F238E27FC236}">
              <a16:creationId xmlns:a16="http://schemas.microsoft.com/office/drawing/2014/main" id="{00000000-0008-0000-2200-00000A000000}"/>
            </a:ext>
          </a:extLst>
        </xdr:cNvPr>
        <xdr:cNvCxnSpPr/>
      </xdr:nvCxnSpPr>
      <xdr:spPr>
        <a:xfrm flipH="1">
          <a:off x="6315075" y="74295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342900</xdr:colOff>
      <xdr:row>4</xdr:row>
      <xdr:rowOff>28575</xdr:rowOff>
    </xdr:from>
    <xdr:to>
      <xdr:col>39</xdr:col>
      <xdr:colOff>476250</xdr:colOff>
      <xdr:row>5</xdr:row>
      <xdr:rowOff>171450</xdr:rowOff>
    </xdr:to>
    <xdr:sp macro="" textlink="">
      <xdr:nvSpPr>
        <xdr:cNvPr id="11" name="右中かっこ 10">
          <a:extLst>
            <a:ext uri="{FF2B5EF4-FFF2-40B4-BE49-F238E27FC236}">
              <a16:creationId xmlns:a16="http://schemas.microsoft.com/office/drawing/2014/main" id="{00000000-0008-0000-2200-00000B000000}"/>
            </a:ext>
          </a:extLst>
        </xdr:cNvPr>
        <xdr:cNvSpPr/>
      </xdr:nvSpPr>
      <xdr:spPr>
        <a:xfrm>
          <a:off x="6496050" y="12477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4</xdr:row>
      <xdr:rowOff>85725</xdr:rowOff>
    </xdr:from>
    <xdr:to>
      <xdr:col>43</xdr:col>
      <xdr:colOff>390525</xdr:colOff>
      <xdr:row>5</xdr:row>
      <xdr:rowOff>133349</xdr:rowOff>
    </xdr:to>
    <xdr:sp macro="" textlink="">
      <xdr:nvSpPr>
        <xdr:cNvPr id="12" name="テキスト ボックス 11">
          <a:extLst>
            <a:ext uri="{FF2B5EF4-FFF2-40B4-BE49-F238E27FC236}">
              <a16:creationId xmlns:a16="http://schemas.microsoft.com/office/drawing/2014/main" id="{00000000-0008-0000-2200-00000C000000}"/>
            </a:ext>
          </a:extLst>
        </xdr:cNvPr>
        <xdr:cNvSpPr txBox="1"/>
      </xdr:nvSpPr>
      <xdr:spPr>
        <a:xfrm>
          <a:off x="6677025" y="1304925"/>
          <a:ext cx="1924050" cy="2571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下請負人の住所及び電話番号</a:t>
          </a:r>
        </a:p>
      </xdr:txBody>
    </xdr:sp>
    <xdr:clientData fPrintsWithSheet="0"/>
  </xdr:twoCellAnchor>
  <xdr:twoCellAnchor>
    <xdr:from>
      <xdr:col>39</xdr:col>
      <xdr:colOff>342900</xdr:colOff>
      <xdr:row>6</xdr:row>
      <xdr:rowOff>28575</xdr:rowOff>
    </xdr:from>
    <xdr:to>
      <xdr:col>39</xdr:col>
      <xdr:colOff>485774</xdr:colOff>
      <xdr:row>8</xdr:row>
      <xdr:rowOff>171450</xdr:rowOff>
    </xdr:to>
    <xdr:sp macro="" textlink="">
      <xdr:nvSpPr>
        <xdr:cNvPr id="13" name="右中かっこ 12">
          <a:extLst>
            <a:ext uri="{FF2B5EF4-FFF2-40B4-BE49-F238E27FC236}">
              <a16:creationId xmlns:a16="http://schemas.microsoft.com/office/drawing/2014/main" id="{00000000-0008-0000-2200-00000D000000}"/>
            </a:ext>
          </a:extLst>
        </xdr:cNvPr>
        <xdr:cNvSpPr/>
      </xdr:nvSpPr>
      <xdr:spPr>
        <a:xfrm>
          <a:off x="6496050" y="1666875"/>
          <a:ext cx="142874" cy="561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6</xdr:row>
      <xdr:rowOff>95250</xdr:rowOff>
    </xdr:from>
    <xdr:to>
      <xdr:col>44</xdr:col>
      <xdr:colOff>447675</xdr:colOff>
      <xdr:row>8</xdr:row>
      <xdr:rowOff>104775</xdr:rowOff>
    </xdr:to>
    <xdr:sp macro="" textlink="">
      <xdr:nvSpPr>
        <xdr:cNvPr id="14" name="テキスト ボックス 13">
          <a:extLst>
            <a:ext uri="{FF2B5EF4-FFF2-40B4-BE49-F238E27FC236}">
              <a16:creationId xmlns:a16="http://schemas.microsoft.com/office/drawing/2014/main" id="{00000000-0008-0000-2200-00000E000000}"/>
            </a:ext>
          </a:extLst>
        </xdr:cNvPr>
        <xdr:cNvSpPr txBox="1"/>
      </xdr:nvSpPr>
      <xdr:spPr>
        <a:xfrm>
          <a:off x="6677025" y="1733550"/>
          <a:ext cx="24955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下請負人が請け負った建設工事の契約書に記載された工事名称とその工事の具体的内容</a:t>
          </a:r>
        </a:p>
      </xdr:txBody>
    </xdr:sp>
    <xdr:clientData fPrintsWithSheet="0"/>
  </xdr:twoCellAnchor>
  <xdr:twoCellAnchor>
    <xdr:from>
      <xdr:col>39</xdr:col>
      <xdr:colOff>333375</xdr:colOff>
      <xdr:row>9</xdr:row>
      <xdr:rowOff>38100</xdr:rowOff>
    </xdr:from>
    <xdr:to>
      <xdr:col>39</xdr:col>
      <xdr:colOff>466725</xdr:colOff>
      <xdr:row>10</xdr:row>
      <xdr:rowOff>180975</xdr:rowOff>
    </xdr:to>
    <xdr:sp macro="" textlink="">
      <xdr:nvSpPr>
        <xdr:cNvPr id="15" name="右中かっこ 14">
          <a:extLst>
            <a:ext uri="{FF2B5EF4-FFF2-40B4-BE49-F238E27FC236}">
              <a16:creationId xmlns:a16="http://schemas.microsoft.com/office/drawing/2014/main" id="{00000000-0008-0000-2200-00000F000000}"/>
            </a:ext>
          </a:extLst>
        </xdr:cNvPr>
        <xdr:cNvSpPr/>
      </xdr:nvSpPr>
      <xdr:spPr>
        <a:xfrm>
          <a:off x="6486525" y="230505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0</xdr:colOff>
      <xdr:row>9</xdr:row>
      <xdr:rowOff>0</xdr:rowOff>
    </xdr:from>
    <xdr:to>
      <xdr:col>44</xdr:col>
      <xdr:colOff>438150</xdr:colOff>
      <xdr:row>11</xdr:row>
      <xdr:rowOff>9525</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6667500" y="2266950"/>
          <a:ext cx="24955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下請負人が請け負った建設工事の契約書に記載された工期</a:t>
          </a:r>
        </a:p>
      </xdr:txBody>
    </xdr:sp>
    <xdr:clientData fPrintsWithSheet="0"/>
  </xdr:twoCellAnchor>
  <xdr:twoCellAnchor>
    <xdr:from>
      <xdr:col>39</xdr:col>
      <xdr:colOff>295275</xdr:colOff>
      <xdr:row>24</xdr:row>
      <xdr:rowOff>28575</xdr:rowOff>
    </xdr:from>
    <xdr:to>
      <xdr:col>39</xdr:col>
      <xdr:colOff>476249</xdr:colOff>
      <xdr:row>35</xdr:row>
      <xdr:rowOff>171450</xdr:rowOff>
    </xdr:to>
    <xdr:sp macro="" textlink="">
      <xdr:nvSpPr>
        <xdr:cNvPr id="17" name="右中かっこ 16">
          <a:extLst>
            <a:ext uri="{FF2B5EF4-FFF2-40B4-BE49-F238E27FC236}">
              <a16:creationId xmlns:a16="http://schemas.microsoft.com/office/drawing/2014/main" id="{00000000-0008-0000-2200-000011000000}"/>
            </a:ext>
          </a:extLst>
        </xdr:cNvPr>
        <xdr:cNvSpPr/>
      </xdr:nvSpPr>
      <xdr:spPr>
        <a:xfrm>
          <a:off x="6448425" y="4914900"/>
          <a:ext cx="180974" cy="2238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19049</xdr:colOff>
      <xdr:row>24</xdr:row>
      <xdr:rowOff>152400</xdr:rowOff>
    </xdr:from>
    <xdr:to>
      <xdr:col>50</xdr:col>
      <xdr:colOff>66675</xdr:colOff>
      <xdr:row>35</xdr:row>
      <xdr:rowOff>152400</xdr:rowOff>
    </xdr:to>
    <xdr:sp macro="" textlink="">
      <xdr:nvSpPr>
        <xdr:cNvPr id="18" name="テキスト ボックス 17">
          <a:extLst>
            <a:ext uri="{FF2B5EF4-FFF2-40B4-BE49-F238E27FC236}">
              <a16:creationId xmlns:a16="http://schemas.microsoft.com/office/drawing/2014/main" id="{00000000-0008-0000-2200-000012000000}"/>
            </a:ext>
          </a:extLst>
        </xdr:cNvPr>
        <xdr:cNvSpPr txBox="1"/>
      </xdr:nvSpPr>
      <xdr:spPr>
        <a:xfrm>
          <a:off x="6686549" y="5038725"/>
          <a:ext cx="5191126" cy="2095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現場代理人名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下請負人が置いた現場代理人の氏名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主任技術者名及び資格内容</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下請負人が置いた主任技術者の氏名、専任・非専任の別及び資格</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安全衛生責任者名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下請負人が置いた安全衛生責任者の氏名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安全衛生推進者名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下請負人が置いた安全衛生推進者の氏名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雇用管理責任者名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下請負人が置いた雇用管理責任者の氏名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専門技術者名、資格内容及び担当工事内容</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下請負人が置いた専門技術者の氏名、資格、担当する工事の具体的内容</a:t>
          </a:r>
        </a:p>
      </xdr:txBody>
    </xdr:sp>
    <xdr:clientData fPrintsWithSheet="0"/>
  </xdr:twoCellAnchor>
  <xdr:twoCellAnchor>
    <xdr:from>
      <xdr:col>40</xdr:col>
      <xdr:colOff>1</xdr:colOff>
      <xdr:row>37</xdr:row>
      <xdr:rowOff>0</xdr:rowOff>
    </xdr:from>
    <xdr:to>
      <xdr:col>48</xdr:col>
      <xdr:colOff>19051</xdr:colOff>
      <xdr:row>44</xdr:row>
      <xdr:rowOff>9525</xdr:rowOff>
    </xdr:to>
    <xdr:sp macro="" textlink="">
      <xdr:nvSpPr>
        <xdr:cNvPr id="19" name="テキスト ボックス 18">
          <a:extLst>
            <a:ext uri="{FF2B5EF4-FFF2-40B4-BE49-F238E27FC236}">
              <a16:creationId xmlns:a16="http://schemas.microsoft.com/office/drawing/2014/main" id="{00000000-0008-0000-2200-000013000000}"/>
            </a:ext>
          </a:extLst>
        </xdr:cNvPr>
        <xdr:cNvSpPr txBox="1"/>
      </xdr:nvSpPr>
      <xdr:spPr>
        <a:xfrm>
          <a:off x="6667501" y="7239000"/>
          <a:ext cx="4133850" cy="1352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twoCellAnchor editAs="oneCell">
    <xdr:from>
      <xdr:col>0</xdr:col>
      <xdr:colOff>0</xdr:colOff>
      <xdr:row>44</xdr:row>
      <xdr:rowOff>104775</xdr:rowOff>
    </xdr:from>
    <xdr:to>
      <xdr:col>40</xdr:col>
      <xdr:colOff>247650</xdr:colOff>
      <xdr:row>113</xdr:row>
      <xdr:rowOff>95250</xdr:rowOff>
    </xdr:to>
    <xdr:pic>
      <xdr:nvPicPr>
        <xdr:cNvPr id="22" name="図 21">
          <a:extLst>
            <a:ext uri="{FF2B5EF4-FFF2-40B4-BE49-F238E27FC236}">
              <a16:creationId xmlns:a16="http://schemas.microsoft.com/office/drawing/2014/main" id="{00000000-0008-0000-2200-000016000000}"/>
            </a:ext>
          </a:extLst>
        </xdr:cNvPr>
        <xdr:cNvPicPr>
          <a:picLocks noChangeAspect="1"/>
        </xdr:cNvPicPr>
      </xdr:nvPicPr>
      <xdr:blipFill>
        <a:blip xmlns:r="http://schemas.openxmlformats.org/officeDocument/2006/relationships" r:embed="rId1"/>
        <a:stretch>
          <a:fillRect/>
        </a:stretch>
      </xdr:blipFill>
      <xdr:spPr>
        <a:xfrm>
          <a:off x="0" y="8543925"/>
          <a:ext cx="7067550" cy="9848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5</xdr:col>
      <xdr:colOff>228600</xdr:colOff>
      <xdr:row>14</xdr:row>
      <xdr:rowOff>0</xdr:rowOff>
    </xdr:from>
    <xdr:to>
      <xdr:col>5</xdr:col>
      <xdr:colOff>361950</xdr:colOff>
      <xdr:row>14</xdr:row>
      <xdr:rowOff>0</xdr:rowOff>
    </xdr:to>
    <xdr:sp macro="" textlink="">
      <xdr:nvSpPr>
        <xdr:cNvPr id="2" name="Line 4">
          <a:extLst>
            <a:ext uri="{FF2B5EF4-FFF2-40B4-BE49-F238E27FC236}">
              <a16:creationId xmlns:a16="http://schemas.microsoft.com/office/drawing/2014/main" id="{00000000-0008-0000-2300-000002000000}"/>
            </a:ext>
          </a:extLst>
        </xdr:cNvPr>
        <xdr:cNvSpPr>
          <a:spLocks noChangeShapeType="1"/>
        </xdr:cNvSpPr>
      </xdr:nvSpPr>
      <xdr:spPr bwMode="auto">
        <a:xfrm>
          <a:off x="4810125" y="5200650"/>
          <a:ext cx="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54</xdr:row>
      <xdr:rowOff>0</xdr:rowOff>
    </xdr:from>
    <xdr:to>
      <xdr:col>34</xdr:col>
      <xdr:colOff>1397000</xdr:colOff>
      <xdr:row>157</xdr:row>
      <xdr:rowOff>22225</xdr:rowOff>
    </xdr:to>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20434300"/>
          <a:ext cx="19926300" cy="148304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4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400-000003000000}"/>
            </a:ext>
          </a:extLst>
        </xdr:cNvPr>
        <xdr:cNvSpPr>
          <a:spLocks noChangeArrowheads="1"/>
        </xdr:cNvSpPr>
      </xdr:nvSpPr>
      <xdr:spPr bwMode="auto">
        <a:xfrm>
          <a:off x="1500187" y="9126536"/>
          <a:ext cx="189525"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400-000004000000}"/>
            </a:ext>
          </a:extLst>
        </xdr:cNvPr>
        <xdr:cNvSpPr>
          <a:spLocks noChangeArrowheads="1"/>
        </xdr:cNvSpPr>
      </xdr:nvSpPr>
      <xdr:spPr bwMode="auto">
        <a:xfrm>
          <a:off x="338931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4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400-000006000000}"/>
            </a:ext>
          </a:extLst>
        </xdr:cNvPr>
        <xdr:cNvSpPr>
          <a:spLocks noChangeArrowheads="1"/>
        </xdr:cNvSpPr>
      </xdr:nvSpPr>
      <xdr:spPr bwMode="auto">
        <a:xfrm>
          <a:off x="1489074" y="9469438"/>
          <a:ext cx="189525"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400-000007000000}"/>
            </a:ext>
          </a:extLst>
        </xdr:cNvPr>
        <xdr:cNvSpPr>
          <a:spLocks noChangeArrowheads="1"/>
        </xdr:cNvSpPr>
      </xdr:nvSpPr>
      <xdr:spPr bwMode="auto">
        <a:xfrm>
          <a:off x="2528888"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400-000008000000}"/>
            </a:ext>
          </a:extLst>
        </xdr:cNvPr>
        <xdr:cNvSpPr>
          <a:spLocks noChangeArrowheads="1"/>
        </xdr:cNvSpPr>
      </xdr:nvSpPr>
      <xdr:spPr bwMode="auto">
        <a:xfrm>
          <a:off x="3919536" y="9485312"/>
          <a:ext cx="186350"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24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2400-00000A000000}"/>
            </a:ext>
          </a:extLst>
        </xdr:cNvPr>
        <xdr:cNvSpPr>
          <a:spLocks noChangeAspect="1"/>
        </xdr:cNvSpPr>
      </xdr:nvSpPr>
      <xdr:spPr bwMode="auto">
        <a:xfrm>
          <a:off x="18922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2400-00000B000000}"/>
            </a:ext>
          </a:extLst>
        </xdr:cNvPr>
        <xdr:cNvSpPr>
          <a:spLocks noChangeAspect="1"/>
        </xdr:cNvSpPr>
      </xdr:nvSpPr>
      <xdr:spPr bwMode="auto">
        <a:xfrm>
          <a:off x="3686175"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400-00000C000000}"/>
            </a:ext>
          </a:extLst>
        </xdr:cNvPr>
        <xdr:cNvSpPr>
          <a:spLocks noChangeArrowheads="1"/>
        </xdr:cNvSpPr>
      </xdr:nvSpPr>
      <xdr:spPr bwMode="auto">
        <a:xfrm>
          <a:off x="4743457"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400-00000D000000}"/>
            </a:ext>
          </a:extLst>
        </xdr:cNvPr>
        <xdr:cNvSpPr>
          <a:spLocks noChangeArrowheads="1"/>
        </xdr:cNvSpPr>
      </xdr:nvSpPr>
      <xdr:spPr bwMode="auto">
        <a:xfrm>
          <a:off x="5492749" y="9493249"/>
          <a:ext cx="19587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0</xdr:colOff>
      <xdr:row>83</xdr:row>
      <xdr:rowOff>0</xdr:rowOff>
    </xdr:from>
    <xdr:to>
      <xdr:col>24</xdr:col>
      <xdr:colOff>737937</xdr:colOff>
      <xdr:row>142</xdr:row>
      <xdr:rowOff>154405</xdr:rowOff>
    </xdr:to>
    <xdr:pic>
      <xdr:nvPicPr>
        <xdr:cNvPr id="16" name="図 15">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1"/>
        <a:stretch>
          <a:fillRect/>
        </a:stretch>
      </xdr:blipFill>
      <xdr:spPr>
        <a:xfrm>
          <a:off x="0" y="11981447"/>
          <a:ext cx="14363700" cy="10210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16</xdr:col>
      <xdr:colOff>228600</xdr:colOff>
      <xdr:row>0</xdr:row>
      <xdr:rowOff>133350</xdr:rowOff>
    </xdr:from>
    <xdr:to>
      <xdr:col>16</xdr:col>
      <xdr:colOff>523875</xdr:colOff>
      <xdr:row>0</xdr:row>
      <xdr:rowOff>133350</xdr:rowOff>
    </xdr:to>
    <xdr:cxnSp macro="">
      <xdr:nvCxnSpPr>
        <xdr:cNvPr id="2" name="直線矢印コネクタ 1">
          <a:extLst>
            <a:ext uri="{FF2B5EF4-FFF2-40B4-BE49-F238E27FC236}">
              <a16:creationId xmlns:a16="http://schemas.microsoft.com/office/drawing/2014/main" id="{00000000-0008-0000-2500-000002000000}"/>
            </a:ext>
          </a:extLst>
        </xdr:cNvPr>
        <xdr:cNvCxnSpPr/>
      </xdr:nvCxnSpPr>
      <xdr:spPr>
        <a:xfrm flipH="1">
          <a:off x="8058150" y="1333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9524</xdr:colOff>
      <xdr:row>0</xdr:row>
      <xdr:rowOff>28575</xdr:rowOff>
    </xdr:from>
    <xdr:to>
      <xdr:col>20</xdr:col>
      <xdr:colOff>685799</xdr:colOff>
      <xdr:row>1</xdr:row>
      <xdr:rowOff>171450</xdr:rowOff>
    </xdr:to>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8401049" y="28575"/>
          <a:ext cx="2762250" cy="3905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同一の請負工事における下請契約を締結した順番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※100</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万円未満のものは含まない。</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fPrintsWithSheet="0"/>
  </xdr:twoCellAnchor>
  <xdr:twoCellAnchor>
    <xdr:from>
      <xdr:col>16</xdr:col>
      <xdr:colOff>209550</xdr:colOff>
      <xdr:row>6</xdr:row>
      <xdr:rowOff>161925</xdr:rowOff>
    </xdr:from>
    <xdr:to>
      <xdr:col>16</xdr:col>
      <xdr:colOff>504825</xdr:colOff>
      <xdr:row>6</xdr:row>
      <xdr:rowOff>161925</xdr:rowOff>
    </xdr:to>
    <xdr:cxnSp macro="">
      <xdr:nvCxnSpPr>
        <xdr:cNvPr id="4" name="直線矢印コネクタ 3">
          <a:extLst>
            <a:ext uri="{FF2B5EF4-FFF2-40B4-BE49-F238E27FC236}">
              <a16:creationId xmlns:a16="http://schemas.microsoft.com/office/drawing/2014/main" id="{00000000-0008-0000-2500-000004000000}"/>
            </a:ext>
          </a:extLst>
        </xdr:cNvPr>
        <xdr:cNvCxnSpPr/>
      </xdr:nvCxnSpPr>
      <xdr:spPr>
        <a:xfrm flipH="1">
          <a:off x="8039100" y="17526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9525</xdr:colOff>
      <xdr:row>6</xdr:row>
      <xdr:rowOff>85725</xdr:rowOff>
    </xdr:from>
    <xdr:to>
      <xdr:col>20</xdr:col>
      <xdr:colOff>666750</xdr:colOff>
      <xdr:row>6</xdr:row>
      <xdr:rowOff>276225</xdr:rowOff>
    </xdr:to>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8401050" y="1676400"/>
          <a:ext cx="2743200" cy="190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作成建設業者（元請）の商号名称</a:t>
          </a:r>
        </a:p>
      </xdr:txBody>
    </xdr:sp>
    <xdr:clientData fPrintsWithSheet="0"/>
  </xdr:twoCellAnchor>
  <xdr:twoCellAnchor>
    <xdr:from>
      <xdr:col>16</xdr:col>
      <xdr:colOff>333375</xdr:colOff>
      <xdr:row>19</xdr:row>
      <xdr:rowOff>47625</xdr:rowOff>
    </xdr:from>
    <xdr:to>
      <xdr:col>16</xdr:col>
      <xdr:colOff>523875</xdr:colOff>
      <xdr:row>27</xdr:row>
      <xdr:rowOff>285750</xdr:rowOff>
    </xdr:to>
    <xdr:sp macro="" textlink="">
      <xdr:nvSpPr>
        <xdr:cNvPr id="6" name="右中かっこ 5">
          <a:extLst>
            <a:ext uri="{FF2B5EF4-FFF2-40B4-BE49-F238E27FC236}">
              <a16:creationId xmlns:a16="http://schemas.microsoft.com/office/drawing/2014/main" id="{00000000-0008-0000-2500-000006000000}"/>
            </a:ext>
          </a:extLst>
        </xdr:cNvPr>
        <xdr:cNvSpPr/>
      </xdr:nvSpPr>
      <xdr:spPr>
        <a:xfrm>
          <a:off x="8162925" y="5686425"/>
          <a:ext cx="190500" cy="28289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0</xdr:colOff>
      <xdr:row>22</xdr:row>
      <xdr:rowOff>28575</xdr:rowOff>
    </xdr:from>
    <xdr:to>
      <xdr:col>20</xdr:col>
      <xdr:colOff>628650</xdr:colOff>
      <xdr:row>25</xdr:row>
      <xdr:rowOff>9525</xdr:rowOff>
    </xdr:to>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8391525" y="6638925"/>
          <a:ext cx="2714625" cy="952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元請の工事概要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発注者から示された工事の内容を記入</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下請契約を締結した工事の内容を記入</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9525</xdr:colOff>
      <xdr:row>30</xdr:row>
      <xdr:rowOff>219075</xdr:rowOff>
    </xdr:from>
    <xdr:to>
      <xdr:col>20</xdr:col>
      <xdr:colOff>666750</xdr:colOff>
      <xdr:row>31</xdr:row>
      <xdr:rowOff>123825</xdr:rowOff>
    </xdr:to>
    <xdr:sp macro="" textlink="">
      <xdr:nvSpPr>
        <xdr:cNvPr id="8" name="テキスト ボックス 7">
          <a:extLst>
            <a:ext uri="{FF2B5EF4-FFF2-40B4-BE49-F238E27FC236}">
              <a16:creationId xmlns:a16="http://schemas.microsoft.com/office/drawing/2014/main" id="{00000000-0008-0000-2500-000008000000}"/>
            </a:ext>
          </a:extLst>
        </xdr:cNvPr>
        <xdr:cNvSpPr txBox="1"/>
      </xdr:nvSpPr>
      <xdr:spPr>
        <a:xfrm>
          <a:off x="8401050" y="9420225"/>
          <a:ext cx="2743200" cy="2286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下請負人に対する代金の支払い時期及び方法</a:t>
          </a:r>
        </a:p>
      </xdr:txBody>
    </xdr:sp>
    <xdr:clientData fPrintsWithSheet="0"/>
  </xdr:twoCellAnchor>
  <xdr:twoCellAnchor>
    <xdr:from>
      <xdr:col>16</xdr:col>
      <xdr:colOff>552449</xdr:colOff>
      <xdr:row>33</xdr:row>
      <xdr:rowOff>95250</xdr:rowOff>
    </xdr:from>
    <xdr:to>
      <xdr:col>20</xdr:col>
      <xdr:colOff>676274</xdr:colOff>
      <xdr:row>35</xdr:row>
      <xdr:rowOff>19049</xdr:rowOff>
    </xdr:to>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8381999" y="10267950"/>
          <a:ext cx="2771775" cy="5714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下請負人に対して現物交付する見込みの建設業退職金共済制度に係る共済証紙の代金</a:t>
          </a:r>
        </a:p>
      </xdr:txBody>
    </xdr:sp>
    <xdr:clientData fPrintsWithSheet="0"/>
  </xdr:twoCellAnchor>
  <xdr:twoCellAnchor>
    <xdr:from>
      <xdr:col>16</xdr:col>
      <xdr:colOff>333375</xdr:colOff>
      <xdr:row>28</xdr:row>
      <xdr:rowOff>47626</xdr:rowOff>
    </xdr:from>
    <xdr:to>
      <xdr:col>16</xdr:col>
      <xdr:colOff>523874</xdr:colOff>
      <xdr:row>33</xdr:row>
      <xdr:rowOff>285750</xdr:rowOff>
    </xdr:to>
    <xdr:sp macro="" textlink="">
      <xdr:nvSpPr>
        <xdr:cNvPr id="10" name="右中かっこ 9">
          <a:extLst>
            <a:ext uri="{FF2B5EF4-FFF2-40B4-BE49-F238E27FC236}">
              <a16:creationId xmlns:a16="http://schemas.microsoft.com/office/drawing/2014/main" id="{00000000-0008-0000-2500-00000A000000}"/>
            </a:ext>
          </a:extLst>
        </xdr:cNvPr>
        <xdr:cNvSpPr/>
      </xdr:nvSpPr>
      <xdr:spPr>
        <a:xfrm>
          <a:off x="8162925" y="8601076"/>
          <a:ext cx="190499" cy="185737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16</xdr:col>
      <xdr:colOff>209550</xdr:colOff>
      <xdr:row>34</xdr:row>
      <xdr:rowOff>142875</xdr:rowOff>
    </xdr:from>
    <xdr:to>
      <xdr:col>16</xdr:col>
      <xdr:colOff>504825</xdr:colOff>
      <xdr:row>34</xdr:row>
      <xdr:rowOff>142875</xdr:rowOff>
    </xdr:to>
    <xdr:cxnSp macro="">
      <xdr:nvCxnSpPr>
        <xdr:cNvPr id="11" name="直線矢印コネクタ 10">
          <a:extLst>
            <a:ext uri="{FF2B5EF4-FFF2-40B4-BE49-F238E27FC236}">
              <a16:creationId xmlns:a16="http://schemas.microsoft.com/office/drawing/2014/main" id="{00000000-0008-0000-2500-00000B000000}"/>
            </a:ext>
          </a:extLst>
        </xdr:cNvPr>
        <xdr:cNvCxnSpPr/>
      </xdr:nvCxnSpPr>
      <xdr:spPr>
        <a:xfrm flipH="1">
          <a:off x="8039100" y="10639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16</xdr:col>
      <xdr:colOff>342900</xdr:colOff>
      <xdr:row>35</xdr:row>
      <xdr:rowOff>19050</xdr:rowOff>
    </xdr:from>
    <xdr:to>
      <xdr:col>16</xdr:col>
      <xdr:colOff>523875</xdr:colOff>
      <xdr:row>40</xdr:row>
      <xdr:rowOff>200025</xdr:rowOff>
    </xdr:to>
    <xdr:sp macro="" textlink="">
      <xdr:nvSpPr>
        <xdr:cNvPr id="12" name="右中かっこ 11">
          <a:extLst>
            <a:ext uri="{FF2B5EF4-FFF2-40B4-BE49-F238E27FC236}">
              <a16:creationId xmlns:a16="http://schemas.microsoft.com/office/drawing/2014/main" id="{00000000-0008-0000-2500-00000C000000}"/>
            </a:ext>
          </a:extLst>
        </xdr:cNvPr>
        <xdr:cNvSpPr/>
      </xdr:nvSpPr>
      <xdr:spPr>
        <a:xfrm>
          <a:off x="8172450" y="10839450"/>
          <a:ext cx="180975" cy="1323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9524</xdr:colOff>
      <xdr:row>35</xdr:row>
      <xdr:rowOff>85725</xdr:rowOff>
    </xdr:from>
    <xdr:to>
      <xdr:col>23</xdr:col>
      <xdr:colOff>85725</xdr:colOff>
      <xdr:row>42</xdr:row>
      <xdr:rowOff>19050</xdr:rowOff>
    </xdr:to>
    <xdr:sp macro="" textlink="">
      <xdr:nvSpPr>
        <xdr:cNvPr id="13" name="テキスト ボックス 12">
          <a:extLst>
            <a:ext uri="{FF2B5EF4-FFF2-40B4-BE49-F238E27FC236}">
              <a16:creationId xmlns:a16="http://schemas.microsoft.com/office/drawing/2014/main" id="{00000000-0008-0000-2500-00000D000000}"/>
            </a:ext>
          </a:extLst>
        </xdr:cNvPr>
        <xdr:cNvSpPr txBox="1"/>
      </xdr:nvSpPr>
      <xdr:spPr>
        <a:xfrm>
          <a:off x="8401049" y="10906125"/>
          <a:ext cx="4248151" cy="15430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下請業者数及び下請金額総額</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同一の請負工事における一次下請業者の総数及</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び下請金額の総額（本確認票に係る下請契約日現在）</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１００万円未満のものを含む</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整理番号順に下請契約１件ごとの金額を記載。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当該欄に記入しきれない場合、別紙でも可。１００万</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円未満のものは、最下段に総数及び総額を記載。</a:t>
          </a:r>
        </a:p>
      </xdr:txBody>
    </xdr:sp>
    <xdr:clientData fPrintsWithSheet="0"/>
  </xdr:twoCellAnchor>
  <xdr:twoCellAnchor editAs="oneCell">
    <xdr:from>
      <xdr:col>0</xdr:col>
      <xdr:colOff>0</xdr:colOff>
      <xdr:row>42</xdr:row>
      <xdr:rowOff>0</xdr:rowOff>
    </xdr:from>
    <xdr:to>
      <xdr:col>16</xdr:col>
      <xdr:colOff>19050</xdr:colOff>
      <xdr:row>105</xdr:row>
      <xdr:rowOff>76200</xdr:rowOff>
    </xdr:to>
    <xdr:pic>
      <xdr:nvPicPr>
        <xdr:cNvPr id="15" name="図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1"/>
        <a:stretch>
          <a:fillRect/>
        </a:stretch>
      </xdr:blipFill>
      <xdr:spPr>
        <a:xfrm>
          <a:off x="0" y="11915775"/>
          <a:ext cx="7686675" cy="108775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6</xdr:col>
          <xdr:colOff>0</xdr:colOff>
          <xdr:row>13</xdr:row>
          <xdr:rowOff>0</xdr:rowOff>
        </xdr:to>
        <xdr:sp macro="" textlink="">
          <xdr:nvSpPr>
            <xdr:cNvPr id="576513" name="Check Box 1" hidden="1">
              <a:extLst>
                <a:ext uri="{63B3BB69-23CF-44E3-9099-C40C66FF867C}">
                  <a14:compatExt spid="_x0000_s576513"/>
                </a:ext>
                <a:ext uri="{FF2B5EF4-FFF2-40B4-BE49-F238E27FC236}">
                  <a16:creationId xmlns:a16="http://schemas.microsoft.com/office/drawing/2014/main" id="{00000000-0008-0000-2600-000001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0</xdr:rowOff>
        </xdr:from>
        <xdr:to>
          <xdr:col>11</xdr:col>
          <xdr:colOff>0</xdr:colOff>
          <xdr:row>13</xdr:row>
          <xdr:rowOff>0</xdr:rowOff>
        </xdr:to>
        <xdr:sp macro="" textlink="">
          <xdr:nvSpPr>
            <xdr:cNvPr id="576514" name="Check Box 2" hidden="1">
              <a:extLst>
                <a:ext uri="{63B3BB69-23CF-44E3-9099-C40C66FF867C}">
                  <a14:compatExt spid="_x0000_s576514"/>
                </a:ext>
                <a:ext uri="{FF2B5EF4-FFF2-40B4-BE49-F238E27FC236}">
                  <a16:creationId xmlns:a16="http://schemas.microsoft.com/office/drawing/2014/main" id="{00000000-0008-0000-2600-000002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9525</xdr:rowOff>
        </xdr:from>
        <xdr:to>
          <xdr:col>6</xdr:col>
          <xdr:colOff>0</xdr:colOff>
          <xdr:row>22</xdr:row>
          <xdr:rowOff>0</xdr:rowOff>
        </xdr:to>
        <xdr:sp macro="" textlink="">
          <xdr:nvSpPr>
            <xdr:cNvPr id="576515" name="Check Box 3" hidden="1">
              <a:extLst>
                <a:ext uri="{63B3BB69-23CF-44E3-9099-C40C66FF867C}">
                  <a14:compatExt spid="_x0000_s576515"/>
                </a:ext>
                <a:ext uri="{FF2B5EF4-FFF2-40B4-BE49-F238E27FC236}">
                  <a16:creationId xmlns:a16="http://schemas.microsoft.com/office/drawing/2014/main" id="{00000000-0008-0000-2600-000003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0</xdr:rowOff>
        </xdr:from>
        <xdr:to>
          <xdr:col>11</xdr:col>
          <xdr:colOff>0</xdr:colOff>
          <xdr:row>22</xdr:row>
          <xdr:rowOff>0</xdr:rowOff>
        </xdr:to>
        <xdr:sp macro="" textlink="">
          <xdr:nvSpPr>
            <xdr:cNvPr id="576516" name="Check Box 4" hidden="1">
              <a:extLst>
                <a:ext uri="{63B3BB69-23CF-44E3-9099-C40C66FF867C}">
                  <a14:compatExt spid="_x0000_s576516"/>
                </a:ext>
                <a:ext uri="{FF2B5EF4-FFF2-40B4-BE49-F238E27FC236}">
                  <a16:creationId xmlns:a16="http://schemas.microsoft.com/office/drawing/2014/main" id="{00000000-0008-0000-2600-000004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381000</xdr:rowOff>
        </xdr:from>
        <xdr:to>
          <xdr:col>6</xdr:col>
          <xdr:colOff>0</xdr:colOff>
          <xdr:row>28</xdr:row>
          <xdr:rowOff>0</xdr:rowOff>
        </xdr:to>
        <xdr:sp macro="" textlink="">
          <xdr:nvSpPr>
            <xdr:cNvPr id="576517" name="Check Box 5" hidden="1">
              <a:extLst>
                <a:ext uri="{63B3BB69-23CF-44E3-9099-C40C66FF867C}">
                  <a14:compatExt spid="_x0000_s576517"/>
                </a:ext>
                <a:ext uri="{FF2B5EF4-FFF2-40B4-BE49-F238E27FC236}">
                  <a16:creationId xmlns:a16="http://schemas.microsoft.com/office/drawing/2014/main" id="{00000000-0008-0000-2600-000005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0</xdr:rowOff>
        </xdr:from>
        <xdr:to>
          <xdr:col>11</xdr:col>
          <xdr:colOff>0</xdr:colOff>
          <xdr:row>28</xdr:row>
          <xdr:rowOff>0</xdr:rowOff>
        </xdr:to>
        <xdr:sp macro="" textlink="">
          <xdr:nvSpPr>
            <xdr:cNvPr id="576518" name="Check Box 6" hidden="1">
              <a:extLst>
                <a:ext uri="{63B3BB69-23CF-44E3-9099-C40C66FF867C}">
                  <a14:compatExt spid="_x0000_s576518"/>
                </a:ext>
                <a:ext uri="{FF2B5EF4-FFF2-40B4-BE49-F238E27FC236}">
                  <a16:creationId xmlns:a16="http://schemas.microsoft.com/office/drawing/2014/main" id="{00000000-0008-0000-2600-000006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0</xdr:rowOff>
        </xdr:from>
        <xdr:to>
          <xdr:col>6</xdr:col>
          <xdr:colOff>0</xdr:colOff>
          <xdr:row>31</xdr:row>
          <xdr:rowOff>0</xdr:rowOff>
        </xdr:to>
        <xdr:sp macro="" textlink="">
          <xdr:nvSpPr>
            <xdr:cNvPr id="576519" name="Check Box 7" hidden="1">
              <a:extLst>
                <a:ext uri="{63B3BB69-23CF-44E3-9099-C40C66FF867C}">
                  <a14:compatExt spid="_x0000_s576519"/>
                </a:ext>
                <a:ext uri="{FF2B5EF4-FFF2-40B4-BE49-F238E27FC236}">
                  <a16:creationId xmlns:a16="http://schemas.microsoft.com/office/drawing/2014/main" id="{00000000-0008-0000-2600-000007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0</xdr:rowOff>
        </xdr:from>
        <xdr:to>
          <xdr:col>11</xdr:col>
          <xdr:colOff>0</xdr:colOff>
          <xdr:row>31</xdr:row>
          <xdr:rowOff>0</xdr:rowOff>
        </xdr:to>
        <xdr:sp macro="" textlink="">
          <xdr:nvSpPr>
            <xdr:cNvPr id="576520" name="Check Box 8" hidden="1">
              <a:extLst>
                <a:ext uri="{63B3BB69-23CF-44E3-9099-C40C66FF867C}">
                  <a14:compatExt spid="_x0000_s576520"/>
                </a:ext>
                <a:ext uri="{FF2B5EF4-FFF2-40B4-BE49-F238E27FC236}">
                  <a16:creationId xmlns:a16="http://schemas.microsoft.com/office/drawing/2014/main" id="{00000000-0008-0000-2600-000008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9525</xdr:rowOff>
        </xdr:from>
        <xdr:to>
          <xdr:col>6</xdr:col>
          <xdr:colOff>0</xdr:colOff>
          <xdr:row>34</xdr:row>
          <xdr:rowOff>0</xdr:rowOff>
        </xdr:to>
        <xdr:sp macro="" textlink="">
          <xdr:nvSpPr>
            <xdr:cNvPr id="576521" name="Check Box 9" hidden="1">
              <a:extLst>
                <a:ext uri="{63B3BB69-23CF-44E3-9099-C40C66FF867C}">
                  <a14:compatExt spid="_x0000_s576521"/>
                </a:ext>
                <a:ext uri="{FF2B5EF4-FFF2-40B4-BE49-F238E27FC236}">
                  <a16:creationId xmlns:a16="http://schemas.microsoft.com/office/drawing/2014/main" id="{00000000-0008-0000-2600-000009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11</xdr:col>
          <xdr:colOff>0</xdr:colOff>
          <xdr:row>34</xdr:row>
          <xdr:rowOff>0</xdr:rowOff>
        </xdr:to>
        <xdr:sp macro="" textlink="">
          <xdr:nvSpPr>
            <xdr:cNvPr id="576522" name="Check Box 10" hidden="1">
              <a:extLst>
                <a:ext uri="{63B3BB69-23CF-44E3-9099-C40C66FF867C}">
                  <a14:compatExt spid="_x0000_s576522"/>
                </a:ext>
                <a:ext uri="{FF2B5EF4-FFF2-40B4-BE49-F238E27FC236}">
                  <a16:creationId xmlns:a16="http://schemas.microsoft.com/office/drawing/2014/main" id="{00000000-0008-0000-2600-00000A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381000</xdr:rowOff>
        </xdr:from>
        <xdr:to>
          <xdr:col>6</xdr:col>
          <xdr:colOff>9525</xdr:colOff>
          <xdr:row>37</xdr:row>
          <xdr:rowOff>0</xdr:rowOff>
        </xdr:to>
        <xdr:sp macro="" textlink="">
          <xdr:nvSpPr>
            <xdr:cNvPr id="576523" name="Check Box 11" hidden="1">
              <a:extLst>
                <a:ext uri="{63B3BB69-23CF-44E3-9099-C40C66FF867C}">
                  <a14:compatExt spid="_x0000_s576523"/>
                </a:ext>
                <a:ext uri="{FF2B5EF4-FFF2-40B4-BE49-F238E27FC236}">
                  <a16:creationId xmlns:a16="http://schemas.microsoft.com/office/drawing/2014/main" id="{00000000-0008-0000-2600-00000B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xdr:row>
          <xdr:rowOff>0</xdr:rowOff>
        </xdr:from>
        <xdr:to>
          <xdr:col>11</xdr:col>
          <xdr:colOff>0</xdr:colOff>
          <xdr:row>37</xdr:row>
          <xdr:rowOff>0</xdr:rowOff>
        </xdr:to>
        <xdr:sp macro="" textlink="">
          <xdr:nvSpPr>
            <xdr:cNvPr id="576524" name="Check Box 12" hidden="1">
              <a:extLst>
                <a:ext uri="{63B3BB69-23CF-44E3-9099-C40C66FF867C}">
                  <a14:compatExt spid="_x0000_s576524"/>
                </a:ext>
                <a:ext uri="{FF2B5EF4-FFF2-40B4-BE49-F238E27FC236}">
                  <a16:creationId xmlns:a16="http://schemas.microsoft.com/office/drawing/2014/main" id="{00000000-0008-0000-2600-00000C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9525</xdr:rowOff>
        </xdr:from>
        <xdr:to>
          <xdr:col>6</xdr:col>
          <xdr:colOff>0</xdr:colOff>
          <xdr:row>40</xdr:row>
          <xdr:rowOff>0</xdr:rowOff>
        </xdr:to>
        <xdr:sp macro="" textlink="">
          <xdr:nvSpPr>
            <xdr:cNvPr id="576525" name="Check Box 13" hidden="1">
              <a:extLst>
                <a:ext uri="{63B3BB69-23CF-44E3-9099-C40C66FF867C}">
                  <a14:compatExt spid="_x0000_s576525"/>
                </a:ext>
                <a:ext uri="{FF2B5EF4-FFF2-40B4-BE49-F238E27FC236}">
                  <a16:creationId xmlns:a16="http://schemas.microsoft.com/office/drawing/2014/main" id="{00000000-0008-0000-2600-00000D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0</xdr:rowOff>
        </xdr:from>
        <xdr:to>
          <xdr:col>11</xdr:col>
          <xdr:colOff>9525</xdr:colOff>
          <xdr:row>40</xdr:row>
          <xdr:rowOff>0</xdr:rowOff>
        </xdr:to>
        <xdr:sp macro="" textlink="">
          <xdr:nvSpPr>
            <xdr:cNvPr id="576526" name="Check Box 14" hidden="1">
              <a:extLst>
                <a:ext uri="{63B3BB69-23CF-44E3-9099-C40C66FF867C}">
                  <a14:compatExt spid="_x0000_s576526"/>
                </a:ext>
                <a:ext uri="{FF2B5EF4-FFF2-40B4-BE49-F238E27FC236}">
                  <a16:creationId xmlns:a16="http://schemas.microsoft.com/office/drawing/2014/main" id="{00000000-0008-0000-2600-00000E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0</xdr:rowOff>
        </xdr:from>
        <xdr:to>
          <xdr:col>6</xdr:col>
          <xdr:colOff>9525</xdr:colOff>
          <xdr:row>43</xdr:row>
          <xdr:rowOff>0</xdr:rowOff>
        </xdr:to>
        <xdr:sp macro="" textlink="">
          <xdr:nvSpPr>
            <xdr:cNvPr id="576527" name="Check Box 15" hidden="1">
              <a:extLst>
                <a:ext uri="{63B3BB69-23CF-44E3-9099-C40C66FF867C}">
                  <a14:compatExt spid="_x0000_s576527"/>
                </a:ext>
                <a:ext uri="{FF2B5EF4-FFF2-40B4-BE49-F238E27FC236}">
                  <a16:creationId xmlns:a16="http://schemas.microsoft.com/office/drawing/2014/main" id="{00000000-0008-0000-2600-00000F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0</xdr:rowOff>
        </xdr:from>
        <xdr:to>
          <xdr:col>11</xdr:col>
          <xdr:colOff>0</xdr:colOff>
          <xdr:row>43</xdr:row>
          <xdr:rowOff>0</xdr:rowOff>
        </xdr:to>
        <xdr:sp macro="" textlink="">
          <xdr:nvSpPr>
            <xdr:cNvPr id="576528" name="Check Box 16" hidden="1">
              <a:extLst>
                <a:ext uri="{63B3BB69-23CF-44E3-9099-C40C66FF867C}">
                  <a14:compatExt spid="_x0000_s576528"/>
                </a:ext>
                <a:ext uri="{FF2B5EF4-FFF2-40B4-BE49-F238E27FC236}">
                  <a16:creationId xmlns:a16="http://schemas.microsoft.com/office/drawing/2014/main" id="{00000000-0008-0000-2600-000010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0</xdr:rowOff>
        </xdr:from>
        <xdr:to>
          <xdr:col>6</xdr:col>
          <xdr:colOff>0</xdr:colOff>
          <xdr:row>62</xdr:row>
          <xdr:rowOff>0</xdr:rowOff>
        </xdr:to>
        <xdr:sp macro="" textlink="">
          <xdr:nvSpPr>
            <xdr:cNvPr id="576529" name="Check Box 17" hidden="1">
              <a:extLst>
                <a:ext uri="{63B3BB69-23CF-44E3-9099-C40C66FF867C}">
                  <a14:compatExt spid="_x0000_s576529"/>
                </a:ext>
                <a:ext uri="{FF2B5EF4-FFF2-40B4-BE49-F238E27FC236}">
                  <a16:creationId xmlns:a16="http://schemas.microsoft.com/office/drawing/2014/main" id="{00000000-0008-0000-2600-000011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0</xdr:rowOff>
        </xdr:from>
        <xdr:to>
          <xdr:col>11</xdr:col>
          <xdr:colOff>0</xdr:colOff>
          <xdr:row>62</xdr:row>
          <xdr:rowOff>9525</xdr:rowOff>
        </xdr:to>
        <xdr:sp macro="" textlink="">
          <xdr:nvSpPr>
            <xdr:cNvPr id="576530" name="Check Box 18" hidden="1">
              <a:extLst>
                <a:ext uri="{63B3BB69-23CF-44E3-9099-C40C66FF867C}">
                  <a14:compatExt spid="_x0000_s576530"/>
                </a:ext>
                <a:ext uri="{FF2B5EF4-FFF2-40B4-BE49-F238E27FC236}">
                  <a16:creationId xmlns:a16="http://schemas.microsoft.com/office/drawing/2014/main" id="{00000000-0008-0000-2600-000012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0</xdr:rowOff>
        </xdr:from>
        <xdr:to>
          <xdr:col>3</xdr:col>
          <xdr:colOff>0</xdr:colOff>
          <xdr:row>46</xdr:row>
          <xdr:rowOff>0</xdr:rowOff>
        </xdr:to>
        <xdr:sp macro="" textlink="">
          <xdr:nvSpPr>
            <xdr:cNvPr id="576531" name="Check Box 19" hidden="1">
              <a:extLst>
                <a:ext uri="{63B3BB69-23CF-44E3-9099-C40C66FF867C}">
                  <a14:compatExt spid="_x0000_s576531"/>
                </a:ext>
                <a:ext uri="{FF2B5EF4-FFF2-40B4-BE49-F238E27FC236}">
                  <a16:creationId xmlns:a16="http://schemas.microsoft.com/office/drawing/2014/main" id="{00000000-0008-0000-2600-000013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400050</xdr:rowOff>
        </xdr:from>
        <xdr:to>
          <xdr:col>3</xdr:col>
          <xdr:colOff>0</xdr:colOff>
          <xdr:row>51</xdr:row>
          <xdr:rowOff>0</xdr:rowOff>
        </xdr:to>
        <xdr:sp macro="" textlink="">
          <xdr:nvSpPr>
            <xdr:cNvPr id="576532" name="Check Box 20" hidden="1">
              <a:extLst>
                <a:ext uri="{63B3BB69-23CF-44E3-9099-C40C66FF867C}">
                  <a14:compatExt spid="_x0000_s576532"/>
                </a:ext>
                <a:ext uri="{FF2B5EF4-FFF2-40B4-BE49-F238E27FC236}">
                  <a16:creationId xmlns:a16="http://schemas.microsoft.com/office/drawing/2014/main" id="{00000000-0008-0000-2600-000014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5</xdr:col>
          <xdr:colOff>228600</xdr:colOff>
          <xdr:row>10</xdr:row>
          <xdr:rowOff>0</xdr:rowOff>
        </xdr:to>
        <xdr:sp macro="" textlink="">
          <xdr:nvSpPr>
            <xdr:cNvPr id="576533" name="Check Box 21" hidden="1">
              <a:extLst>
                <a:ext uri="{63B3BB69-23CF-44E3-9099-C40C66FF867C}">
                  <a14:compatExt spid="_x0000_s576533"/>
                </a:ext>
                <a:ext uri="{FF2B5EF4-FFF2-40B4-BE49-F238E27FC236}">
                  <a16:creationId xmlns:a16="http://schemas.microsoft.com/office/drawing/2014/main" id="{00000000-0008-0000-2600-000015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11</xdr:col>
          <xdr:colOff>0</xdr:colOff>
          <xdr:row>10</xdr:row>
          <xdr:rowOff>0</xdr:rowOff>
        </xdr:to>
        <xdr:sp macro="" textlink="">
          <xdr:nvSpPr>
            <xdr:cNvPr id="576534" name="Check Box 22" hidden="1">
              <a:extLst>
                <a:ext uri="{63B3BB69-23CF-44E3-9099-C40C66FF867C}">
                  <a14:compatExt spid="_x0000_s576534"/>
                </a:ext>
                <a:ext uri="{FF2B5EF4-FFF2-40B4-BE49-F238E27FC236}">
                  <a16:creationId xmlns:a16="http://schemas.microsoft.com/office/drawing/2014/main" id="{00000000-0008-0000-2600-000016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30</xdr:col>
      <xdr:colOff>17973</xdr:colOff>
      <xdr:row>1</xdr:row>
      <xdr:rowOff>35943</xdr:rowOff>
    </xdr:from>
    <xdr:to>
      <xdr:col>40</xdr:col>
      <xdr:colOff>608702</xdr:colOff>
      <xdr:row>56</xdr:row>
      <xdr:rowOff>228599</xdr:rowOff>
    </xdr:to>
    <xdr:pic>
      <xdr:nvPicPr>
        <xdr:cNvPr id="27" name="図 26">
          <a:extLst>
            <a:ext uri="{FF2B5EF4-FFF2-40B4-BE49-F238E27FC236}">
              <a16:creationId xmlns:a16="http://schemas.microsoft.com/office/drawing/2014/main" id="{00000000-0008-0000-2600-00001B000000}"/>
            </a:ext>
          </a:extLst>
        </xdr:cNvPr>
        <xdr:cNvPicPr>
          <a:picLocks noChangeAspect="1"/>
        </xdr:cNvPicPr>
      </xdr:nvPicPr>
      <xdr:blipFill>
        <a:blip xmlns:r="http://schemas.openxmlformats.org/officeDocument/2006/relationships" r:embed="rId1"/>
        <a:stretch>
          <a:fillRect/>
        </a:stretch>
      </xdr:blipFill>
      <xdr:spPr>
        <a:xfrm>
          <a:off x="7673916" y="206674"/>
          <a:ext cx="7419975" cy="145161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44</xdr:col>
      <xdr:colOff>7055</xdr:colOff>
      <xdr:row>51</xdr:row>
      <xdr:rowOff>39514</xdr:rowOff>
    </xdr:from>
    <xdr:to>
      <xdr:col>83</xdr:col>
      <xdr:colOff>85985</xdr:colOff>
      <xdr:row>59</xdr:row>
      <xdr:rowOff>43438</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7979833" y="8541459"/>
          <a:ext cx="6062040" cy="135859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36</xdr:col>
      <xdr:colOff>44557</xdr:colOff>
      <xdr:row>2</xdr:row>
      <xdr:rowOff>111401</xdr:rowOff>
    </xdr:from>
    <xdr:to>
      <xdr:col>41</xdr:col>
      <xdr:colOff>28882</xdr:colOff>
      <xdr:row>7</xdr:row>
      <xdr:rowOff>118007</xdr:rowOff>
    </xdr:to>
    <xdr:sp macro="" textlink="">
      <xdr:nvSpPr>
        <xdr:cNvPr id="4" name="楕円 3">
          <a:extLst>
            <a:ext uri="{FF2B5EF4-FFF2-40B4-BE49-F238E27FC236}">
              <a16:creationId xmlns:a16="http://schemas.microsoft.com/office/drawing/2014/main" id="{00000000-0008-0000-2700-000004000000}"/>
            </a:ext>
          </a:extLst>
        </xdr:cNvPr>
        <xdr:cNvSpPr/>
      </xdr:nvSpPr>
      <xdr:spPr>
        <a:xfrm>
          <a:off x="5419777" y="373200"/>
          <a:ext cx="792000" cy="792000"/>
        </a:xfrm>
        <a:prstGeom prst="ellipse">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rPr>
            <a:t>発注機関</a:t>
          </a:r>
          <a:endParaRPr kumimoji="1" lang="en-US" altLang="ja-JP" sz="600">
            <a:solidFill>
              <a:schemeClr val="bg1">
                <a:lumMod val="50000"/>
              </a:schemeClr>
            </a:solidFill>
          </a:endParaRPr>
        </a:p>
        <a:p>
          <a:pPr algn="ctr"/>
          <a:r>
            <a:rPr kumimoji="1" lang="en-US" altLang="ja-JP" sz="600" baseline="0">
              <a:solidFill>
                <a:schemeClr val="bg1">
                  <a:lumMod val="50000"/>
                </a:schemeClr>
              </a:solidFill>
            </a:rPr>
            <a:t>  </a:t>
          </a:r>
          <a:r>
            <a:rPr kumimoji="1" lang="ja-JP" altLang="en-US" sz="600">
              <a:solidFill>
                <a:schemeClr val="bg1">
                  <a:lumMod val="50000"/>
                </a:schemeClr>
              </a:solidFill>
            </a:rPr>
            <a:t>受付印</a:t>
          </a:r>
          <a:endParaRPr kumimoji="1" lang="en-US" altLang="ja-JP" sz="600">
            <a:solidFill>
              <a:schemeClr val="bg1">
                <a:lumMod val="50000"/>
              </a:schemeClr>
            </a:solidFill>
          </a:endParaRPr>
        </a:p>
        <a:p>
          <a:pPr algn="ctr"/>
          <a:r>
            <a:rPr kumimoji="1" lang="ja-JP" altLang="en-US" sz="600">
              <a:solidFill>
                <a:schemeClr val="bg1">
                  <a:lumMod val="50000"/>
                </a:schemeClr>
              </a:solidFill>
            </a:rPr>
            <a:t>（２部とも）</a:t>
          </a:r>
        </a:p>
      </xdr:txBody>
    </xdr:sp>
    <xdr:clientData/>
  </xdr:twoCellAnchor>
  <xdr:twoCellAnchor editAs="oneCell">
    <xdr:from>
      <xdr:col>0</xdr:col>
      <xdr:colOff>0</xdr:colOff>
      <xdr:row>61</xdr:row>
      <xdr:rowOff>85725</xdr:rowOff>
    </xdr:from>
    <xdr:to>
      <xdr:col>84</xdr:col>
      <xdr:colOff>133350</xdr:colOff>
      <xdr:row>125</xdr:row>
      <xdr:rowOff>161925</xdr:rowOff>
    </xdr:to>
    <xdr:pic>
      <xdr:nvPicPr>
        <xdr:cNvPr id="7" name="図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1"/>
        <a:stretch>
          <a:fillRect/>
        </a:stretch>
      </xdr:blipFill>
      <xdr:spPr>
        <a:xfrm>
          <a:off x="0" y="10410825"/>
          <a:ext cx="15059025" cy="10991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191691</xdr:colOff>
      <xdr:row>30</xdr:row>
      <xdr:rowOff>0</xdr:rowOff>
    </xdr:from>
    <xdr:to>
      <xdr:col>9</xdr:col>
      <xdr:colOff>2656</xdr:colOff>
      <xdr:row>33</xdr:row>
      <xdr:rowOff>0</xdr:rowOff>
    </xdr:to>
    <xdr:sp macro="" textlink="">
      <xdr:nvSpPr>
        <xdr:cNvPr id="2" name="AutoShape 51">
          <a:extLst>
            <a:ext uri="{FF2B5EF4-FFF2-40B4-BE49-F238E27FC236}">
              <a16:creationId xmlns:a16="http://schemas.microsoft.com/office/drawing/2014/main" id="{00000000-0008-0000-2800-000002000000}"/>
            </a:ext>
          </a:extLst>
        </xdr:cNvPr>
        <xdr:cNvSpPr>
          <a:spLocks/>
        </xdr:cNvSpPr>
      </xdr:nvSpPr>
      <xdr:spPr bwMode="auto">
        <a:xfrm>
          <a:off x="2389768" y="5797428"/>
          <a:ext cx="85725" cy="60447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191691</xdr:colOff>
      <xdr:row>36</xdr:row>
      <xdr:rowOff>0</xdr:rowOff>
    </xdr:from>
    <xdr:to>
      <xdr:col>9</xdr:col>
      <xdr:colOff>2656</xdr:colOff>
      <xdr:row>38</xdr:row>
      <xdr:rowOff>201490</xdr:rowOff>
    </xdr:to>
    <xdr:sp macro="" textlink="">
      <xdr:nvSpPr>
        <xdr:cNvPr id="3" name="AutoShape 52">
          <a:extLst>
            <a:ext uri="{FF2B5EF4-FFF2-40B4-BE49-F238E27FC236}">
              <a16:creationId xmlns:a16="http://schemas.microsoft.com/office/drawing/2014/main" id="{00000000-0008-0000-2800-000003000000}"/>
            </a:ext>
          </a:extLst>
        </xdr:cNvPr>
        <xdr:cNvSpPr>
          <a:spLocks/>
        </xdr:cNvSpPr>
      </xdr:nvSpPr>
      <xdr:spPr bwMode="auto">
        <a:xfrm>
          <a:off x="2389768" y="7006370"/>
          <a:ext cx="85725" cy="60447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30</xdr:row>
      <xdr:rowOff>0</xdr:rowOff>
    </xdr:from>
    <xdr:to>
      <xdr:col>23</xdr:col>
      <xdr:colOff>95925</xdr:colOff>
      <xdr:row>33</xdr:row>
      <xdr:rowOff>329</xdr:rowOff>
    </xdr:to>
    <xdr:sp macro="" textlink="">
      <xdr:nvSpPr>
        <xdr:cNvPr id="4" name="AutoShape 53">
          <a:extLst>
            <a:ext uri="{FF2B5EF4-FFF2-40B4-BE49-F238E27FC236}">
              <a16:creationId xmlns:a16="http://schemas.microsoft.com/office/drawing/2014/main" id="{00000000-0008-0000-2800-000004000000}"/>
            </a:ext>
          </a:extLst>
        </xdr:cNvPr>
        <xdr:cNvSpPr>
          <a:spLocks/>
        </xdr:cNvSpPr>
      </xdr:nvSpPr>
      <xdr:spPr bwMode="auto">
        <a:xfrm>
          <a:off x="6328996" y="5797428"/>
          <a:ext cx="86400" cy="6048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36</xdr:row>
      <xdr:rowOff>0</xdr:rowOff>
    </xdr:from>
    <xdr:to>
      <xdr:col>23</xdr:col>
      <xdr:colOff>95925</xdr:colOff>
      <xdr:row>39</xdr:row>
      <xdr:rowOff>329</xdr:rowOff>
    </xdr:to>
    <xdr:sp macro="" textlink="">
      <xdr:nvSpPr>
        <xdr:cNvPr id="5" name="AutoShape 54">
          <a:extLst>
            <a:ext uri="{FF2B5EF4-FFF2-40B4-BE49-F238E27FC236}">
              <a16:creationId xmlns:a16="http://schemas.microsoft.com/office/drawing/2014/main" id="{00000000-0008-0000-2800-000005000000}"/>
            </a:ext>
          </a:extLst>
        </xdr:cNvPr>
        <xdr:cNvSpPr>
          <a:spLocks/>
        </xdr:cNvSpPr>
      </xdr:nvSpPr>
      <xdr:spPr bwMode="auto">
        <a:xfrm>
          <a:off x="6328996" y="7006370"/>
          <a:ext cx="86400" cy="6048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7</xdr:col>
          <xdr:colOff>114300</xdr:colOff>
          <xdr:row>2</xdr:row>
          <xdr:rowOff>57150</xdr:rowOff>
        </xdr:from>
        <xdr:to>
          <xdr:col>9</xdr:col>
          <xdr:colOff>180975</xdr:colOff>
          <xdr:row>2</xdr:row>
          <xdr:rowOff>276225</xdr:rowOff>
        </xdr:to>
        <xdr:sp macro="" textlink="">
          <xdr:nvSpPr>
            <xdr:cNvPr id="824331" name="Check Box 11" hidden="1">
              <a:extLst>
                <a:ext uri="{63B3BB69-23CF-44E3-9099-C40C66FF867C}">
                  <a14:compatExt spid="_x0000_s824331"/>
                </a:ext>
                <a:ext uri="{FF2B5EF4-FFF2-40B4-BE49-F238E27FC236}">
                  <a16:creationId xmlns:a16="http://schemas.microsoft.com/office/drawing/2014/main" id="{00000000-0008-0000-2800-00000B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受注者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xdr:row>
          <xdr:rowOff>57150</xdr:rowOff>
        </xdr:from>
        <xdr:to>
          <xdr:col>6</xdr:col>
          <xdr:colOff>171450</xdr:colOff>
          <xdr:row>2</xdr:row>
          <xdr:rowOff>276225</xdr:rowOff>
        </xdr:to>
        <xdr:sp macro="" textlink="">
          <xdr:nvSpPr>
            <xdr:cNvPr id="824332" name="Check Box 12" hidden="1">
              <a:extLst>
                <a:ext uri="{63B3BB69-23CF-44E3-9099-C40C66FF867C}">
                  <a14:compatExt spid="_x0000_s824332"/>
                </a:ext>
                <a:ext uri="{FF2B5EF4-FFF2-40B4-BE49-F238E27FC236}">
                  <a16:creationId xmlns:a16="http://schemas.microsoft.com/office/drawing/2014/main" id="{00000000-0008-0000-2800-00000C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発注者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161925</xdr:colOff>
          <xdr:row>3</xdr:row>
          <xdr:rowOff>19050</xdr:rowOff>
        </xdr:from>
        <xdr:to>
          <xdr:col>7</xdr:col>
          <xdr:colOff>66675</xdr:colOff>
          <xdr:row>3</xdr:row>
          <xdr:rowOff>304800</xdr:rowOff>
        </xdr:to>
        <xdr:sp macro="" textlink="">
          <xdr:nvSpPr>
            <xdr:cNvPr id="824334" name="Check Box 14" hidden="1">
              <a:extLst>
                <a:ext uri="{63B3BB69-23CF-44E3-9099-C40C66FF867C}">
                  <a14:compatExt spid="_x0000_s824334"/>
                </a:ext>
                <a:ext uri="{FF2B5EF4-FFF2-40B4-BE49-F238E27FC236}">
                  <a16:creationId xmlns:a16="http://schemas.microsoft.com/office/drawing/2014/main" id="{00000000-0008-0000-2800-00000E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指　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152400</xdr:colOff>
          <xdr:row>3</xdr:row>
          <xdr:rowOff>19050</xdr:rowOff>
        </xdr:from>
        <xdr:to>
          <xdr:col>10</xdr:col>
          <xdr:colOff>57150</xdr:colOff>
          <xdr:row>3</xdr:row>
          <xdr:rowOff>304800</xdr:rowOff>
        </xdr:to>
        <xdr:sp macro="" textlink="">
          <xdr:nvSpPr>
            <xdr:cNvPr id="824335" name="Check Box 15" hidden="1">
              <a:extLst>
                <a:ext uri="{63B3BB69-23CF-44E3-9099-C40C66FF867C}">
                  <a14:compatExt spid="_x0000_s824335"/>
                </a:ext>
                <a:ext uri="{FF2B5EF4-FFF2-40B4-BE49-F238E27FC236}">
                  <a16:creationId xmlns:a16="http://schemas.microsoft.com/office/drawing/2014/main" id="{00000000-0008-0000-2800-00000F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　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3</xdr:row>
          <xdr:rowOff>19050</xdr:rowOff>
        </xdr:from>
        <xdr:to>
          <xdr:col>13</xdr:col>
          <xdr:colOff>47625</xdr:colOff>
          <xdr:row>3</xdr:row>
          <xdr:rowOff>304800</xdr:rowOff>
        </xdr:to>
        <xdr:sp macro="" textlink="">
          <xdr:nvSpPr>
            <xdr:cNvPr id="824337" name="Check Box 17" hidden="1">
              <a:extLst>
                <a:ext uri="{63B3BB69-23CF-44E3-9099-C40C66FF867C}">
                  <a14:compatExt spid="_x0000_s824337"/>
                </a:ext>
                <a:ext uri="{FF2B5EF4-FFF2-40B4-BE49-F238E27FC236}">
                  <a16:creationId xmlns:a16="http://schemas.microsoft.com/office/drawing/2014/main" id="{00000000-0008-0000-2800-000011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　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3</xdr:row>
          <xdr:rowOff>19050</xdr:rowOff>
        </xdr:from>
        <xdr:to>
          <xdr:col>16</xdr:col>
          <xdr:colOff>38100</xdr:colOff>
          <xdr:row>3</xdr:row>
          <xdr:rowOff>304800</xdr:rowOff>
        </xdr:to>
        <xdr:sp macro="" textlink="">
          <xdr:nvSpPr>
            <xdr:cNvPr id="824338" name="Check Box 18" hidden="1">
              <a:extLst>
                <a:ext uri="{63B3BB69-23CF-44E3-9099-C40C66FF867C}">
                  <a14:compatExt spid="_x0000_s824338"/>
                </a:ext>
                <a:ext uri="{FF2B5EF4-FFF2-40B4-BE49-F238E27FC236}">
                  <a16:creationId xmlns:a16="http://schemas.microsoft.com/office/drawing/2014/main" id="{00000000-0008-0000-2800-000012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　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3</xdr:row>
          <xdr:rowOff>19050</xdr:rowOff>
        </xdr:from>
        <xdr:to>
          <xdr:col>19</xdr:col>
          <xdr:colOff>38100</xdr:colOff>
          <xdr:row>3</xdr:row>
          <xdr:rowOff>304800</xdr:rowOff>
        </xdr:to>
        <xdr:sp macro="" textlink="">
          <xdr:nvSpPr>
            <xdr:cNvPr id="824339" name="Check Box 19" hidden="1">
              <a:extLst>
                <a:ext uri="{63B3BB69-23CF-44E3-9099-C40C66FF867C}">
                  <a14:compatExt spid="_x0000_s824339"/>
                </a:ext>
                <a:ext uri="{FF2B5EF4-FFF2-40B4-BE49-F238E27FC236}">
                  <a16:creationId xmlns:a16="http://schemas.microsoft.com/office/drawing/2014/main" id="{00000000-0008-0000-2800-000013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報　告</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123825</xdr:colOff>
          <xdr:row>3</xdr:row>
          <xdr:rowOff>19050</xdr:rowOff>
        </xdr:from>
        <xdr:to>
          <xdr:col>22</xdr:col>
          <xdr:colOff>28575</xdr:colOff>
          <xdr:row>3</xdr:row>
          <xdr:rowOff>304800</xdr:rowOff>
        </xdr:to>
        <xdr:sp macro="" textlink="">
          <xdr:nvSpPr>
            <xdr:cNvPr id="824341" name="Check Box 21" hidden="1">
              <a:extLst>
                <a:ext uri="{63B3BB69-23CF-44E3-9099-C40C66FF867C}">
                  <a14:compatExt spid="_x0000_s824341"/>
                </a:ext>
                <a:ext uri="{FF2B5EF4-FFF2-40B4-BE49-F238E27FC236}">
                  <a16:creationId xmlns:a16="http://schemas.microsoft.com/office/drawing/2014/main" id="{00000000-0008-0000-2800-000015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　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161925</xdr:colOff>
          <xdr:row>4</xdr:row>
          <xdr:rowOff>9525</xdr:rowOff>
        </xdr:from>
        <xdr:to>
          <xdr:col>6</xdr:col>
          <xdr:colOff>228600</xdr:colOff>
          <xdr:row>4</xdr:row>
          <xdr:rowOff>314325</xdr:rowOff>
        </xdr:to>
        <xdr:sp macro="" textlink="">
          <xdr:nvSpPr>
            <xdr:cNvPr id="824342" name="Check Box 22" hidden="1">
              <a:extLst>
                <a:ext uri="{63B3BB69-23CF-44E3-9099-C40C66FF867C}">
                  <a14:compatExt spid="_x0000_s824342"/>
                </a:ext>
                <a:ext uri="{FF2B5EF4-FFF2-40B4-BE49-F238E27FC236}">
                  <a16:creationId xmlns:a16="http://schemas.microsoft.com/office/drawing/2014/main" id="{00000000-0008-0000-2800-000016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30</xdr:row>
          <xdr:rowOff>152400</xdr:rowOff>
        </xdr:from>
        <xdr:to>
          <xdr:col>8</xdr:col>
          <xdr:colOff>76200</xdr:colOff>
          <xdr:row>32</xdr:row>
          <xdr:rowOff>47625</xdr:rowOff>
        </xdr:to>
        <xdr:sp macro="" textlink="">
          <xdr:nvSpPr>
            <xdr:cNvPr id="824344" name="Check Box 24" hidden="1">
              <a:extLst>
                <a:ext uri="{63B3BB69-23CF-44E3-9099-C40C66FF867C}">
                  <a14:compatExt spid="_x0000_s824344"/>
                </a:ext>
                <a:ext uri="{FF2B5EF4-FFF2-40B4-BE49-F238E27FC236}">
                  <a16:creationId xmlns:a16="http://schemas.microsoft.com/office/drawing/2014/main" id="{00000000-0008-0000-2800-000018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19050</xdr:rowOff>
        </xdr:from>
        <xdr:to>
          <xdr:col>7</xdr:col>
          <xdr:colOff>257175</xdr:colOff>
          <xdr:row>29</xdr:row>
          <xdr:rowOff>180975</xdr:rowOff>
        </xdr:to>
        <xdr:sp macro="" textlink="">
          <xdr:nvSpPr>
            <xdr:cNvPr id="824346" name="Check Box 26" hidden="1">
              <a:extLst>
                <a:ext uri="{63B3BB69-23CF-44E3-9099-C40C66FF867C}">
                  <a14:compatExt spid="_x0000_s824346"/>
                </a:ext>
                <a:ext uri="{FF2B5EF4-FFF2-40B4-BE49-F238E27FC236}">
                  <a16:creationId xmlns:a16="http://schemas.microsoft.com/office/drawing/2014/main" id="{00000000-0008-0000-2800-00001A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指示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28</xdr:row>
          <xdr:rowOff>19050</xdr:rowOff>
        </xdr:from>
        <xdr:to>
          <xdr:col>10</xdr:col>
          <xdr:colOff>257175</xdr:colOff>
          <xdr:row>29</xdr:row>
          <xdr:rowOff>180975</xdr:rowOff>
        </xdr:to>
        <xdr:sp macro="" textlink="">
          <xdr:nvSpPr>
            <xdr:cNvPr id="824347" name="Check Box 27" hidden="1">
              <a:extLst>
                <a:ext uri="{63B3BB69-23CF-44E3-9099-C40C66FF867C}">
                  <a14:compatExt spid="_x0000_s824347"/>
                </a:ext>
                <a:ext uri="{FF2B5EF4-FFF2-40B4-BE49-F238E27FC236}">
                  <a16:creationId xmlns:a16="http://schemas.microsoft.com/office/drawing/2014/main" id="{00000000-0008-0000-2800-00001B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28</xdr:row>
          <xdr:rowOff>19050</xdr:rowOff>
        </xdr:from>
        <xdr:to>
          <xdr:col>13</xdr:col>
          <xdr:colOff>257175</xdr:colOff>
          <xdr:row>29</xdr:row>
          <xdr:rowOff>180975</xdr:rowOff>
        </xdr:to>
        <xdr:sp macro="" textlink="">
          <xdr:nvSpPr>
            <xdr:cNvPr id="824348" name="Check Box 28" hidden="1">
              <a:extLst>
                <a:ext uri="{63B3BB69-23CF-44E3-9099-C40C66FF867C}">
                  <a14:compatExt spid="_x0000_s824348"/>
                </a:ext>
                <a:ext uri="{FF2B5EF4-FFF2-40B4-BE49-F238E27FC236}">
                  <a16:creationId xmlns:a16="http://schemas.microsoft.com/office/drawing/2014/main" id="{00000000-0008-0000-2800-00001C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28</xdr:row>
          <xdr:rowOff>19050</xdr:rowOff>
        </xdr:from>
        <xdr:to>
          <xdr:col>16</xdr:col>
          <xdr:colOff>257175</xdr:colOff>
          <xdr:row>29</xdr:row>
          <xdr:rowOff>180975</xdr:rowOff>
        </xdr:to>
        <xdr:sp macro="" textlink="">
          <xdr:nvSpPr>
            <xdr:cNvPr id="824349" name="Check Box 29" hidden="1">
              <a:extLst>
                <a:ext uri="{63B3BB69-23CF-44E3-9099-C40C66FF867C}">
                  <a14:compatExt spid="_x0000_s824349"/>
                </a:ext>
                <a:ext uri="{FF2B5EF4-FFF2-40B4-BE49-F238E27FC236}">
                  <a16:creationId xmlns:a16="http://schemas.microsoft.com/office/drawing/2014/main" id="{00000000-0008-0000-2800-00001D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28</xdr:row>
          <xdr:rowOff>19050</xdr:rowOff>
        </xdr:from>
        <xdr:to>
          <xdr:col>19</xdr:col>
          <xdr:colOff>257175</xdr:colOff>
          <xdr:row>29</xdr:row>
          <xdr:rowOff>180975</xdr:rowOff>
        </xdr:to>
        <xdr:sp macro="" textlink="">
          <xdr:nvSpPr>
            <xdr:cNvPr id="824350" name="Check Box 30" hidden="1">
              <a:extLst>
                <a:ext uri="{63B3BB69-23CF-44E3-9099-C40C66FF867C}">
                  <a14:compatExt spid="_x0000_s824350"/>
                </a:ext>
                <a:ext uri="{FF2B5EF4-FFF2-40B4-BE49-F238E27FC236}">
                  <a16:creationId xmlns:a16="http://schemas.microsoft.com/office/drawing/2014/main" id="{00000000-0008-0000-2800-00001E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受理</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152400</xdr:rowOff>
        </xdr:from>
        <xdr:to>
          <xdr:col>8</xdr:col>
          <xdr:colOff>85725</xdr:colOff>
          <xdr:row>38</xdr:row>
          <xdr:rowOff>57150</xdr:rowOff>
        </xdr:to>
        <xdr:sp macro="" textlink="">
          <xdr:nvSpPr>
            <xdr:cNvPr id="824351" name="Check Box 31" hidden="1">
              <a:extLst>
                <a:ext uri="{63B3BB69-23CF-44E3-9099-C40C66FF867C}">
                  <a14:compatExt spid="_x0000_s824351"/>
                </a:ext>
                <a:ext uri="{FF2B5EF4-FFF2-40B4-BE49-F238E27FC236}">
                  <a16:creationId xmlns:a16="http://schemas.microsoft.com/office/drawing/2014/main" id="{00000000-0008-0000-2800-00001F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19050</xdr:rowOff>
        </xdr:from>
        <xdr:to>
          <xdr:col>7</xdr:col>
          <xdr:colOff>257175</xdr:colOff>
          <xdr:row>35</xdr:row>
          <xdr:rowOff>180975</xdr:rowOff>
        </xdr:to>
        <xdr:sp macro="" textlink="">
          <xdr:nvSpPr>
            <xdr:cNvPr id="824352" name="Check Box 32" hidden="1">
              <a:extLst>
                <a:ext uri="{63B3BB69-23CF-44E3-9099-C40C66FF867C}">
                  <a14:compatExt spid="_x0000_s824352"/>
                </a:ext>
                <a:ext uri="{FF2B5EF4-FFF2-40B4-BE49-F238E27FC236}">
                  <a16:creationId xmlns:a16="http://schemas.microsoft.com/office/drawing/2014/main" id="{00000000-0008-0000-2800-000020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34</xdr:row>
          <xdr:rowOff>19050</xdr:rowOff>
        </xdr:from>
        <xdr:to>
          <xdr:col>10</xdr:col>
          <xdr:colOff>257175</xdr:colOff>
          <xdr:row>35</xdr:row>
          <xdr:rowOff>180975</xdr:rowOff>
        </xdr:to>
        <xdr:sp macro="" textlink="">
          <xdr:nvSpPr>
            <xdr:cNvPr id="824353" name="Check Box 33" hidden="1">
              <a:extLst>
                <a:ext uri="{63B3BB69-23CF-44E3-9099-C40C66FF867C}">
                  <a14:compatExt spid="_x0000_s824353"/>
                </a:ext>
                <a:ext uri="{FF2B5EF4-FFF2-40B4-BE49-F238E27FC236}">
                  <a16:creationId xmlns:a16="http://schemas.microsoft.com/office/drawing/2014/main" id="{00000000-0008-0000-2800-000021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34</xdr:row>
          <xdr:rowOff>19050</xdr:rowOff>
        </xdr:from>
        <xdr:to>
          <xdr:col>13</xdr:col>
          <xdr:colOff>257175</xdr:colOff>
          <xdr:row>35</xdr:row>
          <xdr:rowOff>180975</xdr:rowOff>
        </xdr:to>
        <xdr:sp macro="" textlink="">
          <xdr:nvSpPr>
            <xdr:cNvPr id="824354" name="Check Box 34" hidden="1">
              <a:extLst>
                <a:ext uri="{63B3BB69-23CF-44E3-9099-C40C66FF867C}">
                  <a14:compatExt spid="_x0000_s824354"/>
                </a:ext>
                <a:ext uri="{FF2B5EF4-FFF2-40B4-BE49-F238E27FC236}">
                  <a16:creationId xmlns:a16="http://schemas.microsoft.com/office/drawing/2014/main" id="{00000000-0008-0000-2800-000022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34</xdr:row>
          <xdr:rowOff>19050</xdr:rowOff>
        </xdr:from>
        <xdr:to>
          <xdr:col>16</xdr:col>
          <xdr:colOff>257175</xdr:colOff>
          <xdr:row>35</xdr:row>
          <xdr:rowOff>180975</xdr:rowOff>
        </xdr:to>
        <xdr:sp macro="" textlink="">
          <xdr:nvSpPr>
            <xdr:cNvPr id="824355" name="Check Box 35" hidden="1">
              <a:extLst>
                <a:ext uri="{63B3BB69-23CF-44E3-9099-C40C66FF867C}">
                  <a14:compatExt spid="_x0000_s824355"/>
                </a:ext>
                <a:ext uri="{FF2B5EF4-FFF2-40B4-BE49-F238E27FC236}">
                  <a16:creationId xmlns:a16="http://schemas.microsoft.com/office/drawing/2014/main" id="{00000000-0008-0000-2800-000023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報告</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19050</xdr:colOff>
          <xdr:row>34</xdr:row>
          <xdr:rowOff>19050</xdr:rowOff>
        </xdr:from>
        <xdr:to>
          <xdr:col>19</xdr:col>
          <xdr:colOff>257175</xdr:colOff>
          <xdr:row>35</xdr:row>
          <xdr:rowOff>180975</xdr:rowOff>
        </xdr:to>
        <xdr:sp macro="" textlink="">
          <xdr:nvSpPr>
            <xdr:cNvPr id="824356" name="Check Box 36" hidden="1">
              <a:extLst>
                <a:ext uri="{63B3BB69-23CF-44E3-9099-C40C66FF867C}">
                  <a14:compatExt spid="_x0000_s824356"/>
                </a:ext>
                <a:ext uri="{FF2B5EF4-FFF2-40B4-BE49-F238E27FC236}">
                  <a16:creationId xmlns:a16="http://schemas.microsoft.com/office/drawing/2014/main" id="{00000000-0008-0000-2800-000024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受理</a:t>
              </a:r>
            </a:p>
          </xdr:txBody>
        </xdr:sp>
        <xdr:clientData fPrintsWithSheet="0"/>
      </xdr:twoCellAnchor>
    </mc:Choice>
    <mc:Fallback/>
  </mc:AlternateContent>
  <xdr:oneCellAnchor>
    <xdr:from>
      <xdr:col>29</xdr:col>
      <xdr:colOff>228600</xdr:colOff>
      <xdr:row>5</xdr:row>
      <xdr:rowOff>171450</xdr:rowOff>
    </xdr:from>
    <xdr:ext cx="184731" cy="264560"/>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8239125" y="169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31</xdr:col>
      <xdr:colOff>105789</xdr:colOff>
      <xdr:row>4</xdr:row>
      <xdr:rowOff>112602</xdr:rowOff>
    </xdr:from>
    <xdr:to>
      <xdr:col>40</xdr:col>
      <xdr:colOff>66676</xdr:colOff>
      <xdr:row>5</xdr:row>
      <xdr:rowOff>169752</xdr:rowOff>
    </xdr:to>
    <xdr:grpSp>
      <xdr:nvGrpSpPr>
        <xdr:cNvPr id="8" name="グループ化 7">
          <a:extLst>
            <a:ext uri="{FF2B5EF4-FFF2-40B4-BE49-F238E27FC236}">
              <a16:creationId xmlns:a16="http://schemas.microsoft.com/office/drawing/2014/main" id="{00000000-0008-0000-2800-000008000000}"/>
            </a:ext>
          </a:extLst>
        </xdr:cNvPr>
        <xdr:cNvGrpSpPr/>
      </xdr:nvGrpSpPr>
      <xdr:grpSpPr>
        <a:xfrm>
          <a:off x="8668764" y="1312752"/>
          <a:ext cx="1894462" cy="381000"/>
          <a:chOff x="7496235" y="1457324"/>
          <a:chExt cx="1724024" cy="381000"/>
        </a:xfrm>
      </xdr:grpSpPr>
      <mc:AlternateContent xmlns:mc="http://schemas.openxmlformats.org/markup-compatibility/2006">
        <mc:Choice xmlns:a14="http://schemas.microsoft.com/office/drawing/2010/main" Requires="a14">
          <xdr:sp macro="" textlink="">
            <xdr:nvSpPr>
              <xdr:cNvPr id="824357" name="Check Box 37" hidden="1">
                <a:extLst>
                  <a:ext uri="{63B3BB69-23CF-44E3-9099-C40C66FF867C}">
                    <a14:compatExt spid="_x0000_s824357"/>
                  </a:ext>
                  <a:ext uri="{FF2B5EF4-FFF2-40B4-BE49-F238E27FC236}">
                    <a16:creationId xmlns:a16="http://schemas.microsoft.com/office/drawing/2014/main" id="{00000000-0008-0000-2800-000025940C00}"/>
                  </a:ext>
                </a:extLst>
              </xdr:cNvPr>
              <xdr:cNvSpPr/>
            </xdr:nvSpPr>
            <xdr:spPr bwMode="auto">
              <a:xfrm>
                <a:off x="7496235" y="1457324"/>
                <a:ext cx="1724024"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7705725" y="1514475"/>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水道局発注工事は☑</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11</xdr:col>
          <xdr:colOff>95250</xdr:colOff>
          <xdr:row>4</xdr:row>
          <xdr:rowOff>19050</xdr:rowOff>
        </xdr:to>
        <xdr:sp macro="" textlink="">
          <xdr:nvSpPr>
            <xdr:cNvPr id="399362" name="Check Box 2" hidden="1">
              <a:extLst>
                <a:ext uri="{63B3BB69-23CF-44E3-9099-C40C66FF867C}">
                  <a14:compatExt spid="_x0000_s399362"/>
                </a:ext>
                <a:ext uri="{FF2B5EF4-FFF2-40B4-BE49-F238E27FC236}">
                  <a16:creationId xmlns:a16="http://schemas.microsoft.com/office/drawing/2014/main" id="{00000000-0008-0000-0400-00000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xdr:row>
          <xdr:rowOff>257175</xdr:rowOff>
        </xdr:from>
        <xdr:to>
          <xdr:col>26</xdr:col>
          <xdr:colOff>95250</xdr:colOff>
          <xdr:row>4</xdr:row>
          <xdr:rowOff>0</xdr:rowOff>
        </xdr:to>
        <xdr:sp macro="" textlink="">
          <xdr:nvSpPr>
            <xdr:cNvPr id="399364" name="Check Box 4" hidden="1">
              <a:extLst>
                <a:ext uri="{63B3BB69-23CF-44E3-9099-C40C66FF867C}">
                  <a14:compatExt spid="_x0000_s399364"/>
                </a:ext>
                <a:ext uri="{FF2B5EF4-FFF2-40B4-BE49-F238E27FC236}">
                  <a16:creationId xmlns:a16="http://schemas.microsoft.com/office/drawing/2014/main" id="{00000000-0008-0000-0400-00000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180975</xdr:rowOff>
        </xdr:from>
        <xdr:to>
          <xdr:col>11</xdr:col>
          <xdr:colOff>95250</xdr:colOff>
          <xdr:row>5</xdr:row>
          <xdr:rowOff>19050</xdr:rowOff>
        </xdr:to>
        <xdr:sp macro="" textlink="">
          <xdr:nvSpPr>
            <xdr:cNvPr id="399365" name="Check Box 5" hidden="1">
              <a:extLst>
                <a:ext uri="{63B3BB69-23CF-44E3-9099-C40C66FF867C}">
                  <a14:compatExt spid="_x0000_s399365"/>
                </a:ext>
                <a:ext uri="{FF2B5EF4-FFF2-40B4-BE49-F238E27FC236}">
                  <a16:creationId xmlns:a16="http://schemas.microsoft.com/office/drawing/2014/main" id="{00000000-0008-0000-0400-00000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3</xdr:row>
          <xdr:rowOff>180975</xdr:rowOff>
        </xdr:from>
        <xdr:to>
          <xdr:col>16</xdr:col>
          <xdr:colOff>95250</xdr:colOff>
          <xdr:row>5</xdr:row>
          <xdr:rowOff>0</xdr:rowOff>
        </xdr:to>
        <xdr:sp macro="" textlink="">
          <xdr:nvSpPr>
            <xdr:cNvPr id="399366" name="Check Box 6" hidden="1">
              <a:extLst>
                <a:ext uri="{63B3BB69-23CF-44E3-9099-C40C66FF867C}">
                  <a14:compatExt spid="_x0000_s399366"/>
                </a:ext>
                <a:ext uri="{FF2B5EF4-FFF2-40B4-BE49-F238E27FC236}">
                  <a16:creationId xmlns:a16="http://schemas.microsoft.com/office/drawing/2014/main" id="{00000000-0008-0000-0400-00000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180975</xdr:rowOff>
        </xdr:from>
        <xdr:to>
          <xdr:col>27</xdr:col>
          <xdr:colOff>85725</xdr:colOff>
          <xdr:row>5</xdr:row>
          <xdr:rowOff>0</xdr:rowOff>
        </xdr:to>
        <xdr:sp macro="" textlink="">
          <xdr:nvSpPr>
            <xdr:cNvPr id="399367" name="Check Box 7" hidden="1">
              <a:extLst>
                <a:ext uri="{63B3BB69-23CF-44E3-9099-C40C66FF867C}">
                  <a14:compatExt spid="_x0000_s399367"/>
                </a:ext>
                <a:ext uri="{FF2B5EF4-FFF2-40B4-BE49-F238E27FC236}">
                  <a16:creationId xmlns:a16="http://schemas.microsoft.com/office/drawing/2014/main" id="{00000000-0008-0000-0400-00000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13</xdr:row>
          <xdr:rowOff>180975</xdr:rowOff>
        </xdr:from>
        <xdr:to>
          <xdr:col>14</xdr:col>
          <xdr:colOff>85725</xdr:colOff>
          <xdr:row>15</xdr:row>
          <xdr:rowOff>9525</xdr:rowOff>
        </xdr:to>
        <xdr:sp macro="" textlink="">
          <xdr:nvSpPr>
            <xdr:cNvPr id="399368" name="Check Box 8" hidden="1">
              <a:extLst>
                <a:ext uri="{63B3BB69-23CF-44E3-9099-C40C66FF867C}">
                  <a14:compatExt spid="_x0000_s399368"/>
                </a:ext>
                <a:ext uri="{FF2B5EF4-FFF2-40B4-BE49-F238E27FC236}">
                  <a16:creationId xmlns:a16="http://schemas.microsoft.com/office/drawing/2014/main" id="{00000000-0008-0000-0400-00000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14</xdr:row>
          <xdr:rowOff>0</xdr:rowOff>
        </xdr:from>
        <xdr:to>
          <xdr:col>21</xdr:col>
          <xdr:colOff>95250</xdr:colOff>
          <xdr:row>15</xdr:row>
          <xdr:rowOff>0</xdr:rowOff>
        </xdr:to>
        <xdr:sp macro="" textlink="">
          <xdr:nvSpPr>
            <xdr:cNvPr id="399369" name="Check Box 9" hidden="1">
              <a:extLst>
                <a:ext uri="{63B3BB69-23CF-44E3-9099-C40C66FF867C}">
                  <a14:compatExt spid="_x0000_s399369"/>
                </a:ext>
                <a:ext uri="{FF2B5EF4-FFF2-40B4-BE49-F238E27FC236}">
                  <a16:creationId xmlns:a16="http://schemas.microsoft.com/office/drawing/2014/main" id="{00000000-0008-0000-0400-00000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0</xdr:rowOff>
        </xdr:from>
        <xdr:to>
          <xdr:col>15</xdr:col>
          <xdr:colOff>85725</xdr:colOff>
          <xdr:row>17</xdr:row>
          <xdr:rowOff>9525</xdr:rowOff>
        </xdr:to>
        <xdr:sp macro="" textlink="">
          <xdr:nvSpPr>
            <xdr:cNvPr id="399370" name="Check Box 10" hidden="1">
              <a:extLst>
                <a:ext uri="{63B3BB69-23CF-44E3-9099-C40C66FF867C}">
                  <a14:compatExt spid="_x0000_s399370"/>
                </a:ext>
                <a:ext uri="{FF2B5EF4-FFF2-40B4-BE49-F238E27FC236}">
                  <a16:creationId xmlns:a16="http://schemas.microsoft.com/office/drawing/2014/main" id="{00000000-0008-0000-0400-00000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0</xdr:rowOff>
        </xdr:from>
        <xdr:to>
          <xdr:col>19</xdr:col>
          <xdr:colOff>85725</xdr:colOff>
          <xdr:row>16</xdr:row>
          <xdr:rowOff>180975</xdr:rowOff>
        </xdr:to>
        <xdr:sp macro="" textlink="">
          <xdr:nvSpPr>
            <xdr:cNvPr id="399371" name="Check Box 11" hidden="1">
              <a:extLst>
                <a:ext uri="{63B3BB69-23CF-44E3-9099-C40C66FF867C}">
                  <a14:compatExt spid="_x0000_s399371"/>
                </a:ext>
                <a:ext uri="{FF2B5EF4-FFF2-40B4-BE49-F238E27FC236}">
                  <a16:creationId xmlns:a16="http://schemas.microsoft.com/office/drawing/2014/main" id="{00000000-0008-0000-0400-00000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18</xdr:row>
          <xdr:rowOff>0</xdr:rowOff>
        </xdr:from>
        <xdr:to>
          <xdr:col>12</xdr:col>
          <xdr:colOff>95250</xdr:colOff>
          <xdr:row>19</xdr:row>
          <xdr:rowOff>0</xdr:rowOff>
        </xdr:to>
        <xdr:sp macro="" textlink="">
          <xdr:nvSpPr>
            <xdr:cNvPr id="399372" name="Check Box 12" hidden="1">
              <a:extLst>
                <a:ext uri="{63B3BB69-23CF-44E3-9099-C40C66FF867C}">
                  <a14:compatExt spid="_x0000_s399372"/>
                </a:ext>
                <a:ext uri="{FF2B5EF4-FFF2-40B4-BE49-F238E27FC236}">
                  <a16:creationId xmlns:a16="http://schemas.microsoft.com/office/drawing/2014/main" id="{00000000-0008-0000-0400-00000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0</xdr:rowOff>
        </xdr:from>
        <xdr:to>
          <xdr:col>12</xdr:col>
          <xdr:colOff>85725</xdr:colOff>
          <xdr:row>20</xdr:row>
          <xdr:rowOff>180975</xdr:rowOff>
        </xdr:to>
        <xdr:sp macro="" textlink="">
          <xdr:nvSpPr>
            <xdr:cNvPr id="399373" name="Check Box 13" hidden="1">
              <a:extLst>
                <a:ext uri="{63B3BB69-23CF-44E3-9099-C40C66FF867C}">
                  <a14:compatExt spid="_x0000_s399373"/>
                </a:ext>
                <a:ext uri="{FF2B5EF4-FFF2-40B4-BE49-F238E27FC236}">
                  <a16:creationId xmlns:a16="http://schemas.microsoft.com/office/drawing/2014/main" id="{00000000-0008-0000-0400-00000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21</xdr:row>
          <xdr:rowOff>0</xdr:rowOff>
        </xdr:from>
        <xdr:to>
          <xdr:col>12</xdr:col>
          <xdr:colOff>95250</xdr:colOff>
          <xdr:row>22</xdr:row>
          <xdr:rowOff>9525</xdr:rowOff>
        </xdr:to>
        <xdr:sp macro="" textlink="">
          <xdr:nvSpPr>
            <xdr:cNvPr id="399374" name="Check Box 14" hidden="1">
              <a:extLst>
                <a:ext uri="{63B3BB69-23CF-44E3-9099-C40C66FF867C}">
                  <a14:compatExt spid="_x0000_s399374"/>
                </a:ext>
                <a:ext uri="{FF2B5EF4-FFF2-40B4-BE49-F238E27FC236}">
                  <a16:creationId xmlns:a16="http://schemas.microsoft.com/office/drawing/2014/main" id="{00000000-0008-0000-0400-00000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0</xdr:rowOff>
        </xdr:from>
        <xdr:to>
          <xdr:col>12</xdr:col>
          <xdr:colOff>85725</xdr:colOff>
          <xdr:row>24</xdr:row>
          <xdr:rowOff>9525</xdr:rowOff>
        </xdr:to>
        <xdr:sp macro="" textlink="">
          <xdr:nvSpPr>
            <xdr:cNvPr id="399375" name="Check Box 15" hidden="1">
              <a:extLst>
                <a:ext uri="{63B3BB69-23CF-44E3-9099-C40C66FF867C}">
                  <a14:compatExt spid="_x0000_s399375"/>
                </a:ext>
                <a:ext uri="{FF2B5EF4-FFF2-40B4-BE49-F238E27FC236}">
                  <a16:creationId xmlns:a16="http://schemas.microsoft.com/office/drawing/2014/main" id="{00000000-0008-0000-0400-00000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180975</xdr:rowOff>
        </xdr:from>
        <xdr:to>
          <xdr:col>13</xdr:col>
          <xdr:colOff>85725</xdr:colOff>
          <xdr:row>29</xdr:row>
          <xdr:rowOff>0</xdr:rowOff>
        </xdr:to>
        <xdr:sp macro="" textlink="">
          <xdr:nvSpPr>
            <xdr:cNvPr id="399376" name="Check Box 16" hidden="1">
              <a:extLst>
                <a:ext uri="{63B3BB69-23CF-44E3-9099-C40C66FF867C}">
                  <a14:compatExt spid="_x0000_s399376"/>
                </a:ext>
                <a:ext uri="{FF2B5EF4-FFF2-40B4-BE49-F238E27FC236}">
                  <a16:creationId xmlns:a16="http://schemas.microsoft.com/office/drawing/2014/main" id="{00000000-0008-0000-0400-00001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xdr:row>
          <xdr:rowOff>0</xdr:rowOff>
        </xdr:from>
        <xdr:to>
          <xdr:col>18</xdr:col>
          <xdr:colOff>95250</xdr:colOff>
          <xdr:row>29</xdr:row>
          <xdr:rowOff>9525</xdr:rowOff>
        </xdr:to>
        <xdr:sp macro="" textlink="">
          <xdr:nvSpPr>
            <xdr:cNvPr id="399377" name="Check Box 17" hidden="1">
              <a:extLst>
                <a:ext uri="{63B3BB69-23CF-44E3-9099-C40C66FF867C}">
                  <a14:compatExt spid="_x0000_s399377"/>
                </a:ext>
                <a:ext uri="{FF2B5EF4-FFF2-40B4-BE49-F238E27FC236}">
                  <a16:creationId xmlns:a16="http://schemas.microsoft.com/office/drawing/2014/main" id="{00000000-0008-0000-0400-00001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180975</xdr:rowOff>
        </xdr:from>
        <xdr:to>
          <xdr:col>13</xdr:col>
          <xdr:colOff>85725</xdr:colOff>
          <xdr:row>32</xdr:row>
          <xdr:rowOff>0</xdr:rowOff>
        </xdr:to>
        <xdr:sp macro="" textlink="">
          <xdr:nvSpPr>
            <xdr:cNvPr id="399378" name="Check Box 18" hidden="1">
              <a:extLst>
                <a:ext uri="{63B3BB69-23CF-44E3-9099-C40C66FF867C}">
                  <a14:compatExt spid="_x0000_s399378"/>
                </a:ext>
                <a:ext uri="{FF2B5EF4-FFF2-40B4-BE49-F238E27FC236}">
                  <a16:creationId xmlns:a16="http://schemas.microsoft.com/office/drawing/2014/main" id="{00000000-0008-0000-0400-00001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180975</xdr:rowOff>
        </xdr:from>
        <xdr:to>
          <xdr:col>18</xdr:col>
          <xdr:colOff>95250</xdr:colOff>
          <xdr:row>32</xdr:row>
          <xdr:rowOff>0</xdr:rowOff>
        </xdr:to>
        <xdr:sp macro="" textlink="">
          <xdr:nvSpPr>
            <xdr:cNvPr id="399379" name="Check Box 19" hidden="1">
              <a:extLst>
                <a:ext uri="{63B3BB69-23CF-44E3-9099-C40C66FF867C}">
                  <a14:compatExt spid="_x0000_s399379"/>
                </a:ext>
                <a:ext uri="{FF2B5EF4-FFF2-40B4-BE49-F238E27FC236}">
                  <a16:creationId xmlns:a16="http://schemas.microsoft.com/office/drawing/2014/main" id="{00000000-0008-0000-0400-00001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399380" name="Check Box 20" hidden="1">
              <a:extLst>
                <a:ext uri="{63B3BB69-23CF-44E3-9099-C40C66FF867C}">
                  <a14:compatExt spid="_x0000_s399380"/>
                </a:ext>
                <a:ext uri="{FF2B5EF4-FFF2-40B4-BE49-F238E27FC236}">
                  <a16:creationId xmlns:a16="http://schemas.microsoft.com/office/drawing/2014/main" id="{00000000-0008-0000-0400-00001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180975</xdr:rowOff>
        </xdr:from>
        <xdr:to>
          <xdr:col>18</xdr:col>
          <xdr:colOff>85725</xdr:colOff>
          <xdr:row>35</xdr:row>
          <xdr:rowOff>0</xdr:rowOff>
        </xdr:to>
        <xdr:sp macro="" textlink="">
          <xdr:nvSpPr>
            <xdr:cNvPr id="399381" name="Check Box 21" hidden="1">
              <a:extLst>
                <a:ext uri="{63B3BB69-23CF-44E3-9099-C40C66FF867C}">
                  <a14:compatExt spid="_x0000_s399381"/>
                </a:ext>
                <a:ext uri="{FF2B5EF4-FFF2-40B4-BE49-F238E27FC236}">
                  <a16:creationId xmlns:a16="http://schemas.microsoft.com/office/drawing/2014/main" id="{00000000-0008-0000-0400-00001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0</xdr:rowOff>
        </xdr:to>
        <xdr:sp macro="" textlink="">
          <xdr:nvSpPr>
            <xdr:cNvPr id="399382" name="Check Box 22" hidden="1">
              <a:extLst>
                <a:ext uri="{63B3BB69-23CF-44E3-9099-C40C66FF867C}">
                  <a14:compatExt spid="_x0000_s399382"/>
                </a:ext>
                <a:ext uri="{FF2B5EF4-FFF2-40B4-BE49-F238E27FC236}">
                  <a16:creationId xmlns:a16="http://schemas.microsoft.com/office/drawing/2014/main" id="{00000000-0008-0000-0400-00001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35</xdr:row>
          <xdr:rowOff>180975</xdr:rowOff>
        </xdr:from>
        <xdr:to>
          <xdr:col>18</xdr:col>
          <xdr:colOff>85725</xdr:colOff>
          <xdr:row>37</xdr:row>
          <xdr:rowOff>9525</xdr:rowOff>
        </xdr:to>
        <xdr:sp macro="" textlink="">
          <xdr:nvSpPr>
            <xdr:cNvPr id="399383" name="Check Box 23" hidden="1">
              <a:extLst>
                <a:ext uri="{63B3BB69-23CF-44E3-9099-C40C66FF867C}">
                  <a14:compatExt spid="_x0000_s399383"/>
                </a:ext>
                <a:ext uri="{FF2B5EF4-FFF2-40B4-BE49-F238E27FC236}">
                  <a16:creationId xmlns:a16="http://schemas.microsoft.com/office/drawing/2014/main" id="{00000000-0008-0000-0400-00001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38</xdr:row>
          <xdr:rowOff>180975</xdr:rowOff>
        </xdr:to>
        <xdr:sp macro="" textlink="">
          <xdr:nvSpPr>
            <xdr:cNvPr id="399384" name="Check Box 24" hidden="1">
              <a:extLst>
                <a:ext uri="{63B3BB69-23CF-44E3-9099-C40C66FF867C}">
                  <a14:compatExt spid="_x0000_s399384"/>
                </a:ext>
                <a:ext uri="{FF2B5EF4-FFF2-40B4-BE49-F238E27FC236}">
                  <a16:creationId xmlns:a16="http://schemas.microsoft.com/office/drawing/2014/main" id="{00000000-0008-0000-0400-00001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180975</xdr:rowOff>
        </xdr:from>
        <xdr:to>
          <xdr:col>18</xdr:col>
          <xdr:colOff>85725</xdr:colOff>
          <xdr:row>38</xdr:row>
          <xdr:rowOff>180975</xdr:rowOff>
        </xdr:to>
        <xdr:sp macro="" textlink="">
          <xdr:nvSpPr>
            <xdr:cNvPr id="399385" name="Check Box 25" hidden="1">
              <a:extLst>
                <a:ext uri="{63B3BB69-23CF-44E3-9099-C40C66FF867C}">
                  <a14:compatExt spid="_x0000_s399385"/>
                </a:ext>
                <a:ext uri="{FF2B5EF4-FFF2-40B4-BE49-F238E27FC236}">
                  <a16:creationId xmlns:a16="http://schemas.microsoft.com/office/drawing/2014/main" id="{00000000-0008-0000-0400-00001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0</xdr:rowOff>
        </xdr:from>
        <xdr:to>
          <xdr:col>24</xdr:col>
          <xdr:colOff>85725</xdr:colOff>
          <xdr:row>28</xdr:row>
          <xdr:rowOff>9525</xdr:rowOff>
        </xdr:to>
        <xdr:sp macro="" textlink="">
          <xdr:nvSpPr>
            <xdr:cNvPr id="399386" name="Check Box 26" hidden="1">
              <a:extLst>
                <a:ext uri="{63B3BB69-23CF-44E3-9099-C40C66FF867C}">
                  <a14:compatExt spid="_x0000_s399386"/>
                </a:ext>
                <a:ext uri="{FF2B5EF4-FFF2-40B4-BE49-F238E27FC236}">
                  <a16:creationId xmlns:a16="http://schemas.microsoft.com/office/drawing/2014/main" id="{00000000-0008-0000-0400-00001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180975</xdr:rowOff>
        </xdr:from>
        <xdr:to>
          <xdr:col>24</xdr:col>
          <xdr:colOff>85725</xdr:colOff>
          <xdr:row>29</xdr:row>
          <xdr:rowOff>9525</xdr:rowOff>
        </xdr:to>
        <xdr:sp macro="" textlink="">
          <xdr:nvSpPr>
            <xdr:cNvPr id="399387" name="Check Box 27" hidden="1">
              <a:extLst>
                <a:ext uri="{63B3BB69-23CF-44E3-9099-C40C66FF867C}">
                  <a14:compatExt spid="_x0000_s399387"/>
                </a:ext>
                <a:ext uri="{FF2B5EF4-FFF2-40B4-BE49-F238E27FC236}">
                  <a16:creationId xmlns:a16="http://schemas.microsoft.com/office/drawing/2014/main" id="{00000000-0008-0000-0400-00001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0</xdr:rowOff>
        </xdr:from>
        <xdr:to>
          <xdr:col>24</xdr:col>
          <xdr:colOff>85725</xdr:colOff>
          <xdr:row>31</xdr:row>
          <xdr:rowOff>0</xdr:rowOff>
        </xdr:to>
        <xdr:sp macro="" textlink="">
          <xdr:nvSpPr>
            <xdr:cNvPr id="399388" name="Check Box 28" hidden="1">
              <a:extLst>
                <a:ext uri="{63B3BB69-23CF-44E3-9099-C40C66FF867C}">
                  <a14:compatExt spid="_x0000_s399388"/>
                </a:ext>
                <a:ext uri="{FF2B5EF4-FFF2-40B4-BE49-F238E27FC236}">
                  <a16:creationId xmlns:a16="http://schemas.microsoft.com/office/drawing/2014/main" id="{00000000-0008-0000-0400-00001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180975</xdr:rowOff>
        </xdr:from>
        <xdr:to>
          <xdr:col>24</xdr:col>
          <xdr:colOff>85725</xdr:colOff>
          <xdr:row>32</xdr:row>
          <xdr:rowOff>9525</xdr:rowOff>
        </xdr:to>
        <xdr:sp macro="" textlink="">
          <xdr:nvSpPr>
            <xdr:cNvPr id="399389" name="Check Box 29" hidden="1">
              <a:extLst>
                <a:ext uri="{63B3BB69-23CF-44E3-9099-C40C66FF867C}">
                  <a14:compatExt spid="_x0000_s399389"/>
                </a:ext>
                <a:ext uri="{FF2B5EF4-FFF2-40B4-BE49-F238E27FC236}">
                  <a16:creationId xmlns:a16="http://schemas.microsoft.com/office/drawing/2014/main" id="{00000000-0008-0000-0400-00001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399390" name="Check Box 30" hidden="1">
              <a:extLst>
                <a:ext uri="{63B3BB69-23CF-44E3-9099-C40C66FF867C}">
                  <a14:compatExt spid="_x0000_s399390"/>
                </a:ext>
                <a:ext uri="{FF2B5EF4-FFF2-40B4-BE49-F238E27FC236}">
                  <a16:creationId xmlns:a16="http://schemas.microsoft.com/office/drawing/2014/main" id="{00000000-0008-0000-0400-00001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19050</xdr:rowOff>
        </xdr:to>
        <xdr:sp macro="" textlink="">
          <xdr:nvSpPr>
            <xdr:cNvPr id="399391" name="Check Box 31" hidden="1">
              <a:extLst>
                <a:ext uri="{63B3BB69-23CF-44E3-9099-C40C66FF867C}">
                  <a14:compatExt spid="_x0000_s399391"/>
                </a:ext>
                <a:ext uri="{FF2B5EF4-FFF2-40B4-BE49-F238E27FC236}">
                  <a16:creationId xmlns:a16="http://schemas.microsoft.com/office/drawing/2014/main" id="{00000000-0008-0000-04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9525</xdr:rowOff>
        </xdr:to>
        <xdr:sp macro="" textlink="">
          <xdr:nvSpPr>
            <xdr:cNvPr id="399392" name="Check Box 32" hidden="1">
              <a:extLst>
                <a:ext uri="{63B3BB69-23CF-44E3-9099-C40C66FF867C}">
                  <a14:compatExt spid="_x0000_s399392"/>
                </a:ext>
                <a:ext uri="{FF2B5EF4-FFF2-40B4-BE49-F238E27FC236}">
                  <a16:creationId xmlns:a16="http://schemas.microsoft.com/office/drawing/2014/main" id="{00000000-0008-0000-0400-00002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399393" name="Check Box 33" hidden="1">
              <a:extLst>
                <a:ext uri="{63B3BB69-23CF-44E3-9099-C40C66FF867C}">
                  <a14:compatExt spid="_x0000_s399393"/>
                </a:ext>
                <a:ext uri="{FF2B5EF4-FFF2-40B4-BE49-F238E27FC236}">
                  <a16:creationId xmlns:a16="http://schemas.microsoft.com/office/drawing/2014/main" id="{00000000-0008-0000-0400-00002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9525</xdr:rowOff>
        </xdr:to>
        <xdr:sp macro="" textlink="">
          <xdr:nvSpPr>
            <xdr:cNvPr id="399394" name="Check Box 34" hidden="1">
              <a:extLst>
                <a:ext uri="{63B3BB69-23CF-44E3-9099-C40C66FF867C}">
                  <a14:compatExt spid="_x0000_s399394"/>
                </a:ext>
                <a:ext uri="{FF2B5EF4-FFF2-40B4-BE49-F238E27FC236}">
                  <a16:creationId xmlns:a16="http://schemas.microsoft.com/office/drawing/2014/main" id="{00000000-0008-0000-0400-00002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38</xdr:row>
          <xdr:rowOff>180975</xdr:rowOff>
        </xdr:to>
        <xdr:sp macro="" textlink="">
          <xdr:nvSpPr>
            <xdr:cNvPr id="399395" name="Check Box 35" hidden="1">
              <a:extLst>
                <a:ext uri="{63B3BB69-23CF-44E3-9099-C40C66FF867C}">
                  <a14:compatExt spid="_x0000_s399395"/>
                </a:ext>
                <a:ext uri="{FF2B5EF4-FFF2-40B4-BE49-F238E27FC236}">
                  <a16:creationId xmlns:a16="http://schemas.microsoft.com/office/drawing/2014/main" id="{00000000-0008-0000-04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12</xdr:col>
          <xdr:colOff>104775</xdr:colOff>
          <xdr:row>40</xdr:row>
          <xdr:rowOff>0</xdr:rowOff>
        </xdr:to>
        <xdr:sp macro="" textlink="">
          <xdr:nvSpPr>
            <xdr:cNvPr id="399396" name="Check Box 36" hidden="1">
              <a:extLst>
                <a:ext uri="{63B3BB69-23CF-44E3-9099-C40C66FF867C}">
                  <a14:compatExt spid="_x0000_s399396"/>
                </a:ext>
                <a:ext uri="{FF2B5EF4-FFF2-40B4-BE49-F238E27FC236}">
                  <a16:creationId xmlns:a16="http://schemas.microsoft.com/office/drawing/2014/main" id="{00000000-0008-0000-04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12</xdr:col>
          <xdr:colOff>104775</xdr:colOff>
          <xdr:row>41</xdr:row>
          <xdr:rowOff>0</xdr:rowOff>
        </xdr:to>
        <xdr:sp macro="" textlink="">
          <xdr:nvSpPr>
            <xdr:cNvPr id="399397" name="Check Box 37" hidden="1">
              <a:extLst>
                <a:ext uri="{63B3BB69-23CF-44E3-9099-C40C66FF867C}">
                  <a14:compatExt spid="_x0000_s399397"/>
                </a:ext>
                <a:ext uri="{FF2B5EF4-FFF2-40B4-BE49-F238E27FC236}">
                  <a16:creationId xmlns:a16="http://schemas.microsoft.com/office/drawing/2014/main" id="{00000000-0008-0000-0400-00002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104775</xdr:colOff>
          <xdr:row>44</xdr:row>
          <xdr:rowOff>28575</xdr:rowOff>
        </xdr:to>
        <xdr:sp macro="" textlink="">
          <xdr:nvSpPr>
            <xdr:cNvPr id="399398" name="Check Box 38" hidden="1">
              <a:extLst>
                <a:ext uri="{63B3BB69-23CF-44E3-9099-C40C66FF867C}">
                  <a14:compatExt spid="_x0000_s399398"/>
                </a:ext>
                <a:ext uri="{FF2B5EF4-FFF2-40B4-BE49-F238E27FC236}">
                  <a16:creationId xmlns:a16="http://schemas.microsoft.com/office/drawing/2014/main" id="{00000000-0008-0000-0400-00002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xdr:row>
          <xdr:rowOff>180975</xdr:rowOff>
        </xdr:from>
        <xdr:to>
          <xdr:col>13</xdr:col>
          <xdr:colOff>85725</xdr:colOff>
          <xdr:row>44</xdr:row>
          <xdr:rowOff>9525</xdr:rowOff>
        </xdr:to>
        <xdr:sp macro="" textlink="">
          <xdr:nvSpPr>
            <xdr:cNvPr id="399399" name="Check Box 39" hidden="1">
              <a:extLst>
                <a:ext uri="{63B3BB69-23CF-44E3-9099-C40C66FF867C}">
                  <a14:compatExt spid="_x0000_s399399"/>
                </a:ext>
                <a:ext uri="{FF2B5EF4-FFF2-40B4-BE49-F238E27FC236}">
                  <a16:creationId xmlns:a16="http://schemas.microsoft.com/office/drawing/2014/main" id="{00000000-0008-0000-0400-00002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43</xdr:row>
          <xdr:rowOff>0</xdr:rowOff>
        </xdr:from>
        <xdr:to>
          <xdr:col>18</xdr:col>
          <xdr:colOff>95250</xdr:colOff>
          <xdr:row>44</xdr:row>
          <xdr:rowOff>9525</xdr:rowOff>
        </xdr:to>
        <xdr:sp macro="" textlink="">
          <xdr:nvSpPr>
            <xdr:cNvPr id="399400" name="Check Box 40" hidden="1">
              <a:extLst>
                <a:ext uri="{63B3BB69-23CF-44E3-9099-C40C66FF867C}">
                  <a14:compatExt spid="_x0000_s399400"/>
                </a:ext>
                <a:ext uri="{FF2B5EF4-FFF2-40B4-BE49-F238E27FC236}">
                  <a16:creationId xmlns:a16="http://schemas.microsoft.com/office/drawing/2014/main" id="{00000000-0008-0000-04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0</xdr:rowOff>
        </xdr:from>
        <xdr:to>
          <xdr:col>17</xdr:col>
          <xdr:colOff>95250</xdr:colOff>
          <xdr:row>8</xdr:row>
          <xdr:rowOff>19050</xdr:rowOff>
        </xdr:to>
        <xdr:sp macro="" textlink="">
          <xdr:nvSpPr>
            <xdr:cNvPr id="399401" name="Check Box 41" hidden="1">
              <a:extLst>
                <a:ext uri="{63B3BB69-23CF-44E3-9099-C40C66FF867C}">
                  <a14:compatExt spid="_x0000_s399401"/>
                </a:ext>
                <a:ext uri="{FF2B5EF4-FFF2-40B4-BE49-F238E27FC236}">
                  <a16:creationId xmlns:a16="http://schemas.microsoft.com/office/drawing/2014/main" id="{00000000-0008-0000-04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180975</xdr:rowOff>
        </xdr:from>
        <xdr:to>
          <xdr:col>21</xdr:col>
          <xdr:colOff>95250</xdr:colOff>
          <xdr:row>9</xdr:row>
          <xdr:rowOff>0</xdr:rowOff>
        </xdr:to>
        <xdr:sp macro="" textlink="">
          <xdr:nvSpPr>
            <xdr:cNvPr id="399402" name="Check Box 42" hidden="1">
              <a:extLst>
                <a:ext uri="{63B3BB69-23CF-44E3-9099-C40C66FF867C}">
                  <a14:compatExt spid="_x0000_s399402"/>
                </a:ext>
                <a:ext uri="{FF2B5EF4-FFF2-40B4-BE49-F238E27FC236}">
                  <a16:creationId xmlns:a16="http://schemas.microsoft.com/office/drawing/2014/main" id="{00000000-0008-0000-04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180975</xdr:rowOff>
        </xdr:from>
        <xdr:to>
          <xdr:col>17</xdr:col>
          <xdr:colOff>95250</xdr:colOff>
          <xdr:row>9</xdr:row>
          <xdr:rowOff>0</xdr:rowOff>
        </xdr:to>
        <xdr:sp macro="" textlink="">
          <xdr:nvSpPr>
            <xdr:cNvPr id="399403" name="Check Box 43" hidden="1">
              <a:extLst>
                <a:ext uri="{63B3BB69-23CF-44E3-9099-C40C66FF867C}">
                  <a14:compatExt spid="_x0000_s399403"/>
                </a:ext>
                <a:ext uri="{FF2B5EF4-FFF2-40B4-BE49-F238E27FC236}">
                  <a16:creationId xmlns:a16="http://schemas.microsoft.com/office/drawing/2014/main" id="{00000000-0008-0000-04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0</xdr:rowOff>
        </xdr:from>
        <xdr:to>
          <xdr:col>21</xdr:col>
          <xdr:colOff>95250</xdr:colOff>
          <xdr:row>8</xdr:row>
          <xdr:rowOff>0</xdr:rowOff>
        </xdr:to>
        <xdr:sp macro="" textlink="">
          <xdr:nvSpPr>
            <xdr:cNvPr id="399404" name="Check Box 44" hidden="1">
              <a:extLst>
                <a:ext uri="{63B3BB69-23CF-44E3-9099-C40C66FF867C}">
                  <a14:compatExt spid="_x0000_s399404"/>
                </a:ext>
                <a:ext uri="{FF2B5EF4-FFF2-40B4-BE49-F238E27FC236}">
                  <a16:creationId xmlns:a16="http://schemas.microsoft.com/office/drawing/2014/main" id="{00000000-0008-0000-0400-00002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xdr:row>
          <xdr:rowOff>180975</xdr:rowOff>
        </xdr:from>
        <xdr:to>
          <xdr:col>27</xdr:col>
          <xdr:colOff>95250</xdr:colOff>
          <xdr:row>7</xdr:row>
          <xdr:rowOff>180975</xdr:rowOff>
        </xdr:to>
        <xdr:sp macro="" textlink="">
          <xdr:nvSpPr>
            <xdr:cNvPr id="399405" name="Check Box 45" hidden="1">
              <a:extLst>
                <a:ext uri="{63B3BB69-23CF-44E3-9099-C40C66FF867C}">
                  <a14:compatExt spid="_x0000_s399405"/>
                </a:ext>
                <a:ext uri="{FF2B5EF4-FFF2-40B4-BE49-F238E27FC236}">
                  <a16:creationId xmlns:a16="http://schemas.microsoft.com/office/drawing/2014/main" id="{00000000-0008-0000-0400-00002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104775</xdr:colOff>
          <xdr:row>12</xdr:row>
          <xdr:rowOff>180975</xdr:rowOff>
        </xdr:to>
        <xdr:sp macro="" textlink="">
          <xdr:nvSpPr>
            <xdr:cNvPr id="399406" name="Check Box 46" hidden="1">
              <a:extLst>
                <a:ext uri="{63B3BB69-23CF-44E3-9099-C40C66FF867C}">
                  <a14:compatExt spid="_x0000_s399406"/>
                </a:ext>
                <a:ext uri="{FF2B5EF4-FFF2-40B4-BE49-F238E27FC236}">
                  <a16:creationId xmlns:a16="http://schemas.microsoft.com/office/drawing/2014/main" id="{00000000-0008-0000-0400-00002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0</xdr:rowOff>
        </xdr:to>
        <xdr:sp macro="" textlink="">
          <xdr:nvSpPr>
            <xdr:cNvPr id="399407" name="Check Box 47" hidden="1">
              <a:extLst>
                <a:ext uri="{63B3BB69-23CF-44E3-9099-C40C66FF867C}">
                  <a14:compatExt spid="_x0000_s399407"/>
                </a:ext>
                <a:ext uri="{FF2B5EF4-FFF2-40B4-BE49-F238E27FC236}">
                  <a16:creationId xmlns:a16="http://schemas.microsoft.com/office/drawing/2014/main" id="{00000000-0008-0000-0400-00002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26</xdr:col>
          <xdr:colOff>95250</xdr:colOff>
          <xdr:row>48</xdr:row>
          <xdr:rowOff>9525</xdr:rowOff>
        </xdr:to>
        <xdr:sp macro="" textlink="">
          <xdr:nvSpPr>
            <xdr:cNvPr id="399408" name="Check Box 48" hidden="1">
              <a:extLst>
                <a:ext uri="{63B3BB69-23CF-44E3-9099-C40C66FF867C}">
                  <a14:compatExt spid="_x0000_s399408"/>
                </a:ext>
                <a:ext uri="{FF2B5EF4-FFF2-40B4-BE49-F238E27FC236}">
                  <a16:creationId xmlns:a16="http://schemas.microsoft.com/office/drawing/2014/main" id="{00000000-0008-0000-04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28</xdr:col>
          <xdr:colOff>95250</xdr:colOff>
          <xdr:row>48</xdr:row>
          <xdr:rowOff>9525</xdr:rowOff>
        </xdr:to>
        <xdr:sp macro="" textlink="">
          <xdr:nvSpPr>
            <xdr:cNvPr id="399409" name="Check Box 49" hidden="1">
              <a:extLst>
                <a:ext uri="{63B3BB69-23CF-44E3-9099-C40C66FF867C}">
                  <a14:compatExt spid="_x0000_s399409"/>
                </a:ext>
                <a:ext uri="{FF2B5EF4-FFF2-40B4-BE49-F238E27FC236}">
                  <a16:creationId xmlns:a16="http://schemas.microsoft.com/office/drawing/2014/main" id="{00000000-0008-0000-0400-00003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104775</xdr:colOff>
          <xdr:row>48</xdr:row>
          <xdr:rowOff>9525</xdr:rowOff>
        </xdr:to>
        <xdr:sp macro="" textlink="">
          <xdr:nvSpPr>
            <xdr:cNvPr id="399410" name="Check Box 50" hidden="1">
              <a:extLst>
                <a:ext uri="{63B3BB69-23CF-44E3-9099-C40C66FF867C}">
                  <a14:compatExt spid="_x0000_s399410"/>
                </a:ext>
                <a:ext uri="{FF2B5EF4-FFF2-40B4-BE49-F238E27FC236}">
                  <a16:creationId xmlns:a16="http://schemas.microsoft.com/office/drawing/2014/main" id="{00000000-0008-0000-0400-00003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47</xdr:row>
          <xdr:rowOff>0</xdr:rowOff>
        </xdr:from>
        <xdr:to>
          <xdr:col>32</xdr:col>
          <xdr:colOff>114300</xdr:colOff>
          <xdr:row>48</xdr:row>
          <xdr:rowOff>9525</xdr:rowOff>
        </xdr:to>
        <xdr:sp macro="" textlink="">
          <xdr:nvSpPr>
            <xdr:cNvPr id="399411" name="Check Box 51" hidden="1">
              <a:extLst>
                <a:ext uri="{63B3BB69-23CF-44E3-9099-C40C66FF867C}">
                  <a14:compatExt spid="_x0000_s399411"/>
                </a:ext>
                <a:ext uri="{FF2B5EF4-FFF2-40B4-BE49-F238E27FC236}">
                  <a16:creationId xmlns:a16="http://schemas.microsoft.com/office/drawing/2014/main" id="{00000000-0008-0000-0400-00003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26</xdr:col>
          <xdr:colOff>95250</xdr:colOff>
          <xdr:row>48</xdr:row>
          <xdr:rowOff>180975</xdr:rowOff>
        </xdr:to>
        <xdr:sp macro="" textlink="">
          <xdr:nvSpPr>
            <xdr:cNvPr id="399412" name="Check Box 52" hidden="1">
              <a:extLst>
                <a:ext uri="{63B3BB69-23CF-44E3-9099-C40C66FF867C}">
                  <a14:compatExt spid="_x0000_s399412"/>
                </a:ext>
                <a:ext uri="{FF2B5EF4-FFF2-40B4-BE49-F238E27FC236}">
                  <a16:creationId xmlns:a16="http://schemas.microsoft.com/office/drawing/2014/main" id="{00000000-0008-0000-04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xdr:row>
          <xdr:rowOff>9525</xdr:rowOff>
        </xdr:from>
        <xdr:to>
          <xdr:col>12</xdr:col>
          <xdr:colOff>114300</xdr:colOff>
          <xdr:row>48</xdr:row>
          <xdr:rowOff>19050</xdr:rowOff>
        </xdr:to>
        <xdr:sp macro="" textlink="">
          <xdr:nvSpPr>
            <xdr:cNvPr id="399423" name="Check Box 63" hidden="1">
              <a:extLst>
                <a:ext uri="{63B3BB69-23CF-44E3-9099-C40C66FF867C}">
                  <a14:compatExt spid="_x0000_s399423"/>
                </a:ext>
                <a:ext uri="{FF2B5EF4-FFF2-40B4-BE49-F238E27FC236}">
                  <a16:creationId xmlns:a16="http://schemas.microsoft.com/office/drawing/2014/main" id="{00000000-0008-0000-0400-00003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9525</xdr:rowOff>
        </xdr:from>
        <xdr:to>
          <xdr:col>12</xdr:col>
          <xdr:colOff>114300</xdr:colOff>
          <xdr:row>50</xdr:row>
          <xdr:rowOff>9525</xdr:rowOff>
        </xdr:to>
        <xdr:sp macro="" textlink="">
          <xdr:nvSpPr>
            <xdr:cNvPr id="399424" name="Check Box 64" hidden="1">
              <a:extLst>
                <a:ext uri="{63B3BB69-23CF-44E3-9099-C40C66FF867C}">
                  <a14:compatExt spid="_x0000_s399424"/>
                </a:ext>
                <a:ext uri="{FF2B5EF4-FFF2-40B4-BE49-F238E27FC236}">
                  <a16:creationId xmlns:a16="http://schemas.microsoft.com/office/drawing/2014/main" id="{00000000-0008-0000-0400-00004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xdr:row>
          <xdr:rowOff>19050</xdr:rowOff>
        </xdr:from>
        <xdr:to>
          <xdr:col>12</xdr:col>
          <xdr:colOff>114300</xdr:colOff>
          <xdr:row>52</xdr:row>
          <xdr:rowOff>9525</xdr:rowOff>
        </xdr:to>
        <xdr:sp macro="" textlink="">
          <xdr:nvSpPr>
            <xdr:cNvPr id="399425" name="Check Box 65" hidden="1">
              <a:extLst>
                <a:ext uri="{63B3BB69-23CF-44E3-9099-C40C66FF867C}">
                  <a14:compatExt spid="_x0000_s399425"/>
                </a:ext>
                <a:ext uri="{FF2B5EF4-FFF2-40B4-BE49-F238E27FC236}">
                  <a16:creationId xmlns:a16="http://schemas.microsoft.com/office/drawing/2014/main" id="{00000000-0008-0000-0400-00004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xdr:row>
          <xdr:rowOff>247650</xdr:rowOff>
        </xdr:from>
        <xdr:to>
          <xdr:col>15</xdr:col>
          <xdr:colOff>104775</xdr:colOff>
          <xdr:row>4</xdr:row>
          <xdr:rowOff>9525</xdr:rowOff>
        </xdr:to>
        <xdr:sp macro="" textlink="">
          <xdr:nvSpPr>
            <xdr:cNvPr id="399427" name="Check Box 67" hidden="1">
              <a:extLst>
                <a:ext uri="{63B3BB69-23CF-44E3-9099-C40C66FF867C}">
                  <a14:compatExt spid="_x0000_s399427"/>
                </a:ext>
                <a:ext uri="{FF2B5EF4-FFF2-40B4-BE49-F238E27FC236}">
                  <a16:creationId xmlns:a16="http://schemas.microsoft.com/office/drawing/2014/main" id="{00000000-0008-0000-0400-00004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26</xdr:col>
          <xdr:colOff>95250</xdr:colOff>
          <xdr:row>50</xdr:row>
          <xdr:rowOff>9525</xdr:rowOff>
        </xdr:to>
        <xdr:sp macro="" textlink="">
          <xdr:nvSpPr>
            <xdr:cNvPr id="399428" name="Check Box 68" hidden="1">
              <a:extLst>
                <a:ext uri="{63B3BB69-23CF-44E3-9099-C40C66FF867C}">
                  <a14:compatExt spid="_x0000_s399428"/>
                </a:ext>
                <a:ext uri="{FF2B5EF4-FFF2-40B4-BE49-F238E27FC236}">
                  <a16:creationId xmlns:a16="http://schemas.microsoft.com/office/drawing/2014/main" id="{00000000-0008-0000-0400-00004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28</xdr:col>
          <xdr:colOff>95250</xdr:colOff>
          <xdr:row>50</xdr:row>
          <xdr:rowOff>9525</xdr:rowOff>
        </xdr:to>
        <xdr:sp macro="" textlink="">
          <xdr:nvSpPr>
            <xdr:cNvPr id="399429" name="Check Box 69" hidden="1">
              <a:extLst>
                <a:ext uri="{63B3BB69-23CF-44E3-9099-C40C66FF867C}">
                  <a14:compatExt spid="_x0000_s399429"/>
                </a:ext>
                <a:ext uri="{FF2B5EF4-FFF2-40B4-BE49-F238E27FC236}">
                  <a16:creationId xmlns:a16="http://schemas.microsoft.com/office/drawing/2014/main" id="{00000000-0008-0000-0400-00004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104775</xdr:colOff>
          <xdr:row>50</xdr:row>
          <xdr:rowOff>9525</xdr:rowOff>
        </xdr:to>
        <xdr:sp macro="" textlink="">
          <xdr:nvSpPr>
            <xdr:cNvPr id="399430" name="Check Box 70" hidden="1">
              <a:extLst>
                <a:ext uri="{63B3BB69-23CF-44E3-9099-C40C66FF867C}">
                  <a14:compatExt spid="_x0000_s399430"/>
                </a:ext>
                <a:ext uri="{FF2B5EF4-FFF2-40B4-BE49-F238E27FC236}">
                  <a16:creationId xmlns:a16="http://schemas.microsoft.com/office/drawing/2014/main" id="{00000000-0008-0000-0400-00004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49</xdr:row>
          <xdr:rowOff>0</xdr:rowOff>
        </xdr:from>
        <xdr:to>
          <xdr:col>32</xdr:col>
          <xdr:colOff>114300</xdr:colOff>
          <xdr:row>50</xdr:row>
          <xdr:rowOff>9525</xdr:rowOff>
        </xdr:to>
        <xdr:sp macro="" textlink="">
          <xdr:nvSpPr>
            <xdr:cNvPr id="399431" name="Check Box 71" hidden="1">
              <a:extLst>
                <a:ext uri="{63B3BB69-23CF-44E3-9099-C40C66FF867C}">
                  <a14:compatExt spid="_x0000_s399431"/>
                </a:ext>
                <a:ext uri="{FF2B5EF4-FFF2-40B4-BE49-F238E27FC236}">
                  <a16:creationId xmlns:a16="http://schemas.microsoft.com/office/drawing/2014/main" id="{00000000-0008-0000-0400-00004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26</xdr:col>
          <xdr:colOff>95250</xdr:colOff>
          <xdr:row>50</xdr:row>
          <xdr:rowOff>180975</xdr:rowOff>
        </xdr:to>
        <xdr:sp macro="" textlink="">
          <xdr:nvSpPr>
            <xdr:cNvPr id="399432" name="Check Box 72" hidden="1">
              <a:extLst>
                <a:ext uri="{63B3BB69-23CF-44E3-9099-C40C66FF867C}">
                  <a14:compatExt spid="_x0000_s399432"/>
                </a:ext>
                <a:ext uri="{FF2B5EF4-FFF2-40B4-BE49-F238E27FC236}">
                  <a16:creationId xmlns:a16="http://schemas.microsoft.com/office/drawing/2014/main" id="{00000000-0008-0000-0400-00004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26</xdr:col>
          <xdr:colOff>95250</xdr:colOff>
          <xdr:row>52</xdr:row>
          <xdr:rowOff>9525</xdr:rowOff>
        </xdr:to>
        <xdr:sp macro="" textlink="">
          <xdr:nvSpPr>
            <xdr:cNvPr id="399433" name="Check Box 73" hidden="1">
              <a:extLst>
                <a:ext uri="{63B3BB69-23CF-44E3-9099-C40C66FF867C}">
                  <a14:compatExt spid="_x0000_s399433"/>
                </a:ext>
                <a:ext uri="{FF2B5EF4-FFF2-40B4-BE49-F238E27FC236}">
                  <a16:creationId xmlns:a16="http://schemas.microsoft.com/office/drawing/2014/main" id="{00000000-0008-0000-0400-00004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28</xdr:col>
          <xdr:colOff>95250</xdr:colOff>
          <xdr:row>52</xdr:row>
          <xdr:rowOff>9525</xdr:rowOff>
        </xdr:to>
        <xdr:sp macro="" textlink="">
          <xdr:nvSpPr>
            <xdr:cNvPr id="399434" name="Check Box 74" hidden="1">
              <a:extLst>
                <a:ext uri="{63B3BB69-23CF-44E3-9099-C40C66FF867C}">
                  <a14:compatExt spid="_x0000_s399434"/>
                </a:ext>
                <a:ext uri="{FF2B5EF4-FFF2-40B4-BE49-F238E27FC236}">
                  <a16:creationId xmlns:a16="http://schemas.microsoft.com/office/drawing/2014/main" id="{00000000-0008-0000-0400-00004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104775</xdr:colOff>
          <xdr:row>52</xdr:row>
          <xdr:rowOff>9525</xdr:rowOff>
        </xdr:to>
        <xdr:sp macro="" textlink="">
          <xdr:nvSpPr>
            <xdr:cNvPr id="399435" name="Check Box 75" hidden="1">
              <a:extLst>
                <a:ext uri="{63B3BB69-23CF-44E3-9099-C40C66FF867C}">
                  <a14:compatExt spid="_x0000_s399435"/>
                </a:ext>
                <a:ext uri="{FF2B5EF4-FFF2-40B4-BE49-F238E27FC236}">
                  <a16:creationId xmlns:a16="http://schemas.microsoft.com/office/drawing/2014/main" id="{00000000-0008-0000-0400-00004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51</xdr:row>
          <xdr:rowOff>0</xdr:rowOff>
        </xdr:from>
        <xdr:to>
          <xdr:col>32</xdr:col>
          <xdr:colOff>114300</xdr:colOff>
          <xdr:row>52</xdr:row>
          <xdr:rowOff>9525</xdr:rowOff>
        </xdr:to>
        <xdr:sp macro="" textlink="">
          <xdr:nvSpPr>
            <xdr:cNvPr id="399436" name="Check Box 76" hidden="1">
              <a:extLst>
                <a:ext uri="{63B3BB69-23CF-44E3-9099-C40C66FF867C}">
                  <a14:compatExt spid="_x0000_s399436"/>
                </a:ext>
                <a:ext uri="{FF2B5EF4-FFF2-40B4-BE49-F238E27FC236}">
                  <a16:creationId xmlns:a16="http://schemas.microsoft.com/office/drawing/2014/main" id="{00000000-0008-0000-0400-00004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52</xdr:row>
          <xdr:rowOff>0</xdr:rowOff>
        </xdr:from>
        <xdr:to>
          <xdr:col>26</xdr:col>
          <xdr:colOff>95250</xdr:colOff>
          <xdr:row>52</xdr:row>
          <xdr:rowOff>180975</xdr:rowOff>
        </xdr:to>
        <xdr:sp macro="" textlink="">
          <xdr:nvSpPr>
            <xdr:cNvPr id="399437" name="Check Box 77" hidden="1">
              <a:extLst>
                <a:ext uri="{63B3BB69-23CF-44E3-9099-C40C66FF867C}">
                  <a14:compatExt spid="_x0000_s399437"/>
                </a:ext>
                <a:ext uri="{FF2B5EF4-FFF2-40B4-BE49-F238E27FC236}">
                  <a16:creationId xmlns:a16="http://schemas.microsoft.com/office/drawing/2014/main" id="{00000000-0008-0000-0400-00004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0</xdr:colOff>
      <xdr:row>4</xdr:row>
      <xdr:rowOff>0</xdr:rowOff>
    </xdr:from>
    <xdr:to>
      <xdr:col>47</xdr:col>
      <xdr:colOff>39825</xdr:colOff>
      <xdr:row>6</xdr:row>
      <xdr:rowOff>104775</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7210425" y="8382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27</xdr:col>
      <xdr:colOff>122468</xdr:colOff>
      <xdr:row>6</xdr:row>
      <xdr:rowOff>76536</xdr:rowOff>
    </xdr:from>
    <xdr:to>
      <xdr:col>32</xdr:col>
      <xdr:colOff>13611</xdr:colOff>
      <xdr:row>8</xdr:row>
      <xdr:rowOff>31633</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7218593" y="1238586"/>
          <a:ext cx="1948543" cy="374197"/>
          <a:chOff x="7496175" y="1457325"/>
          <a:chExt cx="1724025" cy="381000"/>
        </a:xfrm>
      </xdr:grpSpPr>
      <mc:AlternateContent xmlns:mc="http://schemas.openxmlformats.org/markup-compatibility/2006">
        <mc:Choice xmlns:a14="http://schemas.microsoft.com/office/drawing/2010/main" Requires="a14">
          <xdr:sp macro="" textlink="">
            <xdr:nvSpPr>
              <xdr:cNvPr id="1002499" name="Check Box 3" hidden="1">
                <a:extLst>
                  <a:ext uri="{63B3BB69-23CF-44E3-9099-C40C66FF867C}">
                    <a14:compatExt spid="_x0000_s1002499"/>
                  </a:ext>
                  <a:ext uri="{FF2B5EF4-FFF2-40B4-BE49-F238E27FC236}">
                    <a16:creationId xmlns:a16="http://schemas.microsoft.com/office/drawing/2014/main" id="{00000000-0008-0000-2900-0000034C0F00}"/>
                  </a:ext>
                </a:extLst>
              </xdr:cNvPr>
              <xdr:cNvSpPr/>
            </xdr:nvSpPr>
            <xdr:spPr bwMode="auto">
              <a:xfrm>
                <a:off x="7496175" y="1457325"/>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22</xdr:col>
      <xdr:colOff>476249</xdr:colOff>
      <xdr:row>3</xdr:row>
      <xdr:rowOff>152400</xdr:rowOff>
    </xdr:from>
    <xdr:to>
      <xdr:col>27</xdr:col>
      <xdr:colOff>318406</xdr:colOff>
      <xdr:row>5</xdr:row>
      <xdr:rowOff>218395</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7591424" y="742950"/>
          <a:ext cx="1966232" cy="380320"/>
          <a:chOff x="7496123" y="1457317"/>
          <a:chExt cx="1724025" cy="381000"/>
        </a:xfrm>
      </xdr:grpSpPr>
      <mc:AlternateContent xmlns:mc="http://schemas.openxmlformats.org/markup-compatibility/2006">
        <mc:Choice xmlns:a14="http://schemas.microsoft.com/office/drawing/2010/main" Requires="a14">
          <xdr:sp macro="" textlink="">
            <xdr:nvSpPr>
              <xdr:cNvPr id="1003521" name="Check Box 1" hidden="1">
                <a:extLst>
                  <a:ext uri="{63B3BB69-23CF-44E3-9099-C40C66FF867C}">
                    <a14:compatExt spid="_x0000_s1003521"/>
                  </a:ext>
                  <a:ext uri="{FF2B5EF4-FFF2-40B4-BE49-F238E27FC236}">
                    <a16:creationId xmlns:a16="http://schemas.microsoft.com/office/drawing/2014/main" id="{00000000-0008-0000-2A00-000001500F00}"/>
                  </a:ext>
                </a:extLst>
              </xdr:cNvPr>
              <xdr:cNvSpPr/>
            </xdr:nvSpPr>
            <xdr:spPr bwMode="auto">
              <a:xfrm>
                <a:off x="7496123" y="1457317"/>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30</xdr:col>
      <xdr:colOff>114299</xdr:colOff>
      <xdr:row>6</xdr:row>
      <xdr:rowOff>371475</xdr:rowOff>
    </xdr:from>
    <xdr:to>
      <xdr:col>40</xdr:col>
      <xdr:colOff>61231</xdr:colOff>
      <xdr:row>7</xdr:row>
      <xdr:rowOff>370795</xdr:rowOff>
    </xdr:to>
    <xdr:grpSp>
      <xdr:nvGrpSpPr>
        <xdr:cNvPr id="12" name="グループ化 11">
          <a:extLst>
            <a:ext uri="{FF2B5EF4-FFF2-40B4-BE49-F238E27FC236}">
              <a16:creationId xmlns:a16="http://schemas.microsoft.com/office/drawing/2014/main" id="{00000000-0008-0000-2B00-00000C000000}"/>
            </a:ext>
          </a:extLst>
        </xdr:cNvPr>
        <xdr:cNvGrpSpPr/>
      </xdr:nvGrpSpPr>
      <xdr:grpSpPr>
        <a:xfrm>
          <a:off x="7543799" y="1933575"/>
          <a:ext cx="1928132" cy="380320"/>
          <a:chOff x="7496123" y="1457317"/>
          <a:chExt cx="1724025" cy="381000"/>
        </a:xfrm>
      </xdr:grpSpPr>
      <mc:AlternateContent xmlns:mc="http://schemas.openxmlformats.org/markup-compatibility/2006">
        <mc:Choice xmlns:a14="http://schemas.microsoft.com/office/drawing/2010/main" Requires="a14">
          <xdr:sp macro="" textlink="">
            <xdr:nvSpPr>
              <xdr:cNvPr id="1004549" name="Check Box 5" hidden="1">
                <a:extLst>
                  <a:ext uri="{63B3BB69-23CF-44E3-9099-C40C66FF867C}">
                    <a14:compatExt spid="_x0000_s1004549"/>
                  </a:ext>
                  <a:ext uri="{FF2B5EF4-FFF2-40B4-BE49-F238E27FC236}">
                    <a16:creationId xmlns:a16="http://schemas.microsoft.com/office/drawing/2014/main" id="{00000000-0008-0000-2B00-000005540F00}"/>
                  </a:ext>
                </a:extLst>
              </xdr:cNvPr>
              <xdr:cNvSpPr/>
            </xdr:nvSpPr>
            <xdr:spPr bwMode="auto">
              <a:xfrm>
                <a:off x="7496123" y="1457317"/>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 name="テキスト ボックス 13">
            <a:extLst>
              <a:ext uri="{FF2B5EF4-FFF2-40B4-BE49-F238E27FC236}">
                <a16:creationId xmlns:a16="http://schemas.microsoft.com/office/drawing/2014/main" id="{00000000-0008-0000-2B00-00000E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389466</xdr:colOff>
      <xdr:row>7</xdr:row>
      <xdr:rowOff>20108</xdr:rowOff>
    </xdr:from>
    <xdr:to>
      <xdr:col>12</xdr:col>
      <xdr:colOff>238125</xdr:colOff>
      <xdr:row>8</xdr:row>
      <xdr:rowOff>99509</xdr:rowOff>
    </xdr:to>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6895041" y="1220258"/>
          <a:ext cx="1553634" cy="2508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10</xdr:col>
      <xdr:colOff>104775</xdr:colOff>
      <xdr:row>3</xdr:row>
      <xdr:rowOff>0</xdr:rowOff>
    </xdr:from>
    <xdr:to>
      <xdr:col>10</xdr:col>
      <xdr:colOff>314325</xdr:colOff>
      <xdr:row>41</xdr:row>
      <xdr:rowOff>161925</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a:xfrm>
          <a:off x="6610350" y="514350"/>
          <a:ext cx="209550" cy="6991350"/>
        </a:xfrm>
        <a:prstGeom prst="rightBrace">
          <a:avLst>
            <a:gd name="adj1" fmla="val 39414"/>
            <a:gd name="adj2" fmla="val 1185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18</xdr:col>
      <xdr:colOff>152399</xdr:colOff>
      <xdr:row>3</xdr:row>
      <xdr:rowOff>123825</xdr:rowOff>
    </xdr:from>
    <xdr:to>
      <xdr:col>25</xdr:col>
      <xdr:colOff>192224</xdr:colOff>
      <xdr:row>5</xdr:row>
      <xdr:rowOff>113267</xdr:rowOff>
    </xdr:to>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7581899" y="6953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152400</xdr:colOff>
      <xdr:row>6</xdr:row>
      <xdr:rowOff>104774</xdr:rowOff>
    </xdr:from>
    <xdr:to>
      <xdr:col>26</xdr:col>
      <xdr:colOff>180975</xdr:colOff>
      <xdr:row>7</xdr:row>
      <xdr:rowOff>180973</xdr:rowOff>
    </xdr:to>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7581900" y="1076324"/>
          <a:ext cx="1628775" cy="304799"/>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a:t>
          </a:r>
        </a:p>
      </xdr:txBody>
    </xdr:sp>
    <xdr:clientData/>
  </xdr:twoCellAnchor>
  <xdr:twoCellAnchor>
    <xdr:from>
      <xdr:col>17</xdr:col>
      <xdr:colOff>76201</xdr:colOff>
      <xdr:row>0</xdr:row>
      <xdr:rowOff>180975</xdr:rowOff>
    </xdr:from>
    <xdr:to>
      <xdr:col>18</xdr:col>
      <xdr:colOff>85726</xdr:colOff>
      <xdr:row>8</xdr:row>
      <xdr:rowOff>219075</xdr:rowOff>
    </xdr:to>
    <xdr:sp macro="" textlink="">
      <xdr:nvSpPr>
        <xdr:cNvPr id="5" name="右中かっこ 4">
          <a:extLst>
            <a:ext uri="{FF2B5EF4-FFF2-40B4-BE49-F238E27FC236}">
              <a16:creationId xmlns:a16="http://schemas.microsoft.com/office/drawing/2014/main" id="{00000000-0008-0000-2D00-000005000000}"/>
            </a:ext>
          </a:extLst>
        </xdr:cNvPr>
        <xdr:cNvSpPr/>
      </xdr:nvSpPr>
      <xdr:spPr>
        <a:xfrm>
          <a:off x="7305676" y="180975"/>
          <a:ext cx="209550" cy="1466850"/>
        </a:xfrm>
        <a:prstGeom prst="rightBrace">
          <a:avLst>
            <a:gd name="adj1" fmla="val 39414"/>
            <a:gd name="adj2" fmla="val 4302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24</xdr:col>
      <xdr:colOff>104775</xdr:colOff>
      <xdr:row>3</xdr:row>
      <xdr:rowOff>219075</xdr:rowOff>
    </xdr:from>
    <xdr:to>
      <xdr:col>29</xdr:col>
      <xdr:colOff>76201</xdr:colOff>
      <xdr:row>4</xdr:row>
      <xdr:rowOff>85725</xdr:rowOff>
    </xdr:to>
    <xdr:sp macro="" textlink="">
      <xdr:nvSpPr>
        <xdr:cNvPr id="9" name="テキスト ボックス 8">
          <a:extLst>
            <a:ext uri="{FF2B5EF4-FFF2-40B4-BE49-F238E27FC236}">
              <a16:creationId xmlns:a16="http://schemas.microsoft.com/office/drawing/2014/main" id="{00000000-0008-0000-2E00-000009000000}"/>
            </a:ext>
          </a:extLst>
        </xdr:cNvPr>
        <xdr:cNvSpPr txBox="1"/>
      </xdr:nvSpPr>
      <xdr:spPr>
        <a:xfrm>
          <a:off x="6962775" y="1095375"/>
          <a:ext cx="1400176" cy="3429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発注者が作成します。</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2F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2F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2F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2F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2F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2F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2F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2F00-00000B000000}"/>
            </a:ext>
          </a:extLst>
        </xdr:cNvPr>
        <xdr:cNvSpPr txBox="1"/>
      </xdr:nvSpPr>
      <xdr:spPr>
        <a:xfrm>
          <a:off x="6934199" y="3219450"/>
          <a:ext cx="17526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2F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2F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2F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2F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32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32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32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32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32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32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32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32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142876</xdr:colOff>
      <xdr:row>29</xdr:row>
      <xdr:rowOff>114300</xdr:rowOff>
    </xdr:from>
    <xdr:to>
      <xdr:col>36</xdr:col>
      <xdr:colOff>152400</xdr:colOff>
      <xdr:row>51</xdr:row>
      <xdr:rowOff>9525</xdr:rowOff>
    </xdr:to>
    <xdr:sp macro="" textlink="">
      <xdr:nvSpPr>
        <xdr:cNvPr id="10" name="右中かっこ 9">
          <a:extLst>
            <a:ext uri="{FF2B5EF4-FFF2-40B4-BE49-F238E27FC236}">
              <a16:creationId xmlns:a16="http://schemas.microsoft.com/office/drawing/2014/main" id="{00000000-0008-0000-3200-00000A000000}"/>
            </a:ext>
          </a:extLst>
        </xdr:cNvPr>
        <xdr:cNvSpPr/>
      </xdr:nvSpPr>
      <xdr:spPr>
        <a:xfrm>
          <a:off x="6477001" y="5305425"/>
          <a:ext cx="190499" cy="3971925"/>
        </a:xfrm>
        <a:prstGeom prst="rightBrace">
          <a:avLst>
            <a:gd name="adj1" fmla="val 39414"/>
            <a:gd name="adj2" fmla="val 262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56</xdr:col>
      <xdr:colOff>28575</xdr:colOff>
      <xdr:row>18</xdr:row>
      <xdr:rowOff>170417</xdr:rowOff>
    </xdr:to>
    <xdr:sp macro="" textlink="">
      <xdr:nvSpPr>
        <xdr:cNvPr id="11" name="テキスト ボックス 10">
          <a:extLst>
            <a:ext uri="{FF2B5EF4-FFF2-40B4-BE49-F238E27FC236}">
              <a16:creationId xmlns:a16="http://schemas.microsoft.com/office/drawing/2014/main" id="{00000000-0008-0000-3200-00000B000000}"/>
            </a:ext>
          </a:extLst>
        </xdr:cNvPr>
        <xdr:cNvSpPr txBox="1"/>
      </xdr:nvSpPr>
      <xdr:spPr>
        <a:xfrm>
          <a:off x="6934199" y="3219450"/>
          <a:ext cx="1781176"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下部算出欄に入力して下さい。</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32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32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32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32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34</xdr:col>
      <xdr:colOff>27517</xdr:colOff>
      <xdr:row>7</xdr:row>
      <xdr:rowOff>10583</xdr:rowOff>
    </xdr:from>
    <xdr:to>
      <xdr:col>35</xdr:col>
      <xdr:colOff>542926</xdr:colOff>
      <xdr:row>7</xdr:row>
      <xdr:rowOff>261434</xdr:rowOff>
    </xdr:to>
    <xdr:sp macro="" textlink="">
      <xdr:nvSpPr>
        <xdr:cNvPr id="2" name="テキスト ボックス 1">
          <a:extLst>
            <a:ext uri="{FF2B5EF4-FFF2-40B4-BE49-F238E27FC236}">
              <a16:creationId xmlns:a16="http://schemas.microsoft.com/office/drawing/2014/main" id="{00000000-0008-0000-3300-000002000000}"/>
            </a:ext>
          </a:extLst>
        </xdr:cNvPr>
        <xdr:cNvSpPr txBox="1"/>
      </xdr:nvSpPr>
      <xdr:spPr>
        <a:xfrm>
          <a:off x="6656917" y="1210733"/>
          <a:ext cx="1515534" cy="2508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33</xdr:col>
      <xdr:colOff>95250</xdr:colOff>
      <xdr:row>2</xdr:row>
      <xdr:rowOff>152400</xdr:rowOff>
    </xdr:from>
    <xdr:to>
      <xdr:col>33</xdr:col>
      <xdr:colOff>285750</xdr:colOff>
      <xdr:row>28</xdr:row>
      <xdr:rowOff>9525</xdr:rowOff>
    </xdr:to>
    <xdr:sp macro="" textlink="">
      <xdr:nvSpPr>
        <xdr:cNvPr id="3" name="右中かっこ 2">
          <a:extLst>
            <a:ext uri="{FF2B5EF4-FFF2-40B4-BE49-F238E27FC236}">
              <a16:creationId xmlns:a16="http://schemas.microsoft.com/office/drawing/2014/main" id="{00000000-0008-0000-3300-000003000000}"/>
            </a:ext>
          </a:extLst>
        </xdr:cNvPr>
        <xdr:cNvSpPr/>
      </xdr:nvSpPr>
      <xdr:spPr>
        <a:xfrm>
          <a:off x="6381750" y="495300"/>
          <a:ext cx="190500" cy="5591175"/>
        </a:xfrm>
        <a:prstGeom prst="rightBrace">
          <a:avLst>
            <a:gd name="adj1" fmla="val 39414"/>
            <a:gd name="adj2" fmla="val 1491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12</xdr:col>
      <xdr:colOff>400050</xdr:colOff>
      <xdr:row>6</xdr:row>
      <xdr:rowOff>200025</xdr:rowOff>
    </xdr:from>
    <xdr:to>
      <xdr:col>14</xdr:col>
      <xdr:colOff>161925</xdr:colOff>
      <xdr:row>7</xdr:row>
      <xdr:rowOff>113267</xdr:rowOff>
    </xdr:to>
    <xdr:sp macro="" textlink="">
      <xdr:nvSpPr>
        <xdr:cNvPr id="6" name="テキスト ボックス 5">
          <a:extLst>
            <a:ext uri="{FF2B5EF4-FFF2-40B4-BE49-F238E27FC236}">
              <a16:creationId xmlns:a16="http://schemas.microsoft.com/office/drawing/2014/main" id="{00000000-0008-0000-3400-000006000000}"/>
            </a:ext>
          </a:extLst>
        </xdr:cNvPr>
        <xdr:cNvSpPr txBox="1"/>
      </xdr:nvSpPr>
      <xdr:spPr>
        <a:xfrm>
          <a:off x="11001375" y="2124075"/>
          <a:ext cx="13239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12</xdr:col>
      <xdr:colOff>114300</xdr:colOff>
      <xdr:row>3</xdr:row>
      <xdr:rowOff>628650</xdr:rowOff>
    </xdr:from>
    <xdr:to>
      <xdr:col>12</xdr:col>
      <xdr:colOff>333375</xdr:colOff>
      <xdr:row>20</xdr:row>
      <xdr:rowOff>333375</xdr:rowOff>
    </xdr:to>
    <xdr:sp macro="" textlink="">
      <xdr:nvSpPr>
        <xdr:cNvPr id="7" name="右中かっこ 6">
          <a:extLst>
            <a:ext uri="{FF2B5EF4-FFF2-40B4-BE49-F238E27FC236}">
              <a16:creationId xmlns:a16="http://schemas.microsoft.com/office/drawing/2014/main" id="{00000000-0008-0000-3400-000007000000}"/>
            </a:ext>
          </a:extLst>
        </xdr:cNvPr>
        <xdr:cNvSpPr/>
      </xdr:nvSpPr>
      <xdr:spPr>
        <a:xfrm>
          <a:off x="10715625" y="1209675"/>
          <a:ext cx="219075" cy="5848350"/>
        </a:xfrm>
        <a:prstGeom prst="rightBrace">
          <a:avLst>
            <a:gd name="adj1" fmla="val 39414"/>
            <a:gd name="adj2" fmla="val 1779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8</xdr:row>
          <xdr:rowOff>9525</xdr:rowOff>
        </xdr:from>
        <xdr:to>
          <xdr:col>8</xdr:col>
          <xdr:colOff>9525</xdr:colOff>
          <xdr:row>9</xdr:row>
          <xdr:rowOff>9525</xdr:rowOff>
        </xdr:to>
        <xdr:sp macro="" textlink="">
          <xdr:nvSpPr>
            <xdr:cNvPr id="400385" name="Check Box 1" hidden="1">
              <a:extLst>
                <a:ext uri="{63B3BB69-23CF-44E3-9099-C40C66FF867C}">
                  <a14:compatExt spid="_x0000_s400385"/>
                </a:ext>
                <a:ext uri="{FF2B5EF4-FFF2-40B4-BE49-F238E27FC236}">
                  <a16:creationId xmlns:a16="http://schemas.microsoft.com/office/drawing/2014/main" id="{00000000-0008-0000-0500-00000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19050</xdr:rowOff>
        </xdr:to>
        <xdr:sp macro="" textlink="">
          <xdr:nvSpPr>
            <xdr:cNvPr id="400386" name="Check Box 2" hidden="1">
              <a:extLst>
                <a:ext uri="{63B3BB69-23CF-44E3-9099-C40C66FF867C}">
                  <a14:compatExt spid="_x0000_s400386"/>
                </a:ext>
                <a:ext uri="{FF2B5EF4-FFF2-40B4-BE49-F238E27FC236}">
                  <a16:creationId xmlns:a16="http://schemas.microsoft.com/office/drawing/2014/main" id="{00000000-0008-0000-0500-00000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9525</xdr:colOff>
          <xdr:row>8</xdr:row>
          <xdr:rowOff>9525</xdr:rowOff>
        </xdr:to>
        <xdr:sp macro="" textlink="">
          <xdr:nvSpPr>
            <xdr:cNvPr id="400387" name="Check Box 3" hidden="1">
              <a:extLst>
                <a:ext uri="{63B3BB69-23CF-44E3-9099-C40C66FF867C}">
                  <a14:compatExt spid="_x0000_s400387"/>
                </a:ext>
                <a:ext uri="{FF2B5EF4-FFF2-40B4-BE49-F238E27FC236}">
                  <a16:creationId xmlns:a16="http://schemas.microsoft.com/office/drawing/2014/main" id="{00000000-0008-0000-0500-00000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9525</xdr:rowOff>
        </xdr:from>
        <xdr:to>
          <xdr:col>16</xdr:col>
          <xdr:colOff>9525</xdr:colOff>
          <xdr:row>9</xdr:row>
          <xdr:rowOff>28575</xdr:rowOff>
        </xdr:to>
        <xdr:sp macro="" textlink="">
          <xdr:nvSpPr>
            <xdr:cNvPr id="400388" name="Check Box 4" hidden="1">
              <a:extLst>
                <a:ext uri="{63B3BB69-23CF-44E3-9099-C40C66FF867C}">
                  <a14:compatExt spid="_x0000_s400388"/>
                </a:ext>
                <a:ext uri="{FF2B5EF4-FFF2-40B4-BE49-F238E27FC236}">
                  <a16:creationId xmlns:a16="http://schemas.microsoft.com/office/drawing/2014/main" id="{00000000-0008-0000-0500-00000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200025</xdr:rowOff>
        </xdr:from>
        <xdr:to>
          <xdr:col>8</xdr:col>
          <xdr:colOff>19050</xdr:colOff>
          <xdr:row>12</xdr:row>
          <xdr:rowOff>28575</xdr:rowOff>
        </xdr:to>
        <xdr:sp macro="" textlink="">
          <xdr:nvSpPr>
            <xdr:cNvPr id="400389" name="Check Box 5" hidden="1">
              <a:extLst>
                <a:ext uri="{63B3BB69-23CF-44E3-9099-C40C66FF867C}">
                  <a14:compatExt spid="_x0000_s400389"/>
                </a:ext>
                <a:ext uri="{FF2B5EF4-FFF2-40B4-BE49-F238E27FC236}">
                  <a16:creationId xmlns:a16="http://schemas.microsoft.com/office/drawing/2014/main" id="{00000000-0008-0000-0500-00000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219075</xdr:rowOff>
        </xdr:from>
        <xdr:to>
          <xdr:col>11</xdr:col>
          <xdr:colOff>19050</xdr:colOff>
          <xdr:row>12</xdr:row>
          <xdr:rowOff>9525</xdr:rowOff>
        </xdr:to>
        <xdr:sp macro="" textlink="">
          <xdr:nvSpPr>
            <xdr:cNvPr id="400409" name="Check Box 25" hidden="1">
              <a:extLst>
                <a:ext uri="{63B3BB69-23CF-44E3-9099-C40C66FF867C}">
                  <a14:compatExt spid="_x0000_s400409"/>
                </a:ext>
                <a:ext uri="{FF2B5EF4-FFF2-40B4-BE49-F238E27FC236}">
                  <a16:creationId xmlns:a16="http://schemas.microsoft.com/office/drawing/2014/main" id="{00000000-0008-0000-0500-00001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9525</xdr:colOff>
          <xdr:row>11</xdr:row>
          <xdr:rowOff>9525</xdr:rowOff>
        </xdr:to>
        <xdr:sp macro="" textlink="">
          <xdr:nvSpPr>
            <xdr:cNvPr id="400425" name="Check Box 41" hidden="1">
              <a:extLst>
                <a:ext uri="{63B3BB69-23CF-44E3-9099-C40C66FF867C}">
                  <a14:compatExt spid="_x0000_s400425"/>
                </a:ext>
                <a:ext uri="{FF2B5EF4-FFF2-40B4-BE49-F238E27FC236}">
                  <a16:creationId xmlns:a16="http://schemas.microsoft.com/office/drawing/2014/main" id="{00000000-0008-0000-0500-00002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9525</xdr:rowOff>
        </xdr:from>
        <xdr:to>
          <xdr:col>16</xdr:col>
          <xdr:colOff>9525</xdr:colOff>
          <xdr:row>12</xdr:row>
          <xdr:rowOff>28575</xdr:rowOff>
        </xdr:to>
        <xdr:sp macro="" textlink="">
          <xdr:nvSpPr>
            <xdr:cNvPr id="400426" name="Check Box 42" hidden="1">
              <a:extLst>
                <a:ext uri="{63B3BB69-23CF-44E3-9099-C40C66FF867C}">
                  <a14:compatExt spid="_x0000_s400426"/>
                </a:ext>
                <a:ext uri="{FF2B5EF4-FFF2-40B4-BE49-F238E27FC236}">
                  <a16:creationId xmlns:a16="http://schemas.microsoft.com/office/drawing/2014/main" id="{00000000-0008-0000-0500-00002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38100</xdr:rowOff>
        </xdr:from>
        <xdr:to>
          <xdr:col>16</xdr:col>
          <xdr:colOff>0</xdr:colOff>
          <xdr:row>13</xdr:row>
          <xdr:rowOff>295275</xdr:rowOff>
        </xdr:to>
        <xdr:sp macro="" textlink="">
          <xdr:nvSpPr>
            <xdr:cNvPr id="400427" name="Check Box 43" hidden="1">
              <a:extLst>
                <a:ext uri="{63B3BB69-23CF-44E3-9099-C40C66FF867C}">
                  <a14:compatExt spid="_x0000_s400427"/>
                </a:ext>
                <a:ext uri="{FF2B5EF4-FFF2-40B4-BE49-F238E27FC236}">
                  <a16:creationId xmlns:a16="http://schemas.microsoft.com/office/drawing/2014/main" id="{00000000-0008-0000-0500-00002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38100</xdr:rowOff>
        </xdr:from>
        <xdr:to>
          <xdr:col>16</xdr:col>
          <xdr:colOff>0</xdr:colOff>
          <xdr:row>14</xdr:row>
          <xdr:rowOff>295275</xdr:rowOff>
        </xdr:to>
        <xdr:sp macro="" textlink="">
          <xdr:nvSpPr>
            <xdr:cNvPr id="400428" name="Check Box 44" hidden="1">
              <a:extLst>
                <a:ext uri="{63B3BB69-23CF-44E3-9099-C40C66FF867C}">
                  <a14:compatExt spid="_x0000_s400428"/>
                </a:ext>
                <a:ext uri="{FF2B5EF4-FFF2-40B4-BE49-F238E27FC236}">
                  <a16:creationId xmlns:a16="http://schemas.microsoft.com/office/drawing/2014/main" id="{00000000-0008-0000-0500-00002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38100</xdr:rowOff>
        </xdr:from>
        <xdr:to>
          <xdr:col>16</xdr:col>
          <xdr:colOff>0</xdr:colOff>
          <xdr:row>15</xdr:row>
          <xdr:rowOff>295275</xdr:rowOff>
        </xdr:to>
        <xdr:sp macro="" textlink="">
          <xdr:nvSpPr>
            <xdr:cNvPr id="400429" name="Check Box 45" hidden="1">
              <a:extLst>
                <a:ext uri="{63B3BB69-23CF-44E3-9099-C40C66FF867C}">
                  <a14:compatExt spid="_x0000_s400429"/>
                </a:ext>
                <a:ext uri="{FF2B5EF4-FFF2-40B4-BE49-F238E27FC236}">
                  <a16:creationId xmlns:a16="http://schemas.microsoft.com/office/drawing/2014/main" id="{00000000-0008-0000-0500-00002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38100</xdr:rowOff>
        </xdr:from>
        <xdr:to>
          <xdr:col>16</xdr:col>
          <xdr:colOff>0</xdr:colOff>
          <xdr:row>16</xdr:row>
          <xdr:rowOff>295275</xdr:rowOff>
        </xdr:to>
        <xdr:sp macro="" textlink="">
          <xdr:nvSpPr>
            <xdr:cNvPr id="400430" name="Check Box 46" hidden="1">
              <a:extLst>
                <a:ext uri="{63B3BB69-23CF-44E3-9099-C40C66FF867C}">
                  <a14:compatExt spid="_x0000_s400430"/>
                </a:ext>
                <a:ext uri="{FF2B5EF4-FFF2-40B4-BE49-F238E27FC236}">
                  <a16:creationId xmlns:a16="http://schemas.microsoft.com/office/drawing/2014/main" id="{00000000-0008-0000-0500-00002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38100</xdr:rowOff>
        </xdr:from>
        <xdr:to>
          <xdr:col>16</xdr:col>
          <xdr:colOff>0</xdr:colOff>
          <xdr:row>17</xdr:row>
          <xdr:rowOff>295275</xdr:rowOff>
        </xdr:to>
        <xdr:sp macro="" textlink="">
          <xdr:nvSpPr>
            <xdr:cNvPr id="400431" name="Check Box 47" hidden="1">
              <a:extLst>
                <a:ext uri="{63B3BB69-23CF-44E3-9099-C40C66FF867C}">
                  <a14:compatExt spid="_x0000_s400431"/>
                </a:ext>
                <a:ext uri="{FF2B5EF4-FFF2-40B4-BE49-F238E27FC236}">
                  <a16:creationId xmlns:a16="http://schemas.microsoft.com/office/drawing/2014/main" id="{00000000-0008-0000-0500-00002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38100</xdr:rowOff>
        </xdr:from>
        <xdr:to>
          <xdr:col>16</xdr:col>
          <xdr:colOff>0</xdr:colOff>
          <xdr:row>18</xdr:row>
          <xdr:rowOff>295275</xdr:rowOff>
        </xdr:to>
        <xdr:sp macro="" textlink="">
          <xdr:nvSpPr>
            <xdr:cNvPr id="400432" name="Check Box 48" hidden="1">
              <a:extLst>
                <a:ext uri="{63B3BB69-23CF-44E3-9099-C40C66FF867C}">
                  <a14:compatExt spid="_x0000_s400432"/>
                </a:ext>
                <a:ext uri="{FF2B5EF4-FFF2-40B4-BE49-F238E27FC236}">
                  <a16:creationId xmlns:a16="http://schemas.microsoft.com/office/drawing/2014/main" id="{00000000-0008-0000-0500-00003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14</xdr:row>
          <xdr:rowOff>19050</xdr:rowOff>
        </xdr:from>
        <xdr:to>
          <xdr:col>8</xdr:col>
          <xdr:colOff>38100</xdr:colOff>
          <xdr:row>15</xdr:row>
          <xdr:rowOff>0</xdr:rowOff>
        </xdr:to>
        <xdr:sp macro="" textlink="">
          <xdr:nvSpPr>
            <xdr:cNvPr id="400433" name="Check Box 49" hidden="1">
              <a:extLst>
                <a:ext uri="{63B3BB69-23CF-44E3-9099-C40C66FF867C}">
                  <a14:compatExt spid="_x0000_s400433"/>
                </a:ext>
                <a:ext uri="{FF2B5EF4-FFF2-40B4-BE49-F238E27FC236}">
                  <a16:creationId xmlns:a16="http://schemas.microsoft.com/office/drawing/2014/main" id="{00000000-0008-0000-0500-00003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19050</xdr:rowOff>
        </xdr:from>
        <xdr:to>
          <xdr:col>11</xdr:col>
          <xdr:colOff>38100</xdr:colOff>
          <xdr:row>15</xdr:row>
          <xdr:rowOff>0</xdr:rowOff>
        </xdr:to>
        <xdr:sp macro="" textlink="">
          <xdr:nvSpPr>
            <xdr:cNvPr id="400434" name="Check Box 50" hidden="1">
              <a:extLst>
                <a:ext uri="{63B3BB69-23CF-44E3-9099-C40C66FF867C}">
                  <a14:compatExt spid="_x0000_s400434"/>
                </a:ext>
                <a:ext uri="{FF2B5EF4-FFF2-40B4-BE49-F238E27FC236}">
                  <a16:creationId xmlns:a16="http://schemas.microsoft.com/office/drawing/2014/main" id="{00000000-0008-0000-0500-00003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19050</xdr:rowOff>
        </xdr:from>
        <xdr:to>
          <xdr:col>8</xdr:col>
          <xdr:colOff>38100</xdr:colOff>
          <xdr:row>17</xdr:row>
          <xdr:rowOff>0</xdr:rowOff>
        </xdr:to>
        <xdr:sp macro="" textlink="">
          <xdr:nvSpPr>
            <xdr:cNvPr id="400435" name="Check Box 51" hidden="1">
              <a:extLst>
                <a:ext uri="{63B3BB69-23CF-44E3-9099-C40C66FF867C}">
                  <a14:compatExt spid="_x0000_s400435"/>
                </a:ext>
                <a:ext uri="{FF2B5EF4-FFF2-40B4-BE49-F238E27FC236}">
                  <a16:creationId xmlns:a16="http://schemas.microsoft.com/office/drawing/2014/main" id="{00000000-0008-0000-0500-00003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19050</xdr:rowOff>
        </xdr:from>
        <xdr:to>
          <xdr:col>11</xdr:col>
          <xdr:colOff>38100</xdr:colOff>
          <xdr:row>17</xdr:row>
          <xdr:rowOff>0</xdr:rowOff>
        </xdr:to>
        <xdr:sp macro="" textlink="">
          <xdr:nvSpPr>
            <xdr:cNvPr id="400436" name="Check Box 52" hidden="1">
              <a:extLst>
                <a:ext uri="{63B3BB69-23CF-44E3-9099-C40C66FF867C}">
                  <a14:compatExt spid="_x0000_s400436"/>
                </a:ext>
                <a:ext uri="{FF2B5EF4-FFF2-40B4-BE49-F238E27FC236}">
                  <a16:creationId xmlns:a16="http://schemas.microsoft.com/office/drawing/2014/main" id="{00000000-0008-0000-0500-00003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xdr:row>
          <xdr:rowOff>19050</xdr:rowOff>
        </xdr:from>
        <xdr:to>
          <xdr:col>8</xdr:col>
          <xdr:colOff>38100</xdr:colOff>
          <xdr:row>19</xdr:row>
          <xdr:rowOff>0</xdr:rowOff>
        </xdr:to>
        <xdr:sp macro="" textlink="">
          <xdr:nvSpPr>
            <xdr:cNvPr id="400437" name="Check Box 53" hidden="1">
              <a:extLst>
                <a:ext uri="{63B3BB69-23CF-44E3-9099-C40C66FF867C}">
                  <a14:compatExt spid="_x0000_s400437"/>
                </a:ext>
                <a:ext uri="{FF2B5EF4-FFF2-40B4-BE49-F238E27FC236}">
                  <a16:creationId xmlns:a16="http://schemas.microsoft.com/office/drawing/2014/main" id="{00000000-0008-0000-0500-00003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19050</xdr:rowOff>
        </xdr:from>
        <xdr:to>
          <xdr:col>11</xdr:col>
          <xdr:colOff>38100</xdr:colOff>
          <xdr:row>19</xdr:row>
          <xdr:rowOff>0</xdr:rowOff>
        </xdr:to>
        <xdr:sp macro="" textlink="">
          <xdr:nvSpPr>
            <xdr:cNvPr id="400438" name="Check Box 54" hidden="1">
              <a:extLst>
                <a:ext uri="{63B3BB69-23CF-44E3-9099-C40C66FF867C}">
                  <a14:compatExt spid="_x0000_s400438"/>
                </a:ext>
                <a:ext uri="{FF2B5EF4-FFF2-40B4-BE49-F238E27FC236}">
                  <a16:creationId xmlns:a16="http://schemas.microsoft.com/office/drawing/2014/main" id="{00000000-0008-0000-0500-00003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31</xdr:col>
      <xdr:colOff>58875</xdr:colOff>
      <xdr:row>7</xdr:row>
      <xdr:rowOff>95250</xdr:rowOff>
    </xdr:to>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7077075" y="12001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35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35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35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35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35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35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35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35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35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58</xdr:col>
      <xdr:colOff>8072</xdr:colOff>
      <xdr:row>19</xdr:row>
      <xdr:rowOff>904</xdr:rowOff>
    </xdr:to>
    <xdr:sp macro="" textlink="">
      <xdr:nvSpPr>
        <xdr:cNvPr id="11" name="テキスト ボックス 10">
          <a:extLst>
            <a:ext uri="{FF2B5EF4-FFF2-40B4-BE49-F238E27FC236}">
              <a16:creationId xmlns:a16="http://schemas.microsoft.com/office/drawing/2014/main" id="{00000000-0008-0000-3500-00000B000000}"/>
            </a:ext>
          </a:extLst>
        </xdr:cNvPr>
        <xdr:cNvSpPr txBox="1"/>
      </xdr:nvSpPr>
      <xdr:spPr>
        <a:xfrm>
          <a:off x="6805369" y="3282250"/>
          <a:ext cx="2081940" cy="25420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35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35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35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35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42</xdr:col>
      <xdr:colOff>4247</xdr:colOff>
      <xdr:row>9</xdr:row>
      <xdr:rowOff>98645</xdr:rowOff>
    </xdr:from>
    <xdr:to>
      <xdr:col>56</xdr:col>
      <xdr:colOff>104229</xdr:colOff>
      <xdr:row>16</xdr:row>
      <xdr:rowOff>97429</xdr:rowOff>
    </xdr:to>
    <xdr:grpSp>
      <xdr:nvGrpSpPr>
        <xdr:cNvPr id="21" name="グループ化 20">
          <a:extLst>
            <a:ext uri="{FF2B5EF4-FFF2-40B4-BE49-F238E27FC236}">
              <a16:creationId xmlns:a16="http://schemas.microsoft.com/office/drawing/2014/main" id="{00000000-0008-0000-3500-000015000000}"/>
            </a:ext>
          </a:extLst>
        </xdr:cNvPr>
        <xdr:cNvGrpSpPr/>
      </xdr:nvGrpSpPr>
      <xdr:grpSpPr>
        <a:xfrm>
          <a:off x="7462806" y="1939069"/>
          <a:ext cx="1165491" cy="1185373"/>
          <a:chOff x="7774405" y="2021770"/>
          <a:chExt cx="1091151" cy="1215027"/>
        </a:xfrm>
      </xdr:grpSpPr>
      <xdr:sp macro="" textlink="">
        <xdr:nvSpPr>
          <xdr:cNvPr id="17" name="正方形/長方形 16">
            <a:extLst>
              <a:ext uri="{FF2B5EF4-FFF2-40B4-BE49-F238E27FC236}">
                <a16:creationId xmlns:a16="http://schemas.microsoft.com/office/drawing/2014/main" id="{00000000-0008-0000-3500-000011000000}"/>
              </a:ext>
            </a:extLst>
          </xdr:cNvPr>
          <xdr:cNvSpPr/>
        </xdr:nvSpPr>
        <xdr:spPr>
          <a:xfrm>
            <a:off x="7774405" y="2021770"/>
            <a:ext cx="1091151" cy="1215027"/>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a:t>部分払い回数</a:t>
            </a:r>
          </a:p>
        </xdr:txBody>
      </xdr:sp>
      <mc:AlternateContent xmlns:mc="http://schemas.openxmlformats.org/markup-compatibility/2006">
        <mc:Choice xmlns:a14="http://schemas.microsoft.com/office/drawing/2010/main" Requires="a14">
          <xdr:sp macro="" textlink="">
            <xdr:nvSpPr>
              <xdr:cNvPr id="1012738" name="Option Button 2" hidden="1">
                <a:extLst>
                  <a:ext uri="{63B3BB69-23CF-44E3-9099-C40C66FF867C}">
                    <a14:compatExt spid="_x0000_s1012738"/>
                  </a:ext>
                  <a:ext uri="{FF2B5EF4-FFF2-40B4-BE49-F238E27FC236}">
                    <a16:creationId xmlns:a16="http://schemas.microsoft.com/office/drawing/2014/main" id="{00000000-0008-0000-3500-000002740F00}"/>
                  </a:ext>
                </a:extLst>
              </xdr:cNvPr>
              <xdr:cNvSpPr/>
            </xdr:nvSpPr>
            <xdr:spPr bwMode="auto">
              <a:xfrm>
                <a:off x="7989859" y="2520591"/>
                <a:ext cx="612000" cy="218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第２回</a:t>
                </a:r>
              </a:p>
            </xdr:txBody>
          </xdr:sp>
        </mc:Choice>
        <mc:Fallback/>
      </mc:AlternateContent>
      <mc:AlternateContent xmlns:mc="http://schemas.openxmlformats.org/markup-compatibility/2006">
        <mc:Choice xmlns:a14="http://schemas.microsoft.com/office/drawing/2010/main" Requires="a14">
          <xdr:sp macro="" textlink="">
            <xdr:nvSpPr>
              <xdr:cNvPr id="1012737" name="Option Button 1" hidden="1">
                <a:extLst>
                  <a:ext uri="{63B3BB69-23CF-44E3-9099-C40C66FF867C}">
                    <a14:compatExt spid="_x0000_s1012737"/>
                  </a:ext>
                  <a:ext uri="{FF2B5EF4-FFF2-40B4-BE49-F238E27FC236}">
                    <a16:creationId xmlns:a16="http://schemas.microsoft.com/office/drawing/2014/main" id="{00000000-0008-0000-3500-000001740F00}"/>
                  </a:ext>
                </a:extLst>
              </xdr:cNvPr>
              <xdr:cNvSpPr/>
            </xdr:nvSpPr>
            <xdr:spPr bwMode="auto">
              <a:xfrm>
                <a:off x="7989859" y="2306960"/>
                <a:ext cx="612000" cy="213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第１回</a:t>
                </a:r>
              </a:p>
            </xdr:txBody>
          </xdr:sp>
        </mc:Choice>
        <mc:Fallback/>
      </mc:AlternateContent>
      <mc:AlternateContent xmlns:mc="http://schemas.openxmlformats.org/markup-compatibility/2006">
        <mc:Choice xmlns:a14="http://schemas.microsoft.com/office/drawing/2010/main" Requires="a14">
          <xdr:sp macro="" textlink="">
            <xdr:nvSpPr>
              <xdr:cNvPr id="1012739" name="Option Button 3" hidden="1">
                <a:extLst>
                  <a:ext uri="{63B3BB69-23CF-44E3-9099-C40C66FF867C}">
                    <a14:compatExt spid="_x0000_s1012739"/>
                  </a:ext>
                  <a:ext uri="{FF2B5EF4-FFF2-40B4-BE49-F238E27FC236}">
                    <a16:creationId xmlns:a16="http://schemas.microsoft.com/office/drawing/2014/main" id="{00000000-0008-0000-3500-000003740F00}"/>
                  </a:ext>
                </a:extLst>
              </xdr:cNvPr>
              <xdr:cNvSpPr/>
            </xdr:nvSpPr>
            <xdr:spPr bwMode="auto">
              <a:xfrm>
                <a:off x="7989859" y="2739862"/>
                <a:ext cx="61200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第３回</a:t>
                </a:r>
              </a:p>
            </xdr:txBody>
          </xdr:sp>
        </mc:Choice>
        <mc:Fallback/>
      </mc:AlternateContent>
      <mc:AlternateContent xmlns:mc="http://schemas.openxmlformats.org/markup-compatibility/2006">
        <mc:Choice xmlns:a14="http://schemas.microsoft.com/office/drawing/2010/main" Requires="a14">
          <xdr:sp macro="" textlink="">
            <xdr:nvSpPr>
              <xdr:cNvPr id="1012740" name="Option Button 4" hidden="1">
                <a:extLst>
                  <a:ext uri="{63B3BB69-23CF-44E3-9099-C40C66FF867C}">
                    <a14:compatExt spid="_x0000_s1012740"/>
                  </a:ext>
                  <a:ext uri="{FF2B5EF4-FFF2-40B4-BE49-F238E27FC236}">
                    <a16:creationId xmlns:a16="http://schemas.microsoft.com/office/drawing/2014/main" id="{00000000-0008-0000-3500-000004740F00}"/>
                  </a:ext>
                </a:extLst>
              </xdr:cNvPr>
              <xdr:cNvSpPr/>
            </xdr:nvSpPr>
            <xdr:spPr bwMode="auto">
              <a:xfrm>
                <a:off x="7989859" y="2956314"/>
                <a:ext cx="61200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第４回</a:t>
                </a:r>
              </a:p>
            </xdr:txBody>
          </xdr:sp>
        </mc:Choice>
        <mc:Fallback/>
      </mc:AlternateContent>
    </xdr:grpSp>
    <xdr:clientData/>
  </xdr:twoCellAnchor>
</xdr:wsDr>
</file>

<file path=xl/drawings/drawing51.xml><?xml version="1.0" encoding="utf-8"?>
<xdr:wsDr xmlns:xdr="http://schemas.openxmlformats.org/drawingml/2006/spreadsheetDrawing" xmlns:a="http://schemas.openxmlformats.org/drawingml/2006/main">
  <xdr:twoCellAnchor>
    <xdr:from>
      <xdr:col>39</xdr:col>
      <xdr:colOff>65672</xdr:colOff>
      <xdr:row>10</xdr:row>
      <xdr:rowOff>21872</xdr:rowOff>
    </xdr:from>
    <xdr:to>
      <xdr:col>49</xdr:col>
      <xdr:colOff>133350</xdr:colOff>
      <xdr:row>12</xdr:row>
      <xdr:rowOff>95250</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7123697" y="1945922"/>
          <a:ext cx="1877428" cy="41627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入力表、前払金、中間前払金の各請求書に入力して下さい。</a:t>
          </a:r>
        </a:p>
      </xdr:txBody>
    </xdr:sp>
    <xdr:clientData/>
  </xdr:twoCellAnchor>
  <xdr:twoCellAnchor>
    <xdr:from>
      <xdr:col>37</xdr:col>
      <xdr:colOff>152401</xdr:colOff>
      <xdr:row>7</xdr:row>
      <xdr:rowOff>152401</xdr:rowOff>
    </xdr:from>
    <xdr:to>
      <xdr:col>38</xdr:col>
      <xdr:colOff>161926</xdr:colOff>
      <xdr:row>14</xdr:row>
      <xdr:rowOff>133351</xdr:rowOff>
    </xdr:to>
    <xdr:sp macro="" textlink="">
      <xdr:nvSpPr>
        <xdr:cNvPr id="3" name="右中かっこ 2">
          <a:extLst>
            <a:ext uri="{FF2B5EF4-FFF2-40B4-BE49-F238E27FC236}">
              <a16:creationId xmlns:a16="http://schemas.microsoft.com/office/drawing/2014/main" id="{00000000-0008-0000-3600-000003000000}"/>
            </a:ext>
          </a:extLst>
        </xdr:cNvPr>
        <xdr:cNvSpPr/>
      </xdr:nvSpPr>
      <xdr:spPr>
        <a:xfrm>
          <a:off x="6848476" y="1562101"/>
          <a:ext cx="190500" cy="1181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78706</xdr:colOff>
      <xdr:row>18</xdr:row>
      <xdr:rowOff>31583</xdr:rowOff>
    </xdr:from>
    <xdr:to>
      <xdr:col>47</xdr:col>
      <xdr:colOff>70906</xdr:colOff>
      <xdr:row>19</xdr:row>
      <xdr:rowOff>116275</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7136731" y="3327233"/>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37</xdr:col>
      <xdr:colOff>154906</xdr:colOff>
      <xdr:row>16</xdr:row>
      <xdr:rowOff>22059</xdr:rowOff>
    </xdr:from>
    <xdr:to>
      <xdr:col>39</xdr:col>
      <xdr:colOff>0</xdr:colOff>
      <xdr:row>21</xdr:row>
      <xdr:rowOff>114301</xdr:rowOff>
    </xdr:to>
    <xdr:sp macro="" textlink="">
      <xdr:nvSpPr>
        <xdr:cNvPr id="5" name="右中かっこ 4">
          <a:extLst>
            <a:ext uri="{FF2B5EF4-FFF2-40B4-BE49-F238E27FC236}">
              <a16:creationId xmlns:a16="http://schemas.microsoft.com/office/drawing/2014/main" id="{00000000-0008-0000-3600-000005000000}"/>
            </a:ext>
          </a:extLst>
        </xdr:cNvPr>
        <xdr:cNvSpPr/>
      </xdr:nvSpPr>
      <xdr:spPr>
        <a:xfrm>
          <a:off x="6850981" y="2974809"/>
          <a:ext cx="207044" cy="94949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35</xdr:col>
      <xdr:colOff>151397</xdr:colOff>
      <xdr:row>0</xdr:row>
      <xdr:rowOff>79022</xdr:rowOff>
    </xdr:from>
    <xdr:to>
      <xdr:col>44</xdr:col>
      <xdr:colOff>24564</xdr:colOff>
      <xdr:row>2</xdr:row>
      <xdr:rowOff>502</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6495047" y="79022"/>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36</xdr:col>
      <xdr:colOff>116806</xdr:colOff>
      <xdr:row>11</xdr:row>
      <xdr:rowOff>69683</xdr:rowOff>
    </xdr:from>
    <xdr:to>
      <xdr:col>44</xdr:col>
      <xdr:colOff>109006</xdr:colOff>
      <xdr:row>12</xdr:row>
      <xdr:rowOff>154375</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6641431" y="1955633"/>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59657</xdr:colOff>
      <xdr:row>4</xdr:row>
      <xdr:rowOff>88733</xdr:rowOff>
    </xdr:from>
    <xdr:to>
      <xdr:col>36</xdr:col>
      <xdr:colOff>28575</xdr:colOff>
      <xdr:row>44</xdr:row>
      <xdr:rowOff>38100</xdr:rowOff>
    </xdr:to>
    <xdr:sp macro="" textlink="">
      <xdr:nvSpPr>
        <xdr:cNvPr id="5" name="右中かっこ 4">
          <a:extLst>
            <a:ext uri="{FF2B5EF4-FFF2-40B4-BE49-F238E27FC236}">
              <a16:creationId xmlns:a16="http://schemas.microsoft.com/office/drawing/2014/main" id="{00000000-0008-0000-3700-000005000000}"/>
            </a:ext>
          </a:extLst>
        </xdr:cNvPr>
        <xdr:cNvSpPr/>
      </xdr:nvSpPr>
      <xdr:spPr>
        <a:xfrm>
          <a:off x="6403307" y="774533"/>
          <a:ext cx="149893" cy="6807367"/>
        </a:xfrm>
        <a:prstGeom prst="rightBrace">
          <a:avLst>
            <a:gd name="adj1" fmla="val 39414"/>
            <a:gd name="adj2" fmla="val 19217"/>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36</xdr:col>
      <xdr:colOff>179972</xdr:colOff>
      <xdr:row>10</xdr:row>
      <xdr:rowOff>193322</xdr:rowOff>
    </xdr:from>
    <xdr:to>
      <xdr:col>45</xdr:col>
      <xdr:colOff>53139</xdr:colOff>
      <xdr:row>12</xdr:row>
      <xdr:rowOff>38602</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6695072" y="1984022"/>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133350</xdr:colOff>
      <xdr:row>2</xdr:row>
      <xdr:rowOff>28575</xdr:rowOff>
    </xdr:from>
    <xdr:to>
      <xdr:col>36</xdr:col>
      <xdr:colOff>95250</xdr:colOff>
      <xdr:row>24</xdr:row>
      <xdr:rowOff>219075</xdr:rowOff>
    </xdr:to>
    <xdr:sp macro="" textlink="">
      <xdr:nvSpPr>
        <xdr:cNvPr id="3" name="右中かっこ 2">
          <a:extLst>
            <a:ext uri="{FF2B5EF4-FFF2-40B4-BE49-F238E27FC236}">
              <a16:creationId xmlns:a16="http://schemas.microsoft.com/office/drawing/2014/main" id="{00000000-0008-0000-3800-000003000000}"/>
            </a:ext>
          </a:extLst>
        </xdr:cNvPr>
        <xdr:cNvSpPr/>
      </xdr:nvSpPr>
      <xdr:spPr>
        <a:xfrm>
          <a:off x="6467475" y="371475"/>
          <a:ext cx="142875" cy="4562475"/>
        </a:xfrm>
        <a:prstGeom prst="rightBrace">
          <a:avLst>
            <a:gd name="adj1" fmla="val 39414"/>
            <a:gd name="adj2" fmla="val 3812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40606</xdr:colOff>
      <xdr:row>29</xdr:row>
      <xdr:rowOff>60158</xdr:rowOff>
    </xdr:from>
    <xdr:to>
      <xdr:col>45</xdr:col>
      <xdr:colOff>32806</xdr:colOff>
      <xdr:row>30</xdr:row>
      <xdr:rowOff>144850</xdr:rowOff>
    </xdr:to>
    <xdr:sp macro="" textlink="">
      <xdr:nvSpPr>
        <xdr:cNvPr id="4" name="テキスト ボックス 3">
          <a:extLst>
            <a:ext uri="{FF2B5EF4-FFF2-40B4-BE49-F238E27FC236}">
              <a16:creationId xmlns:a16="http://schemas.microsoft.com/office/drawing/2014/main" id="{00000000-0008-0000-3800-000004000000}"/>
            </a:ext>
          </a:extLst>
        </xdr:cNvPr>
        <xdr:cNvSpPr txBox="1"/>
      </xdr:nvSpPr>
      <xdr:spPr>
        <a:xfrm>
          <a:off x="6736681" y="5832308"/>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25</xdr:row>
      <xdr:rowOff>31583</xdr:rowOff>
    </xdr:from>
    <xdr:to>
      <xdr:col>36</xdr:col>
      <xdr:colOff>142876</xdr:colOff>
      <xdr:row>35</xdr:row>
      <xdr:rowOff>133350</xdr:rowOff>
    </xdr:to>
    <xdr:sp macro="" textlink="">
      <xdr:nvSpPr>
        <xdr:cNvPr id="5" name="右中かっこ 4">
          <a:extLst>
            <a:ext uri="{FF2B5EF4-FFF2-40B4-BE49-F238E27FC236}">
              <a16:creationId xmlns:a16="http://schemas.microsoft.com/office/drawing/2014/main" id="{00000000-0008-0000-3800-000005000000}"/>
            </a:ext>
          </a:extLst>
        </xdr:cNvPr>
        <xdr:cNvSpPr/>
      </xdr:nvSpPr>
      <xdr:spPr>
        <a:xfrm>
          <a:off x="6477000" y="4984583"/>
          <a:ext cx="180976" cy="194961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11</xdr:col>
      <xdr:colOff>390525</xdr:colOff>
      <xdr:row>12</xdr:row>
      <xdr:rowOff>1</xdr:rowOff>
    </xdr:from>
    <xdr:to>
      <xdr:col>13</xdr:col>
      <xdr:colOff>458925</xdr:colOff>
      <xdr:row>13</xdr:row>
      <xdr:rowOff>46593</xdr:rowOff>
    </xdr:to>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7019925" y="2162176"/>
          <a:ext cx="14495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114300</xdr:colOff>
      <xdr:row>8</xdr:row>
      <xdr:rowOff>47625</xdr:rowOff>
    </xdr:from>
    <xdr:to>
      <xdr:col>11</xdr:col>
      <xdr:colOff>304800</xdr:colOff>
      <xdr:row>21</xdr:row>
      <xdr:rowOff>304800</xdr:rowOff>
    </xdr:to>
    <xdr:sp macro="" textlink="">
      <xdr:nvSpPr>
        <xdr:cNvPr id="3" name="右中かっこ 2">
          <a:extLst>
            <a:ext uri="{FF2B5EF4-FFF2-40B4-BE49-F238E27FC236}">
              <a16:creationId xmlns:a16="http://schemas.microsoft.com/office/drawing/2014/main" id="{00000000-0008-0000-3900-000003000000}"/>
            </a:ext>
          </a:extLst>
        </xdr:cNvPr>
        <xdr:cNvSpPr/>
      </xdr:nvSpPr>
      <xdr:spPr>
        <a:xfrm>
          <a:off x="6743700" y="1485900"/>
          <a:ext cx="190500" cy="2505075"/>
        </a:xfrm>
        <a:prstGeom prst="rightBrace">
          <a:avLst>
            <a:gd name="adj1" fmla="val 39414"/>
            <a:gd name="adj2" fmla="val 29694"/>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419099</xdr:colOff>
      <xdr:row>25</xdr:row>
      <xdr:rowOff>238127</xdr:rowOff>
    </xdr:from>
    <xdr:to>
      <xdr:col>13</xdr:col>
      <xdr:colOff>314325</xdr:colOff>
      <xdr:row>26</xdr:row>
      <xdr:rowOff>237094</xdr:rowOff>
    </xdr:to>
    <xdr:sp macro="" textlink="">
      <xdr:nvSpPr>
        <xdr:cNvPr id="4" name="テキスト ボックス 3">
          <a:extLst>
            <a:ext uri="{FF2B5EF4-FFF2-40B4-BE49-F238E27FC236}">
              <a16:creationId xmlns:a16="http://schemas.microsoft.com/office/drawing/2014/main" id="{00000000-0008-0000-3900-000004000000}"/>
            </a:ext>
          </a:extLst>
        </xdr:cNvPr>
        <xdr:cNvSpPr txBox="1"/>
      </xdr:nvSpPr>
      <xdr:spPr>
        <a:xfrm>
          <a:off x="7048499" y="5457827"/>
          <a:ext cx="127635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123826</xdr:colOff>
      <xdr:row>24</xdr:row>
      <xdr:rowOff>0</xdr:rowOff>
    </xdr:from>
    <xdr:to>
      <xdr:col>11</xdr:col>
      <xdr:colOff>333376</xdr:colOff>
      <xdr:row>30</xdr:row>
      <xdr:rowOff>742950</xdr:rowOff>
    </xdr:to>
    <xdr:sp macro="" textlink="">
      <xdr:nvSpPr>
        <xdr:cNvPr id="5" name="右中かっこ 4">
          <a:extLst>
            <a:ext uri="{FF2B5EF4-FFF2-40B4-BE49-F238E27FC236}">
              <a16:creationId xmlns:a16="http://schemas.microsoft.com/office/drawing/2014/main" id="{00000000-0008-0000-3900-000005000000}"/>
            </a:ext>
          </a:extLst>
        </xdr:cNvPr>
        <xdr:cNvSpPr/>
      </xdr:nvSpPr>
      <xdr:spPr>
        <a:xfrm>
          <a:off x="6753226" y="4791075"/>
          <a:ext cx="209550" cy="3800475"/>
        </a:xfrm>
        <a:prstGeom prst="rightBrace">
          <a:avLst>
            <a:gd name="adj1" fmla="val 39414"/>
            <a:gd name="adj2" fmla="val 164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11</xdr:col>
      <xdr:colOff>371475</xdr:colOff>
      <xdr:row>9</xdr:row>
      <xdr:rowOff>95251</xdr:rowOff>
    </xdr:from>
    <xdr:to>
      <xdr:col>13</xdr:col>
      <xdr:colOff>344625</xdr:colOff>
      <xdr:row>10</xdr:row>
      <xdr:rowOff>141843</xdr:rowOff>
    </xdr:to>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6838950" y="1704976"/>
          <a:ext cx="14495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4</xdr:row>
      <xdr:rowOff>38100</xdr:rowOff>
    </xdr:from>
    <xdr:to>
      <xdr:col>11</xdr:col>
      <xdr:colOff>323850</xdr:colOff>
      <xdr:row>19</xdr:row>
      <xdr:rowOff>28575</xdr:rowOff>
    </xdr:to>
    <xdr:sp macro="" textlink="">
      <xdr:nvSpPr>
        <xdr:cNvPr id="3" name="右中かっこ 2">
          <a:extLst>
            <a:ext uri="{FF2B5EF4-FFF2-40B4-BE49-F238E27FC236}">
              <a16:creationId xmlns:a16="http://schemas.microsoft.com/office/drawing/2014/main" id="{00000000-0008-0000-3A00-000003000000}"/>
            </a:ext>
          </a:extLst>
        </xdr:cNvPr>
        <xdr:cNvSpPr/>
      </xdr:nvSpPr>
      <xdr:spPr>
        <a:xfrm>
          <a:off x="6562725" y="790575"/>
          <a:ext cx="228600" cy="2962275"/>
        </a:xfrm>
        <a:prstGeom prst="rightBrace">
          <a:avLst>
            <a:gd name="adj1" fmla="val 21557"/>
            <a:gd name="adj2" fmla="val 3512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400049</xdr:colOff>
      <xdr:row>22</xdr:row>
      <xdr:rowOff>200027</xdr:rowOff>
    </xdr:from>
    <xdr:to>
      <xdr:col>13</xdr:col>
      <xdr:colOff>200025</xdr:colOff>
      <xdr:row>23</xdr:row>
      <xdr:rowOff>113269</xdr:rowOff>
    </xdr:to>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6867524" y="5029202"/>
          <a:ext cx="127635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104776</xdr:colOff>
      <xdr:row>21</xdr:row>
      <xdr:rowOff>66676</xdr:rowOff>
    </xdr:from>
    <xdr:to>
      <xdr:col>11</xdr:col>
      <xdr:colOff>361950</xdr:colOff>
      <xdr:row>31</xdr:row>
      <xdr:rowOff>333376</xdr:rowOff>
    </xdr:to>
    <xdr:sp macro="" textlink="">
      <xdr:nvSpPr>
        <xdr:cNvPr id="5" name="右中かっこ 4">
          <a:extLst>
            <a:ext uri="{FF2B5EF4-FFF2-40B4-BE49-F238E27FC236}">
              <a16:creationId xmlns:a16="http://schemas.microsoft.com/office/drawing/2014/main" id="{00000000-0008-0000-3A00-000005000000}"/>
            </a:ext>
          </a:extLst>
        </xdr:cNvPr>
        <xdr:cNvSpPr/>
      </xdr:nvSpPr>
      <xdr:spPr>
        <a:xfrm>
          <a:off x="6572251" y="4552951"/>
          <a:ext cx="257174" cy="3695700"/>
        </a:xfrm>
        <a:prstGeom prst="rightBrace">
          <a:avLst>
            <a:gd name="adj1" fmla="val 28303"/>
            <a:gd name="adj2" fmla="val 164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7</xdr:col>
      <xdr:colOff>361950</xdr:colOff>
      <xdr:row>23</xdr:row>
      <xdr:rowOff>295275</xdr:rowOff>
    </xdr:from>
    <xdr:to>
      <xdr:col>9</xdr:col>
      <xdr:colOff>180975</xdr:colOff>
      <xdr:row>24</xdr:row>
      <xdr:rowOff>170417</xdr:rowOff>
    </xdr:to>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7239000" y="5086350"/>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361950</xdr:colOff>
      <xdr:row>6</xdr:row>
      <xdr:rowOff>38101</xdr:rowOff>
    </xdr:from>
    <xdr:to>
      <xdr:col>9</xdr:col>
      <xdr:colOff>430350</xdr:colOff>
      <xdr:row>7</xdr:row>
      <xdr:rowOff>122793</xdr:rowOff>
    </xdr:to>
    <xdr:sp macro="" textlink="">
      <xdr:nvSpPr>
        <xdr:cNvPr id="5" name="テキスト ボックス 4">
          <a:extLst>
            <a:ext uri="{FF2B5EF4-FFF2-40B4-BE49-F238E27FC236}">
              <a16:creationId xmlns:a16="http://schemas.microsoft.com/office/drawing/2014/main" id="{00000000-0008-0000-3B00-000005000000}"/>
            </a:ext>
          </a:extLst>
        </xdr:cNvPr>
        <xdr:cNvSpPr txBox="1"/>
      </xdr:nvSpPr>
      <xdr:spPr>
        <a:xfrm>
          <a:off x="7239000" y="10668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114301</xdr:colOff>
      <xdr:row>2</xdr:row>
      <xdr:rowOff>38100</xdr:rowOff>
    </xdr:from>
    <xdr:to>
      <xdr:col>7</xdr:col>
      <xdr:colOff>295275</xdr:colOff>
      <xdr:row>18</xdr:row>
      <xdr:rowOff>47625</xdr:rowOff>
    </xdr:to>
    <xdr:sp macro="" textlink="">
      <xdr:nvSpPr>
        <xdr:cNvPr id="6" name="右中かっこ 5">
          <a:extLst>
            <a:ext uri="{FF2B5EF4-FFF2-40B4-BE49-F238E27FC236}">
              <a16:creationId xmlns:a16="http://schemas.microsoft.com/office/drawing/2014/main" id="{00000000-0008-0000-3B00-000006000000}"/>
            </a:ext>
          </a:extLst>
        </xdr:cNvPr>
        <xdr:cNvSpPr/>
      </xdr:nvSpPr>
      <xdr:spPr>
        <a:xfrm>
          <a:off x="6991351" y="381000"/>
          <a:ext cx="180974" cy="3171825"/>
        </a:xfrm>
        <a:prstGeom prst="rightBrace">
          <a:avLst>
            <a:gd name="adj1" fmla="val 39414"/>
            <a:gd name="adj2" fmla="val 2567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95250</xdr:colOff>
      <xdr:row>22</xdr:row>
      <xdr:rowOff>38099</xdr:rowOff>
    </xdr:from>
    <xdr:to>
      <xdr:col>7</xdr:col>
      <xdr:colOff>295276</xdr:colOff>
      <xdr:row>30</xdr:row>
      <xdr:rowOff>47624</xdr:rowOff>
    </xdr:to>
    <xdr:sp macro="" textlink="">
      <xdr:nvSpPr>
        <xdr:cNvPr id="7" name="右中かっこ 6">
          <a:extLst>
            <a:ext uri="{FF2B5EF4-FFF2-40B4-BE49-F238E27FC236}">
              <a16:creationId xmlns:a16="http://schemas.microsoft.com/office/drawing/2014/main" id="{00000000-0008-0000-3B00-000007000000}"/>
            </a:ext>
          </a:extLst>
        </xdr:cNvPr>
        <xdr:cNvSpPr/>
      </xdr:nvSpPr>
      <xdr:spPr>
        <a:xfrm>
          <a:off x="6972300" y="4448174"/>
          <a:ext cx="200026" cy="3057525"/>
        </a:xfrm>
        <a:prstGeom prst="rightBrace">
          <a:avLst>
            <a:gd name="adj1" fmla="val 39414"/>
            <a:gd name="adj2" fmla="val 2476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37</xdr:col>
      <xdr:colOff>57150</xdr:colOff>
      <xdr:row>16</xdr:row>
      <xdr:rowOff>28575</xdr:rowOff>
    </xdr:from>
    <xdr:to>
      <xdr:col>44</xdr:col>
      <xdr:colOff>76200</xdr:colOff>
      <xdr:row>17</xdr:row>
      <xdr:rowOff>113267</xdr:rowOff>
    </xdr:to>
    <xdr:sp macro="" textlink="">
      <xdr:nvSpPr>
        <xdr:cNvPr id="2" name="テキスト ボックス 1">
          <a:extLst>
            <a:ext uri="{FF2B5EF4-FFF2-40B4-BE49-F238E27FC236}">
              <a16:creationId xmlns:a16="http://schemas.microsoft.com/office/drawing/2014/main" id="{00000000-0008-0000-3C00-000002000000}"/>
            </a:ext>
          </a:extLst>
        </xdr:cNvPr>
        <xdr:cNvSpPr txBox="1"/>
      </xdr:nvSpPr>
      <xdr:spPr>
        <a:xfrm>
          <a:off x="6753225" y="3219450"/>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37</xdr:col>
      <xdr:colOff>0</xdr:colOff>
      <xdr:row>8</xdr:row>
      <xdr:rowOff>57151</xdr:rowOff>
    </xdr:from>
    <xdr:to>
      <xdr:col>45</xdr:col>
      <xdr:colOff>87450</xdr:colOff>
      <xdr:row>9</xdr:row>
      <xdr:rowOff>141843</xdr:rowOff>
    </xdr:to>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6696075" y="1524001"/>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114302</xdr:colOff>
      <xdr:row>2</xdr:row>
      <xdr:rowOff>28575</xdr:rowOff>
    </xdr:from>
    <xdr:to>
      <xdr:col>36</xdr:col>
      <xdr:colOff>114301</xdr:colOff>
      <xdr:row>12</xdr:row>
      <xdr:rowOff>161925</xdr:rowOff>
    </xdr:to>
    <xdr:sp macro="" textlink="">
      <xdr:nvSpPr>
        <xdr:cNvPr id="4" name="右中かっこ 3">
          <a:extLst>
            <a:ext uri="{FF2B5EF4-FFF2-40B4-BE49-F238E27FC236}">
              <a16:creationId xmlns:a16="http://schemas.microsoft.com/office/drawing/2014/main" id="{00000000-0008-0000-3C00-000004000000}"/>
            </a:ext>
          </a:extLst>
        </xdr:cNvPr>
        <xdr:cNvSpPr/>
      </xdr:nvSpPr>
      <xdr:spPr>
        <a:xfrm>
          <a:off x="6448427" y="371475"/>
          <a:ext cx="180974" cy="2085975"/>
        </a:xfrm>
        <a:prstGeom prst="rightBrace">
          <a:avLst>
            <a:gd name="adj1" fmla="val 39414"/>
            <a:gd name="adj2" fmla="val 6129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35</xdr:col>
      <xdr:colOff>152399</xdr:colOff>
      <xdr:row>15</xdr:row>
      <xdr:rowOff>152400</xdr:rowOff>
    </xdr:from>
    <xdr:to>
      <xdr:col>36</xdr:col>
      <xdr:colOff>171449</xdr:colOff>
      <xdr:row>18</xdr:row>
      <xdr:rowOff>95250</xdr:rowOff>
    </xdr:to>
    <xdr:sp macro="" textlink="">
      <xdr:nvSpPr>
        <xdr:cNvPr id="5" name="右中かっこ 4">
          <a:extLst>
            <a:ext uri="{FF2B5EF4-FFF2-40B4-BE49-F238E27FC236}">
              <a16:creationId xmlns:a16="http://schemas.microsoft.com/office/drawing/2014/main" id="{00000000-0008-0000-3C00-000005000000}"/>
            </a:ext>
          </a:extLst>
        </xdr:cNvPr>
        <xdr:cNvSpPr/>
      </xdr:nvSpPr>
      <xdr:spPr>
        <a:xfrm>
          <a:off x="6486524" y="3171825"/>
          <a:ext cx="200025" cy="457200"/>
        </a:xfrm>
        <a:prstGeom prst="rightBrace">
          <a:avLst>
            <a:gd name="adj1" fmla="val 28627"/>
            <a:gd name="adj2" fmla="val 3493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66675</xdr:colOff>
      <xdr:row>26</xdr:row>
      <xdr:rowOff>76201</xdr:rowOff>
    </xdr:from>
    <xdr:to>
      <xdr:col>45</xdr:col>
      <xdr:colOff>154125</xdr:colOff>
      <xdr:row>27</xdr:row>
      <xdr:rowOff>160893</xdr:rowOff>
    </xdr:to>
    <xdr:sp macro="" textlink="">
      <xdr:nvSpPr>
        <xdr:cNvPr id="6" name="テキスト ボックス 5">
          <a:extLst>
            <a:ext uri="{FF2B5EF4-FFF2-40B4-BE49-F238E27FC236}">
              <a16:creationId xmlns:a16="http://schemas.microsoft.com/office/drawing/2014/main" id="{00000000-0008-0000-3C00-000006000000}"/>
            </a:ext>
          </a:extLst>
        </xdr:cNvPr>
        <xdr:cNvSpPr txBox="1"/>
      </xdr:nvSpPr>
      <xdr:spPr>
        <a:xfrm>
          <a:off x="6762750" y="4981576"/>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142876</xdr:colOff>
      <xdr:row>23</xdr:row>
      <xdr:rowOff>142875</xdr:rowOff>
    </xdr:from>
    <xdr:to>
      <xdr:col>36</xdr:col>
      <xdr:colOff>171450</xdr:colOff>
      <xdr:row>37</xdr:row>
      <xdr:rowOff>19050</xdr:rowOff>
    </xdr:to>
    <xdr:sp macro="" textlink="">
      <xdr:nvSpPr>
        <xdr:cNvPr id="7" name="右中かっこ 6">
          <a:extLst>
            <a:ext uri="{FF2B5EF4-FFF2-40B4-BE49-F238E27FC236}">
              <a16:creationId xmlns:a16="http://schemas.microsoft.com/office/drawing/2014/main" id="{00000000-0008-0000-3C00-000007000000}"/>
            </a:ext>
          </a:extLst>
        </xdr:cNvPr>
        <xdr:cNvSpPr/>
      </xdr:nvSpPr>
      <xdr:spPr>
        <a:xfrm>
          <a:off x="6477001" y="4533900"/>
          <a:ext cx="209549" cy="2276475"/>
        </a:xfrm>
        <a:prstGeom prst="rightBrace">
          <a:avLst>
            <a:gd name="adj1" fmla="val 39414"/>
            <a:gd name="adj2" fmla="val 2530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52</xdr:col>
      <xdr:colOff>0</xdr:colOff>
      <xdr:row>4</xdr:row>
      <xdr:rowOff>0</xdr:rowOff>
    </xdr:from>
    <xdr:to>
      <xdr:col>59</xdr:col>
      <xdr:colOff>39825</xdr:colOff>
      <xdr:row>6</xdr:row>
      <xdr:rowOff>28575</xdr:rowOff>
    </xdr:to>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0401300" y="8953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51</xdr:col>
      <xdr:colOff>0</xdr:colOff>
      <xdr:row>4</xdr:row>
      <xdr:rowOff>0</xdr:rowOff>
    </xdr:from>
    <xdr:to>
      <xdr:col>58</xdr:col>
      <xdr:colOff>39825</xdr:colOff>
      <xdr:row>6</xdr:row>
      <xdr:rowOff>28575</xdr:rowOff>
    </xdr:to>
    <xdr:sp macro="" textlink="">
      <xdr:nvSpPr>
        <xdr:cNvPr id="2" name="テキスト ボックス 1">
          <a:extLst>
            <a:ext uri="{FF2B5EF4-FFF2-40B4-BE49-F238E27FC236}">
              <a16:creationId xmlns:a16="http://schemas.microsoft.com/office/drawing/2014/main" id="{00000000-0008-0000-3E00-000002000000}"/>
            </a:ext>
          </a:extLst>
        </xdr:cNvPr>
        <xdr:cNvSpPr txBox="1"/>
      </xdr:nvSpPr>
      <xdr:spPr>
        <a:xfrm>
          <a:off x="10201275" y="8572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10</xdr:col>
          <xdr:colOff>0</xdr:colOff>
          <xdr:row>4</xdr:row>
          <xdr:rowOff>0</xdr:rowOff>
        </xdr:to>
        <xdr:sp macro="" textlink="">
          <xdr:nvSpPr>
            <xdr:cNvPr id="401409" name="Check Box 1" hidden="1">
              <a:extLst>
                <a:ext uri="{63B3BB69-23CF-44E3-9099-C40C66FF867C}">
                  <a14:compatExt spid="_x0000_s401409"/>
                </a:ext>
                <a:ext uri="{FF2B5EF4-FFF2-40B4-BE49-F238E27FC236}">
                  <a16:creationId xmlns:a16="http://schemas.microsoft.com/office/drawing/2014/main" id="{00000000-0008-0000-0600-00000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10</xdr:col>
          <xdr:colOff>0</xdr:colOff>
          <xdr:row>4</xdr:row>
          <xdr:rowOff>219075</xdr:rowOff>
        </xdr:to>
        <xdr:sp macro="" textlink="">
          <xdr:nvSpPr>
            <xdr:cNvPr id="401411" name="Check Box 3" hidden="1">
              <a:extLst>
                <a:ext uri="{63B3BB69-23CF-44E3-9099-C40C66FF867C}">
                  <a14:compatExt spid="_x0000_s401411"/>
                </a:ext>
                <a:ext uri="{FF2B5EF4-FFF2-40B4-BE49-F238E27FC236}">
                  <a16:creationId xmlns:a16="http://schemas.microsoft.com/office/drawing/2014/main" id="{00000000-0008-0000-0600-00000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13</xdr:col>
          <xdr:colOff>0</xdr:colOff>
          <xdr:row>16</xdr:row>
          <xdr:rowOff>0</xdr:rowOff>
        </xdr:to>
        <xdr:sp macro="" textlink="">
          <xdr:nvSpPr>
            <xdr:cNvPr id="401413" name="Check Box 5" hidden="1">
              <a:extLst>
                <a:ext uri="{63B3BB69-23CF-44E3-9099-C40C66FF867C}">
                  <a14:compatExt spid="_x0000_s401413"/>
                </a:ext>
                <a:ext uri="{FF2B5EF4-FFF2-40B4-BE49-F238E27FC236}">
                  <a16:creationId xmlns:a16="http://schemas.microsoft.com/office/drawing/2014/main" id="{00000000-0008-0000-0600-00000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20</xdr:col>
          <xdr:colOff>0</xdr:colOff>
          <xdr:row>16</xdr:row>
          <xdr:rowOff>0</xdr:rowOff>
        </xdr:to>
        <xdr:sp macro="" textlink="">
          <xdr:nvSpPr>
            <xdr:cNvPr id="401414" name="Check Box 6" hidden="1">
              <a:extLst>
                <a:ext uri="{63B3BB69-23CF-44E3-9099-C40C66FF867C}">
                  <a14:compatExt spid="_x0000_s401414"/>
                </a:ext>
                <a:ext uri="{FF2B5EF4-FFF2-40B4-BE49-F238E27FC236}">
                  <a16:creationId xmlns:a16="http://schemas.microsoft.com/office/drawing/2014/main" id="{00000000-0008-0000-0600-00000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14</xdr:col>
          <xdr:colOff>0</xdr:colOff>
          <xdr:row>18</xdr:row>
          <xdr:rowOff>0</xdr:rowOff>
        </xdr:to>
        <xdr:sp macro="" textlink="">
          <xdr:nvSpPr>
            <xdr:cNvPr id="401415" name="Check Box 7" hidden="1">
              <a:extLst>
                <a:ext uri="{63B3BB69-23CF-44E3-9099-C40C66FF867C}">
                  <a14:compatExt spid="_x0000_s401415"/>
                </a:ext>
                <a:ext uri="{FF2B5EF4-FFF2-40B4-BE49-F238E27FC236}">
                  <a16:creationId xmlns:a16="http://schemas.microsoft.com/office/drawing/2014/main" id="{00000000-0008-0000-0600-00000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18</xdr:col>
          <xdr:colOff>0</xdr:colOff>
          <xdr:row>18</xdr:row>
          <xdr:rowOff>0</xdr:rowOff>
        </xdr:to>
        <xdr:sp macro="" textlink="">
          <xdr:nvSpPr>
            <xdr:cNvPr id="401416" name="Check Box 8" hidden="1">
              <a:extLst>
                <a:ext uri="{63B3BB69-23CF-44E3-9099-C40C66FF867C}">
                  <a14:compatExt spid="_x0000_s401416"/>
                </a:ext>
                <a:ext uri="{FF2B5EF4-FFF2-40B4-BE49-F238E27FC236}">
                  <a16:creationId xmlns:a16="http://schemas.microsoft.com/office/drawing/2014/main" id="{00000000-0008-0000-0600-00000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11</xdr:col>
          <xdr:colOff>0</xdr:colOff>
          <xdr:row>20</xdr:row>
          <xdr:rowOff>9525</xdr:rowOff>
        </xdr:to>
        <xdr:sp macro="" textlink="">
          <xdr:nvSpPr>
            <xdr:cNvPr id="401417" name="Check Box 9" hidden="1">
              <a:extLst>
                <a:ext uri="{63B3BB69-23CF-44E3-9099-C40C66FF867C}">
                  <a14:compatExt spid="_x0000_s401417"/>
                </a:ext>
                <a:ext uri="{FF2B5EF4-FFF2-40B4-BE49-F238E27FC236}">
                  <a16:creationId xmlns:a16="http://schemas.microsoft.com/office/drawing/2014/main" id="{00000000-0008-0000-0600-00000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11</xdr:col>
          <xdr:colOff>0</xdr:colOff>
          <xdr:row>22</xdr:row>
          <xdr:rowOff>0</xdr:rowOff>
        </xdr:to>
        <xdr:sp macro="" textlink="">
          <xdr:nvSpPr>
            <xdr:cNvPr id="401418" name="Check Box 10" hidden="1">
              <a:extLst>
                <a:ext uri="{63B3BB69-23CF-44E3-9099-C40C66FF867C}">
                  <a14:compatExt spid="_x0000_s401418"/>
                </a:ext>
                <a:ext uri="{FF2B5EF4-FFF2-40B4-BE49-F238E27FC236}">
                  <a16:creationId xmlns:a16="http://schemas.microsoft.com/office/drawing/2014/main" id="{00000000-0008-0000-0600-00000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22</xdr:col>
          <xdr:colOff>0</xdr:colOff>
          <xdr:row>25</xdr:row>
          <xdr:rowOff>285750</xdr:rowOff>
        </xdr:to>
        <xdr:sp macro="" textlink="">
          <xdr:nvSpPr>
            <xdr:cNvPr id="401419" name="Check Box 11" hidden="1">
              <a:extLst>
                <a:ext uri="{63B3BB69-23CF-44E3-9099-C40C66FF867C}">
                  <a14:compatExt spid="_x0000_s401419"/>
                </a:ext>
                <a:ext uri="{FF2B5EF4-FFF2-40B4-BE49-F238E27FC236}">
                  <a16:creationId xmlns:a16="http://schemas.microsoft.com/office/drawing/2014/main" id="{00000000-0008-0000-0600-00000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26</xdr:col>
          <xdr:colOff>0</xdr:colOff>
          <xdr:row>25</xdr:row>
          <xdr:rowOff>285750</xdr:rowOff>
        </xdr:to>
        <xdr:sp macro="" textlink="">
          <xdr:nvSpPr>
            <xdr:cNvPr id="401420" name="Check Box 12" hidden="1">
              <a:extLst>
                <a:ext uri="{63B3BB69-23CF-44E3-9099-C40C66FF867C}">
                  <a14:compatExt spid="_x0000_s401420"/>
                </a:ext>
                <a:ext uri="{FF2B5EF4-FFF2-40B4-BE49-F238E27FC236}">
                  <a16:creationId xmlns:a16="http://schemas.microsoft.com/office/drawing/2014/main" id="{00000000-0008-0000-0600-00000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22</xdr:col>
          <xdr:colOff>0</xdr:colOff>
          <xdr:row>26</xdr:row>
          <xdr:rowOff>276225</xdr:rowOff>
        </xdr:to>
        <xdr:sp macro="" textlink="">
          <xdr:nvSpPr>
            <xdr:cNvPr id="401421" name="Check Box 13" hidden="1">
              <a:extLst>
                <a:ext uri="{63B3BB69-23CF-44E3-9099-C40C66FF867C}">
                  <a14:compatExt spid="_x0000_s401421"/>
                </a:ext>
                <a:ext uri="{FF2B5EF4-FFF2-40B4-BE49-F238E27FC236}">
                  <a16:creationId xmlns:a16="http://schemas.microsoft.com/office/drawing/2014/main" id="{00000000-0008-0000-0600-00000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26</xdr:col>
          <xdr:colOff>0</xdr:colOff>
          <xdr:row>26</xdr:row>
          <xdr:rowOff>276225</xdr:rowOff>
        </xdr:to>
        <xdr:sp macro="" textlink="">
          <xdr:nvSpPr>
            <xdr:cNvPr id="401422" name="Check Box 14" hidden="1">
              <a:extLst>
                <a:ext uri="{63B3BB69-23CF-44E3-9099-C40C66FF867C}">
                  <a14:compatExt spid="_x0000_s401422"/>
                </a:ext>
                <a:ext uri="{FF2B5EF4-FFF2-40B4-BE49-F238E27FC236}">
                  <a16:creationId xmlns:a16="http://schemas.microsoft.com/office/drawing/2014/main" id="{00000000-0008-0000-0600-00000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22</xdr:col>
          <xdr:colOff>0</xdr:colOff>
          <xdr:row>27</xdr:row>
          <xdr:rowOff>285750</xdr:rowOff>
        </xdr:to>
        <xdr:sp macro="" textlink="">
          <xdr:nvSpPr>
            <xdr:cNvPr id="401423" name="Check Box 15" hidden="1">
              <a:extLst>
                <a:ext uri="{63B3BB69-23CF-44E3-9099-C40C66FF867C}">
                  <a14:compatExt spid="_x0000_s401423"/>
                </a:ext>
                <a:ext uri="{FF2B5EF4-FFF2-40B4-BE49-F238E27FC236}">
                  <a16:creationId xmlns:a16="http://schemas.microsoft.com/office/drawing/2014/main" id="{00000000-0008-0000-0600-00000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26</xdr:col>
          <xdr:colOff>0</xdr:colOff>
          <xdr:row>27</xdr:row>
          <xdr:rowOff>285750</xdr:rowOff>
        </xdr:to>
        <xdr:sp macro="" textlink="">
          <xdr:nvSpPr>
            <xdr:cNvPr id="401424" name="Check Box 16" hidden="1">
              <a:extLst>
                <a:ext uri="{63B3BB69-23CF-44E3-9099-C40C66FF867C}">
                  <a14:compatExt spid="_x0000_s401424"/>
                </a:ext>
                <a:ext uri="{FF2B5EF4-FFF2-40B4-BE49-F238E27FC236}">
                  <a16:creationId xmlns:a16="http://schemas.microsoft.com/office/drawing/2014/main" id="{00000000-0008-0000-0600-00001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22</xdr:col>
          <xdr:colOff>0</xdr:colOff>
          <xdr:row>28</xdr:row>
          <xdr:rowOff>285750</xdr:rowOff>
        </xdr:to>
        <xdr:sp macro="" textlink="">
          <xdr:nvSpPr>
            <xdr:cNvPr id="401425" name="Check Box 17" hidden="1">
              <a:extLst>
                <a:ext uri="{63B3BB69-23CF-44E3-9099-C40C66FF867C}">
                  <a14:compatExt spid="_x0000_s401425"/>
                </a:ext>
                <a:ext uri="{FF2B5EF4-FFF2-40B4-BE49-F238E27FC236}">
                  <a16:creationId xmlns:a16="http://schemas.microsoft.com/office/drawing/2014/main" id="{00000000-0008-0000-0600-00001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26</xdr:col>
          <xdr:colOff>0</xdr:colOff>
          <xdr:row>28</xdr:row>
          <xdr:rowOff>285750</xdr:rowOff>
        </xdr:to>
        <xdr:sp macro="" textlink="">
          <xdr:nvSpPr>
            <xdr:cNvPr id="401426" name="Check Box 18" hidden="1">
              <a:extLst>
                <a:ext uri="{63B3BB69-23CF-44E3-9099-C40C66FF867C}">
                  <a14:compatExt spid="_x0000_s401426"/>
                </a:ext>
                <a:ext uri="{FF2B5EF4-FFF2-40B4-BE49-F238E27FC236}">
                  <a16:creationId xmlns:a16="http://schemas.microsoft.com/office/drawing/2014/main" id="{00000000-0008-0000-0600-00001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16</xdr:col>
          <xdr:colOff>0</xdr:colOff>
          <xdr:row>8</xdr:row>
          <xdr:rowOff>0</xdr:rowOff>
        </xdr:to>
        <xdr:sp macro="" textlink="">
          <xdr:nvSpPr>
            <xdr:cNvPr id="401427" name="Check Box 19" hidden="1">
              <a:extLst>
                <a:ext uri="{63B3BB69-23CF-44E3-9099-C40C66FF867C}">
                  <a14:compatExt spid="_x0000_s401427"/>
                </a:ext>
                <a:ext uri="{FF2B5EF4-FFF2-40B4-BE49-F238E27FC236}">
                  <a16:creationId xmlns:a16="http://schemas.microsoft.com/office/drawing/2014/main" id="{00000000-0008-0000-0600-00001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20</xdr:col>
          <xdr:colOff>0</xdr:colOff>
          <xdr:row>9</xdr:row>
          <xdr:rowOff>0</xdr:rowOff>
        </xdr:to>
        <xdr:sp macro="" textlink="">
          <xdr:nvSpPr>
            <xdr:cNvPr id="401428" name="Check Box 20" hidden="1">
              <a:extLst>
                <a:ext uri="{63B3BB69-23CF-44E3-9099-C40C66FF867C}">
                  <a14:compatExt spid="_x0000_s401428"/>
                </a:ext>
                <a:ext uri="{FF2B5EF4-FFF2-40B4-BE49-F238E27FC236}">
                  <a16:creationId xmlns:a16="http://schemas.microsoft.com/office/drawing/2014/main" id="{00000000-0008-0000-0600-00001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16</xdr:col>
          <xdr:colOff>0</xdr:colOff>
          <xdr:row>9</xdr:row>
          <xdr:rowOff>0</xdr:rowOff>
        </xdr:to>
        <xdr:sp macro="" textlink="">
          <xdr:nvSpPr>
            <xdr:cNvPr id="401429" name="Check Box 21" hidden="1">
              <a:extLst>
                <a:ext uri="{63B3BB69-23CF-44E3-9099-C40C66FF867C}">
                  <a14:compatExt spid="_x0000_s401429"/>
                </a:ext>
                <a:ext uri="{FF2B5EF4-FFF2-40B4-BE49-F238E27FC236}">
                  <a16:creationId xmlns:a16="http://schemas.microsoft.com/office/drawing/2014/main" id="{00000000-0008-0000-0600-00001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20</xdr:col>
          <xdr:colOff>0</xdr:colOff>
          <xdr:row>8</xdr:row>
          <xdr:rowOff>0</xdr:rowOff>
        </xdr:to>
        <xdr:sp macro="" textlink="">
          <xdr:nvSpPr>
            <xdr:cNvPr id="401430" name="Check Box 22" hidden="1">
              <a:extLst>
                <a:ext uri="{63B3BB69-23CF-44E3-9099-C40C66FF867C}">
                  <a14:compatExt spid="_x0000_s401430"/>
                </a:ext>
                <a:ext uri="{FF2B5EF4-FFF2-40B4-BE49-F238E27FC236}">
                  <a16:creationId xmlns:a16="http://schemas.microsoft.com/office/drawing/2014/main" id="{00000000-0008-0000-0600-00001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26</xdr:col>
          <xdr:colOff>0</xdr:colOff>
          <xdr:row>8</xdr:row>
          <xdr:rowOff>0</xdr:rowOff>
        </xdr:to>
        <xdr:sp macro="" textlink="">
          <xdr:nvSpPr>
            <xdr:cNvPr id="401431" name="Check Box 23" hidden="1">
              <a:extLst>
                <a:ext uri="{63B3BB69-23CF-44E3-9099-C40C66FF867C}">
                  <a14:compatExt spid="_x0000_s401431"/>
                </a:ext>
                <a:ext uri="{FF2B5EF4-FFF2-40B4-BE49-F238E27FC236}">
                  <a16:creationId xmlns:a16="http://schemas.microsoft.com/office/drawing/2014/main" id="{00000000-0008-0000-0600-00001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9525</xdr:rowOff>
        </xdr:from>
        <xdr:to>
          <xdr:col>15</xdr:col>
          <xdr:colOff>0</xdr:colOff>
          <xdr:row>13</xdr:row>
          <xdr:rowOff>19050</xdr:rowOff>
        </xdr:to>
        <xdr:sp macro="" textlink="">
          <xdr:nvSpPr>
            <xdr:cNvPr id="401432" name="Check Box 24" hidden="1">
              <a:extLst>
                <a:ext uri="{63B3BB69-23CF-44E3-9099-C40C66FF867C}">
                  <a14:compatExt spid="_x0000_s401432"/>
                </a:ext>
                <a:ext uri="{FF2B5EF4-FFF2-40B4-BE49-F238E27FC236}">
                  <a16:creationId xmlns:a16="http://schemas.microsoft.com/office/drawing/2014/main" id="{00000000-0008-0000-0600-00001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9525</xdr:rowOff>
        </xdr:from>
        <xdr:to>
          <xdr:col>18</xdr:col>
          <xdr:colOff>0</xdr:colOff>
          <xdr:row>12</xdr:row>
          <xdr:rowOff>219075</xdr:rowOff>
        </xdr:to>
        <xdr:sp macro="" textlink="">
          <xdr:nvSpPr>
            <xdr:cNvPr id="401433" name="Check Box 25" hidden="1">
              <a:extLst>
                <a:ext uri="{63B3BB69-23CF-44E3-9099-C40C66FF867C}">
                  <a14:compatExt spid="_x0000_s401433"/>
                </a:ext>
                <a:ext uri="{FF2B5EF4-FFF2-40B4-BE49-F238E27FC236}">
                  <a16:creationId xmlns:a16="http://schemas.microsoft.com/office/drawing/2014/main" id="{00000000-0008-0000-0600-00001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34" name="Check Box 26" hidden="1">
              <a:extLst>
                <a:ext uri="{63B3BB69-23CF-44E3-9099-C40C66FF867C}">
                  <a14:compatExt spid="_x0000_s401434"/>
                </a:ext>
                <a:ext uri="{FF2B5EF4-FFF2-40B4-BE49-F238E27FC236}">
                  <a16:creationId xmlns:a16="http://schemas.microsoft.com/office/drawing/2014/main" id="{00000000-0008-0000-0600-00001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33</xdr:row>
          <xdr:rowOff>19050</xdr:rowOff>
        </xdr:from>
        <xdr:to>
          <xdr:col>27</xdr:col>
          <xdr:colOff>0</xdr:colOff>
          <xdr:row>33</xdr:row>
          <xdr:rowOff>228600</xdr:rowOff>
        </xdr:to>
        <xdr:sp macro="" textlink="">
          <xdr:nvSpPr>
            <xdr:cNvPr id="401435" name="Check Box 27" hidden="1">
              <a:extLst>
                <a:ext uri="{63B3BB69-23CF-44E3-9099-C40C66FF867C}">
                  <a14:compatExt spid="_x0000_s401435"/>
                </a:ext>
                <a:ext uri="{FF2B5EF4-FFF2-40B4-BE49-F238E27FC236}">
                  <a16:creationId xmlns:a16="http://schemas.microsoft.com/office/drawing/2014/main" id="{00000000-0008-0000-0600-00001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33</xdr:row>
          <xdr:rowOff>19050</xdr:rowOff>
        </xdr:from>
        <xdr:to>
          <xdr:col>30</xdr:col>
          <xdr:colOff>0</xdr:colOff>
          <xdr:row>34</xdr:row>
          <xdr:rowOff>9525</xdr:rowOff>
        </xdr:to>
        <xdr:sp macro="" textlink="">
          <xdr:nvSpPr>
            <xdr:cNvPr id="401436" name="Check Box 28" hidden="1">
              <a:extLst>
                <a:ext uri="{63B3BB69-23CF-44E3-9099-C40C66FF867C}">
                  <a14:compatExt spid="_x0000_s401436"/>
                </a:ext>
                <a:ext uri="{FF2B5EF4-FFF2-40B4-BE49-F238E27FC236}">
                  <a16:creationId xmlns:a16="http://schemas.microsoft.com/office/drawing/2014/main" id="{00000000-0008-0000-0600-00001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33</xdr:row>
          <xdr:rowOff>19050</xdr:rowOff>
        </xdr:from>
        <xdr:to>
          <xdr:col>32</xdr:col>
          <xdr:colOff>0</xdr:colOff>
          <xdr:row>34</xdr:row>
          <xdr:rowOff>19050</xdr:rowOff>
        </xdr:to>
        <xdr:sp macro="" textlink="">
          <xdr:nvSpPr>
            <xdr:cNvPr id="401437" name="Check Box 29" hidden="1">
              <a:extLst>
                <a:ext uri="{63B3BB69-23CF-44E3-9099-C40C66FF867C}">
                  <a14:compatExt spid="_x0000_s401437"/>
                </a:ext>
                <a:ext uri="{FF2B5EF4-FFF2-40B4-BE49-F238E27FC236}">
                  <a16:creationId xmlns:a16="http://schemas.microsoft.com/office/drawing/2014/main" id="{00000000-0008-0000-0600-00001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19050</xdr:rowOff>
        </xdr:from>
        <xdr:to>
          <xdr:col>26</xdr:col>
          <xdr:colOff>19050</xdr:colOff>
          <xdr:row>35</xdr:row>
          <xdr:rowOff>19050</xdr:rowOff>
        </xdr:to>
        <xdr:sp macro="" textlink="">
          <xdr:nvSpPr>
            <xdr:cNvPr id="401438" name="Check Box 30" hidden="1">
              <a:extLst>
                <a:ext uri="{63B3BB69-23CF-44E3-9099-C40C66FF867C}">
                  <a14:compatExt spid="_x0000_s401438"/>
                </a:ext>
                <a:ext uri="{FF2B5EF4-FFF2-40B4-BE49-F238E27FC236}">
                  <a16:creationId xmlns:a16="http://schemas.microsoft.com/office/drawing/2014/main" id="{00000000-0008-0000-0600-00001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35</xdr:row>
          <xdr:rowOff>228600</xdr:rowOff>
        </xdr:to>
        <xdr:sp macro="" textlink="">
          <xdr:nvSpPr>
            <xdr:cNvPr id="401440" name="Check Box 32" hidden="1">
              <a:extLst>
                <a:ext uri="{63B3BB69-23CF-44E3-9099-C40C66FF867C}">
                  <a14:compatExt spid="_x0000_s401440"/>
                </a:ext>
                <a:ext uri="{FF2B5EF4-FFF2-40B4-BE49-F238E27FC236}">
                  <a16:creationId xmlns:a16="http://schemas.microsoft.com/office/drawing/2014/main" id="{00000000-0008-0000-0600-00002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37</xdr:row>
          <xdr:rowOff>228600</xdr:rowOff>
        </xdr:to>
        <xdr:sp macro="" textlink="">
          <xdr:nvSpPr>
            <xdr:cNvPr id="401445" name="Check Box 37" hidden="1">
              <a:extLst>
                <a:ext uri="{63B3BB69-23CF-44E3-9099-C40C66FF867C}">
                  <a14:compatExt spid="_x0000_s401445"/>
                </a:ext>
                <a:ext uri="{FF2B5EF4-FFF2-40B4-BE49-F238E27FC236}">
                  <a16:creationId xmlns:a16="http://schemas.microsoft.com/office/drawing/2014/main" id="{00000000-0008-0000-0600-00002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0</xdr:rowOff>
        </xdr:from>
        <xdr:to>
          <xdr:col>11</xdr:col>
          <xdr:colOff>0</xdr:colOff>
          <xdr:row>33</xdr:row>
          <xdr:rowOff>209550</xdr:rowOff>
        </xdr:to>
        <xdr:sp macro="" textlink="">
          <xdr:nvSpPr>
            <xdr:cNvPr id="401449" name="Check Box 41" hidden="1">
              <a:extLst>
                <a:ext uri="{63B3BB69-23CF-44E3-9099-C40C66FF867C}">
                  <a14:compatExt spid="_x0000_s401449"/>
                </a:ext>
                <a:ext uri="{FF2B5EF4-FFF2-40B4-BE49-F238E27FC236}">
                  <a16:creationId xmlns:a16="http://schemas.microsoft.com/office/drawing/2014/main" id="{00000000-0008-0000-0600-00002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35</xdr:row>
          <xdr:rowOff>0</xdr:rowOff>
        </xdr:from>
        <xdr:to>
          <xdr:col>11</xdr:col>
          <xdr:colOff>0</xdr:colOff>
          <xdr:row>35</xdr:row>
          <xdr:rowOff>209550</xdr:rowOff>
        </xdr:to>
        <xdr:sp macro="" textlink="">
          <xdr:nvSpPr>
            <xdr:cNvPr id="401450" name="Check Box 42" hidden="1">
              <a:extLst>
                <a:ext uri="{63B3BB69-23CF-44E3-9099-C40C66FF867C}">
                  <a14:compatExt spid="_x0000_s401450"/>
                </a:ext>
                <a:ext uri="{FF2B5EF4-FFF2-40B4-BE49-F238E27FC236}">
                  <a16:creationId xmlns:a16="http://schemas.microsoft.com/office/drawing/2014/main" id="{00000000-0008-0000-0600-00002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0</xdr:rowOff>
        </xdr:from>
        <xdr:to>
          <xdr:col>11</xdr:col>
          <xdr:colOff>0</xdr:colOff>
          <xdr:row>37</xdr:row>
          <xdr:rowOff>209550</xdr:rowOff>
        </xdr:to>
        <xdr:sp macro="" textlink="">
          <xdr:nvSpPr>
            <xdr:cNvPr id="401451" name="Check Box 43" hidden="1">
              <a:extLst>
                <a:ext uri="{63B3BB69-23CF-44E3-9099-C40C66FF867C}">
                  <a14:compatExt spid="_x0000_s401451"/>
                </a:ext>
                <a:ext uri="{FF2B5EF4-FFF2-40B4-BE49-F238E27FC236}">
                  <a16:creationId xmlns:a16="http://schemas.microsoft.com/office/drawing/2014/main" id="{00000000-0008-0000-0600-00002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22</xdr:col>
          <xdr:colOff>0</xdr:colOff>
          <xdr:row>29</xdr:row>
          <xdr:rowOff>285750</xdr:rowOff>
        </xdr:to>
        <xdr:sp macro="" textlink="">
          <xdr:nvSpPr>
            <xdr:cNvPr id="401452" name="Check Box 44" hidden="1">
              <a:extLst>
                <a:ext uri="{63B3BB69-23CF-44E3-9099-C40C66FF867C}">
                  <a14:compatExt spid="_x0000_s401452"/>
                </a:ext>
                <a:ext uri="{FF2B5EF4-FFF2-40B4-BE49-F238E27FC236}">
                  <a16:creationId xmlns:a16="http://schemas.microsoft.com/office/drawing/2014/main" id="{00000000-0008-0000-0600-00002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26</xdr:col>
          <xdr:colOff>0</xdr:colOff>
          <xdr:row>29</xdr:row>
          <xdr:rowOff>285750</xdr:rowOff>
        </xdr:to>
        <xdr:sp macro="" textlink="">
          <xdr:nvSpPr>
            <xdr:cNvPr id="401453" name="Check Box 45" hidden="1">
              <a:extLst>
                <a:ext uri="{63B3BB69-23CF-44E3-9099-C40C66FF867C}">
                  <a14:compatExt spid="_x0000_s401453"/>
                </a:ext>
                <a:ext uri="{FF2B5EF4-FFF2-40B4-BE49-F238E27FC236}">
                  <a16:creationId xmlns:a16="http://schemas.microsoft.com/office/drawing/2014/main" id="{00000000-0008-0000-0600-00002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22</xdr:col>
          <xdr:colOff>0</xdr:colOff>
          <xdr:row>31</xdr:row>
          <xdr:rowOff>114300</xdr:rowOff>
        </xdr:to>
        <xdr:sp macro="" textlink="">
          <xdr:nvSpPr>
            <xdr:cNvPr id="401454" name="Check Box 46" hidden="1">
              <a:extLst>
                <a:ext uri="{63B3BB69-23CF-44E3-9099-C40C66FF867C}">
                  <a14:compatExt spid="_x0000_s401454"/>
                </a:ext>
                <a:ext uri="{FF2B5EF4-FFF2-40B4-BE49-F238E27FC236}">
                  <a16:creationId xmlns:a16="http://schemas.microsoft.com/office/drawing/2014/main" id="{00000000-0008-0000-0600-00002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26</xdr:col>
          <xdr:colOff>0</xdr:colOff>
          <xdr:row>31</xdr:row>
          <xdr:rowOff>114300</xdr:rowOff>
        </xdr:to>
        <xdr:sp macro="" textlink="">
          <xdr:nvSpPr>
            <xdr:cNvPr id="401455" name="Check Box 47" hidden="1">
              <a:extLst>
                <a:ext uri="{63B3BB69-23CF-44E3-9099-C40C66FF867C}">
                  <a14:compatExt spid="_x0000_s401455"/>
                </a:ext>
                <a:ext uri="{FF2B5EF4-FFF2-40B4-BE49-F238E27FC236}">
                  <a16:creationId xmlns:a16="http://schemas.microsoft.com/office/drawing/2014/main" id="{00000000-0008-0000-0600-00002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34</xdr:row>
          <xdr:rowOff>19050</xdr:rowOff>
        </xdr:from>
        <xdr:to>
          <xdr:col>27</xdr:col>
          <xdr:colOff>0</xdr:colOff>
          <xdr:row>34</xdr:row>
          <xdr:rowOff>228600</xdr:rowOff>
        </xdr:to>
        <xdr:sp macro="" textlink="">
          <xdr:nvSpPr>
            <xdr:cNvPr id="401456" name="Check Box 48" hidden="1">
              <a:extLst>
                <a:ext uri="{63B3BB69-23CF-44E3-9099-C40C66FF867C}">
                  <a14:compatExt spid="_x0000_s401456"/>
                </a:ext>
                <a:ext uri="{FF2B5EF4-FFF2-40B4-BE49-F238E27FC236}">
                  <a16:creationId xmlns:a16="http://schemas.microsoft.com/office/drawing/2014/main" id="{00000000-0008-0000-0600-00003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36</xdr:row>
          <xdr:rowOff>228600</xdr:rowOff>
        </xdr:to>
        <xdr:sp macro="" textlink="">
          <xdr:nvSpPr>
            <xdr:cNvPr id="401457" name="Check Box 49" hidden="1">
              <a:extLst>
                <a:ext uri="{63B3BB69-23CF-44E3-9099-C40C66FF867C}">
                  <a14:compatExt spid="_x0000_s401457"/>
                </a:ext>
                <a:ext uri="{FF2B5EF4-FFF2-40B4-BE49-F238E27FC236}">
                  <a16:creationId xmlns:a16="http://schemas.microsoft.com/office/drawing/2014/main" id="{00000000-0008-0000-0600-00003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38</xdr:row>
          <xdr:rowOff>228600</xdr:rowOff>
        </xdr:to>
        <xdr:sp macro="" textlink="">
          <xdr:nvSpPr>
            <xdr:cNvPr id="401458" name="Check Box 50" hidden="1">
              <a:extLst>
                <a:ext uri="{63B3BB69-23CF-44E3-9099-C40C66FF867C}">
                  <a14:compatExt spid="_x0000_s401458"/>
                </a:ext>
                <a:ext uri="{FF2B5EF4-FFF2-40B4-BE49-F238E27FC236}">
                  <a16:creationId xmlns:a16="http://schemas.microsoft.com/office/drawing/2014/main" id="{00000000-0008-0000-0600-00003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0</xdr:colOff>
          <xdr:row>33</xdr:row>
          <xdr:rowOff>228600</xdr:rowOff>
        </xdr:to>
        <xdr:sp macro="" textlink="">
          <xdr:nvSpPr>
            <xdr:cNvPr id="401460" name="Check Box 52" hidden="1">
              <a:extLst>
                <a:ext uri="{63B3BB69-23CF-44E3-9099-C40C66FF867C}">
                  <a14:compatExt spid="_x0000_s401460"/>
                </a:ext>
                <a:ext uri="{FF2B5EF4-FFF2-40B4-BE49-F238E27FC236}">
                  <a16:creationId xmlns:a16="http://schemas.microsoft.com/office/drawing/2014/main" id="{00000000-0008-0000-0600-00003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0</xdr:colOff>
          <xdr:row>34</xdr:row>
          <xdr:rowOff>228600</xdr:rowOff>
        </xdr:to>
        <xdr:sp macro="" textlink="">
          <xdr:nvSpPr>
            <xdr:cNvPr id="401461" name="Check Box 53" hidden="1">
              <a:extLst>
                <a:ext uri="{63B3BB69-23CF-44E3-9099-C40C66FF867C}">
                  <a14:compatExt spid="_x0000_s401461"/>
                </a:ext>
                <a:ext uri="{FF2B5EF4-FFF2-40B4-BE49-F238E27FC236}">
                  <a16:creationId xmlns:a16="http://schemas.microsoft.com/office/drawing/2014/main" id="{00000000-0008-0000-0600-00003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62" name="Check Box 54" hidden="1">
              <a:extLst>
                <a:ext uri="{63B3BB69-23CF-44E3-9099-C40C66FF867C}">
                  <a14:compatExt spid="_x0000_s401462"/>
                </a:ext>
                <a:ext uri="{FF2B5EF4-FFF2-40B4-BE49-F238E27FC236}">
                  <a16:creationId xmlns:a16="http://schemas.microsoft.com/office/drawing/2014/main" id="{00000000-0008-0000-0600-00003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72" name="Check Box 64" hidden="1">
              <a:extLst>
                <a:ext uri="{63B3BB69-23CF-44E3-9099-C40C66FF867C}">
                  <a14:compatExt spid="_x0000_s401472"/>
                </a:ext>
                <a:ext uri="{FF2B5EF4-FFF2-40B4-BE49-F238E27FC236}">
                  <a16:creationId xmlns:a16="http://schemas.microsoft.com/office/drawing/2014/main" id="{00000000-0008-0000-0600-00004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36</xdr:row>
          <xdr:rowOff>57150</xdr:rowOff>
        </xdr:to>
        <xdr:sp macro="" textlink="">
          <xdr:nvSpPr>
            <xdr:cNvPr id="401473" name="Check Box 65" hidden="1">
              <a:extLst>
                <a:ext uri="{63B3BB69-23CF-44E3-9099-C40C66FF867C}">
                  <a14:compatExt spid="_x0000_s401473"/>
                </a:ext>
                <a:ext uri="{FF2B5EF4-FFF2-40B4-BE49-F238E27FC236}">
                  <a16:creationId xmlns:a16="http://schemas.microsoft.com/office/drawing/2014/main" id="{00000000-0008-0000-0600-00004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35</xdr:row>
          <xdr:rowOff>19050</xdr:rowOff>
        </xdr:from>
        <xdr:to>
          <xdr:col>30</xdr:col>
          <xdr:colOff>0</xdr:colOff>
          <xdr:row>36</xdr:row>
          <xdr:rowOff>9525</xdr:rowOff>
        </xdr:to>
        <xdr:sp macro="" textlink="">
          <xdr:nvSpPr>
            <xdr:cNvPr id="401474" name="Check Box 66" hidden="1">
              <a:extLst>
                <a:ext uri="{63B3BB69-23CF-44E3-9099-C40C66FF867C}">
                  <a14:compatExt spid="_x0000_s401474"/>
                </a:ext>
                <a:ext uri="{FF2B5EF4-FFF2-40B4-BE49-F238E27FC236}">
                  <a16:creationId xmlns:a16="http://schemas.microsoft.com/office/drawing/2014/main" id="{00000000-0008-0000-0600-00004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35</xdr:row>
          <xdr:rowOff>19050</xdr:rowOff>
        </xdr:from>
        <xdr:to>
          <xdr:col>32</xdr:col>
          <xdr:colOff>0</xdr:colOff>
          <xdr:row>36</xdr:row>
          <xdr:rowOff>19050</xdr:rowOff>
        </xdr:to>
        <xdr:sp macro="" textlink="">
          <xdr:nvSpPr>
            <xdr:cNvPr id="401475" name="Check Box 67" hidden="1">
              <a:extLst>
                <a:ext uri="{63B3BB69-23CF-44E3-9099-C40C66FF867C}">
                  <a14:compatExt spid="_x0000_s401475"/>
                </a:ext>
                <a:ext uri="{FF2B5EF4-FFF2-40B4-BE49-F238E27FC236}">
                  <a16:creationId xmlns:a16="http://schemas.microsoft.com/office/drawing/2014/main" id="{00000000-0008-0000-0600-00004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19050</xdr:rowOff>
        </xdr:from>
        <xdr:to>
          <xdr:col>26</xdr:col>
          <xdr:colOff>19050</xdr:colOff>
          <xdr:row>37</xdr:row>
          <xdr:rowOff>19050</xdr:rowOff>
        </xdr:to>
        <xdr:sp macro="" textlink="">
          <xdr:nvSpPr>
            <xdr:cNvPr id="401476" name="Check Box 68" hidden="1">
              <a:extLst>
                <a:ext uri="{63B3BB69-23CF-44E3-9099-C40C66FF867C}">
                  <a14:compatExt spid="_x0000_s401476"/>
                </a:ext>
                <a:ext uri="{FF2B5EF4-FFF2-40B4-BE49-F238E27FC236}">
                  <a16:creationId xmlns:a16="http://schemas.microsoft.com/office/drawing/2014/main" id="{00000000-0008-0000-0600-00004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37</xdr:row>
          <xdr:rowOff>57150</xdr:rowOff>
        </xdr:to>
        <xdr:sp macro="" textlink="">
          <xdr:nvSpPr>
            <xdr:cNvPr id="401477" name="Check Box 69" hidden="1">
              <a:extLst>
                <a:ext uri="{63B3BB69-23CF-44E3-9099-C40C66FF867C}">
                  <a14:compatExt spid="_x0000_s401477"/>
                </a:ext>
                <a:ext uri="{FF2B5EF4-FFF2-40B4-BE49-F238E27FC236}">
                  <a16:creationId xmlns:a16="http://schemas.microsoft.com/office/drawing/2014/main" id="{00000000-0008-0000-0600-00004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0</xdr:colOff>
          <xdr:row>35</xdr:row>
          <xdr:rowOff>228600</xdr:rowOff>
        </xdr:to>
        <xdr:sp macro="" textlink="">
          <xdr:nvSpPr>
            <xdr:cNvPr id="401478" name="Check Box 70" hidden="1">
              <a:extLst>
                <a:ext uri="{63B3BB69-23CF-44E3-9099-C40C66FF867C}">
                  <a14:compatExt spid="_x0000_s401478"/>
                </a:ext>
                <a:ext uri="{FF2B5EF4-FFF2-40B4-BE49-F238E27FC236}">
                  <a16:creationId xmlns:a16="http://schemas.microsoft.com/office/drawing/2014/main" id="{00000000-0008-0000-0600-00004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0</xdr:colOff>
          <xdr:row>36</xdr:row>
          <xdr:rowOff>228600</xdr:rowOff>
        </xdr:to>
        <xdr:sp macro="" textlink="">
          <xdr:nvSpPr>
            <xdr:cNvPr id="401479" name="Check Box 71" hidden="1">
              <a:extLst>
                <a:ext uri="{63B3BB69-23CF-44E3-9099-C40C66FF867C}">
                  <a14:compatExt spid="_x0000_s401479"/>
                </a:ext>
                <a:ext uri="{FF2B5EF4-FFF2-40B4-BE49-F238E27FC236}">
                  <a16:creationId xmlns:a16="http://schemas.microsoft.com/office/drawing/2014/main" id="{00000000-0008-0000-0600-00004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80" name="Check Box 72" hidden="1">
              <a:extLst>
                <a:ext uri="{63B3BB69-23CF-44E3-9099-C40C66FF867C}">
                  <a14:compatExt spid="_x0000_s401480"/>
                </a:ext>
                <a:ext uri="{FF2B5EF4-FFF2-40B4-BE49-F238E27FC236}">
                  <a16:creationId xmlns:a16="http://schemas.microsoft.com/office/drawing/2014/main" id="{00000000-0008-0000-0600-00004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1" name="Check Box 73" hidden="1">
              <a:extLst>
                <a:ext uri="{63B3BB69-23CF-44E3-9099-C40C66FF867C}">
                  <a14:compatExt spid="_x0000_s401481"/>
                </a:ext>
                <a:ext uri="{FF2B5EF4-FFF2-40B4-BE49-F238E27FC236}">
                  <a16:creationId xmlns:a16="http://schemas.microsoft.com/office/drawing/2014/main" id="{00000000-0008-0000-0600-00004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38</xdr:row>
          <xdr:rowOff>57150</xdr:rowOff>
        </xdr:to>
        <xdr:sp macro="" textlink="">
          <xdr:nvSpPr>
            <xdr:cNvPr id="401482" name="Check Box 74" hidden="1">
              <a:extLst>
                <a:ext uri="{63B3BB69-23CF-44E3-9099-C40C66FF867C}">
                  <a14:compatExt spid="_x0000_s401482"/>
                </a:ext>
                <a:ext uri="{FF2B5EF4-FFF2-40B4-BE49-F238E27FC236}">
                  <a16:creationId xmlns:a16="http://schemas.microsoft.com/office/drawing/2014/main" id="{00000000-0008-0000-0600-00004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19050</xdr:rowOff>
        </xdr:from>
        <xdr:to>
          <xdr:col>30</xdr:col>
          <xdr:colOff>0</xdr:colOff>
          <xdr:row>38</xdr:row>
          <xdr:rowOff>9525</xdr:rowOff>
        </xdr:to>
        <xdr:sp macro="" textlink="">
          <xdr:nvSpPr>
            <xdr:cNvPr id="401483" name="Check Box 75" hidden="1">
              <a:extLst>
                <a:ext uri="{63B3BB69-23CF-44E3-9099-C40C66FF867C}">
                  <a14:compatExt spid="_x0000_s401483"/>
                </a:ext>
                <a:ext uri="{FF2B5EF4-FFF2-40B4-BE49-F238E27FC236}">
                  <a16:creationId xmlns:a16="http://schemas.microsoft.com/office/drawing/2014/main" id="{00000000-0008-0000-0600-00004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37</xdr:row>
          <xdr:rowOff>19050</xdr:rowOff>
        </xdr:from>
        <xdr:to>
          <xdr:col>32</xdr:col>
          <xdr:colOff>0</xdr:colOff>
          <xdr:row>38</xdr:row>
          <xdr:rowOff>19050</xdr:rowOff>
        </xdr:to>
        <xdr:sp macro="" textlink="">
          <xdr:nvSpPr>
            <xdr:cNvPr id="401484" name="Check Box 76" hidden="1">
              <a:extLst>
                <a:ext uri="{63B3BB69-23CF-44E3-9099-C40C66FF867C}">
                  <a14:compatExt spid="_x0000_s401484"/>
                </a:ext>
                <a:ext uri="{FF2B5EF4-FFF2-40B4-BE49-F238E27FC236}">
                  <a16:creationId xmlns:a16="http://schemas.microsoft.com/office/drawing/2014/main" id="{00000000-0008-0000-0600-00004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19050</xdr:rowOff>
        </xdr:from>
        <xdr:to>
          <xdr:col>26</xdr:col>
          <xdr:colOff>19050</xdr:colOff>
          <xdr:row>39</xdr:row>
          <xdr:rowOff>19050</xdr:rowOff>
        </xdr:to>
        <xdr:sp macro="" textlink="">
          <xdr:nvSpPr>
            <xdr:cNvPr id="401485" name="Check Box 77" hidden="1">
              <a:extLst>
                <a:ext uri="{63B3BB69-23CF-44E3-9099-C40C66FF867C}">
                  <a14:compatExt spid="_x0000_s401485"/>
                </a:ext>
                <a:ext uri="{FF2B5EF4-FFF2-40B4-BE49-F238E27FC236}">
                  <a16:creationId xmlns:a16="http://schemas.microsoft.com/office/drawing/2014/main" id="{00000000-0008-0000-0600-00004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39</xdr:row>
          <xdr:rowOff>57150</xdr:rowOff>
        </xdr:to>
        <xdr:sp macro="" textlink="">
          <xdr:nvSpPr>
            <xdr:cNvPr id="401486" name="Check Box 78" hidden="1">
              <a:extLst>
                <a:ext uri="{63B3BB69-23CF-44E3-9099-C40C66FF867C}">
                  <a14:compatExt spid="_x0000_s401486"/>
                </a:ext>
                <a:ext uri="{FF2B5EF4-FFF2-40B4-BE49-F238E27FC236}">
                  <a16:creationId xmlns:a16="http://schemas.microsoft.com/office/drawing/2014/main" id="{00000000-0008-0000-0600-00004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0</xdr:colOff>
          <xdr:row>37</xdr:row>
          <xdr:rowOff>228600</xdr:rowOff>
        </xdr:to>
        <xdr:sp macro="" textlink="">
          <xdr:nvSpPr>
            <xdr:cNvPr id="401487" name="Check Box 79" hidden="1">
              <a:extLst>
                <a:ext uri="{63B3BB69-23CF-44E3-9099-C40C66FF867C}">
                  <a14:compatExt spid="_x0000_s401487"/>
                </a:ext>
                <a:ext uri="{FF2B5EF4-FFF2-40B4-BE49-F238E27FC236}">
                  <a16:creationId xmlns:a16="http://schemas.microsoft.com/office/drawing/2014/main" id="{00000000-0008-0000-0600-00004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0</xdr:colOff>
          <xdr:row>38</xdr:row>
          <xdr:rowOff>228600</xdr:rowOff>
        </xdr:to>
        <xdr:sp macro="" textlink="">
          <xdr:nvSpPr>
            <xdr:cNvPr id="401488" name="Check Box 80" hidden="1">
              <a:extLst>
                <a:ext uri="{63B3BB69-23CF-44E3-9099-C40C66FF867C}">
                  <a14:compatExt spid="_x0000_s401488"/>
                </a:ext>
                <a:ext uri="{FF2B5EF4-FFF2-40B4-BE49-F238E27FC236}">
                  <a16:creationId xmlns:a16="http://schemas.microsoft.com/office/drawing/2014/main" id="{00000000-0008-0000-0600-00005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9" name="Check Box 81" hidden="1">
              <a:extLst>
                <a:ext uri="{63B3BB69-23CF-44E3-9099-C40C66FF867C}">
                  <a14:compatExt spid="_x0000_s401489"/>
                </a:ext>
                <a:ext uri="{FF2B5EF4-FFF2-40B4-BE49-F238E27FC236}">
                  <a16:creationId xmlns:a16="http://schemas.microsoft.com/office/drawing/2014/main" id="{00000000-0008-0000-0600-00005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11</xdr:col>
          <xdr:colOff>95250</xdr:colOff>
          <xdr:row>4</xdr:row>
          <xdr:rowOff>0</xdr:rowOff>
        </xdr:to>
        <xdr:sp macro="" textlink="">
          <xdr:nvSpPr>
            <xdr:cNvPr id="401490" name="Check Box 82" hidden="1">
              <a:extLst>
                <a:ext uri="{63B3BB69-23CF-44E3-9099-C40C66FF867C}">
                  <a14:compatExt spid="_x0000_s401490"/>
                </a:ext>
                <a:ext uri="{FF2B5EF4-FFF2-40B4-BE49-F238E27FC236}">
                  <a16:creationId xmlns:a16="http://schemas.microsoft.com/office/drawing/2014/main" id="{00000000-0008-0000-0600-00005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xdr:row>
          <xdr:rowOff>19050</xdr:rowOff>
        </xdr:from>
        <xdr:to>
          <xdr:col>18</xdr:col>
          <xdr:colOff>104775</xdr:colOff>
          <xdr:row>4</xdr:row>
          <xdr:rowOff>0</xdr:rowOff>
        </xdr:to>
        <xdr:sp macro="" textlink="">
          <xdr:nvSpPr>
            <xdr:cNvPr id="401491" name="Check Box 83" hidden="1">
              <a:extLst>
                <a:ext uri="{63B3BB69-23CF-44E3-9099-C40C66FF867C}">
                  <a14:compatExt spid="_x0000_s401491"/>
                </a:ext>
                <a:ext uri="{FF2B5EF4-FFF2-40B4-BE49-F238E27FC236}">
                  <a16:creationId xmlns:a16="http://schemas.microsoft.com/office/drawing/2014/main" id="{00000000-0008-0000-0600-00005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11</xdr:col>
          <xdr:colOff>95250</xdr:colOff>
          <xdr:row>4</xdr:row>
          <xdr:rowOff>219075</xdr:rowOff>
        </xdr:to>
        <xdr:sp macro="" textlink="">
          <xdr:nvSpPr>
            <xdr:cNvPr id="401492" name="Check Box 84" hidden="1">
              <a:extLst>
                <a:ext uri="{63B3BB69-23CF-44E3-9099-C40C66FF867C}">
                  <a14:compatExt spid="_x0000_s401492"/>
                </a:ext>
                <a:ext uri="{FF2B5EF4-FFF2-40B4-BE49-F238E27FC236}">
                  <a16:creationId xmlns:a16="http://schemas.microsoft.com/office/drawing/2014/main" id="{00000000-0008-0000-0600-00005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xdr:row>
          <xdr:rowOff>9525</xdr:rowOff>
        </xdr:from>
        <xdr:to>
          <xdr:col>24</xdr:col>
          <xdr:colOff>104775</xdr:colOff>
          <xdr:row>4</xdr:row>
          <xdr:rowOff>219075</xdr:rowOff>
        </xdr:to>
        <xdr:sp macro="" textlink="">
          <xdr:nvSpPr>
            <xdr:cNvPr id="401493" name="Check Box 85" hidden="1">
              <a:extLst>
                <a:ext uri="{63B3BB69-23CF-44E3-9099-C40C66FF867C}">
                  <a14:compatExt spid="_x0000_s401493"/>
                </a:ext>
                <a:ext uri="{FF2B5EF4-FFF2-40B4-BE49-F238E27FC236}">
                  <a16:creationId xmlns:a16="http://schemas.microsoft.com/office/drawing/2014/main" id="{00000000-0008-0000-0600-00005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17</xdr:col>
          <xdr:colOff>95250</xdr:colOff>
          <xdr:row>8</xdr:row>
          <xdr:rowOff>0</xdr:rowOff>
        </xdr:to>
        <xdr:sp macro="" textlink="">
          <xdr:nvSpPr>
            <xdr:cNvPr id="401494" name="Check Box 86" hidden="1">
              <a:extLst>
                <a:ext uri="{63B3BB69-23CF-44E3-9099-C40C66FF867C}">
                  <a14:compatExt spid="_x0000_s401494"/>
                </a:ext>
                <a:ext uri="{FF2B5EF4-FFF2-40B4-BE49-F238E27FC236}">
                  <a16:creationId xmlns:a16="http://schemas.microsoft.com/office/drawing/2014/main" id="{00000000-0008-0000-0600-00005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21</xdr:col>
          <xdr:colOff>95250</xdr:colOff>
          <xdr:row>9</xdr:row>
          <xdr:rowOff>0</xdr:rowOff>
        </xdr:to>
        <xdr:sp macro="" textlink="">
          <xdr:nvSpPr>
            <xdr:cNvPr id="401495" name="Check Box 87" hidden="1">
              <a:extLst>
                <a:ext uri="{63B3BB69-23CF-44E3-9099-C40C66FF867C}">
                  <a14:compatExt spid="_x0000_s401495"/>
                </a:ext>
                <a:ext uri="{FF2B5EF4-FFF2-40B4-BE49-F238E27FC236}">
                  <a16:creationId xmlns:a16="http://schemas.microsoft.com/office/drawing/2014/main" id="{00000000-0008-0000-0600-00005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17</xdr:col>
          <xdr:colOff>95250</xdr:colOff>
          <xdr:row>9</xdr:row>
          <xdr:rowOff>0</xdr:rowOff>
        </xdr:to>
        <xdr:sp macro="" textlink="">
          <xdr:nvSpPr>
            <xdr:cNvPr id="401496" name="Check Box 88" hidden="1">
              <a:extLst>
                <a:ext uri="{63B3BB69-23CF-44E3-9099-C40C66FF867C}">
                  <a14:compatExt spid="_x0000_s401496"/>
                </a:ext>
                <a:ext uri="{FF2B5EF4-FFF2-40B4-BE49-F238E27FC236}">
                  <a16:creationId xmlns:a16="http://schemas.microsoft.com/office/drawing/2014/main" id="{00000000-0008-0000-0600-00005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21</xdr:col>
          <xdr:colOff>95250</xdr:colOff>
          <xdr:row>8</xdr:row>
          <xdr:rowOff>0</xdr:rowOff>
        </xdr:to>
        <xdr:sp macro="" textlink="">
          <xdr:nvSpPr>
            <xdr:cNvPr id="401497" name="Check Box 89" hidden="1">
              <a:extLst>
                <a:ext uri="{63B3BB69-23CF-44E3-9099-C40C66FF867C}">
                  <a14:compatExt spid="_x0000_s401497"/>
                </a:ext>
                <a:ext uri="{FF2B5EF4-FFF2-40B4-BE49-F238E27FC236}">
                  <a16:creationId xmlns:a16="http://schemas.microsoft.com/office/drawing/2014/main" id="{00000000-0008-0000-0600-00005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27</xdr:col>
          <xdr:colOff>95250</xdr:colOff>
          <xdr:row>8</xdr:row>
          <xdr:rowOff>0</xdr:rowOff>
        </xdr:to>
        <xdr:sp macro="" textlink="">
          <xdr:nvSpPr>
            <xdr:cNvPr id="401498" name="Check Box 90" hidden="1">
              <a:extLst>
                <a:ext uri="{63B3BB69-23CF-44E3-9099-C40C66FF867C}">
                  <a14:compatExt spid="_x0000_s401498"/>
                </a:ext>
                <a:ext uri="{FF2B5EF4-FFF2-40B4-BE49-F238E27FC236}">
                  <a16:creationId xmlns:a16="http://schemas.microsoft.com/office/drawing/2014/main" id="{00000000-0008-0000-0600-00005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14</xdr:col>
          <xdr:colOff>85725</xdr:colOff>
          <xdr:row>16</xdr:row>
          <xdr:rowOff>0</xdr:rowOff>
        </xdr:to>
        <xdr:sp macro="" textlink="">
          <xdr:nvSpPr>
            <xdr:cNvPr id="401499" name="Check Box 91" hidden="1">
              <a:extLst>
                <a:ext uri="{63B3BB69-23CF-44E3-9099-C40C66FF867C}">
                  <a14:compatExt spid="_x0000_s401499"/>
                </a:ext>
                <a:ext uri="{FF2B5EF4-FFF2-40B4-BE49-F238E27FC236}">
                  <a16:creationId xmlns:a16="http://schemas.microsoft.com/office/drawing/2014/main" id="{00000000-0008-0000-0600-00005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21</xdr:col>
          <xdr:colOff>95250</xdr:colOff>
          <xdr:row>16</xdr:row>
          <xdr:rowOff>0</xdr:rowOff>
        </xdr:to>
        <xdr:sp macro="" textlink="">
          <xdr:nvSpPr>
            <xdr:cNvPr id="401500" name="Check Box 92" hidden="1">
              <a:extLst>
                <a:ext uri="{63B3BB69-23CF-44E3-9099-C40C66FF867C}">
                  <a14:compatExt spid="_x0000_s401500"/>
                </a:ext>
                <a:ext uri="{FF2B5EF4-FFF2-40B4-BE49-F238E27FC236}">
                  <a16:creationId xmlns:a16="http://schemas.microsoft.com/office/drawing/2014/main" id="{00000000-0008-0000-0600-00005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15</xdr:col>
          <xdr:colOff>85725</xdr:colOff>
          <xdr:row>18</xdr:row>
          <xdr:rowOff>0</xdr:rowOff>
        </xdr:to>
        <xdr:sp macro="" textlink="">
          <xdr:nvSpPr>
            <xdr:cNvPr id="401501" name="Check Box 93" hidden="1">
              <a:extLst>
                <a:ext uri="{63B3BB69-23CF-44E3-9099-C40C66FF867C}">
                  <a14:compatExt spid="_x0000_s401501"/>
                </a:ext>
                <a:ext uri="{FF2B5EF4-FFF2-40B4-BE49-F238E27FC236}">
                  <a16:creationId xmlns:a16="http://schemas.microsoft.com/office/drawing/2014/main" id="{00000000-0008-0000-0600-00005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19</xdr:col>
          <xdr:colOff>85725</xdr:colOff>
          <xdr:row>18</xdr:row>
          <xdr:rowOff>0</xdr:rowOff>
        </xdr:to>
        <xdr:sp macro="" textlink="">
          <xdr:nvSpPr>
            <xdr:cNvPr id="401502" name="Check Box 94" hidden="1">
              <a:extLst>
                <a:ext uri="{63B3BB69-23CF-44E3-9099-C40C66FF867C}">
                  <a14:compatExt spid="_x0000_s401502"/>
                </a:ext>
                <a:ext uri="{FF2B5EF4-FFF2-40B4-BE49-F238E27FC236}">
                  <a16:creationId xmlns:a16="http://schemas.microsoft.com/office/drawing/2014/main" id="{00000000-0008-0000-0600-00005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12</xdr:col>
          <xdr:colOff>95250</xdr:colOff>
          <xdr:row>20</xdr:row>
          <xdr:rowOff>9525</xdr:rowOff>
        </xdr:to>
        <xdr:sp macro="" textlink="">
          <xdr:nvSpPr>
            <xdr:cNvPr id="401504" name="Check Box 96" hidden="1">
              <a:extLst>
                <a:ext uri="{63B3BB69-23CF-44E3-9099-C40C66FF867C}">
                  <a14:compatExt spid="_x0000_s401504"/>
                </a:ext>
                <a:ext uri="{FF2B5EF4-FFF2-40B4-BE49-F238E27FC236}">
                  <a16:creationId xmlns:a16="http://schemas.microsoft.com/office/drawing/2014/main" id="{00000000-0008-0000-0600-00006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12</xdr:col>
          <xdr:colOff>85725</xdr:colOff>
          <xdr:row>22</xdr:row>
          <xdr:rowOff>0</xdr:rowOff>
        </xdr:to>
        <xdr:sp macro="" textlink="">
          <xdr:nvSpPr>
            <xdr:cNvPr id="401505" name="Check Box 97" hidden="1">
              <a:extLst>
                <a:ext uri="{63B3BB69-23CF-44E3-9099-C40C66FF867C}">
                  <a14:compatExt spid="_x0000_s401505"/>
                </a:ext>
                <a:ext uri="{FF2B5EF4-FFF2-40B4-BE49-F238E27FC236}">
                  <a16:creationId xmlns:a16="http://schemas.microsoft.com/office/drawing/2014/main" id="{00000000-0008-0000-0600-00006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23</xdr:col>
          <xdr:colOff>85725</xdr:colOff>
          <xdr:row>25</xdr:row>
          <xdr:rowOff>285750</xdr:rowOff>
        </xdr:to>
        <xdr:sp macro="" textlink="">
          <xdr:nvSpPr>
            <xdr:cNvPr id="401506" name="Check Box 98" hidden="1">
              <a:extLst>
                <a:ext uri="{63B3BB69-23CF-44E3-9099-C40C66FF867C}">
                  <a14:compatExt spid="_x0000_s401506"/>
                </a:ext>
                <a:ext uri="{FF2B5EF4-FFF2-40B4-BE49-F238E27FC236}">
                  <a16:creationId xmlns:a16="http://schemas.microsoft.com/office/drawing/2014/main" id="{00000000-0008-0000-0600-00006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27</xdr:col>
          <xdr:colOff>95250</xdr:colOff>
          <xdr:row>25</xdr:row>
          <xdr:rowOff>285750</xdr:rowOff>
        </xdr:to>
        <xdr:sp macro="" textlink="">
          <xdr:nvSpPr>
            <xdr:cNvPr id="401507" name="Check Box 99" hidden="1">
              <a:extLst>
                <a:ext uri="{63B3BB69-23CF-44E3-9099-C40C66FF867C}">
                  <a14:compatExt spid="_x0000_s401507"/>
                </a:ext>
                <a:ext uri="{FF2B5EF4-FFF2-40B4-BE49-F238E27FC236}">
                  <a16:creationId xmlns:a16="http://schemas.microsoft.com/office/drawing/2014/main" id="{00000000-0008-0000-0600-00006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23</xdr:col>
          <xdr:colOff>85725</xdr:colOff>
          <xdr:row>26</xdr:row>
          <xdr:rowOff>276225</xdr:rowOff>
        </xdr:to>
        <xdr:sp macro="" textlink="">
          <xdr:nvSpPr>
            <xdr:cNvPr id="401508" name="Check Box 100" hidden="1">
              <a:extLst>
                <a:ext uri="{63B3BB69-23CF-44E3-9099-C40C66FF867C}">
                  <a14:compatExt spid="_x0000_s401508"/>
                </a:ext>
                <a:ext uri="{FF2B5EF4-FFF2-40B4-BE49-F238E27FC236}">
                  <a16:creationId xmlns:a16="http://schemas.microsoft.com/office/drawing/2014/main" id="{00000000-0008-0000-0600-00006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27</xdr:col>
          <xdr:colOff>95250</xdr:colOff>
          <xdr:row>26</xdr:row>
          <xdr:rowOff>276225</xdr:rowOff>
        </xdr:to>
        <xdr:sp macro="" textlink="">
          <xdr:nvSpPr>
            <xdr:cNvPr id="401509" name="Check Box 101" hidden="1">
              <a:extLst>
                <a:ext uri="{63B3BB69-23CF-44E3-9099-C40C66FF867C}">
                  <a14:compatExt spid="_x0000_s401509"/>
                </a:ext>
                <a:ext uri="{FF2B5EF4-FFF2-40B4-BE49-F238E27FC236}">
                  <a16:creationId xmlns:a16="http://schemas.microsoft.com/office/drawing/2014/main" id="{00000000-0008-0000-0600-00006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23</xdr:col>
          <xdr:colOff>85725</xdr:colOff>
          <xdr:row>27</xdr:row>
          <xdr:rowOff>285750</xdr:rowOff>
        </xdr:to>
        <xdr:sp macro="" textlink="">
          <xdr:nvSpPr>
            <xdr:cNvPr id="401510" name="Check Box 102" hidden="1">
              <a:extLst>
                <a:ext uri="{63B3BB69-23CF-44E3-9099-C40C66FF867C}">
                  <a14:compatExt spid="_x0000_s401510"/>
                </a:ext>
                <a:ext uri="{FF2B5EF4-FFF2-40B4-BE49-F238E27FC236}">
                  <a16:creationId xmlns:a16="http://schemas.microsoft.com/office/drawing/2014/main" id="{00000000-0008-0000-0600-00006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27</xdr:col>
          <xdr:colOff>95250</xdr:colOff>
          <xdr:row>27</xdr:row>
          <xdr:rowOff>285750</xdr:rowOff>
        </xdr:to>
        <xdr:sp macro="" textlink="">
          <xdr:nvSpPr>
            <xdr:cNvPr id="401511" name="Check Box 103" hidden="1">
              <a:extLst>
                <a:ext uri="{63B3BB69-23CF-44E3-9099-C40C66FF867C}">
                  <a14:compatExt spid="_x0000_s401511"/>
                </a:ext>
                <a:ext uri="{FF2B5EF4-FFF2-40B4-BE49-F238E27FC236}">
                  <a16:creationId xmlns:a16="http://schemas.microsoft.com/office/drawing/2014/main" id="{00000000-0008-0000-0600-00006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23</xdr:col>
          <xdr:colOff>85725</xdr:colOff>
          <xdr:row>28</xdr:row>
          <xdr:rowOff>285750</xdr:rowOff>
        </xdr:to>
        <xdr:sp macro="" textlink="">
          <xdr:nvSpPr>
            <xdr:cNvPr id="401512" name="Check Box 104" hidden="1">
              <a:extLst>
                <a:ext uri="{63B3BB69-23CF-44E3-9099-C40C66FF867C}">
                  <a14:compatExt spid="_x0000_s401512"/>
                </a:ext>
                <a:ext uri="{FF2B5EF4-FFF2-40B4-BE49-F238E27FC236}">
                  <a16:creationId xmlns:a16="http://schemas.microsoft.com/office/drawing/2014/main" id="{00000000-0008-0000-0600-00006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27</xdr:col>
          <xdr:colOff>95250</xdr:colOff>
          <xdr:row>28</xdr:row>
          <xdr:rowOff>285750</xdr:rowOff>
        </xdr:to>
        <xdr:sp macro="" textlink="">
          <xdr:nvSpPr>
            <xdr:cNvPr id="401513" name="Check Box 105" hidden="1">
              <a:extLst>
                <a:ext uri="{63B3BB69-23CF-44E3-9099-C40C66FF867C}">
                  <a14:compatExt spid="_x0000_s401513"/>
                </a:ext>
                <a:ext uri="{FF2B5EF4-FFF2-40B4-BE49-F238E27FC236}">
                  <a16:creationId xmlns:a16="http://schemas.microsoft.com/office/drawing/2014/main" id="{00000000-0008-0000-0600-00006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23</xdr:col>
          <xdr:colOff>85725</xdr:colOff>
          <xdr:row>29</xdr:row>
          <xdr:rowOff>285750</xdr:rowOff>
        </xdr:to>
        <xdr:sp macro="" textlink="">
          <xdr:nvSpPr>
            <xdr:cNvPr id="401514" name="Check Box 106" hidden="1">
              <a:extLst>
                <a:ext uri="{63B3BB69-23CF-44E3-9099-C40C66FF867C}">
                  <a14:compatExt spid="_x0000_s401514"/>
                </a:ext>
                <a:ext uri="{FF2B5EF4-FFF2-40B4-BE49-F238E27FC236}">
                  <a16:creationId xmlns:a16="http://schemas.microsoft.com/office/drawing/2014/main" id="{00000000-0008-0000-0600-00006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27</xdr:col>
          <xdr:colOff>95250</xdr:colOff>
          <xdr:row>29</xdr:row>
          <xdr:rowOff>285750</xdr:rowOff>
        </xdr:to>
        <xdr:sp macro="" textlink="">
          <xdr:nvSpPr>
            <xdr:cNvPr id="401515" name="Check Box 107" hidden="1">
              <a:extLst>
                <a:ext uri="{63B3BB69-23CF-44E3-9099-C40C66FF867C}">
                  <a14:compatExt spid="_x0000_s401515"/>
                </a:ext>
                <a:ext uri="{FF2B5EF4-FFF2-40B4-BE49-F238E27FC236}">
                  <a16:creationId xmlns:a16="http://schemas.microsoft.com/office/drawing/2014/main" id="{00000000-0008-0000-0600-00006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23</xdr:col>
          <xdr:colOff>85725</xdr:colOff>
          <xdr:row>31</xdr:row>
          <xdr:rowOff>114300</xdr:rowOff>
        </xdr:to>
        <xdr:sp macro="" textlink="">
          <xdr:nvSpPr>
            <xdr:cNvPr id="401516" name="Check Box 108" hidden="1">
              <a:extLst>
                <a:ext uri="{63B3BB69-23CF-44E3-9099-C40C66FF867C}">
                  <a14:compatExt spid="_x0000_s401516"/>
                </a:ext>
                <a:ext uri="{FF2B5EF4-FFF2-40B4-BE49-F238E27FC236}">
                  <a16:creationId xmlns:a16="http://schemas.microsoft.com/office/drawing/2014/main" id="{00000000-0008-0000-0600-00006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27</xdr:col>
          <xdr:colOff>95250</xdr:colOff>
          <xdr:row>31</xdr:row>
          <xdr:rowOff>114300</xdr:rowOff>
        </xdr:to>
        <xdr:sp macro="" textlink="">
          <xdr:nvSpPr>
            <xdr:cNvPr id="401517" name="Check Box 109" hidden="1">
              <a:extLst>
                <a:ext uri="{63B3BB69-23CF-44E3-9099-C40C66FF867C}">
                  <a14:compatExt spid="_x0000_s401517"/>
                </a:ext>
                <a:ext uri="{FF2B5EF4-FFF2-40B4-BE49-F238E27FC236}">
                  <a16:creationId xmlns:a16="http://schemas.microsoft.com/office/drawing/2014/main" id="{00000000-0008-0000-0600-00006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33</xdr:row>
          <xdr:rowOff>28575</xdr:rowOff>
        </xdr:from>
        <xdr:to>
          <xdr:col>12</xdr:col>
          <xdr:colOff>114300</xdr:colOff>
          <xdr:row>34</xdr:row>
          <xdr:rowOff>0</xdr:rowOff>
        </xdr:to>
        <xdr:sp macro="" textlink="">
          <xdr:nvSpPr>
            <xdr:cNvPr id="401518" name="Check Box 110" hidden="1">
              <a:extLst>
                <a:ext uri="{63B3BB69-23CF-44E3-9099-C40C66FF867C}">
                  <a14:compatExt spid="_x0000_s401518"/>
                </a:ext>
                <a:ext uri="{FF2B5EF4-FFF2-40B4-BE49-F238E27FC236}">
                  <a16:creationId xmlns:a16="http://schemas.microsoft.com/office/drawing/2014/main" id="{00000000-0008-0000-0600-00006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xdr:row>
          <xdr:rowOff>28575</xdr:rowOff>
        </xdr:from>
        <xdr:to>
          <xdr:col>12</xdr:col>
          <xdr:colOff>114300</xdr:colOff>
          <xdr:row>36</xdr:row>
          <xdr:rowOff>0</xdr:rowOff>
        </xdr:to>
        <xdr:sp macro="" textlink="">
          <xdr:nvSpPr>
            <xdr:cNvPr id="401519" name="Check Box 111" hidden="1">
              <a:extLst>
                <a:ext uri="{63B3BB69-23CF-44E3-9099-C40C66FF867C}">
                  <a14:compatExt spid="_x0000_s401519"/>
                </a:ext>
                <a:ext uri="{FF2B5EF4-FFF2-40B4-BE49-F238E27FC236}">
                  <a16:creationId xmlns:a16="http://schemas.microsoft.com/office/drawing/2014/main" id="{00000000-0008-0000-0600-00006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37</xdr:row>
          <xdr:rowOff>28575</xdr:rowOff>
        </xdr:from>
        <xdr:to>
          <xdr:col>12</xdr:col>
          <xdr:colOff>114300</xdr:colOff>
          <xdr:row>38</xdr:row>
          <xdr:rowOff>0</xdr:rowOff>
        </xdr:to>
        <xdr:sp macro="" textlink="">
          <xdr:nvSpPr>
            <xdr:cNvPr id="401520" name="Check Box 112" hidden="1">
              <a:extLst>
                <a:ext uri="{63B3BB69-23CF-44E3-9099-C40C66FF867C}">
                  <a14:compatExt spid="_x0000_s401520"/>
                </a:ext>
                <a:ext uri="{FF2B5EF4-FFF2-40B4-BE49-F238E27FC236}">
                  <a16:creationId xmlns:a16="http://schemas.microsoft.com/office/drawing/2014/main" id="{00000000-0008-0000-0600-00007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204107</xdr:colOff>
      <xdr:row>4</xdr:row>
      <xdr:rowOff>0</xdr:rowOff>
    </xdr:from>
    <xdr:to>
      <xdr:col>44</xdr:col>
      <xdr:colOff>19438</xdr:colOff>
      <xdr:row>6</xdr:row>
      <xdr:rowOff>28575</xdr:rowOff>
    </xdr:to>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357576" y="884464"/>
          <a:ext cx="1244081" cy="49510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17</xdr:col>
          <xdr:colOff>180975</xdr:colOff>
          <xdr:row>12</xdr:row>
          <xdr:rowOff>9525</xdr:rowOff>
        </xdr:from>
        <xdr:to>
          <xdr:col>19</xdr:col>
          <xdr:colOff>0</xdr:colOff>
          <xdr:row>13</xdr:row>
          <xdr:rowOff>19050</xdr:rowOff>
        </xdr:to>
        <xdr:sp macro="" textlink="">
          <xdr:nvSpPr>
            <xdr:cNvPr id="401521" name="Check Box 113" hidden="1">
              <a:extLst>
                <a:ext uri="{63B3BB69-23CF-44E3-9099-C40C66FF867C}">
                  <a14:compatExt spid="_x0000_s401521"/>
                </a:ext>
                <a:ext uri="{FF2B5EF4-FFF2-40B4-BE49-F238E27FC236}">
                  <a16:creationId xmlns:a16="http://schemas.microsoft.com/office/drawing/2014/main" id="{00000000-0008-0000-0600-00007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xdr:from>
      <xdr:col>9</xdr:col>
      <xdr:colOff>314324</xdr:colOff>
      <xdr:row>4</xdr:row>
      <xdr:rowOff>142876</xdr:rowOff>
    </xdr:from>
    <xdr:to>
      <xdr:col>11</xdr:col>
      <xdr:colOff>361950</xdr:colOff>
      <xdr:row>5</xdr:row>
      <xdr:rowOff>160893</xdr:rowOff>
    </xdr:to>
    <xdr:sp macro="" textlink="">
      <xdr:nvSpPr>
        <xdr:cNvPr id="5" name="テキスト ボックス 4">
          <a:extLst>
            <a:ext uri="{FF2B5EF4-FFF2-40B4-BE49-F238E27FC236}">
              <a16:creationId xmlns:a16="http://schemas.microsoft.com/office/drawing/2014/main" id="{00000000-0008-0000-3F00-000005000000}"/>
            </a:ext>
          </a:extLst>
        </xdr:cNvPr>
        <xdr:cNvSpPr txBox="1"/>
      </xdr:nvSpPr>
      <xdr:spPr>
        <a:xfrm>
          <a:off x="7439024" y="828676"/>
          <a:ext cx="14859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76199</xdr:colOff>
      <xdr:row>3</xdr:row>
      <xdr:rowOff>85725</xdr:rowOff>
    </xdr:from>
    <xdr:to>
      <xdr:col>9</xdr:col>
      <xdr:colOff>247650</xdr:colOff>
      <xdr:row>6</xdr:row>
      <xdr:rowOff>0</xdr:rowOff>
    </xdr:to>
    <xdr:sp macro="" textlink="">
      <xdr:nvSpPr>
        <xdr:cNvPr id="6" name="右中かっこ 5">
          <a:extLst>
            <a:ext uri="{FF2B5EF4-FFF2-40B4-BE49-F238E27FC236}">
              <a16:creationId xmlns:a16="http://schemas.microsoft.com/office/drawing/2014/main" id="{00000000-0008-0000-3F00-000006000000}"/>
            </a:ext>
          </a:extLst>
        </xdr:cNvPr>
        <xdr:cNvSpPr/>
      </xdr:nvSpPr>
      <xdr:spPr>
        <a:xfrm>
          <a:off x="7200899" y="600075"/>
          <a:ext cx="171451" cy="561975"/>
        </a:xfrm>
        <a:prstGeom prst="rightBrace">
          <a:avLst>
            <a:gd name="adj1" fmla="val 19472"/>
            <a:gd name="adj2" fmla="val 646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0</xdr:colOff>
      <xdr:row>12</xdr:row>
      <xdr:rowOff>9526</xdr:rowOff>
    </xdr:from>
    <xdr:to>
      <xdr:col>11</xdr:col>
      <xdr:colOff>142875</xdr:colOff>
      <xdr:row>12</xdr:row>
      <xdr:rowOff>265668</xdr:rowOff>
    </xdr:to>
    <xdr:sp macro="" textlink="">
      <xdr:nvSpPr>
        <xdr:cNvPr id="7" name="テキスト ボックス 6">
          <a:extLst>
            <a:ext uri="{FF2B5EF4-FFF2-40B4-BE49-F238E27FC236}">
              <a16:creationId xmlns:a16="http://schemas.microsoft.com/office/drawing/2014/main" id="{00000000-0008-0000-3F00-000007000000}"/>
            </a:ext>
          </a:extLst>
        </xdr:cNvPr>
        <xdr:cNvSpPr txBox="1"/>
      </xdr:nvSpPr>
      <xdr:spPr>
        <a:xfrm>
          <a:off x="7448550" y="2714626"/>
          <a:ext cx="12573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85725</xdr:colOff>
      <xdr:row>8</xdr:row>
      <xdr:rowOff>9524</xdr:rowOff>
    </xdr:from>
    <xdr:to>
      <xdr:col>9</xdr:col>
      <xdr:colOff>266700</xdr:colOff>
      <xdr:row>37</xdr:row>
      <xdr:rowOff>266699</xdr:rowOff>
    </xdr:to>
    <xdr:sp macro="" textlink="">
      <xdr:nvSpPr>
        <xdr:cNvPr id="8" name="右中かっこ 7">
          <a:extLst>
            <a:ext uri="{FF2B5EF4-FFF2-40B4-BE49-F238E27FC236}">
              <a16:creationId xmlns:a16="http://schemas.microsoft.com/office/drawing/2014/main" id="{00000000-0008-0000-3F00-000008000000}"/>
            </a:ext>
          </a:extLst>
        </xdr:cNvPr>
        <xdr:cNvSpPr/>
      </xdr:nvSpPr>
      <xdr:spPr>
        <a:xfrm>
          <a:off x="7210425" y="1647824"/>
          <a:ext cx="180975" cy="7991475"/>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6067425" y="99060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専任</a:t>
          </a:r>
        </a:p>
        <a:p>
          <a:pPr algn="l" rtl="0">
            <a:defRPr sz="1000"/>
          </a:pPr>
          <a:r>
            <a:rPr lang="ja-JP" altLang="en-US" sz="900" b="0" i="0" u="none" strike="noStrike" baseline="0">
              <a:solidFill>
                <a:srgbClr val="000000"/>
              </a:solidFill>
              <a:latin typeface="ＭＳ 明朝"/>
              <a:ea typeface="ＭＳ 明朝"/>
            </a:rPr>
            <a:t>非専任</a:t>
          </a:r>
        </a:p>
      </xdr:txBody>
    </xdr:sp>
    <xdr:clientData/>
  </xdr:twoCellAnchor>
  <xdr:twoCellAnchor>
    <xdr:from>
      <xdr:col>9</xdr:col>
      <xdr:colOff>285750</xdr:colOff>
      <xdr:row>8</xdr:row>
      <xdr:rowOff>66676</xdr:rowOff>
    </xdr:from>
    <xdr:to>
      <xdr:col>11</xdr:col>
      <xdr:colOff>354150</xdr:colOff>
      <xdr:row>9</xdr:row>
      <xdr:rowOff>132318</xdr:rowOff>
    </xdr:to>
    <xdr:sp macro="" textlink="">
      <xdr:nvSpPr>
        <xdr:cNvPr id="7" name="テキスト ボックス 6">
          <a:extLst>
            <a:ext uri="{FF2B5EF4-FFF2-40B4-BE49-F238E27FC236}">
              <a16:creationId xmlns:a16="http://schemas.microsoft.com/office/drawing/2014/main" id="{00000000-0008-0000-4000-000007000000}"/>
            </a:ext>
          </a:extLst>
        </xdr:cNvPr>
        <xdr:cNvSpPr txBox="1"/>
      </xdr:nvSpPr>
      <xdr:spPr>
        <a:xfrm>
          <a:off x="7096125" y="1781176"/>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47625</xdr:colOff>
      <xdr:row>7</xdr:row>
      <xdr:rowOff>28575</xdr:rowOff>
    </xdr:from>
    <xdr:to>
      <xdr:col>9</xdr:col>
      <xdr:colOff>219076</xdr:colOff>
      <xdr:row>10</xdr:row>
      <xdr:rowOff>19050</xdr:rowOff>
    </xdr:to>
    <xdr:sp macro="" textlink="">
      <xdr:nvSpPr>
        <xdr:cNvPr id="8" name="右中かっこ 7">
          <a:extLst>
            <a:ext uri="{FF2B5EF4-FFF2-40B4-BE49-F238E27FC236}">
              <a16:creationId xmlns:a16="http://schemas.microsoft.com/office/drawing/2014/main" id="{00000000-0008-0000-4000-000008000000}"/>
            </a:ext>
          </a:extLst>
        </xdr:cNvPr>
        <xdr:cNvSpPr/>
      </xdr:nvSpPr>
      <xdr:spPr>
        <a:xfrm>
          <a:off x="6858000" y="1552575"/>
          <a:ext cx="171451" cy="561975"/>
        </a:xfrm>
        <a:prstGeom prst="rightBrace">
          <a:avLst>
            <a:gd name="adj1" fmla="val 19472"/>
            <a:gd name="adj2" fmla="val 646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304801</xdr:colOff>
      <xdr:row>14</xdr:row>
      <xdr:rowOff>19051</xdr:rowOff>
    </xdr:from>
    <xdr:to>
      <xdr:col>11</xdr:col>
      <xdr:colOff>123826</xdr:colOff>
      <xdr:row>14</xdr:row>
      <xdr:rowOff>275193</xdr:rowOff>
    </xdr:to>
    <xdr:sp macro="" textlink="">
      <xdr:nvSpPr>
        <xdr:cNvPr id="9" name="テキスト ボックス 8">
          <a:extLst>
            <a:ext uri="{FF2B5EF4-FFF2-40B4-BE49-F238E27FC236}">
              <a16:creationId xmlns:a16="http://schemas.microsoft.com/office/drawing/2014/main" id="{00000000-0008-0000-4000-000009000000}"/>
            </a:ext>
          </a:extLst>
        </xdr:cNvPr>
        <xdr:cNvSpPr txBox="1"/>
      </xdr:nvSpPr>
      <xdr:spPr>
        <a:xfrm>
          <a:off x="7115176" y="3448051"/>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47627</xdr:colOff>
      <xdr:row>11</xdr:row>
      <xdr:rowOff>371474</xdr:rowOff>
    </xdr:from>
    <xdr:to>
      <xdr:col>9</xdr:col>
      <xdr:colOff>228601</xdr:colOff>
      <xdr:row>28</xdr:row>
      <xdr:rowOff>9525</xdr:rowOff>
    </xdr:to>
    <xdr:sp macro="" textlink="">
      <xdr:nvSpPr>
        <xdr:cNvPr id="10" name="右中かっこ 9">
          <a:extLst>
            <a:ext uri="{FF2B5EF4-FFF2-40B4-BE49-F238E27FC236}">
              <a16:creationId xmlns:a16="http://schemas.microsoft.com/office/drawing/2014/main" id="{00000000-0008-0000-4000-00000A000000}"/>
            </a:ext>
          </a:extLst>
        </xdr:cNvPr>
        <xdr:cNvSpPr/>
      </xdr:nvSpPr>
      <xdr:spPr>
        <a:xfrm>
          <a:off x="6858002" y="2657474"/>
          <a:ext cx="180974" cy="6115051"/>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62</xdr:row>
          <xdr:rowOff>0</xdr:rowOff>
        </xdr:from>
        <xdr:to>
          <xdr:col>3</xdr:col>
          <xdr:colOff>552450</xdr:colOff>
          <xdr:row>63</xdr:row>
          <xdr:rowOff>9525</xdr:rowOff>
        </xdr:to>
        <xdr:sp macro="" textlink="">
          <xdr:nvSpPr>
            <xdr:cNvPr id="761857" name="Check Box 1" hidden="1">
              <a:extLst>
                <a:ext uri="{63B3BB69-23CF-44E3-9099-C40C66FF867C}">
                  <a14:compatExt spid="_x0000_s761857"/>
                </a:ext>
                <a:ext uri="{FF2B5EF4-FFF2-40B4-BE49-F238E27FC236}">
                  <a16:creationId xmlns:a16="http://schemas.microsoft.com/office/drawing/2014/main" id="{00000000-0008-0000-4100-000001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64</xdr:row>
          <xdr:rowOff>0</xdr:rowOff>
        </xdr:from>
        <xdr:to>
          <xdr:col>3</xdr:col>
          <xdr:colOff>523875</xdr:colOff>
          <xdr:row>65</xdr:row>
          <xdr:rowOff>9525</xdr:rowOff>
        </xdr:to>
        <xdr:sp macro="" textlink="">
          <xdr:nvSpPr>
            <xdr:cNvPr id="761858" name="Check Box 2" hidden="1">
              <a:extLst>
                <a:ext uri="{63B3BB69-23CF-44E3-9099-C40C66FF867C}">
                  <a14:compatExt spid="_x0000_s761858"/>
                </a:ext>
                <a:ext uri="{FF2B5EF4-FFF2-40B4-BE49-F238E27FC236}">
                  <a16:creationId xmlns:a16="http://schemas.microsoft.com/office/drawing/2014/main" id="{00000000-0008-0000-4100-000002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1609725</xdr:colOff>
      <xdr:row>75</xdr:row>
      <xdr:rowOff>123825</xdr:rowOff>
    </xdr:from>
    <xdr:to>
      <xdr:col>7</xdr:col>
      <xdr:colOff>1952625</xdr:colOff>
      <xdr:row>77</xdr:row>
      <xdr:rowOff>9525</xdr:rowOff>
    </xdr:to>
    <xdr:sp macro="" textlink="">
      <xdr:nvSpPr>
        <xdr:cNvPr id="4" name="テキスト ボックス 3">
          <a:extLst>
            <a:ext uri="{FF2B5EF4-FFF2-40B4-BE49-F238E27FC236}">
              <a16:creationId xmlns:a16="http://schemas.microsoft.com/office/drawing/2014/main" id="{00000000-0008-0000-4100-000004000000}"/>
            </a:ext>
          </a:extLst>
        </xdr:cNvPr>
        <xdr:cNvSpPr txBox="1"/>
      </xdr:nvSpPr>
      <xdr:spPr>
        <a:xfrm>
          <a:off x="5781675" y="147161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8</xdr:col>
      <xdr:colOff>323849</xdr:colOff>
      <xdr:row>74</xdr:row>
      <xdr:rowOff>71530</xdr:rowOff>
    </xdr:from>
    <xdr:to>
      <xdr:col>10</xdr:col>
      <xdr:colOff>392249</xdr:colOff>
      <xdr:row>75</xdr:row>
      <xdr:rowOff>155503</xdr:rowOff>
    </xdr:to>
    <xdr:sp macro="" textlink="">
      <xdr:nvSpPr>
        <xdr:cNvPr id="5" name="テキスト ボックス 4">
          <a:extLst>
            <a:ext uri="{FF2B5EF4-FFF2-40B4-BE49-F238E27FC236}">
              <a16:creationId xmlns:a16="http://schemas.microsoft.com/office/drawing/2014/main" id="{00000000-0008-0000-4100-000005000000}"/>
            </a:ext>
          </a:extLst>
        </xdr:cNvPr>
        <xdr:cNvSpPr txBox="1"/>
      </xdr:nvSpPr>
      <xdr:spPr>
        <a:xfrm>
          <a:off x="7045264" y="15805752"/>
          <a:ext cx="1479178" cy="32659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8</xdr:col>
      <xdr:colOff>85725</xdr:colOff>
      <xdr:row>72</xdr:row>
      <xdr:rowOff>19050</xdr:rowOff>
    </xdr:from>
    <xdr:to>
      <xdr:col>8</xdr:col>
      <xdr:colOff>269576</xdr:colOff>
      <xdr:row>77</xdr:row>
      <xdr:rowOff>53916</xdr:rowOff>
    </xdr:to>
    <xdr:sp macro="" textlink="">
      <xdr:nvSpPr>
        <xdr:cNvPr id="6" name="右中かっこ 5">
          <a:extLst>
            <a:ext uri="{FF2B5EF4-FFF2-40B4-BE49-F238E27FC236}">
              <a16:creationId xmlns:a16="http://schemas.microsoft.com/office/drawing/2014/main" id="{00000000-0008-0000-4100-000006000000}"/>
            </a:ext>
          </a:extLst>
        </xdr:cNvPr>
        <xdr:cNvSpPr/>
      </xdr:nvSpPr>
      <xdr:spPr>
        <a:xfrm>
          <a:off x="6807140" y="15411809"/>
          <a:ext cx="183851" cy="110418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9525</xdr:colOff>
          <xdr:row>7</xdr:row>
          <xdr:rowOff>38100</xdr:rowOff>
        </xdr:from>
        <xdr:to>
          <xdr:col>2</xdr:col>
          <xdr:colOff>104775</xdr:colOff>
          <xdr:row>7</xdr:row>
          <xdr:rowOff>190500</xdr:rowOff>
        </xdr:to>
        <xdr:sp macro="" textlink="">
          <xdr:nvSpPr>
            <xdr:cNvPr id="761859" name="Check Box 3" hidden="1">
              <a:extLst>
                <a:ext uri="{63B3BB69-23CF-44E3-9099-C40C66FF867C}">
                  <a14:compatExt spid="_x0000_s761859"/>
                </a:ext>
                <a:ext uri="{FF2B5EF4-FFF2-40B4-BE49-F238E27FC236}">
                  <a16:creationId xmlns:a16="http://schemas.microsoft.com/office/drawing/2014/main" id="{00000000-0008-0000-4100-000003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28575</xdr:rowOff>
        </xdr:from>
        <xdr:to>
          <xdr:col>2</xdr:col>
          <xdr:colOff>104775</xdr:colOff>
          <xdr:row>39</xdr:row>
          <xdr:rowOff>180975</xdr:rowOff>
        </xdr:to>
        <xdr:sp macro="" textlink="">
          <xdr:nvSpPr>
            <xdr:cNvPr id="761860" name="Check Box 4" hidden="1">
              <a:extLst>
                <a:ext uri="{63B3BB69-23CF-44E3-9099-C40C66FF867C}">
                  <a14:compatExt spid="_x0000_s761860"/>
                </a:ext>
                <a:ext uri="{FF2B5EF4-FFF2-40B4-BE49-F238E27FC236}">
                  <a16:creationId xmlns:a16="http://schemas.microsoft.com/office/drawing/2014/main" id="{00000000-0008-0000-4100-000004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28575</xdr:rowOff>
        </xdr:from>
        <xdr:to>
          <xdr:col>4</xdr:col>
          <xdr:colOff>95250</xdr:colOff>
          <xdr:row>7</xdr:row>
          <xdr:rowOff>190500</xdr:rowOff>
        </xdr:to>
        <xdr:sp macro="" textlink="">
          <xdr:nvSpPr>
            <xdr:cNvPr id="761861" name="Check Box 5" hidden="1">
              <a:extLst>
                <a:ext uri="{63B3BB69-23CF-44E3-9099-C40C66FF867C}">
                  <a14:compatExt spid="_x0000_s761861"/>
                </a:ext>
                <a:ext uri="{FF2B5EF4-FFF2-40B4-BE49-F238E27FC236}">
                  <a16:creationId xmlns:a16="http://schemas.microsoft.com/office/drawing/2014/main" id="{00000000-0008-0000-4100-000005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28575</xdr:rowOff>
        </xdr:from>
        <xdr:to>
          <xdr:col>4</xdr:col>
          <xdr:colOff>95250</xdr:colOff>
          <xdr:row>16</xdr:row>
          <xdr:rowOff>190500</xdr:rowOff>
        </xdr:to>
        <xdr:sp macro="" textlink="">
          <xdr:nvSpPr>
            <xdr:cNvPr id="761862" name="Check Box 6" hidden="1">
              <a:extLst>
                <a:ext uri="{63B3BB69-23CF-44E3-9099-C40C66FF867C}">
                  <a14:compatExt spid="_x0000_s761862"/>
                </a:ext>
                <a:ext uri="{FF2B5EF4-FFF2-40B4-BE49-F238E27FC236}">
                  <a16:creationId xmlns:a16="http://schemas.microsoft.com/office/drawing/2014/main" id="{00000000-0008-0000-4100-000006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28575</xdr:rowOff>
        </xdr:from>
        <xdr:to>
          <xdr:col>4</xdr:col>
          <xdr:colOff>95250</xdr:colOff>
          <xdr:row>24</xdr:row>
          <xdr:rowOff>190500</xdr:rowOff>
        </xdr:to>
        <xdr:sp macro="" textlink="">
          <xdr:nvSpPr>
            <xdr:cNvPr id="761863" name="Check Box 7" hidden="1">
              <a:extLst>
                <a:ext uri="{63B3BB69-23CF-44E3-9099-C40C66FF867C}">
                  <a14:compatExt spid="_x0000_s761863"/>
                </a:ext>
                <a:ext uri="{FF2B5EF4-FFF2-40B4-BE49-F238E27FC236}">
                  <a16:creationId xmlns:a16="http://schemas.microsoft.com/office/drawing/2014/main" id="{00000000-0008-0000-4100-000007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28575</xdr:rowOff>
        </xdr:from>
        <xdr:to>
          <xdr:col>4</xdr:col>
          <xdr:colOff>95250</xdr:colOff>
          <xdr:row>31</xdr:row>
          <xdr:rowOff>190500</xdr:rowOff>
        </xdr:to>
        <xdr:sp macro="" textlink="">
          <xdr:nvSpPr>
            <xdr:cNvPr id="761864" name="Check Box 8" hidden="1">
              <a:extLst>
                <a:ext uri="{63B3BB69-23CF-44E3-9099-C40C66FF867C}">
                  <a14:compatExt spid="_x0000_s761864"/>
                </a:ext>
                <a:ext uri="{FF2B5EF4-FFF2-40B4-BE49-F238E27FC236}">
                  <a16:creationId xmlns:a16="http://schemas.microsoft.com/office/drawing/2014/main" id="{00000000-0008-0000-4100-000008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28575</xdr:rowOff>
        </xdr:from>
        <xdr:to>
          <xdr:col>4</xdr:col>
          <xdr:colOff>95250</xdr:colOff>
          <xdr:row>39</xdr:row>
          <xdr:rowOff>190500</xdr:rowOff>
        </xdr:to>
        <xdr:sp macro="" textlink="">
          <xdr:nvSpPr>
            <xdr:cNvPr id="761865" name="Check Box 9" hidden="1">
              <a:extLst>
                <a:ext uri="{63B3BB69-23CF-44E3-9099-C40C66FF867C}">
                  <a14:compatExt spid="_x0000_s761865"/>
                </a:ext>
                <a:ext uri="{FF2B5EF4-FFF2-40B4-BE49-F238E27FC236}">
                  <a16:creationId xmlns:a16="http://schemas.microsoft.com/office/drawing/2014/main" id="{00000000-0008-0000-4100-000009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292041</xdr:colOff>
      <xdr:row>4</xdr:row>
      <xdr:rowOff>372374</xdr:rowOff>
    </xdr:from>
    <xdr:to>
      <xdr:col>10</xdr:col>
      <xdr:colOff>461442</xdr:colOff>
      <xdr:row>5</xdr:row>
      <xdr:rowOff>53422</xdr:rowOff>
    </xdr:to>
    <xdr:sp macro="" textlink="">
      <xdr:nvSpPr>
        <xdr:cNvPr id="14" name="テキスト ボックス 13">
          <a:extLst>
            <a:ext uri="{FF2B5EF4-FFF2-40B4-BE49-F238E27FC236}">
              <a16:creationId xmlns:a16="http://schemas.microsoft.com/office/drawing/2014/main" id="{00000000-0008-0000-4100-00000E000000}"/>
            </a:ext>
          </a:extLst>
        </xdr:cNvPr>
        <xdr:cNvSpPr txBox="1"/>
      </xdr:nvSpPr>
      <xdr:spPr>
        <a:xfrm>
          <a:off x="7013456" y="1100228"/>
          <a:ext cx="1580179"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8</xdr:col>
      <xdr:colOff>71888</xdr:colOff>
      <xdr:row>4</xdr:row>
      <xdr:rowOff>0</xdr:rowOff>
    </xdr:from>
    <xdr:to>
      <xdr:col>8</xdr:col>
      <xdr:colOff>251604</xdr:colOff>
      <xdr:row>4</xdr:row>
      <xdr:rowOff>561975</xdr:rowOff>
    </xdr:to>
    <xdr:sp macro="" textlink="">
      <xdr:nvSpPr>
        <xdr:cNvPr id="15" name="右中かっこ 14">
          <a:extLst>
            <a:ext uri="{FF2B5EF4-FFF2-40B4-BE49-F238E27FC236}">
              <a16:creationId xmlns:a16="http://schemas.microsoft.com/office/drawing/2014/main" id="{00000000-0008-0000-4100-00000F000000}"/>
            </a:ext>
          </a:extLst>
        </xdr:cNvPr>
        <xdr:cNvSpPr/>
      </xdr:nvSpPr>
      <xdr:spPr>
        <a:xfrm>
          <a:off x="6793303" y="727854"/>
          <a:ext cx="179716" cy="561975"/>
        </a:xfrm>
        <a:prstGeom prst="rightBrace">
          <a:avLst>
            <a:gd name="adj1" fmla="val 19472"/>
            <a:gd name="adj2" fmla="val 8544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8</xdr:col>
      <xdr:colOff>311093</xdr:colOff>
      <xdr:row>15</xdr:row>
      <xdr:rowOff>152223</xdr:rowOff>
    </xdr:from>
    <xdr:to>
      <xdr:col>10</xdr:col>
      <xdr:colOff>231119</xdr:colOff>
      <xdr:row>16</xdr:row>
      <xdr:rowOff>201690</xdr:rowOff>
    </xdr:to>
    <xdr:sp macro="" textlink="">
      <xdr:nvSpPr>
        <xdr:cNvPr id="16" name="テキスト ボックス 15">
          <a:extLst>
            <a:ext uri="{FF2B5EF4-FFF2-40B4-BE49-F238E27FC236}">
              <a16:creationId xmlns:a16="http://schemas.microsoft.com/office/drawing/2014/main" id="{00000000-0008-0000-4100-000010000000}"/>
            </a:ext>
          </a:extLst>
        </xdr:cNvPr>
        <xdr:cNvSpPr txBox="1"/>
      </xdr:nvSpPr>
      <xdr:spPr>
        <a:xfrm>
          <a:off x="7032508" y="3575831"/>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8</xdr:col>
      <xdr:colOff>71889</xdr:colOff>
      <xdr:row>7</xdr:row>
      <xdr:rowOff>62541</xdr:rowOff>
    </xdr:from>
    <xdr:to>
      <xdr:col>8</xdr:col>
      <xdr:colOff>260590</xdr:colOff>
      <xdr:row>66</xdr:row>
      <xdr:rowOff>0</xdr:rowOff>
    </xdr:to>
    <xdr:sp macro="" textlink="">
      <xdr:nvSpPr>
        <xdr:cNvPr id="17" name="右中かっこ 16">
          <a:extLst>
            <a:ext uri="{FF2B5EF4-FFF2-40B4-BE49-F238E27FC236}">
              <a16:creationId xmlns:a16="http://schemas.microsoft.com/office/drawing/2014/main" id="{00000000-0008-0000-4100-000011000000}"/>
            </a:ext>
          </a:extLst>
        </xdr:cNvPr>
        <xdr:cNvSpPr/>
      </xdr:nvSpPr>
      <xdr:spPr>
        <a:xfrm>
          <a:off x="6793304" y="1832753"/>
          <a:ext cx="188701" cy="12535620"/>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22</xdr:col>
      <xdr:colOff>19050</xdr:colOff>
      <xdr:row>8</xdr:row>
      <xdr:rowOff>0</xdr:rowOff>
    </xdr:from>
    <xdr:to>
      <xdr:col>24</xdr:col>
      <xdr:colOff>76200</xdr:colOff>
      <xdr:row>9</xdr:row>
      <xdr:rowOff>0</xdr:rowOff>
    </xdr:to>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6981825" y="1981200"/>
          <a:ext cx="1476375" cy="2476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21</xdr:col>
      <xdr:colOff>123825</xdr:colOff>
      <xdr:row>6</xdr:row>
      <xdr:rowOff>228600</xdr:rowOff>
    </xdr:from>
    <xdr:to>
      <xdr:col>21</xdr:col>
      <xdr:colOff>266700</xdr:colOff>
      <xdr:row>10</xdr:row>
      <xdr:rowOff>0</xdr:rowOff>
    </xdr:to>
    <xdr:sp macro="" textlink="">
      <xdr:nvSpPr>
        <xdr:cNvPr id="3" name="右中かっこ 2">
          <a:extLst>
            <a:ext uri="{FF2B5EF4-FFF2-40B4-BE49-F238E27FC236}">
              <a16:creationId xmlns:a16="http://schemas.microsoft.com/office/drawing/2014/main" id="{00000000-0008-0000-4300-000003000000}"/>
            </a:ext>
          </a:extLst>
        </xdr:cNvPr>
        <xdr:cNvSpPr/>
      </xdr:nvSpPr>
      <xdr:spPr>
        <a:xfrm>
          <a:off x="6772275" y="1219200"/>
          <a:ext cx="142875" cy="12573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42</xdr:col>
      <xdr:colOff>2171700</xdr:colOff>
      <xdr:row>23</xdr:row>
      <xdr:rowOff>133350</xdr:rowOff>
    </xdr:from>
    <xdr:to>
      <xdr:col>42</xdr:col>
      <xdr:colOff>2505075</xdr:colOff>
      <xdr:row>25</xdr:row>
      <xdr:rowOff>28575</xdr:rowOff>
    </xdr:to>
    <xdr:sp macro="" textlink="">
      <xdr:nvSpPr>
        <xdr:cNvPr id="2" name="テキスト ボックス 1">
          <a:extLst>
            <a:ext uri="{FF2B5EF4-FFF2-40B4-BE49-F238E27FC236}">
              <a16:creationId xmlns:a16="http://schemas.microsoft.com/office/drawing/2014/main" id="{00000000-0008-0000-4400-000002000000}"/>
            </a:ext>
          </a:extLst>
        </xdr:cNvPr>
        <xdr:cNvSpPr txBox="1"/>
      </xdr:nvSpPr>
      <xdr:spPr>
        <a:xfrm>
          <a:off x="9829800" y="4810125"/>
          <a:ext cx="333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43</xdr:col>
      <xdr:colOff>314324</xdr:colOff>
      <xdr:row>5</xdr:row>
      <xdr:rowOff>161926</xdr:rowOff>
    </xdr:from>
    <xdr:to>
      <xdr:col>45</xdr:col>
      <xdr:colOff>382724</xdr:colOff>
      <xdr:row>7</xdr:row>
      <xdr:rowOff>56118</xdr:rowOff>
    </xdr:to>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0839449" y="12192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43</xdr:col>
      <xdr:colOff>95250</xdr:colOff>
      <xdr:row>3</xdr:row>
      <xdr:rowOff>142875</xdr:rowOff>
    </xdr:from>
    <xdr:to>
      <xdr:col>43</xdr:col>
      <xdr:colOff>200025</xdr:colOff>
      <xdr:row>9</xdr:row>
      <xdr:rowOff>76200</xdr:rowOff>
    </xdr:to>
    <xdr:sp macro="" textlink="">
      <xdr:nvSpPr>
        <xdr:cNvPr id="4" name="右中かっこ 3">
          <a:extLst>
            <a:ext uri="{FF2B5EF4-FFF2-40B4-BE49-F238E27FC236}">
              <a16:creationId xmlns:a16="http://schemas.microsoft.com/office/drawing/2014/main" id="{00000000-0008-0000-4400-000004000000}"/>
            </a:ext>
          </a:extLst>
        </xdr:cNvPr>
        <xdr:cNvSpPr/>
      </xdr:nvSpPr>
      <xdr:spPr>
        <a:xfrm>
          <a:off x="10620375" y="838200"/>
          <a:ext cx="104775" cy="1019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323849</xdr:colOff>
      <xdr:row>22</xdr:row>
      <xdr:rowOff>85726</xdr:rowOff>
    </xdr:from>
    <xdr:to>
      <xdr:col>45</xdr:col>
      <xdr:colOff>392249</xdr:colOff>
      <xdr:row>23</xdr:row>
      <xdr:rowOff>160893</xdr:rowOff>
    </xdr:to>
    <xdr:sp macro="" textlink="">
      <xdr:nvSpPr>
        <xdr:cNvPr id="5" name="テキスト ボックス 4">
          <a:extLst>
            <a:ext uri="{FF2B5EF4-FFF2-40B4-BE49-F238E27FC236}">
              <a16:creationId xmlns:a16="http://schemas.microsoft.com/office/drawing/2014/main" id="{00000000-0008-0000-4400-000005000000}"/>
            </a:ext>
          </a:extLst>
        </xdr:cNvPr>
        <xdr:cNvSpPr txBox="1"/>
      </xdr:nvSpPr>
      <xdr:spPr>
        <a:xfrm>
          <a:off x="10848974" y="42195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43</xdr:col>
      <xdr:colOff>85725</xdr:colOff>
      <xdr:row>20</xdr:row>
      <xdr:rowOff>0</xdr:rowOff>
    </xdr:from>
    <xdr:to>
      <xdr:col>43</xdr:col>
      <xdr:colOff>200025</xdr:colOff>
      <xdr:row>26</xdr:row>
      <xdr:rowOff>0</xdr:rowOff>
    </xdr:to>
    <xdr:sp macro="" textlink="">
      <xdr:nvSpPr>
        <xdr:cNvPr id="6" name="右中かっこ 5">
          <a:extLst>
            <a:ext uri="{FF2B5EF4-FFF2-40B4-BE49-F238E27FC236}">
              <a16:creationId xmlns:a16="http://schemas.microsoft.com/office/drawing/2014/main" id="{00000000-0008-0000-4400-000006000000}"/>
            </a:ext>
          </a:extLst>
        </xdr:cNvPr>
        <xdr:cNvSpPr/>
      </xdr:nvSpPr>
      <xdr:spPr>
        <a:xfrm>
          <a:off x="10610850" y="3771900"/>
          <a:ext cx="114300" cy="11430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104775</xdr:colOff>
      <xdr:row>9</xdr:row>
      <xdr:rowOff>161925</xdr:rowOff>
    </xdr:from>
    <xdr:to>
      <xdr:col>43</xdr:col>
      <xdr:colOff>209550</xdr:colOff>
      <xdr:row>17</xdr:row>
      <xdr:rowOff>76200</xdr:rowOff>
    </xdr:to>
    <xdr:sp macro="" textlink="">
      <xdr:nvSpPr>
        <xdr:cNvPr id="7" name="右中かっこ 6">
          <a:extLst>
            <a:ext uri="{FF2B5EF4-FFF2-40B4-BE49-F238E27FC236}">
              <a16:creationId xmlns:a16="http://schemas.microsoft.com/office/drawing/2014/main" id="{00000000-0008-0000-4400-000007000000}"/>
            </a:ext>
          </a:extLst>
        </xdr:cNvPr>
        <xdr:cNvSpPr/>
      </xdr:nvSpPr>
      <xdr:spPr>
        <a:xfrm>
          <a:off x="10629900" y="1943100"/>
          <a:ext cx="104775"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314325</xdr:colOff>
      <xdr:row>12</xdr:row>
      <xdr:rowOff>161926</xdr:rowOff>
    </xdr:from>
    <xdr:to>
      <xdr:col>45</xdr:col>
      <xdr:colOff>382725</xdr:colOff>
      <xdr:row>14</xdr:row>
      <xdr:rowOff>56118</xdr:rowOff>
    </xdr:to>
    <xdr:sp macro="" textlink="">
      <xdr:nvSpPr>
        <xdr:cNvPr id="8" name="テキスト ボックス 7">
          <a:extLst>
            <a:ext uri="{FF2B5EF4-FFF2-40B4-BE49-F238E27FC236}">
              <a16:creationId xmlns:a16="http://schemas.microsoft.com/office/drawing/2014/main" id="{00000000-0008-0000-4400-000008000000}"/>
            </a:ext>
          </a:extLst>
        </xdr:cNvPr>
        <xdr:cNvSpPr txBox="1"/>
      </xdr:nvSpPr>
      <xdr:spPr>
        <a:xfrm>
          <a:off x="10839450" y="2486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33</xdr:col>
      <xdr:colOff>152399</xdr:colOff>
      <xdr:row>4</xdr:row>
      <xdr:rowOff>152401</xdr:rowOff>
    </xdr:from>
    <xdr:to>
      <xdr:col>35</xdr:col>
      <xdr:colOff>247650</xdr:colOff>
      <xdr:row>5</xdr:row>
      <xdr:rowOff>122793</xdr:rowOff>
    </xdr:to>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7096124" y="1200151"/>
          <a:ext cx="1476376"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76200</xdr:colOff>
      <xdr:row>1</xdr:row>
      <xdr:rowOff>266699</xdr:rowOff>
    </xdr:from>
    <xdr:to>
      <xdr:col>33</xdr:col>
      <xdr:colOff>123825</xdr:colOff>
      <xdr:row>7</xdr:row>
      <xdr:rowOff>276224</xdr:rowOff>
    </xdr:to>
    <xdr:sp macro="" textlink="">
      <xdr:nvSpPr>
        <xdr:cNvPr id="4" name="右中かっこ 3">
          <a:extLst>
            <a:ext uri="{FF2B5EF4-FFF2-40B4-BE49-F238E27FC236}">
              <a16:creationId xmlns:a16="http://schemas.microsoft.com/office/drawing/2014/main" id="{00000000-0008-0000-4500-000004000000}"/>
            </a:ext>
          </a:extLst>
        </xdr:cNvPr>
        <xdr:cNvSpPr/>
      </xdr:nvSpPr>
      <xdr:spPr>
        <a:xfrm>
          <a:off x="6896100" y="457199"/>
          <a:ext cx="171450" cy="17240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200025</xdr:colOff>
      <xdr:row>17</xdr:row>
      <xdr:rowOff>9526</xdr:rowOff>
    </xdr:from>
    <xdr:to>
      <xdr:col>35</xdr:col>
      <xdr:colOff>285750</xdr:colOff>
      <xdr:row>17</xdr:row>
      <xdr:rowOff>265668</xdr:rowOff>
    </xdr:to>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7143750" y="5057776"/>
          <a:ext cx="14668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85725</xdr:colOff>
      <xdr:row>16</xdr:row>
      <xdr:rowOff>0</xdr:rowOff>
    </xdr:from>
    <xdr:to>
      <xdr:col>33</xdr:col>
      <xdr:colOff>152400</xdr:colOff>
      <xdr:row>19</xdr:row>
      <xdr:rowOff>28575</xdr:rowOff>
    </xdr:to>
    <xdr:sp macro="" textlink="">
      <xdr:nvSpPr>
        <xdr:cNvPr id="6" name="右中かっこ 5">
          <a:extLst>
            <a:ext uri="{FF2B5EF4-FFF2-40B4-BE49-F238E27FC236}">
              <a16:creationId xmlns:a16="http://schemas.microsoft.com/office/drawing/2014/main" id="{00000000-0008-0000-4500-000006000000}"/>
            </a:ext>
          </a:extLst>
        </xdr:cNvPr>
        <xdr:cNvSpPr/>
      </xdr:nvSpPr>
      <xdr:spPr>
        <a:xfrm>
          <a:off x="6905625" y="4743450"/>
          <a:ext cx="190500" cy="904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152400</xdr:colOff>
      <xdr:row>10</xdr:row>
      <xdr:rowOff>190500</xdr:rowOff>
    </xdr:from>
    <xdr:to>
      <xdr:col>35</xdr:col>
      <xdr:colOff>57150</xdr:colOff>
      <xdr:row>12</xdr:row>
      <xdr:rowOff>47624</xdr:rowOff>
    </xdr:to>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7096125" y="2952750"/>
          <a:ext cx="12858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xdr:col>
      <xdr:colOff>104584</xdr:colOff>
      <xdr:row>43</xdr:row>
      <xdr:rowOff>57898</xdr:rowOff>
    </xdr:from>
    <xdr:to>
      <xdr:col>3</xdr:col>
      <xdr:colOff>1398</xdr:colOff>
      <xdr:row>47</xdr:row>
      <xdr:rowOff>37259</xdr:rowOff>
    </xdr:to>
    <xdr:sp macro="" textlink="">
      <xdr:nvSpPr>
        <xdr:cNvPr id="2" name="左大かっこ 1">
          <a:extLst>
            <a:ext uri="{FF2B5EF4-FFF2-40B4-BE49-F238E27FC236}">
              <a16:creationId xmlns:a16="http://schemas.microsoft.com/office/drawing/2014/main" id="{00000000-0008-0000-4600-000002000000}"/>
            </a:ext>
          </a:extLst>
        </xdr:cNvPr>
        <xdr:cNvSpPr/>
      </xdr:nvSpPr>
      <xdr:spPr>
        <a:xfrm>
          <a:off x="485584" y="7103597"/>
          <a:ext cx="87314" cy="587280"/>
        </a:xfrm>
        <a:prstGeom prst="leftBracket">
          <a:avLst>
            <a:gd name="adj" fmla="val 322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2527</xdr:colOff>
      <xdr:row>43</xdr:row>
      <xdr:rowOff>57615</xdr:rowOff>
    </xdr:from>
    <xdr:to>
      <xdr:col>32</xdr:col>
      <xdr:colOff>89841</xdr:colOff>
      <xdr:row>47</xdr:row>
      <xdr:rowOff>36976</xdr:rowOff>
    </xdr:to>
    <xdr:sp macro="" textlink="">
      <xdr:nvSpPr>
        <xdr:cNvPr id="3" name="左大かっこ 2">
          <a:extLst>
            <a:ext uri="{FF2B5EF4-FFF2-40B4-BE49-F238E27FC236}">
              <a16:creationId xmlns:a16="http://schemas.microsoft.com/office/drawing/2014/main" id="{00000000-0008-0000-4600-000003000000}"/>
            </a:ext>
          </a:extLst>
        </xdr:cNvPr>
        <xdr:cNvSpPr/>
      </xdr:nvSpPr>
      <xdr:spPr>
        <a:xfrm rot="10800000">
          <a:off x="6098527" y="7103314"/>
          <a:ext cx="87314" cy="587280"/>
        </a:xfrm>
        <a:prstGeom prst="leftBracket">
          <a:avLst>
            <a:gd name="adj" fmla="val 322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48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48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48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48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48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48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48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48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48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4800-00000B000000}"/>
            </a:ext>
          </a:extLst>
        </xdr:cNvPr>
        <xdr:cNvSpPr txBox="1"/>
      </xdr:nvSpPr>
      <xdr:spPr>
        <a:xfrm>
          <a:off x="6934199" y="3219450"/>
          <a:ext cx="17526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48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48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48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48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23</xdr:col>
      <xdr:colOff>85725</xdr:colOff>
      <xdr:row>29</xdr:row>
      <xdr:rowOff>161925</xdr:rowOff>
    </xdr:from>
    <xdr:to>
      <xdr:col>27</xdr:col>
      <xdr:colOff>142875</xdr:colOff>
      <xdr:row>31</xdr:row>
      <xdr:rowOff>47625</xdr:rowOff>
    </xdr:to>
    <xdr:sp macro="" textlink="">
      <xdr:nvSpPr>
        <xdr:cNvPr id="846849" name="OptionButton2" hidden="1">
          <a:extLst>
            <a:ext uri="{63B3BB69-23CF-44E3-9099-C40C66FF867C}">
              <a14:compatExt xmlns:a14="http://schemas.microsoft.com/office/drawing/2010/main" spid="_x0000_s846849"/>
            </a:ext>
            <a:ext uri="{FF2B5EF4-FFF2-40B4-BE49-F238E27FC236}">
              <a16:creationId xmlns:a16="http://schemas.microsoft.com/office/drawing/2014/main" id="{00000000-0008-0000-4A00-000001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16</xdr:col>
      <xdr:colOff>85725</xdr:colOff>
      <xdr:row>31</xdr:row>
      <xdr:rowOff>47625</xdr:rowOff>
    </xdr:from>
    <xdr:to>
      <xdr:col>20</xdr:col>
      <xdr:colOff>142875</xdr:colOff>
      <xdr:row>32</xdr:row>
      <xdr:rowOff>104775</xdr:rowOff>
    </xdr:to>
    <xdr:sp macro="" textlink="">
      <xdr:nvSpPr>
        <xdr:cNvPr id="846850" name="OptionButton3" hidden="1">
          <a:extLst>
            <a:ext uri="{63B3BB69-23CF-44E3-9099-C40C66FF867C}">
              <a14:compatExt xmlns:a14="http://schemas.microsoft.com/office/drawing/2010/main" spid="_x0000_s846850"/>
            </a:ext>
            <a:ext uri="{FF2B5EF4-FFF2-40B4-BE49-F238E27FC236}">
              <a16:creationId xmlns:a16="http://schemas.microsoft.com/office/drawing/2014/main" id="{00000000-0008-0000-4A00-000002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24</xdr:col>
      <xdr:colOff>85725</xdr:colOff>
      <xdr:row>30</xdr:row>
      <xdr:rowOff>114300</xdr:rowOff>
    </xdr:from>
    <xdr:to>
      <xdr:col>28</xdr:col>
      <xdr:colOff>142875</xdr:colOff>
      <xdr:row>32</xdr:row>
      <xdr:rowOff>0</xdr:rowOff>
    </xdr:to>
    <xdr:sp macro="" textlink="">
      <xdr:nvSpPr>
        <xdr:cNvPr id="846851" name="OptionButton1" hidden="1">
          <a:extLst>
            <a:ext uri="{63B3BB69-23CF-44E3-9099-C40C66FF867C}">
              <a14:compatExt xmlns:a14="http://schemas.microsoft.com/office/drawing/2010/main" spid="_x0000_s846851"/>
            </a:ext>
            <a:ext uri="{FF2B5EF4-FFF2-40B4-BE49-F238E27FC236}">
              <a16:creationId xmlns:a16="http://schemas.microsoft.com/office/drawing/2014/main" id="{00000000-0008-0000-4A00-000003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126833</xdr:colOff>
      <xdr:row>10</xdr:row>
      <xdr:rowOff>247650</xdr:rowOff>
    </xdr:from>
    <xdr:to>
      <xdr:col>46</xdr:col>
      <xdr:colOff>0</xdr:colOff>
      <xdr:row>12</xdr:row>
      <xdr:rowOff>169130</xdr:rowOff>
    </xdr:to>
    <xdr:sp macro="" textlink="">
      <xdr:nvSpPr>
        <xdr:cNvPr id="5" name="テキスト ボックス 4">
          <a:extLst>
            <a:ext uri="{FF2B5EF4-FFF2-40B4-BE49-F238E27FC236}">
              <a16:creationId xmlns:a16="http://schemas.microsoft.com/office/drawing/2014/main" id="{00000000-0008-0000-4A00-000005000000}"/>
            </a:ext>
          </a:extLst>
        </xdr:cNvPr>
        <xdr:cNvSpPr txBox="1"/>
      </xdr:nvSpPr>
      <xdr:spPr>
        <a:xfrm>
          <a:off x="6822908" y="2800350"/>
          <a:ext cx="1501942" cy="4548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請求額以外は、入力表で入力して下さい。</a:t>
          </a:r>
        </a:p>
      </xdr:txBody>
    </xdr:sp>
    <xdr:clientData/>
  </xdr:twoCellAnchor>
  <xdr:twoCellAnchor>
    <xdr:from>
      <xdr:col>35</xdr:col>
      <xdr:colOff>76201</xdr:colOff>
      <xdr:row>7</xdr:row>
      <xdr:rowOff>0</xdr:rowOff>
    </xdr:from>
    <xdr:to>
      <xdr:col>36</xdr:col>
      <xdr:colOff>152400</xdr:colOff>
      <xdr:row>21</xdr:row>
      <xdr:rowOff>66674</xdr:rowOff>
    </xdr:to>
    <xdr:sp macro="" textlink="">
      <xdr:nvSpPr>
        <xdr:cNvPr id="6" name="右中かっこ 5">
          <a:extLst>
            <a:ext uri="{FF2B5EF4-FFF2-40B4-BE49-F238E27FC236}">
              <a16:creationId xmlns:a16="http://schemas.microsoft.com/office/drawing/2014/main" id="{00000000-0008-0000-4A00-000006000000}"/>
            </a:ext>
          </a:extLst>
        </xdr:cNvPr>
        <xdr:cNvSpPr/>
      </xdr:nvSpPr>
      <xdr:spPr>
        <a:xfrm>
          <a:off x="6410326" y="1123950"/>
          <a:ext cx="257174" cy="4067174"/>
        </a:xfrm>
        <a:prstGeom prst="rightBrace">
          <a:avLst>
            <a:gd name="adj1" fmla="val 39414"/>
            <a:gd name="adj2" fmla="val 381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36</xdr:col>
      <xdr:colOff>152400</xdr:colOff>
      <xdr:row>31</xdr:row>
      <xdr:rowOff>0</xdr:rowOff>
    </xdr:from>
    <xdr:to>
      <xdr:col>44</xdr:col>
      <xdr:colOff>144600</xdr:colOff>
      <xdr:row>32</xdr:row>
      <xdr:rowOff>84692</xdr:rowOff>
    </xdr:to>
    <xdr:sp macro="" textlink="">
      <xdr:nvSpPr>
        <xdr:cNvPr id="9" name="テキスト ボックス 8">
          <a:extLst>
            <a:ext uri="{FF2B5EF4-FFF2-40B4-BE49-F238E27FC236}">
              <a16:creationId xmlns:a16="http://schemas.microsoft.com/office/drawing/2014/main" id="{00000000-0008-0000-4A00-000009000000}"/>
            </a:ext>
          </a:extLst>
        </xdr:cNvPr>
        <xdr:cNvSpPr txBox="1"/>
      </xdr:nvSpPr>
      <xdr:spPr>
        <a:xfrm>
          <a:off x="6667500" y="71818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95250</xdr:colOff>
      <xdr:row>29</xdr:row>
      <xdr:rowOff>76200</xdr:rowOff>
    </xdr:from>
    <xdr:to>
      <xdr:col>36</xdr:col>
      <xdr:colOff>76200</xdr:colOff>
      <xdr:row>33</xdr:row>
      <xdr:rowOff>161925</xdr:rowOff>
    </xdr:to>
    <xdr:sp macro="" textlink="">
      <xdr:nvSpPr>
        <xdr:cNvPr id="10" name="右中かっこ 9">
          <a:extLst>
            <a:ext uri="{FF2B5EF4-FFF2-40B4-BE49-F238E27FC236}">
              <a16:creationId xmlns:a16="http://schemas.microsoft.com/office/drawing/2014/main" id="{00000000-0008-0000-4A00-00000A000000}"/>
            </a:ext>
          </a:extLst>
        </xdr:cNvPr>
        <xdr:cNvSpPr/>
      </xdr:nvSpPr>
      <xdr:spPr>
        <a:xfrm>
          <a:off x="6429375" y="6915150"/>
          <a:ext cx="161925" cy="7715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editAs="oneCell">
    <xdr:from>
      <xdr:col>9</xdr:col>
      <xdr:colOff>85725</xdr:colOff>
      <xdr:row>31</xdr:row>
      <xdr:rowOff>95250</xdr:rowOff>
    </xdr:from>
    <xdr:to>
      <xdr:col>12</xdr:col>
      <xdr:colOff>95250</xdr:colOff>
      <xdr:row>32</xdr:row>
      <xdr:rowOff>161925</xdr:rowOff>
    </xdr:to>
    <xdr:sp macro="" textlink="">
      <xdr:nvSpPr>
        <xdr:cNvPr id="846857" name="Option Button 9" hidden="1">
          <a:extLst>
            <a:ext uri="{63B3BB69-23CF-44E3-9099-C40C66FF867C}">
              <a14:compatExt xmlns:a14="http://schemas.microsoft.com/office/drawing/2010/main" spid="_x0000_s846857"/>
            </a:ext>
            <a:ext uri="{FF2B5EF4-FFF2-40B4-BE49-F238E27FC236}">
              <a16:creationId xmlns:a16="http://schemas.microsoft.com/office/drawing/2014/main" id="{00000000-0008-0000-4A00-000009EC0C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当座　</a:t>
          </a:r>
        </a:p>
      </xdr:txBody>
    </xdr:sp>
    <xdr:clientData/>
  </xdr:twoCellAnchor>
  <xdr:twoCellAnchor editAs="oneCell">
    <xdr:from>
      <xdr:col>9</xdr:col>
      <xdr:colOff>85725</xdr:colOff>
      <xdr:row>31</xdr:row>
      <xdr:rowOff>0</xdr:rowOff>
    </xdr:from>
    <xdr:to>
      <xdr:col>13</xdr:col>
      <xdr:colOff>0</xdr:colOff>
      <xdr:row>32</xdr:row>
      <xdr:rowOff>85725</xdr:rowOff>
    </xdr:to>
    <xdr:sp macro="" textlink="">
      <xdr:nvSpPr>
        <xdr:cNvPr id="846858" name="Option Button 10" hidden="1">
          <a:extLst>
            <a:ext uri="{63B3BB69-23CF-44E3-9099-C40C66FF867C}">
              <a14:compatExt xmlns:a14="http://schemas.microsoft.com/office/drawing/2010/main" spid="_x0000_s846858"/>
            </a:ext>
            <a:ext uri="{FF2B5EF4-FFF2-40B4-BE49-F238E27FC236}">
              <a16:creationId xmlns:a16="http://schemas.microsoft.com/office/drawing/2014/main" id="{00000000-0008-0000-4A00-00000AEC0C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普通</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314325</xdr:colOff>
      <xdr:row>7</xdr:row>
      <xdr:rowOff>152401</xdr:rowOff>
    </xdr:from>
    <xdr:to>
      <xdr:col>7</xdr:col>
      <xdr:colOff>87450</xdr:colOff>
      <xdr:row>8</xdr:row>
      <xdr:rowOff>65643</xdr:rowOff>
    </xdr:to>
    <xdr:sp macro="" textlink="">
      <xdr:nvSpPr>
        <xdr:cNvPr id="2" name="テキスト ボックス 1">
          <a:extLst>
            <a:ext uri="{FF2B5EF4-FFF2-40B4-BE49-F238E27FC236}">
              <a16:creationId xmlns:a16="http://schemas.microsoft.com/office/drawing/2014/main" id="{00000000-0008-0000-4B00-000002000000}"/>
            </a:ext>
          </a:extLst>
        </xdr:cNvPr>
        <xdr:cNvSpPr txBox="1"/>
      </xdr:nvSpPr>
      <xdr:spPr>
        <a:xfrm>
          <a:off x="6648450" y="15144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85726</xdr:colOff>
      <xdr:row>3</xdr:row>
      <xdr:rowOff>19050</xdr:rowOff>
    </xdr:from>
    <xdr:to>
      <xdr:col>5</xdr:col>
      <xdr:colOff>209550</xdr:colOff>
      <xdr:row>11</xdr:row>
      <xdr:rowOff>219075</xdr:rowOff>
    </xdr:to>
    <xdr:sp macro="" textlink="">
      <xdr:nvSpPr>
        <xdr:cNvPr id="3" name="右中かっこ 2">
          <a:extLst>
            <a:ext uri="{FF2B5EF4-FFF2-40B4-BE49-F238E27FC236}">
              <a16:creationId xmlns:a16="http://schemas.microsoft.com/office/drawing/2014/main" id="{00000000-0008-0000-4B00-000003000000}"/>
            </a:ext>
          </a:extLst>
        </xdr:cNvPr>
        <xdr:cNvSpPr/>
      </xdr:nvSpPr>
      <xdr:spPr>
        <a:xfrm>
          <a:off x="6419851" y="619125"/>
          <a:ext cx="123824" cy="2047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76200</xdr:colOff>
      <xdr:row>18</xdr:row>
      <xdr:rowOff>9526</xdr:rowOff>
    </xdr:from>
    <xdr:to>
      <xdr:col>5</xdr:col>
      <xdr:colOff>219075</xdr:colOff>
      <xdr:row>28</xdr:row>
      <xdr:rowOff>57150</xdr:rowOff>
    </xdr:to>
    <xdr:sp macro="" textlink="">
      <xdr:nvSpPr>
        <xdr:cNvPr id="4" name="右中かっこ 3">
          <a:extLst>
            <a:ext uri="{FF2B5EF4-FFF2-40B4-BE49-F238E27FC236}">
              <a16:creationId xmlns:a16="http://schemas.microsoft.com/office/drawing/2014/main" id="{00000000-0008-0000-4B00-000004000000}"/>
            </a:ext>
          </a:extLst>
        </xdr:cNvPr>
        <xdr:cNvSpPr/>
      </xdr:nvSpPr>
      <xdr:spPr>
        <a:xfrm>
          <a:off x="6410325" y="4371976"/>
          <a:ext cx="142875" cy="343852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16</xdr:row>
      <xdr:rowOff>114301</xdr:rowOff>
    </xdr:from>
    <xdr:to>
      <xdr:col>7</xdr:col>
      <xdr:colOff>87449</xdr:colOff>
      <xdr:row>17</xdr:row>
      <xdr:rowOff>122793</xdr:rowOff>
    </xdr:to>
    <xdr:sp macro="" textlink="">
      <xdr:nvSpPr>
        <xdr:cNvPr id="5" name="テキスト ボックス 4">
          <a:extLst>
            <a:ext uri="{FF2B5EF4-FFF2-40B4-BE49-F238E27FC236}">
              <a16:creationId xmlns:a16="http://schemas.microsoft.com/office/drawing/2014/main" id="{00000000-0008-0000-4B00-000005000000}"/>
            </a:ext>
          </a:extLst>
        </xdr:cNvPr>
        <xdr:cNvSpPr txBox="1"/>
      </xdr:nvSpPr>
      <xdr:spPr>
        <a:xfrm>
          <a:off x="6648449" y="398145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76200</xdr:colOff>
      <xdr:row>16</xdr:row>
      <xdr:rowOff>0</xdr:rowOff>
    </xdr:from>
    <xdr:to>
      <xdr:col>5</xdr:col>
      <xdr:colOff>209550</xdr:colOff>
      <xdr:row>18</xdr:row>
      <xdr:rowOff>9525</xdr:rowOff>
    </xdr:to>
    <xdr:sp macro="" textlink="">
      <xdr:nvSpPr>
        <xdr:cNvPr id="6" name="右中かっこ 5">
          <a:extLst>
            <a:ext uri="{FF2B5EF4-FFF2-40B4-BE49-F238E27FC236}">
              <a16:creationId xmlns:a16="http://schemas.microsoft.com/office/drawing/2014/main" id="{00000000-0008-0000-4B00-000006000000}"/>
            </a:ext>
          </a:extLst>
        </xdr:cNvPr>
        <xdr:cNvSpPr/>
      </xdr:nvSpPr>
      <xdr:spPr>
        <a:xfrm>
          <a:off x="6410325" y="3867150"/>
          <a:ext cx="133350" cy="5048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333375</xdr:colOff>
      <xdr:row>23</xdr:row>
      <xdr:rowOff>409575</xdr:rowOff>
    </xdr:from>
    <xdr:to>
      <xdr:col>7</xdr:col>
      <xdr:colOff>106500</xdr:colOff>
      <xdr:row>24</xdr:row>
      <xdr:rowOff>198992</xdr:rowOff>
    </xdr:to>
    <xdr:sp macro="" textlink="">
      <xdr:nvSpPr>
        <xdr:cNvPr id="7" name="テキスト ボックス 6">
          <a:extLst>
            <a:ext uri="{FF2B5EF4-FFF2-40B4-BE49-F238E27FC236}">
              <a16:creationId xmlns:a16="http://schemas.microsoft.com/office/drawing/2014/main" id="{00000000-0008-0000-4B00-000007000000}"/>
            </a:ext>
          </a:extLst>
        </xdr:cNvPr>
        <xdr:cNvSpPr txBox="1"/>
      </xdr:nvSpPr>
      <xdr:spPr>
        <a:xfrm>
          <a:off x="6667500" y="5972175"/>
          <a:ext cx="15447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47625</xdr:colOff>
      <xdr:row>38</xdr:row>
      <xdr:rowOff>9525</xdr:rowOff>
    </xdr:from>
    <xdr:to>
      <xdr:col>5</xdr:col>
      <xdr:colOff>219075</xdr:colOff>
      <xdr:row>54</xdr:row>
      <xdr:rowOff>57150</xdr:rowOff>
    </xdr:to>
    <xdr:sp macro="" textlink="">
      <xdr:nvSpPr>
        <xdr:cNvPr id="8" name="右中かっこ 7">
          <a:extLst>
            <a:ext uri="{FF2B5EF4-FFF2-40B4-BE49-F238E27FC236}">
              <a16:creationId xmlns:a16="http://schemas.microsoft.com/office/drawing/2014/main" id="{00000000-0008-0000-4B00-000008000000}"/>
            </a:ext>
          </a:extLst>
        </xdr:cNvPr>
        <xdr:cNvSpPr/>
      </xdr:nvSpPr>
      <xdr:spPr>
        <a:xfrm>
          <a:off x="6381750" y="11049000"/>
          <a:ext cx="171450" cy="75152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333375</xdr:colOff>
      <xdr:row>45</xdr:row>
      <xdr:rowOff>371476</xdr:rowOff>
    </xdr:from>
    <xdr:to>
      <xdr:col>7</xdr:col>
      <xdr:colOff>106500</xdr:colOff>
      <xdr:row>46</xdr:row>
      <xdr:rowOff>160893</xdr:rowOff>
    </xdr:to>
    <xdr:sp macro="" textlink="">
      <xdr:nvSpPr>
        <xdr:cNvPr id="9" name="テキスト ボックス 8">
          <a:extLst>
            <a:ext uri="{FF2B5EF4-FFF2-40B4-BE49-F238E27FC236}">
              <a16:creationId xmlns:a16="http://schemas.microsoft.com/office/drawing/2014/main" id="{00000000-0008-0000-4B00-000009000000}"/>
            </a:ext>
          </a:extLst>
        </xdr:cNvPr>
        <xdr:cNvSpPr txBox="1"/>
      </xdr:nvSpPr>
      <xdr:spPr>
        <a:xfrm>
          <a:off x="6667500" y="14678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31</xdr:row>
          <xdr:rowOff>66675</xdr:rowOff>
        </xdr:from>
        <xdr:to>
          <xdr:col>0</xdr:col>
          <xdr:colOff>276225</xdr:colOff>
          <xdr:row>31</xdr:row>
          <xdr:rowOff>276225</xdr:rowOff>
        </xdr:to>
        <xdr:sp macro="" textlink="">
          <xdr:nvSpPr>
            <xdr:cNvPr id="1038338" name="Check Box 2" hidden="1">
              <a:extLst>
                <a:ext uri="{63B3BB69-23CF-44E3-9099-C40C66FF867C}">
                  <a14:compatExt spid="_x0000_s1038338"/>
                </a:ext>
                <a:ext uri="{FF2B5EF4-FFF2-40B4-BE49-F238E27FC236}">
                  <a16:creationId xmlns:a16="http://schemas.microsoft.com/office/drawing/2014/main" id="{00000000-0008-0000-4B00-000002D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57150</xdr:rowOff>
        </xdr:from>
        <xdr:to>
          <xdr:col>0</xdr:col>
          <xdr:colOff>285750</xdr:colOff>
          <xdr:row>32</xdr:row>
          <xdr:rowOff>266700</xdr:rowOff>
        </xdr:to>
        <xdr:sp macro="" textlink="">
          <xdr:nvSpPr>
            <xdr:cNvPr id="1038339" name="Check Box 3" hidden="1">
              <a:extLst>
                <a:ext uri="{63B3BB69-23CF-44E3-9099-C40C66FF867C}">
                  <a14:compatExt spid="_x0000_s1038339"/>
                </a:ext>
                <a:ext uri="{FF2B5EF4-FFF2-40B4-BE49-F238E27FC236}">
                  <a16:creationId xmlns:a16="http://schemas.microsoft.com/office/drawing/2014/main" id="{00000000-0008-0000-4B00-000003D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9525</xdr:rowOff>
        </xdr:to>
        <xdr:sp macro="" textlink="">
          <xdr:nvSpPr>
            <xdr:cNvPr id="402433" name="Check Box 1" hidden="1">
              <a:extLst>
                <a:ext uri="{63B3BB69-23CF-44E3-9099-C40C66FF867C}">
                  <a14:compatExt spid="_x0000_s402433"/>
                </a:ext>
                <a:ext uri="{FF2B5EF4-FFF2-40B4-BE49-F238E27FC236}">
                  <a16:creationId xmlns:a16="http://schemas.microsoft.com/office/drawing/2014/main" id="{00000000-0008-0000-0700-000001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9525</xdr:rowOff>
        </xdr:from>
        <xdr:to>
          <xdr:col>14</xdr:col>
          <xdr:colOff>9525</xdr:colOff>
          <xdr:row>9</xdr:row>
          <xdr:rowOff>0</xdr:rowOff>
        </xdr:to>
        <xdr:sp macro="" textlink="">
          <xdr:nvSpPr>
            <xdr:cNvPr id="402434" name="Check Box 2" hidden="1">
              <a:extLst>
                <a:ext uri="{63B3BB69-23CF-44E3-9099-C40C66FF867C}">
                  <a14:compatExt spid="_x0000_s402434"/>
                </a:ext>
                <a:ext uri="{FF2B5EF4-FFF2-40B4-BE49-F238E27FC236}">
                  <a16:creationId xmlns:a16="http://schemas.microsoft.com/office/drawing/2014/main" id="{00000000-0008-0000-0700-000002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9525</xdr:rowOff>
        </xdr:from>
        <xdr:to>
          <xdr:col>11</xdr:col>
          <xdr:colOff>9525</xdr:colOff>
          <xdr:row>12</xdr:row>
          <xdr:rowOff>9525</xdr:rowOff>
        </xdr:to>
        <xdr:sp macro="" textlink="">
          <xdr:nvSpPr>
            <xdr:cNvPr id="402435" name="Check Box 3" hidden="1">
              <a:extLst>
                <a:ext uri="{63B3BB69-23CF-44E3-9099-C40C66FF867C}">
                  <a14:compatExt spid="_x0000_s402435"/>
                </a:ext>
                <a:ext uri="{FF2B5EF4-FFF2-40B4-BE49-F238E27FC236}">
                  <a16:creationId xmlns:a16="http://schemas.microsoft.com/office/drawing/2014/main" id="{00000000-0008-0000-0700-000003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xdr:row>
          <xdr:rowOff>9525</xdr:rowOff>
        </xdr:from>
        <xdr:to>
          <xdr:col>14</xdr:col>
          <xdr:colOff>9525</xdr:colOff>
          <xdr:row>12</xdr:row>
          <xdr:rowOff>9525</xdr:rowOff>
        </xdr:to>
        <xdr:sp macro="" textlink="">
          <xdr:nvSpPr>
            <xdr:cNvPr id="402436" name="Check Box 4" hidden="1">
              <a:extLst>
                <a:ext uri="{63B3BB69-23CF-44E3-9099-C40C66FF867C}">
                  <a14:compatExt spid="_x0000_s402436"/>
                </a:ext>
                <a:ext uri="{FF2B5EF4-FFF2-40B4-BE49-F238E27FC236}">
                  <a16:creationId xmlns:a16="http://schemas.microsoft.com/office/drawing/2014/main" id="{00000000-0008-0000-0700-000004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9525</xdr:rowOff>
        </xdr:from>
        <xdr:to>
          <xdr:col>11</xdr:col>
          <xdr:colOff>9525</xdr:colOff>
          <xdr:row>15</xdr:row>
          <xdr:rowOff>9525</xdr:rowOff>
        </xdr:to>
        <xdr:sp macro="" textlink="">
          <xdr:nvSpPr>
            <xdr:cNvPr id="402455" name="Check Box 23" hidden="1">
              <a:extLst>
                <a:ext uri="{63B3BB69-23CF-44E3-9099-C40C66FF867C}">
                  <a14:compatExt spid="_x0000_s402455"/>
                </a:ext>
                <a:ext uri="{FF2B5EF4-FFF2-40B4-BE49-F238E27FC236}">
                  <a16:creationId xmlns:a16="http://schemas.microsoft.com/office/drawing/2014/main" id="{00000000-0008-0000-0700-000017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14</xdr:row>
          <xdr:rowOff>9525</xdr:rowOff>
        </xdr:from>
        <xdr:to>
          <xdr:col>14</xdr:col>
          <xdr:colOff>9525</xdr:colOff>
          <xdr:row>15</xdr:row>
          <xdr:rowOff>9525</xdr:rowOff>
        </xdr:to>
        <xdr:sp macro="" textlink="">
          <xdr:nvSpPr>
            <xdr:cNvPr id="402456" name="Check Box 24" hidden="1">
              <a:extLst>
                <a:ext uri="{63B3BB69-23CF-44E3-9099-C40C66FF867C}">
                  <a14:compatExt spid="_x0000_s402456"/>
                </a:ext>
                <a:ext uri="{FF2B5EF4-FFF2-40B4-BE49-F238E27FC236}">
                  <a16:creationId xmlns:a16="http://schemas.microsoft.com/office/drawing/2014/main" id="{00000000-0008-0000-0700-000018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9525</xdr:rowOff>
        </xdr:from>
        <xdr:to>
          <xdr:col>11</xdr:col>
          <xdr:colOff>9525</xdr:colOff>
          <xdr:row>18</xdr:row>
          <xdr:rowOff>9525</xdr:rowOff>
        </xdr:to>
        <xdr:sp macro="" textlink="">
          <xdr:nvSpPr>
            <xdr:cNvPr id="402457" name="Check Box 25" hidden="1">
              <a:extLst>
                <a:ext uri="{63B3BB69-23CF-44E3-9099-C40C66FF867C}">
                  <a14:compatExt spid="_x0000_s402457"/>
                </a:ext>
                <a:ext uri="{FF2B5EF4-FFF2-40B4-BE49-F238E27FC236}">
                  <a16:creationId xmlns:a16="http://schemas.microsoft.com/office/drawing/2014/main" id="{00000000-0008-0000-0700-000019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xdr:row>
          <xdr:rowOff>9525</xdr:rowOff>
        </xdr:from>
        <xdr:to>
          <xdr:col>14</xdr:col>
          <xdr:colOff>9525</xdr:colOff>
          <xdr:row>18</xdr:row>
          <xdr:rowOff>9525</xdr:rowOff>
        </xdr:to>
        <xdr:sp macro="" textlink="">
          <xdr:nvSpPr>
            <xdr:cNvPr id="402458" name="Check Box 26" hidden="1">
              <a:extLst>
                <a:ext uri="{63B3BB69-23CF-44E3-9099-C40C66FF867C}">
                  <a14:compatExt spid="_x0000_s402458"/>
                </a:ext>
                <a:ext uri="{FF2B5EF4-FFF2-40B4-BE49-F238E27FC236}">
                  <a16:creationId xmlns:a16="http://schemas.microsoft.com/office/drawing/2014/main" id="{00000000-0008-0000-0700-00001A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9525</xdr:rowOff>
        </xdr:from>
        <xdr:to>
          <xdr:col>11</xdr:col>
          <xdr:colOff>9525</xdr:colOff>
          <xdr:row>21</xdr:row>
          <xdr:rowOff>9525</xdr:rowOff>
        </xdr:to>
        <xdr:sp macro="" textlink="">
          <xdr:nvSpPr>
            <xdr:cNvPr id="402461" name="Check Box 29" hidden="1">
              <a:extLst>
                <a:ext uri="{63B3BB69-23CF-44E3-9099-C40C66FF867C}">
                  <a14:compatExt spid="_x0000_s402461"/>
                </a:ext>
                <a:ext uri="{FF2B5EF4-FFF2-40B4-BE49-F238E27FC236}">
                  <a16:creationId xmlns:a16="http://schemas.microsoft.com/office/drawing/2014/main" id="{00000000-0008-0000-0700-00001D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20</xdr:row>
          <xdr:rowOff>9525</xdr:rowOff>
        </xdr:from>
        <xdr:to>
          <xdr:col>14</xdr:col>
          <xdr:colOff>9525</xdr:colOff>
          <xdr:row>21</xdr:row>
          <xdr:rowOff>9525</xdr:rowOff>
        </xdr:to>
        <xdr:sp macro="" textlink="">
          <xdr:nvSpPr>
            <xdr:cNvPr id="402462" name="Check Box 30" hidden="1">
              <a:extLst>
                <a:ext uri="{63B3BB69-23CF-44E3-9099-C40C66FF867C}">
                  <a14:compatExt spid="_x0000_s402462"/>
                </a:ext>
                <a:ext uri="{FF2B5EF4-FFF2-40B4-BE49-F238E27FC236}">
                  <a16:creationId xmlns:a16="http://schemas.microsoft.com/office/drawing/2014/main" id="{00000000-0008-0000-0700-00001E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9525</xdr:rowOff>
        </xdr:from>
        <xdr:to>
          <xdr:col>11</xdr:col>
          <xdr:colOff>9525</xdr:colOff>
          <xdr:row>24</xdr:row>
          <xdr:rowOff>9525</xdr:rowOff>
        </xdr:to>
        <xdr:sp macro="" textlink="">
          <xdr:nvSpPr>
            <xdr:cNvPr id="402463" name="Check Box 31" hidden="1">
              <a:extLst>
                <a:ext uri="{63B3BB69-23CF-44E3-9099-C40C66FF867C}">
                  <a14:compatExt spid="_x0000_s402463"/>
                </a:ext>
                <a:ext uri="{FF2B5EF4-FFF2-40B4-BE49-F238E27FC236}">
                  <a16:creationId xmlns:a16="http://schemas.microsoft.com/office/drawing/2014/main" id="{00000000-0008-0000-0700-00001F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xdr:row>
          <xdr:rowOff>9525</xdr:rowOff>
        </xdr:from>
        <xdr:to>
          <xdr:col>14</xdr:col>
          <xdr:colOff>9525</xdr:colOff>
          <xdr:row>24</xdr:row>
          <xdr:rowOff>9525</xdr:rowOff>
        </xdr:to>
        <xdr:sp macro="" textlink="">
          <xdr:nvSpPr>
            <xdr:cNvPr id="402464" name="Check Box 32" hidden="1">
              <a:extLst>
                <a:ext uri="{63B3BB69-23CF-44E3-9099-C40C66FF867C}">
                  <a14:compatExt spid="_x0000_s402464"/>
                </a:ext>
                <a:ext uri="{FF2B5EF4-FFF2-40B4-BE49-F238E27FC236}">
                  <a16:creationId xmlns:a16="http://schemas.microsoft.com/office/drawing/2014/main" id="{00000000-0008-0000-0700-000020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30</xdr:col>
      <xdr:colOff>58875</xdr:colOff>
      <xdr:row>7</xdr:row>
      <xdr:rowOff>95250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6981825" y="117157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10</xdr:col>
          <xdr:colOff>0</xdr:colOff>
          <xdr:row>4</xdr:row>
          <xdr:rowOff>9525</xdr:rowOff>
        </xdr:to>
        <xdr:sp macro="" textlink="">
          <xdr:nvSpPr>
            <xdr:cNvPr id="403457" name="Check Box 1" hidden="1">
              <a:extLst>
                <a:ext uri="{63B3BB69-23CF-44E3-9099-C40C66FF867C}">
                  <a14:compatExt spid="_x0000_s403457"/>
                </a:ext>
                <a:ext uri="{FF2B5EF4-FFF2-40B4-BE49-F238E27FC236}">
                  <a16:creationId xmlns:a16="http://schemas.microsoft.com/office/drawing/2014/main" id="{00000000-0008-0000-0800-00000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xdr:row>
          <xdr:rowOff>257175</xdr:rowOff>
        </xdr:from>
        <xdr:to>
          <xdr:col>20</xdr:col>
          <xdr:colOff>0</xdr:colOff>
          <xdr:row>4</xdr:row>
          <xdr:rowOff>9525</xdr:rowOff>
        </xdr:to>
        <xdr:sp macro="" textlink="">
          <xdr:nvSpPr>
            <xdr:cNvPr id="403458" name="Check Box 2" hidden="1">
              <a:extLst>
                <a:ext uri="{63B3BB69-23CF-44E3-9099-C40C66FF867C}">
                  <a14:compatExt spid="_x0000_s403458"/>
                </a:ext>
                <a:ext uri="{FF2B5EF4-FFF2-40B4-BE49-F238E27FC236}">
                  <a16:creationId xmlns:a16="http://schemas.microsoft.com/office/drawing/2014/main" id="{00000000-0008-0000-0800-00000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180975</xdr:rowOff>
        </xdr:from>
        <xdr:to>
          <xdr:col>13</xdr:col>
          <xdr:colOff>0</xdr:colOff>
          <xdr:row>20</xdr:row>
          <xdr:rowOff>9525</xdr:rowOff>
        </xdr:to>
        <xdr:sp macro="" textlink="">
          <xdr:nvSpPr>
            <xdr:cNvPr id="403459" name="Check Box 3" hidden="1">
              <a:extLst>
                <a:ext uri="{63B3BB69-23CF-44E3-9099-C40C66FF867C}">
                  <a14:compatExt spid="_x0000_s403459"/>
                </a:ext>
                <a:ext uri="{FF2B5EF4-FFF2-40B4-BE49-F238E27FC236}">
                  <a16:creationId xmlns:a16="http://schemas.microsoft.com/office/drawing/2014/main" id="{00000000-0008-0000-0800-00000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19</xdr:row>
          <xdr:rowOff>0</xdr:rowOff>
        </xdr:from>
        <xdr:to>
          <xdr:col>20</xdr:col>
          <xdr:colOff>0</xdr:colOff>
          <xdr:row>20</xdr:row>
          <xdr:rowOff>19050</xdr:rowOff>
        </xdr:to>
        <xdr:sp macro="" textlink="">
          <xdr:nvSpPr>
            <xdr:cNvPr id="403460" name="Check Box 4" hidden="1">
              <a:extLst>
                <a:ext uri="{63B3BB69-23CF-44E3-9099-C40C66FF867C}">
                  <a14:compatExt spid="_x0000_s403460"/>
                </a:ext>
                <a:ext uri="{FF2B5EF4-FFF2-40B4-BE49-F238E27FC236}">
                  <a16:creationId xmlns:a16="http://schemas.microsoft.com/office/drawing/2014/main" id="{00000000-0008-0000-0800-00000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0</xdr:rowOff>
        </xdr:from>
        <xdr:to>
          <xdr:col>14</xdr:col>
          <xdr:colOff>0</xdr:colOff>
          <xdr:row>22</xdr:row>
          <xdr:rowOff>19050</xdr:rowOff>
        </xdr:to>
        <xdr:sp macro="" textlink="">
          <xdr:nvSpPr>
            <xdr:cNvPr id="403461" name="Check Box 5" hidden="1">
              <a:extLst>
                <a:ext uri="{63B3BB69-23CF-44E3-9099-C40C66FF867C}">
                  <a14:compatExt spid="_x0000_s403461"/>
                </a:ext>
                <a:ext uri="{FF2B5EF4-FFF2-40B4-BE49-F238E27FC236}">
                  <a16:creationId xmlns:a16="http://schemas.microsoft.com/office/drawing/2014/main" id="{00000000-0008-0000-0800-00000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0</xdr:rowOff>
        </xdr:from>
        <xdr:to>
          <xdr:col>11</xdr:col>
          <xdr:colOff>0</xdr:colOff>
          <xdr:row>24</xdr:row>
          <xdr:rowOff>19050</xdr:rowOff>
        </xdr:to>
        <xdr:sp macro="" textlink="">
          <xdr:nvSpPr>
            <xdr:cNvPr id="403463" name="Check Box 7" hidden="1">
              <a:extLst>
                <a:ext uri="{63B3BB69-23CF-44E3-9099-C40C66FF867C}">
                  <a14:compatExt spid="_x0000_s403463"/>
                </a:ext>
                <a:ext uri="{FF2B5EF4-FFF2-40B4-BE49-F238E27FC236}">
                  <a16:creationId xmlns:a16="http://schemas.microsoft.com/office/drawing/2014/main" id="{00000000-0008-0000-0800-00000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0</xdr:rowOff>
        </xdr:from>
        <xdr:to>
          <xdr:col>11</xdr:col>
          <xdr:colOff>0</xdr:colOff>
          <xdr:row>26</xdr:row>
          <xdr:rowOff>19050</xdr:rowOff>
        </xdr:to>
        <xdr:sp macro="" textlink="">
          <xdr:nvSpPr>
            <xdr:cNvPr id="403464" name="Check Box 8" hidden="1">
              <a:extLst>
                <a:ext uri="{63B3BB69-23CF-44E3-9099-C40C66FF867C}">
                  <a14:compatExt spid="_x0000_s403464"/>
                </a:ext>
                <a:ext uri="{FF2B5EF4-FFF2-40B4-BE49-F238E27FC236}">
                  <a16:creationId xmlns:a16="http://schemas.microsoft.com/office/drawing/2014/main" id="{00000000-0008-0000-0800-00000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12</xdr:col>
          <xdr:colOff>0</xdr:colOff>
          <xdr:row>31</xdr:row>
          <xdr:rowOff>9525</xdr:rowOff>
        </xdr:to>
        <xdr:sp macro="" textlink="">
          <xdr:nvSpPr>
            <xdr:cNvPr id="403465" name="Check Box 9" hidden="1">
              <a:extLst>
                <a:ext uri="{63B3BB69-23CF-44E3-9099-C40C66FF867C}">
                  <a14:compatExt spid="_x0000_s403465"/>
                </a:ext>
                <a:ext uri="{FF2B5EF4-FFF2-40B4-BE49-F238E27FC236}">
                  <a16:creationId xmlns:a16="http://schemas.microsoft.com/office/drawing/2014/main" id="{00000000-0008-0000-0800-00000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17</xdr:col>
          <xdr:colOff>0</xdr:colOff>
          <xdr:row>31</xdr:row>
          <xdr:rowOff>19050</xdr:rowOff>
        </xdr:to>
        <xdr:sp macro="" textlink="">
          <xdr:nvSpPr>
            <xdr:cNvPr id="403466" name="Check Box 10" hidden="1">
              <a:extLst>
                <a:ext uri="{63B3BB69-23CF-44E3-9099-C40C66FF867C}">
                  <a14:compatExt spid="_x0000_s403466"/>
                </a:ext>
                <a:ext uri="{FF2B5EF4-FFF2-40B4-BE49-F238E27FC236}">
                  <a16:creationId xmlns:a16="http://schemas.microsoft.com/office/drawing/2014/main" id="{00000000-0008-0000-0800-00000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12</xdr:col>
          <xdr:colOff>0</xdr:colOff>
          <xdr:row>33</xdr:row>
          <xdr:rowOff>9525</xdr:rowOff>
        </xdr:to>
        <xdr:sp macro="" textlink="">
          <xdr:nvSpPr>
            <xdr:cNvPr id="403467" name="Check Box 11" hidden="1">
              <a:extLst>
                <a:ext uri="{63B3BB69-23CF-44E3-9099-C40C66FF867C}">
                  <a14:compatExt spid="_x0000_s403467"/>
                </a:ext>
                <a:ext uri="{FF2B5EF4-FFF2-40B4-BE49-F238E27FC236}">
                  <a16:creationId xmlns:a16="http://schemas.microsoft.com/office/drawing/2014/main" id="{00000000-0008-0000-0800-00000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17</xdr:col>
          <xdr:colOff>0</xdr:colOff>
          <xdr:row>33</xdr:row>
          <xdr:rowOff>9525</xdr:rowOff>
        </xdr:to>
        <xdr:sp macro="" textlink="">
          <xdr:nvSpPr>
            <xdr:cNvPr id="403468" name="Check Box 12" hidden="1">
              <a:extLst>
                <a:ext uri="{63B3BB69-23CF-44E3-9099-C40C66FF867C}">
                  <a14:compatExt spid="_x0000_s403468"/>
                </a:ext>
                <a:ext uri="{FF2B5EF4-FFF2-40B4-BE49-F238E27FC236}">
                  <a16:creationId xmlns:a16="http://schemas.microsoft.com/office/drawing/2014/main" id="{00000000-0008-0000-0800-00000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12</xdr:col>
          <xdr:colOff>0</xdr:colOff>
          <xdr:row>35</xdr:row>
          <xdr:rowOff>9525</xdr:rowOff>
        </xdr:to>
        <xdr:sp macro="" textlink="">
          <xdr:nvSpPr>
            <xdr:cNvPr id="403469" name="Check Box 13" hidden="1">
              <a:extLst>
                <a:ext uri="{63B3BB69-23CF-44E3-9099-C40C66FF867C}">
                  <a14:compatExt spid="_x0000_s403469"/>
                </a:ext>
                <a:ext uri="{FF2B5EF4-FFF2-40B4-BE49-F238E27FC236}">
                  <a16:creationId xmlns:a16="http://schemas.microsoft.com/office/drawing/2014/main" id="{00000000-0008-0000-0800-00000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17</xdr:col>
          <xdr:colOff>0</xdr:colOff>
          <xdr:row>35</xdr:row>
          <xdr:rowOff>9525</xdr:rowOff>
        </xdr:to>
        <xdr:sp macro="" textlink="">
          <xdr:nvSpPr>
            <xdr:cNvPr id="403470" name="Check Box 14" hidden="1">
              <a:extLst>
                <a:ext uri="{63B3BB69-23CF-44E3-9099-C40C66FF867C}">
                  <a14:compatExt spid="_x0000_s403470"/>
                </a:ext>
                <a:ext uri="{FF2B5EF4-FFF2-40B4-BE49-F238E27FC236}">
                  <a16:creationId xmlns:a16="http://schemas.microsoft.com/office/drawing/2014/main" id="{00000000-0008-0000-0800-00000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12</xdr:col>
          <xdr:colOff>0</xdr:colOff>
          <xdr:row>37</xdr:row>
          <xdr:rowOff>9525</xdr:rowOff>
        </xdr:to>
        <xdr:sp macro="" textlink="">
          <xdr:nvSpPr>
            <xdr:cNvPr id="403471" name="Check Box 15" hidden="1">
              <a:extLst>
                <a:ext uri="{63B3BB69-23CF-44E3-9099-C40C66FF867C}">
                  <a14:compatExt spid="_x0000_s403471"/>
                </a:ext>
                <a:ext uri="{FF2B5EF4-FFF2-40B4-BE49-F238E27FC236}">
                  <a16:creationId xmlns:a16="http://schemas.microsoft.com/office/drawing/2014/main" id="{00000000-0008-0000-0800-00000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17</xdr:col>
          <xdr:colOff>0</xdr:colOff>
          <xdr:row>37</xdr:row>
          <xdr:rowOff>9525</xdr:rowOff>
        </xdr:to>
        <xdr:sp macro="" textlink="">
          <xdr:nvSpPr>
            <xdr:cNvPr id="403472" name="Check Box 16" hidden="1">
              <a:extLst>
                <a:ext uri="{63B3BB69-23CF-44E3-9099-C40C66FF867C}">
                  <a14:compatExt spid="_x0000_s403472"/>
                </a:ext>
                <a:ext uri="{FF2B5EF4-FFF2-40B4-BE49-F238E27FC236}">
                  <a16:creationId xmlns:a16="http://schemas.microsoft.com/office/drawing/2014/main" id="{00000000-0008-0000-0800-00001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12</xdr:col>
          <xdr:colOff>0</xdr:colOff>
          <xdr:row>39</xdr:row>
          <xdr:rowOff>9525</xdr:rowOff>
        </xdr:to>
        <xdr:sp macro="" textlink="">
          <xdr:nvSpPr>
            <xdr:cNvPr id="403473" name="Check Box 17" hidden="1">
              <a:extLst>
                <a:ext uri="{63B3BB69-23CF-44E3-9099-C40C66FF867C}">
                  <a14:compatExt spid="_x0000_s403473"/>
                </a:ext>
                <a:ext uri="{FF2B5EF4-FFF2-40B4-BE49-F238E27FC236}">
                  <a16:creationId xmlns:a16="http://schemas.microsoft.com/office/drawing/2014/main" id="{00000000-0008-0000-0800-00001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17</xdr:col>
          <xdr:colOff>0</xdr:colOff>
          <xdr:row>39</xdr:row>
          <xdr:rowOff>9525</xdr:rowOff>
        </xdr:to>
        <xdr:sp macro="" textlink="">
          <xdr:nvSpPr>
            <xdr:cNvPr id="403474" name="Check Box 18" hidden="1">
              <a:extLst>
                <a:ext uri="{63B3BB69-23CF-44E3-9099-C40C66FF867C}">
                  <a14:compatExt spid="_x0000_s403474"/>
                </a:ext>
                <a:ext uri="{FF2B5EF4-FFF2-40B4-BE49-F238E27FC236}">
                  <a16:creationId xmlns:a16="http://schemas.microsoft.com/office/drawing/2014/main" id="{00000000-0008-0000-0800-00001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23</xdr:col>
          <xdr:colOff>0</xdr:colOff>
          <xdr:row>30</xdr:row>
          <xdr:rowOff>19050</xdr:rowOff>
        </xdr:to>
        <xdr:sp macro="" textlink="">
          <xdr:nvSpPr>
            <xdr:cNvPr id="403475" name="Check Box 19" hidden="1">
              <a:extLst>
                <a:ext uri="{63B3BB69-23CF-44E3-9099-C40C66FF867C}">
                  <a14:compatExt spid="_x0000_s403475"/>
                </a:ext>
                <a:ext uri="{FF2B5EF4-FFF2-40B4-BE49-F238E27FC236}">
                  <a16:creationId xmlns:a16="http://schemas.microsoft.com/office/drawing/2014/main" id="{00000000-0008-0000-0800-00001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23</xdr:col>
          <xdr:colOff>0</xdr:colOff>
          <xdr:row>31</xdr:row>
          <xdr:rowOff>9525</xdr:rowOff>
        </xdr:to>
        <xdr:sp macro="" textlink="">
          <xdr:nvSpPr>
            <xdr:cNvPr id="403476" name="Check Box 20" hidden="1">
              <a:extLst>
                <a:ext uri="{63B3BB69-23CF-44E3-9099-C40C66FF867C}">
                  <a14:compatExt spid="_x0000_s403476"/>
                </a:ext>
                <a:ext uri="{FF2B5EF4-FFF2-40B4-BE49-F238E27FC236}">
                  <a16:creationId xmlns:a16="http://schemas.microsoft.com/office/drawing/2014/main" id="{00000000-0008-0000-0800-00001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23</xdr:col>
          <xdr:colOff>0</xdr:colOff>
          <xdr:row>32</xdr:row>
          <xdr:rowOff>19050</xdr:rowOff>
        </xdr:to>
        <xdr:sp macro="" textlink="">
          <xdr:nvSpPr>
            <xdr:cNvPr id="403477" name="Check Box 21" hidden="1">
              <a:extLst>
                <a:ext uri="{63B3BB69-23CF-44E3-9099-C40C66FF867C}">
                  <a14:compatExt spid="_x0000_s403477"/>
                </a:ext>
                <a:ext uri="{FF2B5EF4-FFF2-40B4-BE49-F238E27FC236}">
                  <a16:creationId xmlns:a16="http://schemas.microsoft.com/office/drawing/2014/main" id="{00000000-0008-0000-0800-00001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23</xdr:col>
          <xdr:colOff>0</xdr:colOff>
          <xdr:row>33</xdr:row>
          <xdr:rowOff>9525</xdr:rowOff>
        </xdr:to>
        <xdr:sp macro="" textlink="">
          <xdr:nvSpPr>
            <xdr:cNvPr id="403478" name="Check Box 22" hidden="1">
              <a:extLst>
                <a:ext uri="{63B3BB69-23CF-44E3-9099-C40C66FF867C}">
                  <a14:compatExt spid="_x0000_s403478"/>
                </a:ext>
                <a:ext uri="{FF2B5EF4-FFF2-40B4-BE49-F238E27FC236}">
                  <a16:creationId xmlns:a16="http://schemas.microsoft.com/office/drawing/2014/main" id="{00000000-0008-0000-0800-00001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23</xdr:col>
          <xdr:colOff>0</xdr:colOff>
          <xdr:row>34</xdr:row>
          <xdr:rowOff>19050</xdr:rowOff>
        </xdr:to>
        <xdr:sp macro="" textlink="">
          <xdr:nvSpPr>
            <xdr:cNvPr id="403479" name="Check Box 23" hidden="1">
              <a:extLst>
                <a:ext uri="{63B3BB69-23CF-44E3-9099-C40C66FF867C}">
                  <a14:compatExt spid="_x0000_s403479"/>
                </a:ext>
                <a:ext uri="{FF2B5EF4-FFF2-40B4-BE49-F238E27FC236}">
                  <a16:creationId xmlns:a16="http://schemas.microsoft.com/office/drawing/2014/main" id="{00000000-0008-0000-0800-00001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23</xdr:col>
          <xdr:colOff>0</xdr:colOff>
          <xdr:row>35</xdr:row>
          <xdr:rowOff>9525</xdr:rowOff>
        </xdr:to>
        <xdr:sp macro="" textlink="">
          <xdr:nvSpPr>
            <xdr:cNvPr id="403480" name="Check Box 24" hidden="1">
              <a:extLst>
                <a:ext uri="{63B3BB69-23CF-44E3-9099-C40C66FF867C}">
                  <a14:compatExt spid="_x0000_s403480"/>
                </a:ext>
                <a:ext uri="{FF2B5EF4-FFF2-40B4-BE49-F238E27FC236}">
                  <a16:creationId xmlns:a16="http://schemas.microsoft.com/office/drawing/2014/main" id="{00000000-0008-0000-0800-00001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23</xdr:col>
          <xdr:colOff>0</xdr:colOff>
          <xdr:row>36</xdr:row>
          <xdr:rowOff>19050</xdr:rowOff>
        </xdr:to>
        <xdr:sp macro="" textlink="">
          <xdr:nvSpPr>
            <xdr:cNvPr id="403481" name="Check Box 25" hidden="1">
              <a:extLst>
                <a:ext uri="{63B3BB69-23CF-44E3-9099-C40C66FF867C}">
                  <a14:compatExt spid="_x0000_s403481"/>
                </a:ext>
                <a:ext uri="{FF2B5EF4-FFF2-40B4-BE49-F238E27FC236}">
                  <a16:creationId xmlns:a16="http://schemas.microsoft.com/office/drawing/2014/main" id="{00000000-0008-0000-0800-00001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23</xdr:col>
          <xdr:colOff>0</xdr:colOff>
          <xdr:row>37</xdr:row>
          <xdr:rowOff>9525</xdr:rowOff>
        </xdr:to>
        <xdr:sp macro="" textlink="">
          <xdr:nvSpPr>
            <xdr:cNvPr id="403482" name="Check Box 26" hidden="1">
              <a:extLst>
                <a:ext uri="{63B3BB69-23CF-44E3-9099-C40C66FF867C}">
                  <a14:compatExt spid="_x0000_s403482"/>
                </a:ext>
                <a:ext uri="{FF2B5EF4-FFF2-40B4-BE49-F238E27FC236}">
                  <a16:creationId xmlns:a16="http://schemas.microsoft.com/office/drawing/2014/main" id="{00000000-0008-0000-0800-00001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23</xdr:col>
          <xdr:colOff>0</xdr:colOff>
          <xdr:row>38</xdr:row>
          <xdr:rowOff>19050</xdr:rowOff>
        </xdr:to>
        <xdr:sp macro="" textlink="">
          <xdr:nvSpPr>
            <xdr:cNvPr id="403483" name="Check Box 27" hidden="1">
              <a:extLst>
                <a:ext uri="{63B3BB69-23CF-44E3-9099-C40C66FF867C}">
                  <a14:compatExt spid="_x0000_s403483"/>
                </a:ext>
                <a:ext uri="{FF2B5EF4-FFF2-40B4-BE49-F238E27FC236}">
                  <a16:creationId xmlns:a16="http://schemas.microsoft.com/office/drawing/2014/main" id="{00000000-0008-0000-0800-00001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23</xdr:col>
          <xdr:colOff>0</xdr:colOff>
          <xdr:row>39</xdr:row>
          <xdr:rowOff>9525</xdr:rowOff>
        </xdr:to>
        <xdr:sp macro="" textlink="">
          <xdr:nvSpPr>
            <xdr:cNvPr id="403484" name="Check Box 28" hidden="1">
              <a:extLst>
                <a:ext uri="{63B3BB69-23CF-44E3-9099-C40C66FF867C}">
                  <a14:compatExt spid="_x0000_s403484"/>
                </a:ext>
                <a:ext uri="{FF2B5EF4-FFF2-40B4-BE49-F238E27FC236}">
                  <a16:creationId xmlns:a16="http://schemas.microsoft.com/office/drawing/2014/main" id="{00000000-0008-0000-0800-00001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12</xdr:col>
          <xdr:colOff>0</xdr:colOff>
          <xdr:row>42</xdr:row>
          <xdr:rowOff>19050</xdr:rowOff>
        </xdr:to>
        <xdr:sp macro="" textlink="">
          <xdr:nvSpPr>
            <xdr:cNvPr id="403485" name="Check Box 29" hidden="1">
              <a:extLst>
                <a:ext uri="{63B3BB69-23CF-44E3-9099-C40C66FF867C}">
                  <a14:compatExt spid="_x0000_s403485"/>
                </a:ext>
                <a:ext uri="{FF2B5EF4-FFF2-40B4-BE49-F238E27FC236}">
                  <a16:creationId xmlns:a16="http://schemas.microsoft.com/office/drawing/2014/main" id="{00000000-0008-0000-0800-00001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0</xdr:rowOff>
        </xdr:from>
        <xdr:to>
          <xdr:col>16</xdr:col>
          <xdr:colOff>0</xdr:colOff>
          <xdr:row>13</xdr:row>
          <xdr:rowOff>19050</xdr:rowOff>
        </xdr:to>
        <xdr:sp macro="" textlink="">
          <xdr:nvSpPr>
            <xdr:cNvPr id="403487" name="Check Box 31" hidden="1">
              <a:extLst>
                <a:ext uri="{63B3BB69-23CF-44E3-9099-C40C66FF867C}">
                  <a14:compatExt spid="_x0000_s403487"/>
                </a:ext>
                <a:ext uri="{FF2B5EF4-FFF2-40B4-BE49-F238E27FC236}">
                  <a16:creationId xmlns:a16="http://schemas.microsoft.com/office/drawing/2014/main" id="{00000000-0008-0000-0800-00001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180975</xdr:rowOff>
        </xdr:from>
        <xdr:to>
          <xdr:col>20</xdr:col>
          <xdr:colOff>0</xdr:colOff>
          <xdr:row>14</xdr:row>
          <xdr:rowOff>9525</xdr:rowOff>
        </xdr:to>
        <xdr:sp macro="" textlink="">
          <xdr:nvSpPr>
            <xdr:cNvPr id="403488" name="Check Box 32" hidden="1">
              <a:extLst>
                <a:ext uri="{63B3BB69-23CF-44E3-9099-C40C66FF867C}">
                  <a14:compatExt spid="_x0000_s403488"/>
                </a:ext>
                <a:ext uri="{FF2B5EF4-FFF2-40B4-BE49-F238E27FC236}">
                  <a16:creationId xmlns:a16="http://schemas.microsoft.com/office/drawing/2014/main" id="{00000000-0008-0000-0800-00002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180975</xdr:rowOff>
        </xdr:from>
        <xdr:to>
          <xdr:col>16</xdr:col>
          <xdr:colOff>0</xdr:colOff>
          <xdr:row>14</xdr:row>
          <xdr:rowOff>9525</xdr:rowOff>
        </xdr:to>
        <xdr:sp macro="" textlink="">
          <xdr:nvSpPr>
            <xdr:cNvPr id="403489" name="Check Box 33" hidden="1">
              <a:extLst>
                <a:ext uri="{63B3BB69-23CF-44E3-9099-C40C66FF867C}">
                  <a14:compatExt spid="_x0000_s403489"/>
                </a:ext>
                <a:ext uri="{FF2B5EF4-FFF2-40B4-BE49-F238E27FC236}">
                  <a16:creationId xmlns:a16="http://schemas.microsoft.com/office/drawing/2014/main" id="{00000000-0008-0000-0800-00002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0</xdr:rowOff>
        </xdr:from>
        <xdr:to>
          <xdr:col>20</xdr:col>
          <xdr:colOff>0</xdr:colOff>
          <xdr:row>13</xdr:row>
          <xdr:rowOff>19050</xdr:rowOff>
        </xdr:to>
        <xdr:sp macro="" textlink="">
          <xdr:nvSpPr>
            <xdr:cNvPr id="403490" name="Check Box 34" hidden="1">
              <a:extLst>
                <a:ext uri="{63B3BB69-23CF-44E3-9099-C40C66FF867C}">
                  <a14:compatExt spid="_x0000_s403490"/>
                </a:ext>
                <a:ext uri="{FF2B5EF4-FFF2-40B4-BE49-F238E27FC236}">
                  <a16:creationId xmlns:a16="http://schemas.microsoft.com/office/drawing/2014/main" id="{00000000-0008-0000-0800-00002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11</xdr:row>
          <xdr:rowOff>180975</xdr:rowOff>
        </xdr:from>
        <xdr:to>
          <xdr:col>26</xdr:col>
          <xdr:colOff>0</xdr:colOff>
          <xdr:row>13</xdr:row>
          <xdr:rowOff>9525</xdr:rowOff>
        </xdr:to>
        <xdr:sp macro="" textlink="">
          <xdr:nvSpPr>
            <xdr:cNvPr id="403491" name="Check Box 35" hidden="1">
              <a:extLst>
                <a:ext uri="{63B3BB69-23CF-44E3-9099-C40C66FF867C}">
                  <a14:compatExt spid="_x0000_s403491"/>
                </a:ext>
                <a:ext uri="{FF2B5EF4-FFF2-40B4-BE49-F238E27FC236}">
                  <a16:creationId xmlns:a16="http://schemas.microsoft.com/office/drawing/2014/main" id="{00000000-0008-0000-0800-00002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238125</xdr:rowOff>
        </xdr:from>
        <xdr:to>
          <xdr:col>15</xdr:col>
          <xdr:colOff>0</xdr:colOff>
          <xdr:row>18</xdr:row>
          <xdr:rowOff>19050</xdr:rowOff>
        </xdr:to>
        <xdr:sp macro="" textlink="">
          <xdr:nvSpPr>
            <xdr:cNvPr id="403492" name="Check Box 36" hidden="1">
              <a:extLst>
                <a:ext uri="{63B3BB69-23CF-44E3-9099-C40C66FF867C}">
                  <a14:compatExt spid="_x0000_s403492"/>
                </a:ext>
                <a:ext uri="{FF2B5EF4-FFF2-40B4-BE49-F238E27FC236}">
                  <a16:creationId xmlns:a16="http://schemas.microsoft.com/office/drawing/2014/main" id="{00000000-0008-0000-0800-00002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18</xdr:col>
          <xdr:colOff>0</xdr:colOff>
          <xdr:row>18</xdr:row>
          <xdr:rowOff>19050</xdr:rowOff>
        </xdr:to>
        <xdr:sp macro="" textlink="">
          <xdr:nvSpPr>
            <xdr:cNvPr id="403493" name="Check Box 37" hidden="1">
              <a:extLst>
                <a:ext uri="{63B3BB69-23CF-44E3-9099-C40C66FF867C}">
                  <a14:compatExt spid="_x0000_s403493"/>
                </a:ext>
                <a:ext uri="{FF2B5EF4-FFF2-40B4-BE49-F238E27FC236}">
                  <a16:creationId xmlns:a16="http://schemas.microsoft.com/office/drawing/2014/main" id="{00000000-0008-0000-0800-00002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46</xdr:row>
          <xdr:rowOff>0</xdr:rowOff>
        </xdr:from>
        <xdr:to>
          <xdr:col>25</xdr:col>
          <xdr:colOff>0</xdr:colOff>
          <xdr:row>47</xdr:row>
          <xdr:rowOff>19050</xdr:rowOff>
        </xdr:to>
        <xdr:sp macro="" textlink="">
          <xdr:nvSpPr>
            <xdr:cNvPr id="403494" name="Check Box 38" hidden="1">
              <a:extLst>
                <a:ext uri="{63B3BB69-23CF-44E3-9099-C40C66FF867C}">
                  <a14:compatExt spid="_x0000_s403494"/>
                </a:ext>
                <a:ext uri="{FF2B5EF4-FFF2-40B4-BE49-F238E27FC236}">
                  <a16:creationId xmlns:a16="http://schemas.microsoft.com/office/drawing/2014/main" id="{00000000-0008-0000-0800-00002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19050</xdr:rowOff>
        </xdr:to>
        <xdr:sp macro="" textlink="">
          <xdr:nvSpPr>
            <xdr:cNvPr id="403495" name="Check Box 39" hidden="1">
              <a:extLst>
                <a:ext uri="{63B3BB69-23CF-44E3-9099-C40C66FF867C}">
                  <a14:compatExt spid="_x0000_s403495"/>
                </a:ext>
                <a:ext uri="{FF2B5EF4-FFF2-40B4-BE49-F238E27FC236}">
                  <a16:creationId xmlns:a16="http://schemas.microsoft.com/office/drawing/2014/main" id="{00000000-0008-0000-0800-00002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25</xdr:col>
          <xdr:colOff>0</xdr:colOff>
          <xdr:row>48</xdr:row>
          <xdr:rowOff>19050</xdr:rowOff>
        </xdr:to>
        <xdr:sp macro="" textlink="">
          <xdr:nvSpPr>
            <xdr:cNvPr id="403498" name="Check Box 42" hidden="1">
              <a:extLst>
                <a:ext uri="{63B3BB69-23CF-44E3-9099-C40C66FF867C}">
                  <a14:compatExt spid="_x0000_s403498"/>
                </a:ext>
                <a:ext uri="{FF2B5EF4-FFF2-40B4-BE49-F238E27FC236}">
                  <a16:creationId xmlns:a16="http://schemas.microsoft.com/office/drawing/2014/main" id="{00000000-0008-0000-0800-00002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25</xdr:col>
          <xdr:colOff>0</xdr:colOff>
          <xdr:row>49</xdr:row>
          <xdr:rowOff>19050</xdr:rowOff>
        </xdr:to>
        <xdr:sp macro="" textlink="">
          <xdr:nvSpPr>
            <xdr:cNvPr id="403499" name="Check Box 43" hidden="1">
              <a:extLst>
                <a:ext uri="{63B3BB69-23CF-44E3-9099-C40C66FF867C}">
                  <a14:compatExt spid="_x0000_s403499"/>
                </a:ext>
                <a:ext uri="{FF2B5EF4-FFF2-40B4-BE49-F238E27FC236}">
                  <a16:creationId xmlns:a16="http://schemas.microsoft.com/office/drawing/2014/main" id="{00000000-0008-0000-0800-00002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48</xdr:row>
          <xdr:rowOff>0</xdr:rowOff>
        </xdr:from>
        <xdr:to>
          <xdr:col>27</xdr:col>
          <xdr:colOff>0</xdr:colOff>
          <xdr:row>49</xdr:row>
          <xdr:rowOff>19050</xdr:rowOff>
        </xdr:to>
        <xdr:sp macro="" textlink="">
          <xdr:nvSpPr>
            <xdr:cNvPr id="403500" name="Check Box 44" hidden="1">
              <a:extLst>
                <a:ext uri="{63B3BB69-23CF-44E3-9099-C40C66FF867C}">
                  <a14:compatExt spid="_x0000_s403500"/>
                </a:ext>
                <a:ext uri="{FF2B5EF4-FFF2-40B4-BE49-F238E27FC236}">
                  <a16:creationId xmlns:a16="http://schemas.microsoft.com/office/drawing/2014/main" id="{00000000-0008-0000-0800-00002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25</xdr:col>
          <xdr:colOff>0</xdr:colOff>
          <xdr:row>50</xdr:row>
          <xdr:rowOff>19050</xdr:rowOff>
        </xdr:to>
        <xdr:sp macro="" textlink="">
          <xdr:nvSpPr>
            <xdr:cNvPr id="403503" name="Check Box 47" hidden="1">
              <a:extLst>
                <a:ext uri="{63B3BB69-23CF-44E3-9099-C40C66FF867C}">
                  <a14:compatExt spid="_x0000_s403503"/>
                </a:ext>
                <a:ext uri="{FF2B5EF4-FFF2-40B4-BE49-F238E27FC236}">
                  <a16:creationId xmlns:a16="http://schemas.microsoft.com/office/drawing/2014/main" id="{00000000-0008-0000-0800-00002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25</xdr:col>
          <xdr:colOff>0</xdr:colOff>
          <xdr:row>51</xdr:row>
          <xdr:rowOff>19050</xdr:rowOff>
        </xdr:to>
        <xdr:sp macro="" textlink="">
          <xdr:nvSpPr>
            <xdr:cNvPr id="403504" name="Check Box 48" hidden="1">
              <a:extLst>
                <a:ext uri="{63B3BB69-23CF-44E3-9099-C40C66FF867C}">
                  <a14:compatExt spid="_x0000_s403504"/>
                </a:ext>
                <a:ext uri="{FF2B5EF4-FFF2-40B4-BE49-F238E27FC236}">
                  <a16:creationId xmlns:a16="http://schemas.microsoft.com/office/drawing/2014/main" id="{00000000-0008-0000-0800-00003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19050</xdr:rowOff>
        </xdr:to>
        <xdr:sp macro="" textlink="">
          <xdr:nvSpPr>
            <xdr:cNvPr id="403505" name="Check Box 49" hidden="1">
              <a:extLst>
                <a:ext uri="{63B3BB69-23CF-44E3-9099-C40C66FF867C}">
                  <a14:compatExt spid="_x0000_s403505"/>
                </a:ext>
                <a:ext uri="{FF2B5EF4-FFF2-40B4-BE49-F238E27FC236}">
                  <a16:creationId xmlns:a16="http://schemas.microsoft.com/office/drawing/2014/main" id="{00000000-0008-0000-0800-00003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25</xdr:col>
          <xdr:colOff>0</xdr:colOff>
          <xdr:row>52</xdr:row>
          <xdr:rowOff>19050</xdr:rowOff>
        </xdr:to>
        <xdr:sp macro="" textlink="">
          <xdr:nvSpPr>
            <xdr:cNvPr id="403508" name="Check Box 52" hidden="1">
              <a:extLst>
                <a:ext uri="{63B3BB69-23CF-44E3-9099-C40C66FF867C}">
                  <a14:compatExt spid="_x0000_s403508"/>
                </a:ext>
                <a:ext uri="{FF2B5EF4-FFF2-40B4-BE49-F238E27FC236}">
                  <a16:creationId xmlns:a16="http://schemas.microsoft.com/office/drawing/2014/main" id="{00000000-0008-0000-0800-00003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0</xdr:rowOff>
        </xdr:from>
        <xdr:to>
          <xdr:col>11</xdr:col>
          <xdr:colOff>0</xdr:colOff>
          <xdr:row>47</xdr:row>
          <xdr:rowOff>19050</xdr:rowOff>
        </xdr:to>
        <xdr:sp macro="" textlink="">
          <xdr:nvSpPr>
            <xdr:cNvPr id="403509" name="Check Box 53" hidden="1">
              <a:extLst>
                <a:ext uri="{63B3BB69-23CF-44E3-9099-C40C66FF867C}">
                  <a14:compatExt spid="_x0000_s403509"/>
                </a:ext>
                <a:ext uri="{FF2B5EF4-FFF2-40B4-BE49-F238E27FC236}">
                  <a16:creationId xmlns:a16="http://schemas.microsoft.com/office/drawing/2014/main" id="{00000000-0008-0000-0800-00003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48</xdr:row>
          <xdr:rowOff>0</xdr:rowOff>
        </xdr:from>
        <xdr:to>
          <xdr:col>11</xdr:col>
          <xdr:colOff>0</xdr:colOff>
          <xdr:row>49</xdr:row>
          <xdr:rowOff>19050</xdr:rowOff>
        </xdr:to>
        <xdr:sp macro="" textlink="">
          <xdr:nvSpPr>
            <xdr:cNvPr id="403510" name="Check Box 54" hidden="1">
              <a:extLst>
                <a:ext uri="{63B3BB69-23CF-44E3-9099-C40C66FF867C}">
                  <a14:compatExt spid="_x0000_s403510"/>
                </a:ext>
                <a:ext uri="{FF2B5EF4-FFF2-40B4-BE49-F238E27FC236}">
                  <a16:creationId xmlns:a16="http://schemas.microsoft.com/office/drawing/2014/main" id="{00000000-0008-0000-0800-00003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0</xdr:rowOff>
        </xdr:from>
        <xdr:to>
          <xdr:col>11</xdr:col>
          <xdr:colOff>0</xdr:colOff>
          <xdr:row>51</xdr:row>
          <xdr:rowOff>19050</xdr:rowOff>
        </xdr:to>
        <xdr:sp macro="" textlink="">
          <xdr:nvSpPr>
            <xdr:cNvPr id="403511" name="Check Box 55" hidden="1">
              <a:extLst>
                <a:ext uri="{63B3BB69-23CF-44E3-9099-C40C66FF867C}">
                  <a14:compatExt spid="_x0000_s403511"/>
                </a:ext>
                <a:ext uri="{FF2B5EF4-FFF2-40B4-BE49-F238E27FC236}">
                  <a16:creationId xmlns:a16="http://schemas.microsoft.com/office/drawing/2014/main" id="{00000000-0008-0000-0800-00003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4</xdr:row>
          <xdr:rowOff>190500</xdr:rowOff>
        </xdr:from>
        <xdr:to>
          <xdr:col>11</xdr:col>
          <xdr:colOff>19050</xdr:colOff>
          <xdr:row>6</xdr:row>
          <xdr:rowOff>0</xdr:rowOff>
        </xdr:to>
        <xdr:sp macro="" textlink="">
          <xdr:nvSpPr>
            <xdr:cNvPr id="403512" name="Check Box 56" hidden="1">
              <a:extLst>
                <a:ext uri="{63B3BB69-23CF-44E3-9099-C40C66FF867C}">
                  <a14:compatExt spid="_x0000_s403512"/>
                </a:ext>
                <a:ext uri="{FF2B5EF4-FFF2-40B4-BE49-F238E27FC236}">
                  <a16:creationId xmlns:a16="http://schemas.microsoft.com/office/drawing/2014/main" id="{00000000-0008-0000-0800-00003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0</xdr:rowOff>
        </xdr:from>
        <xdr:to>
          <xdr:col>17</xdr:col>
          <xdr:colOff>19050</xdr:colOff>
          <xdr:row>6</xdr:row>
          <xdr:rowOff>0</xdr:rowOff>
        </xdr:to>
        <xdr:sp macro="" textlink="">
          <xdr:nvSpPr>
            <xdr:cNvPr id="403513" name="Check Box 57" hidden="1">
              <a:extLst>
                <a:ext uri="{63B3BB69-23CF-44E3-9099-C40C66FF867C}">
                  <a14:compatExt spid="_x0000_s403513"/>
                </a:ext>
                <a:ext uri="{FF2B5EF4-FFF2-40B4-BE49-F238E27FC236}">
                  <a16:creationId xmlns:a16="http://schemas.microsoft.com/office/drawing/2014/main" id="{00000000-0008-0000-0800-00003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xdr:row>
          <xdr:rowOff>0</xdr:rowOff>
        </xdr:from>
        <xdr:to>
          <xdr:col>24</xdr:col>
          <xdr:colOff>0</xdr:colOff>
          <xdr:row>6</xdr:row>
          <xdr:rowOff>19050</xdr:rowOff>
        </xdr:to>
        <xdr:sp macro="" textlink="">
          <xdr:nvSpPr>
            <xdr:cNvPr id="403514" name="Check Box 58" hidden="1">
              <a:extLst>
                <a:ext uri="{63B3BB69-23CF-44E3-9099-C40C66FF867C}">
                  <a14:compatExt spid="_x0000_s403514"/>
                </a:ext>
                <a:ext uri="{FF2B5EF4-FFF2-40B4-BE49-F238E27FC236}">
                  <a16:creationId xmlns:a16="http://schemas.microsoft.com/office/drawing/2014/main" id="{00000000-0008-0000-0800-00003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0</xdr:rowOff>
        </xdr:from>
        <xdr:to>
          <xdr:col>10</xdr:col>
          <xdr:colOff>0</xdr:colOff>
          <xdr:row>10</xdr:row>
          <xdr:rowOff>19050</xdr:rowOff>
        </xdr:to>
        <xdr:sp macro="" textlink="">
          <xdr:nvSpPr>
            <xdr:cNvPr id="403525" name="Check Box 69" hidden="1">
              <a:extLst>
                <a:ext uri="{63B3BB69-23CF-44E3-9099-C40C66FF867C}">
                  <a14:compatExt spid="_x0000_s403525"/>
                </a:ext>
                <a:ext uri="{FF2B5EF4-FFF2-40B4-BE49-F238E27FC236}">
                  <a16:creationId xmlns:a16="http://schemas.microsoft.com/office/drawing/2014/main" id="{00000000-0008-0000-0800-00004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12</xdr:col>
          <xdr:colOff>0</xdr:colOff>
          <xdr:row>41</xdr:row>
          <xdr:rowOff>19050</xdr:rowOff>
        </xdr:to>
        <xdr:sp macro="" textlink="">
          <xdr:nvSpPr>
            <xdr:cNvPr id="403526" name="Check Box 70" hidden="1">
              <a:extLst>
                <a:ext uri="{63B3BB69-23CF-44E3-9099-C40C66FF867C}">
                  <a14:compatExt spid="_x0000_s403526"/>
                </a:ext>
                <a:ext uri="{FF2B5EF4-FFF2-40B4-BE49-F238E27FC236}">
                  <a16:creationId xmlns:a16="http://schemas.microsoft.com/office/drawing/2014/main" id="{00000000-0008-0000-0800-00004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17</xdr:col>
          <xdr:colOff>0</xdr:colOff>
          <xdr:row>41</xdr:row>
          <xdr:rowOff>19050</xdr:rowOff>
        </xdr:to>
        <xdr:sp macro="" textlink="">
          <xdr:nvSpPr>
            <xdr:cNvPr id="403527" name="Check Box 71" hidden="1">
              <a:extLst>
                <a:ext uri="{63B3BB69-23CF-44E3-9099-C40C66FF867C}">
                  <a14:compatExt spid="_x0000_s403527"/>
                </a:ext>
                <a:ext uri="{FF2B5EF4-FFF2-40B4-BE49-F238E27FC236}">
                  <a16:creationId xmlns:a16="http://schemas.microsoft.com/office/drawing/2014/main" id="{00000000-0008-0000-0800-00004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23</xdr:col>
          <xdr:colOff>0</xdr:colOff>
          <xdr:row>40</xdr:row>
          <xdr:rowOff>19050</xdr:rowOff>
        </xdr:to>
        <xdr:sp macro="" textlink="">
          <xdr:nvSpPr>
            <xdr:cNvPr id="403528" name="Check Box 72" hidden="1">
              <a:extLst>
                <a:ext uri="{63B3BB69-23CF-44E3-9099-C40C66FF867C}">
                  <a14:compatExt spid="_x0000_s403528"/>
                </a:ext>
                <a:ext uri="{FF2B5EF4-FFF2-40B4-BE49-F238E27FC236}">
                  <a16:creationId xmlns:a16="http://schemas.microsoft.com/office/drawing/2014/main" id="{00000000-0008-0000-0800-00004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23</xdr:col>
          <xdr:colOff>0</xdr:colOff>
          <xdr:row>41</xdr:row>
          <xdr:rowOff>19050</xdr:rowOff>
        </xdr:to>
        <xdr:sp macro="" textlink="">
          <xdr:nvSpPr>
            <xdr:cNvPr id="403529" name="Check Box 73" hidden="1">
              <a:extLst>
                <a:ext uri="{63B3BB69-23CF-44E3-9099-C40C66FF867C}">
                  <a14:compatExt spid="_x0000_s403529"/>
                </a:ext>
                <a:ext uri="{FF2B5EF4-FFF2-40B4-BE49-F238E27FC236}">
                  <a16:creationId xmlns:a16="http://schemas.microsoft.com/office/drawing/2014/main" id="{00000000-0008-0000-0800-00004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19050</xdr:rowOff>
        </xdr:to>
        <xdr:sp macro="" textlink="">
          <xdr:nvSpPr>
            <xdr:cNvPr id="403530" name="Check Box 74" hidden="1">
              <a:extLst>
                <a:ext uri="{63B3BB69-23CF-44E3-9099-C40C66FF867C}">
                  <a14:compatExt spid="_x0000_s403530"/>
                </a:ext>
                <a:ext uri="{FF2B5EF4-FFF2-40B4-BE49-F238E27FC236}">
                  <a16:creationId xmlns:a16="http://schemas.microsoft.com/office/drawing/2014/main" id="{00000000-0008-0000-0800-00004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19050</xdr:rowOff>
        </xdr:to>
        <xdr:sp macro="" textlink="">
          <xdr:nvSpPr>
            <xdr:cNvPr id="403531" name="Check Box 75" hidden="1">
              <a:extLst>
                <a:ext uri="{63B3BB69-23CF-44E3-9099-C40C66FF867C}">
                  <a14:compatExt spid="_x0000_s403531"/>
                </a:ext>
                <a:ext uri="{FF2B5EF4-FFF2-40B4-BE49-F238E27FC236}">
                  <a16:creationId xmlns:a16="http://schemas.microsoft.com/office/drawing/2014/main" id="{00000000-0008-0000-0800-00004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19050</xdr:rowOff>
        </xdr:to>
        <xdr:sp macro="" textlink="">
          <xdr:nvSpPr>
            <xdr:cNvPr id="403532" name="Check Box 76" hidden="1">
              <a:extLst>
                <a:ext uri="{63B3BB69-23CF-44E3-9099-C40C66FF867C}">
                  <a14:compatExt spid="_x0000_s403532"/>
                </a:ext>
                <a:ext uri="{FF2B5EF4-FFF2-40B4-BE49-F238E27FC236}">
                  <a16:creationId xmlns:a16="http://schemas.microsoft.com/office/drawing/2014/main" id="{00000000-0008-0000-0800-00004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25</xdr:col>
          <xdr:colOff>19050</xdr:colOff>
          <xdr:row>6</xdr:row>
          <xdr:rowOff>0</xdr:rowOff>
        </xdr:to>
        <xdr:sp macro="" textlink="">
          <xdr:nvSpPr>
            <xdr:cNvPr id="403534" name="Check Box 78" hidden="1">
              <a:extLst>
                <a:ext uri="{63B3BB69-23CF-44E3-9099-C40C66FF867C}">
                  <a14:compatExt spid="_x0000_s403534"/>
                </a:ext>
                <a:ext uri="{FF2B5EF4-FFF2-40B4-BE49-F238E27FC236}">
                  <a16:creationId xmlns:a16="http://schemas.microsoft.com/office/drawing/2014/main" id="{00000000-0008-0000-0800-00004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180975</xdr:rowOff>
        </xdr:from>
        <xdr:to>
          <xdr:col>11</xdr:col>
          <xdr:colOff>9525</xdr:colOff>
          <xdr:row>7</xdr:row>
          <xdr:rowOff>180975</xdr:rowOff>
        </xdr:to>
        <xdr:sp macro="" textlink="">
          <xdr:nvSpPr>
            <xdr:cNvPr id="403535" name="Check Box 79" hidden="1">
              <a:extLst>
                <a:ext uri="{63B3BB69-23CF-44E3-9099-C40C66FF867C}">
                  <a14:compatExt spid="_x0000_s403535"/>
                </a:ext>
                <a:ext uri="{FF2B5EF4-FFF2-40B4-BE49-F238E27FC236}">
                  <a16:creationId xmlns:a16="http://schemas.microsoft.com/office/drawing/2014/main" id="{00000000-0008-0000-0800-00004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11</xdr:col>
          <xdr:colOff>9525</xdr:colOff>
          <xdr:row>7</xdr:row>
          <xdr:rowOff>0</xdr:rowOff>
        </xdr:to>
        <xdr:sp macro="" textlink="">
          <xdr:nvSpPr>
            <xdr:cNvPr id="403536" name="Check Box 80" hidden="1">
              <a:extLst>
                <a:ext uri="{63B3BB69-23CF-44E3-9099-C40C66FF867C}">
                  <a14:compatExt spid="_x0000_s403536"/>
                </a:ext>
                <a:ext uri="{FF2B5EF4-FFF2-40B4-BE49-F238E27FC236}">
                  <a16:creationId xmlns:a16="http://schemas.microsoft.com/office/drawing/2014/main" id="{00000000-0008-0000-0800-00005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15</xdr:col>
          <xdr:colOff>9525</xdr:colOff>
          <xdr:row>7</xdr:row>
          <xdr:rowOff>0</xdr:rowOff>
        </xdr:to>
        <xdr:sp macro="" textlink="">
          <xdr:nvSpPr>
            <xdr:cNvPr id="403537" name="Check Box 81" hidden="1">
              <a:extLst>
                <a:ext uri="{63B3BB69-23CF-44E3-9099-C40C66FF867C}">
                  <a14:compatExt spid="_x0000_s403537"/>
                </a:ext>
                <a:ext uri="{FF2B5EF4-FFF2-40B4-BE49-F238E27FC236}">
                  <a16:creationId xmlns:a16="http://schemas.microsoft.com/office/drawing/2014/main" id="{00000000-0008-0000-0800-00005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19</xdr:col>
          <xdr:colOff>9525</xdr:colOff>
          <xdr:row>7</xdr:row>
          <xdr:rowOff>0</xdr:rowOff>
        </xdr:to>
        <xdr:sp macro="" textlink="">
          <xdr:nvSpPr>
            <xdr:cNvPr id="403538" name="Check Box 82" hidden="1">
              <a:extLst>
                <a:ext uri="{63B3BB69-23CF-44E3-9099-C40C66FF867C}">
                  <a14:compatExt spid="_x0000_s403538"/>
                </a:ext>
                <a:ext uri="{FF2B5EF4-FFF2-40B4-BE49-F238E27FC236}">
                  <a16:creationId xmlns:a16="http://schemas.microsoft.com/office/drawing/2014/main" id="{00000000-0008-0000-0800-00005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9525</xdr:colOff>
          <xdr:row>7</xdr:row>
          <xdr:rowOff>0</xdr:rowOff>
        </xdr:to>
        <xdr:sp macro="" textlink="">
          <xdr:nvSpPr>
            <xdr:cNvPr id="403540" name="Check Box 84" hidden="1">
              <a:extLst>
                <a:ext uri="{63B3BB69-23CF-44E3-9099-C40C66FF867C}">
                  <a14:compatExt spid="_x0000_s403540"/>
                </a:ext>
                <a:ext uri="{FF2B5EF4-FFF2-40B4-BE49-F238E27FC236}">
                  <a16:creationId xmlns:a16="http://schemas.microsoft.com/office/drawing/2014/main" id="{00000000-0008-0000-0800-00005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28</xdr:col>
          <xdr:colOff>9525</xdr:colOff>
          <xdr:row>7</xdr:row>
          <xdr:rowOff>0</xdr:rowOff>
        </xdr:to>
        <xdr:sp macro="" textlink="">
          <xdr:nvSpPr>
            <xdr:cNvPr id="403541" name="Check Box 85" hidden="1">
              <a:extLst>
                <a:ext uri="{63B3BB69-23CF-44E3-9099-C40C66FF867C}">
                  <a14:compatExt spid="_x0000_s403541"/>
                </a:ext>
                <a:ext uri="{FF2B5EF4-FFF2-40B4-BE49-F238E27FC236}">
                  <a16:creationId xmlns:a16="http://schemas.microsoft.com/office/drawing/2014/main" id="{00000000-0008-0000-0800-00005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xdr:row>
          <xdr:rowOff>0</xdr:rowOff>
        </xdr:from>
        <xdr:to>
          <xdr:col>32</xdr:col>
          <xdr:colOff>9525</xdr:colOff>
          <xdr:row>7</xdr:row>
          <xdr:rowOff>0</xdr:rowOff>
        </xdr:to>
        <xdr:sp macro="" textlink="">
          <xdr:nvSpPr>
            <xdr:cNvPr id="403542" name="Check Box 86" hidden="1">
              <a:extLst>
                <a:ext uri="{63B3BB69-23CF-44E3-9099-C40C66FF867C}">
                  <a14:compatExt spid="_x0000_s403542"/>
                </a:ext>
                <a:ext uri="{FF2B5EF4-FFF2-40B4-BE49-F238E27FC236}">
                  <a16:creationId xmlns:a16="http://schemas.microsoft.com/office/drawing/2014/main" id="{00000000-0008-0000-0800-00005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9525</xdr:rowOff>
        </xdr:from>
        <xdr:to>
          <xdr:col>11</xdr:col>
          <xdr:colOff>9525</xdr:colOff>
          <xdr:row>9</xdr:row>
          <xdr:rowOff>9525</xdr:rowOff>
        </xdr:to>
        <xdr:sp macro="" textlink="">
          <xdr:nvSpPr>
            <xdr:cNvPr id="403543" name="Check Box 87" hidden="1">
              <a:extLst>
                <a:ext uri="{63B3BB69-23CF-44E3-9099-C40C66FF867C}">
                  <a14:compatExt spid="_x0000_s403543"/>
                </a:ext>
                <a:ext uri="{FF2B5EF4-FFF2-40B4-BE49-F238E27FC236}">
                  <a16:creationId xmlns:a16="http://schemas.microsoft.com/office/drawing/2014/main" id="{00000000-0008-0000-0800-00005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9525</xdr:colOff>
          <xdr:row>9</xdr:row>
          <xdr:rowOff>0</xdr:rowOff>
        </xdr:to>
        <xdr:sp macro="" textlink="">
          <xdr:nvSpPr>
            <xdr:cNvPr id="403545" name="Check Box 89" hidden="1">
              <a:extLst>
                <a:ext uri="{63B3BB69-23CF-44E3-9099-C40C66FF867C}">
                  <a14:compatExt spid="_x0000_s403545"/>
                </a:ext>
                <a:ext uri="{FF2B5EF4-FFF2-40B4-BE49-F238E27FC236}">
                  <a16:creationId xmlns:a16="http://schemas.microsoft.com/office/drawing/2014/main" id="{00000000-0008-0000-0800-00005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9525</xdr:colOff>
          <xdr:row>10</xdr:row>
          <xdr:rowOff>0</xdr:rowOff>
        </xdr:to>
        <xdr:sp macro="" textlink="">
          <xdr:nvSpPr>
            <xdr:cNvPr id="403546" name="Check Box 90" hidden="1">
              <a:extLst>
                <a:ext uri="{63B3BB69-23CF-44E3-9099-C40C66FF867C}">
                  <a14:compatExt spid="_x0000_s403546"/>
                </a:ext>
                <a:ext uri="{FF2B5EF4-FFF2-40B4-BE49-F238E27FC236}">
                  <a16:creationId xmlns:a16="http://schemas.microsoft.com/office/drawing/2014/main" id="{00000000-0008-0000-0800-00005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9525</xdr:colOff>
          <xdr:row>10</xdr:row>
          <xdr:rowOff>0</xdr:rowOff>
        </xdr:to>
        <xdr:sp macro="" textlink="">
          <xdr:nvSpPr>
            <xdr:cNvPr id="403547" name="Check Box 91" hidden="1">
              <a:extLst>
                <a:ext uri="{63B3BB69-23CF-44E3-9099-C40C66FF867C}">
                  <a14:compatExt spid="_x0000_s403547"/>
                </a:ext>
                <a:ext uri="{FF2B5EF4-FFF2-40B4-BE49-F238E27FC236}">
                  <a16:creationId xmlns:a16="http://schemas.microsoft.com/office/drawing/2014/main" id="{00000000-0008-0000-0800-00005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180975</xdr:rowOff>
        </xdr:from>
        <xdr:to>
          <xdr:col>17</xdr:col>
          <xdr:colOff>9525</xdr:colOff>
          <xdr:row>13</xdr:row>
          <xdr:rowOff>180975</xdr:rowOff>
        </xdr:to>
        <xdr:sp macro="" textlink="">
          <xdr:nvSpPr>
            <xdr:cNvPr id="403548" name="Check Box 92" hidden="1">
              <a:extLst>
                <a:ext uri="{63B3BB69-23CF-44E3-9099-C40C66FF867C}">
                  <a14:compatExt spid="_x0000_s403548"/>
                </a:ext>
                <a:ext uri="{FF2B5EF4-FFF2-40B4-BE49-F238E27FC236}">
                  <a16:creationId xmlns:a16="http://schemas.microsoft.com/office/drawing/2014/main" id="{00000000-0008-0000-0800-00005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180975</xdr:rowOff>
        </xdr:from>
        <xdr:to>
          <xdr:col>17</xdr:col>
          <xdr:colOff>9525</xdr:colOff>
          <xdr:row>12</xdr:row>
          <xdr:rowOff>180975</xdr:rowOff>
        </xdr:to>
        <xdr:sp macro="" textlink="">
          <xdr:nvSpPr>
            <xdr:cNvPr id="403549" name="Check Box 93" hidden="1">
              <a:extLst>
                <a:ext uri="{63B3BB69-23CF-44E3-9099-C40C66FF867C}">
                  <a14:compatExt spid="_x0000_s403549"/>
                </a:ext>
                <a:ext uri="{FF2B5EF4-FFF2-40B4-BE49-F238E27FC236}">
                  <a16:creationId xmlns:a16="http://schemas.microsoft.com/office/drawing/2014/main" id="{00000000-0008-0000-0800-00005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180975</xdr:rowOff>
        </xdr:from>
        <xdr:to>
          <xdr:col>21</xdr:col>
          <xdr:colOff>9525</xdr:colOff>
          <xdr:row>13</xdr:row>
          <xdr:rowOff>180975</xdr:rowOff>
        </xdr:to>
        <xdr:sp macro="" textlink="">
          <xdr:nvSpPr>
            <xdr:cNvPr id="403550" name="Check Box 94" hidden="1">
              <a:extLst>
                <a:ext uri="{63B3BB69-23CF-44E3-9099-C40C66FF867C}">
                  <a14:compatExt spid="_x0000_s403550"/>
                </a:ext>
                <a:ext uri="{FF2B5EF4-FFF2-40B4-BE49-F238E27FC236}">
                  <a16:creationId xmlns:a16="http://schemas.microsoft.com/office/drawing/2014/main" id="{00000000-0008-0000-0800-00005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9525</xdr:colOff>
          <xdr:row>13</xdr:row>
          <xdr:rowOff>0</xdr:rowOff>
        </xdr:to>
        <xdr:sp macro="" textlink="">
          <xdr:nvSpPr>
            <xdr:cNvPr id="403552" name="Check Box 96" hidden="1">
              <a:extLst>
                <a:ext uri="{63B3BB69-23CF-44E3-9099-C40C66FF867C}">
                  <a14:compatExt spid="_x0000_s403552"/>
                </a:ext>
                <a:ext uri="{FF2B5EF4-FFF2-40B4-BE49-F238E27FC236}">
                  <a16:creationId xmlns:a16="http://schemas.microsoft.com/office/drawing/2014/main" id="{00000000-0008-0000-0800-00006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9525</xdr:colOff>
          <xdr:row>13</xdr:row>
          <xdr:rowOff>0</xdr:rowOff>
        </xdr:to>
        <xdr:sp macro="" textlink="">
          <xdr:nvSpPr>
            <xdr:cNvPr id="403553" name="Check Box 97" hidden="1">
              <a:extLst>
                <a:ext uri="{63B3BB69-23CF-44E3-9099-C40C66FF867C}">
                  <a14:compatExt spid="_x0000_s403553"/>
                </a:ext>
                <a:ext uri="{FF2B5EF4-FFF2-40B4-BE49-F238E27FC236}">
                  <a16:creationId xmlns:a16="http://schemas.microsoft.com/office/drawing/2014/main" id="{00000000-0008-0000-0800-00006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238125</xdr:rowOff>
        </xdr:from>
        <xdr:to>
          <xdr:col>19</xdr:col>
          <xdr:colOff>0</xdr:colOff>
          <xdr:row>18</xdr:row>
          <xdr:rowOff>19050</xdr:rowOff>
        </xdr:to>
        <xdr:sp macro="" textlink="">
          <xdr:nvSpPr>
            <xdr:cNvPr id="403554" name="Check Box 98" hidden="1">
              <a:extLst>
                <a:ext uri="{63B3BB69-23CF-44E3-9099-C40C66FF867C}">
                  <a14:compatExt spid="_x0000_s403554"/>
                </a:ext>
                <a:ext uri="{FF2B5EF4-FFF2-40B4-BE49-F238E27FC236}">
                  <a16:creationId xmlns:a16="http://schemas.microsoft.com/office/drawing/2014/main" id="{00000000-0008-0000-0800-00006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18</xdr:row>
          <xdr:rowOff>171450</xdr:rowOff>
        </xdr:from>
        <xdr:to>
          <xdr:col>14</xdr:col>
          <xdr:colOff>0</xdr:colOff>
          <xdr:row>20</xdr:row>
          <xdr:rowOff>19050</xdr:rowOff>
        </xdr:to>
        <xdr:sp macro="" textlink="">
          <xdr:nvSpPr>
            <xdr:cNvPr id="403555" name="Check Box 99" hidden="1">
              <a:extLst>
                <a:ext uri="{63B3BB69-23CF-44E3-9099-C40C66FF867C}">
                  <a14:compatExt spid="_x0000_s403555"/>
                </a:ext>
                <a:ext uri="{FF2B5EF4-FFF2-40B4-BE49-F238E27FC236}">
                  <a16:creationId xmlns:a16="http://schemas.microsoft.com/office/drawing/2014/main" id="{00000000-0008-0000-0800-00006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171450</xdr:rowOff>
        </xdr:from>
        <xdr:to>
          <xdr:col>21</xdr:col>
          <xdr:colOff>0</xdr:colOff>
          <xdr:row>20</xdr:row>
          <xdr:rowOff>19050</xdr:rowOff>
        </xdr:to>
        <xdr:sp macro="" textlink="">
          <xdr:nvSpPr>
            <xdr:cNvPr id="403556" name="Check Box 100" hidden="1">
              <a:extLst>
                <a:ext uri="{63B3BB69-23CF-44E3-9099-C40C66FF867C}">
                  <a14:compatExt spid="_x0000_s403556"/>
                </a:ext>
                <a:ext uri="{FF2B5EF4-FFF2-40B4-BE49-F238E27FC236}">
                  <a16:creationId xmlns:a16="http://schemas.microsoft.com/office/drawing/2014/main" id="{00000000-0008-0000-0800-00006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20</xdr:row>
          <xdr:rowOff>171450</xdr:rowOff>
        </xdr:from>
        <xdr:to>
          <xdr:col>15</xdr:col>
          <xdr:colOff>0</xdr:colOff>
          <xdr:row>22</xdr:row>
          <xdr:rowOff>19050</xdr:rowOff>
        </xdr:to>
        <xdr:sp macro="" textlink="">
          <xdr:nvSpPr>
            <xdr:cNvPr id="403557" name="Check Box 101" hidden="1">
              <a:extLst>
                <a:ext uri="{63B3BB69-23CF-44E3-9099-C40C66FF867C}">
                  <a14:compatExt spid="_x0000_s403557"/>
                </a:ext>
                <a:ext uri="{FF2B5EF4-FFF2-40B4-BE49-F238E27FC236}">
                  <a16:creationId xmlns:a16="http://schemas.microsoft.com/office/drawing/2014/main" id="{00000000-0008-0000-0800-00006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171450</xdr:rowOff>
        </xdr:from>
        <xdr:to>
          <xdr:col>19</xdr:col>
          <xdr:colOff>0</xdr:colOff>
          <xdr:row>22</xdr:row>
          <xdr:rowOff>19050</xdr:rowOff>
        </xdr:to>
        <xdr:sp macro="" textlink="">
          <xdr:nvSpPr>
            <xdr:cNvPr id="403558" name="Check Box 102" hidden="1">
              <a:extLst>
                <a:ext uri="{63B3BB69-23CF-44E3-9099-C40C66FF867C}">
                  <a14:compatExt spid="_x0000_s403558"/>
                </a:ext>
                <a:ext uri="{FF2B5EF4-FFF2-40B4-BE49-F238E27FC236}">
                  <a16:creationId xmlns:a16="http://schemas.microsoft.com/office/drawing/2014/main" id="{00000000-0008-0000-0800-00006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171450</xdr:rowOff>
        </xdr:from>
        <xdr:to>
          <xdr:col>12</xdr:col>
          <xdr:colOff>0</xdr:colOff>
          <xdr:row>24</xdr:row>
          <xdr:rowOff>19050</xdr:rowOff>
        </xdr:to>
        <xdr:sp macro="" textlink="">
          <xdr:nvSpPr>
            <xdr:cNvPr id="403559" name="Check Box 103" hidden="1">
              <a:extLst>
                <a:ext uri="{63B3BB69-23CF-44E3-9099-C40C66FF867C}">
                  <a14:compatExt spid="_x0000_s403559"/>
                </a:ext>
                <a:ext uri="{FF2B5EF4-FFF2-40B4-BE49-F238E27FC236}">
                  <a16:creationId xmlns:a16="http://schemas.microsoft.com/office/drawing/2014/main" id="{00000000-0008-0000-0800-00006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171450</xdr:rowOff>
        </xdr:from>
        <xdr:to>
          <xdr:col>12</xdr:col>
          <xdr:colOff>0</xdr:colOff>
          <xdr:row>26</xdr:row>
          <xdr:rowOff>19050</xdr:rowOff>
        </xdr:to>
        <xdr:sp macro="" textlink="">
          <xdr:nvSpPr>
            <xdr:cNvPr id="403560" name="Check Box 104" hidden="1">
              <a:extLst>
                <a:ext uri="{63B3BB69-23CF-44E3-9099-C40C66FF867C}">
                  <a14:compatExt spid="_x0000_s403560"/>
                </a:ext>
                <a:ext uri="{FF2B5EF4-FFF2-40B4-BE49-F238E27FC236}">
                  <a16:creationId xmlns:a16="http://schemas.microsoft.com/office/drawing/2014/main" id="{00000000-0008-0000-0800-00006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12</xdr:col>
          <xdr:colOff>0</xdr:colOff>
          <xdr:row>43</xdr:row>
          <xdr:rowOff>19050</xdr:rowOff>
        </xdr:to>
        <xdr:sp macro="" textlink="">
          <xdr:nvSpPr>
            <xdr:cNvPr id="403561" name="Check Box 105" hidden="1">
              <a:extLst>
                <a:ext uri="{63B3BB69-23CF-44E3-9099-C40C66FF867C}">
                  <a14:compatExt spid="_x0000_s403561"/>
                </a:ext>
                <a:ext uri="{FF2B5EF4-FFF2-40B4-BE49-F238E27FC236}">
                  <a16:creationId xmlns:a16="http://schemas.microsoft.com/office/drawing/2014/main" id="{00000000-0008-0000-0800-00006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180975</xdr:rowOff>
        </xdr:from>
        <xdr:to>
          <xdr:col>30</xdr:col>
          <xdr:colOff>0</xdr:colOff>
          <xdr:row>49</xdr:row>
          <xdr:rowOff>28575</xdr:rowOff>
        </xdr:to>
        <xdr:sp macro="" textlink="">
          <xdr:nvSpPr>
            <xdr:cNvPr id="403563" name="Check Box 107" hidden="1">
              <a:extLst>
                <a:ext uri="{63B3BB69-23CF-44E3-9099-C40C66FF867C}">
                  <a14:compatExt spid="_x0000_s403563"/>
                </a:ext>
                <a:ext uri="{FF2B5EF4-FFF2-40B4-BE49-F238E27FC236}">
                  <a16:creationId xmlns:a16="http://schemas.microsoft.com/office/drawing/2014/main" id="{00000000-0008-0000-0800-00006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180975</xdr:rowOff>
        </xdr:from>
        <xdr:to>
          <xdr:col>32</xdr:col>
          <xdr:colOff>0</xdr:colOff>
          <xdr:row>49</xdr:row>
          <xdr:rowOff>28575</xdr:rowOff>
        </xdr:to>
        <xdr:sp macro="" textlink="">
          <xdr:nvSpPr>
            <xdr:cNvPr id="403565" name="Check Box 109" hidden="1">
              <a:extLst>
                <a:ext uri="{63B3BB69-23CF-44E3-9099-C40C66FF867C}">
                  <a14:compatExt spid="_x0000_s403565"/>
                </a:ext>
                <a:ext uri="{FF2B5EF4-FFF2-40B4-BE49-F238E27FC236}">
                  <a16:creationId xmlns:a16="http://schemas.microsoft.com/office/drawing/2014/main" id="{00000000-0008-0000-0800-00006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180975</xdr:rowOff>
        </xdr:from>
        <xdr:to>
          <xdr:col>26</xdr:col>
          <xdr:colOff>0</xdr:colOff>
          <xdr:row>50</xdr:row>
          <xdr:rowOff>28575</xdr:rowOff>
        </xdr:to>
        <xdr:sp macro="" textlink="">
          <xdr:nvSpPr>
            <xdr:cNvPr id="403567" name="Check Box 111" hidden="1">
              <a:extLst>
                <a:ext uri="{63B3BB69-23CF-44E3-9099-C40C66FF867C}">
                  <a14:compatExt spid="_x0000_s403567"/>
                </a:ext>
                <a:ext uri="{FF2B5EF4-FFF2-40B4-BE49-F238E27FC236}">
                  <a16:creationId xmlns:a16="http://schemas.microsoft.com/office/drawing/2014/main" id="{00000000-0008-0000-0800-00006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48</xdr:row>
          <xdr:rowOff>180975</xdr:rowOff>
        </xdr:from>
        <xdr:to>
          <xdr:col>28</xdr:col>
          <xdr:colOff>0</xdr:colOff>
          <xdr:row>50</xdr:row>
          <xdr:rowOff>28575</xdr:rowOff>
        </xdr:to>
        <xdr:sp macro="" textlink="">
          <xdr:nvSpPr>
            <xdr:cNvPr id="403569" name="Check Box 113" hidden="1">
              <a:extLst>
                <a:ext uri="{63B3BB69-23CF-44E3-9099-C40C66FF867C}">
                  <a14:compatExt spid="_x0000_s403569"/>
                </a:ext>
                <a:ext uri="{FF2B5EF4-FFF2-40B4-BE49-F238E27FC236}">
                  <a16:creationId xmlns:a16="http://schemas.microsoft.com/office/drawing/2014/main" id="{00000000-0008-0000-0800-00007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180975</xdr:rowOff>
        </xdr:from>
        <xdr:to>
          <xdr:col>26</xdr:col>
          <xdr:colOff>0</xdr:colOff>
          <xdr:row>49</xdr:row>
          <xdr:rowOff>28575</xdr:rowOff>
        </xdr:to>
        <xdr:sp macro="" textlink="">
          <xdr:nvSpPr>
            <xdr:cNvPr id="403570" name="Check Box 114" hidden="1">
              <a:extLst>
                <a:ext uri="{63B3BB69-23CF-44E3-9099-C40C66FF867C}">
                  <a14:compatExt spid="_x0000_s403570"/>
                </a:ext>
                <a:ext uri="{FF2B5EF4-FFF2-40B4-BE49-F238E27FC236}">
                  <a16:creationId xmlns:a16="http://schemas.microsoft.com/office/drawing/2014/main" id="{00000000-0008-0000-0800-00007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180975</xdr:rowOff>
        </xdr:from>
        <xdr:to>
          <xdr:col>28</xdr:col>
          <xdr:colOff>0</xdr:colOff>
          <xdr:row>49</xdr:row>
          <xdr:rowOff>28575</xdr:rowOff>
        </xdr:to>
        <xdr:sp macro="" textlink="">
          <xdr:nvSpPr>
            <xdr:cNvPr id="403571" name="Check Box 115" hidden="1">
              <a:extLst>
                <a:ext uri="{63B3BB69-23CF-44E3-9099-C40C66FF867C}">
                  <a14:compatExt spid="_x0000_s403571"/>
                </a:ext>
                <a:ext uri="{FF2B5EF4-FFF2-40B4-BE49-F238E27FC236}">
                  <a16:creationId xmlns:a16="http://schemas.microsoft.com/office/drawing/2014/main" id="{00000000-0008-0000-0800-00007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38100</xdr:rowOff>
        </xdr:to>
        <xdr:sp macro="" textlink="">
          <xdr:nvSpPr>
            <xdr:cNvPr id="403572" name="Check Box 116" hidden="1">
              <a:extLst>
                <a:ext uri="{63B3BB69-23CF-44E3-9099-C40C66FF867C}">
                  <a14:compatExt spid="_x0000_s403572"/>
                </a:ext>
                <a:ext uri="{FF2B5EF4-FFF2-40B4-BE49-F238E27FC236}">
                  <a16:creationId xmlns:a16="http://schemas.microsoft.com/office/drawing/2014/main" id="{00000000-0008-0000-0800-00007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45</xdr:row>
          <xdr:rowOff>0</xdr:rowOff>
        </xdr:from>
        <xdr:to>
          <xdr:col>27</xdr:col>
          <xdr:colOff>0</xdr:colOff>
          <xdr:row>45</xdr:row>
          <xdr:rowOff>228600</xdr:rowOff>
        </xdr:to>
        <xdr:sp macro="" textlink="">
          <xdr:nvSpPr>
            <xdr:cNvPr id="403573" name="Check Box 117" hidden="1">
              <a:extLst>
                <a:ext uri="{63B3BB69-23CF-44E3-9099-C40C66FF867C}">
                  <a14:compatExt spid="_x0000_s403573"/>
                </a:ext>
                <a:ext uri="{FF2B5EF4-FFF2-40B4-BE49-F238E27FC236}">
                  <a16:creationId xmlns:a16="http://schemas.microsoft.com/office/drawing/2014/main" id="{00000000-0008-0000-0800-00007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38100</xdr:rowOff>
        </xdr:to>
        <xdr:sp macro="" textlink="">
          <xdr:nvSpPr>
            <xdr:cNvPr id="403574" name="Check Box 118" hidden="1">
              <a:extLst>
                <a:ext uri="{63B3BB69-23CF-44E3-9099-C40C66FF867C}">
                  <a14:compatExt spid="_x0000_s403574"/>
                </a:ext>
                <a:ext uri="{FF2B5EF4-FFF2-40B4-BE49-F238E27FC236}">
                  <a16:creationId xmlns:a16="http://schemas.microsoft.com/office/drawing/2014/main" id="{00000000-0008-0000-0800-00007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45</xdr:row>
          <xdr:rowOff>371475</xdr:rowOff>
        </xdr:from>
        <xdr:to>
          <xdr:col>30</xdr:col>
          <xdr:colOff>9525</xdr:colOff>
          <xdr:row>47</xdr:row>
          <xdr:rowOff>19050</xdr:rowOff>
        </xdr:to>
        <xdr:sp macro="" textlink="">
          <xdr:nvSpPr>
            <xdr:cNvPr id="403575" name="Check Box 119" hidden="1">
              <a:extLst>
                <a:ext uri="{63B3BB69-23CF-44E3-9099-C40C66FF867C}">
                  <a14:compatExt spid="_x0000_s403575"/>
                </a:ext>
                <a:ext uri="{FF2B5EF4-FFF2-40B4-BE49-F238E27FC236}">
                  <a16:creationId xmlns:a16="http://schemas.microsoft.com/office/drawing/2014/main" id="{00000000-0008-0000-0800-00007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371475</xdr:rowOff>
        </xdr:from>
        <xdr:to>
          <xdr:col>32</xdr:col>
          <xdr:colOff>0</xdr:colOff>
          <xdr:row>47</xdr:row>
          <xdr:rowOff>19050</xdr:rowOff>
        </xdr:to>
        <xdr:sp macro="" textlink="">
          <xdr:nvSpPr>
            <xdr:cNvPr id="403576" name="Check Box 120" hidden="1">
              <a:extLst>
                <a:ext uri="{63B3BB69-23CF-44E3-9099-C40C66FF867C}">
                  <a14:compatExt spid="_x0000_s403576"/>
                </a:ext>
                <a:ext uri="{FF2B5EF4-FFF2-40B4-BE49-F238E27FC236}">
                  <a16:creationId xmlns:a16="http://schemas.microsoft.com/office/drawing/2014/main" id="{00000000-0008-0000-0800-00007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180975</xdr:rowOff>
        </xdr:from>
        <xdr:to>
          <xdr:col>26</xdr:col>
          <xdr:colOff>0</xdr:colOff>
          <xdr:row>48</xdr:row>
          <xdr:rowOff>28575</xdr:rowOff>
        </xdr:to>
        <xdr:sp macro="" textlink="">
          <xdr:nvSpPr>
            <xdr:cNvPr id="403577" name="Check Box 121" hidden="1">
              <a:extLst>
                <a:ext uri="{63B3BB69-23CF-44E3-9099-C40C66FF867C}">
                  <a14:compatExt spid="_x0000_s403577"/>
                </a:ext>
                <a:ext uri="{FF2B5EF4-FFF2-40B4-BE49-F238E27FC236}">
                  <a16:creationId xmlns:a16="http://schemas.microsoft.com/office/drawing/2014/main" id="{00000000-0008-0000-0800-00007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46</xdr:row>
          <xdr:rowOff>180975</xdr:rowOff>
        </xdr:from>
        <xdr:to>
          <xdr:col>28</xdr:col>
          <xdr:colOff>0</xdr:colOff>
          <xdr:row>48</xdr:row>
          <xdr:rowOff>28575</xdr:rowOff>
        </xdr:to>
        <xdr:sp macro="" textlink="">
          <xdr:nvSpPr>
            <xdr:cNvPr id="403578" name="Check Box 122" hidden="1">
              <a:extLst>
                <a:ext uri="{63B3BB69-23CF-44E3-9099-C40C66FF867C}">
                  <a14:compatExt spid="_x0000_s403578"/>
                </a:ext>
                <a:ext uri="{FF2B5EF4-FFF2-40B4-BE49-F238E27FC236}">
                  <a16:creationId xmlns:a16="http://schemas.microsoft.com/office/drawing/2014/main" id="{00000000-0008-0000-0800-00007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371475</xdr:rowOff>
        </xdr:from>
        <xdr:to>
          <xdr:col>26</xdr:col>
          <xdr:colOff>0</xdr:colOff>
          <xdr:row>47</xdr:row>
          <xdr:rowOff>19050</xdr:rowOff>
        </xdr:to>
        <xdr:sp macro="" textlink="">
          <xdr:nvSpPr>
            <xdr:cNvPr id="403579" name="Check Box 123" hidden="1">
              <a:extLst>
                <a:ext uri="{63B3BB69-23CF-44E3-9099-C40C66FF867C}">
                  <a14:compatExt spid="_x0000_s403579"/>
                </a:ext>
                <a:ext uri="{FF2B5EF4-FFF2-40B4-BE49-F238E27FC236}">
                  <a16:creationId xmlns:a16="http://schemas.microsoft.com/office/drawing/2014/main" id="{00000000-0008-0000-0800-00007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371475</xdr:rowOff>
        </xdr:from>
        <xdr:to>
          <xdr:col>28</xdr:col>
          <xdr:colOff>0</xdr:colOff>
          <xdr:row>47</xdr:row>
          <xdr:rowOff>19050</xdr:rowOff>
        </xdr:to>
        <xdr:sp macro="" textlink="">
          <xdr:nvSpPr>
            <xdr:cNvPr id="403580" name="Check Box 124" hidden="1">
              <a:extLst>
                <a:ext uri="{63B3BB69-23CF-44E3-9099-C40C66FF867C}">
                  <a14:compatExt spid="_x0000_s403580"/>
                </a:ext>
                <a:ext uri="{FF2B5EF4-FFF2-40B4-BE49-F238E27FC236}">
                  <a16:creationId xmlns:a16="http://schemas.microsoft.com/office/drawing/2014/main" id="{00000000-0008-0000-0800-00007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38100</xdr:rowOff>
        </xdr:to>
        <xdr:sp macro="" textlink="">
          <xdr:nvSpPr>
            <xdr:cNvPr id="403581" name="Check Box 125" hidden="1">
              <a:extLst>
                <a:ext uri="{63B3BB69-23CF-44E3-9099-C40C66FF867C}">
                  <a14:compatExt spid="_x0000_s403581"/>
                </a:ext>
                <a:ext uri="{FF2B5EF4-FFF2-40B4-BE49-F238E27FC236}">
                  <a16:creationId xmlns:a16="http://schemas.microsoft.com/office/drawing/2014/main" id="{00000000-0008-0000-0800-00007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82" name="Check Box 126" hidden="1">
              <a:extLst>
                <a:ext uri="{63B3BB69-23CF-44E3-9099-C40C66FF867C}">
                  <a14:compatExt spid="_x0000_s403582"/>
                </a:ext>
                <a:ext uri="{FF2B5EF4-FFF2-40B4-BE49-F238E27FC236}">
                  <a16:creationId xmlns:a16="http://schemas.microsoft.com/office/drawing/2014/main" id="{00000000-0008-0000-0800-00007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38100</xdr:rowOff>
        </xdr:to>
        <xdr:sp macro="" textlink="">
          <xdr:nvSpPr>
            <xdr:cNvPr id="403583" name="Check Box 127" hidden="1">
              <a:extLst>
                <a:ext uri="{63B3BB69-23CF-44E3-9099-C40C66FF867C}">
                  <a14:compatExt spid="_x0000_s403583"/>
                </a:ext>
                <a:ext uri="{FF2B5EF4-FFF2-40B4-BE49-F238E27FC236}">
                  <a16:creationId xmlns:a16="http://schemas.microsoft.com/office/drawing/2014/main" id="{00000000-0008-0000-0800-00007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180975</xdr:rowOff>
        </xdr:from>
        <xdr:to>
          <xdr:col>30</xdr:col>
          <xdr:colOff>0</xdr:colOff>
          <xdr:row>51</xdr:row>
          <xdr:rowOff>28575</xdr:rowOff>
        </xdr:to>
        <xdr:sp macro="" textlink="">
          <xdr:nvSpPr>
            <xdr:cNvPr id="403584" name="Check Box 128" hidden="1">
              <a:extLst>
                <a:ext uri="{63B3BB69-23CF-44E3-9099-C40C66FF867C}">
                  <a14:compatExt spid="_x0000_s403584"/>
                </a:ext>
                <a:ext uri="{FF2B5EF4-FFF2-40B4-BE49-F238E27FC236}">
                  <a16:creationId xmlns:a16="http://schemas.microsoft.com/office/drawing/2014/main" id="{00000000-0008-0000-0800-00008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180975</xdr:rowOff>
        </xdr:from>
        <xdr:to>
          <xdr:col>32</xdr:col>
          <xdr:colOff>0</xdr:colOff>
          <xdr:row>51</xdr:row>
          <xdr:rowOff>28575</xdr:rowOff>
        </xdr:to>
        <xdr:sp macro="" textlink="">
          <xdr:nvSpPr>
            <xdr:cNvPr id="403585" name="Check Box 129" hidden="1">
              <a:extLst>
                <a:ext uri="{63B3BB69-23CF-44E3-9099-C40C66FF867C}">
                  <a14:compatExt spid="_x0000_s403585"/>
                </a:ext>
                <a:ext uri="{FF2B5EF4-FFF2-40B4-BE49-F238E27FC236}">
                  <a16:creationId xmlns:a16="http://schemas.microsoft.com/office/drawing/2014/main" id="{00000000-0008-0000-0800-00008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180975</xdr:rowOff>
        </xdr:from>
        <xdr:to>
          <xdr:col>26</xdr:col>
          <xdr:colOff>0</xdr:colOff>
          <xdr:row>52</xdr:row>
          <xdr:rowOff>28575</xdr:rowOff>
        </xdr:to>
        <xdr:sp macro="" textlink="">
          <xdr:nvSpPr>
            <xdr:cNvPr id="403586" name="Check Box 130" hidden="1">
              <a:extLst>
                <a:ext uri="{63B3BB69-23CF-44E3-9099-C40C66FF867C}">
                  <a14:compatExt spid="_x0000_s403586"/>
                </a:ext>
                <a:ext uri="{FF2B5EF4-FFF2-40B4-BE49-F238E27FC236}">
                  <a16:creationId xmlns:a16="http://schemas.microsoft.com/office/drawing/2014/main" id="{00000000-0008-0000-0800-00008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50</xdr:row>
          <xdr:rowOff>180975</xdr:rowOff>
        </xdr:from>
        <xdr:to>
          <xdr:col>28</xdr:col>
          <xdr:colOff>0</xdr:colOff>
          <xdr:row>52</xdr:row>
          <xdr:rowOff>28575</xdr:rowOff>
        </xdr:to>
        <xdr:sp macro="" textlink="">
          <xdr:nvSpPr>
            <xdr:cNvPr id="403587" name="Check Box 131" hidden="1">
              <a:extLst>
                <a:ext uri="{63B3BB69-23CF-44E3-9099-C40C66FF867C}">
                  <a14:compatExt spid="_x0000_s403587"/>
                </a:ext>
                <a:ext uri="{FF2B5EF4-FFF2-40B4-BE49-F238E27FC236}">
                  <a16:creationId xmlns:a16="http://schemas.microsoft.com/office/drawing/2014/main" id="{00000000-0008-0000-0800-00008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180975</xdr:rowOff>
        </xdr:from>
        <xdr:to>
          <xdr:col>26</xdr:col>
          <xdr:colOff>0</xdr:colOff>
          <xdr:row>51</xdr:row>
          <xdr:rowOff>28575</xdr:rowOff>
        </xdr:to>
        <xdr:sp macro="" textlink="">
          <xdr:nvSpPr>
            <xdr:cNvPr id="403588" name="Check Box 132" hidden="1">
              <a:extLst>
                <a:ext uri="{63B3BB69-23CF-44E3-9099-C40C66FF867C}">
                  <a14:compatExt spid="_x0000_s403588"/>
                </a:ext>
                <a:ext uri="{FF2B5EF4-FFF2-40B4-BE49-F238E27FC236}">
                  <a16:creationId xmlns:a16="http://schemas.microsoft.com/office/drawing/2014/main" id="{00000000-0008-0000-0800-00008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180975</xdr:rowOff>
        </xdr:from>
        <xdr:to>
          <xdr:col>28</xdr:col>
          <xdr:colOff>0</xdr:colOff>
          <xdr:row>51</xdr:row>
          <xdr:rowOff>28575</xdr:rowOff>
        </xdr:to>
        <xdr:sp macro="" textlink="">
          <xdr:nvSpPr>
            <xdr:cNvPr id="403589" name="Check Box 133" hidden="1">
              <a:extLst>
                <a:ext uri="{63B3BB69-23CF-44E3-9099-C40C66FF867C}">
                  <a14:compatExt spid="_x0000_s403589"/>
                </a:ext>
                <a:ext uri="{FF2B5EF4-FFF2-40B4-BE49-F238E27FC236}">
                  <a16:creationId xmlns:a16="http://schemas.microsoft.com/office/drawing/2014/main" id="{00000000-0008-0000-0800-00008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90" name="Check Box 134" hidden="1">
              <a:extLst>
                <a:ext uri="{63B3BB69-23CF-44E3-9099-C40C66FF867C}">
                  <a14:compatExt spid="_x0000_s403590"/>
                </a:ext>
                <a:ext uri="{FF2B5EF4-FFF2-40B4-BE49-F238E27FC236}">
                  <a16:creationId xmlns:a16="http://schemas.microsoft.com/office/drawing/2014/main" id="{00000000-0008-0000-0800-00008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390525</xdr:rowOff>
        </xdr:from>
        <xdr:to>
          <xdr:col>12</xdr:col>
          <xdr:colOff>104775</xdr:colOff>
          <xdr:row>47</xdr:row>
          <xdr:rowOff>19050</xdr:rowOff>
        </xdr:to>
        <xdr:sp macro="" textlink="">
          <xdr:nvSpPr>
            <xdr:cNvPr id="403591" name="Check Box 135" hidden="1">
              <a:extLst>
                <a:ext uri="{63B3BB69-23CF-44E3-9099-C40C66FF867C}">
                  <a14:compatExt spid="_x0000_s403591"/>
                </a:ext>
                <a:ext uri="{FF2B5EF4-FFF2-40B4-BE49-F238E27FC236}">
                  <a16:creationId xmlns:a16="http://schemas.microsoft.com/office/drawing/2014/main" id="{00000000-0008-0000-0800-00008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12</xdr:col>
          <xdr:colOff>104775</xdr:colOff>
          <xdr:row>49</xdr:row>
          <xdr:rowOff>19050</xdr:rowOff>
        </xdr:to>
        <xdr:sp macro="" textlink="">
          <xdr:nvSpPr>
            <xdr:cNvPr id="403592" name="Check Box 136" hidden="1">
              <a:extLst>
                <a:ext uri="{63B3BB69-23CF-44E3-9099-C40C66FF867C}">
                  <a14:compatExt spid="_x0000_s403592"/>
                </a:ext>
                <a:ext uri="{FF2B5EF4-FFF2-40B4-BE49-F238E27FC236}">
                  <a16:creationId xmlns:a16="http://schemas.microsoft.com/office/drawing/2014/main" id="{00000000-0008-0000-0800-00008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12</xdr:col>
          <xdr:colOff>104775</xdr:colOff>
          <xdr:row>51</xdr:row>
          <xdr:rowOff>19050</xdr:rowOff>
        </xdr:to>
        <xdr:sp macro="" textlink="">
          <xdr:nvSpPr>
            <xdr:cNvPr id="403593" name="Check Box 137" hidden="1">
              <a:extLst>
                <a:ext uri="{63B3BB69-23CF-44E3-9099-C40C66FF867C}">
                  <a14:compatExt spid="_x0000_s403593"/>
                </a:ext>
                <a:ext uri="{FF2B5EF4-FFF2-40B4-BE49-F238E27FC236}">
                  <a16:creationId xmlns:a16="http://schemas.microsoft.com/office/drawing/2014/main" id="{00000000-0008-0000-0800-00008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13</xdr:col>
          <xdr:colOff>85725</xdr:colOff>
          <xdr:row>31</xdr:row>
          <xdr:rowOff>9525</xdr:rowOff>
        </xdr:to>
        <xdr:sp macro="" textlink="">
          <xdr:nvSpPr>
            <xdr:cNvPr id="403594" name="Check Box 138" hidden="1">
              <a:extLst>
                <a:ext uri="{63B3BB69-23CF-44E3-9099-C40C66FF867C}">
                  <a14:compatExt spid="_x0000_s403594"/>
                </a:ext>
                <a:ext uri="{FF2B5EF4-FFF2-40B4-BE49-F238E27FC236}">
                  <a16:creationId xmlns:a16="http://schemas.microsoft.com/office/drawing/2014/main" id="{00000000-0008-0000-0800-00008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18</xdr:col>
          <xdr:colOff>95250</xdr:colOff>
          <xdr:row>31</xdr:row>
          <xdr:rowOff>19050</xdr:rowOff>
        </xdr:to>
        <xdr:sp macro="" textlink="">
          <xdr:nvSpPr>
            <xdr:cNvPr id="403595" name="Check Box 139" hidden="1">
              <a:extLst>
                <a:ext uri="{63B3BB69-23CF-44E3-9099-C40C66FF867C}">
                  <a14:compatExt spid="_x0000_s403595"/>
                </a:ext>
                <a:ext uri="{FF2B5EF4-FFF2-40B4-BE49-F238E27FC236}">
                  <a16:creationId xmlns:a16="http://schemas.microsoft.com/office/drawing/2014/main" id="{00000000-0008-0000-0800-00008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13</xdr:col>
          <xdr:colOff>85725</xdr:colOff>
          <xdr:row>33</xdr:row>
          <xdr:rowOff>9525</xdr:rowOff>
        </xdr:to>
        <xdr:sp macro="" textlink="">
          <xdr:nvSpPr>
            <xdr:cNvPr id="403596" name="Check Box 140" hidden="1">
              <a:extLst>
                <a:ext uri="{63B3BB69-23CF-44E3-9099-C40C66FF867C}">
                  <a14:compatExt spid="_x0000_s403596"/>
                </a:ext>
                <a:ext uri="{FF2B5EF4-FFF2-40B4-BE49-F238E27FC236}">
                  <a16:creationId xmlns:a16="http://schemas.microsoft.com/office/drawing/2014/main" id="{00000000-0008-0000-0800-00008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18</xdr:col>
          <xdr:colOff>95250</xdr:colOff>
          <xdr:row>33</xdr:row>
          <xdr:rowOff>9525</xdr:rowOff>
        </xdr:to>
        <xdr:sp macro="" textlink="">
          <xdr:nvSpPr>
            <xdr:cNvPr id="403597" name="Check Box 141" hidden="1">
              <a:extLst>
                <a:ext uri="{63B3BB69-23CF-44E3-9099-C40C66FF867C}">
                  <a14:compatExt spid="_x0000_s403597"/>
                </a:ext>
                <a:ext uri="{FF2B5EF4-FFF2-40B4-BE49-F238E27FC236}">
                  <a16:creationId xmlns:a16="http://schemas.microsoft.com/office/drawing/2014/main" id="{00000000-0008-0000-0800-00008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403598" name="Check Box 142" hidden="1">
              <a:extLst>
                <a:ext uri="{63B3BB69-23CF-44E3-9099-C40C66FF867C}">
                  <a14:compatExt spid="_x0000_s403598"/>
                </a:ext>
                <a:ext uri="{FF2B5EF4-FFF2-40B4-BE49-F238E27FC236}">
                  <a16:creationId xmlns:a16="http://schemas.microsoft.com/office/drawing/2014/main" id="{00000000-0008-0000-0800-00008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18</xdr:col>
          <xdr:colOff>95250</xdr:colOff>
          <xdr:row>35</xdr:row>
          <xdr:rowOff>9525</xdr:rowOff>
        </xdr:to>
        <xdr:sp macro="" textlink="">
          <xdr:nvSpPr>
            <xdr:cNvPr id="403599" name="Check Box 143" hidden="1">
              <a:extLst>
                <a:ext uri="{63B3BB69-23CF-44E3-9099-C40C66FF867C}">
                  <a14:compatExt spid="_x0000_s403599"/>
                </a:ext>
                <a:ext uri="{FF2B5EF4-FFF2-40B4-BE49-F238E27FC236}">
                  <a16:creationId xmlns:a16="http://schemas.microsoft.com/office/drawing/2014/main" id="{00000000-0008-0000-0800-00008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9525</xdr:rowOff>
        </xdr:to>
        <xdr:sp macro="" textlink="">
          <xdr:nvSpPr>
            <xdr:cNvPr id="403600" name="Check Box 144" hidden="1">
              <a:extLst>
                <a:ext uri="{63B3BB69-23CF-44E3-9099-C40C66FF867C}">
                  <a14:compatExt spid="_x0000_s403600"/>
                </a:ext>
                <a:ext uri="{FF2B5EF4-FFF2-40B4-BE49-F238E27FC236}">
                  <a16:creationId xmlns:a16="http://schemas.microsoft.com/office/drawing/2014/main" id="{00000000-0008-0000-0800-00009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18</xdr:col>
          <xdr:colOff>95250</xdr:colOff>
          <xdr:row>37</xdr:row>
          <xdr:rowOff>9525</xdr:rowOff>
        </xdr:to>
        <xdr:sp macro="" textlink="">
          <xdr:nvSpPr>
            <xdr:cNvPr id="403601" name="Check Box 145" hidden="1">
              <a:extLst>
                <a:ext uri="{63B3BB69-23CF-44E3-9099-C40C66FF867C}">
                  <a14:compatExt spid="_x0000_s403601"/>
                </a:ext>
                <a:ext uri="{FF2B5EF4-FFF2-40B4-BE49-F238E27FC236}">
                  <a16:creationId xmlns:a16="http://schemas.microsoft.com/office/drawing/2014/main" id="{00000000-0008-0000-0800-00009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39</xdr:row>
          <xdr:rowOff>9525</xdr:rowOff>
        </xdr:to>
        <xdr:sp macro="" textlink="">
          <xdr:nvSpPr>
            <xdr:cNvPr id="403602" name="Check Box 146" hidden="1">
              <a:extLst>
                <a:ext uri="{63B3BB69-23CF-44E3-9099-C40C66FF867C}">
                  <a14:compatExt spid="_x0000_s403602"/>
                </a:ext>
                <a:ext uri="{FF2B5EF4-FFF2-40B4-BE49-F238E27FC236}">
                  <a16:creationId xmlns:a16="http://schemas.microsoft.com/office/drawing/2014/main" id="{00000000-0008-0000-0800-00009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18</xdr:col>
          <xdr:colOff>95250</xdr:colOff>
          <xdr:row>39</xdr:row>
          <xdr:rowOff>9525</xdr:rowOff>
        </xdr:to>
        <xdr:sp macro="" textlink="">
          <xdr:nvSpPr>
            <xdr:cNvPr id="403603" name="Check Box 147" hidden="1">
              <a:extLst>
                <a:ext uri="{63B3BB69-23CF-44E3-9099-C40C66FF867C}">
                  <a14:compatExt spid="_x0000_s403603"/>
                </a:ext>
                <a:ext uri="{FF2B5EF4-FFF2-40B4-BE49-F238E27FC236}">
                  <a16:creationId xmlns:a16="http://schemas.microsoft.com/office/drawing/2014/main" id="{00000000-0008-0000-0800-00009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24</xdr:col>
          <xdr:colOff>85725</xdr:colOff>
          <xdr:row>30</xdr:row>
          <xdr:rowOff>19050</xdr:rowOff>
        </xdr:to>
        <xdr:sp macro="" textlink="">
          <xdr:nvSpPr>
            <xdr:cNvPr id="403604" name="Check Box 148" hidden="1">
              <a:extLst>
                <a:ext uri="{63B3BB69-23CF-44E3-9099-C40C66FF867C}">
                  <a14:compatExt spid="_x0000_s403604"/>
                </a:ext>
                <a:ext uri="{FF2B5EF4-FFF2-40B4-BE49-F238E27FC236}">
                  <a16:creationId xmlns:a16="http://schemas.microsoft.com/office/drawing/2014/main" id="{00000000-0008-0000-0800-00009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24</xdr:col>
          <xdr:colOff>85725</xdr:colOff>
          <xdr:row>31</xdr:row>
          <xdr:rowOff>9525</xdr:rowOff>
        </xdr:to>
        <xdr:sp macro="" textlink="">
          <xdr:nvSpPr>
            <xdr:cNvPr id="403605" name="Check Box 149" hidden="1">
              <a:extLst>
                <a:ext uri="{63B3BB69-23CF-44E3-9099-C40C66FF867C}">
                  <a14:compatExt spid="_x0000_s403605"/>
                </a:ext>
                <a:ext uri="{FF2B5EF4-FFF2-40B4-BE49-F238E27FC236}">
                  <a16:creationId xmlns:a16="http://schemas.microsoft.com/office/drawing/2014/main" id="{00000000-0008-0000-0800-00009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24</xdr:col>
          <xdr:colOff>85725</xdr:colOff>
          <xdr:row>32</xdr:row>
          <xdr:rowOff>19050</xdr:rowOff>
        </xdr:to>
        <xdr:sp macro="" textlink="">
          <xdr:nvSpPr>
            <xdr:cNvPr id="403606" name="Check Box 150" hidden="1">
              <a:extLst>
                <a:ext uri="{63B3BB69-23CF-44E3-9099-C40C66FF867C}">
                  <a14:compatExt spid="_x0000_s403606"/>
                </a:ext>
                <a:ext uri="{FF2B5EF4-FFF2-40B4-BE49-F238E27FC236}">
                  <a16:creationId xmlns:a16="http://schemas.microsoft.com/office/drawing/2014/main" id="{00000000-0008-0000-0800-00009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24</xdr:col>
          <xdr:colOff>85725</xdr:colOff>
          <xdr:row>33</xdr:row>
          <xdr:rowOff>9525</xdr:rowOff>
        </xdr:to>
        <xdr:sp macro="" textlink="">
          <xdr:nvSpPr>
            <xdr:cNvPr id="403607" name="Check Box 151" hidden="1">
              <a:extLst>
                <a:ext uri="{63B3BB69-23CF-44E3-9099-C40C66FF867C}">
                  <a14:compatExt spid="_x0000_s403607"/>
                </a:ext>
                <a:ext uri="{FF2B5EF4-FFF2-40B4-BE49-F238E27FC236}">
                  <a16:creationId xmlns:a16="http://schemas.microsoft.com/office/drawing/2014/main" id="{00000000-0008-0000-0800-00009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403608" name="Check Box 152" hidden="1">
              <a:extLst>
                <a:ext uri="{63B3BB69-23CF-44E3-9099-C40C66FF867C}">
                  <a14:compatExt spid="_x0000_s403608"/>
                </a:ext>
                <a:ext uri="{FF2B5EF4-FFF2-40B4-BE49-F238E27FC236}">
                  <a16:creationId xmlns:a16="http://schemas.microsoft.com/office/drawing/2014/main" id="{00000000-0008-0000-0800-00009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9525</xdr:rowOff>
        </xdr:to>
        <xdr:sp macro="" textlink="">
          <xdr:nvSpPr>
            <xdr:cNvPr id="403609" name="Check Box 153" hidden="1">
              <a:extLst>
                <a:ext uri="{63B3BB69-23CF-44E3-9099-C40C66FF867C}">
                  <a14:compatExt spid="_x0000_s403609"/>
                </a:ext>
                <a:ext uri="{FF2B5EF4-FFF2-40B4-BE49-F238E27FC236}">
                  <a16:creationId xmlns:a16="http://schemas.microsoft.com/office/drawing/2014/main" id="{00000000-0008-0000-0800-00009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19050</xdr:rowOff>
        </xdr:to>
        <xdr:sp macro="" textlink="">
          <xdr:nvSpPr>
            <xdr:cNvPr id="403610" name="Check Box 154" hidden="1">
              <a:extLst>
                <a:ext uri="{63B3BB69-23CF-44E3-9099-C40C66FF867C}">
                  <a14:compatExt spid="_x0000_s403610"/>
                </a:ext>
                <a:ext uri="{FF2B5EF4-FFF2-40B4-BE49-F238E27FC236}">
                  <a16:creationId xmlns:a16="http://schemas.microsoft.com/office/drawing/2014/main" id="{00000000-0008-0000-0800-00009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403611" name="Check Box 155" hidden="1">
              <a:extLst>
                <a:ext uri="{63B3BB69-23CF-44E3-9099-C40C66FF867C}">
                  <a14:compatExt spid="_x0000_s403611"/>
                </a:ext>
                <a:ext uri="{FF2B5EF4-FFF2-40B4-BE49-F238E27FC236}">
                  <a16:creationId xmlns:a16="http://schemas.microsoft.com/office/drawing/2014/main" id="{00000000-0008-0000-0800-00009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19050</xdr:rowOff>
        </xdr:to>
        <xdr:sp macro="" textlink="">
          <xdr:nvSpPr>
            <xdr:cNvPr id="403612" name="Check Box 156" hidden="1">
              <a:extLst>
                <a:ext uri="{63B3BB69-23CF-44E3-9099-C40C66FF867C}">
                  <a14:compatExt spid="_x0000_s403612"/>
                </a:ext>
                <a:ext uri="{FF2B5EF4-FFF2-40B4-BE49-F238E27FC236}">
                  <a16:creationId xmlns:a16="http://schemas.microsoft.com/office/drawing/2014/main" id="{00000000-0008-0000-0800-00009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39</xdr:row>
          <xdr:rowOff>9525</xdr:rowOff>
        </xdr:to>
        <xdr:sp macro="" textlink="">
          <xdr:nvSpPr>
            <xdr:cNvPr id="403613" name="Check Box 157" hidden="1">
              <a:extLst>
                <a:ext uri="{63B3BB69-23CF-44E3-9099-C40C66FF867C}">
                  <a14:compatExt spid="_x0000_s403613"/>
                </a:ext>
                <a:ext uri="{FF2B5EF4-FFF2-40B4-BE49-F238E27FC236}">
                  <a16:creationId xmlns:a16="http://schemas.microsoft.com/office/drawing/2014/main" id="{00000000-0008-0000-0800-00009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12</xdr:col>
          <xdr:colOff>104775</xdr:colOff>
          <xdr:row>42</xdr:row>
          <xdr:rowOff>19050</xdr:rowOff>
        </xdr:to>
        <xdr:sp macro="" textlink="">
          <xdr:nvSpPr>
            <xdr:cNvPr id="403614" name="Check Box 158" hidden="1">
              <a:extLst>
                <a:ext uri="{63B3BB69-23CF-44E3-9099-C40C66FF867C}">
                  <a14:compatExt spid="_x0000_s403614"/>
                </a:ext>
                <a:ext uri="{FF2B5EF4-FFF2-40B4-BE49-F238E27FC236}">
                  <a16:creationId xmlns:a16="http://schemas.microsoft.com/office/drawing/2014/main" id="{00000000-0008-0000-0800-00009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12</xdr:col>
          <xdr:colOff>104775</xdr:colOff>
          <xdr:row>43</xdr:row>
          <xdr:rowOff>19050</xdr:rowOff>
        </xdr:to>
        <xdr:sp macro="" textlink="">
          <xdr:nvSpPr>
            <xdr:cNvPr id="403615" name="Check Box 159" hidden="1">
              <a:extLst>
                <a:ext uri="{63B3BB69-23CF-44E3-9099-C40C66FF867C}">
                  <a14:compatExt spid="_x0000_s403615"/>
                </a:ext>
                <a:ext uri="{FF2B5EF4-FFF2-40B4-BE49-F238E27FC236}">
                  <a16:creationId xmlns:a16="http://schemas.microsoft.com/office/drawing/2014/main" id="{00000000-0008-0000-0800-00009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13</xdr:col>
          <xdr:colOff>85725</xdr:colOff>
          <xdr:row>41</xdr:row>
          <xdr:rowOff>19050</xdr:rowOff>
        </xdr:to>
        <xdr:sp macro="" textlink="">
          <xdr:nvSpPr>
            <xdr:cNvPr id="403616" name="Check Box 160" hidden="1">
              <a:extLst>
                <a:ext uri="{63B3BB69-23CF-44E3-9099-C40C66FF867C}">
                  <a14:compatExt spid="_x0000_s403616"/>
                </a:ext>
                <a:ext uri="{FF2B5EF4-FFF2-40B4-BE49-F238E27FC236}">
                  <a16:creationId xmlns:a16="http://schemas.microsoft.com/office/drawing/2014/main" id="{00000000-0008-0000-0800-0000A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18</xdr:col>
          <xdr:colOff>95250</xdr:colOff>
          <xdr:row>41</xdr:row>
          <xdr:rowOff>19050</xdr:rowOff>
        </xdr:to>
        <xdr:sp macro="" textlink="">
          <xdr:nvSpPr>
            <xdr:cNvPr id="403617" name="Check Box 161" hidden="1">
              <a:extLst>
                <a:ext uri="{63B3BB69-23CF-44E3-9099-C40C66FF867C}">
                  <a14:compatExt spid="_x0000_s403617"/>
                </a:ext>
                <a:ext uri="{FF2B5EF4-FFF2-40B4-BE49-F238E27FC236}">
                  <a16:creationId xmlns:a16="http://schemas.microsoft.com/office/drawing/2014/main" id="{00000000-0008-0000-0800-0000A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24</xdr:col>
          <xdr:colOff>85725</xdr:colOff>
          <xdr:row>40</xdr:row>
          <xdr:rowOff>19050</xdr:rowOff>
        </xdr:to>
        <xdr:sp macro="" textlink="">
          <xdr:nvSpPr>
            <xdr:cNvPr id="403618" name="Check Box 162" hidden="1">
              <a:extLst>
                <a:ext uri="{63B3BB69-23CF-44E3-9099-C40C66FF867C}">
                  <a14:compatExt spid="_x0000_s403618"/>
                </a:ext>
                <a:ext uri="{FF2B5EF4-FFF2-40B4-BE49-F238E27FC236}">
                  <a16:creationId xmlns:a16="http://schemas.microsoft.com/office/drawing/2014/main" id="{00000000-0008-0000-0800-0000A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24</xdr:col>
          <xdr:colOff>85725</xdr:colOff>
          <xdr:row>41</xdr:row>
          <xdr:rowOff>19050</xdr:rowOff>
        </xdr:to>
        <xdr:sp macro="" textlink="">
          <xdr:nvSpPr>
            <xdr:cNvPr id="403619" name="Check Box 163" hidden="1">
              <a:extLst>
                <a:ext uri="{63B3BB69-23CF-44E3-9099-C40C66FF867C}">
                  <a14:compatExt spid="_x0000_s403619"/>
                </a:ext>
                <a:ext uri="{FF2B5EF4-FFF2-40B4-BE49-F238E27FC236}">
                  <a16:creationId xmlns:a16="http://schemas.microsoft.com/office/drawing/2014/main" id="{00000000-0008-0000-0800-0000A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0</xdr:colOff>
      <xdr:row>5</xdr:row>
      <xdr:rowOff>0</xdr:rowOff>
    </xdr:from>
    <xdr:to>
      <xdr:col>48</xdr:col>
      <xdr:colOff>39825</xdr:colOff>
      <xdr:row>7</xdr:row>
      <xdr:rowOff>104775</xdr:rowOff>
    </xdr:to>
    <xdr:sp macro="" textlink="">
      <xdr:nvSpPr>
        <xdr:cNvPr id="140" name="テキスト ボックス 139">
          <a:extLst>
            <a:ext uri="{FF2B5EF4-FFF2-40B4-BE49-F238E27FC236}">
              <a16:creationId xmlns:a16="http://schemas.microsoft.com/office/drawing/2014/main" id="{00000000-0008-0000-0800-00008C000000}"/>
            </a:ext>
          </a:extLst>
        </xdr:cNvPr>
        <xdr:cNvSpPr txBox="1"/>
      </xdr:nvSpPr>
      <xdr:spPr>
        <a:xfrm>
          <a:off x="7191375" y="10287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11</xdr:col>
          <xdr:colOff>19050</xdr:colOff>
          <xdr:row>4</xdr:row>
          <xdr:rowOff>0</xdr:rowOff>
        </xdr:to>
        <xdr:sp macro="" textlink="">
          <xdr:nvSpPr>
            <xdr:cNvPr id="403620" name="Check Box 164" hidden="1">
              <a:extLst>
                <a:ext uri="{63B3BB69-23CF-44E3-9099-C40C66FF867C}">
                  <a14:compatExt spid="_x0000_s403620"/>
                </a:ext>
                <a:ext uri="{FF2B5EF4-FFF2-40B4-BE49-F238E27FC236}">
                  <a16:creationId xmlns:a16="http://schemas.microsoft.com/office/drawing/2014/main" id="{00000000-0008-0000-0800-0000A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xdr:row>
          <xdr:rowOff>0</xdr:rowOff>
        </xdr:from>
        <xdr:to>
          <xdr:col>21</xdr:col>
          <xdr:colOff>19050</xdr:colOff>
          <xdr:row>4</xdr:row>
          <xdr:rowOff>0</xdr:rowOff>
        </xdr:to>
        <xdr:sp macro="" textlink="">
          <xdr:nvSpPr>
            <xdr:cNvPr id="403621" name="Check Box 165" hidden="1">
              <a:extLst>
                <a:ext uri="{63B3BB69-23CF-44E3-9099-C40C66FF867C}">
                  <a14:compatExt spid="_x0000_s403621"/>
                </a:ext>
                <a:ext uri="{FF2B5EF4-FFF2-40B4-BE49-F238E27FC236}">
                  <a16:creationId xmlns:a16="http://schemas.microsoft.com/office/drawing/2014/main" id="{00000000-0008-0000-0800-0000A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7</xdr:row>
          <xdr:rowOff>9525</xdr:rowOff>
        </xdr:from>
        <xdr:to>
          <xdr:col>8</xdr:col>
          <xdr:colOff>57150</xdr:colOff>
          <xdr:row>8</xdr:row>
          <xdr:rowOff>9525</xdr:rowOff>
        </xdr:to>
        <xdr:sp macro="" textlink="">
          <xdr:nvSpPr>
            <xdr:cNvPr id="404525" name="Check Box 45" hidden="1">
              <a:extLst>
                <a:ext uri="{63B3BB69-23CF-44E3-9099-C40C66FF867C}">
                  <a14:compatExt spid="_x0000_s404525"/>
                </a:ext>
                <a:ext uri="{FF2B5EF4-FFF2-40B4-BE49-F238E27FC236}">
                  <a16:creationId xmlns:a16="http://schemas.microsoft.com/office/drawing/2014/main" id="{00000000-0008-0000-0900-00002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9525</xdr:rowOff>
        </xdr:from>
        <xdr:to>
          <xdr:col>11</xdr:col>
          <xdr:colOff>57150</xdr:colOff>
          <xdr:row>8</xdr:row>
          <xdr:rowOff>9525</xdr:rowOff>
        </xdr:to>
        <xdr:sp macro="" textlink="">
          <xdr:nvSpPr>
            <xdr:cNvPr id="404526" name="Check Box 46" hidden="1">
              <a:extLst>
                <a:ext uri="{63B3BB69-23CF-44E3-9099-C40C66FF867C}">
                  <a14:compatExt spid="_x0000_s404526"/>
                </a:ext>
                <a:ext uri="{FF2B5EF4-FFF2-40B4-BE49-F238E27FC236}">
                  <a16:creationId xmlns:a16="http://schemas.microsoft.com/office/drawing/2014/main" id="{00000000-0008-0000-0900-00002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9525</xdr:rowOff>
        </xdr:from>
        <xdr:to>
          <xdr:col>16</xdr:col>
          <xdr:colOff>57150</xdr:colOff>
          <xdr:row>7</xdr:row>
          <xdr:rowOff>9525</xdr:rowOff>
        </xdr:to>
        <xdr:sp macro="" textlink="">
          <xdr:nvSpPr>
            <xdr:cNvPr id="404527" name="Check Box 47" hidden="1">
              <a:extLst>
                <a:ext uri="{63B3BB69-23CF-44E3-9099-C40C66FF867C}">
                  <a14:compatExt spid="_x0000_s404527"/>
                </a:ext>
                <a:ext uri="{FF2B5EF4-FFF2-40B4-BE49-F238E27FC236}">
                  <a16:creationId xmlns:a16="http://schemas.microsoft.com/office/drawing/2014/main" id="{00000000-0008-0000-0900-00002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57150</xdr:colOff>
          <xdr:row>8</xdr:row>
          <xdr:rowOff>9525</xdr:rowOff>
        </xdr:to>
        <xdr:sp macro="" textlink="">
          <xdr:nvSpPr>
            <xdr:cNvPr id="404528" name="Check Box 48" hidden="1">
              <a:extLst>
                <a:ext uri="{63B3BB69-23CF-44E3-9099-C40C66FF867C}">
                  <a14:compatExt spid="_x0000_s404528"/>
                </a:ext>
                <a:ext uri="{FF2B5EF4-FFF2-40B4-BE49-F238E27FC236}">
                  <a16:creationId xmlns:a16="http://schemas.microsoft.com/office/drawing/2014/main" id="{00000000-0008-0000-0900-00003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29" name="Check Box 49" hidden="1">
              <a:extLst>
                <a:ext uri="{63B3BB69-23CF-44E3-9099-C40C66FF867C}">
                  <a14:compatExt spid="_x0000_s404529"/>
                </a:ext>
                <a:ext uri="{FF2B5EF4-FFF2-40B4-BE49-F238E27FC236}">
                  <a16:creationId xmlns:a16="http://schemas.microsoft.com/office/drawing/2014/main" id="{00000000-0008-0000-0900-00003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30" name="Check Box 50" hidden="1">
              <a:extLst>
                <a:ext uri="{63B3BB69-23CF-44E3-9099-C40C66FF867C}">
                  <a14:compatExt spid="_x0000_s404530"/>
                </a:ext>
                <a:ext uri="{FF2B5EF4-FFF2-40B4-BE49-F238E27FC236}">
                  <a16:creationId xmlns:a16="http://schemas.microsoft.com/office/drawing/2014/main" id="{00000000-0008-0000-0900-00003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31" name="Check Box 51" hidden="1">
              <a:extLst>
                <a:ext uri="{63B3BB69-23CF-44E3-9099-C40C66FF867C}">
                  <a14:compatExt spid="_x0000_s404531"/>
                </a:ext>
                <a:ext uri="{FF2B5EF4-FFF2-40B4-BE49-F238E27FC236}">
                  <a16:creationId xmlns:a16="http://schemas.microsoft.com/office/drawing/2014/main" id="{00000000-0008-0000-0900-00003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32" name="Check Box 52" hidden="1">
              <a:extLst>
                <a:ext uri="{63B3BB69-23CF-44E3-9099-C40C66FF867C}">
                  <a14:compatExt spid="_x0000_s404532"/>
                </a:ext>
                <a:ext uri="{FF2B5EF4-FFF2-40B4-BE49-F238E27FC236}">
                  <a16:creationId xmlns:a16="http://schemas.microsoft.com/office/drawing/2014/main" id="{00000000-0008-0000-0900-00003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33" name="Check Box 53" hidden="1">
              <a:extLst>
                <a:ext uri="{63B3BB69-23CF-44E3-9099-C40C66FF867C}">
                  <a14:compatExt spid="_x0000_s404533"/>
                </a:ext>
                <a:ext uri="{FF2B5EF4-FFF2-40B4-BE49-F238E27FC236}">
                  <a16:creationId xmlns:a16="http://schemas.microsoft.com/office/drawing/2014/main" id="{00000000-0008-0000-0900-00003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34" name="Check Box 54" hidden="1">
              <a:extLst>
                <a:ext uri="{63B3BB69-23CF-44E3-9099-C40C66FF867C}">
                  <a14:compatExt spid="_x0000_s404534"/>
                </a:ext>
                <a:ext uri="{FF2B5EF4-FFF2-40B4-BE49-F238E27FC236}">
                  <a16:creationId xmlns:a16="http://schemas.microsoft.com/office/drawing/2014/main" id="{00000000-0008-0000-0900-00003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35" name="Check Box 55" hidden="1">
              <a:extLst>
                <a:ext uri="{63B3BB69-23CF-44E3-9099-C40C66FF867C}">
                  <a14:compatExt spid="_x0000_s404535"/>
                </a:ext>
                <a:ext uri="{FF2B5EF4-FFF2-40B4-BE49-F238E27FC236}">
                  <a16:creationId xmlns:a16="http://schemas.microsoft.com/office/drawing/2014/main" id="{00000000-0008-0000-0900-00003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36" name="Check Box 56" hidden="1">
              <a:extLst>
                <a:ext uri="{63B3BB69-23CF-44E3-9099-C40C66FF867C}">
                  <a14:compatExt spid="_x0000_s404536"/>
                </a:ext>
                <a:ext uri="{FF2B5EF4-FFF2-40B4-BE49-F238E27FC236}">
                  <a16:creationId xmlns:a16="http://schemas.microsoft.com/office/drawing/2014/main" id="{00000000-0008-0000-0900-00003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37" name="Check Box 57" hidden="1">
              <a:extLst>
                <a:ext uri="{63B3BB69-23CF-44E3-9099-C40C66FF867C}">
                  <a14:compatExt spid="_x0000_s404537"/>
                </a:ext>
                <a:ext uri="{FF2B5EF4-FFF2-40B4-BE49-F238E27FC236}">
                  <a16:creationId xmlns:a16="http://schemas.microsoft.com/office/drawing/2014/main" id="{00000000-0008-0000-0900-00003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38" name="Check Box 58" hidden="1">
              <a:extLst>
                <a:ext uri="{63B3BB69-23CF-44E3-9099-C40C66FF867C}">
                  <a14:compatExt spid="_x0000_s404538"/>
                </a:ext>
                <a:ext uri="{FF2B5EF4-FFF2-40B4-BE49-F238E27FC236}">
                  <a16:creationId xmlns:a16="http://schemas.microsoft.com/office/drawing/2014/main" id="{00000000-0008-0000-0900-00003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39" name="Check Box 59" hidden="1">
              <a:extLst>
                <a:ext uri="{63B3BB69-23CF-44E3-9099-C40C66FF867C}">
                  <a14:compatExt spid="_x0000_s404539"/>
                </a:ext>
                <a:ext uri="{FF2B5EF4-FFF2-40B4-BE49-F238E27FC236}">
                  <a16:creationId xmlns:a16="http://schemas.microsoft.com/office/drawing/2014/main" id="{00000000-0008-0000-0900-00003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40" name="Check Box 60" hidden="1">
              <a:extLst>
                <a:ext uri="{63B3BB69-23CF-44E3-9099-C40C66FF867C}">
                  <a14:compatExt spid="_x0000_s404540"/>
                </a:ext>
                <a:ext uri="{FF2B5EF4-FFF2-40B4-BE49-F238E27FC236}">
                  <a16:creationId xmlns:a16="http://schemas.microsoft.com/office/drawing/2014/main" id="{00000000-0008-0000-0900-00003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41" name="Check Box 61" hidden="1">
              <a:extLst>
                <a:ext uri="{63B3BB69-23CF-44E3-9099-C40C66FF867C}">
                  <a14:compatExt spid="_x0000_s404541"/>
                </a:ext>
                <a:ext uri="{FF2B5EF4-FFF2-40B4-BE49-F238E27FC236}">
                  <a16:creationId xmlns:a16="http://schemas.microsoft.com/office/drawing/2014/main" id="{00000000-0008-0000-0900-00003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42" name="Check Box 62" hidden="1">
              <a:extLst>
                <a:ext uri="{63B3BB69-23CF-44E3-9099-C40C66FF867C}">
                  <a14:compatExt spid="_x0000_s404542"/>
                </a:ext>
                <a:ext uri="{FF2B5EF4-FFF2-40B4-BE49-F238E27FC236}">
                  <a16:creationId xmlns:a16="http://schemas.microsoft.com/office/drawing/2014/main" id="{00000000-0008-0000-0900-00003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43" name="Check Box 63" hidden="1">
              <a:extLst>
                <a:ext uri="{63B3BB69-23CF-44E3-9099-C40C66FF867C}">
                  <a14:compatExt spid="_x0000_s404543"/>
                </a:ext>
                <a:ext uri="{FF2B5EF4-FFF2-40B4-BE49-F238E27FC236}">
                  <a16:creationId xmlns:a16="http://schemas.microsoft.com/office/drawing/2014/main" id="{00000000-0008-0000-0900-00003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44" name="Check Box 64" hidden="1">
              <a:extLst>
                <a:ext uri="{63B3BB69-23CF-44E3-9099-C40C66FF867C}">
                  <a14:compatExt spid="_x0000_s404544"/>
                </a:ext>
                <a:ext uri="{FF2B5EF4-FFF2-40B4-BE49-F238E27FC236}">
                  <a16:creationId xmlns:a16="http://schemas.microsoft.com/office/drawing/2014/main" id="{00000000-0008-0000-0900-00004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45" name="Check Box 65" hidden="1">
              <a:extLst>
                <a:ext uri="{63B3BB69-23CF-44E3-9099-C40C66FF867C}">
                  <a14:compatExt spid="_x0000_s404545"/>
                </a:ext>
                <a:ext uri="{FF2B5EF4-FFF2-40B4-BE49-F238E27FC236}">
                  <a16:creationId xmlns:a16="http://schemas.microsoft.com/office/drawing/2014/main" id="{00000000-0008-0000-0900-00004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46" name="Check Box 66" hidden="1">
              <a:extLst>
                <a:ext uri="{63B3BB69-23CF-44E3-9099-C40C66FF867C}">
                  <a14:compatExt spid="_x0000_s404546"/>
                </a:ext>
                <a:ext uri="{FF2B5EF4-FFF2-40B4-BE49-F238E27FC236}">
                  <a16:creationId xmlns:a16="http://schemas.microsoft.com/office/drawing/2014/main" id="{00000000-0008-0000-0900-00004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47" name="Check Box 67" hidden="1">
              <a:extLst>
                <a:ext uri="{63B3BB69-23CF-44E3-9099-C40C66FF867C}">
                  <a14:compatExt spid="_x0000_s404547"/>
                </a:ext>
                <a:ext uri="{FF2B5EF4-FFF2-40B4-BE49-F238E27FC236}">
                  <a16:creationId xmlns:a16="http://schemas.microsoft.com/office/drawing/2014/main" id="{00000000-0008-0000-0900-00004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48" name="Check Box 68" hidden="1">
              <a:extLst>
                <a:ext uri="{63B3BB69-23CF-44E3-9099-C40C66FF867C}">
                  <a14:compatExt spid="_x0000_s404548"/>
                </a:ext>
                <a:ext uri="{FF2B5EF4-FFF2-40B4-BE49-F238E27FC236}">
                  <a16:creationId xmlns:a16="http://schemas.microsoft.com/office/drawing/2014/main" id="{00000000-0008-0000-0900-00004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49" name="Check Box 69" hidden="1">
              <a:extLst>
                <a:ext uri="{63B3BB69-23CF-44E3-9099-C40C66FF867C}">
                  <a14:compatExt spid="_x0000_s404549"/>
                </a:ext>
                <a:ext uri="{FF2B5EF4-FFF2-40B4-BE49-F238E27FC236}">
                  <a16:creationId xmlns:a16="http://schemas.microsoft.com/office/drawing/2014/main" id="{00000000-0008-0000-0900-00004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50" name="Check Box 70" hidden="1">
              <a:extLst>
                <a:ext uri="{63B3BB69-23CF-44E3-9099-C40C66FF867C}">
                  <a14:compatExt spid="_x0000_s404550"/>
                </a:ext>
                <a:ext uri="{FF2B5EF4-FFF2-40B4-BE49-F238E27FC236}">
                  <a16:creationId xmlns:a16="http://schemas.microsoft.com/office/drawing/2014/main" id="{00000000-0008-0000-0900-00004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51" name="Check Box 71" hidden="1">
              <a:extLst>
                <a:ext uri="{63B3BB69-23CF-44E3-9099-C40C66FF867C}">
                  <a14:compatExt spid="_x0000_s404551"/>
                </a:ext>
                <a:ext uri="{FF2B5EF4-FFF2-40B4-BE49-F238E27FC236}">
                  <a16:creationId xmlns:a16="http://schemas.microsoft.com/office/drawing/2014/main" id="{00000000-0008-0000-0900-00004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52" name="Check Box 72" hidden="1">
              <a:extLst>
                <a:ext uri="{63B3BB69-23CF-44E3-9099-C40C66FF867C}">
                  <a14:compatExt spid="_x0000_s404552"/>
                </a:ext>
                <a:ext uri="{FF2B5EF4-FFF2-40B4-BE49-F238E27FC236}">
                  <a16:creationId xmlns:a16="http://schemas.microsoft.com/office/drawing/2014/main" id="{00000000-0008-0000-0900-00004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53" name="Check Box 73" hidden="1">
              <a:extLst>
                <a:ext uri="{63B3BB69-23CF-44E3-9099-C40C66FF867C}">
                  <a14:compatExt spid="_x0000_s404553"/>
                </a:ext>
                <a:ext uri="{FF2B5EF4-FFF2-40B4-BE49-F238E27FC236}">
                  <a16:creationId xmlns:a16="http://schemas.microsoft.com/office/drawing/2014/main" id="{00000000-0008-0000-0900-00004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54" name="Check Box 74" hidden="1">
              <a:extLst>
                <a:ext uri="{63B3BB69-23CF-44E3-9099-C40C66FF867C}">
                  <a14:compatExt spid="_x0000_s404554"/>
                </a:ext>
                <a:ext uri="{FF2B5EF4-FFF2-40B4-BE49-F238E27FC236}">
                  <a16:creationId xmlns:a16="http://schemas.microsoft.com/office/drawing/2014/main" id="{00000000-0008-0000-0900-00004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55" name="Check Box 75" hidden="1">
              <a:extLst>
                <a:ext uri="{63B3BB69-23CF-44E3-9099-C40C66FF867C}">
                  <a14:compatExt spid="_x0000_s404555"/>
                </a:ext>
                <a:ext uri="{FF2B5EF4-FFF2-40B4-BE49-F238E27FC236}">
                  <a16:creationId xmlns:a16="http://schemas.microsoft.com/office/drawing/2014/main" id="{00000000-0008-0000-0900-00004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56" name="Check Box 76" hidden="1">
              <a:extLst>
                <a:ext uri="{63B3BB69-23CF-44E3-9099-C40C66FF867C}">
                  <a14:compatExt spid="_x0000_s404556"/>
                </a:ext>
                <a:ext uri="{FF2B5EF4-FFF2-40B4-BE49-F238E27FC236}">
                  <a16:creationId xmlns:a16="http://schemas.microsoft.com/office/drawing/2014/main" id="{00000000-0008-0000-0900-00004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57" name="Check Box 77" hidden="1">
              <a:extLst>
                <a:ext uri="{63B3BB69-23CF-44E3-9099-C40C66FF867C}">
                  <a14:compatExt spid="_x0000_s404557"/>
                </a:ext>
                <a:ext uri="{FF2B5EF4-FFF2-40B4-BE49-F238E27FC236}">
                  <a16:creationId xmlns:a16="http://schemas.microsoft.com/office/drawing/2014/main" id="{00000000-0008-0000-0900-00004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58" name="Check Box 78" hidden="1">
              <a:extLst>
                <a:ext uri="{63B3BB69-23CF-44E3-9099-C40C66FF867C}">
                  <a14:compatExt spid="_x0000_s404558"/>
                </a:ext>
                <a:ext uri="{FF2B5EF4-FFF2-40B4-BE49-F238E27FC236}">
                  <a16:creationId xmlns:a16="http://schemas.microsoft.com/office/drawing/2014/main" id="{00000000-0008-0000-0900-00004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59" name="Check Box 79" hidden="1">
              <a:extLst>
                <a:ext uri="{63B3BB69-23CF-44E3-9099-C40C66FF867C}">
                  <a14:compatExt spid="_x0000_s404559"/>
                </a:ext>
                <a:ext uri="{FF2B5EF4-FFF2-40B4-BE49-F238E27FC236}">
                  <a16:creationId xmlns:a16="http://schemas.microsoft.com/office/drawing/2014/main" id="{00000000-0008-0000-0900-00004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60" name="Check Box 80" hidden="1">
              <a:extLst>
                <a:ext uri="{63B3BB69-23CF-44E3-9099-C40C66FF867C}">
                  <a14:compatExt spid="_x0000_s404560"/>
                </a:ext>
                <a:ext uri="{FF2B5EF4-FFF2-40B4-BE49-F238E27FC236}">
                  <a16:creationId xmlns:a16="http://schemas.microsoft.com/office/drawing/2014/main" id="{00000000-0008-0000-0900-00005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1" name="Check Box 81" hidden="1">
              <a:extLst>
                <a:ext uri="{63B3BB69-23CF-44E3-9099-C40C66FF867C}">
                  <a14:compatExt spid="_x0000_s404561"/>
                </a:ext>
                <a:ext uri="{FF2B5EF4-FFF2-40B4-BE49-F238E27FC236}">
                  <a16:creationId xmlns:a16="http://schemas.microsoft.com/office/drawing/2014/main" id="{00000000-0008-0000-0900-00005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2" name="Check Box 82" hidden="1">
              <a:extLst>
                <a:ext uri="{63B3BB69-23CF-44E3-9099-C40C66FF867C}">
                  <a14:compatExt spid="_x0000_s404562"/>
                </a:ext>
                <a:ext uri="{FF2B5EF4-FFF2-40B4-BE49-F238E27FC236}">
                  <a16:creationId xmlns:a16="http://schemas.microsoft.com/office/drawing/2014/main" id="{00000000-0008-0000-0900-00005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3" name="Check Box 83" hidden="1">
              <a:extLst>
                <a:ext uri="{63B3BB69-23CF-44E3-9099-C40C66FF867C}">
                  <a14:compatExt spid="_x0000_s404563"/>
                </a:ext>
                <a:ext uri="{FF2B5EF4-FFF2-40B4-BE49-F238E27FC236}">
                  <a16:creationId xmlns:a16="http://schemas.microsoft.com/office/drawing/2014/main" id="{00000000-0008-0000-0900-00005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4" name="Check Box 84" hidden="1">
              <a:extLst>
                <a:ext uri="{63B3BB69-23CF-44E3-9099-C40C66FF867C}">
                  <a14:compatExt spid="_x0000_s404564"/>
                </a:ext>
                <a:ext uri="{FF2B5EF4-FFF2-40B4-BE49-F238E27FC236}">
                  <a16:creationId xmlns:a16="http://schemas.microsoft.com/office/drawing/2014/main" id="{00000000-0008-0000-0900-00005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5" name="Check Box 85" hidden="1">
              <a:extLst>
                <a:ext uri="{63B3BB69-23CF-44E3-9099-C40C66FF867C}">
                  <a14:compatExt spid="_x0000_s404565"/>
                </a:ext>
                <a:ext uri="{FF2B5EF4-FFF2-40B4-BE49-F238E27FC236}">
                  <a16:creationId xmlns:a16="http://schemas.microsoft.com/office/drawing/2014/main" id="{00000000-0008-0000-0900-00005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6" name="Check Box 86" hidden="1">
              <a:extLst>
                <a:ext uri="{63B3BB69-23CF-44E3-9099-C40C66FF867C}">
                  <a14:compatExt spid="_x0000_s404566"/>
                </a:ext>
                <a:ext uri="{FF2B5EF4-FFF2-40B4-BE49-F238E27FC236}">
                  <a16:creationId xmlns:a16="http://schemas.microsoft.com/office/drawing/2014/main" id="{00000000-0008-0000-0900-00005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7" name="Check Box 87" hidden="1">
              <a:extLst>
                <a:ext uri="{63B3BB69-23CF-44E3-9099-C40C66FF867C}">
                  <a14:compatExt spid="_x0000_s404567"/>
                </a:ext>
                <a:ext uri="{FF2B5EF4-FFF2-40B4-BE49-F238E27FC236}">
                  <a16:creationId xmlns:a16="http://schemas.microsoft.com/office/drawing/2014/main" id="{00000000-0008-0000-0900-00005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8" name="Check Box 88" hidden="1">
              <a:extLst>
                <a:ext uri="{63B3BB69-23CF-44E3-9099-C40C66FF867C}">
                  <a14:compatExt spid="_x0000_s404568"/>
                </a:ext>
                <a:ext uri="{FF2B5EF4-FFF2-40B4-BE49-F238E27FC236}">
                  <a16:creationId xmlns:a16="http://schemas.microsoft.com/office/drawing/2014/main" id="{00000000-0008-0000-0900-00005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5</xdr:row>
      <xdr:rowOff>0</xdr:rowOff>
    </xdr:from>
    <xdr:to>
      <xdr:col>30</xdr:col>
      <xdr:colOff>58875</xdr:colOff>
      <xdr:row>6</xdr:row>
      <xdr:rowOff>95250</xdr:rowOff>
    </xdr:to>
    <xdr:sp macro="" textlink="">
      <xdr:nvSpPr>
        <xdr:cNvPr id="47" name="テキスト ボックス 46">
          <a:extLst>
            <a:ext uri="{FF2B5EF4-FFF2-40B4-BE49-F238E27FC236}">
              <a16:creationId xmlns:a16="http://schemas.microsoft.com/office/drawing/2014/main" id="{00000000-0008-0000-0900-00002F000000}"/>
            </a:ext>
          </a:extLst>
        </xdr:cNvPr>
        <xdr:cNvSpPr txBox="1"/>
      </xdr:nvSpPr>
      <xdr:spPr>
        <a:xfrm>
          <a:off x="6981825" y="107632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2000fes200-1t\h\&#25216;&#34899;&#25351;&#23566;&#20418;\&#26494;&#27704;\&#24037;&#20107;&#25552;&#20986;&#27096;&#24335;\&#24037;&#20107;&#25552;&#20986;&#27161;&#28310;&#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入力"/>
      <sheetName val="着工届"/>
      <sheetName val="代理人通知"/>
      <sheetName val="経歴書書式"/>
      <sheetName val="法定外補償"/>
      <sheetName val="建退共"/>
      <sheetName val="工程表（その１）"/>
      <sheetName val="工程表（その２）"/>
      <sheetName val="排気ガス対策"/>
      <sheetName val="緊急連絡書式"/>
      <sheetName val="施工計画書"/>
      <sheetName val="写真撮影"/>
      <sheetName val="廃棄物計画書"/>
      <sheetName val="主要資材"/>
      <sheetName val="材料検査願"/>
      <sheetName val="安全訓練"/>
      <sheetName val="アイドリング"/>
      <sheetName val="対策機械報告"/>
      <sheetName val="施工体制台帳"/>
      <sheetName val="下請関する事項"/>
      <sheetName val="下請一覧"/>
      <sheetName val="報告・協議"/>
      <sheetName val="検査・立会"/>
      <sheetName val="代理人変更"/>
      <sheetName val="コンクリート配合"/>
      <sheetName val="技術管理報告"/>
      <sheetName val="品質管理"/>
      <sheetName val="出来形管理"/>
      <sheetName val="再資源証明"/>
      <sheetName val="廃棄物集計"/>
      <sheetName val="木材使用量"/>
      <sheetName val="ＩＳＯ（県用）"/>
      <sheetName val="中間検査願"/>
      <sheetName val="出来形確認"/>
      <sheetName val="社内検査"/>
      <sheetName val="社内検査記録"/>
      <sheetName val="下検査"/>
      <sheetName val="備品引渡"/>
      <sheetName val="備品リスト"/>
      <sheetName val="備品受領書"/>
      <sheetName val="施設台帳"/>
      <sheetName val="竣工届"/>
      <sheetName val="破壊検査"/>
      <sheetName val="目的物引渡"/>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343.xml"/><Relationship Id="rId18" Type="http://schemas.openxmlformats.org/officeDocument/2006/relationships/ctrlProp" Target="../ctrlProps/ctrlProp348.xml"/><Relationship Id="rId26" Type="http://schemas.openxmlformats.org/officeDocument/2006/relationships/ctrlProp" Target="../ctrlProps/ctrlProp356.xml"/><Relationship Id="rId39" Type="http://schemas.openxmlformats.org/officeDocument/2006/relationships/ctrlProp" Target="../ctrlProps/ctrlProp369.xml"/><Relationship Id="rId21" Type="http://schemas.openxmlformats.org/officeDocument/2006/relationships/ctrlProp" Target="../ctrlProps/ctrlProp351.xml"/><Relationship Id="rId34" Type="http://schemas.openxmlformats.org/officeDocument/2006/relationships/ctrlProp" Target="../ctrlProps/ctrlProp364.xml"/><Relationship Id="rId42" Type="http://schemas.openxmlformats.org/officeDocument/2006/relationships/ctrlProp" Target="../ctrlProps/ctrlProp372.xml"/><Relationship Id="rId47" Type="http://schemas.openxmlformats.org/officeDocument/2006/relationships/ctrlProp" Target="../ctrlProps/ctrlProp377.xml"/><Relationship Id="rId7" Type="http://schemas.openxmlformats.org/officeDocument/2006/relationships/ctrlProp" Target="../ctrlProps/ctrlProp337.xml"/><Relationship Id="rId2" Type="http://schemas.openxmlformats.org/officeDocument/2006/relationships/drawing" Target="../drawings/drawing9.xml"/><Relationship Id="rId16" Type="http://schemas.openxmlformats.org/officeDocument/2006/relationships/ctrlProp" Target="../ctrlProps/ctrlProp346.xml"/><Relationship Id="rId29" Type="http://schemas.openxmlformats.org/officeDocument/2006/relationships/ctrlProp" Target="../ctrlProps/ctrlProp359.xml"/><Relationship Id="rId1" Type="http://schemas.openxmlformats.org/officeDocument/2006/relationships/printerSettings" Target="../printerSettings/printerSettings10.bin"/><Relationship Id="rId6" Type="http://schemas.openxmlformats.org/officeDocument/2006/relationships/ctrlProp" Target="../ctrlProps/ctrlProp336.xml"/><Relationship Id="rId11" Type="http://schemas.openxmlformats.org/officeDocument/2006/relationships/ctrlProp" Target="../ctrlProps/ctrlProp341.xml"/><Relationship Id="rId24" Type="http://schemas.openxmlformats.org/officeDocument/2006/relationships/ctrlProp" Target="../ctrlProps/ctrlProp354.xml"/><Relationship Id="rId32" Type="http://schemas.openxmlformats.org/officeDocument/2006/relationships/ctrlProp" Target="../ctrlProps/ctrlProp362.xml"/><Relationship Id="rId37" Type="http://schemas.openxmlformats.org/officeDocument/2006/relationships/ctrlProp" Target="../ctrlProps/ctrlProp367.xml"/><Relationship Id="rId40" Type="http://schemas.openxmlformats.org/officeDocument/2006/relationships/ctrlProp" Target="../ctrlProps/ctrlProp370.xml"/><Relationship Id="rId45" Type="http://schemas.openxmlformats.org/officeDocument/2006/relationships/ctrlProp" Target="../ctrlProps/ctrlProp375.xml"/><Relationship Id="rId5" Type="http://schemas.openxmlformats.org/officeDocument/2006/relationships/ctrlProp" Target="../ctrlProps/ctrlProp335.xml"/><Relationship Id="rId15" Type="http://schemas.openxmlformats.org/officeDocument/2006/relationships/ctrlProp" Target="../ctrlProps/ctrlProp345.xml"/><Relationship Id="rId23" Type="http://schemas.openxmlformats.org/officeDocument/2006/relationships/ctrlProp" Target="../ctrlProps/ctrlProp353.xml"/><Relationship Id="rId28" Type="http://schemas.openxmlformats.org/officeDocument/2006/relationships/ctrlProp" Target="../ctrlProps/ctrlProp358.xml"/><Relationship Id="rId36" Type="http://schemas.openxmlformats.org/officeDocument/2006/relationships/ctrlProp" Target="../ctrlProps/ctrlProp366.xml"/><Relationship Id="rId10" Type="http://schemas.openxmlformats.org/officeDocument/2006/relationships/ctrlProp" Target="../ctrlProps/ctrlProp340.xml"/><Relationship Id="rId19" Type="http://schemas.openxmlformats.org/officeDocument/2006/relationships/ctrlProp" Target="../ctrlProps/ctrlProp349.xml"/><Relationship Id="rId31" Type="http://schemas.openxmlformats.org/officeDocument/2006/relationships/ctrlProp" Target="../ctrlProps/ctrlProp361.xml"/><Relationship Id="rId44" Type="http://schemas.openxmlformats.org/officeDocument/2006/relationships/ctrlProp" Target="../ctrlProps/ctrlProp374.xml"/><Relationship Id="rId4" Type="http://schemas.openxmlformats.org/officeDocument/2006/relationships/ctrlProp" Target="../ctrlProps/ctrlProp334.xml"/><Relationship Id="rId9" Type="http://schemas.openxmlformats.org/officeDocument/2006/relationships/ctrlProp" Target="../ctrlProps/ctrlProp339.xml"/><Relationship Id="rId14" Type="http://schemas.openxmlformats.org/officeDocument/2006/relationships/ctrlProp" Target="../ctrlProps/ctrlProp344.xml"/><Relationship Id="rId22" Type="http://schemas.openxmlformats.org/officeDocument/2006/relationships/ctrlProp" Target="../ctrlProps/ctrlProp352.xml"/><Relationship Id="rId27" Type="http://schemas.openxmlformats.org/officeDocument/2006/relationships/ctrlProp" Target="../ctrlProps/ctrlProp357.xml"/><Relationship Id="rId30" Type="http://schemas.openxmlformats.org/officeDocument/2006/relationships/ctrlProp" Target="../ctrlProps/ctrlProp360.xml"/><Relationship Id="rId35" Type="http://schemas.openxmlformats.org/officeDocument/2006/relationships/ctrlProp" Target="../ctrlProps/ctrlProp365.xml"/><Relationship Id="rId43" Type="http://schemas.openxmlformats.org/officeDocument/2006/relationships/ctrlProp" Target="../ctrlProps/ctrlProp373.xml"/><Relationship Id="rId8" Type="http://schemas.openxmlformats.org/officeDocument/2006/relationships/ctrlProp" Target="../ctrlProps/ctrlProp338.xml"/><Relationship Id="rId3" Type="http://schemas.openxmlformats.org/officeDocument/2006/relationships/vmlDrawing" Target="../drawings/vmlDrawing8.vml"/><Relationship Id="rId12" Type="http://schemas.openxmlformats.org/officeDocument/2006/relationships/ctrlProp" Target="../ctrlProps/ctrlProp342.xml"/><Relationship Id="rId17" Type="http://schemas.openxmlformats.org/officeDocument/2006/relationships/ctrlProp" Target="../ctrlProps/ctrlProp347.xml"/><Relationship Id="rId25" Type="http://schemas.openxmlformats.org/officeDocument/2006/relationships/ctrlProp" Target="../ctrlProps/ctrlProp355.xml"/><Relationship Id="rId33" Type="http://schemas.openxmlformats.org/officeDocument/2006/relationships/ctrlProp" Target="../ctrlProps/ctrlProp363.xml"/><Relationship Id="rId38" Type="http://schemas.openxmlformats.org/officeDocument/2006/relationships/ctrlProp" Target="../ctrlProps/ctrlProp368.xml"/><Relationship Id="rId46" Type="http://schemas.openxmlformats.org/officeDocument/2006/relationships/ctrlProp" Target="../ctrlProps/ctrlProp376.xml"/><Relationship Id="rId20" Type="http://schemas.openxmlformats.org/officeDocument/2006/relationships/ctrlProp" Target="../ctrlProps/ctrlProp350.xml"/><Relationship Id="rId41" Type="http://schemas.openxmlformats.org/officeDocument/2006/relationships/ctrlProp" Target="../ctrlProps/ctrlProp37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382.xml"/><Relationship Id="rId13" Type="http://schemas.openxmlformats.org/officeDocument/2006/relationships/ctrlProp" Target="../ctrlProps/ctrlProp387.xml"/><Relationship Id="rId18" Type="http://schemas.openxmlformats.org/officeDocument/2006/relationships/ctrlProp" Target="../ctrlProps/ctrlProp392.xml"/><Relationship Id="rId3" Type="http://schemas.openxmlformats.org/officeDocument/2006/relationships/vmlDrawing" Target="../drawings/vmlDrawing14.vml"/><Relationship Id="rId21" Type="http://schemas.openxmlformats.org/officeDocument/2006/relationships/ctrlProp" Target="../ctrlProps/ctrlProp395.xml"/><Relationship Id="rId7" Type="http://schemas.openxmlformats.org/officeDocument/2006/relationships/ctrlProp" Target="../ctrlProps/ctrlProp381.xml"/><Relationship Id="rId12" Type="http://schemas.openxmlformats.org/officeDocument/2006/relationships/ctrlProp" Target="../ctrlProps/ctrlProp386.xml"/><Relationship Id="rId17" Type="http://schemas.openxmlformats.org/officeDocument/2006/relationships/ctrlProp" Target="../ctrlProps/ctrlProp391.xml"/><Relationship Id="rId25" Type="http://schemas.openxmlformats.org/officeDocument/2006/relationships/ctrlProp" Target="../ctrlProps/ctrlProp399.xml"/><Relationship Id="rId2" Type="http://schemas.openxmlformats.org/officeDocument/2006/relationships/drawing" Target="../drawings/drawing37.xml"/><Relationship Id="rId16" Type="http://schemas.openxmlformats.org/officeDocument/2006/relationships/ctrlProp" Target="../ctrlProps/ctrlProp390.xml"/><Relationship Id="rId20" Type="http://schemas.openxmlformats.org/officeDocument/2006/relationships/ctrlProp" Target="../ctrlProps/ctrlProp394.xml"/><Relationship Id="rId1" Type="http://schemas.openxmlformats.org/officeDocument/2006/relationships/printerSettings" Target="../printerSettings/printerSettings39.bin"/><Relationship Id="rId6" Type="http://schemas.openxmlformats.org/officeDocument/2006/relationships/ctrlProp" Target="../ctrlProps/ctrlProp380.xml"/><Relationship Id="rId11" Type="http://schemas.openxmlformats.org/officeDocument/2006/relationships/ctrlProp" Target="../ctrlProps/ctrlProp385.xml"/><Relationship Id="rId24" Type="http://schemas.openxmlformats.org/officeDocument/2006/relationships/ctrlProp" Target="../ctrlProps/ctrlProp398.xml"/><Relationship Id="rId5" Type="http://schemas.openxmlformats.org/officeDocument/2006/relationships/ctrlProp" Target="../ctrlProps/ctrlProp379.xml"/><Relationship Id="rId15" Type="http://schemas.openxmlformats.org/officeDocument/2006/relationships/ctrlProp" Target="../ctrlProps/ctrlProp389.xml"/><Relationship Id="rId23" Type="http://schemas.openxmlformats.org/officeDocument/2006/relationships/ctrlProp" Target="../ctrlProps/ctrlProp397.xml"/><Relationship Id="rId10" Type="http://schemas.openxmlformats.org/officeDocument/2006/relationships/ctrlProp" Target="../ctrlProps/ctrlProp384.xml"/><Relationship Id="rId19" Type="http://schemas.openxmlformats.org/officeDocument/2006/relationships/ctrlProp" Target="../ctrlProps/ctrlProp393.xml"/><Relationship Id="rId4" Type="http://schemas.openxmlformats.org/officeDocument/2006/relationships/ctrlProp" Target="../ctrlProps/ctrlProp378.xml"/><Relationship Id="rId9" Type="http://schemas.openxmlformats.org/officeDocument/2006/relationships/ctrlProp" Target="../ctrlProps/ctrlProp383.xml"/><Relationship Id="rId14" Type="http://schemas.openxmlformats.org/officeDocument/2006/relationships/ctrlProp" Target="../ctrlProps/ctrlProp388.xml"/><Relationship Id="rId22" Type="http://schemas.openxmlformats.org/officeDocument/2006/relationships/ctrlProp" Target="../ctrlProps/ctrlProp39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04.xml"/><Relationship Id="rId13" Type="http://schemas.openxmlformats.org/officeDocument/2006/relationships/ctrlProp" Target="../ctrlProps/ctrlProp409.xml"/><Relationship Id="rId18" Type="http://schemas.openxmlformats.org/officeDocument/2006/relationships/ctrlProp" Target="../ctrlProps/ctrlProp414.xml"/><Relationship Id="rId3" Type="http://schemas.openxmlformats.org/officeDocument/2006/relationships/vmlDrawing" Target="../drawings/vmlDrawing15.vml"/><Relationship Id="rId21" Type="http://schemas.openxmlformats.org/officeDocument/2006/relationships/ctrlProp" Target="../ctrlProps/ctrlProp417.xml"/><Relationship Id="rId7" Type="http://schemas.openxmlformats.org/officeDocument/2006/relationships/ctrlProp" Target="../ctrlProps/ctrlProp403.xml"/><Relationship Id="rId12" Type="http://schemas.openxmlformats.org/officeDocument/2006/relationships/ctrlProp" Target="../ctrlProps/ctrlProp408.xml"/><Relationship Id="rId17" Type="http://schemas.openxmlformats.org/officeDocument/2006/relationships/ctrlProp" Target="../ctrlProps/ctrlProp413.xml"/><Relationship Id="rId25" Type="http://schemas.openxmlformats.org/officeDocument/2006/relationships/ctrlProp" Target="../ctrlProps/ctrlProp421.xml"/><Relationship Id="rId2" Type="http://schemas.openxmlformats.org/officeDocument/2006/relationships/drawing" Target="../drawings/drawing39.xml"/><Relationship Id="rId16" Type="http://schemas.openxmlformats.org/officeDocument/2006/relationships/ctrlProp" Target="../ctrlProps/ctrlProp412.xml"/><Relationship Id="rId20" Type="http://schemas.openxmlformats.org/officeDocument/2006/relationships/ctrlProp" Target="../ctrlProps/ctrlProp416.xml"/><Relationship Id="rId1" Type="http://schemas.openxmlformats.org/officeDocument/2006/relationships/printerSettings" Target="../printerSettings/printerSettings41.bin"/><Relationship Id="rId6" Type="http://schemas.openxmlformats.org/officeDocument/2006/relationships/ctrlProp" Target="../ctrlProps/ctrlProp402.xml"/><Relationship Id="rId11" Type="http://schemas.openxmlformats.org/officeDocument/2006/relationships/ctrlProp" Target="../ctrlProps/ctrlProp407.xml"/><Relationship Id="rId24" Type="http://schemas.openxmlformats.org/officeDocument/2006/relationships/ctrlProp" Target="../ctrlProps/ctrlProp420.xml"/><Relationship Id="rId5" Type="http://schemas.openxmlformats.org/officeDocument/2006/relationships/ctrlProp" Target="../ctrlProps/ctrlProp401.xml"/><Relationship Id="rId15" Type="http://schemas.openxmlformats.org/officeDocument/2006/relationships/ctrlProp" Target="../ctrlProps/ctrlProp411.xml"/><Relationship Id="rId23" Type="http://schemas.openxmlformats.org/officeDocument/2006/relationships/ctrlProp" Target="../ctrlProps/ctrlProp419.xml"/><Relationship Id="rId10" Type="http://schemas.openxmlformats.org/officeDocument/2006/relationships/ctrlProp" Target="../ctrlProps/ctrlProp406.xml"/><Relationship Id="rId19" Type="http://schemas.openxmlformats.org/officeDocument/2006/relationships/ctrlProp" Target="../ctrlProps/ctrlProp415.xml"/><Relationship Id="rId4" Type="http://schemas.openxmlformats.org/officeDocument/2006/relationships/ctrlProp" Target="../ctrlProps/ctrlProp400.xml"/><Relationship Id="rId9" Type="http://schemas.openxmlformats.org/officeDocument/2006/relationships/ctrlProp" Target="../ctrlProps/ctrlProp405.xml"/><Relationship Id="rId14" Type="http://schemas.openxmlformats.org/officeDocument/2006/relationships/ctrlProp" Target="../ctrlProps/ctrlProp410.xml"/><Relationship Id="rId22" Type="http://schemas.openxmlformats.org/officeDocument/2006/relationships/ctrlProp" Target="../ctrlProps/ctrlProp41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trlProp" Target="../ctrlProps/ctrlProp42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trlProp" Target="../ctrlProps/ctrlProp42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trlProp" Target="../ctrlProps/ctrlProp42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9.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9.x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trlProp" Target="../ctrlProps/ctrlProp53.xml"/><Relationship Id="rId55" Type="http://schemas.openxmlformats.org/officeDocument/2006/relationships/ctrlProp" Target="../ctrlProps/ctrlProp58.xml"/><Relationship Id="rId63" Type="http://schemas.openxmlformats.org/officeDocument/2006/relationships/ctrlProp" Target="../ctrlProps/ctrlProp66.xml"/><Relationship Id="rId68" Type="http://schemas.openxmlformats.org/officeDocument/2006/relationships/comments" Target="../comments1.xml"/><Relationship Id="rId7"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trlProp" Target="../ctrlProps/ctrlProp19.xml"/><Relationship Id="rId29" Type="http://schemas.openxmlformats.org/officeDocument/2006/relationships/ctrlProp" Target="../ctrlProps/ctrlProp32.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3" Type="http://schemas.openxmlformats.org/officeDocument/2006/relationships/ctrlProp" Target="../ctrlProps/ctrlProp56.xml"/><Relationship Id="rId58" Type="http://schemas.openxmlformats.org/officeDocument/2006/relationships/ctrlProp" Target="../ctrlProps/ctrlProp61.xml"/><Relationship Id="rId66" Type="http://schemas.openxmlformats.org/officeDocument/2006/relationships/ctrlProp" Target="../ctrlProps/ctrlProp69.xml"/><Relationship Id="rId5" Type="http://schemas.openxmlformats.org/officeDocument/2006/relationships/ctrlProp" Target="../ctrlProps/ctrlProp8.xml"/><Relationship Id="rId61" Type="http://schemas.openxmlformats.org/officeDocument/2006/relationships/ctrlProp" Target="../ctrlProps/ctrlProp64.xml"/><Relationship Id="rId19" Type="http://schemas.openxmlformats.org/officeDocument/2006/relationships/ctrlProp" Target="../ctrlProps/ctrlProp2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56" Type="http://schemas.openxmlformats.org/officeDocument/2006/relationships/ctrlProp" Target="../ctrlProps/ctrlProp59.xml"/><Relationship Id="rId64" Type="http://schemas.openxmlformats.org/officeDocument/2006/relationships/ctrlProp" Target="../ctrlProps/ctrlProp67.xml"/><Relationship Id="rId8" Type="http://schemas.openxmlformats.org/officeDocument/2006/relationships/ctrlProp" Target="../ctrlProps/ctrlProp11.xml"/><Relationship Id="rId51" Type="http://schemas.openxmlformats.org/officeDocument/2006/relationships/ctrlProp" Target="../ctrlProps/ctrlProp54.xml"/><Relationship Id="rId3" Type="http://schemas.openxmlformats.org/officeDocument/2006/relationships/vmlDrawing" Target="../drawings/vmlDrawing3.v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59" Type="http://schemas.openxmlformats.org/officeDocument/2006/relationships/ctrlProp" Target="../ctrlProps/ctrlProp62.xml"/><Relationship Id="rId67" Type="http://schemas.openxmlformats.org/officeDocument/2006/relationships/ctrlProp" Target="../ctrlProps/ctrlProp70.xml"/><Relationship Id="rId20" Type="http://schemas.openxmlformats.org/officeDocument/2006/relationships/ctrlProp" Target="../ctrlProps/ctrlProp23.xml"/><Relationship Id="rId41" Type="http://schemas.openxmlformats.org/officeDocument/2006/relationships/ctrlProp" Target="../ctrlProps/ctrlProp44.xml"/><Relationship Id="rId54" Type="http://schemas.openxmlformats.org/officeDocument/2006/relationships/ctrlProp" Target="../ctrlProps/ctrlProp57.xml"/><Relationship Id="rId62" Type="http://schemas.openxmlformats.org/officeDocument/2006/relationships/ctrlProp" Target="../ctrlProps/ctrlProp65.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57" Type="http://schemas.openxmlformats.org/officeDocument/2006/relationships/ctrlProp" Target="../ctrlProps/ctrlProp60.xml"/><Relationship Id="rId10" Type="http://schemas.openxmlformats.org/officeDocument/2006/relationships/ctrlProp" Target="../ctrlProps/ctrlProp13.xml"/><Relationship Id="rId31" Type="http://schemas.openxmlformats.org/officeDocument/2006/relationships/ctrlProp" Target="../ctrlProps/ctrlProp34.xml"/><Relationship Id="rId44" Type="http://schemas.openxmlformats.org/officeDocument/2006/relationships/ctrlProp" Target="../ctrlProps/ctrlProp47.xml"/><Relationship Id="rId52" Type="http://schemas.openxmlformats.org/officeDocument/2006/relationships/ctrlProp" Target="../ctrlProps/ctrlProp55.xml"/><Relationship Id="rId60" Type="http://schemas.openxmlformats.org/officeDocument/2006/relationships/ctrlProp" Target="../ctrlProps/ctrlProp63.xml"/><Relationship Id="rId65" Type="http://schemas.openxmlformats.org/officeDocument/2006/relationships/ctrlProp" Target="../ctrlProps/ctrlProp68.xml"/><Relationship Id="rId4" Type="http://schemas.openxmlformats.org/officeDocument/2006/relationships/ctrlProp" Target="../ctrlProps/ctrlProp7.xml"/><Relationship Id="rId9" Type="http://schemas.openxmlformats.org/officeDocument/2006/relationships/ctrlProp" Target="../ctrlProps/ctrlProp12.xml"/><Relationship Id="rId13" Type="http://schemas.openxmlformats.org/officeDocument/2006/relationships/ctrlProp" Target="../ctrlProps/ctrlProp16.xml"/><Relationship Id="rId18" Type="http://schemas.openxmlformats.org/officeDocument/2006/relationships/ctrlProp" Target="../ctrlProps/ctrlProp21.xml"/><Relationship Id="rId39"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428.xml"/><Relationship Id="rId2" Type="http://schemas.openxmlformats.org/officeDocument/2006/relationships/drawing" Target="../drawings/drawing50.xml"/><Relationship Id="rId1" Type="http://schemas.openxmlformats.org/officeDocument/2006/relationships/printerSettings" Target="../printerSettings/printerSettings54.bin"/><Relationship Id="rId6" Type="http://schemas.openxmlformats.org/officeDocument/2006/relationships/ctrlProp" Target="../ctrlProps/ctrlProp427.xml"/><Relationship Id="rId5" Type="http://schemas.openxmlformats.org/officeDocument/2006/relationships/ctrlProp" Target="../ctrlProps/ctrlProp426.xml"/><Relationship Id="rId4" Type="http://schemas.openxmlformats.org/officeDocument/2006/relationships/ctrlProp" Target="../ctrlProps/ctrlProp425.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4.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5.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6.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433.xml"/><Relationship Id="rId3" Type="http://schemas.openxmlformats.org/officeDocument/2006/relationships/vmlDrawing" Target="../drawings/vmlDrawing21.vml"/><Relationship Id="rId7" Type="http://schemas.openxmlformats.org/officeDocument/2006/relationships/ctrlProp" Target="../ctrlProps/ctrlProp432.xml"/><Relationship Id="rId12" Type="http://schemas.openxmlformats.org/officeDocument/2006/relationships/ctrlProp" Target="../ctrlProps/ctrlProp437.xml"/><Relationship Id="rId2" Type="http://schemas.openxmlformats.org/officeDocument/2006/relationships/drawing" Target="../drawings/drawing62.xml"/><Relationship Id="rId1" Type="http://schemas.openxmlformats.org/officeDocument/2006/relationships/printerSettings" Target="../printerSettings/printerSettings66.bin"/><Relationship Id="rId6" Type="http://schemas.openxmlformats.org/officeDocument/2006/relationships/ctrlProp" Target="../ctrlProps/ctrlProp431.xml"/><Relationship Id="rId11" Type="http://schemas.openxmlformats.org/officeDocument/2006/relationships/ctrlProp" Target="../ctrlProps/ctrlProp436.xml"/><Relationship Id="rId5" Type="http://schemas.openxmlformats.org/officeDocument/2006/relationships/ctrlProp" Target="../ctrlProps/ctrlProp430.xml"/><Relationship Id="rId10" Type="http://schemas.openxmlformats.org/officeDocument/2006/relationships/ctrlProp" Target="../ctrlProps/ctrlProp435.xml"/><Relationship Id="rId4" Type="http://schemas.openxmlformats.org/officeDocument/2006/relationships/ctrlProp" Target="../ctrlProps/ctrlProp429.xml"/><Relationship Id="rId9" Type="http://schemas.openxmlformats.org/officeDocument/2006/relationships/ctrlProp" Target="../ctrlProps/ctrlProp434.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6" Type="http://schemas.openxmlformats.org/officeDocument/2006/relationships/ctrlProp" Target="../ctrlProps/ctrlProp103.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trlProp" Target="../ctrlProps/ctrlProp18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80" Type="http://schemas.openxmlformats.org/officeDocument/2006/relationships/ctrlProp" Target="../ctrlProps/ctrlProp167.xml"/><Relationship Id="rId85" Type="http://schemas.openxmlformats.org/officeDocument/2006/relationships/ctrlProp" Target="../ctrlProps/ctrlProp172.xml"/><Relationship Id="rId93" Type="http://schemas.openxmlformats.org/officeDocument/2006/relationships/ctrlProp" Target="../ctrlProps/ctrlProp180.xml"/><Relationship Id="rId3" Type="http://schemas.openxmlformats.org/officeDocument/2006/relationships/vmlDrawing" Target="../drawings/vmlDrawing5.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59" Type="http://schemas.openxmlformats.org/officeDocument/2006/relationships/ctrlProp" Target="../ctrlProps/ctrlProp146.xml"/><Relationship Id="rId67" Type="http://schemas.openxmlformats.org/officeDocument/2006/relationships/ctrlProp" Target="../ctrlProps/ctrlProp154.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62" Type="http://schemas.openxmlformats.org/officeDocument/2006/relationships/ctrlProp" Target="../ctrlProps/ctrlProp149.xml"/><Relationship Id="rId70" Type="http://schemas.openxmlformats.org/officeDocument/2006/relationships/ctrlProp" Target="../ctrlProps/ctrlProp157.xml"/><Relationship Id="rId75" Type="http://schemas.openxmlformats.org/officeDocument/2006/relationships/ctrlProp" Target="../ctrlProps/ctrlProp162.xml"/><Relationship Id="rId83" Type="http://schemas.openxmlformats.org/officeDocument/2006/relationships/ctrlProp" Target="../ctrlProps/ctrlProp170.xml"/><Relationship Id="rId88" Type="http://schemas.openxmlformats.org/officeDocument/2006/relationships/ctrlProp" Target="../ctrlProps/ctrlProp175.xml"/><Relationship Id="rId91" Type="http://schemas.openxmlformats.org/officeDocument/2006/relationships/ctrlProp" Target="../ctrlProps/ctrlProp178.xml"/><Relationship Id="rId9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 Id="rId57" Type="http://schemas.openxmlformats.org/officeDocument/2006/relationships/ctrlProp" Target="../ctrlProps/ctrlProp144.xml"/><Relationship Id="rId10" Type="http://schemas.openxmlformats.org/officeDocument/2006/relationships/ctrlProp" Target="../ctrlProps/ctrlProp97.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60" Type="http://schemas.openxmlformats.org/officeDocument/2006/relationships/ctrlProp" Target="../ctrlProps/ctrlProp147.xml"/><Relationship Id="rId65" Type="http://schemas.openxmlformats.org/officeDocument/2006/relationships/ctrlProp" Target="../ctrlProps/ctrlProp152.xml"/><Relationship Id="rId73" Type="http://schemas.openxmlformats.org/officeDocument/2006/relationships/ctrlProp" Target="../ctrlProps/ctrlProp160.xml"/><Relationship Id="rId78" Type="http://schemas.openxmlformats.org/officeDocument/2006/relationships/ctrlProp" Target="../ctrlProps/ctrlProp165.xml"/><Relationship Id="rId81" Type="http://schemas.openxmlformats.org/officeDocument/2006/relationships/ctrlProp" Target="../ctrlProps/ctrlProp168.xml"/><Relationship Id="rId86" Type="http://schemas.openxmlformats.org/officeDocument/2006/relationships/ctrlProp" Target="../ctrlProps/ctrlProp173.xml"/><Relationship Id="rId94" Type="http://schemas.openxmlformats.org/officeDocument/2006/relationships/ctrlProp" Target="../ctrlProps/ctrlProp181.xml"/><Relationship Id="rId4" Type="http://schemas.openxmlformats.org/officeDocument/2006/relationships/ctrlProp" Target="../ctrlProps/ctrlProp91.xml"/><Relationship Id="rId9" Type="http://schemas.openxmlformats.org/officeDocument/2006/relationships/ctrlProp" Target="../ctrlProps/ctrlProp96.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69.xml"/><Relationship Id="rId1" Type="http://schemas.openxmlformats.org/officeDocument/2006/relationships/printerSettings" Target="../printerSettings/printerSettings76.bin"/><Relationship Id="rId5" Type="http://schemas.openxmlformats.org/officeDocument/2006/relationships/ctrlProp" Target="../ctrlProps/ctrlProp439.xml"/><Relationship Id="rId4" Type="http://schemas.openxmlformats.org/officeDocument/2006/relationships/ctrlProp" Target="../ctrlProps/ctrlProp43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7.xml"/><Relationship Id="rId13" Type="http://schemas.openxmlformats.org/officeDocument/2006/relationships/ctrlProp" Target="../ctrlProps/ctrlProp192.xml"/><Relationship Id="rId3" Type="http://schemas.openxmlformats.org/officeDocument/2006/relationships/vmlDrawing" Target="../drawings/vmlDrawing6.vml"/><Relationship Id="rId7" Type="http://schemas.openxmlformats.org/officeDocument/2006/relationships/ctrlProp" Target="../ctrlProps/ctrlProp186.xml"/><Relationship Id="rId12" Type="http://schemas.openxmlformats.org/officeDocument/2006/relationships/ctrlProp" Target="../ctrlProps/ctrlProp191.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85.xml"/><Relationship Id="rId11" Type="http://schemas.openxmlformats.org/officeDocument/2006/relationships/ctrlProp" Target="../ctrlProps/ctrlProp190.xml"/><Relationship Id="rId5" Type="http://schemas.openxmlformats.org/officeDocument/2006/relationships/ctrlProp" Target="../ctrlProps/ctrlProp184.xml"/><Relationship Id="rId15" Type="http://schemas.openxmlformats.org/officeDocument/2006/relationships/ctrlProp" Target="../ctrlProps/ctrlProp194.xml"/><Relationship Id="rId10" Type="http://schemas.openxmlformats.org/officeDocument/2006/relationships/ctrlProp" Target="../ctrlProps/ctrlProp189.xml"/><Relationship Id="rId4" Type="http://schemas.openxmlformats.org/officeDocument/2006/relationships/ctrlProp" Target="../ctrlProps/ctrlProp183.xml"/><Relationship Id="rId9" Type="http://schemas.openxmlformats.org/officeDocument/2006/relationships/ctrlProp" Target="../ctrlProps/ctrlProp188.xml"/><Relationship Id="rId14" Type="http://schemas.openxmlformats.org/officeDocument/2006/relationships/ctrlProp" Target="../ctrlProps/ctrlProp193.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308.xml"/><Relationship Id="rId21" Type="http://schemas.openxmlformats.org/officeDocument/2006/relationships/ctrlProp" Target="../ctrlProps/ctrlProp212.xml"/><Relationship Id="rId42" Type="http://schemas.openxmlformats.org/officeDocument/2006/relationships/ctrlProp" Target="../ctrlProps/ctrlProp233.xml"/><Relationship Id="rId63" Type="http://schemas.openxmlformats.org/officeDocument/2006/relationships/ctrlProp" Target="../ctrlProps/ctrlProp254.xml"/><Relationship Id="rId84" Type="http://schemas.openxmlformats.org/officeDocument/2006/relationships/ctrlProp" Target="../ctrlProps/ctrlProp275.xml"/><Relationship Id="rId138" Type="http://schemas.openxmlformats.org/officeDocument/2006/relationships/ctrlProp" Target="../ctrlProps/ctrlProp329.xml"/><Relationship Id="rId107" Type="http://schemas.openxmlformats.org/officeDocument/2006/relationships/ctrlProp" Target="../ctrlProps/ctrlProp298.xml"/><Relationship Id="rId11" Type="http://schemas.openxmlformats.org/officeDocument/2006/relationships/ctrlProp" Target="../ctrlProps/ctrlProp202.xml"/><Relationship Id="rId32" Type="http://schemas.openxmlformats.org/officeDocument/2006/relationships/ctrlProp" Target="../ctrlProps/ctrlProp223.xml"/><Relationship Id="rId37" Type="http://schemas.openxmlformats.org/officeDocument/2006/relationships/ctrlProp" Target="../ctrlProps/ctrlProp228.xml"/><Relationship Id="rId53" Type="http://schemas.openxmlformats.org/officeDocument/2006/relationships/ctrlProp" Target="../ctrlProps/ctrlProp244.xml"/><Relationship Id="rId58" Type="http://schemas.openxmlformats.org/officeDocument/2006/relationships/ctrlProp" Target="../ctrlProps/ctrlProp249.xml"/><Relationship Id="rId74" Type="http://schemas.openxmlformats.org/officeDocument/2006/relationships/ctrlProp" Target="../ctrlProps/ctrlProp265.xml"/><Relationship Id="rId79" Type="http://schemas.openxmlformats.org/officeDocument/2006/relationships/ctrlProp" Target="../ctrlProps/ctrlProp270.xml"/><Relationship Id="rId102" Type="http://schemas.openxmlformats.org/officeDocument/2006/relationships/ctrlProp" Target="../ctrlProps/ctrlProp293.xml"/><Relationship Id="rId123" Type="http://schemas.openxmlformats.org/officeDocument/2006/relationships/ctrlProp" Target="../ctrlProps/ctrlProp314.xml"/><Relationship Id="rId128" Type="http://schemas.openxmlformats.org/officeDocument/2006/relationships/ctrlProp" Target="../ctrlProps/ctrlProp319.xml"/><Relationship Id="rId5" Type="http://schemas.openxmlformats.org/officeDocument/2006/relationships/ctrlProp" Target="../ctrlProps/ctrlProp196.xml"/><Relationship Id="rId90" Type="http://schemas.openxmlformats.org/officeDocument/2006/relationships/ctrlProp" Target="../ctrlProps/ctrlProp281.xml"/><Relationship Id="rId95" Type="http://schemas.openxmlformats.org/officeDocument/2006/relationships/ctrlProp" Target="../ctrlProps/ctrlProp286.xml"/><Relationship Id="rId22" Type="http://schemas.openxmlformats.org/officeDocument/2006/relationships/ctrlProp" Target="../ctrlProps/ctrlProp213.xml"/><Relationship Id="rId27" Type="http://schemas.openxmlformats.org/officeDocument/2006/relationships/ctrlProp" Target="../ctrlProps/ctrlProp218.xml"/><Relationship Id="rId43" Type="http://schemas.openxmlformats.org/officeDocument/2006/relationships/ctrlProp" Target="../ctrlProps/ctrlProp234.xml"/><Relationship Id="rId48" Type="http://schemas.openxmlformats.org/officeDocument/2006/relationships/ctrlProp" Target="../ctrlProps/ctrlProp239.xml"/><Relationship Id="rId64" Type="http://schemas.openxmlformats.org/officeDocument/2006/relationships/ctrlProp" Target="../ctrlProps/ctrlProp255.xml"/><Relationship Id="rId69" Type="http://schemas.openxmlformats.org/officeDocument/2006/relationships/ctrlProp" Target="../ctrlProps/ctrlProp260.xml"/><Relationship Id="rId113" Type="http://schemas.openxmlformats.org/officeDocument/2006/relationships/ctrlProp" Target="../ctrlProps/ctrlProp304.xml"/><Relationship Id="rId118" Type="http://schemas.openxmlformats.org/officeDocument/2006/relationships/ctrlProp" Target="../ctrlProps/ctrlProp309.xml"/><Relationship Id="rId134" Type="http://schemas.openxmlformats.org/officeDocument/2006/relationships/ctrlProp" Target="../ctrlProps/ctrlProp325.xml"/><Relationship Id="rId139" Type="http://schemas.openxmlformats.org/officeDocument/2006/relationships/ctrlProp" Target="../ctrlProps/ctrlProp330.xml"/><Relationship Id="rId80" Type="http://schemas.openxmlformats.org/officeDocument/2006/relationships/ctrlProp" Target="../ctrlProps/ctrlProp271.xml"/><Relationship Id="rId85" Type="http://schemas.openxmlformats.org/officeDocument/2006/relationships/ctrlProp" Target="../ctrlProps/ctrlProp276.xml"/><Relationship Id="rId12" Type="http://schemas.openxmlformats.org/officeDocument/2006/relationships/ctrlProp" Target="../ctrlProps/ctrlProp203.xml"/><Relationship Id="rId17" Type="http://schemas.openxmlformats.org/officeDocument/2006/relationships/ctrlProp" Target="../ctrlProps/ctrlProp208.xml"/><Relationship Id="rId33" Type="http://schemas.openxmlformats.org/officeDocument/2006/relationships/ctrlProp" Target="../ctrlProps/ctrlProp224.xml"/><Relationship Id="rId38" Type="http://schemas.openxmlformats.org/officeDocument/2006/relationships/ctrlProp" Target="../ctrlProps/ctrlProp229.xml"/><Relationship Id="rId59" Type="http://schemas.openxmlformats.org/officeDocument/2006/relationships/ctrlProp" Target="../ctrlProps/ctrlProp250.xml"/><Relationship Id="rId103" Type="http://schemas.openxmlformats.org/officeDocument/2006/relationships/ctrlProp" Target="../ctrlProps/ctrlProp294.xml"/><Relationship Id="rId108" Type="http://schemas.openxmlformats.org/officeDocument/2006/relationships/ctrlProp" Target="../ctrlProps/ctrlProp299.xml"/><Relationship Id="rId124" Type="http://schemas.openxmlformats.org/officeDocument/2006/relationships/ctrlProp" Target="../ctrlProps/ctrlProp315.xml"/><Relationship Id="rId129" Type="http://schemas.openxmlformats.org/officeDocument/2006/relationships/ctrlProp" Target="../ctrlProps/ctrlProp320.xml"/><Relationship Id="rId54" Type="http://schemas.openxmlformats.org/officeDocument/2006/relationships/ctrlProp" Target="../ctrlProps/ctrlProp245.xml"/><Relationship Id="rId70" Type="http://schemas.openxmlformats.org/officeDocument/2006/relationships/ctrlProp" Target="../ctrlProps/ctrlProp261.xml"/><Relationship Id="rId75" Type="http://schemas.openxmlformats.org/officeDocument/2006/relationships/ctrlProp" Target="../ctrlProps/ctrlProp266.xml"/><Relationship Id="rId91" Type="http://schemas.openxmlformats.org/officeDocument/2006/relationships/ctrlProp" Target="../ctrlProps/ctrlProp282.xml"/><Relationship Id="rId96" Type="http://schemas.openxmlformats.org/officeDocument/2006/relationships/ctrlProp" Target="../ctrlProps/ctrlProp287.xml"/><Relationship Id="rId140" Type="http://schemas.openxmlformats.org/officeDocument/2006/relationships/ctrlProp" Target="../ctrlProps/ctrlProp331.xml"/><Relationship Id="rId1" Type="http://schemas.openxmlformats.org/officeDocument/2006/relationships/printerSettings" Target="../printerSettings/printerSettings9.bin"/><Relationship Id="rId6" Type="http://schemas.openxmlformats.org/officeDocument/2006/relationships/ctrlProp" Target="../ctrlProps/ctrlProp197.xml"/><Relationship Id="rId23" Type="http://schemas.openxmlformats.org/officeDocument/2006/relationships/ctrlProp" Target="../ctrlProps/ctrlProp214.xml"/><Relationship Id="rId28" Type="http://schemas.openxmlformats.org/officeDocument/2006/relationships/ctrlProp" Target="../ctrlProps/ctrlProp219.xml"/><Relationship Id="rId49" Type="http://schemas.openxmlformats.org/officeDocument/2006/relationships/ctrlProp" Target="../ctrlProps/ctrlProp240.xml"/><Relationship Id="rId114" Type="http://schemas.openxmlformats.org/officeDocument/2006/relationships/ctrlProp" Target="../ctrlProps/ctrlProp305.xml"/><Relationship Id="rId119" Type="http://schemas.openxmlformats.org/officeDocument/2006/relationships/ctrlProp" Target="../ctrlProps/ctrlProp310.xml"/><Relationship Id="rId44" Type="http://schemas.openxmlformats.org/officeDocument/2006/relationships/ctrlProp" Target="../ctrlProps/ctrlProp235.xml"/><Relationship Id="rId60" Type="http://schemas.openxmlformats.org/officeDocument/2006/relationships/ctrlProp" Target="../ctrlProps/ctrlProp251.xml"/><Relationship Id="rId65" Type="http://schemas.openxmlformats.org/officeDocument/2006/relationships/ctrlProp" Target="../ctrlProps/ctrlProp256.xml"/><Relationship Id="rId81" Type="http://schemas.openxmlformats.org/officeDocument/2006/relationships/ctrlProp" Target="../ctrlProps/ctrlProp272.xml"/><Relationship Id="rId86" Type="http://schemas.openxmlformats.org/officeDocument/2006/relationships/ctrlProp" Target="../ctrlProps/ctrlProp277.xml"/><Relationship Id="rId130" Type="http://schemas.openxmlformats.org/officeDocument/2006/relationships/ctrlProp" Target="../ctrlProps/ctrlProp321.xml"/><Relationship Id="rId135" Type="http://schemas.openxmlformats.org/officeDocument/2006/relationships/ctrlProp" Target="../ctrlProps/ctrlProp326.xml"/><Relationship Id="rId13" Type="http://schemas.openxmlformats.org/officeDocument/2006/relationships/ctrlProp" Target="../ctrlProps/ctrlProp204.xml"/><Relationship Id="rId18" Type="http://schemas.openxmlformats.org/officeDocument/2006/relationships/ctrlProp" Target="../ctrlProps/ctrlProp209.xml"/><Relationship Id="rId39" Type="http://schemas.openxmlformats.org/officeDocument/2006/relationships/ctrlProp" Target="../ctrlProps/ctrlProp230.xml"/><Relationship Id="rId109" Type="http://schemas.openxmlformats.org/officeDocument/2006/relationships/ctrlProp" Target="../ctrlProps/ctrlProp300.xml"/><Relationship Id="rId34" Type="http://schemas.openxmlformats.org/officeDocument/2006/relationships/ctrlProp" Target="../ctrlProps/ctrlProp225.xml"/><Relationship Id="rId50" Type="http://schemas.openxmlformats.org/officeDocument/2006/relationships/ctrlProp" Target="../ctrlProps/ctrlProp241.xml"/><Relationship Id="rId55" Type="http://schemas.openxmlformats.org/officeDocument/2006/relationships/ctrlProp" Target="../ctrlProps/ctrlProp246.xml"/><Relationship Id="rId76" Type="http://schemas.openxmlformats.org/officeDocument/2006/relationships/ctrlProp" Target="../ctrlProps/ctrlProp267.xml"/><Relationship Id="rId97" Type="http://schemas.openxmlformats.org/officeDocument/2006/relationships/ctrlProp" Target="../ctrlProps/ctrlProp288.xml"/><Relationship Id="rId104" Type="http://schemas.openxmlformats.org/officeDocument/2006/relationships/ctrlProp" Target="../ctrlProps/ctrlProp295.xml"/><Relationship Id="rId120" Type="http://schemas.openxmlformats.org/officeDocument/2006/relationships/ctrlProp" Target="../ctrlProps/ctrlProp311.xml"/><Relationship Id="rId125" Type="http://schemas.openxmlformats.org/officeDocument/2006/relationships/ctrlProp" Target="../ctrlProps/ctrlProp316.xml"/><Relationship Id="rId141" Type="http://schemas.openxmlformats.org/officeDocument/2006/relationships/ctrlProp" Target="../ctrlProps/ctrlProp332.xml"/><Relationship Id="rId7" Type="http://schemas.openxmlformats.org/officeDocument/2006/relationships/ctrlProp" Target="../ctrlProps/ctrlProp198.xml"/><Relationship Id="rId71" Type="http://schemas.openxmlformats.org/officeDocument/2006/relationships/ctrlProp" Target="../ctrlProps/ctrlProp262.xml"/><Relationship Id="rId92" Type="http://schemas.openxmlformats.org/officeDocument/2006/relationships/ctrlProp" Target="../ctrlProps/ctrlProp283.xml"/><Relationship Id="rId2" Type="http://schemas.openxmlformats.org/officeDocument/2006/relationships/drawing" Target="../drawings/drawing8.xml"/><Relationship Id="rId29" Type="http://schemas.openxmlformats.org/officeDocument/2006/relationships/ctrlProp" Target="../ctrlProps/ctrlProp220.xml"/><Relationship Id="rId24" Type="http://schemas.openxmlformats.org/officeDocument/2006/relationships/ctrlProp" Target="../ctrlProps/ctrlProp215.xml"/><Relationship Id="rId40" Type="http://schemas.openxmlformats.org/officeDocument/2006/relationships/ctrlProp" Target="../ctrlProps/ctrlProp231.xml"/><Relationship Id="rId45" Type="http://schemas.openxmlformats.org/officeDocument/2006/relationships/ctrlProp" Target="../ctrlProps/ctrlProp236.xml"/><Relationship Id="rId66" Type="http://schemas.openxmlformats.org/officeDocument/2006/relationships/ctrlProp" Target="../ctrlProps/ctrlProp257.xml"/><Relationship Id="rId87" Type="http://schemas.openxmlformats.org/officeDocument/2006/relationships/ctrlProp" Target="../ctrlProps/ctrlProp278.xml"/><Relationship Id="rId110" Type="http://schemas.openxmlformats.org/officeDocument/2006/relationships/ctrlProp" Target="../ctrlProps/ctrlProp301.xml"/><Relationship Id="rId115" Type="http://schemas.openxmlformats.org/officeDocument/2006/relationships/ctrlProp" Target="../ctrlProps/ctrlProp306.xml"/><Relationship Id="rId131" Type="http://schemas.openxmlformats.org/officeDocument/2006/relationships/ctrlProp" Target="../ctrlProps/ctrlProp322.xml"/><Relationship Id="rId136" Type="http://schemas.openxmlformats.org/officeDocument/2006/relationships/ctrlProp" Target="../ctrlProps/ctrlProp327.xml"/><Relationship Id="rId61" Type="http://schemas.openxmlformats.org/officeDocument/2006/relationships/ctrlProp" Target="../ctrlProps/ctrlProp252.xml"/><Relationship Id="rId82" Type="http://schemas.openxmlformats.org/officeDocument/2006/relationships/ctrlProp" Target="../ctrlProps/ctrlProp273.xml"/><Relationship Id="rId19" Type="http://schemas.openxmlformats.org/officeDocument/2006/relationships/ctrlProp" Target="../ctrlProps/ctrlProp210.xml"/><Relationship Id="rId14" Type="http://schemas.openxmlformats.org/officeDocument/2006/relationships/ctrlProp" Target="../ctrlProps/ctrlProp205.xml"/><Relationship Id="rId30" Type="http://schemas.openxmlformats.org/officeDocument/2006/relationships/ctrlProp" Target="../ctrlProps/ctrlProp221.xml"/><Relationship Id="rId35" Type="http://schemas.openxmlformats.org/officeDocument/2006/relationships/ctrlProp" Target="../ctrlProps/ctrlProp226.xml"/><Relationship Id="rId56" Type="http://schemas.openxmlformats.org/officeDocument/2006/relationships/ctrlProp" Target="../ctrlProps/ctrlProp247.xml"/><Relationship Id="rId77" Type="http://schemas.openxmlformats.org/officeDocument/2006/relationships/ctrlProp" Target="../ctrlProps/ctrlProp268.xml"/><Relationship Id="rId100" Type="http://schemas.openxmlformats.org/officeDocument/2006/relationships/ctrlProp" Target="../ctrlProps/ctrlProp291.xml"/><Relationship Id="rId105" Type="http://schemas.openxmlformats.org/officeDocument/2006/relationships/ctrlProp" Target="../ctrlProps/ctrlProp296.xml"/><Relationship Id="rId126" Type="http://schemas.openxmlformats.org/officeDocument/2006/relationships/ctrlProp" Target="../ctrlProps/ctrlProp317.xml"/><Relationship Id="rId8" Type="http://schemas.openxmlformats.org/officeDocument/2006/relationships/ctrlProp" Target="../ctrlProps/ctrlProp199.xml"/><Relationship Id="rId51" Type="http://schemas.openxmlformats.org/officeDocument/2006/relationships/ctrlProp" Target="../ctrlProps/ctrlProp242.xml"/><Relationship Id="rId72" Type="http://schemas.openxmlformats.org/officeDocument/2006/relationships/ctrlProp" Target="../ctrlProps/ctrlProp263.xml"/><Relationship Id="rId93" Type="http://schemas.openxmlformats.org/officeDocument/2006/relationships/ctrlProp" Target="../ctrlProps/ctrlProp284.xml"/><Relationship Id="rId98" Type="http://schemas.openxmlformats.org/officeDocument/2006/relationships/ctrlProp" Target="../ctrlProps/ctrlProp289.xml"/><Relationship Id="rId121" Type="http://schemas.openxmlformats.org/officeDocument/2006/relationships/ctrlProp" Target="../ctrlProps/ctrlProp312.xml"/><Relationship Id="rId142" Type="http://schemas.openxmlformats.org/officeDocument/2006/relationships/ctrlProp" Target="../ctrlProps/ctrlProp333.xml"/><Relationship Id="rId3" Type="http://schemas.openxmlformats.org/officeDocument/2006/relationships/vmlDrawing" Target="../drawings/vmlDrawing7.vml"/><Relationship Id="rId25" Type="http://schemas.openxmlformats.org/officeDocument/2006/relationships/ctrlProp" Target="../ctrlProps/ctrlProp216.xml"/><Relationship Id="rId46" Type="http://schemas.openxmlformats.org/officeDocument/2006/relationships/ctrlProp" Target="../ctrlProps/ctrlProp237.xml"/><Relationship Id="rId67" Type="http://schemas.openxmlformats.org/officeDocument/2006/relationships/ctrlProp" Target="../ctrlProps/ctrlProp258.xml"/><Relationship Id="rId116" Type="http://schemas.openxmlformats.org/officeDocument/2006/relationships/ctrlProp" Target="../ctrlProps/ctrlProp307.xml"/><Relationship Id="rId137" Type="http://schemas.openxmlformats.org/officeDocument/2006/relationships/ctrlProp" Target="../ctrlProps/ctrlProp328.xml"/><Relationship Id="rId20" Type="http://schemas.openxmlformats.org/officeDocument/2006/relationships/ctrlProp" Target="../ctrlProps/ctrlProp211.xml"/><Relationship Id="rId41" Type="http://schemas.openxmlformats.org/officeDocument/2006/relationships/ctrlProp" Target="../ctrlProps/ctrlProp232.xml"/><Relationship Id="rId62" Type="http://schemas.openxmlformats.org/officeDocument/2006/relationships/ctrlProp" Target="../ctrlProps/ctrlProp253.xml"/><Relationship Id="rId83" Type="http://schemas.openxmlformats.org/officeDocument/2006/relationships/ctrlProp" Target="../ctrlProps/ctrlProp274.xml"/><Relationship Id="rId88" Type="http://schemas.openxmlformats.org/officeDocument/2006/relationships/ctrlProp" Target="../ctrlProps/ctrlProp279.xml"/><Relationship Id="rId111" Type="http://schemas.openxmlformats.org/officeDocument/2006/relationships/ctrlProp" Target="../ctrlProps/ctrlProp302.xml"/><Relationship Id="rId132" Type="http://schemas.openxmlformats.org/officeDocument/2006/relationships/ctrlProp" Target="../ctrlProps/ctrlProp323.xml"/><Relationship Id="rId15" Type="http://schemas.openxmlformats.org/officeDocument/2006/relationships/ctrlProp" Target="../ctrlProps/ctrlProp206.xml"/><Relationship Id="rId36" Type="http://schemas.openxmlformats.org/officeDocument/2006/relationships/ctrlProp" Target="../ctrlProps/ctrlProp227.xml"/><Relationship Id="rId57" Type="http://schemas.openxmlformats.org/officeDocument/2006/relationships/ctrlProp" Target="../ctrlProps/ctrlProp248.xml"/><Relationship Id="rId106" Type="http://schemas.openxmlformats.org/officeDocument/2006/relationships/ctrlProp" Target="../ctrlProps/ctrlProp297.xml"/><Relationship Id="rId127" Type="http://schemas.openxmlformats.org/officeDocument/2006/relationships/ctrlProp" Target="../ctrlProps/ctrlProp318.xml"/><Relationship Id="rId10" Type="http://schemas.openxmlformats.org/officeDocument/2006/relationships/ctrlProp" Target="../ctrlProps/ctrlProp201.xml"/><Relationship Id="rId31" Type="http://schemas.openxmlformats.org/officeDocument/2006/relationships/ctrlProp" Target="../ctrlProps/ctrlProp222.xml"/><Relationship Id="rId52" Type="http://schemas.openxmlformats.org/officeDocument/2006/relationships/ctrlProp" Target="../ctrlProps/ctrlProp243.xml"/><Relationship Id="rId73" Type="http://schemas.openxmlformats.org/officeDocument/2006/relationships/ctrlProp" Target="../ctrlProps/ctrlProp264.xml"/><Relationship Id="rId78" Type="http://schemas.openxmlformats.org/officeDocument/2006/relationships/ctrlProp" Target="../ctrlProps/ctrlProp269.xml"/><Relationship Id="rId94" Type="http://schemas.openxmlformats.org/officeDocument/2006/relationships/ctrlProp" Target="../ctrlProps/ctrlProp285.xml"/><Relationship Id="rId99" Type="http://schemas.openxmlformats.org/officeDocument/2006/relationships/ctrlProp" Target="../ctrlProps/ctrlProp290.xml"/><Relationship Id="rId101" Type="http://schemas.openxmlformats.org/officeDocument/2006/relationships/ctrlProp" Target="../ctrlProps/ctrlProp292.xml"/><Relationship Id="rId122" Type="http://schemas.openxmlformats.org/officeDocument/2006/relationships/ctrlProp" Target="../ctrlProps/ctrlProp313.xml"/><Relationship Id="rId143" Type="http://schemas.openxmlformats.org/officeDocument/2006/relationships/comments" Target="../comments3.xml"/><Relationship Id="rId4" Type="http://schemas.openxmlformats.org/officeDocument/2006/relationships/ctrlProp" Target="../ctrlProps/ctrlProp195.xml"/><Relationship Id="rId9" Type="http://schemas.openxmlformats.org/officeDocument/2006/relationships/ctrlProp" Target="../ctrlProps/ctrlProp200.xml"/><Relationship Id="rId26" Type="http://schemas.openxmlformats.org/officeDocument/2006/relationships/ctrlProp" Target="../ctrlProps/ctrlProp217.xml"/><Relationship Id="rId47" Type="http://schemas.openxmlformats.org/officeDocument/2006/relationships/ctrlProp" Target="../ctrlProps/ctrlProp238.xml"/><Relationship Id="rId68" Type="http://schemas.openxmlformats.org/officeDocument/2006/relationships/ctrlProp" Target="../ctrlProps/ctrlProp259.xml"/><Relationship Id="rId89" Type="http://schemas.openxmlformats.org/officeDocument/2006/relationships/ctrlProp" Target="../ctrlProps/ctrlProp280.xml"/><Relationship Id="rId112" Type="http://schemas.openxmlformats.org/officeDocument/2006/relationships/ctrlProp" Target="../ctrlProps/ctrlProp303.xml"/><Relationship Id="rId133" Type="http://schemas.openxmlformats.org/officeDocument/2006/relationships/ctrlProp" Target="../ctrlProps/ctrlProp324.xml"/><Relationship Id="rId16" Type="http://schemas.openxmlformats.org/officeDocument/2006/relationships/ctrlProp" Target="../ctrlProps/ctrlProp20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2"/>
    <pageSetUpPr fitToPage="1"/>
  </sheetPr>
  <dimension ref="A1:N118"/>
  <sheetViews>
    <sheetView showGridLines="0" tabSelected="1" view="pageBreakPreview" zoomScaleNormal="100" zoomScaleSheetLayoutView="100" workbookViewId="0">
      <pane ySplit="4" topLeftCell="A25" activePane="bottomLeft" state="frozen"/>
      <selection pane="bottomLeft" activeCell="F27" sqref="F27"/>
    </sheetView>
  </sheetViews>
  <sheetFormatPr defaultColWidth="9" defaultRowHeight="17.100000000000001" customHeight="1"/>
  <cols>
    <col min="1" max="1" width="6.75" style="1" customWidth="1"/>
    <col min="2" max="4" width="7" style="1" customWidth="1"/>
    <col min="5" max="5" width="6.75" style="2" customWidth="1"/>
    <col min="6" max="6" width="40.75" style="5" customWidth="1"/>
    <col min="7" max="7" width="53.375" style="2" customWidth="1"/>
    <col min="8" max="8" width="24.375" style="204" customWidth="1"/>
    <col min="9" max="13" width="11.125" customWidth="1"/>
    <col min="14" max="14" width="124" style="72" customWidth="1"/>
  </cols>
  <sheetData>
    <row r="1" spans="1:14" ht="42.75" customHeight="1" thickBot="1">
      <c r="A1" s="1306" t="s">
        <v>0</v>
      </c>
      <c r="B1" s="1306"/>
      <c r="C1" s="1306"/>
      <c r="D1" s="1306"/>
      <c r="E1" s="1306"/>
      <c r="F1" s="1306"/>
      <c r="G1" s="1306"/>
      <c r="H1" s="1306"/>
      <c r="I1" s="1306"/>
      <c r="J1" s="1306"/>
      <c r="K1" s="1306"/>
      <c r="L1" s="1306"/>
      <c r="M1" s="1306"/>
      <c r="N1" s="1306"/>
    </row>
    <row r="2" spans="1:14" s="3" customFormat="1" ht="27" customHeight="1" thickTop="1">
      <c r="A2" s="1295" t="s">
        <v>1</v>
      </c>
      <c r="B2" s="1296"/>
      <c r="C2" s="1296"/>
      <c r="D2" s="1296"/>
      <c r="E2" s="1296"/>
      <c r="F2" s="1296"/>
      <c r="G2" s="1296"/>
      <c r="H2" s="1259" t="s">
        <v>2</v>
      </c>
      <c r="I2" s="1250" t="s">
        <v>3</v>
      </c>
      <c r="J2" s="1251"/>
      <c r="K2" s="1252" t="s">
        <v>4</v>
      </c>
      <c r="L2" s="1253"/>
      <c r="M2" s="1253"/>
      <c r="N2" s="1280" t="s">
        <v>5</v>
      </c>
    </row>
    <row r="3" spans="1:14" s="3" customFormat="1" ht="25.5" customHeight="1">
      <c r="A3" s="1297" t="s">
        <v>6</v>
      </c>
      <c r="B3" s="1262" t="s">
        <v>7</v>
      </c>
      <c r="C3" s="1263"/>
      <c r="D3" s="1264"/>
      <c r="E3" s="1287" t="s">
        <v>8</v>
      </c>
      <c r="F3" s="1287" t="s">
        <v>9</v>
      </c>
      <c r="G3" s="1293" t="s">
        <v>10</v>
      </c>
      <c r="H3" s="1260"/>
      <c r="I3" s="1285" t="s">
        <v>11</v>
      </c>
      <c r="J3" s="1254" t="s">
        <v>12</v>
      </c>
      <c r="K3" s="300" t="s">
        <v>13</v>
      </c>
      <c r="L3" s="301" t="s">
        <v>14</v>
      </c>
      <c r="M3" s="8" t="s">
        <v>15</v>
      </c>
      <c r="N3" s="1281"/>
    </row>
    <row r="4" spans="1:14" s="3" customFormat="1" ht="50.25" customHeight="1" thickBot="1">
      <c r="A4" s="1298"/>
      <c r="B4" s="1265"/>
      <c r="C4" s="1266"/>
      <c r="D4" s="1267"/>
      <c r="E4" s="1288"/>
      <c r="F4" s="1288"/>
      <c r="G4" s="1294"/>
      <c r="H4" s="1261"/>
      <c r="I4" s="1286"/>
      <c r="J4" s="1255"/>
      <c r="K4" s="11" t="s">
        <v>16</v>
      </c>
      <c r="L4" s="11" t="s">
        <v>17</v>
      </c>
      <c r="M4" s="12" t="s">
        <v>18</v>
      </c>
      <c r="N4" s="1282"/>
    </row>
    <row r="5" spans="1:14" s="1" customFormat="1" ht="37.5" customHeight="1" thickTop="1">
      <c r="A5" s="1301" t="s">
        <v>19</v>
      </c>
      <c r="B5" s="1303" t="s">
        <v>20</v>
      </c>
      <c r="C5" s="1289" t="s">
        <v>21</v>
      </c>
      <c r="D5" s="1290"/>
      <c r="E5" s="1048">
        <v>1</v>
      </c>
      <c r="F5" s="14" t="s">
        <v>22</v>
      </c>
      <c r="G5" s="1033"/>
      <c r="H5" s="1055" t="s">
        <v>23</v>
      </c>
      <c r="I5" s="9" t="s">
        <v>24</v>
      </c>
      <c r="J5" s="15"/>
      <c r="K5" s="61"/>
      <c r="L5" s="13"/>
      <c r="M5" s="16"/>
      <c r="N5" s="44"/>
    </row>
    <row r="6" spans="1:14" s="1" customFormat="1" ht="37.5" customHeight="1">
      <c r="A6" s="1302"/>
      <c r="B6" s="1304"/>
      <c r="C6" s="1273" t="s">
        <v>25</v>
      </c>
      <c r="D6" s="1274"/>
      <c r="E6" s="1049">
        <v>2</v>
      </c>
      <c r="F6" s="17" t="s">
        <v>26</v>
      </c>
      <c r="G6" s="1034"/>
      <c r="H6" s="1056" t="s">
        <v>27</v>
      </c>
      <c r="I6" s="18"/>
      <c r="J6" s="19" t="s">
        <v>28</v>
      </c>
      <c r="K6" s="62"/>
      <c r="L6" s="21"/>
      <c r="M6" s="20"/>
      <c r="N6" s="39"/>
    </row>
    <row r="7" spans="1:14" s="1" customFormat="1" ht="37.5" customHeight="1">
      <c r="A7" s="1302"/>
      <c r="B7" s="1304"/>
      <c r="C7" s="1275"/>
      <c r="D7" s="1276"/>
      <c r="E7" s="1049">
        <v>3</v>
      </c>
      <c r="F7" s="1079" t="s">
        <v>29</v>
      </c>
      <c r="G7" s="1034"/>
      <c r="H7" s="1056" t="s">
        <v>30</v>
      </c>
      <c r="I7" s="18"/>
      <c r="J7" s="19" t="s">
        <v>28</v>
      </c>
      <c r="K7" s="62"/>
      <c r="L7" s="21"/>
      <c r="M7" s="20"/>
      <c r="N7" s="39"/>
    </row>
    <row r="8" spans="1:14" s="1" customFormat="1" ht="37.5" customHeight="1">
      <c r="A8" s="1302"/>
      <c r="B8" s="1304"/>
      <c r="C8" s="1291" t="s">
        <v>31</v>
      </c>
      <c r="D8" s="1291"/>
      <c r="E8" s="1049">
        <v>4</v>
      </c>
      <c r="F8" s="17" t="s">
        <v>32</v>
      </c>
      <c r="G8" s="1034"/>
      <c r="H8" s="1057" t="s">
        <v>23</v>
      </c>
      <c r="I8" s="18" t="s">
        <v>24</v>
      </c>
      <c r="J8" s="19"/>
      <c r="K8" s="62"/>
      <c r="L8" s="21"/>
      <c r="M8" s="20"/>
      <c r="N8" s="33"/>
    </row>
    <row r="9" spans="1:14" s="1" customFormat="1" ht="37.5" customHeight="1">
      <c r="A9" s="1302"/>
      <c r="B9" s="1304"/>
      <c r="C9" s="1291"/>
      <c r="D9" s="1291"/>
      <c r="E9" s="1050">
        <v>5</v>
      </c>
      <c r="F9" s="22" t="s">
        <v>33</v>
      </c>
      <c r="G9" s="1034"/>
      <c r="H9" s="1057" t="s">
        <v>23</v>
      </c>
      <c r="I9" s="18" t="s">
        <v>24</v>
      </c>
      <c r="J9" s="23"/>
      <c r="K9" s="63"/>
      <c r="L9" s="25"/>
      <c r="M9" s="26"/>
      <c r="N9" s="33"/>
    </row>
    <row r="10" spans="1:14" s="1" customFormat="1" ht="37.5" customHeight="1">
      <c r="A10" s="1302"/>
      <c r="B10" s="1304"/>
      <c r="C10" s="1291"/>
      <c r="D10" s="1291"/>
      <c r="E10" s="1049">
        <v>6</v>
      </c>
      <c r="F10" s="17" t="s">
        <v>34</v>
      </c>
      <c r="G10" s="1034"/>
      <c r="H10" s="1057" t="s">
        <v>23</v>
      </c>
      <c r="I10" s="18" t="s">
        <v>24</v>
      </c>
      <c r="J10" s="19"/>
      <c r="K10" s="62"/>
      <c r="L10" s="21"/>
      <c r="M10" s="20"/>
      <c r="N10" s="33"/>
    </row>
    <row r="11" spans="1:14" s="1" customFormat="1" ht="37.5" customHeight="1">
      <c r="A11" s="1302"/>
      <c r="B11" s="1304"/>
      <c r="C11" s="1291"/>
      <c r="D11" s="1291"/>
      <c r="E11" s="1050">
        <v>7</v>
      </c>
      <c r="F11" s="22" t="s">
        <v>35</v>
      </c>
      <c r="G11" s="1034"/>
      <c r="H11" s="1057" t="s">
        <v>23</v>
      </c>
      <c r="I11" s="18" t="s">
        <v>24</v>
      </c>
      <c r="J11" s="23"/>
      <c r="K11" s="63"/>
      <c r="L11" s="25"/>
      <c r="M11" s="26"/>
      <c r="N11" s="33"/>
    </row>
    <row r="12" spans="1:14" s="1" customFormat="1" ht="37.5" customHeight="1">
      <c r="A12" s="1302"/>
      <c r="B12" s="1304"/>
      <c r="C12" s="1291"/>
      <c r="D12" s="1291"/>
      <c r="E12" s="1049">
        <v>8</v>
      </c>
      <c r="F12" s="22" t="s">
        <v>36</v>
      </c>
      <c r="G12" s="1034"/>
      <c r="H12" s="1057" t="s">
        <v>23</v>
      </c>
      <c r="I12" s="18" t="s">
        <v>24</v>
      </c>
      <c r="J12" s="23"/>
      <c r="K12" s="63"/>
      <c r="L12" s="25"/>
      <c r="M12" s="26"/>
      <c r="N12" s="33"/>
    </row>
    <row r="13" spans="1:14" s="1" customFormat="1" ht="37.5" customHeight="1" thickBot="1">
      <c r="A13" s="1302"/>
      <c r="B13" s="1305"/>
      <c r="C13" s="1292"/>
      <c r="D13" s="1292"/>
      <c r="E13" s="1051">
        <v>9</v>
      </c>
      <c r="F13" s="27" t="s">
        <v>37</v>
      </c>
      <c r="G13" s="1035"/>
      <c r="H13" s="1058" t="s">
        <v>23</v>
      </c>
      <c r="I13" s="35" t="s">
        <v>24</v>
      </c>
      <c r="J13" s="28"/>
      <c r="K13" s="68"/>
      <c r="L13" s="30"/>
      <c r="M13" s="29"/>
      <c r="N13" s="40"/>
    </row>
    <row r="14" spans="1:14" s="1" customFormat="1" ht="37.5" customHeight="1">
      <c r="A14" s="1302"/>
      <c r="B14" s="1247" t="s">
        <v>38</v>
      </c>
      <c r="C14" s="1248"/>
      <c r="D14" s="1249"/>
      <c r="E14" s="1049">
        <v>10</v>
      </c>
      <c r="F14" s="17" t="s">
        <v>39</v>
      </c>
      <c r="G14" s="1034"/>
      <c r="H14" s="1059" t="s">
        <v>40</v>
      </c>
      <c r="I14" s="18"/>
      <c r="J14" s="19" t="s">
        <v>24</v>
      </c>
      <c r="K14" s="62" t="s">
        <v>24</v>
      </c>
      <c r="L14" s="21"/>
      <c r="M14" s="20"/>
      <c r="N14" s="39"/>
    </row>
    <row r="15" spans="1:14" s="1" customFormat="1" ht="45.75" customHeight="1">
      <c r="A15" s="1302"/>
      <c r="B15" s="1247"/>
      <c r="C15" s="1248"/>
      <c r="D15" s="1249"/>
      <c r="E15" s="1049">
        <v>11</v>
      </c>
      <c r="F15" s="17" t="s">
        <v>41</v>
      </c>
      <c r="G15" s="59" t="s">
        <v>42</v>
      </c>
      <c r="H15" s="1060" t="s">
        <v>43</v>
      </c>
      <c r="I15" s="18"/>
      <c r="J15" s="19" t="s">
        <v>24</v>
      </c>
      <c r="K15" s="62" t="s">
        <v>24</v>
      </c>
      <c r="L15" s="21"/>
      <c r="M15" s="20"/>
      <c r="N15" s="39" t="s">
        <v>44</v>
      </c>
    </row>
    <row r="16" spans="1:14" s="1" customFormat="1" ht="45.75" customHeight="1">
      <c r="A16" s="1302"/>
      <c r="B16" s="1247"/>
      <c r="C16" s="1248"/>
      <c r="D16" s="1249"/>
      <c r="E16" s="1049">
        <v>12</v>
      </c>
      <c r="F16" s="17" t="s">
        <v>45</v>
      </c>
      <c r="G16" s="59" t="s">
        <v>42</v>
      </c>
      <c r="H16" s="1060" t="s">
        <v>46</v>
      </c>
      <c r="I16" s="18"/>
      <c r="J16" s="19" t="s">
        <v>24</v>
      </c>
      <c r="K16" s="62" t="s">
        <v>24</v>
      </c>
      <c r="L16" s="21"/>
      <c r="M16" s="20"/>
      <c r="N16" s="39" t="s">
        <v>47</v>
      </c>
    </row>
    <row r="17" spans="1:14" s="1" customFormat="1" ht="45.75" customHeight="1">
      <c r="A17" s="1302"/>
      <c r="B17" s="1247"/>
      <c r="C17" s="1248"/>
      <c r="D17" s="1249"/>
      <c r="E17" s="1049">
        <v>13</v>
      </c>
      <c r="F17" s="22" t="s">
        <v>48</v>
      </c>
      <c r="G17" s="698" t="s">
        <v>49</v>
      </c>
      <c r="H17" s="1060" t="s">
        <v>50</v>
      </c>
      <c r="I17" s="31"/>
      <c r="J17" s="23" t="s">
        <v>24</v>
      </c>
      <c r="K17" s="64" t="s">
        <v>24</v>
      </c>
      <c r="L17" s="32"/>
      <c r="M17" s="26"/>
      <c r="N17" s="33" t="s">
        <v>51</v>
      </c>
    </row>
    <row r="18" spans="1:14" s="1" customFormat="1" ht="37.5" customHeight="1">
      <c r="A18" s="1302"/>
      <c r="B18" s="1247"/>
      <c r="C18" s="1248"/>
      <c r="D18" s="1249"/>
      <c r="E18" s="1049">
        <v>14</v>
      </c>
      <c r="F18" s="22" t="s">
        <v>52</v>
      </c>
      <c r="G18" s="698" t="s">
        <v>49</v>
      </c>
      <c r="H18" s="1060" t="s">
        <v>53</v>
      </c>
      <c r="I18" s="31"/>
      <c r="J18" s="23" t="s">
        <v>24</v>
      </c>
      <c r="K18" s="64" t="s">
        <v>24</v>
      </c>
      <c r="L18" s="32"/>
      <c r="M18" s="26"/>
      <c r="N18" s="33" t="s">
        <v>54</v>
      </c>
    </row>
    <row r="19" spans="1:14" s="1" customFormat="1" ht="45.75" customHeight="1">
      <c r="A19" s="1302"/>
      <c r="B19" s="1247"/>
      <c r="C19" s="1248"/>
      <c r="D19" s="1249"/>
      <c r="E19" s="1049">
        <v>15</v>
      </c>
      <c r="F19" s="22" t="s">
        <v>55</v>
      </c>
      <c r="G19" s="59" t="s">
        <v>56</v>
      </c>
      <c r="H19" s="1060" t="s">
        <v>57</v>
      </c>
      <c r="I19" s="31"/>
      <c r="J19" s="23" t="s">
        <v>24</v>
      </c>
      <c r="K19" s="64" t="s">
        <v>24</v>
      </c>
      <c r="L19" s="32"/>
      <c r="M19" s="26"/>
      <c r="N19" s="33" t="s">
        <v>58</v>
      </c>
    </row>
    <row r="20" spans="1:14" s="1" customFormat="1" ht="45.75" customHeight="1">
      <c r="A20" s="1302"/>
      <c r="B20" s="1247"/>
      <c r="C20" s="1248"/>
      <c r="D20" s="1249"/>
      <c r="E20" s="1049">
        <v>16</v>
      </c>
      <c r="F20" s="22" t="s">
        <v>59</v>
      </c>
      <c r="G20" s="59" t="s">
        <v>60</v>
      </c>
      <c r="H20" s="1061" t="s">
        <v>61</v>
      </c>
      <c r="I20" s="31"/>
      <c r="J20" s="23" t="s">
        <v>24</v>
      </c>
      <c r="K20" s="64" t="s">
        <v>24</v>
      </c>
      <c r="L20" s="32"/>
      <c r="M20" s="26"/>
      <c r="N20" s="33" t="s">
        <v>62</v>
      </c>
    </row>
    <row r="21" spans="1:14" s="1" customFormat="1" ht="37.5" customHeight="1">
      <c r="A21" s="1302"/>
      <c r="B21" s="1247"/>
      <c r="C21" s="1248"/>
      <c r="D21" s="1249"/>
      <c r="E21" s="1049">
        <v>17</v>
      </c>
      <c r="F21" s="22" t="s">
        <v>63</v>
      </c>
      <c r="G21" s="698"/>
      <c r="H21" s="1060" t="s">
        <v>64</v>
      </c>
      <c r="I21" s="31"/>
      <c r="J21" s="23" t="s">
        <v>24</v>
      </c>
      <c r="K21" s="64" t="s">
        <v>24</v>
      </c>
      <c r="L21" s="32"/>
      <c r="M21" s="26"/>
      <c r="N21" s="33" t="s">
        <v>65</v>
      </c>
    </row>
    <row r="22" spans="1:14" s="1" customFormat="1" ht="45.75" customHeight="1">
      <c r="A22" s="1302"/>
      <c r="B22" s="1247"/>
      <c r="C22" s="1248"/>
      <c r="D22" s="1249"/>
      <c r="E22" s="1049">
        <v>18</v>
      </c>
      <c r="F22" s="22" t="s">
        <v>66</v>
      </c>
      <c r="G22" s="59" t="s">
        <v>67</v>
      </c>
      <c r="H22" s="1060" t="s">
        <v>68</v>
      </c>
      <c r="I22" s="31"/>
      <c r="J22" s="23" t="s">
        <v>24</v>
      </c>
      <c r="K22" s="64" t="s">
        <v>24</v>
      </c>
      <c r="L22" s="32"/>
      <c r="M22" s="26"/>
      <c r="N22" s="33" t="s">
        <v>69</v>
      </c>
    </row>
    <row r="23" spans="1:14" s="1" customFormat="1" ht="45.75" customHeight="1">
      <c r="A23" s="1302"/>
      <c r="B23" s="1247"/>
      <c r="C23" s="1248"/>
      <c r="D23" s="1249"/>
      <c r="E23" s="1049">
        <v>19</v>
      </c>
      <c r="F23" s="22" t="s">
        <v>70</v>
      </c>
      <c r="G23" s="59" t="s">
        <v>67</v>
      </c>
      <c r="H23" s="1061" t="s">
        <v>71</v>
      </c>
      <c r="I23" s="31"/>
      <c r="J23" s="23" t="s">
        <v>24</v>
      </c>
      <c r="K23" s="64" t="s">
        <v>24</v>
      </c>
      <c r="L23" s="32"/>
      <c r="M23" s="26"/>
      <c r="N23" s="33" t="s">
        <v>72</v>
      </c>
    </row>
    <row r="24" spans="1:14" s="1" customFormat="1" ht="63" customHeight="1">
      <c r="A24" s="1302"/>
      <c r="B24" s="1247"/>
      <c r="C24" s="1248"/>
      <c r="D24" s="1249"/>
      <c r="E24" s="1049">
        <v>20</v>
      </c>
      <c r="F24" s="22" t="s">
        <v>73</v>
      </c>
      <c r="G24" s="1036" t="s">
        <v>74</v>
      </c>
      <c r="H24" s="1061" t="s">
        <v>75</v>
      </c>
      <c r="I24" s="31"/>
      <c r="J24" s="23" t="s">
        <v>24</v>
      </c>
      <c r="K24" s="64" t="s">
        <v>24</v>
      </c>
      <c r="L24" s="32"/>
      <c r="M24" s="26"/>
      <c r="N24" s="33" t="s">
        <v>76</v>
      </c>
    </row>
    <row r="25" spans="1:14" s="1" customFormat="1" ht="45.75" customHeight="1">
      <c r="A25" s="1302"/>
      <c r="B25" s="1247"/>
      <c r="C25" s="1248"/>
      <c r="D25" s="1249"/>
      <c r="E25" s="1049">
        <v>21</v>
      </c>
      <c r="F25" s="22" t="s">
        <v>77</v>
      </c>
      <c r="G25" s="59" t="s">
        <v>67</v>
      </c>
      <c r="H25" s="1061" t="s">
        <v>78</v>
      </c>
      <c r="I25" s="31"/>
      <c r="J25" s="23" t="s">
        <v>24</v>
      </c>
      <c r="K25" s="64" t="s">
        <v>24</v>
      </c>
      <c r="L25" s="32"/>
      <c r="M25" s="26"/>
      <c r="N25" s="33" t="s">
        <v>79</v>
      </c>
    </row>
    <row r="26" spans="1:14" s="1" customFormat="1" ht="45.75" customHeight="1">
      <c r="A26" s="1302"/>
      <c r="B26" s="1247"/>
      <c r="C26" s="1248"/>
      <c r="D26" s="1249"/>
      <c r="E26" s="1049">
        <v>22</v>
      </c>
      <c r="F26" s="22" t="s">
        <v>80</v>
      </c>
      <c r="G26" s="59" t="s">
        <v>67</v>
      </c>
      <c r="H26" s="1062" t="s">
        <v>81</v>
      </c>
      <c r="I26" s="31"/>
      <c r="J26" s="23" t="s">
        <v>24</v>
      </c>
      <c r="K26" s="64" t="s">
        <v>24</v>
      </c>
      <c r="L26" s="32"/>
      <c r="M26" s="26"/>
      <c r="N26" s="33" t="s">
        <v>82</v>
      </c>
    </row>
    <row r="27" spans="1:14" s="1" customFormat="1" ht="45.75" customHeight="1">
      <c r="A27" s="1302"/>
      <c r="B27" s="1247"/>
      <c r="C27" s="1248"/>
      <c r="D27" s="1249"/>
      <c r="E27" s="1049">
        <v>23</v>
      </c>
      <c r="F27" s="22" t="s">
        <v>83</v>
      </c>
      <c r="G27" s="59" t="s">
        <v>84</v>
      </c>
      <c r="H27" s="1062" t="s">
        <v>2000</v>
      </c>
      <c r="I27" s="31"/>
      <c r="J27" s="23" t="s">
        <v>24</v>
      </c>
      <c r="K27" s="64" t="s">
        <v>24</v>
      </c>
      <c r="L27" s="32"/>
      <c r="M27" s="26"/>
      <c r="N27" s="33" t="s">
        <v>85</v>
      </c>
    </row>
    <row r="28" spans="1:14" s="1" customFormat="1" ht="45.75" customHeight="1">
      <c r="A28" s="1302"/>
      <c r="B28" s="1247"/>
      <c r="C28" s="1248"/>
      <c r="D28" s="1249"/>
      <c r="E28" s="1049">
        <v>24</v>
      </c>
      <c r="F28" s="22" t="s">
        <v>1999</v>
      </c>
      <c r="G28" s="59" t="s">
        <v>84</v>
      </c>
      <c r="H28" s="1062" t="s">
        <v>2001</v>
      </c>
      <c r="I28" s="31"/>
      <c r="J28" s="23" t="s">
        <v>24</v>
      </c>
      <c r="K28" s="64" t="s">
        <v>24</v>
      </c>
      <c r="L28" s="32"/>
      <c r="M28" s="26"/>
      <c r="N28" s="33" t="s">
        <v>85</v>
      </c>
    </row>
    <row r="29" spans="1:14" s="1" customFormat="1" ht="37.5" customHeight="1" thickBot="1">
      <c r="A29" s="1302"/>
      <c r="B29" s="1247"/>
      <c r="C29" s="1248"/>
      <c r="D29" s="1249"/>
      <c r="E29" s="1050">
        <v>25</v>
      </c>
      <c r="F29" s="22" t="s">
        <v>86</v>
      </c>
      <c r="G29" s="698" t="s">
        <v>87</v>
      </c>
      <c r="H29" s="1063" t="s">
        <v>88</v>
      </c>
      <c r="I29" s="31"/>
      <c r="J29" s="23" t="s">
        <v>24</v>
      </c>
      <c r="K29" s="64" t="s">
        <v>24</v>
      </c>
      <c r="L29" s="32"/>
      <c r="M29" s="26"/>
      <c r="N29" s="33" t="s">
        <v>89</v>
      </c>
    </row>
    <row r="30" spans="1:14" s="1" customFormat="1" ht="37.5" customHeight="1">
      <c r="A30" s="1302"/>
      <c r="B30" s="1312" t="s">
        <v>15</v>
      </c>
      <c r="C30" s="1313"/>
      <c r="D30" s="1314"/>
      <c r="E30" s="1052">
        <v>26</v>
      </c>
      <c r="F30" s="240" t="s">
        <v>90</v>
      </c>
      <c r="G30" s="240" t="s">
        <v>91</v>
      </c>
      <c r="H30" s="1064" t="s">
        <v>92</v>
      </c>
      <c r="I30" s="241"/>
      <c r="J30" s="242" t="s">
        <v>24</v>
      </c>
      <c r="K30" s="243" t="s">
        <v>24</v>
      </c>
      <c r="L30" s="244"/>
      <c r="M30" s="245"/>
      <c r="N30" s="246" t="s">
        <v>93</v>
      </c>
    </row>
    <row r="31" spans="1:14" s="1" customFormat="1" ht="45" customHeight="1">
      <c r="A31" s="1302"/>
      <c r="B31" s="1247"/>
      <c r="C31" s="1248"/>
      <c r="D31" s="1249"/>
      <c r="E31" s="1050">
        <v>27</v>
      </c>
      <c r="F31" s="59" t="s">
        <v>94</v>
      </c>
      <c r="G31" s="59" t="s">
        <v>95</v>
      </c>
      <c r="H31" s="1065" t="s">
        <v>96</v>
      </c>
      <c r="I31" s="31"/>
      <c r="J31" s="23" t="s">
        <v>24</v>
      </c>
      <c r="K31" s="64" t="s">
        <v>24</v>
      </c>
      <c r="L31" s="32"/>
      <c r="M31" s="26"/>
      <c r="N31" s="33" t="s">
        <v>97</v>
      </c>
    </row>
    <row r="32" spans="1:14" s="1" customFormat="1" ht="45.75" customHeight="1">
      <c r="A32" s="1302"/>
      <c r="B32" s="1247"/>
      <c r="C32" s="1248"/>
      <c r="D32" s="1249"/>
      <c r="E32" s="1050">
        <v>28</v>
      </c>
      <c r="F32" s="205" t="s">
        <v>98</v>
      </c>
      <c r="G32" s="1037"/>
      <c r="H32" s="1066" t="s">
        <v>23</v>
      </c>
      <c r="I32" s="206"/>
      <c r="J32" s="207" t="s">
        <v>24</v>
      </c>
      <c r="K32" s="208" t="s">
        <v>24</v>
      </c>
      <c r="L32" s="7"/>
      <c r="M32" s="38"/>
      <c r="N32" s="209" t="s">
        <v>99</v>
      </c>
    </row>
    <row r="33" spans="1:14" s="1" customFormat="1" ht="45" customHeight="1">
      <c r="A33" s="1302"/>
      <c r="B33" s="1247"/>
      <c r="C33" s="1248"/>
      <c r="D33" s="1249"/>
      <c r="E33" s="1050">
        <v>29</v>
      </c>
      <c r="F33" s="22" t="s">
        <v>100</v>
      </c>
      <c r="G33" s="59" t="s">
        <v>101</v>
      </c>
      <c r="H33" s="1057" t="s">
        <v>23</v>
      </c>
      <c r="I33" s="31" t="s">
        <v>24</v>
      </c>
      <c r="J33" s="23"/>
      <c r="K33" s="64"/>
      <c r="L33" s="32"/>
      <c r="M33" s="26"/>
      <c r="N33" s="33" t="s">
        <v>102</v>
      </c>
    </row>
    <row r="34" spans="1:14" s="1" customFormat="1" ht="63.75" customHeight="1">
      <c r="A34" s="1302"/>
      <c r="B34" s="1247"/>
      <c r="C34" s="1248"/>
      <c r="D34" s="1249"/>
      <c r="E34" s="1050">
        <v>30</v>
      </c>
      <c r="F34" s="22" t="s">
        <v>103</v>
      </c>
      <c r="G34" s="59" t="s">
        <v>104</v>
      </c>
      <c r="H34" s="1062" t="s">
        <v>105</v>
      </c>
      <c r="I34" s="31"/>
      <c r="J34" s="23" t="s">
        <v>24</v>
      </c>
      <c r="K34" s="64" t="s">
        <v>24</v>
      </c>
      <c r="L34" s="32"/>
      <c r="M34" s="26"/>
      <c r="N34" s="33" t="s">
        <v>106</v>
      </c>
    </row>
    <row r="35" spans="1:14" s="1" customFormat="1" ht="37.5" customHeight="1">
      <c r="A35" s="1302"/>
      <c r="B35" s="1247"/>
      <c r="C35" s="1248"/>
      <c r="D35" s="1249"/>
      <c r="E35" s="1050">
        <v>31</v>
      </c>
      <c r="F35" s="41" t="s">
        <v>107</v>
      </c>
      <c r="G35" s="59"/>
      <c r="H35" s="1057" t="s">
        <v>23</v>
      </c>
      <c r="I35" s="31"/>
      <c r="J35" s="23" t="s">
        <v>24</v>
      </c>
      <c r="K35" s="64" t="s">
        <v>24</v>
      </c>
      <c r="L35" s="32" t="s">
        <v>24</v>
      </c>
      <c r="M35" s="42"/>
      <c r="N35" s="33" t="s">
        <v>108</v>
      </c>
    </row>
    <row r="36" spans="1:14" s="1" customFormat="1" ht="45.75" customHeight="1">
      <c r="A36" s="1302"/>
      <c r="B36" s="1247"/>
      <c r="C36" s="1248"/>
      <c r="D36" s="1249"/>
      <c r="E36" s="1050">
        <v>32</v>
      </c>
      <c r="F36" s="59" t="s">
        <v>109</v>
      </c>
      <c r="G36" s="59"/>
      <c r="H36" s="1057" t="s">
        <v>23</v>
      </c>
      <c r="I36" s="31"/>
      <c r="J36" s="23" t="s">
        <v>24</v>
      </c>
      <c r="K36" s="64" t="s">
        <v>24</v>
      </c>
      <c r="L36" s="32" t="s">
        <v>24</v>
      </c>
      <c r="M36" s="26"/>
      <c r="N36" s="33" t="s">
        <v>110</v>
      </c>
    </row>
    <row r="37" spans="1:14" s="1" customFormat="1" ht="37.5" customHeight="1">
      <c r="A37" s="1302"/>
      <c r="B37" s="1247"/>
      <c r="C37" s="1248"/>
      <c r="D37" s="1249"/>
      <c r="E37" s="1050">
        <v>33</v>
      </c>
      <c r="F37" s="22" t="s">
        <v>111</v>
      </c>
      <c r="G37" s="59"/>
      <c r="H37" s="1057" t="s">
        <v>23</v>
      </c>
      <c r="I37" s="31"/>
      <c r="J37" s="23" t="s">
        <v>24</v>
      </c>
      <c r="K37" s="64" t="s">
        <v>24</v>
      </c>
      <c r="L37" s="32"/>
      <c r="M37" s="26"/>
      <c r="N37" s="33" t="s">
        <v>112</v>
      </c>
    </row>
    <row r="38" spans="1:14" s="1" customFormat="1" ht="37.5" customHeight="1" thickBot="1">
      <c r="A38" s="1302"/>
      <c r="B38" s="1315"/>
      <c r="C38" s="1316"/>
      <c r="D38" s="1317"/>
      <c r="E38" s="1053">
        <v>34</v>
      </c>
      <c r="F38" s="34" t="s">
        <v>113</v>
      </c>
      <c r="G38" s="1038"/>
      <c r="H38" s="1067" t="s">
        <v>23</v>
      </c>
      <c r="I38" s="35"/>
      <c r="J38" s="36" t="s">
        <v>24</v>
      </c>
      <c r="K38" s="65" t="s">
        <v>24</v>
      </c>
      <c r="L38" s="4"/>
      <c r="M38" s="37"/>
      <c r="N38" s="57" t="s">
        <v>114</v>
      </c>
    </row>
    <row r="39" spans="1:14" s="1" customFormat="1" ht="63.75" customHeight="1">
      <c r="A39" s="1302"/>
      <c r="B39" s="1299" t="s">
        <v>115</v>
      </c>
      <c r="C39" s="1244" t="s">
        <v>116</v>
      </c>
      <c r="D39" s="1300" t="s">
        <v>117</v>
      </c>
      <c r="E39" s="1049">
        <v>35</v>
      </c>
      <c r="F39" s="17" t="s">
        <v>118</v>
      </c>
      <c r="G39" s="1039"/>
      <c r="H39" s="1068" t="s">
        <v>23</v>
      </c>
      <c r="I39" s="18"/>
      <c r="J39" s="19" t="s">
        <v>24</v>
      </c>
      <c r="K39" s="62" t="s">
        <v>24</v>
      </c>
      <c r="L39" s="21"/>
      <c r="M39" s="20"/>
      <c r="N39" s="39" t="s">
        <v>119</v>
      </c>
    </row>
    <row r="40" spans="1:14" s="1" customFormat="1" ht="37.5" customHeight="1">
      <c r="A40" s="1302"/>
      <c r="B40" s="1269"/>
      <c r="C40" s="1244"/>
      <c r="D40" s="1300"/>
      <c r="E40" s="1049">
        <v>36</v>
      </c>
      <c r="F40" s="17" t="s">
        <v>120</v>
      </c>
      <c r="G40" s="1040"/>
      <c r="H40" s="1068" t="s">
        <v>23</v>
      </c>
      <c r="I40" s="18"/>
      <c r="J40" s="19" t="s">
        <v>24</v>
      </c>
      <c r="K40" s="62" t="s">
        <v>24</v>
      </c>
      <c r="L40" s="703"/>
      <c r="M40" s="20"/>
      <c r="N40" s="39" t="s">
        <v>121</v>
      </c>
    </row>
    <row r="41" spans="1:14" s="1" customFormat="1" ht="45.75" customHeight="1">
      <c r="A41" s="1302"/>
      <c r="B41" s="1269"/>
      <c r="C41" s="1244"/>
      <c r="D41" s="1300"/>
      <c r="E41" s="1049">
        <v>37</v>
      </c>
      <c r="F41" s="17" t="s">
        <v>122</v>
      </c>
      <c r="G41" s="1040"/>
      <c r="H41" s="1068" t="s">
        <v>23</v>
      </c>
      <c r="I41" s="18"/>
      <c r="J41" s="19" t="s">
        <v>24</v>
      </c>
      <c r="K41" s="62" t="s">
        <v>24</v>
      </c>
      <c r="L41" s="7"/>
      <c r="M41" s="20"/>
      <c r="N41" s="39" t="s">
        <v>123</v>
      </c>
    </row>
    <row r="42" spans="1:14" s="1" customFormat="1" ht="45.75" customHeight="1">
      <c r="A42" s="1302"/>
      <c r="B42" s="1269"/>
      <c r="C42" s="1243" t="s">
        <v>124</v>
      </c>
      <c r="D42" s="1243" t="s">
        <v>125</v>
      </c>
      <c r="E42" s="1049">
        <v>38</v>
      </c>
      <c r="F42" s="22" t="s">
        <v>126</v>
      </c>
      <c r="G42" s="1044" t="s">
        <v>127</v>
      </c>
      <c r="H42" s="1062" t="s">
        <v>128</v>
      </c>
      <c r="I42" s="31"/>
      <c r="J42" s="23" t="s">
        <v>24</v>
      </c>
      <c r="K42" s="64" t="s">
        <v>24</v>
      </c>
      <c r="L42" s="32"/>
      <c r="M42" s="26"/>
      <c r="N42" s="1283" t="s">
        <v>129</v>
      </c>
    </row>
    <row r="43" spans="1:14" s="1" customFormat="1" ht="45.75" customHeight="1">
      <c r="A43" s="1302"/>
      <c r="B43" s="1269"/>
      <c r="C43" s="1244"/>
      <c r="D43" s="1244"/>
      <c r="E43" s="1049">
        <v>39</v>
      </c>
      <c r="F43" s="41" t="s">
        <v>130</v>
      </c>
      <c r="G43" s="1044" t="s">
        <v>127</v>
      </c>
      <c r="H43" s="1062" t="s">
        <v>131</v>
      </c>
      <c r="I43" s="199"/>
      <c r="J43" s="23" t="s">
        <v>24</v>
      </c>
      <c r="K43" s="64" t="s">
        <v>24</v>
      </c>
      <c r="L43" s="43"/>
      <c r="M43" s="42"/>
      <c r="N43" s="1284"/>
    </row>
    <row r="44" spans="1:14" s="1" customFormat="1" ht="45.75" customHeight="1">
      <c r="A44" s="1302"/>
      <c r="B44" s="1269"/>
      <c r="C44" s="1244"/>
      <c r="D44" s="1244"/>
      <c r="E44" s="1049">
        <v>40</v>
      </c>
      <c r="F44" s="41" t="s">
        <v>132</v>
      </c>
      <c r="G44" s="1044" t="s">
        <v>133</v>
      </c>
      <c r="H44" s="1062" t="s">
        <v>134</v>
      </c>
      <c r="I44" s="199"/>
      <c r="J44" s="23" t="s">
        <v>24</v>
      </c>
      <c r="K44" s="64" t="s">
        <v>24</v>
      </c>
      <c r="L44" s="43"/>
      <c r="M44" s="42"/>
      <c r="N44" s="1284"/>
    </row>
    <row r="45" spans="1:14" s="1" customFormat="1" ht="45.75" customHeight="1">
      <c r="A45" s="1302"/>
      <c r="B45" s="1269"/>
      <c r="C45" s="1244"/>
      <c r="D45" s="1244"/>
      <c r="E45" s="1049">
        <v>41</v>
      </c>
      <c r="F45" s="41" t="s">
        <v>135</v>
      </c>
      <c r="G45" s="1044" t="s">
        <v>133</v>
      </c>
      <c r="H45" s="1062" t="s">
        <v>136</v>
      </c>
      <c r="I45" s="199"/>
      <c r="J45" s="200" t="s">
        <v>24</v>
      </c>
      <c r="K45" s="201" t="s">
        <v>24</v>
      </c>
      <c r="L45" s="43"/>
      <c r="M45" s="42"/>
      <c r="N45" s="1284"/>
    </row>
    <row r="46" spans="1:14" s="1" customFormat="1" ht="45.75" customHeight="1">
      <c r="A46" s="1302"/>
      <c r="B46" s="1269"/>
      <c r="C46" s="1244"/>
      <c r="D46" s="1244"/>
      <c r="E46" s="1049">
        <v>42</v>
      </c>
      <c r="F46" s="41" t="s">
        <v>137</v>
      </c>
      <c r="G46" s="1044" t="s">
        <v>138</v>
      </c>
      <c r="H46" s="1062" t="s">
        <v>139</v>
      </c>
      <c r="I46" s="247"/>
      <c r="J46" s="200" t="s">
        <v>24</v>
      </c>
      <c r="K46" s="201" t="s">
        <v>24</v>
      </c>
      <c r="L46" s="248"/>
      <c r="M46" s="249"/>
      <c r="N46" s="1241" t="s">
        <v>140</v>
      </c>
    </row>
    <row r="47" spans="1:14" s="1" customFormat="1" ht="45.75" customHeight="1">
      <c r="A47" s="1302"/>
      <c r="B47" s="1269"/>
      <c r="C47" s="1244"/>
      <c r="D47" s="1244"/>
      <c r="E47" s="1049">
        <v>43</v>
      </c>
      <c r="F47" s="41" t="s">
        <v>141</v>
      </c>
      <c r="G47" s="1044" t="s">
        <v>138</v>
      </c>
      <c r="H47" s="1062" t="s">
        <v>142</v>
      </c>
      <c r="I47" s="247"/>
      <c r="J47" s="200" t="s">
        <v>24</v>
      </c>
      <c r="K47" s="201" t="s">
        <v>24</v>
      </c>
      <c r="L47" s="248"/>
      <c r="M47" s="249"/>
      <c r="N47" s="1242"/>
    </row>
    <row r="48" spans="1:14" s="1" customFormat="1" ht="45.75" customHeight="1" thickBot="1">
      <c r="A48" s="1302"/>
      <c r="B48" s="1269"/>
      <c r="C48" s="1244"/>
      <c r="D48" s="1244"/>
      <c r="E48" s="1054">
        <v>44</v>
      </c>
      <c r="F48" s="49" t="s">
        <v>143</v>
      </c>
      <c r="G48" s="1045" t="s">
        <v>144</v>
      </c>
      <c r="H48" s="1069" t="s">
        <v>145</v>
      </c>
      <c r="I48" s="701"/>
      <c r="J48" s="51" t="s">
        <v>24</v>
      </c>
      <c r="K48" s="67" t="s">
        <v>24</v>
      </c>
      <c r="L48" s="702"/>
      <c r="M48" s="45"/>
      <c r="N48" s="33" t="s">
        <v>146</v>
      </c>
    </row>
    <row r="49" spans="1:14" s="1" customFormat="1" ht="37.5" customHeight="1" thickTop="1">
      <c r="A49" s="1277" t="s">
        <v>147</v>
      </c>
      <c r="B49" s="1268" t="s">
        <v>115</v>
      </c>
      <c r="C49" s="1271" t="s">
        <v>148</v>
      </c>
      <c r="D49" s="1271" t="s">
        <v>149</v>
      </c>
      <c r="E49" s="1049">
        <v>45</v>
      </c>
      <c r="F49" s="17" t="s">
        <v>150</v>
      </c>
      <c r="G49" s="1039"/>
      <c r="H49" s="1070" t="s">
        <v>151</v>
      </c>
      <c r="I49" s="18" t="s">
        <v>24</v>
      </c>
      <c r="J49" s="19" t="s">
        <v>24</v>
      </c>
      <c r="K49" s="62" t="s">
        <v>24</v>
      </c>
      <c r="L49" s="56"/>
      <c r="M49" s="16"/>
      <c r="N49" s="44" t="s">
        <v>152</v>
      </c>
    </row>
    <row r="50" spans="1:14" s="1" customFormat="1" ht="45.75" customHeight="1">
      <c r="A50" s="1278"/>
      <c r="B50" s="1269"/>
      <c r="C50" s="1244"/>
      <c r="D50" s="1244"/>
      <c r="E50" s="1050">
        <v>46</v>
      </c>
      <c r="F50" s="22" t="s">
        <v>153</v>
      </c>
      <c r="G50" s="59"/>
      <c r="H50" s="1060" t="s">
        <v>154</v>
      </c>
      <c r="I50" s="31"/>
      <c r="J50" s="23" t="s">
        <v>24</v>
      </c>
      <c r="K50" s="64" t="s">
        <v>24</v>
      </c>
      <c r="L50" s="32"/>
      <c r="M50" s="26"/>
      <c r="N50" s="33" t="s">
        <v>155</v>
      </c>
    </row>
    <row r="51" spans="1:14" s="1" customFormat="1" ht="45.75" customHeight="1">
      <c r="A51" s="1278"/>
      <c r="B51" s="1269"/>
      <c r="C51" s="1244"/>
      <c r="D51" s="1244"/>
      <c r="E51" s="1050">
        <v>47</v>
      </c>
      <c r="F51" s="22" t="s">
        <v>156</v>
      </c>
      <c r="G51" s="59"/>
      <c r="H51" s="1057" t="s">
        <v>23</v>
      </c>
      <c r="I51" s="31"/>
      <c r="J51" s="23" t="s">
        <v>24</v>
      </c>
      <c r="K51" s="66"/>
      <c r="L51" s="32" t="s">
        <v>24</v>
      </c>
      <c r="M51" s="26"/>
      <c r="N51" s="33" t="s">
        <v>157</v>
      </c>
    </row>
    <row r="52" spans="1:14" s="1" customFormat="1" ht="48.75" customHeight="1">
      <c r="A52" s="1278"/>
      <c r="B52" s="1269"/>
      <c r="C52" s="1244"/>
      <c r="D52" s="1244"/>
      <c r="E52" s="1050">
        <v>48</v>
      </c>
      <c r="F52" s="22" t="s">
        <v>158</v>
      </c>
      <c r="G52" s="59" t="s">
        <v>159</v>
      </c>
      <c r="H52" s="1071" t="s">
        <v>160</v>
      </c>
      <c r="I52" s="18"/>
      <c r="J52" s="23" t="s">
        <v>24</v>
      </c>
      <c r="K52" s="62" t="s">
        <v>24</v>
      </c>
      <c r="L52" s="21"/>
      <c r="M52" s="20"/>
      <c r="N52" s="39" t="s">
        <v>161</v>
      </c>
    </row>
    <row r="53" spans="1:14" s="1" customFormat="1" ht="48.75" customHeight="1">
      <c r="A53" s="1278"/>
      <c r="B53" s="1269"/>
      <c r="C53" s="1244"/>
      <c r="D53" s="1244"/>
      <c r="E53" s="1050">
        <v>49</v>
      </c>
      <c r="F53" s="22" t="s">
        <v>162</v>
      </c>
      <c r="G53" s="59" t="s">
        <v>163</v>
      </c>
      <c r="H53" s="1059" t="s">
        <v>164</v>
      </c>
      <c r="I53" s="18"/>
      <c r="J53" s="23" t="s">
        <v>24</v>
      </c>
      <c r="K53" s="62" t="s">
        <v>24</v>
      </c>
      <c r="L53" s="21"/>
      <c r="M53" s="20"/>
      <c r="N53" s="39" t="s">
        <v>161</v>
      </c>
    </row>
    <row r="54" spans="1:14" s="1" customFormat="1" ht="48" customHeight="1">
      <c r="A54" s="1278"/>
      <c r="B54" s="1269"/>
      <c r="C54" s="1244"/>
      <c r="D54" s="1244"/>
      <c r="E54" s="1050">
        <v>50</v>
      </c>
      <c r="F54" s="22" t="s">
        <v>165</v>
      </c>
      <c r="G54" s="1039"/>
      <c r="H54" s="1068" t="s">
        <v>23</v>
      </c>
      <c r="I54" s="18"/>
      <c r="J54" s="19" t="s">
        <v>24</v>
      </c>
      <c r="K54" s="62" t="s">
        <v>24</v>
      </c>
      <c r="L54" s="21"/>
      <c r="M54" s="20"/>
      <c r="N54" s="39" t="s">
        <v>166</v>
      </c>
    </row>
    <row r="55" spans="1:14" s="1" customFormat="1" ht="37.5" customHeight="1">
      <c r="A55" s="1278"/>
      <c r="B55" s="1269"/>
      <c r="C55" s="1244"/>
      <c r="D55" s="1244"/>
      <c r="E55" s="1050">
        <v>51</v>
      </c>
      <c r="F55" s="22" t="s">
        <v>167</v>
      </c>
      <c r="G55" s="1039"/>
      <c r="H55" s="1060" t="s">
        <v>168</v>
      </c>
      <c r="I55" s="60"/>
      <c r="J55" s="23" t="s">
        <v>24</v>
      </c>
      <c r="K55" s="64" t="s">
        <v>24</v>
      </c>
      <c r="L55" s="46"/>
      <c r="M55" s="45"/>
      <c r="N55" s="33" t="s">
        <v>169</v>
      </c>
    </row>
    <row r="56" spans="1:14" s="1" customFormat="1" ht="45.75" customHeight="1">
      <c r="A56" s="1278"/>
      <c r="B56" s="1269"/>
      <c r="C56" s="1244"/>
      <c r="D56" s="1244"/>
      <c r="E56" s="1050">
        <v>52</v>
      </c>
      <c r="F56" s="17" t="s">
        <v>170</v>
      </c>
      <c r="G56" s="1039"/>
      <c r="H56" s="1060" t="s">
        <v>171</v>
      </c>
      <c r="I56" s="18"/>
      <c r="J56" s="19" t="s">
        <v>24</v>
      </c>
      <c r="K56" s="64" t="s">
        <v>24</v>
      </c>
      <c r="L56" s="21"/>
      <c r="M56" s="20"/>
      <c r="N56" s="33" t="s">
        <v>172</v>
      </c>
    </row>
    <row r="57" spans="1:14" s="1" customFormat="1" ht="45.75" customHeight="1">
      <c r="A57" s="1278"/>
      <c r="B57" s="1269"/>
      <c r="C57" s="1244"/>
      <c r="D57" s="1244"/>
      <c r="E57" s="1050">
        <v>53</v>
      </c>
      <c r="F57" s="17" t="s">
        <v>173</v>
      </c>
      <c r="G57" s="59" t="s">
        <v>42</v>
      </c>
      <c r="H57" s="1060" t="s">
        <v>174</v>
      </c>
      <c r="I57" s="18"/>
      <c r="J57" s="19" t="s">
        <v>24</v>
      </c>
      <c r="K57" s="62" t="s">
        <v>24</v>
      </c>
      <c r="L57" s="21"/>
      <c r="M57" s="20"/>
      <c r="N57" s="33" t="s">
        <v>175</v>
      </c>
    </row>
    <row r="58" spans="1:14" s="1" customFormat="1" ht="45.75" customHeight="1" thickBot="1">
      <c r="A58" s="1278"/>
      <c r="B58" s="1270"/>
      <c r="C58" s="1272"/>
      <c r="D58" s="1272"/>
      <c r="E58" s="1051">
        <v>54</v>
      </c>
      <c r="F58" s="27" t="s">
        <v>176</v>
      </c>
      <c r="G58" s="1041"/>
      <c r="H58" s="1058" t="s">
        <v>23</v>
      </c>
      <c r="I58" s="48"/>
      <c r="J58" s="28" t="s">
        <v>24</v>
      </c>
      <c r="K58" s="68" t="s">
        <v>24</v>
      </c>
      <c r="L58" s="4"/>
      <c r="M58" s="70"/>
      <c r="N58" s="40" t="s">
        <v>177</v>
      </c>
    </row>
    <row r="59" spans="1:14" s="1" customFormat="1" ht="45.75" customHeight="1">
      <c r="A59" s="1278"/>
      <c r="B59" s="1269" t="s">
        <v>178</v>
      </c>
      <c r="C59" s="1256" t="s">
        <v>179</v>
      </c>
      <c r="D59" s="1249"/>
      <c r="E59" s="1049">
        <v>55</v>
      </c>
      <c r="F59" s="17" t="s">
        <v>180</v>
      </c>
      <c r="G59" s="1039" t="s">
        <v>181</v>
      </c>
      <c r="H59" s="1070" t="s">
        <v>182</v>
      </c>
      <c r="I59" s="18"/>
      <c r="J59" s="19" t="s">
        <v>24</v>
      </c>
      <c r="K59" s="62" t="s">
        <v>24</v>
      </c>
      <c r="L59" s="21"/>
      <c r="M59" s="20"/>
      <c r="N59" s="39" t="s">
        <v>183</v>
      </c>
    </row>
    <row r="60" spans="1:14" s="1" customFormat="1" ht="37.5" customHeight="1">
      <c r="A60" s="1278"/>
      <c r="B60" s="1269"/>
      <c r="C60" s="1256"/>
      <c r="D60" s="1249"/>
      <c r="E60" s="1049">
        <v>56</v>
      </c>
      <c r="F60" s="17" t="s">
        <v>184</v>
      </c>
      <c r="G60" s="1039" t="s">
        <v>185</v>
      </c>
      <c r="H60" s="1059" t="s">
        <v>186</v>
      </c>
      <c r="I60" s="18"/>
      <c r="J60" s="19" t="s">
        <v>24</v>
      </c>
      <c r="K60" s="62" t="s">
        <v>24</v>
      </c>
      <c r="L60" s="21"/>
      <c r="M60" s="26"/>
      <c r="N60" s="39" t="s">
        <v>187</v>
      </c>
    </row>
    <row r="61" spans="1:14" s="1" customFormat="1" ht="45.75" customHeight="1">
      <c r="A61" s="1278"/>
      <c r="B61" s="1269"/>
      <c r="C61" s="1256"/>
      <c r="D61" s="1249"/>
      <c r="E61" s="1049">
        <v>57</v>
      </c>
      <c r="F61" s="17" t="s">
        <v>188</v>
      </c>
      <c r="G61" s="1039" t="s">
        <v>189</v>
      </c>
      <c r="H61" s="1059" t="s">
        <v>190</v>
      </c>
      <c r="I61" s="18" t="s">
        <v>24</v>
      </c>
      <c r="J61" s="19"/>
      <c r="K61" s="62"/>
      <c r="L61" s="21"/>
      <c r="M61" s="38"/>
      <c r="N61" s="39" t="s">
        <v>191</v>
      </c>
    </row>
    <row r="62" spans="1:14" s="1" customFormat="1" ht="37.5" customHeight="1">
      <c r="A62" s="1278"/>
      <c r="B62" s="1269"/>
      <c r="C62" s="1257"/>
      <c r="D62" s="1258"/>
      <c r="E62" s="1049">
        <v>58</v>
      </c>
      <c r="F62" s="22" t="s">
        <v>192</v>
      </c>
      <c r="G62" s="698" t="s">
        <v>193</v>
      </c>
      <c r="H62" s="1060" t="s">
        <v>194</v>
      </c>
      <c r="I62" s="31"/>
      <c r="J62" s="23" t="s">
        <v>24</v>
      </c>
      <c r="K62" s="64" t="s">
        <v>24</v>
      </c>
      <c r="L62" s="32"/>
      <c r="M62" s="42"/>
      <c r="N62" s="33"/>
    </row>
    <row r="63" spans="1:14" s="1" customFormat="1" ht="45.75" customHeight="1">
      <c r="A63" s="1278"/>
      <c r="B63" s="1269"/>
      <c r="C63" s="1262" t="s">
        <v>195</v>
      </c>
      <c r="D63" s="1324"/>
      <c r="E63" s="1049">
        <v>59</v>
      </c>
      <c r="F63" s="17" t="s">
        <v>196</v>
      </c>
      <c r="G63" s="1034" t="s">
        <v>197</v>
      </c>
      <c r="H63" s="1060" t="s">
        <v>198</v>
      </c>
      <c r="I63" s="18"/>
      <c r="J63" s="19" t="s">
        <v>24</v>
      </c>
      <c r="K63" s="62" t="s">
        <v>24</v>
      </c>
      <c r="L63" s="21"/>
      <c r="M63" s="26"/>
      <c r="N63" s="33" t="s">
        <v>199</v>
      </c>
    </row>
    <row r="64" spans="1:14" s="1" customFormat="1" ht="37.5" customHeight="1">
      <c r="A64" s="1278"/>
      <c r="B64" s="1269"/>
      <c r="C64" s="1256"/>
      <c r="D64" s="1249"/>
      <c r="E64" s="1049">
        <v>60</v>
      </c>
      <c r="F64" s="22" t="s">
        <v>200</v>
      </c>
      <c r="G64" s="698" t="s">
        <v>197</v>
      </c>
      <c r="H64" s="1060" t="s">
        <v>201</v>
      </c>
      <c r="I64" s="31"/>
      <c r="J64" s="23" t="s">
        <v>24</v>
      </c>
      <c r="K64" s="64" t="s">
        <v>24</v>
      </c>
      <c r="L64" s="32"/>
      <c r="M64" s="26"/>
      <c r="N64" s="33"/>
    </row>
    <row r="65" spans="1:14" s="1" customFormat="1" ht="37.5" customHeight="1">
      <c r="A65" s="1278"/>
      <c r="B65" s="1269"/>
      <c r="C65" s="1256"/>
      <c r="D65" s="1249"/>
      <c r="E65" s="1049">
        <v>61</v>
      </c>
      <c r="F65" s="22" t="s">
        <v>202</v>
      </c>
      <c r="G65" s="698" t="s">
        <v>197</v>
      </c>
      <c r="H65" s="1060" t="s">
        <v>203</v>
      </c>
      <c r="I65" s="31"/>
      <c r="J65" s="23" t="s">
        <v>24</v>
      </c>
      <c r="K65" s="64" t="s">
        <v>24</v>
      </c>
      <c r="L65" s="32"/>
      <c r="M65" s="26"/>
      <c r="N65" s="33"/>
    </row>
    <row r="66" spans="1:14" s="1" customFormat="1" ht="37.5" customHeight="1">
      <c r="A66" s="1278"/>
      <c r="B66" s="1269"/>
      <c r="C66" s="1262" t="s">
        <v>204</v>
      </c>
      <c r="D66" s="1324"/>
      <c r="E66" s="1049">
        <v>62</v>
      </c>
      <c r="F66" s="22" t="s">
        <v>205</v>
      </c>
      <c r="G66" s="698" t="s">
        <v>206</v>
      </c>
      <c r="H66" s="1060" t="s">
        <v>207</v>
      </c>
      <c r="I66" s="31"/>
      <c r="J66" s="23" t="s">
        <v>24</v>
      </c>
      <c r="K66" s="64" t="s">
        <v>24</v>
      </c>
      <c r="L66" s="32"/>
      <c r="M66" s="26"/>
      <c r="N66" s="33" t="s">
        <v>208</v>
      </c>
    </row>
    <row r="67" spans="1:14" s="47" customFormat="1" ht="37.5" customHeight="1">
      <c r="A67" s="1278"/>
      <c r="B67" s="1269"/>
      <c r="C67" s="1256"/>
      <c r="D67" s="1249"/>
      <c r="E67" s="1049">
        <v>63</v>
      </c>
      <c r="F67" s="22" t="s">
        <v>209</v>
      </c>
      <c r="G67" s="59" t="s">
        <v>210</v>
      </c>
      <c r="H67" s="1061" t="s">
        <v>211</v>
      </c>
      <c r="I67" s="31"/>
      <c r="J67" s="23" t="s">
        <v>24</v>
      </c>
      <c r="K67" s="64" t="s">
        <v>24</v>
      </c>
      <c r="L67" s="46"/>
      <c r="M67" s="45"/>
      <c r="N67" s="33" t="s">
        <v>212</v>
      </c>
    </row>
    <row r="68" spans="1:14" s="1" customFormat="1" ht="37.5" customHeight="1">
      <c r="A68" s="1278"/>
      <c r="B68" s="1269"/>
      <c r="C68" s="1256"/>
      <c r="D68" s="1249"/>
      <c r="E68" s="1049">
        <v>64</v>
      </c>
      <c r="F68" s="22" t="s">
        <v>213</v>
      </c>
      <c r="G68" s="698" t="s">
        <v>214</v>
      </c>
      <c r="H68" s="1060" t="s">
        <v>215</v>
      </c>
      <c r="I68" s="31"/>
      <c r="J68" s="23" t="s">
        <v>24</v>
      </c>
      <c r="K68" s="64" t="s">
        <v>24</v>
      </c>
      <c r="L68" s="32"/>
      <c r="M68" s="26"/>
      <c r="N68" s="33"/>
    </row>
    <row r="69" spans="1:14" s="1" customFormat="1" ht="37.5" customHeight="1">
      <c r="A69" s="1278"/>
      <c r="B69" s="1269"/>
      <c r="C69" s="1257"/>
      <c r="D69" s="1258"/>
      <c r="E69" s="1049">
        <v>65</v>
      </c>
      <c r="F69" s="22" t="s">
        <v>216</v>
      </c>
      <c r="G69" s="698" t="s">
        <v>214</v>
      </c>
      <c r="H69" s="1060" t="s">
        <v>217</v>
      </c>
      <c r="I69" s="31"/>
      <c r="J69" s="23" t="s">
        <v>24</v>
      </c>
      <c r="K69" s="64" t="s">
        <v>24</v>
      </c>
      <c r="L69" s="32"/>
      <c r="M69" s="26"/>
      <c r="N69" s="33" t="s">
        <v>218</v>
      </c>
    </row>
    <row r="70" spans="1:14" s="1" customFormat="1" ht="37.5" customHeight="1">
      <c r="A70" s="1278"/>
      <c r="B70" s="1269"/>
      <c r="C70" s="1257" t="s">
        <v>219</v>
      </c>
      <c r="D70" s="1258"/>
      <c r="E70" s="1049">
        <v>66</v>
      </c>
      <c r="F70" s="17" t="s">
        <v>220</v>
      </c>
      <c r="G70" s="1039" t="s">
        <v>221</v>
      </c>
      <c r="H70" s="1060" t="s">
        <v>222</v>
      </c>
      <c r="I70" s="18" t="s">
        <v>24</v>
      </c>
      <c r="J70" s="19" t="s">
        <v>24</v>
      </c>
      <c r="K70" s="62" t="s">
        <v>24</v>
      </c>
      <c r="L70" s="21"/>
      <c r="M70" s="20"/>
      <c r="N70" s="33" t="s">
        <v>223</v>
      </c>
    </row>
    <row r="71" spans="1:14" s="1" customFormat="1" ht="37.5" customHeight="1" thickBot="1">
      <c r="A71" s="1279"/>
      <c r="B71" s="1318"/>
      <c r="C71" s="1322" t="s">
        <v>224</v>
      </c>
      <c r="D71" s="1323"/>
      <c r="E71" s="1054">
        <v>67</v>
      </c>
      <c r="F71" s="71" t="s">
        <v>225</v>
      </c>
      <c r="G71" s="1042" t="s">
        <v>226</v>
      </c>
      <c r="H71" s="1072" t="s">
        <v>227</v>
      </c>
      <c r="I71" s="50"/>
      <c r="J71" s="51" t="s">
        <v>24</v>
      </c>
      <c r="K71" s="67" t="s">
        <v>24</v>
      </c>
      <c r="L71" s="6"/>
      <c r="M71" s="58"/>
      <c r="N71" s="54" t="s">
        <v>228</v>
      </c>
    </row>
    <row r="72" spans="1:14" s="1" customFormat="1" ht="37.5" customHeight="1" thickTop="1">
      <c r="A72" s="1278" t="s">
        <v>229</v>
      </c>
      <c r="B72" s="1269" t="s">
        <v>178</v>
      </c>
      <c r="C72" s="1319" t="s">
        <v>230</v>
      </c>
      <c r="D72" s="1320" t="s">
        <v>231</v>
      </c>
      <c r="E72" s="1049">
        <v>68</v>
      </c>
      <c r="F72" s="17" t="s">
        <v>232</v>
      </c>
      <c r="G72" s="1034" t="s">
        <v>233</v>
      </c>
      <c r="H72" s="1070" t="s">
        <v>234</v>
      </c>
      <c r="I72" s="18"/>
      <c r="J72" s="19" t="s">
        <v>24</v>
      </c>
      <c r="K72" s="62" t="s">
        <v>24</v>
      </c>
      <c r="L72" s="21"/>
      <c r="M72" s="20"/>
      <c r="N72" s="39" t="s">
        <v>235</v>
      </c>
    </row>
    <row r="73" spans="1:14" s="1" customFormat="1" ht="37.5" customHeight="1">
      <c r="A73" s="1278"/>
      <c r="B73" s="1269"/>
      <c r="C73" s="1319"/>
      <c r="D73" s="1321"/>
      <c r="E73" s="1050">
        <v>69</v>
      </c>
      <c r="F73" s="17" t="s">
        <v>236</v>
      </c>
      <c r="G73" s="1039" t="s">
        <v>237</v>
      </c>
      <c r="H73" s="1060" t="s">
        <v>238</v>
      </c>
      <c r="I73" s="18"/>
      <c r="J73" s="19" t="s">
        <v>24</v>
      </c>
      <c r="K73" s="64" t="s">
        <v>24</v>
      </c>
      <c r="L73" s="21"/>
      <c r="M73" s="20"/>
      <c r="N73" s="33" t="s">
        <v>239</v>
      </c>
    </row>
    <row r="74" spans="1:14" s="1" customFormat="1" ht="37.5" customHeight="1" thickBot="1">
      <c r="A74" s="1278"/>
      <c r="B74" s="1270"/>
      <c r="C74" s="1245" t="s">
        <v>240</v>
      </c>
      <c r="D74" s="1246"/>
      <c r="E74" s="1051">
        <v>70</v>
      </c>
      <c r="F74" s="27" t="s">
        <v>241</v>
      </c>
      <c r="G74" s="1041"/>
      <c r="H74" s="1073" t="s">
        <v>242</v>
      </c>
      <c r="I74" s="48"/>
      <c r="J74" s="28" t="s">
        <v>24</v>
      </c>
      <c r="K74" s="68" t="s">
        <v>24</v>
      </c>
      <c r="L74" s="30"/>
      <c r="M74" s="29"/>
      <c r="N74" s="40" t="s">
        <v>243</v>
      </c>
    </row>
    <row r="75" spans="1:14" s="1" customFormat="1" ht="37.5" customHeight="1" thickTop="1">
      <c r="A75" s="1277" t="s">
        <v>244</v>
      </c>
      <c r="B75" s="1252" t="s">
        <v>245</v>
      </c>
      <c r="C75" s="1307"/>
      <c r="D75" s="1308"/>
      <c r="E75" s="1048">
        <v>71</v>
      </c>
      <c r="F75" s="14" t="s">
        <v>246</v>
      </c>
      <c r="G75" s="1033" t="s">
        <v>247</v>
      </c>
      <c r="H75" s="1074" t="s">
        <v>248</v>
      </c>
      <c r="I75" s="9"/>
      <c r="J75" s="15" t="s">
        <v>24</v>
      </c>
      <c r="K75" s="61" t="s">
        <v>24</v>
      </c>
      <c r="L75" s="13"/>
      <c r="M75" s="16"/>
      <c r="N75" s="44" t="s">
        <v>249</v>
      </c>
    </row>
    <row r="76" spans="1:14" s="1" customFormat="1" ht="37.5" customHeight="1">
      <c r="A76" s="1278"/>
      <c r="B76" s="1247"/>
      <c r="C76" s="1248"/>
      <c r="D76" s="1249"/>
      <c r="E76" s="1049">
        <v>72</v>
      </c>
      <c r="F76" s="17" t="s">
        <v>250</v>
      </c>
      <c r="G76" s="1039"/>
      <c r="H76" s="1068" t="s">
        <v>23</v>
      </c>
      <c r="I76" s="18"/>
      <c r="J76" s="19" t="s">
        <v>24</v>
      </c>
      <c r="K76" s="69" t="s">
        <v>24</v>
      </c>
      <c r="L76" s="56"/>
      <c r="M76" s="55"/>
      <c r="N76" s="33" t="s">
        <v>251</v>
      </c>
    </row>
    <row r="77" spans="1:14" s="1" customFormat="1" ht="37.5" customHeight="1">
      <c r="A77" s="1278"/>
      <c r="B77" s="1247"/>
      <c r="C77" s="1248"/>
      <c r="D77" s="1249"/>
      <c r="E77" s="1049">
        <v>73</v>
      </c>
      <c r="F77" s="17" t="s">
        <v>252</v>
      </c>
      <c r="G77" s="1039"/>
      <c r="H77" s="1068" t="s">
        <v>23</v>
      </c>
      <c r="I77" s="18"/>
      <c r="J77" s="19" t="s">
        <v>24</v>
      </c>
      <c r="K77" s="69" t="s">
        <v>24</v>
      </c>
      <c r="L77" s="56"/>
      <c r="M77" s="55"/>
      <c r="N77" s="39" t="s">
        <v>253</v>
      </c>
    </row>
    <row r="78" spans="1:14" s="1" customFormat="1" ht="37.5" customHeight="1">
      <c r="A78" s="1278"/>
      <c r="B78" s="1247"/>
      <c r="C78" s="1248"/>
      <c r="D78" s="1249"/>
      <c r="E78" s="1049">
        <v>74</v>
      </c>
      <c r="F78" s="17" t="s">
        <v>254</v>
      </c>
      <c r="G78" s="1039"/>
      <c r="H78" s="1059" t="s">
        <v>255</v>
      </c>
      <c r="I78" s="18"/>
      <c r="J78" s="19" t="s">
        <v>24</v>
      </c>
      <c r="K78" s="69" t="s">
        <v>24</v>
      </c>
      <c r="L78" s="56"/>
      <c r="M78" s="55"/>
      <c r="N78" s="39"/>
    </row>
    <row r="79" spans="1:14" s="1" customFormat="1" ht="37.5" customHeight="1">
      <c r="A79" s="1278"/>
      <c r="B79" s="1247"/>
      <c r="C79" s="1248"/>
      <c r="D79" s="1249"/>
      <c r="E79" s="1049">
        <v>75</v>
      </c>
      <c r="F79" s="22" t="s">
        <v>256</v>
      </c>
      <c r="G79" s="59"/>
      <c r="H79" s="1061" t="s">
        <v>257</v>
      </c>
      <c r="I79" s="31"/>
      <c r="J79" s="23" t="s">
        <v>24</v>
      </c>
      <c r="K79" s="63" t="s">
        <v>24</v>
      </c>
      <c r="L79" s="25"/>
      <c r="M79" s="24"/>
      <c r="N79" s="33"/>
    </row>
    <row r="80" spans="1:14" s="1" customFormat="1" ht="37.5" customHeight="1">
      <c r="A80" s="1278"/>
      <c r="B80" s="1247"/>
      <c r="C80" s="1248"/>
      <c r="D80" s="1249"/>
      <c r="E80" s="1049">
        <v>76</v>
      </c>
      <c r="F80" s="22" t="s">
        <v>258</v>
      </c>
      <c r="G80" s="59"/>
      <c r="H80" s="1057" t="s">
        <v>23</v>
      </c>
      <c r="I80" s="31"/>
      <c r="J80" s="23" t="s">
        <v>24</v>
      </c>
      <c r="K80" s="63" t="s">
        <v>24</v>
      </c>
      <c r="L80" s="25"/>
      <c r="M80" s="24"/>
      <c r="N80" s="33" t="s">
        <v>259</v>
      </c>
    </row>
    <row r="81" spans="1:14" s="1" customFormat="1" ht="37.5" customHeight="1">
      <c r="A81" s="1278"/>
      <c r="B81" s="1247"/>
      <c r="C81" s="1248"/>
      <c r="D81" s="1249"/>
      <c r="E81" s="1049">
        <v>77</v>
      </c>
      <c r="F81" s="22" t="s">
        <v>260</v>
      </c>
      <c r="G81" s="1039"/>
      <c r="H81" s="1068" t="s">
        <v>23</v>
      </c>
      <c r="I81" s="31"/>
      <c r="J81" s="23" t="s">
        <v>24</v>
      </c>
      <c r="K81" s="63" t="s">
        <v>24</v>
      </c>
      <c r="L81" s="25"/>
      <c r="M81" s="24"/>
      <c r="N81" s="33" t="s">
        <v>261</v>
      </c>
    </row>
    <row r="82" spans="1:14" s="1" customFormat="1" ht="45.75" customHeight="1">
      <c r="A82" s="1278"/>
      <c r="B82" s="1247"/>
      <c r="C82" s="1248"/>
      <c r="D82" s="1249"/>
      <c r="E82" s="1049">
        <v>78</v>
      </c>
      <c r="F82" s="17" t="s">
        <v>262</v>
      </c>
      <c r="G82" s="1039"/>
      <c r="H82" s="1068" t="s">
        <v>23</v>
      </c>
      <c r="I82" s="18"/>
      <c r="J82" s="19" t="s">
        <v>24</v>
      </c>
      <c r="K82" s="69"/>
      <c r="L82" s="32" t="s">
        <v>24</v>
      </c>
      <c r="M82" s="55"/>
      <c r="N82" s="39" t="s">
        <v>263</v>
      </c>
    </row>
    <row r="83" spans="1:14" s="1" customFormat="1" ht="45.75" customHeight="1">
      <c r="A83" s="1278"/>
      <c r="B83" s="1247"/>
      <c r="C83" s="1248"/>
      <c r="D83" s="1249"/>
      <c r="E83" s="1049">
        <v>79</v>
      </c>
      <c r="F83" s="17" t="s">
        <v>264</v>
      </c>
      <c r="G83" s="1039"/>
      <c r="H83" s="1068" t="s">
        <v>23</v>
      </c>
      <c r="I83" s="18"/>
      <c r="J83" s="19" t="s">
        <v>24</v>
      </c>
      <c r="K83" s="62" t="s">
        <v>24</v>
      </c>
      <c r="L83" s="21"/>
      <c r="M83" s="20"/>
      <c r="N83" s="10" t="s">
        <v>265</v>
      </c>
    </row>
    <row r="84" spans="1:14" s="1" customFormat="1" ht="45.75" customHeight="1">
      <c r="A84" s="1278"/>
      <c r="B84" s="1247"/>
      <c r="C84" s="1248"/>
      <c r="D84" s="1249"/>
      <c r="E84" s="1049">
        <v>80</v>
      </c>
      <c r="F84" s="17" t="s">
        <v>266</v>
      </c>
      <c r="G84" s="1039" t="s">
        <v>267</v>
      </c>
      <c r="H84" s="1061" t="s">
        <v>268</v>
      </c>
      <c r="I84" s="18"/>
      <c r="J84" s="19" t="s">
        <v>24</v>
      </c>
      <c r="K84" s="62" t="s">
        <v>24</v>
      </c>
      <c r="L84" s="7"/>
      <c r="M84" s="20"/>
      <c r="N84" s="10" t="s">
        <v>269</v>
      </c>
    </row>
    <row r="85" spans="1:14" s="1" customFormat="1" ht="37.5" customHeight="1">
      <c r="A85" s="1278"/>
      <c r="B85" s="1247"/>
      <c r="C85" s="1248"/>
      <c r="D85" s="1249"/>
      <c r="E85" s="1049">
        <v>81</v>
      </c>
      <c r="F85" s="17" t="s">
        <v>270</v>
      </c>
      <c r="G85" s="1043"/>
      <c r="H85" s="1057" t="s">
        <v>23</v>
      </c>
      <c r="I85" s="31"/>
      <c r="J85" s="23" t="s">
        <v>24</v>
      </c>
      <c r="K85" s="64" t="s">
        <v>24</v>
      </c>
      <c r="L85" s="43"/>
      <c r="M85" s="26"/>
      <c r="N85" s="33" t="s">
        <v>271</v>
      </c>
    </row>
    <row r="86" spans="1:14" s="1" customFormat="1" ht="37.5" customHeight="1">
      <c r="A86" s="1278"/>
      <c r="B86" s="1247"/>
      <c r="C86" s="1248"/>
      <c r="D86" s="1249"/>
      <c r="E86" s="1049">
        <v>82</v>
      </c>
      <c r="F86" s="22" t="s">
        <v>272</v>
      </c>
      <c r="G86" s="1043"/>
      <c r="H86" s="1057" t="s">
        <v>23</v>
      </c>
      <c r="I86" s="31"/>
      <c r="J86" s="23" t="s">
        <v>24</v>
      </c>
      <c r="K86" s="64" t="s">
        <v>24</v>
      </c>
      <c r="L86" s="703"/>
      <c r="M86" s="26"/>
      <c r="N86" s="33" t="s">
        <v>273</v>
      </c>
    </row>
    <row r="87" spans="1:14" s="1" customFormat="1" ht="37.5" customHeight="1">
      <c r="A87" s="1278"/>
      <c r="B87" s="1247"/>
      <c r="C87" s="1248"/>
      <c r="D87" s="1249"/>
      <c r="E87" s="1049">
        <v>83</v>
      </c>
      <c r="F87" s="17" t="s">
        <v>274</v>
      </c>
      <c r="G87" s="1039"/>
      <c r="H87" s="1061" t="s">
        <v>275</v>
      </c>
      <c r="I87" s="18"/>
      <c r="J87" s="19" t="s">
        <v>24</v>
      </c>
      <c r="K87" s="62" t="s">
        <v>24</v>
      </c>
      <c r="L87" s="21"/>
      <c r="M87" s="20"/>
      <c r="N87" s="10" t="s">
        <v>276</v>
      </c>
    </row>
    <row r="88" spans="1:14" s="1" customFormat="1" ht="36.75" customHeight="1">
      <c r="A88" s="1278"/>
      <c r="B88" s="1247"/>
      <c r="C88" s="1248"/>
      <c r="D88" s="1249"/>
      <c r="E88" s="1049">
        <v>84</v>
      </c>
      <c r="F88" s="22" t="s">
        <v>277</v>
      </c>
      <c r="G88" s="59"/>
      <c r="H88" s="1057" t="s">
        <v>23</v>
      </c>
      <c r="I88" s="31"/>
      <c r="J88" s="23" t="s">
        <v>24</v>
      </c>
      <c r="K88" s="64"/>
      <c r="L88" s="32" t="s">
        <v>24</v>
      </c>
      <c r="M88" s="26"/>
      <c r="N88" s="33" t="s">
        <v>278</v>
      </c>
    </row>
    <row r="89" spans="1:14" s="1" customFormat="1" ht="37.5" customHeight="1">
      <c r="A89" s="1278"/>
      <c r="B89" s="1247"/>
      <c r="C89" s="1248"/>
      <c r="D89" s="1249"/>
      <c r="E89" s="1049">
        <v>85</v>
      </c>
      <c r="F89" s="17" t="s">
        <v>279</v>
      </c>
      <c r="G89" s="1039"/>
      <c r="H89" s="1061" t="s">
        <v>280</v>
      </c>
      <c r="I89" s="18"/>
      <c r="J89" s="19" t="s">
        <v>24</v>
      </c>
      <c r="K89" s="62" t="s">
        <v>24</v>
      </c>
      <c r="L89" s="32"/>
      <c r="M89" s="20"/>
      <c r="N89" s="39" t="s">
        <v>281</v>
      </c>
    </row>
    <row r="90" spans="1:14" s="1" customFormat="1" ht="45.75" customHeight="1">
      <c r="A90" s="1278"/>
      <c r="B90" s="1247"/>
      <c r="C90" s="1248"/>
      <c r="D90" s="1249"/>
      <c r="E90" s="1049">
        <v>86</v>
      </c>
      <c r="F90" s="41" t="s">
        <v>282</v>
      </c>
      <c r="G90" s="1036"/>
      <c r="H90" s="1063" t="s">
        <v>283</v>
      </c>
      <c r="I90" s="199"/>
      <c r="J90" s="200" t="s">
        <v>24</v>
      </c>
      <c r="K90" s="201" t="s">
        <v>24</v>
      </c>
      <c r="L90" s="43"/>
      <c r="M90" s="42"/>
      <c r="N90" s="1077" t="s">
        <v>284</v>
      </c>
    </row>
    <row r="91" spans="1:14" s="1" customFormat="1" ht="37.5" customHeight="1">
      <c r="A91" s="1278"/>
      <c r="B91" s="1247"/>
      <c r="C91" s="1248"/>
      <c r="D91" s="1249"/>
      <c r="E91" s="1049">
        <v>87</v>
      </c>
      <c r="F91" s="41" t="s">
        <v>285</v>
      </c>
      <c r="G91" s="1044"/>
      <c r="H91" s="1062" t="s">
        <v>286</v>
      </c>
      <c r="I91" s="199"/>
      <c r="J91" s="200" t="s">
        <v>24</v>
      </c>
      <c r="K91" s="201" t="s">
        <v>24</v>
      </c>
      <c r="L91" s="43"/>
      <c r="M91" s="42"/>
      <c r="N91" s="1077" t="s">
        <v>287</v>
      </c>
    </row>
    <row r="92" spans="1:14" s="1" customFormat="1" ht="37.5" customHeight="1" thickBot="1">
      <c r="A92" s="1279"/>
      <c r="B92" s="1309"/>
      <c r="C92" s="1310"/>
      <c r="D92" s="1311"/>
      <c r="E92" s="1054">
        <v>88</v>
      </c>
      <c r="F92" s="49" t="s">
        <v>288</v>
      </c>
      <c r="G92" s="1045"/>
      <c r="H92" s="1075" t="s">
        <v>23</v>
      </c>
      <c r="I92" s="50"/>
      <c r="J92" s="51" t="s">
        <v>24</v>
      </c>
      <c r="K92" s="67"/>
      <c r="L92" s="53" t="s">
        <v>24</v>
      </c>
      <c r="M92" s="52"/>
      <c r="N92" s="54" t="s">
        <v>289</v>
      </c>
    </row>
    <row r="93" spans="1:14" s="1" customFormat="1" ht="45.75" customHeight="1" thickTop="1">
      <c r="A93" s="1277" t="s">
        <v>290</v>
      </c>
      <c r="B93" s="1252" t="s">
        <v>291</v>
      </c>
      <c r="C93" s="1307"/>
      <c r="D93" s="1308"/>
      <c r="E93" s="1048">
        <v>89</v>
      </c>
      <c r="F93" s="14" t="s">
        <v>292</v>
      </c>
      <c r="G93" s="1046" t="s">
        <v>293</v>
      </c>
      <c r="H93" s="1076" t="s">
        <v>294</v>
      </c>
      <c r="I93" s="9"/>
      <c r="J93" s="15" t="s">
        <v>24</v>
      </c>
      <c r="K93" s="61" t="s">
        <v>24</v>
      </c>
      <c r="L93" s="13"/>
      <c r="M93" s="16"/>
      <c r="N93" s="44" t="s">
        <v>295</v>
      </c>
    </row>
    <row r="94" spans="1:14" s="1" customFormat="1" ht="37.5" customHeight="1">
      <c r="A94" s="1278"/>
      <c r="B94" s="1247"/>
      <c r="C94" s="1248"/>
      <c r="D94" s="1249"/>
      <c r="E94" s="1049">
        <v>90</v>
      </c>
      <c r="F94" s="17" t="s">
        <v>296</v>
      </c>
      <c r="G94" s="1034"/>
      <c r="H94" s="1068" t="s">
        <v>23</v>
      </c>
      <c r="I94" s="18"/>
      <c r="J94" s="19" t="s">
        <v>24</v>
      </c>
      <c r="K94" s="62" t="s">
        <v>24</v>
      </c>
      <c r="L94" s="21"/>
      <c r="M94" s="20"/>
      <c r="N94" s="39" t="s">
        <v>297</v>
      </c>
    </row>
    <row r="95" spans="1:14" s="1" customFormat="1" ht="37.5" customHeight="1">
      <c r="A95" s="1278"/>
      <c r="B95" s="1247"/>
      <c r="C95" s="1248"/>
      <c r="D95" s="1249"/>
      <c r="E95" s="1050">
        <v>91</v>
      </c>
      <c r="F95" s="22" t="s">
        <v>298</v>
      </c>
      <c r="G95" s="698" t="s">
        <v>299</v>
      </c>
      <c r="H95" s="1061" t="s">
        <v>300</v>
      </c>
      <c r="I95" s="31"/>
      <c r="J95" s="23" t="s">
        <v>24</v>
      </c>
      <c r="K95" s="64" t="s">
        <v>24</v>
      </c>
      <c r="L95" s="32"/>
      <c r="M95" s="26"/>
      <c r="N95" s="33" t="s">
        <v>301</v>
      </c>
    </row>
    <row r="96" spans="1:14" s="1" customFormat="1" ht="45.75" customHeight="1">
      <c r="A96" s="1278"/>
      <c r="B96" s="1247"/>
      <c r="C96" s="1248"/>
      <c r="D96" s="1249"/>
      <c r="E96" s="1049">
        <v>92</v>
      </c>
      <c r="F96" s="17" t="s">
        <v>302</v>
      </c>
      <c r="G96" s="1047" t="s">
        <v>303</v>
      </c>
      <c r="H96" s="1070" t="s">
        <v>304</v>
      </c>
      <c r="I96" s="18"/>
      <c r="J96" s="19" t="s">
        <v>24</v>
      </c>
      <c r="K96" s="62" t="s">
        <v>24</v>
      </c>
      <c r="L96" s="21"/>
      <c r="M96" s="20"/>
      <c r="N96" s="39" t="s">
        <v>305</v>
      </c>
    </row>
    <row r="97" spans="1:14" s="1" customFormat="1" ht="37.5" customHeight="1">
      <c r="A97" s="1278"/>
      <c r="B97" s="1247"/>
      <c r="C97" s="1248"/>
      <c r="D97" s="1249"/>
      <c r="E97" s="1050">
        <v>93</v>
      </c>
      <c r="F97" s="17" t="s">
        <v>306</v>
      </c>
      <c r="G97" s="1034" t="s">
        <v>307</v>
      </c>
      <c r="H97" s="1068" t="s">
        <v>23</v>
      </c>
      <c r="I97" s="18" t="s">
        <v>24</v>
      </c>
      <c r="J97" s="19"/>
      <c r="K97" s="62"/>
      <c r="L97" s="21"/>
      <c r="M97" s="20"/>
      <c r="N97" s="39"/>
    </row>
    <row r="98" spans="1:14" s="1" customFormat="1" ht="45.75" customHeight="1">
      <c r="A98" s="1278"/>
      <c r="B98" s="1247"/>
      <c r="C98" s="1248"/>
      <c r="D98" s="1249"/>
      <c r="E98" s="1049">
        <v>94</v>
      </c>
      <c r="F98" s="17" t="s">
        <v>308</v>
      </c>
      <c r="G98" s="1034" t="s">
        <v>309</v>
      </c>
      <c r="H98" s="1068" t="s">
        <v>23</v>
      </c>
      <c r="I98" s="18" t="s">
        <v>24</v>
      </c>
      <c r="J98" s="19"/>
      <c r="K98" s="62"/>
      <c r="L98" s="21"/>
      <c r="M98" s="20"/>
      <c r="N98" s="39" t="s">
        <v>310</v>
      </c>
    </row>
    <row r="99" spans="1:14" s="1" customFormat="1" ht="37.5" customHeight="1">
      <c r="A99" s="1278"/>
      <c r="B99" s="1247"/>
      <c r="C99" s="1248"/>
      <c r="D99" s="1249"/>
      <c r="E99" s="1050">
        <v>95</v>
      </c>
      <c r="F99" s="17" t="s">
        <v>311</v>
      </c>
      <c r="G99" s="1034" t="s">
        <v>312</v>
      </c>
      <c r="H99" s="1070" t="s">
        <v>313</v>
      </c>
      <c r="I99" s="18"/>
      <c r="J99" s="19" t="s">
        <v>24</v>
      </c>
      <c r="K99" s="62" t="s">
        <v>24</v>
      </c>
      <c r="L99" s="21"/>
      <c r="M99" s="20"/>
      <c r="N99" s="39" t="s">
        <v>314</v>
      </c>
    </row>
    <row r="100" spans="1:14" s="1" customFormat="1" ht="37.5" customHeight="1">
      <c r="A100" s="1278"/>
      <c r="B100" s="1247"/>
      <c r="C100" s="1248"/>
      <c r="D100" s="1249"/>
      <c r="E100" s="1049">
        <v>96</v>
      </c>
      <c r="F100" s="22" t="s">
        <v>315</v>
      </c>
      <c r="G100" s="698" t="s">
        <v>316</v>
      </c>
      <c r="H100" s="1060" t="s">
        <v>317</v>
      </c>
      <c r="I100" s="31"/>
      <c r="J100" s="23" t="s">
        <v>24</v>
      </c>
      <c r="K100" s="64" t="s">
        <v>24</v>
      </c>
      <c r="L100" s="32"/>
      <c r="M100" s="26"/>
      <c r="N100" s="33"/>
    </row>
    <row r="101" spans="1:14" s="1" customFormat="1" ht="37.5" customHeight="1">
      <c r="A101" s="1278"/>
      <c r="B101" s="1247"/>
      <c r="C101" s="1248"/>
      <c r="D101" s="1249"/>
      <c r="E101" s="1050">
        <v>97</v>
      </c>
      <c r="F101" s="22" t="s">
        <v>318</v>
      </c>
      <c r="G101" s="698"/>
      <c r="H101" s="1061" t="s">
        <v>319</v>
      </c>
      <c r="I101" s="31"/>
      <c r="J101" s="23" t="s">
        <v>24</v>
      </c>
      <c r="K101" s="64" t="s">
        <v>24</v>
      </c>
      <c r="L101" s="32"/>
      <c r="M101" s="26"/>
      <c r="N101" s="33" t="s">
        <v>320</v>
      </c>
    </row>
    <row r="102" spans="1:14" s="1" customFormat="1" ht="37.5" customHeight="1" thickBot="1">
      <c r="A102" s="1279"/>
      <c r="B102" s="1309"/>
      <c r="C102" s="1310"/>
      <c r="D102" s="1311"/>
      <c r="E102" s="1049">
        <v>98</v>
      </c>
      <c r="F102" s="49" t="s">
        <v>321</v>
      </c>
      <c r="G102" s="1042"/>
      <c r="H102" s="1069" t="s">
        <v>322</v>
      </c>
      <c r="I102" s="50"/>
      <c r="J102" s="51" t="s">
        <v>24</v>
      </c>
      <c r="K102" s="67" t="s">
        <v>24</v>
      </c>
      <c r="L102" s="53"/>
      <c r="M102" s="52"/>
      <c r="N102" s="54" t="s">
        <v>320</v>
      </c>
    </row>
    <row r="103" spans="1:14" ht="17.100000000000001" customHeight="1" thickTop="1"/>
    <row r="105" spans="1:14" s="1" customFormat="1" ht="17.100000000000001" customHeight="1">
      <c r="E105" s="2"/>
      <c r="F105" s="5"/>
      <c r="G105" s="2"/>
      <c r="H105" s="204"/>
      <c r="I105"/>
      <c r="J105"/>
      <c r="K105"/>
      <c r="L105"/>
      <c r="M105"/>
      <c r="N105" s="72"/>
    </row>
    <row r="106" spans="1:14" s="1" customFormat="1" ht="17.100000000000001" customHeight="1">
      <c r="E106" s="2"/>
      <c r="F106" s="5"/>
      <c r="G106" s="2"/>
      <c r="H106" s="204"/>
      <c r="I106"/>
      <c r="J106"/>
      <c r="K106"/>
      <c r="L106"/>
      <c r="M106"/>
      <c r="N106" s="72"/>
    </row>
    <row r="107" spans="1:14" s="1" customFormat="1" ht="17.100000000000001" customHeight="1">
      <c r="E107" s="2"/>
      <c r="F107" s="5"/>
      <c r="G107" s="2"/>
      <c r="H107" s="204"/>
      <c r="I107"/>
      <c r="J107"/>
      <c r="K107"/>
      <c r="L107"/>
      <c r="M107"/>
      <c r="N107" s="72"/>
    </row>
    <row r="108" spans="1:14" s="1" customFormat="1" ht="17.100000000000001" customHeight="1">
      <c r="E108" s="2"/>
      <c r="F108" s="5"/>
      <c r="G108" s="2"/>
      <c r="H108" s="204"/>
      <c r="I108"/>
      <c r="J108"/>
      <c r="K108"/>
      <c r="L108"/>
      <c r="M108"/>
      <c r="N108" s="72"/>
    </row>
    <row r="109" spans="1:14" s="1" customFormat="1" ht="17.100000000000001" customHeight="1">
      <c r="E109" s="2"/>
      <c r="F109" s="5"/>
      <c r="G109" s="2"/>
      <c r="H109" s="204"/>
      <c r="I109"/>
      <c r="J109"/>
      <c r="K109"/>
      <c r="L109"/>
      <c r="M109"/>
      <c r="N109" s="72"/>
    </row>
    <row r="110" spans="1:14" s="1" customFormat="1" ht="17.100000000000001" customHeight="1">
      <c r="E110" s="2"/>
      <c r="F110" s="5"/>
      <c r="G110" s="2"/>
      <c r="H110" s="204"/>
      <c r="I110"/>
      <c r="J110"/>
      <c r="K110"/>
      <c r="L110"/>
      <c r="M110"/>
      <c r="N110" s="72"/>
    </row>
    <row r="111" spans="1:14" s="1" customFormat="1" ht="17.100000000000001" customHeight="1">
      <c r="E111" s="2"/>
      <c r="F111" s="5"/>
      <c r="G111" s="2"/>
      <c r="H111" s="204"/>
      <c r="I111"/>
      <c r="J111"/>
      <c r="K111"/>
      <c r="L111"/>
      <c r="M111"/>
      <c r="N111" s="72"/>
    </row>
    <row r="112" spans="1:14" s="1" customFormat="1" ht="17.100000000000001" customHeight="1">
      <c r="E112" s="2"/>
      <c r="F112" s="5"/>
      <c r="G112" s="2"/>
      <c r="H112" s="204"/>
      <c r="I112"/>
      <c r="J112"/>
      <c r="K112"/>
      <c r="L112"/>
      <c r="M112"/>
      <c r="N112" s="72"/>
    </row>
    <row r="113" spans="5:14" s="1" customFormat="1" ht="17.100000000000001" customHeight="1">
      <c r="E113" s="2"/>
      <c r="F113" s="5"/>
      <c r="G113" s="2"/>
      <c r="H113" s="204"/>
      <c r="I113"/>
      <c r="J113"/>
      <c r="K113"/>
      <c r="L113"/>
      <c r="M113"/>
      <c r="N113" s="72"/>
    </row>
    <row r="114" spans="5:14" s="1" customFormat="1" ht="17.100000000000001" customHeight="1">
      <c r="E114" s="2"/>
      <c r="F114" s="5"/>
      <c r="G114" s="2"/>
      <c r="H114" s="204"/>
      <c r="I114"/>
      <c r="J114"/>
      <c r="K114"/>
      <c r="L114"/>
      <c r="M114"/>
      <c r="N114" s="72"/>
    </row>
    <row r="115" spans="5:14" s="1" customFormat="1" ht="17.100000000000001" customHeight="1">
      <c r="E115" s="2"/>
      <c r="F115" s="5"/>
      <c r="G115" s="2"/>
      <c r="H115" s="204"/>
      <c r="I115"/>
      <c r="J115"/>
      <c r="K115"/>
      <c r="L115"/>
      <c r="M115"/>
      <c r="N115" s="72"/>
    </row>
    <row r="118" spans="5:14" s="1" customFormat="1" ht="17.100000000000001" customHeight="1">
      <c r="E118" s="2"/>
      <c r="F118" s="5"/>
      <c r="G118" s="2"/>
      <c r="H118" s="204"/>
      <c r="I118"/>
      <c r="J118"/>
      <c r="K118"/>
      <c r="L118"/>
      <c r="M118"/>
      <c r="N118" s="72"/>
    </row>
  </sheetData>
  <mergeCells count="46">
    <mergeCell ref="A1:N1"/>
    <mergeCell ref="B93:D102"/>
    <mergeCell ref="A93:A102"/>
    <mergeCell ref="B30:D38"/>
    <mergeCell ref="C49:C58"/>
    <mergeCell ref="A72:A74"/>
    <mergeCell ref="B59:B71"/>
    <mergeCell ref="B72:B74"/>
    <mergeCell ref="C70:D70"/>
    <mergeCell ref="C72:C73"/>
    <mergeCell ref="D72:D73"/>
    <mergeCell ref="C71:D71"/>
    <mergeCell ref="A49:A71"/>
    <mergeCell ref="C66:D69"/>
    <mergeCell ref="C63:D65"/>
    <mergeCell ref="B75:D92"/>
    <mergeCell ref="A75:A92"/>
    <mergeCell ref="N2:N4"/>
    <mergeCell ref="N42:N45"/>
    <mergeCell ref="I3:I4"/>
    <mergeCell ref="E3:E4"/>
    <mergeCell ref="C5:D5"/>
    <mergeCell ref="C8:D13"/>
    <mergeCell ref="G3:G4"/>
    <mergeCell ref="D42:D48"/>
    <mergeCell ref="F3:F4"/>
    <mergeCell ref="A2:G2"/>
    <mergeCell ref="A3:A4"/>
    <mergeCell ref="B39:B48"/>
    <mergeCell ref="D39:D41"/>
    <mergeCell ref="A5:A48"/>
    <mergeCell ref="B5:B13"/>
    <mergeCell ref="N46:N47"/>
    <mergeCell ref="C42:C48"/>
    <mergeCell ref="C74:D74"/>
    <mergeCell ref="B14:D29"/>
    <mergeCell ref="I2:J2"/>
    <mergeCell ref="K2:M2"/>
    <mergeCell ref="J3:J4"/>
    <mergeCell ref="C39:C41"/>
    <mergeCell ref="C59:D62"/>
    <mergeCell ref="H2:H4"/>
    <mergeCell ref="B3:D4"/>
    <mergeCell ref="B49:B58"/>
    <mergeCell ref="D49:D58"/>
    <mergeCell ref="C6:D7"/>
  </mergeCells>
  <phoneticPr fontId="9"/>
  <hyperlinks>
    <hyperlink ref="H14" location="'様式-1'!K17" display="様式－１" xr:uid="{00000000-0004-0000-0000-000000000000}"/>
    <hyperlink ref="H102" location="'様式-19'!A2" display="様式－１９" xr:uid="{00000000-0004-0000-0000-000001000000}"/>
    <hyperlink ref="H99" location="'統一様式-30'!A2" display="統一様式-30" xr:uid="{00000000-0004-0000-0000-000002000000}"/>
    <hyperlink ref="H17" location="'統一様式-1'!A4" display="統一様式-1" xr:uid="{00000000-0004-0000-0000-000003000000}"/>
    <hyperlink ref="H19" location="'統一様式-1(3)'!D27" display="統一様式-１（３）" xr:uid="{00000000-0004-0000-0000-000004000000}"/>
    <hyperlink ref="H20" location="別紙１!D5" display="別紙１" xr:uid="{00000000-0004-0000-0000-000005000000}"/>
    <hyperlink ref="H22" location="'統一様式-4'!G27" display="統一様式-4" xr:uid="{00000000-0004-0000-0000-000006000000}"/>
    <hyperlink ref="H23:H25" location="'様式-4'!A1" display="様式－４" xr:uid="{00000000-0004-0000-0000-000008000000}"/>
    <hyperlink ref="H23" location="'様式-２'!B12" display="様式－２" xr:uid="{00000000-0004-0000-0000-000009000000}"/>
    <hyperlink ref="H25" location="'様式-2(2)'!A15" display="様式－２（２）" xr:uid="{00000000-0004-0000-0000-00000A000000}"/>
    <hyperlink ref="H26" location="'様式-3'!A4" display="様式－３" xr:uid="{00000000-0004-0000-0000-00000B000000}"/>
    <hyperlink ref="H29" location="'統一様式-5(1)（前払金）'!O6" display="統一様式-5(1)" xr:uid="{00000000-0004-0000-0000-00000C000000}"/>
    <hyperlink ref="H34" location="'様式-６'!A2" display="様式－６" xr:uid="{00000000-0004-0000-0000-00000D000000}"/>
    <hyperlink ref="H42" location="別記様式1!I4" display="別記様式１" xr:uid="{00000000-0004-0000-0000-00000E000000}"/>
    <hyperlink ref="H30" location="'様式-４'!I8" display="様式－４" xr:uid="{00000000-0004-0000-0000-000010000000}"/>
    <hyperlink ref="H44" location="別記様式3!A3" display="別記様式３" xr:uid="{00000000-0004-0000-0000-000011000000}"/>
    <hyperlink ref="H45" location="別記様式4!A2" display="別記様式４" xr:uid="{00000000-0004-0000-0000-000012000000}"/>
    <hyperlink ref="H46" location="別記様式5!O1" display="別記様式５" xr:uid="{00000000-0004-0000-0000-000014000000}"/>
    <hyperlink ref="H47" location="別記様式6!A1" display="別記様式６" xr:uid="{00000000-0004-0000-0000-000015000000}"/>
    <hyperlink ref="H49" location="'統一様式-9'!A1" display="統一様式-9" xr:uid="{00000000-0004-0000-0000-000017000000}"/>
    <hyperlink ref="H50" location="'統一様式-12'!A2" display="統一様式-12" xr:uid="{00000000-0004-0000-0000-000018000000}"/>
    <hyperlink ref="H52" location="'別記様式1(説明書)'!A7" display="'別記様式1(説明書)'!A7" xr:uid="{00000000-0004-0000-0000-00001A000000}"/>
    <hyperlink ref="H53" location="建設ﾘｻｲｸﾙ用入力表!F7" display="建設ﾘｻｲｸﾙ用入力表!F7" xr:uid="{00000000-0004-0000-0000-00001B000000}"/>
    <hyperlink ref="H55" location="'統一様式-13'!A1" display="統一様式-13" xr:uid="{00000000-0004-0000-0000-00001C000000}"/>
    <hyperlink ref="H56" location="'統一様式-14'!O8" display="統一様式-14" xr:uid="{00000000-0004-0000-0000-00001D000000}"/>
    <hyperlink ref="H59" location="'統一様式-15'!A1" display="統一様式-15" xr:uid="{00000000-0004-0000-0000-00001E000000}"/>
    <hyperlink ref="H60" location="'様式-７'!P7" display="様式-７" xr:uid="{00000000-0004-0000-0000-00001F000000}"/>
    <hyperlink ref="H61" location="'様式-８'!A1" display="様式-８" xr:uid="{00000000-0004-0000-0000-000020000000}"/>
    <hyperlink ref="H62" location="'統一様式-5(1)（中間）'!A2" display="統一様式-5(1)（中間）" xr:uid="{00000000-0004-0000-0000-000021000000}"/>
    <hyperlink ref="H63" location="'統一様式-16'!M17" display="統一様式-16" xr:uid="{00000000-0004-0000-0000-000022000000}"/>
    <hyperlink ref="H64" location="'統一様式-17'!A2" display="統一様式-17" xr:uid="{00000000-0004-0000-0000-000023000000}"/>
    <hyperlink ref="H65" location="'統一様式-5(1)（指定）'!A2" display="統一様式-5(1)（指定）" xr:uid="{00000000-0004-0000-0000-000024000000}"/>
    <hyperlink ref="H66" location="'統一様式-19'!A2" display="統一様式-19" xr:uid="{00000000-0004-0000-0000-000025000000}"/>
    <hyperlink ref="H67" location="'様式-９'!A1" display="様式－９" xr:uid="{00000000-0004-0000-0000-000026000000}"/>
    <hyperlink ref="H69" location="'統一様式-5(2)'!A1" display="統一様式-5(2)" xr:uid="{00000000-0004-0000-0000-000027000000}"/>
    <hyperlink ref="H70" location="'統一様式-22'!A1" display="統一様式-22" xr:uid="{00000000-0004-0000-0000-000028000000}"/>
    <hyperlink ref="H71" location="'統一様式-23'!A1" display="統一様式-23" xr:uid="{00000000-0004-0000-0000-000029000000}"/>
    <hyperlink ref="H73" location="'統一様式-25'!A2" display="統一様式-25" xr:uid="{00000000-0004-0000-0000-00002A000000}"/>
    <hyperlink ref="H74" location="'統一様式-28'!A2" display="統一様式-28" xr:uid="{00000000-0004-0000-0000-00002B000000}"/>
    <hyperlink ref="H75" location="'統一様式-29'!I17" display="統一様式-29" xr:uid="{00000000-0004-0000-0000-00002C000000}"/>
    <hyperlink ref="H78" location="'様式-１０'!A5" display="様式－１０" xr:uid="{00000000-0004-0000-0000-00002D000000}"/>
    <hyperlink ref="H79" location="'様式-１１'!A5" display="様式－１１" xr:uid="{00000000-0004-0000-0000-00002E000000}"/>
    <hyperlink ref="H87" location="'様式-1２'!B9" display="様式－１２" xr:uid="{00000000-0004-0000-0000-000030000000}"/>
    <hyperlink ref="H89" location="'様式-1３'!A13" display="様式－１３" xr:uid="{00000000-0004-0000-0000-000031000000}"/>
    <hyperlink ref="H90" location="'統一様式-34(1)'!A1" display="'統一様式-34(1)'!A1" xr:uid="{00000000-0004-0000-0000-000032000000}"/>
    <hyperlink ref="H91" location="'様式-1５'!A19" display="様式－１５" xr:uid="{00000000-0004-0000-0000-000033000000}"/>
    <hyperlink ref="H93" location="様式‐16!A1" display="様式－１６" xr:uid="{00000000-0004-0000-0000-000034000000}"/>
    <hyperlink ref="H95" location="'様式-17'!A1" display="様式－１７" xr:uid="{00000000-0004-0000-0000-000035000000}"/>
    <hyperlink ref="H96" location="'統一様式-21'!A2" display="統一様式-21" xr:uid="{00000000-0004-0000-0000-000036000000}"/>
    <hyperlink ref="H43" location="別記様式2!G4" display="別記様式２" xr:uid="{00000000-0004-0000-0000-000037000000}"/>
    <hyperlink ref="H16" location="'統一様式-3(1)'!A15" display="統一様式-3(1)" xr:uid="{00000000-0004-0000-0000-000038000000}"/>
    <hyperlink ref="H72" location="'統一様式-24'!A2" display="統一様式-24" xr:uid="{00000000-0004-0000-0000-000039000000}"/>
    <hyperlink ref="H24" location="'様式-2(1)'!G4" display="様式－２（１）" xr:uid="{3EF7CC8A-7780-4A24-BD7C-AF0D09F4A3B5}"/>
    <hyperlink ref="H18" location="'統一様式-1(2)'!A9" display="統一様式-1(2)" xr:uid="{574D3326-B2EC-49E3-A40C-9F1541D76499}"/>
    <hyperlink ref="H21" location="'統一様式-7'!J27" display="統一様式-7" xr:uid="{E4556DAA-EBCF-4463-896E-CF21E41AC1F5}"/>
    <hyperlink ref="H15" location="'統一様式-2'!A20" display="統一様式-2" xr:uid="{269B4170-2CBA-4A3C-87EE-124DF1B238D2}"/>
    <hyperlink ref="H57" location="'統一様式-3(2)'!A15" display="統一様式-3(2)" xr:uid="{0137089F-617F-4762-BB87-55C79A8667EF}"/>
    <hyperlink ref="H48" location="別記様式７!A1" display="別記様式７" xr:uid="{9EC91E20-77E1-4292-A4DC-5A0AADD4F7B6}"/>
    <hyperlink ref="H31" location="'様式-５'!I9" display="様式－５" xr:uid="{D06FA3E9-F1B8-41BD-B5C1-18C2A5283CCA}"/>
    <hyperlink ref="H100" location="'統一様式-5(1)（完成）'!L18" display="統一様式-5(1)（完成）" xr:uid="{FF324371-01A8-4BD0-B530-A6B733504BA2}"/>
    <hyperlink ref="H101" location="'様式-18'!A2" display="様式－１８" xr:uid="{D6DD4A3B-5F03-421B-9389-C0949B5B88E6}"/>
    <hyperlink ref="H6" location="様式!J2" display="様式" xr:uid="{D219ED7E-08C5-46B6-A1B7-A2D9C9560121}"/>
    <hyperlink ref="H7" location="別記様式!S9" display="別記様式" xr:uid="{5D319F44-2BA3-4A20-93E0-B624D0D68951}"/>
    <hyperlink ref="H27" location="別紙４!A1" display="別紙４" xr:uid="{86F0B3A0-CA87-407E-9576-489043B4ECA1}"/>
    <hyperlink ref="H68" location="'統一様式-5(1)（部分）'!A1" display="統一様式-5(1)（部分）" xr:uid="{DD4EC0D9-21B4-47F8-A492-3596B82CC583}"/>
    <hyperlink ref="H84" location="'様式-2０'!A1" display="様式－２０" xr:uid="{C24A97EB-BD0D-4AEB-87D3-B4F98CC410CF}"/>
    <hyperlink ref="H28" location="別紙５!A1" display="別紙５" xr:uid="{4D057E27-ABEE-45CE-B3E1-174E179807D7}"/>
  </hyperlinks>
  <printOptions horizontalCentered="1"/>
  <pageMargins left="0.59055118110236227" right="0.59055118110236227" top="0.19685039370078741" bottom="0" header="0.39370078740157483" footer="0.39370078740157483"/>
  <pageSetup paperSize="9" scale="20" orientation="portrait" r:id="rId1"/>
  <headerFooter>
    <oddHeader xml:space="preserve">&amp;R&amp;20
&amp;11
</oddHeader>
  </headerFooter>
  <rowBreaks count="3" manualBreakCount="3">
    <brk id="48" max="13" man="1"/>
    <brk id="71" max="13" man="1"/>
    <brk id="92" max="1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4">
    <tabColor theme="5" tint="0.39997558519241921"/>
  </sheetPr>
  <dimension ref="A1:AI47"/>
  <sheetViews>
    <sheetView showGridLines="0" view="pageBreakPreview" zoomScaleNormal="100" zoomScaleSheetLayoutView="100" workbookViewId="0">
      <selection activeCell="Z3" sqref="Z3:AF3"/>
    </sheetView>
  </sheetViews>
  <sheetFormatPr defaultColWidth="3.625" defaultRowHeight="13.5"/>
  <cols>
    <col min="1" max="1" width="4.625" style="281" customWidth="1"/>
    <col min="2" max="256" width="3.625" style="281"/>
    <col min="257" max="257" width="4.625" style="281" customWidth="1"/>
    <col min="258" max="512" width="3.625" style="281"/>
    <col min="513" max="513" width="4.625" style="281" customWidth="1"/>
    <col min="514" max="768" width="3.625" style="281"/>
    <col min="769" max="769" width="4.625" style="281" customWidth="1"/>
    <col min="770" max="1024" width="3.625" style="281"/>
    <col min="1025" max="1025" width="4.625" style="281" customWidth="1"/>
    <col min="1026" max="1280" width="3.625" style="281"/>
    <col min="1281" max="1281" width="4.625" style="281" customWidth="1"/>
    <col min="1282" max="1536" width="3.625" style="281"/>
    <col min="1537" max="1537" width="4.625" style="281" customWidth="1"/>
    <col min="1538" max="1792" width="3.625" style="281"/>
    <col min="1793" max="1793" width="4.625" style="281" customWidth="1"/>
    <col min="1794" max="2048" width="3.625" style="281"/>
    <col min="2049" max="2049" width="4.625" style="281" customWidth="1"/>
    <col min="2050" max="2304" width="3.625" style="281"/>
    <col min="2305" max="2305" width="4.625" style="281" customWidth="1"/>
    <col min="2306" max="2560" width="3.625" style="281"/>
    <col min="2561" max="2561" width="4.625" style="281" customWidth="1"/>
    <col min="2562" max="2816" width="3.625" style="281"/>
    <col min="2817" max="2817" width="4.625" style="281" customWidth="1"/>
    <col min="2818" max="3072" width="3.625" style="281"/>
    <col min="3073" max="3073" width="4.625" style="281" customWidth="1"/>
    <col min="3074" max="3328" width="3.625" style="281"/>
    <col min="3329" max="3329" width="4.625" style="281" customWidth="1"/>
    <col min="3330" max="3584" width="3.625" style="281"/>
    <col min="3585" max="3585" width="4.625" style="281" customWidth="1"/>
    <col min="3586" max="3840" width="3.625" style="281"/>
    <col min="3841" max="3841" width="4.625" style="281" customWidth="1"/>
    <col min="3842" max="4096" width="3.625" style="281"/>
    <col min="4097" max="4097" width="4.625" style="281" customWidth="1"/>
    <col min="4098" max="4352" width="3.625" style="281"/>
    <col min="4353" max="4353" width="4.625" style="281" customWidth="1"/>
    <col min="4354" max="4608" width="3.625" style="281"/>
    <col min="4609" max="4609" width="4.625" style="281" customWidth="1"/>
    <col min="4610" max="4864" width="3.625" style="281"/>
    <col min="4865" max="4865" width="4.625" style="281" customWidth="1"/>
    <col min="4866" max="5120" width="3.625" style="281"/>
    <col min="5121" max="5121" width="4.625" style="281" customWidth="1"/>
    <col min="5122" max="5376" width="3.625" style="281"/>
    <col min="5377" max="5377" width="4.625" style="281" customWidth="1"/>
    <col min="5378" max="5632" width="3.625" style="281"/>
    <col min="5633" max="5633" width="4.625" style="281" customWidth="1"/>
    <col min="5634" max="5888" width="3.625" style="281"/>
    <col min="5889" max="5889" width="4.625" style="281" customWidth="1"/>
    <col min="5890" max="6144" width="3.625" style="281"/>
    <col min="6145" max="6145" width="4.625" style="281" customWidth="1"/>
    <col min="6146" max="6400" width="3.625" style="281"/>
    <col min="6401" max="6401" width="4.625" style="281" customWidth="1"/>
    <col min="6402" max="6656" width="3.625" style="281"/>
    <col min="6657" max="6657" width="4.625" style="281" customWidth="1"/>
    <col min="6658" max="6912" width="3.625" style="281"/>
    <col min="6913" max="6913" width="4.625" style="281" customWidth="1"/>
    <col min="6914" max="7168" width="3.625" style="281"/>
    <col min="7169" max="7169" width="4.625" style="281" customWidth="1"/>
    <col min="7170" max="7424" width="3.625" style="281"/>
    <col min="7425" max="7425" width="4.625" style="281" customWidth="1"/>
    <col min="7426" max="7680" width="3.625" style="281"/>
    <col min="7681" max="7681" width="4.625" style="281" customWidth="1"/>
    <col min="7682" max="7936" width="3.625" style="281"/>
    <col min="7937" max="7937" width="4.625" style="281" customWidth="1"/>
    <col min="7938" max="8192" width="3.625" style="281"/>
    <col min="8193" max="8193" width="4.625" style="281" customWidth="1"/>
    <col min="8194" max="8448" width="3.625" style="281"/>
    <col min="8449" max="8449" width="4.625" style="281" customWidth="1"/>
    <col min="8450" max="8704" width="3.625" style="281"/>
    <col min="8705" max="8705" width="4.625" style="281" customWidth="1"/>
    <col min="8706" max="8960" width="3.625" style="281"/>
    <col min="8961" max="8961" width="4.625" style="281" customWidth="1"/>
    <col min="8962" max="9216" width="3.625" style="281"/>
    <col min="9217" max="9217" width="4.625" style="281" customWidth="1"/>
    <col min="9218" max="9472" width="3.625" style="281"/>
    <col min="9473" max="9473" width="4.625" style="281" customWidth="1"/>
    <col min="9474" max="9728" width="3.625" style="281"/>
    <col min="9729" max="9729" width="4.625" style="281" customWidth="1"/>
    <col min="9730" max="9984" width="3.625" style="281"/>
    <col min="9985" max="9985" width="4.625" style="281" customWidth="1"/>
    <col min="9986" max="10240" width="3.625" style="281"/>
    <col min="10241" max="10241" width="4.625" style="281" customWidth="1"/>
    <col min="10242" max="10496" width="3.625" style="281"/>
    <col min="10497" max="10497" width="4.625" style="281" customWidth="1"/>
    <col min="10498" max="10752" width="3.625" style="281"/>
    <col min="10753" max="10753" width="4.625" style="281" customWidth="1"/>
    <col min="10754" max="11008" width="3.625" style="281"/>
    <col min="11009" max="11009" width="4.625" style="281" customWidth="1"/>
    <col min="11010" max="11264" width="3.625" style="281"/>
    <col min="11265" max="11265" width="4.625" style="281" customWidth="1"/>
    <col min="11266" max="11520" width="3.625" style="281"/>
    <col min="11521" max="11521" width="4.625" style="281" customWidth="1"/>
    <col min="11522" max="11776" width="3.625" style="281"/>
    <col min="11777" max="11777" width="4.625" style="281" customWidth="1"/>
    <col min="11778" max="12032" width="3.625" style="281"/>
    <col min="12033" max="12033" width="4.625" style="281" customWidth="1"/>
    <col min="12034" max="12288" width="3.625" style="281"/>
    <col min="12289" max="12289" width="4.625" style="281" customWidth="1"/>
    <col min="12290" max="12544" width="3.625" style="281"/>
    <col min="12545" max="12545" width="4.625" style="281" customWidth="1"/>
    <col min="12546" max="12800" width="3.625" style="281"/>
    <col min="12801" max="12801" width="4.625" style="281" customWidth="1"/>
    <col min="12802" max="13056" width="3.625" style="281"/>
    <col min="13057" max="13057" width="4.625" style="281" customWidth="1"/>
    <col min="13058" max="13312" width="3.625" style="281"/>
    <col min="13313" max="13313" width="4.625" style="281" customWidth="1"/>
    <col min="13314" max="13568" width="3.625" style="281"/>
    <col min="13569" max="13569" width="4.625" style="281" customWidth="1"/>
    <col min="13570" max="13824" width="3.625" style="281"/>
    <col min="13825" max="13825" width="4.625" style="281" customWidth="1"/>
    <col min="13826" max="14080" width="3.625" style="281"/>
    <col min="14081" max="14081" width="4.625" style="281" customWidth="1"/>
    <col min="14082" max="14336" width="3.625" style="281"/>
    <col min="14337" max="14337" width="4.625" style="281" customWidth="1"/>
    <col min="14338" max="14592" width="3.625" style="281"/>
    <col min="14593" max="14593" width="4.625" style="281" customWidth="1"/>
    <col min="14594" max="14848" width="3.625" style="281"/>
    <col min="14849" max="14849" width="4.625" style="281" customWidth="1"/>
    <col min="14850" max="15104" width="3.625" style="281"/>
    <col min="15105" max="15105" width="4.625" style="281" customWidth="1"/>
    <col min="15106" max="15360" width="3.625" style="281"/>
    <col min="15361" max="15361" width="4.625" style="281" customWidth="1"/>
    <col min="15362" max="15616" width="3.625" style="281"/>
    <col min="15617" max="15617" width="4.625" style="281" customWidth="1"/>
    <col min="15618" max="15872" width="3.625" style="281"/>
    <col min="15873" max="15873" width="4.625" style="281" customWidth="1"/>
    <col min="15874" max="16128" width="3.625" style="281"/>
    <col min="16129" max="16129" width="4.625" style="281" customWidth="1"/>
    <col min="16130" max="16384" width="3.625" style="281"/>
  </cols>
  <sheetData>
    <row r="1" spans="1:35" ht="15.75" customHeight="1">
      <c r="A1" s="281" t="s">
        <v>518</v>
      </c>
    </row>
    <row r="2" spans="1:35" ht="15.75" customHeight="1">
      <c r="A2" s="281" t="s">
        <v>519</v>
      </c>
    </row>
    <row r="3" spans="1:35" ht="15.75" customHeight="1">
      <c r="A3" s="281" t="s">
        <v>402</v>
      </c>
      <c r="Z3" s="1382" t="s">
        <v>408</v>
      </c>
      <c r="AA3" s="1382"/>
      <c r="AB3" s="1382"/>
      <c r="AC3" s="1382"/>
      <c r="AD3" s="1382"/>
      <c r="AE3" s="1382"/>
      <c r="AF3" s="1382"/>
      <c r="AG3" s="294"/>
      <c r="AH3" s="294"/>
      <c r="AI3" s="294"/>
    </row>
    <row r="4" spans="1:35" ht="15.75" customHeight="1">
      <c r="H4" s="1391" t="s">
        <v>602</v>
      </c>
      <c r="I4" s="1392"/>
      <c r="J4" s="1392"/>
      <c r="K4" s="1392"/>
      <c r="L4" s="1392"/>
      <c r="M4" s="1392"/>
      <c r="N4" s="1392"/>
      <c r="O4" s="1392"/>
      <c r="P4" s="1392"/>
      <c r="Q4" s="1392"/>
      <c r="R4" s="1392"/>
      <c r="S4" s="1392"/>
      <c r="T4" s="1392"/>
      <c r="U4" s="1392"/>
      <c r="V4" s="1392"/>
      <c r="W4" s="1392"/>
      <c r="X4" s="1393"/>
    </row>
    <row r="5" spans="1:35" ht="21.75" customHeight="1">
      <c r="A5" s="281" t="s">
        <v>521</v>
      </c>
    </row>
    <row r="6" spans="1:35" ht="30.75" customHeight="1">
      <c r="A6" s="1396" t="s">
        <v>474</v>
      </c>
      <c r="B6" s="1457" t="s">
        <v>603</v>
      </c>
      <c r="C6" s="1458"/>
      <c r="D6" s="1458"/>
      <c r="E6" s="1458"/>
      <c r="F6" s="1458"/>
      <c r="G6" s="1458"/>
      <c r="H6" s="1458"/>
      <c r="I6" s="1458"/>
      <c r="J6" s="1458"/>
      <c r="K6" s="1458"/>
      <c r="L6" s="1458"/>
      <c r="M6" s="1458"/>
      <c r="N6" s="1458"/>
      <c r="O6" s="1459"/>
      <c r="P6" s="1454" t="s">
        <v>477</v>
      </c>
      <c r="Q6" s="1455"/>
      <c r="R6" s="1455"/>
      <c r="S6" s="1455"/>
      <c r="T6" s="1455"/>
      <c r="U6" s="1455"/>
      <c r="V6" s="1455"/>
      <c r="W6" s="1455"/>
      <c r="X6" s="1456"/>
    </row>
    <row r="7" spans="1:35" ht="18" customHeight="1">
      <c r="A7" s="1397"/>
      <c r="B7" s="1451" t="s">
        <v>586</v>
      </c>
      <c r="C7" s="1398"/>
      <c r="D7" s="1398"/>
      <c r="E7" s="1398"/>
      <c r="F7" s="1399"/>
      <c r="G7" s="1513" t="s">
        <v>604</v>
      </c>
      <c r="H7" s="1514"/>
      <c r="I7" s="1514"/>
      <c r="J7" s="1514"/>
      <c r="K7" s="1514"/>
      <c r="L7" s="1514"/>
      <c r="M7" s="1514"/>
      <c r="N7" s="1514"/>
      <c r="O7" s="1515"/>
      <c r="P7" s="284"/>
      <c r="Q7" s="285" t="s">
        <v>480</v>
      </c>
      <c r="R7" s="285"/>
      <c r="S7" s="285"/>
      <c r="T7" s="285"/>
      <c r="U7" s="285"/>
      <c r="V7" s="285"/>
      <c r="W7" s="285"/>
      <c r="X7" s="286"/>
    </row>
    <row r="8" spans="1:35" ht="18" customHeight="1">
      <c r="A8" s="1397"/>
      <c r="B8" s="1460"/>
      <c r="C8" s="1400"/>
      <c r="D8" s="1400"/>
      <c r="E8" s="1400"/>
      <c r="F8" s="1401"/>
      <c r="G8" s="287"/>
      <c r="H8" s="257"/>
      <c r="I8" s="303" t="s">
        <v>467</v>
      </c>
      <c r="J8" s="257"/>
      <c r="K8" s="257"/>
      <c r="L8" s="303" t="s">
        <v>523</v>
      </c>
      <c r="M8" s="257"/>
      <c r="N8" s="257"/>
      <c r="O8" s="288"/>
      <c r="P8" s="287"/>
      <c r="Q8" s="257" t="s">
        <v>481</v>
      </c>
      <c r="R8" s="257"/>
      <c r="S8" s="257"/>
      <c r="T8" s="257"/>
      <c r="U8" s="257"/>
      <c r="V8" s="257"/>
      <c r="W8" s="257"/>
      <c r="X8" s="288"/>
    </row>
    <row r="9" spans="1:35" ht="18" customHeight="1">
      <c r="A9" s="1397"/>
      <c r="B9" s="1452"/>
      <c r="C9" s="1402"/>
      <c r="D9" s="1402"/>
      <c r="E9" s="1402"/>
      <c r="F9" s="1403"/>
      <c r="G9" s="290"/>
      <c r="H9" s="291"/>
      <c r="I9" s="291"/>
      <c r="J9" s="291"/>
      <c r="K9" s="291"/>
      <c r="L9" s="291"/>
      <c r="M9" s="291"/>
      <c r="N9" s="291"/>
      <c r="O9" s="292"/>
      <c r="P9" s="290"/>
      <c r="Q9" s="291"/>
      <c r="R9" s="291"/>
      <c r="S9" s="291"/>
      <c r="T9" s="291"/>
      <c r="U9" s="291"/>
      <c r="V9" s="291"/>
      <c r="W9" s="291"/>
      <c r="X9" s="292"/>
    </row>
    <row r="10" spans="1:35" ht="18" customHeight="1">
      <c r="A10" s="1397"/>
      <c r="B10" s="1451" t="s">
        <v>588</v>
      </c>
      <c r="C10" s="1398"/>
      <c r="D10" s="1398"/>
      <c r="E10" s="1398"/>
      <c r="F10" s="1399"/>
      <c r="G10" s="1513" t="s">
        <v>604</v>
      </c>
      <c r="H10" s="1514"/>
      <c r="I10" s="1514"/>
      <c r="J10" s="1514"/>
      <c r="K10" s="1514"/>
      <c r="L10" s="1514"/>
      <c r="M10" s="1514"/>
      <c r="N10" s="1514"/>
      <c r="O10" s="1515"/>
      <c r="P10" s="284"/>
      <c r="Q10" s="285" t="s">
        <v>480</v>
      </c>
      <c r="R10" s="285"/>
      <c r="S10" s="285"/>
      <c r="T10" s="285"/>
      <c r="U10" s="285"/>
      <c r="V10" s="285"/>
      <c r="W10" s="285"/>
      <c r="X10" s="286"/>
    </row>
    <row r="11" spans="1:35" ht="18" customHeight="1">
      <c r="A11" s="1397"/>
      <c r="B11" s="1460"/>
      <c r="C11" s="1400"/>
      <c r="D11" s="1400"/>
      <c r="E11" s="1400"/>
      <c r="F11" s="1401"/>
      <c r="G11" s="287"/>
      <c r="H11" s="257"/>
      <c r="I11" s="303" t="s">
        <v>467</v>
      </c>
      <c r="J11" s="257"/>
      <c r="K11" s="257"/>
      <c r="L11" s="303" t="s">
        <v>523</v>
      </c>
      <c r="M11" s="257"/>
      <c r="N11" s="257"/>
      <c r="O11" s="288"/>
      <c r="P11" s="287"/>
      <c r="Q11" s="257" t="s">
        <v>481</v>
      </c>
      <c r="R11" s="257"/>
      <c r="S11" s="257"/>
      <c r="T11" s="257"/>
      <c r="U11" s="257"/>
      <c r="V11" s="257"/>
      <c r="W11" s="257"/>
      <c r="X11" s="288"/>
    </row>
    <row r="12" spans="1:35" ht="18" customHeight="1">
      <c r="A12" s="1397"/>
      <c r="B12" s="1452"/>
      <c r="C12" s="1402"/>
      <c r="D12" s="1402"/>
      <c r="E12" s="1402"/>
      <c r="F12" s="1403"/>
      <c r="G12" s="290"/>
      <c r="H12" s="291"/>
      <c r="I12" s="291"/>
      <c r="J12" s="291"/>
      <c r="K12" s="291"/>
      <c r="L12" s="291"/>
      <c r="M12" s="291"/>
      <c r="N12" s="291"/>
      <c r="O12" s="292"/>
      <c r="P12" s="290"/>
      <c r="Q12" s="291"/>
      <c r="R12" s="291"/>
      <c r="S12" s="291"/>
      <c r="T12" s="291"/>
      <c r="U12" s="291"/>
      <c r="V12" s="291"/>
      <c r="W12" s="291"/>
      <c r="X12" s="292"/>
    </row>
    <row r="13" spans="1:35" ht="18" customHeight="1">
      <c r="A13" s="1397"/>
      <c r="B13" s="1451" t="s">
        <v>590</v>
      </c>
      <c r="C13" s="1398"/>
      <c r="D13" s="1398"/>
      <c r="E13" s="1398"/>
      <c r="F13" s="1399"/>
      <c r="G13" s="1513" t="s">
        <v>604</v>
      </c>
      <c r="H13" s="1514"/>
      <c r="I13" s="1514"/>
      <c r="J13" s="1514"/>
      <c r="K13" s="1514"/>
      <c r="L13" s="1514"/>
      <c r="M13" s="1514"/>
      <c r="N13" s="1514"/>
      <c r="O13" s="1515"/>
      <c r="P13" s="284"/>
      <c r="Q13" s="285" t="s">
        <v>480</v>
      </c>
      <c r="R13" s="285"/>
      <c r="S13" s="285"/>
      <c r="T13" s="285"/>
      <c r="U13" s="285"/>
      <c r="V13" s="285"/>
      <c r="W13" s="285"/>
      <c r="X13" s="286"/>
    </row>
    <row r="14" spans="1:35" ht="18" customHeight="1">
      <c r="A14" s="1397"/>
      <c r="B14" s="1460"/>
      <c r="C14" s="1400"/>
      <c r="D14" s="1400"/>
      <c r="E14" s="1400"/>
      <c r="F14" s="1401"/>
      <c r="G14" s="287"/>
      <c r="H14" s="257"/>
      <c r="I14" s="303" t="s">
        <v>467</v>
      </c>
      <c r="J14" s="257"/>
      <c r="K14" s="257"/>
      <c r="L14" s="303" t="s">
        <v>523</v>
      </c>
      <c r="M14" s="257"/>
      <c r="N14" s="257"/>
      <c r="O14" s="288"/>
      <c r="P14" s="287"/>
      <c r="Q14" s="257" t="s">
        <v>481</v>
      </c>
      <c r="R14" s="257"/>
      <c r="S14" s="257"/>
      <c r="T14" s="257"/>
      <c r="U14" s="257"/>
      <c r="V14" s="257"/>
      <c r="W14" s="257"/>
      <c r="X14" s="288"/>
    </row>
    <row r="15" spans="1:35" ht="18" customHeight="1">
      <c r="A15" s="1397"/>
      <c r="B15" s="1452"/>
      <c r="C15" s="1402"/>
      <c r="D15" s="1402"/>
      <c r="E15" s="1402"/>
      <c r="F15" s="1403"/>
      <c r="G15" s="290"/>
      <c r="H15" s="291"/>
      <c r="I15" s="291"/>
      <c r="J15" s="291"/>
      <c r="K15" s="291"/>
      <c r="L15" s="291"/>
      <c r="M15" s="291"/>
      <c r="N15" s="291"/>
      <c r="O15" s="292"/>
      <c r="P15" s="290"/>
      <c r="Q15" s="291"/>
      <c r="R15" s="291"/>
      <c r="S15" s="291"/>
      <c r="T15" s="291"/>
      <c r="U15" s="291"/>
      <c r="V15" s="291"/>
      <c r="W15" s="291"/>
      <c r="X15" s="292"/>
    </row>
    <row r="16" spans="1:35" ht="18" customHeight="1">
      <c r="A16" s="1397"/>
      <c r="B16" s="1451" t="s">
        <v>592</v>
      </c>
      <c r="C16" s="1398"/>
      <c r="D16" s="1398"/>
      <c r="E16" s="1398"/>
      <c r="F16" s="1399"/>
      <c r="G16" s="1513" t="s">
        <v>604</v>
      </c>
      <c r="H16" s="1514"/>
      <c r="I16" s="1514"/>
      <c r="J16" s="1514"/>
      <c r="K16" s="1514"/>
      <c r="L16" s="1514"/>
      <c r="M16" s="1514"/>
      <c r="N16" s="1514"/>
      <c r="O16" s="1515"/>
      <c r="P16" s="284"/>
      <c r="Q16" s="285" t="s">
        <v>480</v>
      </c>
      <c r="R16" s="285"/>
      <c r="S16" s="285"/>
      <c r="T16" s="285"/>
      <c r="U16" s="285"/>
      <c r="V16" s="285"/>
      <c r="W16" s="285"/>
      <c r="X16" s="286"/>
    </row>
    <row r="17" spans="1:24" ht="18" customHeight="1">
      <c r="A17" s="1397"/>
      <c r="B17" s="1460"/>
      <c r="C17" s="1400"/>
      <c r="D17" s="1400"/>
      <c r="E17" s="1400"/>
      <c r="F17" s="1401"/>
      <c r="G17" s="287"/>
      <c r="H17" s="257"/>
      <c r="I17" s="303" t="s">
        <v>467</v>
      </c>
      <c r="J17" s="257"/>
      <c r="K17" s="257"/>
      <c r="L17" s="303" t="s">
        <v>523</v>
      </c>
      <c r="M17" s="257"/>
      <c r="N17" s="257"/>
      <c r="O17" s="288"/>
      <c r="P17" s="287"/>
      <c r="Q17" s="257" t="s">
        <v>481</v>
      </c>
      <c r="R17" s="257"/>
      <c r="S17" s="257"/>
      <c r="T17" s="257"/>
      <c r="U17" s="257"/>
      <c r="V17" s="257"/>
      <c r="W17" s="257"/>
      <c r="X17" s="288"/>
    </row>
    <row r="18" spans="1:24" ht="18" customHeight="1">
      <c r="A18" s="1397"/>
      <c r="B18" s="1452"/>
      <c r="C18" s="1402"/>
      <c r="D18" s="1402"/>
      <c r="E18" s="1402"/>
      <c r="F18" s="1403"/>
      <c r="G18" s="290"/>
      <c r="H18" s="291"/>
      <c r="I18" s="291"/>
      <c r="J18" s="291"/>
      <c r="K18" s="291"/>
      <c r="L18" s="291"/>
      <c r="M18" s="291"/>
      <c r="N18" s="291"/>
      <c r="O18" s="292"/>
      <c r="P18" s="290"/>
      <c r="Q18" s="291"/>
      <c r="R18" s="291"/>
      <c r="S18" s="291"/>
      <c r="T18" s="291"/>
      <c r="U18" s="291"/>
      <c r="V18" s="291"/>
      <c r="W18" s="291"/>
      <c r="X18" s="292"/>
    </row>
    <row r="19" spans="1:24" ht="18" customHeight="1">
      <c r="A19" s="1397"/>
      <c r="B19" s="1451" t="s">
        <v>594</v>
      </c>
      <c r="C19" s="1398"/>
      <c r="D19" s="1398"/>
      <c r="E19" s="1398"/>
      <c r="F19" s="1399"/>
      <c r="G19" s="1513" t="s">
        <v>604</v>
      </c>
      <c r="H19" s="1514"/>
      <c r="I19" s="1514"/>
      <c r="J19" s="1514"/>
      <c r="K19" s="1514"/>
      <c r="L19" s="1514"/>
      <c r="M19" s="1514"/>
      <c r="N19" s="1514"/>
      <c r="O19" s="1515"/>
      <c r="P19" s="284"/>
      <c r="Q19" s="285" t="s">
        <v>480</v>
      </c>
      <c r="R19" s="285"/>
      <c r="S19" s="285"/>
      <c r="T19" s="285"/>
      <c r="U19" s="285"/>
      <c r="V19" s="285"/>
      <c r="W19" s="285"/>
      <c r="X19" s="286"/>
    </row>
    <row r="20" spans="1:24" ht="18" customHeight="1">
      <c r="A20" s="1397"/>
      <c r="B20" s="1460"/>
      <c r="C20" s="1400"/>
      <c r="D20" s="1400"/>
      <c r="E20" s="1400"/>
      <c r="F20" s="1401"/>
      <c r="G20" s="287"/>
      <c r="H20" s="257"/>
      <c r="I20" s="303" t="s">
        <v>467</v>
      </c>
      <c r="J20" s="257"/>
      <c r="K20" s="257"/>
      <c r="L20" s="303" t="s">
        <v>523</v>
      </c>
      <c r="M20" s="257"/>
      <c r="N20" s="257"/>
      <c r="O20" s="288"/>
      <c r="P20" s="287"/>
      <c r="Q20" s="257" t="s">
        <v>481</v>
      </c>
      <c r="R20" s="257"/>
      <c r="S20" s="257"/>
      <c r="T20" s="257"/>
      <c r="U20" s="257"/>
      <c r="V20" s="257"/>
      <c r="W20" s="257"/>
      <c r="X20" s="288"/>
    </row>
    <row r="21" spans="1:24" ht="18" customHeight="1">
      <c r="A21" s="1397"/>
      <c r="B21" s="1452"/>
      <c r="C21" s="1402"/>
      <c r="D21" s="1402"/>
      <c r="E21" s="1402"/>
      <c r="F21" s="1403"/>
      <c r="G21" s="290"/>
      <c r="H21" s="291"/>
      <c r="I21" s="291"/>
      <c r="J21" s="291"/>
      <c r="K21" s="291"/>
      <c r="L21" s="291"/>
      <c r="M21" s="291"/>
      <c r="N21" s="291"/>
      <c r="O21" s="292"/>
      <c r="P21" s="290"/>
      <c r="Q21" s="291"/>
      <c r="R21" s="291"/>
      <c r="S21" s="291"/>
      <c r="T21" s="291"/>
      <c r="U21" s="291"/>
      <c r="V21" s="291"/>
      <c r="W21" s="291"/>
      <c r="X21" s="292"/>
    </row>
    <row r="22" spans="1:24" ht="18" customHeight="1">
      <c r="A22" s="1397"/>
      <c r="B22" s="1451" t="s">
        <v>557</v>
      </c>
      <c r="C22" s="1398"/>
      <c r="D22" s="1398"/>
      <c r="E22" s="1398"/>
      <c r="F22" s="1399"/>
      <c r="G22" s="1513" t="s">
        <v>604</v>
      </c>
      <c r="H22" s="1514"/>
      <c r="I22" s="1514"/>
      <c r="J22" s="1514"/>
      <c r="K22" s="1514"/>
      <c r="L22" s="1514"/>
      <c r="M22" s="1514"/>
      <c r="N22" s="1514"/>
      <c r="O22" s="1515"/>
      <c r="P22" s="284"/>
      <c r="Q22" s="285" t="s">
        <v>480</v>
      </c>
      <c r="R22" s="285"/>
      <c r="S22" s="285"/>
      <c r="T22" s="285"/>
      <c r="U22" s="285"/>
      <c r="V22" s="285"/>
      <c r="W22" s="285"/>
      <c r="X22" s="286"/>
    </row>
    <row r="23" spans="1:24" ht="18" customHeight="1">
      <c r="A23" s="1397"/>
      <c r="B23" s="1460"/>
      <c r="C23" s="1400"/>
      <c r="D23" s="1400"/>
      <c r="E23" s="1400"/>
      <c r="F23" s="1401"/>
      <c r="G23" s="287"/>
      <c r="H23" s="257"/>
      <c r="I23" s="303" t="s">
        <v>467</v>
      </c>
      <c r="J23" s="257"/>
      <c r="K23" s="257"/>
      <c r="L23" s="303" t="s">
        <v>523</v>
      </c>
      <c r="M23" s="257"/>
      <c r="N23" s="257"/>
      <c r="O23" s="288"/>
      <c r="P23" s="287"/>
      <c r="Q23" s="257" t="s">
        <v>481</v>
      </c>
      <c r="R23" s="257"/>
      <c r="S23" s="257"/>
      <c r="T23" s="257"/>
      <c r="U23" s="257"/>
      <c r="V23" s="257"/>
      <c r="W23" s="257"/>
      <c r="X23" s="288"/>
    </row>
    <row r="24" spans="1:24" ht="18" customHeight="1">
      <c r="A24" s="1453"/>
      <c r="B24" s="1013" t="s">
        <v>491</v>
      </c>
      <c r="C24" s="1375" t="str">
        <f>IF(別表3!C41="","",別表3!C41)</f>
        <v/>
      </c>
      <c r="D24" s="1375"/>
      <c r="E24" s="1375"/>
      <c r="F24" s="1014" t="s">
        <v>449</v>
      </c>
      <c r="G24" s="290"/>
      <c r="H24" s="291"/>
      <c r="I24" s="291"/>
      <c r="J24" s="291"/>
      <c r="K24" s="291"/>
      <c r="L24" s="291"/>
      <c r="M24" s="291"/>
      <c r="N24" s="291"/>
      <c r="O24" s="292"/>
      <c r="P24" s="290"/>
      <c r="Q24" s="291"/>
      <c r="R24" s="291"/>
      <c r="S24" s="291"/>
      <c r="T24" s="291"/>
      <c r="U24" s="291"/>
      <c r="V24" s="291"/>
      <c r="W24" s="291"/>
      <c r="X24" s="292"/>
    </row>
    <row r="25" spans="1:24" ht="15.75" customHeight="1">
      <c r="A25" s="281" t="s">
        <v>526</v>
      </c>
    </row>
    <row r="27" spans="1:24" ht="15.75" customHeight="1">
      <c r="A27" s="281" t="s">
        <v>527</v>
      </c>
      <c r="N27" s="1446"/>
      <c r="O27" s="1446"/>
      <c r="P27" s="1446"/>
      <c r="Q27" s="1446"/>
      <c r="R27" s="1446"/>
      <c r="S27" s="1374" t="s">
        <v>528</v>
      </c>
      <c r="T27" s="1374"/>
      <c r="U27" s="1374"/>
      <c r="V27" s="1374"/>
    </row>
    <row r="28" spans="1:24" ht="15.75" customHeight="1">
      <c r="A28" s="281" t="s">
        <v>529</v>
      </c>
      <c r="N28" s="1383"/>
      <c r="O28" s="1383"/>
      <c r="P28" s="1383"/>
      <c r="Q28" s="1383"/>
      <c r="R28" s="1383"/>
      <c r="S28" s="1383"/>
    </row>
    <row r="29" spans="1:24" ht="15.75" customHeight="1">
      <c r="A29" s="281" t="s">
        <v>530</v>
      </c>
    </row>
    <row r="30" spans="1:24" ht="15.75" customHeight="1">
      <c r="A30" s="281" t="s">
        <v>531</v>
      </c>
    </row>
    <row r="32" spans="1:24" ht="18" customHeight="1">
      <c r="A32" s="281" t="s">
        <v>532</v>
      </c>
    </row>
    <row r="33" spans="1:24" ht="35.25" customHeight="1">
      <c r="A33" s="1447" t="s">
        <v>533</v>
      </c>
      <c r="B33" s="1447"/>
      <c r="C33" s="1447"/>
      <c r="D33" s="1447"/>
      <c r="E33" s="1447"/>
      <c r="F33" s="1447"/>
      <c r="G33" s="1447"/>
      <c r="H33" s="1447"/>
      <c r="I33" s="1447"/>
      <c r="J33" s="1447" t="s">
        <v>534</v>
      </c>
      <c r="K33" s="1447"/>
      <c r="L33" s="1447"/>
      <c r="M33" s="1447"/>
      <c r="N33" s="1447"/>
      <c r="O33" s="1447"/>
      <c r="P33" s="1447"/>
      <c r="Q33" s="1447" t="s">
        <v>535</v>
      </c>
      <c r="R33" s="1447"/>
      <c r="S33" s="1447"/>
      <c r="T33" s="1447"/>
      <c r="U33" s="1447"/>
      <c r="V33" s="1447"/>
      <c r="W33" s="1447"/>
      <c r="X33" s="1447"/>
    </row>
    <row r="34" spans="1:24" ht="35.25" customHeight="1">
      <c r="A34" s="1352"/>
      <c r="B34" s="1352"/>
      <c r="C34" s="1352"/>
      <c r="D34" s="1352"/>
      <c r="E34" s="1352"/>
      <c r="F34" s="1352"/>
      <c r="G34" s="1352"/>
      <c r="H34" s="1352"/>
      <c r="I34" s="1352"/>
      <c r="J34" s="1352"/>
      <c r="K34" s="1352"/>
      <c r="L34" s="1352"/>
      <c r="M34" s="1352"/>
      <c r="N34" s="1352"/>
      <c r="O34" s="1352"/>
      <c r="P34" s="1352"/>
      <c r="Q34" s="1352"/>
      <c r="R34" s="1352"/>
      <c r="S34" s="1352"/>
      <c r="T34" s="1352"/>
      <c r="U34" s="1352"/>
      <c r="V34" s="1352"/>
      <c r="W34" s="1352"/>
      <c r="X34" s="1352"/>
    </row>
    <row r="35" spans="1:24" ht="35.25" customHeight="1">
      <c r="A35" s="1352"/>
      <c r="B35" s="1352"/>
      <c r="C35" s="1352"/>
      <c r="D35" s="1352"/>
      <c r="E35" s="1352"/>
      <c r="F35" s="1352"/>
      <c r="G35" s="1352"/>
      <c r="H35" s="1352"/>
      <c r="I35" s="1352"/>
      <c r="J35" s="1352"/>
      <c r="K35" s="1352"/>
      <c r="L35" s="1352"/>
      <c r="M35" s="1352"/>
      <c r="N35" s="1352"/>
      <c r="O35" s="1352"/>
      <c r="P35" s="1352"/>
      <c r="Q35" s="1352"/>
      <c r="R35" s="1352"/>
      <c r="S35" s="1352"/>
      <c r="T35" s="1352"/>
      <c r="U35" s="1352"/>
      <c r="V35" s="1352"/>
      <c r="W35" s="1352"/>
      <c r="X35" s="1352"/>
    </row>
    <row r="36" spans="1:24" ht="35.25" customHeight="1">
      <c r="A36" s="1352"/>
      <c r="B36" s="1352"/>
      <c r="C36" s="1352"/>
      <c r="D36" s="1352"/>
      <c r="E36" s="1352"/>
      <c r="F36" s="1352"/>
      <c r="G36" s="1352"/>
      <c r="H36" s="1352"/>
      <c r="I36" s="1352"/>
      <c r="J36" s="1352"/>
      <c r="K36" s="1352"/>
      <c r="L36" s="1352"/>
      <c r="M36" s="1352"/>
      <c r="N36" s="1352"/>
      <c r="O36" s="1352"/>
      <c r="P36" s="1352"/>
      <c r="Q36" s="1352"/>
      <c r="R36" s="1352"/>
      <c r="S36" s="1352"/>
      <c r="T36" s="1352"/>
      <c r="U36" s="1352"/>
      <c r="V36" s="1352"/>
      <c r="W36" s="1352"/>
      <c r="X36" s="1352"/>
    </row>
    <row r="37" spans="1:24" ht="35.25" customHeight="1">
      <c r="A37" s="1352"/>
      <c r="B37" s="1352"/>
      <c r="C37" s="1352"/>
      <c r="D37" s="1352"/>
      <c r="E37" s="1352"/>
      <c r="F37" s="1352"/>
      <c r="G37" s="1352"/>
      <c r="H37" s="1352"/>
      <c r="I37" s="1352"/>
      <c r="J37" s="1352"/>
      <c r="K37" s="1352"/>
      <c r="L37" s="1352"/>
      <c r="M37" s="1352"/>
      <c r="N37" s="1352"/>
      <c r="O37" s="1352"/>
      <c r="P37" s="1352"/>
      <c r="Q37" s="1352"/>
      <c r="R37" s="1352"/>
      <c r="S37" s="1352"/>
      <c r="T37" s="1352"/>
      <c r="U37" s="1352"/>
      <c r="V37" s="1352"/>
      <c r="W37" s="1352"/>
      <c r="X37" s="1352"/>
    </row>
    <row r="39" spans="1:24" ht="15.75" customHeight="1">
      <c r="A39" s="281" t="s">
        <v>536</v>
      </c>
      <c r="N39" s="1446"/>
      <c r="O39" s="1446"/>
      <c r="P39" s="1446"/>
      <c r="Q39" s="1446"/>
      <c r="R39" s="1446"/>
      <c r="S39" s="1374" t="s">
        <v>528</v>
      </c>
      <c r="T39" s="1374"/>
      <c r="U39" s="1374"/>
      <c r="V39" s="1374"/>
    </row>
    <row r="40" spans="1:24" ht="15.75" customHeight="1">
      <c r="E40" s="281" t="s">
        <v>537</v>
      </c>
    </row>
    <row r="42" spans="1:24" ht="15.75" customHeight="1">
      <c r="B42" s="281" t="s">
        <v>538</v>
      </c>
    </row>
    <row r="43" spans="1:24" ht="15.75" customHeight="1"/>
    <row r="44" spans="1:24" ht="15.75" customHeight="1"/>
    <row r="45" spans="1:24" ht="15.75" customHeight="1"/>
    <row r="46" spans="1:24" ht="15.75" customHeight="1"/>
    <row r="47" spans="1:24" ht="15.75" customHeight="1"/>
  </sheetData>
  <mergeCells count="38">
    <mergeCell ref="H4:X4"/>
    <mergeCell ref="A6:A24"/>
    <mergeCell ref="B6:O6"/>
    <mergeCell ref="P6:X6"/>
    <mergeCell ref="B7:F9"/>
    <mergeCell ref="G7:O7"/>
    <mergeCell ref="B10:F12"/>
    <mergeCell ref="G10:O10"/>
    <mergeCell ref="B13:F15"/>
    <mergeCell ref="G13:O13"/>
    <mergeCell ref="B16:F18"/>
    <mergeCell ref="G16:O16"/>
    <mergeCell ref="B19:F21"/>
    <mergeCell ref="G19:O19"/>
    <mergeCell ref="G22:O22"/>
    <mergeCell ref="B22:F23"/>
    <mergeCell ref="N27:R27"/>
    <mergeCell ref="S27:V27"/>
    <mergeCell ref="N28:S28"/>
    <mergeCell ref="A33:I33"/>
    <mergeCell ref="J33:P33"/>
    <mergeCell ref="Q33:X33"/>
    <mergeCell ref="C24:E24"/>
    <mergeCell ref="N39:R39"/>
    <mergeCell ref="S39:V39"/>
    <mergeCell ref="Z3:AF3"/>
    <mergeCell ref="A36:I36"/>
    <mergeCell ref="J36:P36"/>
    <mergeCell ref="Q36:X36"/>
    <mergeCell ref="A37:I37"/>
    <mergeCell ref="J37:P37"/>
    <mergeCell ref="Q37:X37"/>
    <mergeCell ref="A34:I34"/>
    <mergeCell ref="J34:P34"/>
    <mergeCell ref="Q34:X34"/>
    <mergeCell ref="A35:I35"/>
    <mergeCell ref="J35:P35"/>
    <mergeCell ref="Q35:X35"/>
  </mergeCells>
  <phoneticPr fontId="9"/>
  <conditionalFormatting sqref="C24:E24">
    <cfRule type="cellIs" dxfId="2086" priority="2" operator="notEqual">
      <formula>""</formula>
    </cfRule>
  </conditionalFormatting>
  <conditionalFormatting sqref="N27:R27 N39:R39 A34:X37">
    <cfRule type="cellIs" dxfId="2085" priority="1" operator="equal">
      <formula>""</formula>
    </cfRule>
  </conditionalFormatting>
  <dataValidations count="2">
    <dataValidation imeMode="off" allowBlank="1" showInputMessage="1" showErrorMessage="1" sqref="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N27:R27 JJ27:JN27 TF27:TJ27 ADB27:ADF27 AMX27:ANB27 AWT27:AWX27 BGP27:BGT27 BQL27:BQP27 CAH27:CAL27 CKD27:CKH27 CTZ27:CUD27 DDV27:DDZ27 DNR27:DNV27 DXN27:DXR27 EHJ27:EHN27 ERF27:ERJ27 FBB27:FBF27 FKX27:FLB27 FUT27:FUX27 GEP27:GET27 GOL27:GOP27 GYH27:GYL27 HID27:HIH27 HRZ27:HSD27 IBV27:IBZ27 ILR27:ILV27 IVN27:IVR27 JFJ27:JFN27 JPF27:JPJ27 JZB27:JZF27 KIX27:KJB27 KST27:KSX27 LCP27:LCT27 LML27:LMP27 LWH27:LWL27 MGD27:MGH27 MPZ27:MQD27 MZV27:MZZ27 NJR27:NJV27 NTN27:NTR27 ODJ27:ODN27 ONF27:ONJ27 OXB27:OXF27 PGX27:PHB27 PQT27:PQX27 QAP27:QAT27 QKL27:QKP27 QUH27:QUL27 RED27:REH27 RNZ27:ROD27 RXV27:RXZ27 SHR27:SHV27 SRN27:SRR27 TBJ27:TBN27 TLF27:TLJ27 TVB27:TVF27 UEX27:UFB27 UOT27:UOX27 UYP27:UYT27 VIL27:VIP27 VSH27:VSL27 WCD27:WCH27 WLZ27:WMD27 WVV27:WVZ27 N65563:R65563 JJ65563:JN65563 TF65563:TJ65563 ADB65563:ADF65563 AMX65563:ANB65563 AWT65563:AWX65563 BGP65563:BGT65563 BQL65563:BQP65563 CAH65563:CAL65563 CKD65563:CKH65563 CTZ65563:CUD65563 DDV65563:DDZ65563 DNR65563:DNV65563 DXN65563:DXR65563 EHJ65563:EHN65563 ERF65563:ERJ65563 FBB65563:FBF65563 FKX65563:FLB65563 FUT65563:FUX65563 GEP65563:GET65563 GOL65563:GOP65563 GYH65563:GYL65563 HID65563:HIH65563 HRZ65563:HSD65563 IBV65563:IBZ65563 ILR65563:ILV65563 IVN65563:IVR65563 JFJ65563:JFN65563 JPF65563:JPJ65563 JZB65563:JZF65563 KIX65563:KJB65563 KST65563:KSX65563 LCP65563:LCT65563 LML65563:LMP65563 LWH65563:LWL65563 MGD65563:MGH65563 MPZ65563:MQD65563 MZV65563:MZZ65563 NJR65563:NJV65563 NTN65563:NTR65563 ODJ65563:ODN65563 ONF65563:ONJ65563 OXB65563:OXF65563 PGX65563:PHB65563 PQT65563:PQX65563 QAP65563:QAT65563 QKL65563:QKP65563 QUH65563:QUL65563 RED65563:REH65563 RNZ65563:ROD65563 RXV65563:RXZ65563 SHR65563:SHV65563 SRN65563:SRR65563 TBJ65563:TBN65563 TLF65563:TLJ65563 TVB65563:TVF65563 UEX65563:UFB65563 UOT65563:UOX65563 UYP65563:UYT65563 VIL65563:VIP65563 VSH65563:VSL65563 WCD65563:WCH65563 WLZ65563:WMD65563 WVV65563:WVZ65563 N131099:R131099 JJ131099:JN131099 TF131099:TJ131099 ADB131099:ADF131099 AMX131099:ANB131099 AWT131099:AWX131099 BGP131099:BGT131099 BQL131099:BQP131099 CAH131099:CAL131099 CKD131099:CKH131099 CTZ131099:CUD131099 DDV131099:DDZ131099 DNR131099:DNV131099 DXN131099:DXR131099 EHJ131099:EHN131099 ERF131099:ERJ131099 FBB131099:FBF131099 FKX131099:FLB131099 FUT131099:FUX131099 GEP131099:GET131099 GOL131099:GOP131099 GYH131099:GYL131099 HID131099:HIH131099 HRZ131099:HSD131099 IBV131099:IBZ131099 ILR131099:ILV131099 IVN131099:IVR131099 JFJ131099:JFN131099 JPF131099:JPJ131099 JZB131099:JZF131099 KIX131099:KJB131099 KST131099:KSX131099 LCP131099:LCT131099 LML131099:LMP131099 LWH131099:LWL131099 MGD131099:MGH131099 MPZ131099:MQD131099 MZV131099:MZZ131099 NJR131099:NJV131099 NTN131099:NTR131099 ODJ131099:ODN131099 ONF131099:ONJ131099 OXB131099:OXF131099 PGX131099:PHB131099 PQT131099:PQX131099 QAP131099:QAT131099 QKL131099:QKP131099 QUH131099:QUL131099 RED131099:REH131099 RNZ131099:ROD131099 RXV131099:RXZ131099 SHR131099:SHV131099 SRN131099:SRR131099 TBJ131099:TBN131099 TLF131099:TLJ131099 TVB131099:TVF131099 UEX131099:UFB131099 UOT131099:UOX131099 UYP131099:UYT131099 VIL131099:VIP131099 VSH131099:VSL131099 WCD131099:WCH131099 WLZ131099:WMD131099 WVV131099:WVZ131099 N196635:R196635 JJ196635:JN196635 TF196635:TJ196635 ADB196635:ADF196635 AMX196635:ANB196635 AWT196635:AWX196635 BGP196635:BGT196635 BQL196635:BQP196635 CAH196635:CAL196635 CKD196635:CKH196635 CTZ196635:CUD196635 DDV196635:DDZ196635 DNR196635:DNV196635 DXN196635:DXR196635 EHJ196635:EHN196635 ERF196635:ERJ196635 FBB196635:FBF196635 FKX196635:FLB196635 FUT196635:FUX196635 GEP196635:GET196635 GOL196635:GOP196635 GYH196635:GYL196635 HID196635:HIH196635 HRZ196635:HSD196635 IBV196635:IBZ196635 ILR196635:ILV196635 IVN196635:IVR196635 JFJ196635:JFN196635 JPF196635:JPJ196635 JZB196635:JZF196635 KIX196635:KJB196635 KST196635:KSX196635 LCP196635:LCT196635 LML196635:LMP196635 LWH196635:LWL196635 MGD196635:MGH196635 MPZ196635:MQD196635 MZV196635:MZZ196635 NJR196635:NJV196635 NTN196635:NTR196635 ODJ196635:ODN196635 ONF196635:ONJ196635 OXB196635:OXF196635 PGX196635:PHB196635 PQT196635:PQX196635 QAP196635:QAT196635 QKL196635:QKP196635 QUH196635:QUL196635 RED196635:REH196635 RNZ196635:ROD196635 RXV196635:RXZ196635 SHR196635:SHV196635 SRN196635:SRR196635 TBJ196635:TBN196635 TLF196635:TLJ196635 TVB196635:TVF196635 UEX196635:UFB196635 UOT196635:UOX196635 UYP196635:UYT196635 VIL196635:VIP196635 VSH196635:VSL196635 WCD196635:WCH196635 WLZ196635:WMD196635 WVV196635:WVZ196635 N262171:R262171 JJ262171:JN262171 TF262171:TJ262171 ADB262171:ADF262171 AMX262171:ANB262171 AWT262171:AWX262171 BGP262171:BGT262171 BQL262171:BQP262171 CAH262171:CAL262171 CKD262171:CKH262171 CTZ262171:CUD262171 DDV262171:DDZ262171 DNR262171:DNV262171 DXN262171:DXR262171 EHJ262171:EHN262171 ERF262171:ERJ262171 FBB262171:FBF262171 FKX262171:FLB262171 FUT262171:FUX262171 GEP262171:GET262171 GOL262171:GOP262171 GYH262171:GYL262171 HID262171:HIH262171 HRZ262171:HSD262171 IBV262171:IBZ262171 ILR262171:ILV262171 IVN262171:IVR262171 JFJ262171:JFN262171 JPF262171:JPJ262171 JZB262171:JZF262171 KIX262171:KJB262171 KST262171:KSX262171 LCP262171:LCT262171 LML262171:LMP262171 LWH262171:LWL262171 MGD262171:MGH262171 MPZ262171:MQD262171 MZV262171:MZZ262171 NJR262171:NJV262171 NTN262171:NTR262171 ODJ262171:ODN262171 ONF262171:ONJ262171 OXB262171:OXF262171 PGX262171:PHB262171 PQT262171:PQX262171 QAP262171:QAT262171 QKL262171:QKP262171 QUH262171:QUL262171 RED262171:REH262171 RNZ262171:ROD262171 RXV262171:RXZ262171 SHR262171:SHV262171 SRN262171:SRR262171 TBJ262171:TBN262171 TLF262171:TLJ262171 TVB262171:TVF262171 UEX262171:UFB262171 UOT262171:UOX262171 UYP262171:UYT262171 VIL262171:VIP262171 VSH262171:VSL262171 WCD262171:WCH262171 WLZ262171:WMD262171 WVV262171:WVZ262171 N327707:R327707 JJ327707:JN327707 TF327707:TJ327707 ADB327707:ADF327707 AMX327707:ANB327707 AWT327707:AWX327707 BGP327707:BGT327707 BQL327707:BQP327707 CAH327707:CAL327707 CKD327707:CKH327707 CTZ327707:CUD327707 DDV327707:DDZ327707 DNR327707:DNV327707 DXN327707:DXR327707 EHJ327707:EHN327707 ERF327707:ERJ327707 FBB327707:FBF327707 FKX327707:FLB327707 FUT327707:FUX327707 GEP327707:GET327707 GOL327707:GOP327707 GYH327707:GYL327707 HID327707:HIH327707 HRZ327707:HSD327707 IBV327707:IBZ327707 ILR327707:ILV327707 IVN327707:IVR327707 JFJ327707:JFN327707 JPF327707:JPJ327707 JZB327707:JZF327707 KIX327707:KJB327707 KST327707:KSX327707 LCP327707:LCT327707 LML327707:LMP327707 LWH327707:LWL327707 MGD327707:MGH327707 MPZ327707:MQD327707 MZV327707:MZZ327707 NJR327707:NJV327707 NTN327707:NTR327707 ODJ327707:ODN327707 ONF327707:ONJ327707 OXB327707:OXF327707 PGX327707:PHB327707 PQT327707:PQX327707 QAP327707:QAT327707 QKL327707:QKP327707 QUH327707:QUL327707 RED327707:REH327707 RNZ327707:ROD327707 RXV327707:RXZ327707 SHR327707:SHV327707 SRN327707:SRR327707 TBJ327707:TBN327707 TLF327707:TLJ327707 TVB327707:TVF327707 UEX327707:UFB327707 UOT327707:UOX327707 UYP327707:UYT327707 VIL327707:VIP327707 VSH327707:VSL327707 WCD327707:WCH327707 WLZ327707:WMD327707 WVV327707:WVZ327707 N393243:R393243 JJ393243:JN393243 TF393243:TJ393243 ADB393243:ADF393243 AMX393243:ANB393243 AWT393243:AWX393243 BGP393243:BGT393243 BQL393243:BQP393243 CAH393243:CAL393243 CKD393243:CKH393243 CTZ393243:CUD393243 DDV393243:DDZ393243 DNR393243:DNV393243 DXN393243:DXR393243 EHJ393243:EHN393243 ERF393243:ERJ393243 FBB393243:FBF393243 FKX393243:FLB393243 FUT393243:FUX393243 GEP393243:GET393243 GOL393243:GOP393243 GYH393243:GYL393243 HID393243:HIH393243 HRZ393243:HSD393243 IBV393243:IBZ393243 ILR393243:ILV393243 IVN393243:IVR393243 JFJ393243:JFN393243 JPF393243:JPJ393243 JZB393243:JZF393243 KIX393243:KJB393243 KST393243:KSX393243 LCP393243:LCT393243 LML393243:LMP393243 LWH393243:LWL393243 MGD393243:MGH393243 MPZ393243:MQD393243 MZV393243:MZZ393243 NJR393243:NJV393243 NTN393243:NTR393243 ODJ393243:ODN393243 ONF393243:ONJ393243 OXB393243:OXF393243 PGX393243:PHB393243 PQT393243:PQX393243 QAP393243:QAT393243 QKL393243:QKP393243 QUH393243:QUL393243 RED393243:REH393243 RNZ393243:ROD393243 RXV393243:RXZ393243 SHR393243:SHV393243 SRN393243:SRR393243 TBJ393243:TBN393243 TLF393243:TLJ393243 TVB393243:TVF393243 UEX393243:UFB393243 UOT393243:UOX393243 UYP393243:UYT393243 VIL393243:VIP393243 VSH393243:VSL393243 WCD393243:WCH393243 WLZ393243:WMD393243 WVV393243:WVZ393243 N458779:R458779 JJ458779:JN458779 TF458779:TJ458779 ADB458779:ADF458779 AMX458779:ANB458779 AWT458779:AWX458779 BGP458779:BGT458779 BQL458779:BQP458779 CAH458779:CAL458779 CKD458779:CKH458779 CTZ458779:CUD458779 DDV458779:DDZ458779 DNR458779:DNV458779 DXN458779:DXR458779 EHJ458779:EHN458779 ERF458779:ERJ458779 FBB458779:FBF458779 FKX458779:FLB458779 FUT458779:FUX458779 GEP458779:GET458779 GOL458779:GOP458779 GYH458779:GYL458779 HID458779:HIH458779 HRZ458779:HSD458779 IBV458779:IBZ458779 ILR458779:ILV458779 IVN458779:IVR458779 JFJ458779:JFN458779 JPF458779:JPJ458779 JZB458779:JZF458779 KIX458779:KJB458779 KST458779:KSX458779 LCP458779:LCT458779 LML458779:LMP458779 LWH458779:LWL458779 MGD458779:MGH458779 MPZ458779:MQD458779 MZV458779:MZZ458779 NJR458779:NJV458779 NTN458779:NTR458779 ODJ458779:ODN458779 ONF458779:ONJ458779 OXB458779:OXF458779 PGX458779:PHB458779 PQT458779:PQX458779 QAP458779:QAT458779 QKL458779:QKP458779 QUH458779:QUL458779 RED458779:REH458779 RNZ458779:ROD458779 RXV458779:RXZ458779 SHR458779:SHV458779 SRN458779:SRR458779 TBJ458779:TBN458779 TLF458779:TLJ458779 TVB458779:TVF458779 UEX458779:UFB458779 UOT458779:UOX458779 UYP458779:UYT458779 VIL458779:VIP458779 VSH458779:VSL458779 WCD458779:WCH458779 WLZ458779:WMD458779 WVV458779:WVZ458779 N524315:R524315 JJ524315:JN524315 TF524315:TJ524315 ADB524315:ADF524315 AMX524315:ANB524315 AWT524315:AWX524315 BGP524315:BGT524315 BQL524315:BQP524315 CAH524315:CAL524315 CKD524315:CKH524315 CTZ524315:CUD524315 DDV524315:DDZ524315 DNR524315:DNV524315 DXN524315:DXR524315 EHJ524315:EHN524315 ERF524315:ERJ524315 FBB524315:FBF524315 FKX524315:FLB524315 FUT524315:FUX524315 GEP524315:GET524315 GOL524315:GOP524315 GYH524315:GYL524315 HID524315:HIH524315 HRZ524315:HSD524315 IBV524315:IBZ524315 ILR524315:ILV524315 IVN524315:IVR524315 JFJ524315:JFN524315 JPF524315:JPJ524315 JZB524315:JZF524315 KIX524315:KJB524315 KST524315:KSX524315 LCP524315:LCT524315 LML524315:LMP524315 LWH524315:LWL524315 MGD524315:MGH524315 MPZ524315:MQD524315 MZV524315:MZZ524315 NJR524315:NJV524315 NTN524315:NTR524315 ODJ524315:ODN524315 ONF524315:ONJ524315 OXB524315:OXF524315 PGX524315:PHB524315 PQT524315:PQX524315 QAP524315:QAT524315 QKL524315:QKP524315 QUH524315:QUL524315 RED524315:REH524315 RNZ524315:ROD524315 RXV524315:RXZ524315 SHR524315:SHV524315 SRN524315:SRR524315 TBJ524315:TBN524315 TLF524315:TLJ524315 TVB524315:TVF524315 UEX524315:UFB524315 UOT524315:UOX524315 UYP524315:UYT524315 VIL524315:VIP524315 VSH524315:VSL524315 WCD524315:WCH524315 WLZ524315:WMD524315 WVV524315:WVZ524315 N589851:R589851 JJ589851:JN589851 TF589851:TJ589851 ADB589851:ADF589851 AMX589851:ANB589851 AWT589851:AWX589851 BGP589851:BGT589851 BQL589851:BQP589851 CAH589851:CAL589851 CKD589851:CKH589851 CTZ589851:CUD589851 DDV589851:DDZ589851 DNR589851:DNV589851 DXN589851:DXR589851 EHJ589851:EHN589851 ERF589851:ERJ589851 FBB589851:FBF589851 FKX589851:FLB589851 FUT589851:FUX589851 GEP589851:GET589851 GOL589851:GOP589851 GYH589851:GYL589851 HID589851:HIH589851 HRZ589851:HSD589851 IBV589851:IBZ589851 ILR589851:ILV589851 IVN589851:IVR589851 JFJ589851:JFN589851 JPF589851:JPJ589851 JZB589851:JZF589851 KIX589851:KJB589851 KST589851:KSX589851 LCP589851:LCT589851 LML589851:LMP589851 LWH589851:LWL589851 MGD589851:MGH589851 MPZ589851:MQD589851 MZV589851:MZZ589851 NJR589851:NJV589851 NTN589851:NTR589851 ODJ589851:ODN589851 ONF589851:ONJ589851 OXB589851:OXF589851 PGX589851:PHB589851 PQT589851:PQX589851 QAP589851:QAT589851 QKL589851:QKP589851 QUH589851:QUL589851 RED589851:REH589851 RNZ589851:ROD589851 RXV589851:RXZ589851 SHR589851:SHV589851 SRN589851:SRR589851 TBJ589851:TBN589851 TLF589851:TLJ589851 TVB589851:TVF589851 UEX589851:UFB589851 UOT589851:UOX589851 UYP589851:UYT589851 VIL589851:VIP589851 VSH589851:VSL589851 WCD589851:WCH589851 WLZ589851:WMD589851 WVV589851:WVZ589851 N655387:R655387 JJ655387:JN655387 TF655387:TJ655387 ADB655387:ADF655387 AMX655387:ANB655387 AWT655387:AWX655387 BGP655387:BGT655387 BQL655387:BQP655387 CAH655387:CAL655387 CKD655387:CKH655387 CTZ655387:CUD655387 DDV655387:DDZ655387 DNR655387:DNV655387 DXN655387:DXR655387 EHJ655387:EHN655387 ERF655387:ERJ655387 FBB655387:FBF655387 FKX655387:FLB655387 FUT655387:FUX655387 GEP655387:GET655387 GOL655387:GOP655387 GYH655387:GYL655387 HID655387:HIH655387 HRZ655387:HSD655387 IBV655387:IBZ655387 ILR655387:ILV655387 IVN655387:IVR655387 JFJ655387:JFN655387 JPF655387:JPJ655387 JZB655387:JZF655387 KIX655387:KJB655387 KST655387:KSX655387 LCP655387:LCT655387 LML655387:LMP655387 LWH655387:LWL655387 MGD655387:MGH655387 MPZ655387:MQD655387 MZV655387:MZZ655387 NJR655387:NJV655387 NTN655387:NTR655387 ODJ655387:ODN655387 ONF655387:ONJ655387 OXB655387:OXF655387 PGX655387:PHB655387 PQT655387:PQX655387 QAP655387:QAT655387 QKL655387:QKP655387 QUH655387:QUL655387 RED655387:REH655387 RNZ655387:ROD655387 RXV655387:RXZ655387 SHR655387:SHV655387 SRN655387:SRR655387 TBJ655387:TBN655387 TLF655387:TLJ655387 TVB655387:TVF655387 UEX655387:UFB655387 UOT655387:UOX655387 UYP655387:UYT655387 VIL655387:VIP655387 VSH655387:VSL655387 WCD655387:WCH655387 WLZ655387:WMD655387 WVV655387:WVZ655387 N720923:R720923 JJ720923:JN720923 TF720923:TJ720923 ADB720923:ADF720923 AMX720923:ANB720923 AWT720923:AWX720923 BGP720923:BGT720923 BQL720923:BQP720923 CAH720923:CAL720923 CKD720923:CKH720923 CTZ720923:CUD720923 DDV720923:DDZ720923 DNR720923:DNV720923 DXN720923:DXR720923 EHJ720923:EHN720923 ERF720923:ERJ720923 FBB720923:FBF720923 FKX720923:FLB720923 FUT720923:FUX720923 GEP720923:GET720923 GOL720923:GOP720923 GYH720923:GYL720923 HID720923:HIH720923 HRZ720923:HSD720923 IBV720923:IBZ720923 ILR720923:ILV720923 IVN720923:IVR720923 JFJ720923:JFN720923 JPF720923:JPJ720923 JZB720923:JZF720923 KIX720923:KJB720923 KST720923:KSX720923 LCP720923:LCT720923 LML720923:LMP720923 LWH720923:LWL720923 MGD720923:MGH720923 MPZ720923:MQD720923 MZV720923:MZZ720923 NJR720923:NJV720923 NTN720923:NTR720923 ODJ720923:ODN720923 ONF720923:ONJ720923 OXB720923:OXF720923 PGX720923:PHB720923 PQT720923:PQX720923 QAP720923:QAT720923 QKL720923:QKP720923 QUH720923:QUL720923 RED720923:REH720923 RNZ720923:ROD720923 RXV720923:RXZ720923 SHR720923:SHV720923 SRN720923:SRR720923 TBJ720923:TBN720923 TLF720923:TLJ720923 TVB720923:TVF720923 UEX720923:UFB720923 UOT720923:UOX720923 UYP720923:UYT720923 VIL720923:VIP720923 VSH720923:VSL720923 WCD720923:WCH720923 WLZ720923:WMD720923 WVV720923:WVZ720923 N786459:R786459 JJ786459:JN786459 TF786459:TJ786459 ADB786459:ADF786459 AMX786459:ANB786459 AWT786459:AWX786459 BGP786459:BGT786459 BQL786459:BQP786459 CAH786459:CAL786459 CKD786459:CKH786459 CTZ786459:CUD786459 DDV786459:DDZ786459 DNR786459:DNV786459 DXN786459:DXR786459 EHJ786459:EHN786459 ERF786459:ERJ786459 FBB786459:FBF786459 FKX786459:FLB786459 FUT786459:FUX786459 GEP786459:GET786459 GOL786459:GOP786459 GYH786459:GYL786459 HID786459:HIH786459 HRZ786459:HSD786459 IBV786459:IBZ786459 ILR786459:ILV786459 IVN786459:IVR786459 JFJ786459:JFN786459 JPF786459:JPJ786459 JZB786459:JZF786459 KIX786459:KJB786459 KST786459:KSX786459 LCP786459:LCT786459 LML786459:LMP786459 LWH786459:LWL786459 MGD786459:MGH786459 MPZ786459:MQD786459 MZV786459:MZZ786459 NJR786459:NJV786459 NTN786459:NTR786459 ODJ786459:ODN786459 ONF786459:ONJ786459 OXB786459:OXF786459 PGX786459:PHB786459 PQT786459:PQX786459 QAP786459:QAT786459 QKL786459:QKP786459 QUH786459:QUL786459 RED786459:REH786459 RNZ786459:ROD786459 RXV786459:RXZ786459 SHR786459:SHV786459 SRN786459:SRR786459 TBJ786459:TBN786459 TLF786459:TLJ786459 TVB786459:TVF786459 UEX786459:UFB786459 UOT786459:UOX786459 UYP786459:UYT786459 VIL786459:VIP786459 VSH786459:VSL786459 WCD786459:WCH786459 WLZ786459:WMD786459 WVV786459:WVZ786459 N851995:R851995 JJ851995:JN851995 TF851995:TJ851995 ADB851995:ADF851995 AMX851995:ANB851995 AWT851995:AWX851995 BGP851995:BGT851995 BQL851995:BQP851995 CAH851995:CAL851995 CKD851995:CKH851995 CTZ851995:CUD851995 DDV851995:DDZ851995 DNR851995:DNV851995 DXN851995:DXR851995 EHJ851995:EHN851995 ERF851995:ERJ851995 FBB851995:FBF851995 FKX851995:FLB851995 FUT851995:FUX851995 GEP851995:GET851995 GOL851995:GOP851995 GYH851995:GYL851995 HID851995:HIH851995 HRZ851995:HSD851995 IBV851995:IBZ851995 ILR851995:ILV851995 IVN851995:IVR851995 JFJ851995:JFN851995 JPF851995:JPJ851995 JZB851995:JZF851995 KIX851995:KJB851995 KST851995:KSX851995 LCP851995:LCT851995 LML851995:LMP851995 LWH851995:LWL851995 MGD851995:MGH851995 MPZ851995:MQD851995 MZV851995:MZZ851995 NJR851995:NJV851995 NTN851995:NTR851995 ODJ851995:ODN851995 ONF851995:ONJ851995 OXB851995:OXF851995 PGX851995:PHB851995 PQT851995:PQX851995 QAP851995:QAT851995 QKL851995:QKP851995 QUH851995:QUL851995 RED851995:REH851995 RNZ851995:ROD851995 RXV851995:RXZ851995 SHR851995:SHV851995 SRN851995:SRR851995 TBJ851995:TBN851995 TLF851995:TLJ851995 TVB851995:TVF851995 UEX851995:UFB851995 UOT851995:UOX851995 UYP851995:UYT851995 VIL851995:VIP851995 VSH851995:VSL851995 WCD851995:WCH851995 WLZ851995:WMD851995 WVV851995:WVZ851995 N917531:R917531 JJ917531:JN917531 TF917531:TJ917531 ADB917531:ADF917531 AMX917531:ANB917531 AWT917531:AWX917531 BGP917531:BGT917531 BQL917531:BQP917531 CAH917531:CAL917531 CKD917531:CKH917531 CTZ917531:CUD917531 DDV917531:DDZ917531 DNR917531:DNV917531 DXN917531:DXR917531 EHJ917531:EHN917531 ERF917531:ERJ917531 FBB917531:FBF917531 FKX917531:FLB917531 FUT917531:FUX917531 GEP917531:GET917531 GOL917531:GOP917531 GYH917531:GYL917531 HID917531:HIH917531 HRZ917531:HSD917531 IBV917531:IBZ917531 ILR917531:ILV917531 IVN917531:IVR917531 JFJ917531:JFN917531 JPF917531:JPJ917531 JZB917531:JZF917531 KIX917531:KJB917531 KST917531:KSX917531 LCP917531:LCT917531 LML917531:LMP917531 LWH917531:LWL917531 MGD917531:MGH917531 MPZ917531:MQD917531 MZV917531:MZZ917531 NJR917531:NJV917531 NTN917531:NTR917531 ODJ917531:ODN917531 ONF917531:ONJ917531 OXB917531:OXF917531 PGX917531:PHB917531 PQT917531:PQX917531 QAP917531:QAT917531 QKL917531:QKP917531 QUH917531:QUL917531 RED917531:REH917531 RNZ917531:ROD917531 RXV917531:RXZ917531 SHR917531:SHV917531 SRN917531:SRR917531 TBJ917531:TBN917531 TLF917531:TLJ917531 TVB917531:TVF917531 UEX917531:UFB917531 UOT917531:UOX917531 UYP917531:UYT917531 VIL917531:VIP917531 VSH917531:VSL917531 WCD917531:WCH917531 WLZ917531:WMD917531 WVV917531:WVZ917531 N983067:R983067 JJ983067:JN983067 TF983067:TJ983067 ADB983067:ADF983067 AMX983067:ANB983067 AWT983067:AWX983067 BGP983067:BGT983067 BQL983067:BQP983067 CAH983067:CAL983067 CKD983067:CKH983067 CTZ983067:CUD983067 DDV983067:DDZ983067 DNR983067:DNV983067 DXN983067:DXR983067 EHJ983067:EHN983067 ERF983067:ERJ983067 FBB983067:FBF983067 FKX983067:FLB983067 FUT983067:FUX983067 GEP983067:GET983067 GOL983067:GOP983067 GYH983067:GYL983067 HID983067:HIH983067 HRZ983067:HSD983067 IBV983067:IBZ983067 ILR983067:ILV983067 IVN983067:IVR983067 JFJ983067:JFN983067 JPF983067:JPJ983067 JZB983067:JZF983067 KIX983067:KJB983067 KST983067:KSX983067 LCP983067:LCT983067 LML983067:LMP983067 LWH983067:LWL983067 MGD983067:MGH983067 MPZ983067:MQD983067 MZV983067:MZZ983067 NJR983067:NJV983067 NTN983067:NTR983067 ODJ983067:ODN983067 ONF983067:ONJ983067 OXB983067:OXF983067 PGX983067:PHB983067 PQT983067:PQX983067 QAP983067:QAT983067 QKL983067:QKP983067 QUH983067:QUL983067 RED983067:REH983067 RNZ983067:ROD983067 RXV983067:RXZ983067 SHR983067:SHV983067 SRN983067:SRR983067 TBJ983067:TBN983067 TLF983067:TLJ983067 TVB983067:TVF983067 UEX983067:UFB983067 UOT983067:UOX983067 UYP983067:UYT983067 VIL983067:VIP983067 VSH983067:VSL983067 WCD983067:WCH983067 WLZ983067:WMD983067 WVV983067:WVZ983067" xr:uid="{00000000-0002-0000-2F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F00-000001000000}"/>
  </dataValidations>
  <hyperlinks>
    <hyperlink ref="Z3" location="工事関係書類一覧表!A1" display="一覧表へ戻る" xr:uid="{00000000-0004-0000-2F00-000000000000}"/>
    <hyperlink ref="Z3:AD3" location="工事関係書類一覧表!F46" display="一覧表へ戻る" xr:uid="{00000000-0004-0000-2F00-000001000000}"/>
    <hyperlink ref="Z3:AF3" location="建設ﾘｻｲｸﾙ用入力表!C17" display="建設ﾘｻｲｸﾙ用入力表へ戻る" xr:uid="{00000000-0004-0000-2F00-000002000000}"/>
  </hyperlinks>
  <printOptions horizontalCentered="1"/>
  <pageMargins left="0.70866141732283472" right="0.70866141732283472" top="0.74803149606299213"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4525" r:id="rId4" name="Check Box 45">
              <controlPr defaultSize="0" autoFill="0" autoLine="0" autoPict="0">
                <anchor moveWithCells="1">
                  <from>
                    <xdr:col>7</xdr:col>
                    <xdr:colOff>28575</xdr:colOff>
                    <xdr:row>7</xdr:row>
                    <xdr:rowOff>9525</xdr:rowOff>
                  </from>
                  <to>
                    <xdr:col>8</xdr:col>
                    <xdr:colOff>57150</xdr:colOff>
                    <xdr:row>8</xdr:row>
                    <xdr:rowOff>9525</xdr:rowOff>
                  </to>
                </anchor>
              </controlPr>
            </control>
          </mc:Choice>
        </mc:AlternateContent>
        <mc:AlternateContent xmlns:mc="http://schemas.openxmlformats.org/markup-compatibility/2006">
          <mc:Choice Requires="x14">
            <control shapeId="404526" r:id="rId5" name="Check Box 46">
              <controlPr defaultSize="0" autoFill="0" autoLine="0" autoPict="0">
                <anchor moveWithCells="1">
                  <from>
                    <xdr:col>10</xdr:col>
                    <xdr:colOff>28575</xdr:colOff>
                    <xdr:row>7</xdr:row>
                    <xdr:rowOff>9525</xdr:rowOff>
                  </from>
                  <to>
                    <xdr:col>11</xdr:col>
                    <xdr:colOff>57150</xdr:colOff>
                    <xdr:row>8</xdr:row>
                    <xdr:rowOff>9525</xdr:rowOff>
                  </to>
                </anchor>
              </controlPr>
            </control>
          </mc:Choice>
        </mc:AlternateContent>
        <mc:AlternateContent xmlns:mc="http://schemas.openxmlformats.org/markup-compatibility/2006">
          <mc:Choice Requires="x14">
            <control shapeId="404527" r:id="rId6" name="Check Box 47">
              <controlPr defaultSize="0" autoFill="0" autoLine="0" autoPict="0">
                <anchor moveWithCells="1">
                  <from>
                    <xdr:col>15</xdr:col>
                    <xdr:colOff>28575</xdr:colOff>
                    <xdr:row>6</xdr:row>
                    <xdr:rowOff>9525</xdr:rowOff>
                  </from>
                  <to>
                    <xdr:col>16</xdr:col>
                    <xdr:colOff>57150</xdr:colOff>
                    <xdr:row>7</xdr:row>
                    <xdr:rowOff>9525</xdr:rowOff>
                  </to>
                </anchor>
              </controlPr>
            </control>
          </mc:Choice>
        </mc:AlternateContent>
        <mc:AlternateContent xmlns:mc="http://schemas.openxmlformats.org/markup-compatibility/2006">
          <mc:Choice Requires="x14">
            <control shapeId="404528" r:id="rId7" name="Check Box 48">
              <controlPr defaultSize="0" autoFill="0" autoLine="0" autoPict="0">
                <anchor moveWithCells="1">
                  <from>
                    <xdr:col>15</xdr:col>
                    <xdr:colOff>28575</xdr:colOff>
                    <xdr:row>7</xdr:row>
                    <xdr:rowOff>9525</xdr:rowOff>
                  </from>
                  <to>
                    <xdr:col>16</xdr:col>
                    <xdr:colOff>57150</xdr:colOff>
                    <xdr:row>8</xdr:row>
                    <xdr:rowOff>9525</xdr:rowOff>
                  </to>
                </anchor>
              </controlPr>
            </control>
          </mc:Choice>
        </mc:AlternateContent>
        <mc:AlternateContent xmlns:mc="http://schemas.openxmlformats.org/markup-compatibility/2006">
          <mc:Choice Requires="x14">
            <control shapeId="404529" r:id="rId8" name="Check Box 49">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30" r:id="rId9" name="Check Box 50">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31" r:id="rId10" name="Check Box 51">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32" r:id="rId11" name="Check Box 52">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33" r:id="rId12" name="Check Box 53">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34" r:id="rId13" name="Check Box 54">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35" r:id="rId14" name="Check Box 55">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36" r:id="rId15" name="Check Box 56">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37" r:id="rId16" name="Check Box 57">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38" r:id="rId17" name="Check Box 58">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39" r:id="rId18" name="Check Box 59">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40" r:id="rId19" name="Check Box 60">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41" r:id="rId20" name="Check Box 61">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42" r:id="rId21" name="Check Box 62">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43" r:id="rId22" name="Check Box 63">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44" r:id="rId23" name="Check Box 64">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45" r:id="rId24" name="Check Box 65">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46" r:id="rId25" name="Check Box 66">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47" r:id="rId26" name="Check Box 67">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48" r:id="rId27" name="Check Box 68">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49" r:id="rId28" name="Check Box 69">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50" r:id="rId29" name="Check Box 70">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51" r:id="rId30" name="Check Box 71">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52" r:id="rId31" name="Check Box 72">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53" r:id="rId32" name="Check Box 73">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54" r:id="rId33" name="Check Box 74">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55" r:id="rId34" name="Check Box 75">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56" r:id="rId35" name="Check Box 76">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57" r:id="rId36" name="Check Box 77">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58" r:id="rId37" name="Check Box 78">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59" r:id="rId38" name="Check Box 79">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60" r:id="rId39" name="Check Box 80">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61" r:id="rId40" name="Check Box 81">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2" r:id="rId41" name="Check Box 82">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3" r:id="rId42" name="Check Box 83">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4" r:id="rId43" name="Check Box 84">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mc:AlternateContent xmlns:mc="http://schemas.openxmlformats.org/markup-compatibility/2006">
          <mc:Choice Requires="x14">
            <control shapeId="404565" r:id="rId44" name="Check Box 85">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6" r:id="rId45" name="Check Box 86">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7" r:id="rId46" name="Check Box 87">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8" r:id="rId47" name="Check Box 88">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7D8DAB4-27B7-4E1A-9FAE-6AB802D9E2F8}">
            <xm:f>別表3!$AK$40=TRUE</xm:f>
            <x14:dxf>
              <fill>
                <patternFill>
                  <bgColor rgb="FFFFFF00"/>
                </patternFill>
              </fill>
            </x14:dxf>
          </x14:cfRule>
          <xm:sqref>C24:E24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3D46-462D-4E09-8697-83E1EF56B909}">
  <sheetPr codeName="Sheet4"/>
  <dimension ref="A1:AQ18"/>
  <sheetViews>
    <sheetView showGridLines="0" view="pageBreakPreview" zoomScaleNormal="100" zoomScaleSheetLayoutView="100" workbookViewId="0">
      <selection activeCell="J2" sqref="J2:T2"/>
    </sheetView>
  </sheetViews>
  <sheetFormatPr defaultRowHeight="13.5"/>
  <cols>
    <col min="1" max="29" width="3.125" customWidth="1"/>
    <col min="33" max="33" width="9" hidden="1" customWidth="1"/>
  </cols>
  <sheetData>
    <row r="1" spans="1:43" ht="40.5" customHeight="1">
      <c r="AD1" s="1382" t="s">
        <v>385</v>
      </c>
      <c r="AE1" s="1382"/>
    </row>
    <row r="2" spans="1:43" ht="21">
      <c r="B2" s="255"/>
      <c r="C2" s="255"/>
      <c r="D2" s="255"/>
      <c r="E2" s="255"/>
      <c r="F2" s="255"/>
      <c r="G2" s="255"/>
      <c r="H2" s="255"/>
      <c r="I2" s="255"/>
      <c r="J2" s="1520" t="s">
        <v>605</v>
      </c>
      <c r="K2" s="1520"/>
      <c r="L2" s="1520"/>
      <c r="M2" s="1520"/>
      <c r="N2" s="1520"/>
      <c r="O2" s="1520"/>
      <c r="P2" s="1520"/>
      <c r="Q2" s="1520"/>
      <c r="R2" s="1520"/>
      <c r="S2" s="1520"/>
      <c r="T2" s="1520"/>
      <c r="U2" s="255"/>
      <c r="V2" s="255"/>
      <c r="W2" s="255"/>
      <c r="X2" s="255"/>
      <c r="Y2" s="255"/>
      <c r="Z2" s="255"/>
      <c r="AA2" s="255"/>
      <c r="AB2" s="255"/>
      <c r="AC2" s="255"/>
      <c r="AD2" s="1382" t="s">
        <v>606</v>
      </c>
      <c r="AE2" s="1382"/>
      <c r="AF2" s="203"/>
      <c r="AG2" s="203"/>
      <c r="AH2" s="203"/>
    </row>
    <row r="3" spans="1:43" ht="57" customHeight="1">
      <c r="A3" s="814"/>
      <c r="AF3" s="203"/>
      <c r="AG3" s="203"/>
      <c r="AH3" s="203"/>
    </row>
    <row r="4" spans="1:43" ht="13.5" customHeight="1">
      <c r="B4" s="900"/>
      <c r="C4" s="900"/>
      <c r="D4" s="900"/>
      <c r="E4" s="900"/>
      <c r="F4" s="900"/>
      <c r="G4" s="900"/>
      <c r="H4" s="900"/>
      <c r="I4" s="900"/>
      <c r="J4" s="900"/>
      <c r="K4" s="900"/>
      <c r="L4" s="900"/>
      <c r="M4" s="900"/>
      <c r="N4" s="900"/>
      <c r="O4" s="900"/>
      <c r="P4" s="900"/>
      <c r="Q4" s="900"/>
      <c r="R4" s="900"/>
      <c r="S4" s="900"/>
      <c r="T4" s="900"/>
      <c r="U4" s="900"/>
      <c r="V4" s="1518" t="str">
        <f>IF(入力表!D17="","令和　　年　　月　　日",入力表!D17)</f>
        <v>令和　　年　　月　　日</v>
      </c>
      <c r="W4" s="1518"/>
      <c r="X4" s="1518"/>
      <c r="Y4" s="1518"/>
      <c r="Z4" s="1518"/>
      <c r="AA4" s="1518"/>
      <c r="AB4" s="1518"/>
      <c r="AC4" s="1518"/>
    </row>
    <row r="5" spans="1:43" ht="52.5" customHeight="1">
      <c r="A5" s="815"/>
    </row>
    <row r="6" spans="1:43" ht="26.25" customHeight="1">
      <c r="A6" s="1517" t="s">
        <v>607</v>
      </c>
      <c r="B6" s="1517"/>
      <c r="C6" s="1517"/>
      <c r="D6" s="1517"/>
      <c r="E6" s="1517"/>
      <c r="F6" s="1517"/>
      <c r="G6" s="1517"/>
      <c r="H6" s="1517"/>
      <c r="I6" s="1517"/>
      <c r="J6" s="1517"/>
      <c r="K6" s="1517"/>
      <c r="L6" s="1517"/>
    </row>
    <row r="7" spans="1:43" ht="29.25" customHeight="1">
      <c r="A7" s="815"/>
    </row>
    <row r="8" spans="1:43" ht="19.5" customHeight="1">
      <c r="N8" s="1521" t="s">
        <v>608</v>
      </c>
      <c r="O8" s="1521"/>
      <c r="P8" s="1521"/>
      <c r="Q8" s="1521"/>
      <c r="R8" s="1521"/>
      <c r="T8" s="1522" t="str">
        <f>IF(入力表!B11="","",入力表!B11)</f>
        <v/>
      </c>
      <c r="U8" s="1522"/>
      <c r="V8" s="1522"/>
      <c r="W8" s="1522"/>
      <c r="X8" s="1522"/>
      <c r="Y8" s="1522"/>
      <c r="Z8" s="1522"/>
      <c r="AA8" s="1522"/>
      <c r="AB8" s="1522"/>
      <c r="AC8" s="1522"/>
      <c r="AG8" t="s">
        <v>609</v>
      </c>
    </row>
    <row r="9" spans="1:43" ht="19.5" customHeight="1">
      <c r="N9" s="1521" t="s">
        <v>610</v>
      </c>
      <c r="O9" s="1521"/>
      <c r="P9" s="1521"/>
      <c r="Q9" s="1521"/>
      <c r="R9" s="1521"/>
      <c r="T9" s="1522" t="str">
        <f>IF(入力表!B12="","",入力表!B12)</f>
        <v/>
      </c>
      <c r="U9" s="1522"/>
      <c r="V9" s="1522"/>
      <c r="W9" s="1522"/>
      <c r="X9" s="1522"/>
      <c r="Y9" s="1522"/>
      <c r="Z9" s="1522"/>
      <c r="AA9" s="1522"/>
      <c r="AB9" s="1522"/>
      <c r="AC9" s="1522"/>
      <c r="AG9" t="s">
        <v>611</v>
      </c>
    </row>
    <row r="10" spans="1:43" ht="19.5" customHeight="1">
      <c r="N10" s="1521" t="s">
        <v>612</v>
      </c>
      <c r="O10" s="1521"/>
      <c r="P10" s="1521"/>
      <c r="Q10" s="1521"/>
      <c r="R10" s="1521"/>
      <c r="T10" s="1522" t="str">
        <f>IF(入力表!B13="","",入力表!B13)</f>
        <v/>
      </c>
      <c r="U10" s="1522"/>
      <c r="V10" s="1522"/>
      <c r="W10" s="1522"/>
      <c r="X10" s="1522"/>
      <c r="Y10" s="1522"/>
      <c r="Z10" s="1522"/>
      <c r="AA10" s="1522"/>
      <c r="AB10" s="1522"/>
      <c r="AC10" s="203" t="s">
        <v>613</v>
      </c>
    </row>
    <row r="11" spans="1:43" ht="31.5" customHeight="1">
      <c r="A11" s="815"/>
      <c r="AG11" s="203" t="s">
        <v>614</v>
      </c>
    </row>
    <row r="12" spans="1:43" ht="42" customHeight="1">
      <c r="A12" s="1516" t="str">
        <f>IF(J2=AG8,AG11,AG12)</f>
        <v>　下記の期間について、消費税及び地方消費税の課税事業者（消費税法第9条第1項本文の規定により消費税及び地方消費税を納める義務が免除される事業者でない）であるのでその旨届け出ます。</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G12" s="203" t="s">
        <v>615</v>
      </c>
    </row>
    <row r="13" spans="1:43" ht="14.25">
      <c r="A13" s="815"/>
    </row>
    <row r="14" spans="1:43">
      <c r="A14" s="1519" t="s">
        <v>616</v>
      </c>
      <c r="B14" s="1519"/>
      <c r="C14" s="1519"/>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row>
    <row r="15" spans="1:43" ht="14.25">
      <c r="A15" s="815"/>
    </row>
    <row r="16" spans="1:43" ht="54" customHeight="1">
      <c r="A16" s="815"/>
      <c r="AG16" s="898"/>
      <c r="AH16" s="898"/>
      <c r="AI16" s="898"/>
      <c r="AJ16" s="898"/>
      <c r="AK16" s="898"/>
      <c r="AL16" s="898"/>
      <c r="AM16" s="898"/>
      <c r="AN16" s="898"/>
      <c r="AO16" s="898"/>
      <c r="AP16" s="898"/>
      <c r="AQ16" s="898"/>
    </row>
    <row r="17" spans="1:29" ht="20.25" customHeight="1">
      <c r="B17" s="816"/>
      <c r="C17" s="1517" t="s">
        <v>617</v>
      </c>
      <c r="D17" s="1517"/>
      <c r="E17" s="1517"/>
      <c r="F17" s="816"/>
      <c r="G17" s="1518"/>
      <c r="H17" s="1518"/>
      <c r="I17" s="1518"/>
      <c r="J17" s="1518"/>
      <c r="K17" s="1518"/>
      <c r="L17" s="1518"/>
      <c r="M17" s="1519" t="s">
        <v>328</v>
      </c>
      <c r="N17" s="1519"/>
      <c r="O17" s="1518"/>
      <c r="P17" s="1518"/>
      <c r="Q17" s="1518"/>
      <c r="R17" s="1518"/>
      <c r="S17" s="1518"/>
      <c r="T17" s="1518"/>
      <c r="U17" s="816"/>
      <c r="V17" s="816"/>
      <c r="W17" s="816"/>
      <c r="X17" s="816"/>
      <c r="Y17" s="816"/>
      <c r="Z17" s="816"/>
      <c r="AA17" s="816"/>
      <c r="AB17" s="816"/>
      <c r="AC17" s="816"/>
    </row>
    <row r="18" spans="1:29" ht="27" customHeight="1">
      <c r="A18" s="816"/>
      <c r="B18" s="816"/>
      <c r="D18" s="899"/>
      <c r="E18" s="899"/>
      <c r="T18" s="899"/>
      <c r="U18" s="899"/>
      <c r="V18" s="899"/>
      <c r="W18" s="899"/>
      <c r="X18" s="816"/>
      <c r="Y18" s="816"/>
      <c r="Z18" s="816"/>
      <c r="AA18" s="816"/>
      <c r="AB18" s="816"/>
      <c r="AC18" s="816"/>
    </row>
  </sheetData>
  <mergeCells count="17">
    <mergeCell ref="T10:AB10"/>
    <mergeCell ref="A12:AC12"/>
    <mergeCell ref="C17:E17"/>
    <mergeCell ref="AD1:AE1"/>
    <mergeCell ref="AD2:AE2"/>
    <mergeCell ref="G17:L17"/>
    <mergeCell ref="M17:N17"/>
    <mergeCell ref="O17:T17"/>
    <mergeCell ref="J2:T2"/>
    <mergeCell ref="A14:AC14"/>
    <mergeCell ref="A6:L6"/>
    <mergeCell ref="N8:R8"/>
    <mergeCell ref="N9:R9"/>
    <mergeCell ref="N10:R10"/>
    <mergeCell ref="V4:AC4"/>
    <mergeCell ref="T8:AC8"/>
    <mergeCell ref="T9:AC9"/>
  </mergeCells>
  <phoneticPr fontId="9"/>
  <conditionalFormatting sqref="G17:L17">
    <cfRule type="cellIs" dxfId="2083" priority="5" operator="equal">
      <formula>""</formula>
    </cfRule>
  </conditionalFormatting>
  <conditionalFormatting sqref="AG16:AQ16">
    <cfRule type="cellIs" dxfId="2082" priority="3" stopIfTrue="1" operator="equal">
      <formula>""</formula>
    </cfRule>
  </conditionalFormatting>
  <conditionalFormatting sqref="O17:T17">
    <cfRule type="cellIs" dxfId="2081" priority="1" operator="equal">
      <formula>""</formula>
    </cfRule>
  </conditionalFormatting>
  <dataValidations count="3">
    <dataValidation type="list" allowBlank="1" showInputMessage="1" showErrorMessage="1" sqref="J2:T2" xr:uid="{8BC45613-6113-4BEE-BA91-6EFAFF7781CF}">
      <formula1>$AG$8:$AG$9</formula1>
    </dataValidation>
    <dataValidation imeMode="off" allowBlank="1" showInputMessage="1" showErrorMessage="1" sqref="AG16:AQ16" xr:uid="{4AA27E15-11DC-48D1-8FC5-B7318C5BEC47}"/>
    <dataValidation allowBlank="1" showInputMessage="1" showErrorMessage="1" prompt="西暦下2桁／月／日で入力_x000a_「例：24/4/1」" sqref="G17:L17 O17:T17" xr:uid="{511E7796-76AE-42CB-A8A5-79BDF6D521B9}"/>
  </dataValidations>
  <hyperlinks>
    <hyperlink ref="AD1:AE1" location="工事関係書類一覧表!F6" display="一覧表へ戻る" xr:uid="{D9E89492-0BEF-48CB-836F-8F76377AAC6E}"/>
    <hyperlink ref="AD2:AE2" location="入力表!D17" display="入力表へ戻る" xr:uid="{B4585F13-9070-4CED-B12F-2C74A8223764}"/>
  </hyperlinks>
  <pageMargins left="0.7" right="0.52"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B09C4-020D-4EE7-8DA2-934E6557DACC}">
  <sheetPr codeName="Sheet5"/>
  <dimension ref="A1:AG29"/>
  <sheetViews>
    <sheetView showGridLines="0" view="pageBreakPreview" zoomScaleNormal="100" zoomScaleSheetLayoutView="100" workbookViewId="0">
      <selection activeCell="AF3" sqref="AF3:AG3"/>
    </sheetView>
  </sheetViews>
  <sheetFormatPr defaultRowHeight="13.5"/>
  <cols>
    <col min="1" max="28" width="3" customWidth="1"/>
    <col min="29" max="29" width="2.875" customWidth="1"/>
    <col min="30" max="31" width="3" customWidth="1"/>
  </cols>
  <sheetData>
    <row r="1" spans="1:33" ht="14.25">
      <c r="A1" s="1523" t="s">
        <v>618</v>
      </c>
      <c r="B1" s="1523"/>
      <c r="C1" s="1523"/>
      <c r="D1" s="1523"/>
      <c r="E1" s="1523"/>
      <c r="F1" s="1523"/>
      <c r="G1" s="203"/>
      <c r="H1" s="203"/>
      <c r="I1" s="203"/>
      <c r="J1" s="203"/>
      <c r="K1" s="203"/>
      <c r="L1" s="203"/>
      <c r="M1" s="203"/>
      <c r="N1" s="203"/>
      <c r="O1" s="203"/>
      <c r="P1" s="203"/>
      <c r="Q1" s="203"/>
      <c r="R1" s="203"/>
      <c r="S1" s="203"/>
      <c r="T1" s="203"/>
      <c r="U1" s="203"/>
      <c r="V1" s="203"/>
      <c r="W1" s="203"/>
      <c r="X1" s="203"/>
      <c r="Y1" s="203"/>
      <c r="Z1" s="203"/>
      <c r="AA1" s="203"/>
      <c r="AB1" s="203"/>
      <c r="AC1" s="203"/>
      <c r="AD1" s="203"/>
    </row>
    <row r="2" spans="1:33" ht="23.25" customHeight="1">
      <c r="A2" s="901"/>
      <c r="B2" s="901"/>
      <c r="C2" s="901"/>
      <c r="D2" s="901"/>
      <c r="E2" s="901"/>
      <c r="F2" s="901"/>
      <c r="G2" s="203"/>
      <c r="H2" s="203"/>
      <c r="I2" s="203"/>
      <c r="J2" s="203"/>
      <c r="K2" s="203"/>
      <c r="L2" s="203"/>
      <c r="M2" s="203"/>
      <c r="N2" s="203"/>
      <c r="O2" s="203"/>
      <c r="P2" s="203"/>
      <c r="Q2" s="203"/>
      <c r="R2" s="203"/>
      <c r="S2" s="203"/>
      <c r="T2" s="203"/>
      <c r="U2" s="203"/>
      <c r="V2" s="203"/>
      <c r="W2" s="203"/>
      <c r="X2" s="203"/>
      <c r="Y2" s="203"/>
      <c r="Z2" s="203"/>
      <c r="AA2" s="203"/>
      <c r="AB2" s="203"/>
      <c r="AC2" s="203"/>
      <c r="AD2" s="203"/>
      <c r="AF2" s="1382" t="s">
        <v>385</v>
      </c>
      <c r="AG2" s="1382"/>
    </row>
    <row r="3" spans="1:33" ht="20.25" customHeight="1">
      <c r="A3" s="203"/>
      <c r="B3" s="203"/>
      <c r="C3" s="203"/>
      <c r="D3" s="203"/>
      <c r="E3" s="203"/>
      <c r="F3" s="203"/>
      <c r="G3" s="203"/>
      <c r="H3" s="203"/>
      <c r="I3" s="203"/>
      <c r="J3" s="203"/>
      <c r="K3" s="203"/>
      <c r="L3" s="203"/>
      <c r="M3" s="203"/>
      <c r="N3" s="203"/>
      <c r="O3" s="203"/>
      <c r="P3" s="203"/>
      <c r="Q3" s="203"/>
      <c r="R3" s="203"/>
      <c r="S3" s="203"/>
      <c r="T3" s="203"/>
      <c r="U3" s="203"/>
      <c r="V3" s="1528" t="str">
        <f>IF(入力表!D18="","令和　　年　　月　　日",入力表!D18)</f>
        <v>令和　　年　　月　　日</v>
      </c>
      <c r="W3" s="1528"/>
      <c r="X3" s="1528"/>
      <c r="Y3" s="1528"/>
      <c r="Z3" s="1528"/>
      <c r="AA3" s="1528"/>
      <c r="AB3" s="1528"/>
      <c r="AC3" s="1528"/>
      <c r="AD3" s="1528"/>
      <c r="AF3" s="1382" t="s">
        <v>606</v>
      </c>
      <c r="AG3" s="1382"/>
    </row>
    <row r="4" spans="1:33" ht="27" customHeight="1">
      <c r="A4" s="901"/>
      <c r="B4" s="203"/>
      <c r="C4" s="203"/>
      <c r="D4" s="203"/>
      <c r="E4" s="203"/>
      <c r="F4" s="203"/>
      <c r="G4" s="203"/>
      <c r="H4" s="203"/>
      <c r="I4" s="203"/>
      <c r="J4" s="203"/>
      <c r="K4" s="203"/>
      <c r="L4" s="203"/>
      <c r="M4" s="203"/>
      <c r="N4" s="203"/>
      <c r="O4" s="203"/>
      <c r="P4" s="203"/>
      <c r="Q4" s="203"/>
      <c r="R4" s="203"/>
      <c r="S4" s="203"/>
      <c r="T4" s="203"/>
      <c r="U4" s="203"/>
      <c r="AD4" s="203"/>
    </row>
    <row r="5" spans="1:33" ht="14.25">
      <c r="A5" s="1523" t="s">
        <v>607</v>
      </c>
      <c r="B5" s="1523"/>
      <c r="C5" s="1523"/>
      <c r="D5" s="1523"/>
      <c r="E5" s="1523"/>
      <c r="F5" s="1523"/>
      <c r="G5" s="1523"/>
      <c r="H5" s="1523"/>
      <c r="I5" s="1523"/>
      <c r="J5" s="1523"/>
      <c r="K5" s="1523"/>
      <c r="L5" s="1523"/>
      <c r="M5" s="203"/>
      <c r="N5" s="203"/>
      <c r="O5" s="203"/>
      <c r="P5" s="203"/>
      <c r="Q5" s="203"/>
      <c r="R5" s="203"/>
      <c r="S5" s="203"/>
      <c r="T5" s="203"/>
      <c r="U5" s="203"/>
      <c r="V5" s="203"/>
      <c r="W5" s="203"/>
      <c r="X5" s="203"/>
      <c r="Y5" s="203"/>
      <c r="Z5" s="203"/>
      <c r="AA5" s="203"/>
      <c r="AB5" s="203"/>
      <c r="AC5" s="203"/>
      <c r="AD5" s="203"/>
    </row>
    <row r="6" spans="1:33" ht="27.75" customHeight="1">
      <c r="A6" s="815"/>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row>
    <row r="7" spans="1:33" ht="19.5" customHeight="1">
      <c r="A7" s="203"/>
      <c r="B7" s="203"/>
      <c r="C7" s="203"/>
      <c r="D7" s="203"/>
      <c r="E7" s="203"/>
      <c r="F7" s="203"/>
      <c r="G7" s="203"/>
      <c r="H7" s="203"/>
      <c r="I7" s="203"/>
      <c r="J7" s="203"/>
      <c r="K7" s="203"/>
      <c r="L7" s="203"/>
      <c r="M7" s="1526" t="s">
        <v>608</v>
      </c>
      <c r="N7" s="1526"/>
      <c r="O7" s="1526"/>
      <c r="P7" s="1526"/>
      <c r="Q7" s="1526"/>
      <c r="R7" s="236"/>
      <c r="S7" s="1522" t="str">
        <f>IF(入力表!R11="","",入力表!R11)</f>
        <v/>
      </c>
      <c r="T7" s="1522"/>
      <c r="U7" s="1522"/>
      <c r="V7" s="1522"/>
      <c r="W7" s="1522"/>
      <c r="X7" s="1522"/>
      <c r="Y7" s="1522"/>
      <c r="Z7" s="1522"/>
      <c r="AA7" s="1522"/>
      <c r="AB7" s="1522"/>
      <c r="AC7" s="1522"/>
      <c r="AD7" s="1522"/>
    </row>
    <row r="8" spans="1:33" ht="19.5" customHeight="1">
      <c r="A8" s="203"/>
      <c r="B8" s="203"/>
      <c r="C8" s="203"/>
      <c r="D8" s="203"/>
      <c r="E8" s="203"/>
      <c r="F8" s="203"/>
      <c r="G8" s="203"/>
      <c r="H8" s="203"/>
      <c r="I8" s="203"/>
      <c r="J8" s="203"/>
      <c r="K8" s="203"/>
      <c r="L8" s="203"/>
      <c r="M8" s="1526" t="s">
        <v>610</v>
      </c>
      <c r="N8" s="1526"/>
      <c r="O8" s="1526"/>
      <c r="P8" s="1526"/>
      <c r="Q8" s="1526"/>
      <c r="R8" s="236"/>
      <c r="S8" s="1522" t="str">
        <f>IF(入力表!R12="","",入力表!R12)</f>
        <v/>
      </c>
      <c r="T8" s="1522"/>
      <c r="U8" s="1522"/>
      <c r="V8" s="1522"/>
      <c r="W8" s="1522"/>
      <c r="X8" s="1522"/>
      <c r="Y8" s="1522"/>
      <c r="Z8" s="1522"/>
      <c r="AA8" s="1522"/>
      <c r="AB8" s="1522"/>
      <c r="AC8" s="1522"/>
      <c r="AD8" s="1522"/>
    </row>
    <row r="9" spans="1:33" ht="19.5" customHeight="1">
      <c r="A9" s="203"/>
      <c r="B9" s="203"/>
      <c r="C9" s="203"/>
      <c r="D9" s="203"/>
      <c r="E9" s="203"/>
      <c r="F9" s="203"/>
      <c r="G9" s="203"/>
      <c r="H9" s="203"/>
      <c r="I9" s="203"/>
      <c r="J9" s="203"/>
      <c r="K9" s="203"/>
      <c r="L9" s="203"/>
      <c r="M9" s="1526" t="s">
        <v>612</v>
      </c>
      <c r="N9" s="1526"/>
      <c r="O9" s="1526"/>
      <c r="P9" s="1526"/>
      <c r="Q9" s="1526"/>
      <c r="R9" s="236"/>
      <c r="S9" s="1522" t="str">
        <f>IF(入力表!R13="","",入力表!R13)</f>
        <v/>
      </c>
      <c r="T9" s="1522"/>
      <c r="U9" s="1522"/>
      <c r="V9" s="1522"/>
      <c r="W9" s="1522"/>
      <c r="X9" s="1522"/>
      <c r="Y9" s="1522"/>
      <c r="Z9" s="1522"/>
      <c r="AA9" s="1522"/>
      <c r="AB9" s="1522"/>
      <c r="AC9" s="1522"/>
      <c r="AD9" s="203" t="s">
        <v>613</v>
      </c>
    </row>
    <row r="10" spans="1:33" ht="21.75" customHeight="1">
      <c r="A10" s="901"/>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row>
    <row r="11" spans="1:33" ht="33.75" customHeight="1">
      <c r="A11" s="1524" t="s">
        <v>619</v>
      </c>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c r="AD11" s="1524"/>
    </row>
    <row r="12" spans="1:33" ht="119.25" customHeight="1">
      <c r="A12" s="1529" t="s">
        <v>620</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row>
    <row r="13" spans="1:33" ht="18" customHeight="1">
      <c r="A13" s="901"/>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row>
    <row r="14" spans="1:33" ht="18" customHeight="1">
      <c r="A14" s="1524" t="s">
        <v>616</v>
      </c>
      <c r="B14" s="1524"/>
      <c r="C14" s="1524"/>
      <c r="D14" s="1524"/>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4"/>
      <c r="AA14" s="1524"/>
      <c r="AB14" s="1524"/>
      <c r="AC14" s="1524"/>
      <c r="AD14" s="1524"/>
    </row>
    <row r="15" spans="1:33" ht="18" customHeight="1">
      <c r="A15" s="814"/>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row>
    <row r="16" spans="1:33" ht="24.75" customHeight="1">
      <c r="A16" s="236"/>
      <c r="B16" s="903" t="s">
        <v>621</v>
      </c>
      <c r="C16" s="1523" t="s">
        <v>622</v>
      </c>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236"/>
    </row>
    <row r="17" spans="1:30" ht="24.75" customHeight="1">
      <c r="A17" s="236"/>
      <c r="B17" s="903"/>
      <c r="C17" s="1523" t="s">
        <v>623</v>
      </c>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236"/>
    </row>
    <row r="18" spans="1:30" ht="24.75" customHeight="1">
      <c r="A18" s="236"/>
      <c r="B18" s="903"/>
      <c r="C18" s="1523" t="s">
        <v>624</v>
      </c>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236"/>
    </row>
    <row r="19" spans="1:30" ht="24.75" customHeight="1">
      <c r="A19" s="236"/>
      <c r="B19" s="903"/>
      <c r="C19" s="1523" t="s">
        <v>625</v>
      </c>
      <c r="D19" s="1523"/>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236"/>
    </row>
    <row r="20" spans="1:30" ht="32.25" customHeight="1">
      <c r="A20" s="236"/>
      <c r="B20" s="904" t="s">
        <v>626</v>
      </c>
      <c r="C20" s="1523" t="s">
        <v>627</v>
      </c>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236"/>
    </row>
    <row r="21" spans="1:30" ht="24.75" customHeight="1">
      <c r="A21" s="236"/>
      <c r="B21" s="903" t="s">
        <v>628</v>
      </c>
      <c r="C21" s="1523" t="s">
        <v>629</v>
      </c>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236"/>
    </row>
    <row r="22" spans="1:30" ht="24.75" customHeight="1">
      <c r="A22" s="236"/>
      <c r="B22" s="903" t="s">
        <v>630</v>
      </c>
      <c r="C22" s="1523" t="s">
        <v>631</v>
      </c>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236"/>
    </row>
    <row r="23" spans="1:30" ht="39" customHeight="1">
      <c r="A23" s="236"/>
      <c r="B23" s="904" t="s">
        <v>632</v>
      </c>
      <c r="C23" s="1523" t="s">
        <v>633</v>
      </c>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236"/>
    </row>
    <row r="24" spans="1:30" ht="35.25" customHeight="1">
      <c r="A24" s="236"/>
      <c r="B24" s="904" t="s">
        <v>634</v>
      </c>
      <c r="C24" s="1523" t="s">
        <v>635</v>
      </c>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236"/>
    </row>
    <row r="25" spans="1:30" ht="19.5" customHeight="1">
      <c r="A25" s="1525" t="s">
        <v>636</v>
      </c>
      <c r="B25" s="1525"/>
      <c r="C25" s="1525"/>
      <c r="D25" s="1525"/>
      <c r="E25" s="1525"/>
      <c r="F25" s="1525"/>
      <c r="G25" s="1525"/>
      <c r="H25" s="1525"/>
      <c r="I25" s="1525"/>
      <c r="J25" s="1525"/>
      <c r="K25" s="1525"/>
      <c r="L25" s="1525"/>
      <c r="M25" s="1525"/>
      <c r="N25" s="1525"/>
      <c r="O25" s="1525"/>
      <c r="P25" s="1525"/>
      <c r="Q25" s="1525"/>
      <c r="R25" s="1525"/>
      <c r="S25" s="1525"/>
      <c r="T25" s="1525"/>
      <c r="U25" s="1525"/>
      <c r="V25" s="1525"/>
      <c r="W25" s="1525"/>
      <c r="X25" s="1525"/>
      <c r="Y25" s="1525"/>
      <c r="Z25" s="1525"/>
      <c r="AA25" s="1525"/>
      <c r="AB25" s="1525"/>
      <c r="AC25" s="1525"/>
      <c r="AD25" s="236"/>
    </row>
    <row r="26" spans="1:30" ht="13.5" customHeight="1">
      <c r="A26" s="902"/>
      <c r="B26" s="902"/>
      <c r="C26" s="902"/>
      <c r="D26" s="902"/>
      <c r="E26" s="902"/>
      <c r="F26" s="902"/>
      <c r="G26" s="902"/>
      <c r="H26" s="902"/>
      <c r="I26" s="902"/>
      <c r="J26" s="902"/>
      <c r="K26" s="902"/>
      <c r="L26" s="902"/>
      <c r="M26" s="902"/>
      <c r="N26" s="902"/>
      <c r="O26" s="902"/>
      <c r="P26" s="902"/>
      <c r="Q26" s="902"/>
      <c r="R26" s="902"/>
      <c r="S26" s="902"/>
      <c r="T26" s="902"/>
      <c r="U26" s="902"/>
      <c r="V26" s="902"/>
      <c r="W26" s="902"/>
      <c r="X26" s="902"/>
      <c r="Y26" s="902"/>
      <c r="Z26" s="902"/>
      <c r="AA26" s="902"/>
      <c r="AB26" s="902"/>
      <c r="AC26" s="902"/>
      <c r="AD26" s="236"/>
    </row>
    <row r="27" spans="1:30" ht="13.5" customHeight="1">
      <c r="A27" s="905"/>
      <c r="B27" s="905"/>
      <c r="C27" s="905"/>
      <c r="D27" s="905"/>
      <c r="E27" s="905"/>
      <c r="F27" s="905"/>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6"/>
    </row>
    <row r="28" spans="1:30" ht="21.75" customHeight="1">
      <c r="A28" s="1526" t="s">
        <v>637</v>
      </c>
      <c r="B28" s="1526"/>
      <c r="C28" s="1526"/>
      <c r="D28" s="1526"/>
      <c r="E28" s="1527" t="str">
        <f>IF(入力表!B2="","",入力表!B2)</f>
        <v/>
      </c>
      <c r="F28" s="1527"/>
      <c r="G28" s="1527"/>
      <c r="H28" s="1527"/>
      <c r="I28" s="1527"/>
      <c r="J28" s="1527"/>
      <c r="K28" s="1527"/>
      <c r="L28" s="1527"/>
      <c r="M28" s="1527"/>
      <c r="N28" s="1527"/>
      <c r="O28" s="1527"/>
      <c r="P28" s="1527"/>
      <c r="Q28" s="1527"/>
      <c r="R28" s="1527"/>
      <c r="S28" s="1527"/>
      <c r="T28" s="1527"/>
      <c r="U28" s="1527"/>
      <c r="V28" s="1527"/>
      <c r="W28" s="1527"/>
      <c r="X28" s="1527"/>
      <c r="Y28" s="1527"/>
      <c r="Z28" s="1527"/>
      <c r="AA28" s="1527"/>
      <c r="AB28" s="1527"/>
      <c r="AC28" s="1527"/>
      <c r="AD28" s="1527"/>
    </row>
    <row r="29" spans="1:30" ht="21.75" customHeight="1">
      <c r="A29" s="1526" t="s">
        <v>638</v>
      </c>
      <c r="B29" s="1526"/>
      <c r="C29" s="1526"/>
      <c r="D29" s="1526"/>
      <c r="E29" s="1527" t="str">
        <f>IF(入力表!B3="","",入力表!B3)</f>
        <v/>
      </c>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row>
  </sheetData>
  <mergeCells count="28">
    <mergeCell ref="AF2:AG2"/>
    <mergeCell ref="AF3:AG3"/>
    <mergeCell ref="V3:AD3"/>
    <mergeCell ref="A12:AD12"/>
    <mergeCell ref="A11:AD11"/>
    <mergeCell ref="M7:Q7"/>
    <mergeCell ref="M8:Q8"/>
    <mergeCell ref="M9:Q9"/>
    <mergeCell ref="A14:AD14"/>
    <mergeCell ref="A25:AC25"/>
    <mergeCell ref="A28:D28"/>
    <mergeCell ref="A29:D29"/>
    <mergeCell ref="E28:AD28"/>
    <mergeCell ref="E29:AD29"/>
    <mergeCell ref="C16:AC16"/>
    <mergeCell ref="C17:AC17"/>
    <mergeCell ref="C18:AC18"/>
    <mergeCell ref="C19:AC19"/>
    <mergeCell ref="C20:AC20"/>
    <mergeCell ref="C21:AC21"/>
    <mergeCell ref="C22:AC22"/>
    <mergeCell ref="C23:AC23"/>
    <mergeCell ref="C24:AC24"/>
    <mergeCell ref="A1:F1"/>
    <mergeCell ref="A5:L5"/>
    <mergeCell ref="S7:AD7"/>
    <mergeCell ref="S9:AC9"/>
    <mergeCell ref="S8:AD8"/>
  </mergeCells>
  <phoneticPr fontId="9"/>
  <hyperlinks>
    <hyperlink ref="AF2:AG2" location="工事関係書類一覧表!F7" display="一覧表へ戻る" xr:uid="{BFE1148F-8DC1-4953-9D69-9A9A0804E71C}"/>
    <hyperlink ref="AF3:AG3" location="入力表!D18" display="入力表へ戻る" xr:uid="{20430B1B-903F-4F2A-8FB9-13E8755D4D99}"/>
  </hyperlinks>
  <printOptions horizontalCentered="1"/>
  <pageMargins left="0.70866141732283472" right="0.5118110236220472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dimension ref="A1:AK40"/>
  <sheetViews>
    <sheetView showGridLines="0" view="pageBreakPreview" zoomScaleNormal="100" zoomScaleSheetLayoutView="100" workbookViewId="0">
      <selection activeCell="AG5" sqref="AG5:AK5"/>
    </sheetView>
  </sheetViews>
  <sheetFormatPr defaultColWidth="2.75" defaultRowHeight="13.5"/>
  <cols>
    <col min="1" max="16384" width="2.75" style="250"/>
  </cols>
  <sheetData>
    <row r="1" spans="1:37">
      <c r="A1" s="189" t="s">
        <v>639</v>
      </c>
    </row>
    <row r="4" spans="1:37" ht="21">
      <c r="A4" s="1520" t="s">
        <v>640</v>
      </c>
      <c r="B4" s="1520"/>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c r="AD4" s="1520"/>
      <c r="AE4" s="1520"/>
      <c r="AF4" s="255"/>
      <c r="AG4" s="1382" t="s">
        <v>385</v>
      </c>
      <c r="AH4" s="1382"/>
      <c r="AI4" s="1382"/>
      <c r="AJ4" s="1382"/>
      <c r="AK4" s="1382"/>
    </row>
    <row r="5" spans="1:37">
      <c r="AG5" s="1382" t="s">
        <v>606</v>
      </c>
      <c r="AH5" s="1382"/>
      <c r="AI5" s="1382"/>
      <c r="AJ5" s="1382"/>
      <c r="AK5" s="1382"/>
    </row>
    <row r="10" spans="1:37" ht="27" customHeight="1">
      <c r="C10" s="256" t="s">
        <v>621</v>
      </c>
      <c r="E10" s="1521" t="s">
        <v>323</v>
      </c>
      <c r="F10" s="1521"/>
      <c r="G10" s="1521"/>
      <c r="H10" s="1521"/>
      <c r="J10" s="1530" t="str">
        <f>IF(入力表!B2="","",入力表!B2)</f>
        <v/>
      </c>
      <c r="K10" s="1530"/>
      <c r="L10" s="1530"/>
      <c r="M10" s="1530"/>
      <c r="N10" s="1530"/>
      <c r="O10" s="1530"/>
      <c r="P10" s="1530"/>
      <c r="Q10" s="1530"/>
      <c r="R10" s="1530"/>
      <c r="S10" s="1530"/>
      <c r="T10" s="1530"/>
      <c r="U10" s="1530"/>
      <c r="V10" s="1530"/>
      <c r="W10" s="1530"/>
      <c r="X10" s="1530"/>
      <c r="Y10" s="1530"/>
      <c r="Z10" s="1530"/>
      <c r="AA10" s="1530"/>
      <c r="AB10" s="1530"/>
      <c r="AC10" s="1530"/>
      <c r="AD10" s="1530"/>
      <c r="AE10" s="1530"/>
    </row>
    <row r="11" spans="1:37" ht="27" customHeight="1">
      <c r="C11" s="256" t="s">
        <v>641</v>
      </c>
      <c r="E11" s="1521" t="s">
        <v>324</v>
      </c>
      <c r="F11" s="1521"/>
      <c r="G11" s="1521"/>
      <c r="H11" s="1521"/>
      <c r="J11" s="1530" t="str">
        <f>IF(入力表!B3="","",入力表!B3)</f>
        <v/>
      </c>
      <c r="K11" s="1530"/>
      <c r="L11" s="1530"/>
      <c r="M11" s="1530"/>
      <c r="N11" s="1530"/>
      <c r="O11" s="1530"/>
      <c r="P11" s="1530"/>
      <c r="Q11" s="1530"/>
      <c r="R11" s="1530"/>
      <c r="S11" s="1530"/>
      <c r="T11" s="1530"/>
      <c r="U11" s="1530"/>
      <c r="V11" s="1530"/>
      <c r="W11" s="1530"/>
      <c r="X11" s="1530"/>
      <c r="Y11" s="1530"/>
      <c r="Z11" s="1530"/>
      <c r="AA11" s="1530"/>
      <c r="AB11" s="1530"/>
      <c r="AC11" s="1530"/>
      <c r="AD11" s="1530"/>
      <c r="AE11" s="1530"/>
    </row>
    <row r="12" spans="1:37" ht="27" customHeight="1">
      <c r="C12" s="256" t="s">
        <v>628</v>
      </c>
      <c r="E12" s="1521" t="s">
        <v>325</v>
      </c>
      <c r="F12" s="1521"/>
      <c r="G12" s="1521"/>
      <c r="H12" s="1521"/>
      <c r="J12" s="1530" t="str">
        <f>IF(入力表!B4="","",入力表!B4)</f>
        <v/>
      </c>
      <c r="K12" s="1530"/>
      <c r="L12" s="1530"/>
      <c r="M12" s="1530"/>
      <c r="N12" s="1530"/>
      <c r="O12" s="1530"/>
      <c r="P12" s="1530"/>
      <c r="Q12" s="1530"/>
      <c r="R12" s="1530"/>
      <c r="S12" s="1530"/>
      <c r="T12" s="1530"/>
      <c r="U12" s="1530"/>
      <c r="V12" s="1530"/>
      <c r="W12" s="1530"/>
      <c r="X12" s="1530"/>
      <c r="Y12" s="1530"/>
      <c r="Z12" s="1530"/>
      <c r="AA12" s="1530"/>
      <c r="AB12" s="1530"/>
      <c r="AC12" s="1530"/>
      <c r="AD12" s="1530"/>
      <c r="AE12" s="1530"/>
    </row>
    <row r="13" spans="1:37" ht="27" customHeight="1">
      <c r="C13" s="256" t="s">
        <v>630</v>
      </c>
      <c r="E13" s="1521" t="s">
        <v>642</v>
      </c>
      <c r="F13" s="1521"/>
      <c r="G13" s="1521"/>
      <c r="H13" s="1521"/>
      <c r="J13" s="1533" t="str">
        <f>IF(入力表!B5="","令和　　年　　月　　日",入力表!B5)</f>
        <v>令和　　年　　月　　日</v>
      </c>
      <c r="K13" s="1533"/>
      <c r="L13" s="1533"/>
      <c r="M13" s="1533"/>
      <c r="N13" s="1533"/>
      <c r="O13" s="1533"/>
      <c r="P13" s="1533"/>
      <c r="Q13" s="1533"/>
      <c r="R13" s="1533"/>
      <c r="S13" s="1533"/>
      <c r="T13" s="1533"/>
      <c r="U13" s="1533"/>
      <c r="V13" s="1533"/>
      <c r="W13" s="1533"/>
      <c r="X13" s="1533"/>
      <c r="Y13" s="1533"/>
      <c r="Z13" s="1533"/>
      <c r="AA13" s="1533"/>
      <c r="AB13" s="1533"/>
      <c r="AC13" s="1533"/>
      <c r="AD13" s="1533"/>
      <c r="AE13" s="1533"/>
    </row>
    <row r="14" spans="1:37" ht="18" customHeight="1">
      <c r="C14" s="1534" t="s">
        <v>643</v>
      </c>
      <c r="E14" s="1521" t="s">
        <v>644</v>
      </c>
      <c r="F14" s="1521"/>
      <c r="G14" s="1521"/>
      <c r="H14" s="1521"/>
      <c r="J14" s="250" t="s">
        <v>645</v>
      </c>
      <c r="K14" s="1531" t="str">
        <f>IF(入力表!B6="","令和　　年　　月　　日",入力表!B6)</f>
        <v>令和　　年　　月　　日</v>
      </c>
      <c r="L14" s="1531"/>
      <c r="M14" s="1531"/>
      <c r="N14" s="1531"/>
      <c r="O14" s="1531"/>
      <c r="P14" s="1531"/>
      <c r="Q14" s="1531"/>
      <c r="R14" s="1531"/>
      <c r="S14" s="1531"/>
      <c r="T14" s="1531"/>
      <c r="U14" s="1531"/>
    </row>
    <row r="15" spans="1:37" ht="18" customHeight="1">
      <c r="C15" s="1534"/>
      <c r="E15" s="1521"/>
      <c r="F15" s="1521"/>
      <c r="G15" s="1521"/>
      <c r="H15" s="1521"/>
      <c r="J15" s="250" t="s">
        <v>646</v>
      </c>
      <c r="K15" s="1531" t="str">
        <f>IF(入力表!E6="","令和　　年　　月　　日",入力表!E6)</f>
        <v>令和　　年　　月　　日</v>
      </c>
      <c r="L15" s="1531"/>
      <c r="M15" s="1531"/>
      <c r="N15" s="1531"/>
      <c r="O15" s="1531"/>
      <c r="P15" s="1531"/>
      <c r="Q15" s="1531"/>
      <c r="R15" s="1531"/>
      <c r="S15" s="1531"/>
      <c r="T15" s="1531"/>
      <c r="U15" s="1531"/>
    </row>
    <row r="16" spans="1:37">
      <c r="C16" s="251"/>
    </row>
    <row r="17" spans="3:31" ht="22.5" customHeight="1">
      <c r="C17" s="256" t="s">
        <v>647</v>
      </c>
      <c r="E17" s="1519" t="s">
        <v>648</v>
      </c>
      <c r="F17" s="1519"/>
      <c r="G17" s="1519"/>
      <c r="H17" s="1519"/>
      <c r="K17" s="1531"/>
      <c r="L17" s="1531"/>
      <c r="M17" s="1531"/>
      <c r="N17" s="1531"/>
      <c r="O17" s="1531"/>
      <c r="P17" s="1531"/>
      <c r="Q17" s="1531"/>
      <c r="R17" s="1531"/>
      <c r="S17" s="1531"/>
      <c r="T17" s="1531"/>
      <c r="U17" s="1531"/>
    </row>
    <row r="20" spans="3:31">
      <c r="E20" s="250" t="s">
        <v>649</v>
      </c>
    </row>
    <row r="26" spans="3:31">
      <c r="L26" s="1532" t="str">
        <f>IF(入力表!D19="","令和　　年　　月　　日",入力表!D19)</f>
        <v>令和　　年　　月　　日</v>
      </c>
      <c r="M26" s="1532"/>
      <c r="N26" s="1532"/>
      <c r="O26" s="1532"/>
      <c r="P26" s="1532"/>
      <c r="Q26" s="1532"/>
      <c r="R26" s="1532"/>
      <c r="S26" s="1532"/>
      <c r="T26" s="1532"/>
      <c r="U26" s="1532"/>
      <c r="V26" s="1532"/>
    </row>
    <row r="29" spans="3:31" ht="18" customHeight="1">
      <c r="M29" s="1521" t="s">
        <v>332</v>
      </c>
      <c r="N29" s="1521"/>
      <c r="O29" s="1521"/>
      <c r="P29" s="1521"/>
      <c r="R29" s="1530" t="str">
        <f>IF(入力表!B11="","",入力表!B11)</f>
        <v/>
      </c>
      <c r="S29" s="1530"/>
      <c r="T29" s="1530"/>
      <c r="U29" s="1530"/>
      <c r="V29" s="1530"/>
      <c r="W29" s="1530"/>
      <c r="X29" s="1530"/>
      <c r="Y29" s="1530"/>
      <c r="Z29" s="1530"/>
      <c r="AA29" s="1530"/>
      <c r="AB29" s="1530"/>
      <c r="AC29" s="1530"/>
      <c r="AD29" s="1530"/>
      <c r="AE29" s="1530"/>
    </row>
    <row r="30" spans="3:31" ht="18" customHeight="1">
      <c r="M30" s="1530" t="s">
        <v>386</v>
      </c>
      <c r="N30" s="1530"/>
      <c r="O30" s="1530"/>
      <c r="P30" s="1530"/>
      <c r="Q30" s="1530"/>
      <c r="R30" s="1530" t="str">
        <f>IF(入力表!B12="","",入力表!B12)</f>
        <v/>
      </c>
      <c r="S30" s="1530"/>
      <c r="T30" s="1530"/>
      <c r="U30" s="1530"/>
      <c r="V30" s="1530"/>
      <c r="W30" s="1530"/>
      <c r="X30" s="1530"/>
      <c r="Y30" s="1530"/>
      <c r="Z30" s="1530"/>
      <c r="AA30" s="1530"/>
      <c r="AB30" s="1530"/>
      <c r="AC30" s="1530"/>
      <c r="AD30" s="1530"/>
    </row>
    <row r="31" spans="3:31" ht="18" customHeight="1">
      <c r="M31" s="1521" t="s">
        <v>650</v>
      </c>
      <c r="N31" s="1521"/>
      <c r="O31" s="1521"/>
      <c r="P31" s="1521"/>
      <c r="R31" s="1530" t="str">
        <f>IF(入力表!B13="","",入力表!B13)</f>
        <v/>
      </c>
      <c r="S31" s="1530"/>
      <c r="T31" s="1530"/>
      <c r="U31" s="1530"/>
      <c r="V31" s="1530"/>
      <c r="W31" s="1530"/>
      <c r="X31" s="1530"/>
      <c r="Y31" s="1530"/>
      <c r="Z31" s="1530"/>
      <c r="AA31" s="1530"/>
      <c r="AB31" s="1530"/>
      <c r="AC31" s="250" t="s">
        <v>613</v>
      </c>
    </row>
    <row r="40" spans="6:6" ht="17.25">
      <c r="F40" s="250" t="s">
        <v>651</v>
      </c>
    </row>
  </sheetData>
  <mergeCells count="24">
    <mergeCell ref="J11:AE11"/>
    <mergeCell ref="AG5:AK5"/>
    <mergeCell ref="C14:C15"/>
    <mergeCell ref="E14:H15"/>
    <mergeCell ref="K14:U14"/>
    <mergeCell ref="K15:U15"/>
    <mergeCell ref="E12:H12"/>
    <mergeCell ref="J12:AE12"/>
    <mergeCell ref="AG4:AK4"/>
    <mergeCell ref="M31:P31"/>
    <mergeCell ref="R31:AB31"/>
    <mergeCell ref="E17:H17"/>
    <mergeCell ref="K17:U17"/>
    <mergeCell ref="L26:V26"/>
    <mergeCell ref="M29:P29"/>
    <mergeCell ref="R29:AE29"/>
    <mergeCell ref="M30:Q30"/>
    <mergeCell ref="R30:AD30"/>
    <mergeCell ref="E13:H13"/>
    <mergeCell ref="J13:AE13"/>
    <mergeCell ref="A4:AE4"/>
    <mergeCell ref="E10:H10"/>
    <mergeCell ref="J10:AE10"/>
    <mergeCell ref="E11:H11"/>
  </mergeCells>
  <phoneticPr fontId="9"/>
  <conditionalFormatting sqref="J13:AE13 K14:U15 K17:U17">
    <cfRule type="cellIs" dxfId="2080" priority="1" stopIfTrue="1" operator="equal">
      <formula>""</formula>
    </cfRule>
  </conditionalFormatting>
  <dataValidations count="3">
    <dataValidation imeMode="off" allowBlank="1" showInputMessage="1" showErrorMessage="1" sqref="J13:AE13 JF13:KA13 TB13:TW13 ACX13:ADS13 AMT13:ANO13 AWP13:AXK13 BGL13:BHG13 BQH13:BRC13 CAD13:CAY13 CJZ13:CKU13 CTV13:CUQ13 DDR13:DEM13 DNN13:DOI13 DXJ13:DYE13 EHF13:EIA13 ERB13:ERW13 FAX13:FBS13 FKT13:FLO13 FUP13:FVK13 GEL13:GFG13 GOH13:GPC13 GYD13:GYY13 HHZ13:HIU13 HRV13:HSQ13 IBR13:ICM13 ILN13:IMI13 IVJ13:IWE13 JFF13:JGA13 JPB13:JPW13 JYX13:JZS13 KIT13:KJO13 KSP13:KTK13 LCL13:LDG13 LMH13:LNC13 LWD13:LWY13 MFZ13:MGU13 MPV13:MQQ13 MZR13:NAM13 NJN13:NKI13 NTJ13:NUE13 ODF13:OEA13 ONB13:ONW13 OWX13:OXS13 PGT13:PHO13 PQP13:PRK13 QAL13:QBG13 QKH13:QLC13 QUD13:QUY13 RDZ13:REU13 RNV13:ROQ13 RXR13:RYM13 SHN13:SII13 SRJ13:SSE13 TBF13:TCA13 TLB13:TLW13 TUX13:TVS13 UET13:UFO13 UOP13:UPK13 UYL13:UZG13 VIH13:VJC13 VSD13:VSY13 WBZ13:WCU13 WLV13:WMQ13 WVR13:WWM13 J65549:AE65549 JF65549:KA65549 TB65549:TW65549 ACX65549:ADS65549 AMT65549:ANO65549 AWP65549:AXK65549 BGL65549:BHG65549 BQH65549:BRC65549 CAD65549:CAY65549 CJZ65549:CKU65549 CTV65549:CUQ65549 DDR65549:DEM65549 DNN65549:DOI65549 DXJ65549:DYE65549 EHF65549:EIA65549 ERB65549:ERW65549 FAX65549:FBS65549 FKT65549:FLO65549 FUP65549:FVK65549 GEL65549:GFG65549 GOH65549:GPC65549 GYD65549:GYY65549 HHZ65549:HIU65549 HRV65549:HSQ65549 IBR65549:ICM65549 ILN65549:IMI65549 IVJ65549:IWE65549 JFF65549:JGA65549 JPB65549:JPW65549 JYX65549:JZS65549 KIT65549:KJO65549 KSP65549:KTK65549 LCL65549:LDG65549 LMH65549:LNC65549 LWD65549:LWY65549 MFZ65549:MGU65549 MPV65549:MQQ65549 MZR65549:NAM65549 NJN65549:NKI65549 NTJ65549:NUE65549 ODF65549:OEA65549 ONB65549:ONW65549 OWX65549:OXS65549 PGT65549:PHO65549 PQP65549:PRK65549 QAL65549:QBG65549 QKH65549:QLC65549 QUD65549:QUY65549 RDZ65549:REU65549 RNV65549:ROQ65549 RXR65549:RYM65549 SHN65549:SII65549 SRJ65549:SSE65549 TBF65549:TCA65549 TLB65549:TLW65549 TUX65549:TVS65549 UET65549:UFO65549 UOP65549:UPK65549 UYL65549:UZG65549 VIH65549:VJC65549 VSD65549:VSY65549 WBZ65549:WCU65549 WLV65549:WMQ65549 WVR65549:WWM65549 J131085:AE131085 JF131085:KA131085 TB131085:TW131085 ACX131085:ADS131085 AMT131085:ANO131085 AWP131085:AXK131085 BGL131085:BHG131085 BQH131085:BRC131085 CAD131085:CAY131085 CJZ131085:CKU131085 CTV131085:CUQ131085 DDR131085:DEM131085 DNN131085:DOI131085 DXJ131085:DYE131085 EHF131085:EIA131085 ERB131085:ERW131085 FAX131085:FBS131085 FKT131085:FLO131085 FUP131085:FVK131085 GEL131085:GFG131085 GOH131085:GPC131085 GYD131085:GYY131085 HHZ131085:HIU131085 HRV131085:HSQ131085 IBR131085:ICM131085 ILN131085:IMI131085 IVJ131085:IWE131085 JFF131085:JGA131085 JPB131085:JPW131085 JYX131085:JZS131085 KIT131085:KJO131085 KSP131085:KTK131085 LCL131085:LDG131085 LMH131085:LNC131085 LWD131085:LWY131085 MFZ131085:MGU131085 MPV131085:MQQ131085 MZR131085:NAM131085 NJN131085:NKI131085 NTJ131085:NUE131085 ODF131085:OEA131085 ONB131085:ONW131085 OWX131085:OXS131085 PGT131085:PHO131085 PQP131085:PRK131085 QAL131085:QBG131085 QKH131085:QLC131085 QUD131085:QUY131085 RDZ131085:REU131085 RNV131085:ROQ131085 RXR131085:RYM131085 SHN131085:SII131085 SRJ131085:SSE131085 TBF131085:TCA131085 TLB131085:TLW131085 TUX131085:TVS131085 UET131085:UFO131085 UOP131085:UPK131085 UYL131085:UZG131085 VIH131085:VJC131085 VSD131085:VSY131085 WBZ131085:WCU131085 WLV131085:WMQ131085 WVR131085:WWM131085 J196621:AE196621 JF196621:KA196621 TB196621:TW196621 ACX196621:ADS196621 AMT196621:ANO196621 AWP196621:AXK196621 BGL196621:BHG196621 BQH196621:BRC196621 CAD196621:CAY196621 CJZ196621:CKU196621 CTV196621:CUQ196621 DDR196621:DEM196621 DNN196621:DOI196621 DXJ196621:DYE196621 EHF196621:EIA196621 ERB196621:ERW196621 FAX196621:FBS196621 FKT196621:FLO196621 FUP196621:FVK196621 GEL196621:GFG196621 GOH196621:GPC196621 GYD196621:GYY196621 HHZ196621:HIU196621 HRV196621:HSQ196621 IBR196621:ICM196621 ILN196621:IMI196621 IVJ196621:IWE196621 JFF196621:JGA196621 JPB196621:JPW196621 JYX196621:JZS196621 KIT196621:KJO196621 KSP196621:KTK196621 LCL196621:LDG196621 LMH196621:LNC196621 LWD196621:LWY196621 MFZ196621:MGU196621 MPV196621:MQQ196621 MZR196621:NAM196621 NJN196621:NKI196621 NTJ196621:NUE196621 ODF196621:OEA196621 ONB196621:ONW196621 OWX196621:OXS196621 PGT196621:PHO196621 PQP196621:PRK196621 QAL196621:QBG196621 QKH196621:QLC196621 QUD196621:QUY196621 RDZ196621:REU196621 RNV196621:ROQ196621 RXR196621:RYM196621 SHN196621:SII196621 SRJ196621:SSE196621 TBF196621:TCA196621 TLB196621:TLW196621 TUX196621:TVS196621 UET196621:UFO196621 UOP196621:UPK196621 UYL196621:UZG196621 VIH196621:VJC196621 VSD196621:VSY196621 WBZ196621:WCU196621 WLV196621:WMQ196621 WVR196621:WWM196621 J262157:AE262157 JF262157:KA262157 TB262157:TW262157 ACX262157:ADS262157 AMT262157:ANO262157 AWP262157:AXK262157 BGL262157:BHG262157 BQH262157:BRC262157 CAD262157:CAY262157 CJZ262157:CKU262157 CTV262157:CUQ262157 DDR262157:DEM262157 DNN262157:DOI262157 DXJ262157:DYE262157 EHF262157:EIA262157 ERB262157:ERW262157 FAX262157:FBS262157 FKT262157:FLO262157 FUP262157:FVK262157 GEL262157:GFG262157 GOH262157:GPC262157 GYD262157:GYY262157 HHZ262157:HIU262157 HRV262157:HSQ262157 IBR262157:ICM262157 ILN262157:IMI262157 IVJ262157:IWE262157 JFF262157:JGA262157 JPB262157:JPW262157 JYX262157:JZS262157 KIT262157:KJO262157 KSP262157:KTK262157 LCL262157:LDG262157 LMH262157:LNC262157 LWD262157:LWY262157 MFZ262157:MGU262157 MPV262157:MQQ262157 MZR262157:NAM262157 NJN262157:NKI262157 NTJ262157:NUE262157 ODF262157:OEA262157 ONB262157:ONW262157 OWX262157:OXS262157 PGT262157:PHO262157 PQP262157:PRK262157 QAL262157:QBG262157 QKH262157:QLC262157 QUD262157:QUY262157 RDZ262157:REU262157 RNV262157:ROQ262157 RXR262157:RYM262157 SHN262157:SII262157 SRJ262157:SSE262157 TBF262157:TCA262157 TLB262157:TLW262157 TUX262157:TVS262157 UET262157:UFO262157 UOP262157:UPK262157 UYL262157:UZG262157 VIH262157:VJC262157 VSD262157:VSY262157 WBZ262157:WCU262157 WLV262157:WMQ262157 WVR262157:WWM262157 J327693:AE327693 JF327693:KA327693 TB327693:TW327693 ACX327693:ADS327693 AMT327693:ANO327693 AWP327693:AXK327693 BGL327693:BHG327693 BQH327693:BRC327693 CAD327693:CAY327693 CJZ327693:CKU327693 CTV327693:CUQ327693 DDR327693:DEM327693 DNN327693:DOI327693 DXJ327693:DYE327693 EHF327693:EIA327693 ERB327693:ERW327693 FAX327693:FBS327693 FKT327693:FLO327693 FUP327693:FVK327693 GEL327693:GFG327693 GOH327693:GPC327693 GYD327693:GYY327693 HHZ327693:HIU327693 HRV327693:HSQ327693 IBR327693:ICM327693 ILN327693:IMI327693 IVJ327693:IWE327693 JFF327693:JGA327693 JPB327693:JPW327693 JYX327693:JZS327693 KIT327693:KJO327693 KSP327693:KTK327693 LCL327693:LDG327693 LMH327693:LNC327693 LWD327693:LWY327693 MFZ327693:MGU327693 MPV327693:MQQ327693 MZR327693:NAM327693 NJN327693:NKI327693 NTJ327693:NUE327693 ODF327693:OEA327693 ONB327693:ONW327693 OWX327693:OXS327693 PGT327693:PHO327693 PQP327693:PRK327693 QAL327693:QBG327693 QKH327693:QLC327693 QUD327693:QUY327693 RDZ327693:REU327693 RNV327693:ROQ327693 RXR327693:RYM327693 SHN327693:SII327693 SRJ327693:SSE327693 TBF327693:TCA327693 TLB327693:TLW327693 TUX327693:TVS327693 UET327693:UFO327693 UOP327693:UPK327693 UYL327693:UZG327693 VIH327693:VJC327693 VSD327693:VSY327693 WBZ327693:WCU327693 WLV327693:WMQ327693 WVR327693:WWM327693 J393229:AE393229 JF393229:KA393229 TB393229:TW393229 ACX393229:ADS393229 AMT393229:ANO393229 AWP393229:AXK393229 BGL393229:BHG393229 BQH393229:BRC393229 CAD393229:CAY393229 CJZ393229:CKU393229 CTV393229:CUQ393229 DDR393229:DEM393229 DNN393229:DOI393229 DXJ393229:DYE393229 EHF393229:EIA393229 ERB393229:ERW393229 FAX393229:FBS393229 FKT393229:FLO393229 FUP393229:FVK393229 GEL393229:GFG393229 GOH393229:GPC393229 GYD393229:GYY393229 HHZ393229:HIU393229 HRV393229:HSQ393229 IBR393229:ICM393229 ILN393229:IMI393229 IVJ393229:IWE393229 JFF393229:JGA393229 JPB393229:JPW393229 JYX393229:JZS393229 KIT393229:KJO393229 KSP393229:KTK393229 LCL393229:LDG393229 LMH393229:LNC393229 LWD393229:LWY393229 MFZ393229:MGU393229 MPV393229:MQQ393229 MZR393229:NAM393229 NJN393229:NKI393229 NTJ393229:NUE393229 ODF393229:OEA393229 ONB393229:ONW393229 OWX393229:OXS393229 PGT393229:PHO393229 PQP393229:PRK393229 QAL393229:QBG393229 QKH393229:QLC393229 QUD393229:QUY393229 RDZ393229:REU393229 RNV393229:ROQ393229 RXR393229:RYM393229 SHN393229:SII393229 SRJ393229:SSE393229 TBF393229:TCA393229 TLB393229:TLW393229 TUX393229:TVS393229 UET393229:UFO393229 UOP393229:UPK393229 UYL393229:UZG393229 VIH393229:VJC393229 VSD393229:VSY393229 WBZ393229:WCU393229 WLV393229:WMQ393229 WVR393229:WWM393229 J458765:AE458765 JF458765:KA458765 TB458765:TW458765 ACX458765:ADS458765 AMT458765:ANO458765 AWP458765:AXK458765 BGL458765:BHG458765 BQH458765:BRC458765 CAD458765:CAY458765 CJZ458765:CKU458765 CTV458765:CUQ458765 DDR458765:DEM458765 DNN458765:DOI458765 DXJ458765:DYE458765 EHF458765:EIA458765 ERB458765:ERW458765 FAX458765:FBS458765 FKT458765:FLO458765 FUP458765:FVK458765 GEL458765:GFG458765 GOH458765:GPC458765 GYD458765:GYY458765 HHZ458765:HIU458765 HRV458765:HSQ458765 IBR458765:ICM458765 ILN458765:IMI458765 IVJ458765:IWE458765 JFF458765:JGA458765 JPB458765:JPW458765 JYX458765:JZS458765 KIT458765:KJO458765 KSP458765:KTK458765 LCL458765:LDG458765 LMH458765:LNC458765 LWD458765:LWY458765 MFZ458765:MGU458765 MPV458765:MQQ458765 MZR458765:NAM458765 NJN458765:NKI458765 NTJ458765:NUE458765 ODF458765:OEA458765 ONB458765:ONW458765 OWX458765:OXS458765 PGT458765:PHO458765 PQP458765:PRK458765 QAL458765:QBG458765 QKH458765:QLC458765 QUD458765:QUY458765 RDZ458765:REU458765 RNV458765:ROQ458765 RXR458765:RYM458765 SHN458765:SII458765 SRJ458765:SSE458765 TBF458765:TCA458765 TLB458765:TLW458765 TUX458765:TVS458765 UET458765:UFO458765 UOP458765:UPK458765 UYL458765:UZG458765 VIH458765:VJC458765 VSD458765:VSY458765 WBZ458765:WCU458765 WLV458765:WMQ458765 WVR458765:WWM458765 J524301:AE524301 JF524301:KA524301 TB524301:TW524301 ACX524301:ADS524301 AMT524301:ANO524301 AWP524301:AXK524301 BGL524301:BHG524301 BQH524301:BRC524301 CAD524301:CAY524301 CJZ524301:CKU524301 CTV524301:CUQ524301 DDR524301:DEM524301 DNN524301:DOI524301 DXJ524301:DYE524301 EHF524301:EIA524301 ERB524301:ERW524301 FAX524301:FBS524301 FKT524301:FLO524301 FUP524301:FVK524301 GEL524301:GFG524301 GOH524301:GPC524301 GYD524301:GYY524301 HHZ524301:HIU524301 HRV524301:HSQ524301 IBR524301:ICM524301 ILN524301:IMI524301 IVJ524301:IWE524301 JFF524301:JGA524301 JPB524301:JPW524301 JYX524301:JZS524301 KIT524301:KJO524301 KSP524301:KTK524301 LCL524301:LDG524301 LMH524301:LNC524301 LWD524301:LWY524301 MFZ524301:MGU524301 MPV524301:MQQ524301 MZR524301:NAM524301 NJN524301:NKI524301 NTJ524301:NUE524301 ODF524301:OEA524301 ONB524301:ONW524301 OWX524301:OXS524301 PGT524301:PHO524301 PQP524301:PRK524301 QAL524301:QBG524301 QKH524301:QLC524301 QUD524301:QUY524301 RDZ524301:REU524301 RNV524301:ROQ524301 RXR524301:RYM524301 SHN524301:SII524301 SRJ524301:SSE524301 TBF524301:TCA524301 TLB524301:TLW524301 TUX524301:TVS524301 UET524301:UFO524301 UOP524301:UPK524301 UYL524301:UZG524301 VIH524301:VJC524301 VSD524301:VSY524301 WBZ524301:WCU524301 WLV524301:WMQ524301 WVR524301:WWM524301 J589837:AE589837 JF589837:KA589837 TB589837:TW589837 ACX589837:ADS589837 AMT589837:ANO589837 AWP589837:AXK589837 BGL589837:BHG589837 BQH589837:BRC589837 CAD589837:CAY589837 CJZ589837:CKU589837 CTV589837:CUQ589837 DDR589837:DEM589837 DNN589837:DOI589837 DXJ589837:DYE589837 EHF589837:EIA589837 ERB589837:ERW589837 FAX589837:FBS589837 FKT589837:FLO589837 FUP589837:FVK589837 GEL589837:GFG589837 GOH589837:GPC589837 GYD589837:GYY589837 HHZ589837:HIU589837 HRV589837:HSQ589837 IBR589837:ICM589837 ILN589837:IMI589837 IVJ589837:IWE589837 JFF589837:JGA589837 JPB589837:JPW589837 JYX589837:JZS589837 KIT589837:KJO589837 KSP589837:KTK589837 LCL589837:LDG589837 LMH589837:LNC589837 LWD589837:LWY589837 MFZ589837:MGU589837 MPV589837:MQQ589837 MZR589837:NAM589837 NJN589837:NKI589837 NTJ589837:NUE589837 ODF589837:OEA589837 ONB589837:ONW589837 OWX589837:OXS589837 PGT589837:PHO589837 PQP589837:PRK589837 QAL589837:QBG589837 QKH589837:QLC589837 QUD589837:QUY589837 RDZ589837:REU589837 RNV589837:ROQ589837 RXR589837:RYM589837 SHN589837:SII589837 SRJ589837:SSE589837 TBF589837:TCA589837 TLB589837:TLW589837 TUX589837:TVS589837 UET589837:UFO589837 UOP589837:UPK589837 UYL589837:UZG589837 VIH589837:VJC589837 VSD589837:VSY589837 WBZ589837:WCU589837 WLV589837:WMQ589837 WVR589837:WWM589837 J655373:AE655373 JF655373:KA655373 TB655373:TW655373 ACX655373:ADS655373 AMT655373:ANO655373 AWP655373:AXK655373 BGL655373:BHG655373 BQH655373:BRC655373 CAD655373:CAY655373 CJZ655373:CKU655373 CTV655373:CUQ655373 DDR655373:DEM655373 DNN655373:DOI655373 DXJ655373:DYE655373 EHF655373:EIA655373 ERB655373:ERW655373 FAX655373:FBS655373 FKT655373:FLO655373 FUP655373:FVK655373 GEL655373:GFG655373 GOH655373:GPC655373 GYD655373:GYY655373 HHZ655373:HIU655373 HRV655373:HSQ655373 IBR655373:ICM655373 ILN655373:IMI655373 IVJ655373:IWE655373 JFF655373:JGA655373 JPB655373:JPW655373 JYX655373:JZS655373 KIT655373:KJO655373 KSP655373:KTK655373 LCL655373:LDG655373 LMH655373:LNC655373 LWD655373:LWY655373 MFZ655373:MGU655373 MPV655373:MQQ655373 MZR655373:NAM655373 NJN655373:NKI655373 NTJ655373:NUE655373 ODF655373:OEA655373 ONB655373:ONW655373 OWX655373:OXS655373 PGT655373:PHO655373 PQP655373:PRK655373 QAL655373:QBG655373 QKH655373:QLC655373 QUD655373:QUY655373 RDZ655373:REU655373 RNV655373:ROQ655373 RXR655373:RYM655373 SHN655373:SII655373 SRJ655373:SSE655373 TBF655373:TCA655373 TLB655373:TLW655373 TUX655373:TVS655373 UET655373:UFO655373 UOP655373:UPK655373 UYL655373:UZG655373 VIH655373:VJC655373 VSD655373:VSY655373 WBZ655373:WCU655373 WLV655373:WMQ655373 WVR655373:WWM655373 J720909:AE720909 JF720909:KA720909 TB720909:TW720909 ACX720909:ADS720909 AMT720909:ANO720909 AWP720909:AXK720909 BGL720909:BHG720909 BQH720909:BRC720909 CAD720909:CAY720909 CJZ720909:CKU720909 CTV720909:CUQ720909 DDR720909:DEM720909 DNN720909:DOI720909 DXJ720909:DYE720909 EHF720909:EIA720909 ERB720909:ERW720909 FAX720909:FBS720909 FKT720909:FLO720909 FUP720909:FVK720909 GEL720909:GFG720909 GOH720909:GPC720909 GYD720909:GYY720909 HHZ720909:HIU720909 HRV720909:HSQ720909 IBR720909:ICM720909 ILN720909:IMI720909 IVJ720909:IWE720909 JFF720909:JGA720909 JPB720909:JPW720909 JYX720909:JZS720909 KIT720909:KJO720909 KSP720909:KTK720909 LCL720909:LDG720909 LMH720909:LNC720909 LWD720909:LWY720909 MFZ720909:MGU720909 MPV720909:MQQ720909 MZR720909:NAM720909 NJN720909:NKI720909 NTJ720909:NUE720909 ODF720909:OEA720909 ONB720909:ONW720909 OWX720909:OXS720909 PGT720909:PHO720909 PQP720909:PRK720909 QAL720909:QBG720909 QKH720909:QLC720909 QUD720909:QUY720909 RDZ720909:REU720909 RNV720909:ROQ720909 RXR720909:RYM720909 SHN720909:SII720909 SRJ720909:SSE720909 TBF720909:TCA720909 TLB720909:TLW720909 TUX720909:TVS720909 UET720909:UFO720909 UOP720909:UPK720909 UYL720909:UZG720909 VIH720909:VJC720909 VSD720909:VSY720909 WBZ720909:WCU720909 WLV720909:WMQ720909 WVR720909:WWM720909 J786445:AE786445 JF786445:KA786445 TB786445:TW786445 ACX786445:ADS786445 AMT786445:ANO786445 AWP786445:AXK786445 BGL786445:BHG786445 BQH786445:BRC786445 CAD786445:CAY786445 CJZ786445:CKU786445 CTV786445:CUQ786445 DDR786445:DEM786445 DNN786445:DOI786445 DXJ786445:DYE786445 EHF786445:EIA786445 ERB786445:ERW786445 FAX786445:FBS786445 FKT786445:FLO786445 FUP786445:FVK786445 GEL786445:GFG786445 GOH786445:GPC786445 GYD786445:GYY786445 HHZ786445:HIU786445 HRV786445:HSQ786445 IBR786445:ICM786445 ILN786445:IMI786445 IVJ786445:IWE786445 JFF786445:JGA786445 JPB786445:JPW786445 JYX786445:JZS786445 KIT786445:KJO786445 KSP786445:KTK786445 LCL786445:LDG786445 LMH786445:LNC786445 LWD786445:LWY786445 MFZ786445:MGU786445 MPV786445:MQQ786445 MZR786445:NAM786445 NJN786445:NKI786445 NTJ786445:NUE786445 ODF786445:OEA786445 ONB786445:ONW786445 OWX786445:OXS786445 PGT786445:PHO786445 PQP786445:PRK786445 QAL786445:QBG786445 QKH786445:QLC786445 QUD786445:QUY786445 RDZ786445:REU786445 RNV786445:ROQ786445 RXR786445:RYM786445 SHN786445:SII786445 SRJ786445:SSE786445 TBF786445:TCA786445 TLB786445:TLW786445 TUX786445:TVS786445 UET786445:UFO786445 UOP786445:UPK786445 UYL786445:UZG786445 VIH786445:VJC786445 VSD786445:VSY786445 WBZ786445:WCU786445 WLV786445:WMQ786445 WVR786445:WWM786445 J851981:AE851981 JF851981:KA851981 TB851981:TW851981 ACX851981:ADS851981 AMT851981:ANO851981 AWP851981:AXK851981 BGL851981:BHG851981 BQH851981:BRC851981 CAD851981:CAY851981 CJZ851981:CKU851981 CTV851981:CUQ851981 DDR851981:DEM851981 DNN851981:DOI851981 DXJ851981:DYE851981 EHF851981:EIA851981 ERB851981:ERW851981 FAX851981:FBS851981 FKT851981:FLO851981 FUP851981:FVK851981 GEL851981:GFG851981 GOH851981:GPC851981 GYD851981:GYY851981 HHZ851981:HIU851981 HRV851981:HSQ851981 IBR851981:ICM851981 ILN851981:IMI851981 IVJ851981:IWE851981 JFF851981:JGA851981 JPB851981:JPW851981 JYX851981:JZS851981 KIT851981:KJO851981 KSP851981:KTK851981 LCL851981:LDG851981 LMH851981:LNC851981 LWD851981:LWY851981 MFZ851981:MGU851981 MPV851981:MQQ851981 MZR851981:NAM851981 NJN851981:NKI851981 NTJ851981:NUE851981 ODF851981:OEA851981 ONB851981:ONW851981 OWX851981:OXS851981 PGT851981:PHO851981 PQP851981:PRK851981 QAL851981:QBG851981 QKH851981:QLC851981 QUD851981:QUY851981 RDZ851981:REU851981 RNV851981:ROQ851981 RXR851981:RYM851981 SHN851981:SII851981 SRJ851981:SSE851981 TBF851981:TCA851981 TLB851981:TLW851981 TUX851981:TVS851981 UET851981:UFO851981 UOP851981:UPK851981 UYL851981:UZG851981 VIH851981:VJC851981 VSD851981:VSY851981 WBZ851981:WCU851981 WLV851981:WMQ851981 WVR851981:WWM851981 J917517:AE917517 JF917517:KA917517 TB917517:TW917517 ACX917517:ADS917517 AMT917517:ANO917517 AWP917517:AXK917517 BGL917517:BHG917517 BQH917517:BRC917517 CAD917517:CAY917517 CJZ917517:CKU917517 CTV917517:CUQ917517 DDR917517:DEM917517 DNN917517:DOI917517 DXJ917517:DYE917517 EHF917517:EIA917517 ERB917517:ERW917517 FAX917517:FBS917517 FKT917517:FLO917517 FUP917517:FVK917517 GEL917517:GFG917517 GOH917517:GPC917517 GYD917517:GYY917517 HHZ917517:HIU917517 HRV917517:HSQ917517 IBR917517:ICM917517 ILN917517:IMI917517 IVJ917517:IWE917517 JFF917517:JGA917517 JPB917517:JPW917517 JYX917517:JZS917517 KIT917517:KJO917517 KSP917517:KTK917517 LCL917517:LDG917517 LMH917517:LNC917517 LWD917517:LWY917517 MFZ917517:MGU917517 MPV917517:MQQ917517 MZR917517:NAM917517 NJN917517:NKI917517 NTJ917517:NUE917517 ODF917517:OEA917517 ONB917517:ONW917517 OWX917517:OXS917517 PGT917517:PHO917517 PQP917517:PRK917517 QAL917517:QBG917517 QKH917517:QLC917517 QUD917517:QUY917517 RDZ917517:REU917517 RNV917517:ROQ917517 RXR917517:RYM917517 SHN917517:SII917517 SRJ917517:SSE917517 TBF917517:TCA917517 TLB917517:TLW917517 TUX917517:TVS917517 UET917517:UFO917517 UOP917517:UPK917517 UYL917517:UZG917517 VIH917517:VJC917517 VSD917517:VSY917517 WBZ917517:WCU917517 WLV917517:WMQ917517 WVR917517:WWM917517 J983053:AE983053 JF983053:KA983053 TB983053:TW983053 ACX983053:ADS983053 AMT983053:ANO983053 AWP983053:AXK983053 BGL983053:BHG983053 BQH983053:BRC983053 CAD983053:CAY983053 CJZ983053:CKU983053 CTV983053:CUQ983053 DDR983053:DEM983053 DNN983053:DOI983053 DXJ983053:DYE983053 EHF983053:EIA983053 ERB983053:ERW983053 FAX983053:FBS983053 FKT983053:FLO983053 FUP983053:FVK983053 GEL983053:GFG983053 GOH983053:GPC983053 GYD983053:GYY983053 HHZ983053:HIU983053 HRV983053:HSQ983053 IBR983053:ICM983053 ILN983053:IMI983053 IVJ983053:IWE983053 JFF983053:JGA983053 JPB983053:JPW983053 JYX983053:JZS983053 KIT983053:KJO983053 KSP983053:KTK983053 LCL983053:LDG983053 LMH983053:LNC983053 LWD983053:LWY983053 MFZ983053:MGU983053 MPV983053:MQQ983053 MZR983053:NAM983053 NJN983053:NKI983053 NTJ983053:NUE983053 ODF983053:OEA983053 ONB983053:ONW983053 OWX983053:OXS983053 PGT983053:PHO983053 PQP983053:PRK983053 QAL983053:QBG983053 QKH983053:QLC983053 QUD983053:QUY983053 RDZ983053:REU983053 RNV983053:ROQ983053 RXR983053:RYM983053 SHN983053:SII983053 SRJ983053:SSE983053 TBF983053:TCA983053 TLB983053:TLW983053 TUX983053:TVS983053 UET983053:UFO983053 UOP983053:UPK983053 UYL983053:UZG983053 VIH983053:VJC983053 VSD983053:VSY983053 WBZ983053:WCU983053 WLV983053:WMQ983053 WVR983053:WWM983053 K14:U15 JG14:JQ15 TC14:TM15 ACY14:ADI15 AMU14:ANE15 AWQ14:AXA15 BGM14:BGW15 BQI14:BQS15 CAE14:CAO15 CKA14:CKK15 CTW14:CUG15 DDS14:DEC15 DNO14:DNY15 DXK14:DXU15 EHG14:EHQ15 ERC14:ERM15 FAY14:FBI15 FKU14:FLE15 FUQ14:FVA15 GEM14:GEW15 GOI14:GOS15 GYE14:GYO15 HIA14:HIK15 HRW14:HSG15 IBS14:ICC15 ILO14:ILY15 IVK14:IVU15 JFG14:JFQ15 JPC14:JPM15 JYY14:JZI15 KIU14:KJE15 KSQ14:KTA15 LCM14:LCW15 LMI14:LMS15 LWE14:LWO15 MGA14:MGK15 MPW14:MQG15 MZS14:NAC15 NJO14:NJY15 NTK14:NTU15 ODG14:ODQ15 ONC14:ONM15 OWY14:OXI15 PGU14:PHE15 PQQ14:PRA15 QAM14:QAW15 QKI14:QKS15 QUE14:QUO15 REA14:REK15 RNW14:ROG15 RXS14:RYC15 SHO14:SHY15 SRK14:SRU15 TBG14:TBQ15 TLC14:TLM15 TUY14:TVI15 UEU14:UFE15 UOQ14:UPA15 UYM14:UYW15 VII14:VIS15 VSE14:VSO15 WCA14:WCK15 WLW14:WMG15 WVS14:WWC15 K65550:U65551 JG65550:JQ65551 TC65550:TM65551 ACY65550:ADI65551 AMU65550:ANE65551 AWQ65550:AXA65551 BGM65550:BGW65551 BQI65550:BQS65551 CAE65550:CAO65551 CKA65550:CKK65551 CTW65550:CUG65551 DDS65550:DEC65551 DNO65550:DNY65551 DXK65550:DXU65551 EHG65550:EHQ65551 ERC65550:ERM65551 FAY65550:FBI65551 FKU65550:FLE65551 FUQ65550:FVA65551 GEM65550:GEW65551 GOI65550:GOS65551 GYE65550:GYO65551 HIA65550:HIK65551 HRW65550:HSG65551 IBS65550:ICC65551 ILO65550:ILY65551 IVK65550:IVU65551 JFG65550:JFQ65551 JPC65550:JPM65551 JYY65550:JZI65551 KIU65550:KJE65551 KSQ65550:KTA65551 LCM65550:LCW65551 LMI65550:LMS65551 LWE65550:LWO65551 MGA65550:MGK65551 MPW65550:MQG65551 MZS65550:NAC65551 NJO65550:NJY65551 NTK65550:NTU65551 ODG65550:ODQ65551 ONC65550:ONM65551 OWY65550:OXI65551 PGU65550:PHE65551 PQQ65550:PRA65551 QAM65550:QAW65551 QKI65550:QKS65551 QUE65550:QUO65551 REA65550:REK65551 RNW65550:ROG65551 RXS65550:RYC65551 SHO65550:SHY65551 SRK65550:SRU65551 TBG65550:TBQ65551 TLC65550:TLM65551 TUY65550:TVI65551 UEU65550:UFE65551 UOQ65550:UPA65551 UYM65550:UYW65551 VII65550:VIS65551 VSE65550:VSO65551 WCA65550:WCK65551 WLW65550:WMG65551 WVS65550:WWC65551 K131086:U131087 JG131086:JQ131087 TC131086:TM131087 ACY131086:ADI131087 AMU131086:ANE131087 AWQ131086:AXA131087 BGM131086:BGW131087 BQI131086:BQS131087 CAE131086:CAO131087 CKA131086:CKK131087 CTW131086:CUG131087 DDS131086:DEC131087 DNO131086:DNY131087 DXK131086:DXU131087 EHG131086:EHQ131087 ERC131086:ERM131087 FAY131086:FBI131087 FKU131086:FLE131087 FUQ131086:FVA131087 GEM131086:GEW131087 GOI131086:GOS131087 GYE131086:GYO131087 HIA131086:HIK131087 HRW131086:HSG131087 IBS131086:ICC131087 ILO131086:ILY131087 IVK131086:IVU131087 JFG131086:JFQ131087 JPC131086:JPM131087 JYY131086:JZI131087 KIU131086:KJE131087 KSQ131086:KTA131087 LCM131086:LCW131087 LMI131086:LMS131087 LWE131086:LWO131087 MGA131086:MGK131087 MPW131086:MQG131087 MZS131086:NAC131087 NJO131086:NJY131087 NTK131086:NTU131087 ODG131086:ODQ131087 ONC131086:ONM131087 OWY131086:OXI131087 PGU131086:PHE131087 PQQ131086:PRA131087 QAM131086:QAW131087 QKI131086:QKS131087 QUE131086:QUO131087 REA131086:REK131087 RNW131086:ROG131087 RXS131086:RYC131087 SHO131086:SHY131087 SRK131086:SRU131087 TBG131086:TBQ131087 TLC131086:TLM131087 TUY131086:TVI131087 UEU131086:UFE131087 UOQ131086:UPA131087 UYM131086:UYW131087 VII131086:VIS131087 VSE131086:VSO131087 WCA131086:WCK131087 WLW131086:WMG131087 WVS131086:WWC131087 K196622:U196623 JG196622:JQ196623 TC196622:TM196623 ACY196622:ADI196623 AMU196622:ANE196623 AWQ196622:AXA196623 BGM196622:BGW196623 BQI196622:BQS196623 CAE196622:CAO196623 CKA196622:CKK196623 CTW196622:CUG196623 DDS196622:DEC196623 DNO196622:DNY196623 DXK196622:DXU196623 EHG196622:EHQ196623 ERC196622:ERM196623 FAY196622:FBI196623 FKU196622:FLE196623 FUQ196622:FVA196623 GEM196622:GEW196623 GOI196622:GOS196623 GYE196622:GYO196623 HIA196622:HIK196623 HRW196622:HSG196623 IBS196622:ICC196623 ILO196622:ILY196623 IVK196622:IVU196623 JFG196622:JFQ196623 JPC196622:JPM196623 JYY196622:JZI196623 KIU196622:KJE196623 KSQ196622:KTA196623 LCM196622:LCW196623 LMI196622:LMS196623 LWE196622:LWO196623 MGA196622:MGK196623 MPW196622:MQG196623 MZS196622:NAC196623 NJO196622:NJY196623 NTK196622:NTU196623 ODG196622:ODQ196623 ONC196622:ONM196623 OWY196622:OXI196623 PGU196622:PHE196623 PQQ196622:PRA196623 QAM196622:QAW196623 QKI196622:QKS196623 QUE196622:QUO196623 REA196622:REK196623 RNW196622:ROG196623 RXS196622:RYC196623 SHO196622:SHY196623 SRK196622:SRU196623 TBG196622:TBQ196623 TLC196622:TLM196623 TUY196622:TVI196623 UEU196622:UFE196623 UOQ196622:UPA196623 UYM196622:UYW196623 VII196622:VIS196623 VSE196622:VSO196623 WCA196622:WCK196623 WLW196622:WMG196623 WVS196622:WWC196623 K262158:U262159 JG262158:JQ262159 TC262158:TM262159 ACY262158:ADI262159 AMU262158:ANE262159 AWQ262158:AXA262159 BGM262158:BGW262159 BQI262158:BQS262159 CAE262158:CAO262159 CKA262158:CKK262159 CTW262158:CUG262159 DDS262158:DEC262159 DNO262158:DNY262159 DXK262158:DXU262159 EHG262158:EHQ262159 ERC262158:ERM262159 FAY262158:FBI262159 FKU262158:FLE262159 FUQ262158:FVA262159 GEM262158:GEW262159 GOI262158:GOS262159 GYE262158:GYO262159 HIA262158:HIK262159 HRW262158:HSG262159 IBS262158:ICC262159 ILO262158:ILY262159 IVK262158:IVU262159 JFG262158:JFQ262159 JPC262158:JPM262159 JYY262158:JZI262159 KIU262158:KJE262159 KSQ262158:KTA262159 LCM262158:LCW262159 LMI262158:LMS262159 LWE262158:LWO262159 MGA262158:MGK262159 MPW262158:MQG262159 MZS262158:NAC262159 NJO262158:NJY262159 NTK262158:NTU262159 ODG262158:ODQ262159 ONC262158:ONM262159 OWY262158:OXI262159 PGU262158:PHE262159 PQQ262158:PRA262159 QAM262158:QAW262159 QKI262158:QKS262159 QUE262158:QUO262159 REA262158:REK262159 RNW262158:ROG262159 RXS262158:RYC262159 SHO262158:SHY262159 SRK262158:SRU262159 TBG262158:TBQ262159 TLC262158:TLM262159 TUY262158:TVI262159 UEU262158:UFE262159 UOQ262158:UPA262159 UYM262158:UYW262159 VII262158:VIS262159 VSE262158:VSO262159 WCA262158:WCK262159 WLW262158:WMG262159 WVS262158:WWC262159 K327694:U327695 JG327694:JQ327695 TC327694:TM327695 ACY327694:ADI327695 AMU327694:ANE327695 AWQ327694:AXA327695 BGM327694:BGW327695 BQI327694:BQS327695 CAE327694:CAO327695 CKA327694:CKK327695 CTW327694:CUG327695 DDS327694:DEC327695 DNO327694:DNY327695 DXK327694:DXU327695 EHG327694:EHQ327695 ERC327694:ERM327695 FAY327694:FBI327695 FKU327694:FLE327695 FUQ327694:FVA327695 GEM327694:GEW327695 GOI327694:GOS327695 GYE327694:GYO327695 HIA327694:HIK327695 HRW327694:HSG327695 IBS327694:ICC327695 ILO327694:ILY327695 IVK327694:IVU327695 JFG327694:JFQ327695 JPC327694:JPM327695 JYY327694:JZI327695 KIU327694:KJE327695 KSQ327694:KTA327695 LCM327694:LCW327695 LMI327694:LMS327695 LWE327694:LWO327695 MGA327694:MGK327695 MPW327694:MQG327695 MZS327694:NAC327695 NJO327694:NJY327695 NTK327694:NTU327695 ODG327694:ODQ327695 ONC327694:ONM327695 OWY327694:OXI327695 PGU327694:PHE327695 PQQ327694:PRA327695 QAM327694:QAW327695 QKI327694:QKS327695 QUE327694:QUO327695 REA327694:REK327695 RNW327694:ROG327695 RXS327694:RYC327695 SHO327694:SHY327695 SRK327694:SRU327695 TBG327694:TBQ327695 TLC327694:TLM327695 TUY327694:TVI327695 UEU327694:UFE327695 UOQ327694:UPA327695 UYM327694:UYW327695 VII327694:VIS327695 VSE327694:VSO327695 WCA327694:WCK327695 WLW327694:WMG327695 WVS327694:WWC327695 K393230:U393231 JG393230:JQ393231 TC393230:TM393231 ACY393230:ADI393231 AMU393230:ANE393231 AWQ393230:AXA393231 BGM393230:BGW393231 BQI393230:BQS393231 CAE393230:CAO393231 CKA393230:CKK393231 CTW393230:CUG393231 DDS393230:DEC393231 DNO393230:DNY393231 DXK393230:DXU393231 EHG393230:EHQ393231 ERC393230:ERM393231 FAY393230:FBI393231 FKU393230:FLE393231 FUQ393230:FVA393231 GEM393230:GEW393231 GOI393230:GOS393231 GYE393230:GYO393231 HIA393230:HIK393231 HRW393230:HSG393231 IBS393230:ICC393231 ILO393230:ILY393231 IVK393230:IVU393231 JFG393230:JFQ393231 JPC393230:JPM393231 JYY393230:JZI393231 KIU393230:KJE393231 KSQ393230:KTA393231 LCM393230:LCW393231 LMI393230:LMS393231 LWE393230:LWO393231 MGA393230:MGK393231 MPW393230:MQG393231 MZS393230:NAC393231 NJO393230:NJY393231 NTK393230:NTU393231 ODG393230:ODQ393231 ONC393230:ONM393231 OWY393230:OXI393231 PGU393230:PHE393231 PQQ393230:PRA393231 QAM393230:QAW393231 QKI393230:QKS393231 QUE393230:QUO393231 REA393230:REK393231 RNW393230:ROG393231 RXS393230:RYC393231 SHO393230:SHY393231 SRK393230:SRU393231 TBG393230:TBQ393231 TLC393230:TLM393231 TUY393230:TVI393231 UEU393230:UFE393231 UOQ393230:UPA393231 UYM393230:UYW393231 VII393230:VIS393231 VSE393230:VSO393231 WCA393230:WCK393231 WLW393230:WMG393231 WVS393230:WWC393231 K458766:U458767 JG458766:JQ458767 TC458766:TM458767 ACY458766:ADI458767 AMU458766:ANE458767 AWQ458766:AXA458767 BGM458766:BGW458767 BQI458766:BQS458767 CAE458766:CAO458767 CKA458766:CKK458767 CTW458766:CUG458767 DDS458766:DEC458767 DNO458766:DNY458767 DXK458766:DXU458767 EHG458766:EHQ458767 ERC458766:ERM458767 FAY458766:FBI458767 FKU458766:FLE458767 FUQ458766:FVA458767 GEM458766:GEW458767 GOI458766:GOS458767 GYE458766:GYO458767 HIA458766:HIK458767 HRW458766:HSG458767 IBS458766:ICC458767 ILO458766:ILY458767 IVK458766:IVU458767 JFG458766:JFQ458767 JPC458766:JPM458767 JYY458766:JZI458767 KIU458766:KJE458767 KSQ458766:KTA458767 LCM458766:LCW458767 LMI458766:LMS458767 LWE458766:LWO458767 MGA458766:MGK458767 MPW458766:MQG458767 MZS458766:NAC458767 NJO458766:NJY458767 NTK458766:NTU458767 ODG458766:ODQ458767 ONC458766:ONM458767 OWY458766:OXI458767 PGU458766:PHE458767 PQQ458766:PRA458767 QAM458766:QAW458767 QKI458766:QKS458767 QUE458766:QUO458767 REA458766:REK458767 RNW458766:ROG458767 RXS458766:RYC458767 SHO458766:SHY458767 SRK458766:SRU458767 TBG458766:TBQ458767 TLC458766:TLM458767 TUY458766:TVI458767 UEU458766:UFE458767 UOQ458766:UPA458767 UYM458766:UYW458767 VII458766:VIS458767 VSE458766:VSO458767 WCA458766:WCK458767 WLW458766:WMG458767 WVS458766:WWC458767 K524302:U524303 JG524302:JQ524303 TC524302:TM524303 ACY524302:ADI524303 AMU524302:ANE524303 AWQ524302:AXA524303 BGM524302:BGW524303 BQI524302:BQS524303 CAE524302:CAO524303 CKA524302:CKK524303 CTW524302:CUG524303 DDS524302:DEC524303 DNO524302:DNY524303 DXK524302:DXU524303 EHG524302:EHQ524303 ERC524302:ERM524303 FAY524302:FBI524303 FKU524302:FLE524303 FUQ524302:FVA524303 GEM524302:GEW524303 GOI524302:GOS524303 GYE524302:GYO524303 HIA524302:HIK524303 HRW524302:HSG524303 IBS524302:ICC524303 ILO524302:ILY524303 IVK524302:IVU524303 JFG524302:JFQ524303 JPC524302:JPM524303 JYY524302:JZI524303 KIU524302:KJE524303 KSQ524302:KTA524303 LCM524302:LCW524303 LMI524302:LMS524303 LWE524302:LWO524303 MGA524302:MGK524303 MPW524302:MQG524303 MZS524302:NAC524303 NJO524302:NJY524303 NTK524302:NTU524303 ODG524302:ODQ524303 ONC524302:ONM524303 OWY524302:OXI524303 PGU524302:PHE524303 PQQ524302:PRA524303 QAM524302:QAW524303 QKI524302:QKS524303 QUE524302:QUO524303 REA524302:REK524303 RNW524302:ROG524303 RXS524302:RYC524303 SHO524302:SHY524303 SRK524302:SRU524303 TBG524302:TBQ524303 TLC524302:TLM524303 TUY524302:TVI524303 UEU524302:UFE524303 UOQ524302:UPA524303 UYM524302:UYW524303 VII524302:VIS524303 VSE524302:VSO524303 WCA524302:WCK524303 WLW524302:WMG524303 WVS524302:WWC524303 K589838:U589839 JG589838:JQ589839 TC589838:TM589839 ACY589838:ADI589839 AMU589838:ANE589839 AWQ589838:AXA589839 BGM589838:BGW589839 BQI589838:BQS589839 CAE589838:CAO589839 CKA589838:CKK589839 CTW589838:CUG589839 DDS589838:DEC589839 DNO589838:DNY589839 DXK589838:DXU589839 EHG589838:EHQ589839 ERC589838:ERM589839 FAY589838:FBI589839 FKU589838:FLE589839 FUQ589838:FVA589839 GEM589838:GEW589839 GOI589838:GOS589839 GYE589838:GYO589839 HIA589838:HIK589839 HRW589838:HSG589839 IBS589838:ICC589839 ILO589838:ILY589839 IVK589838:IVU589839 JFG589838:JFQ589839 JPC589838:JPM589839 JYY589838:JZI589839 KIU589838:KJE589839 KSQ589838:KTA589839 LCM589838:LCW589839 LMI589838:LMS589839 LWE589838:LWO589839 MGA589838:MGK589839 MPW589838:MQG589839 MZS589838:NAC589839 NJO589838:NJY589839 NTK589838:NTU589839 ODG589838:ODQ589839 ONC589838:ONM589839 OWY589838:OXI589839 PGU589838:PHE589839 PQQ589838:PRA589839 QAM589838:QAW589839 QKI589838:QKS589839 QUE589838:QUO589839 REA589838:REK589839 RNW589838:ROG589839 RXS589838:RYC589839 SHO589838:SHY589839 SRK589838:SRU589839 TBG589838:TBQ589839 TLC589838:TLM589839 TUY589838:TVI589839 UEU589838:UFE589839 UOQ589838:UPA589839 UYM589838:UYW589839 VII589838:VIS589839 VSE589838:VSO589839 WCA589838:WCK589839 WLW589838:WMG589839 WVS589838:WWC589839 K655374:U655375 JG655374:JQ655375 TC655374:TM655375 ACY655374:ADI655375 AMU655374:ANE655375 AWQ655374:AXA655375 BGM655374:BGW655375 BQI655374:BQS655375 CAE655374:CAO655375 CKA655374:CKK655375 CTW655374:CUG655375 DDS655374:DEC655375 DNO655374:DNY655375 DXK655374:DXU655375 EHG655374:EHQ655375 ERC655374:ERM655375 FAY655374:FBI655375 FKU655374:FLE655375 FUQ655374:FVA655375 GEM655374:GEW655375 GOI655374:GOS655375 GYE655374:GYO655375 HIA655374:HIK655375 HRW655374:HSG655375 IBS655374:ICC655375 ILO655374:ILY655375 IVK655374:IVU655375 JFG655374:JFQ655375 JPC655374:JPM655375 JYY655374:JZI655375 KIU655374:KJE655375 KSQ655374:KTA655375 LCM655374:LCW655375 LMI655374:LMS655375 LWE655374:LWO655375 MGA655374:MGK655375 MPW655374:MQG655375 MZS655374:NAC655375 NJO655374:NJY655375 NTK655374:NTU655375 ODG655374:ODQ655375 ONC655374:ONM655375 OWY655374:OXI655375 PGU655374:PHE655375 PQQ655374:PRA655375 QAM655374:QAW655375 QKI655374:QKS655375 QUE655374:QUO655375 REA655374:REK655375 RNW655374:ROG655375 RXS655374:RYC655375 SHO655374:SHY655375 SRK655374:SRU655375 TBG655374:TBQ655375 TLC655374:TLM655375 TUY655374:TVI655375 UEU655374:UFE655375 UOQ655374:UPA655375 UYM655374:UYW655375 VII655374:VIS655375 VSE655374:VSO655375 WCA655374:WCK655375 WLW655374:WMG655375 WVS655374:WWC655375 K720910:U720911 JG720910:JQ720911 TC720910:TM720911 ACY720910:ADI720911 AMU720910:ANE720911 AWQ720910:AXA720911 BGM720910:BGW720911 BQI720910:BQS720911 CAE720910:CAO720911 CKA720910:CKK720911 CTW720910:CUG720911 DDS720910:DEC720911 DNO720910:DNY720911 DXK720910:DXU720911 EHG720910:EHQ720911 ERC720910:ERM720911 FAY720910:FBI720911 FKU720910:FLE720911 FUQ720910:FVA720911 GEM720910:GEW720911 GOI720910:GOS720911 GYE720910:GYO720911 HIA720910:HIK720911 HRW720910:HSG720911 IBS720910:ICC720911 ILO720910:ILY720911 IVK720910:IVU720911 JFG720910:JFQ720911 JPC720910:JPM720911 JYY720910:JZI720911 KIU720910:KJE720911 KSQ720910:KTA720911 LCM720910:LCW720911 LMI720910:LMS720911 LWE720910:LWO720911 MGA720910:MGK720911 MPW720910:MQG720911 MZS720910:NAC720911 NJO720910:NJY720911 NTK720910:NTU720911 ODG720910:ODQ720911 ONC720910:ONM720911 OWY720910:OXI720911 PGU720910:PHE720911 PQQ720910:PRA720911 QAM720910:QAW720911 QKI720910:QKS720911 QUE720910:QUO720911 REA720910:REK720911 RNW720910:ROG720911 RXS720910:RYC720911 SHO720910:SHY720911 SRK720910:SRU720911 TBG720910:TBQ720911 TLC720910:TLM720911 TUY720910:TVI720911 UEU720910:UFE720911 UOQ720910:UPA720911 UYM720910:UYW720911 VII720910:VIS720911 VSE720910:VSO720911 WCA720910:WCK720911 WLW720910:WMG720911 WVS720910:WWC720911 K786446:U786447 JG786446:JQ786447 TC786446:TM786447 ACY786446:ADI786447 AMU786446:ANE786447 AWQ786446:AXA786447 BGM786446:BGW786447 BQI786446:BQS786447 CAE786446:CAO786447 CKA786446:CKK786447 CTW786446:CUG786447 DDS786446:DEC786447 DNO786446:DNY786447 DXK786446:DXU786447 EHG786446:EHQ786447 ERC786446:ERM786447 FAY786446:FBI786447 FKU786446:FLE786447 FUQ786446:FVA786447 GEM786446:GEW786447 GOI786446:GOS786447 GYE786446:GYO786447 HIA786446:HIK786447 HRW786446:HSG786447 IBS786446:ICC786447 ILO786446:ILY786447 IVK786446:IVU786447 JFG786446:JFQ786447 JPC786446:JPM786447 JYY786446:JZI786447 KIU786446:KJE786447 KSQ786446:KTA786447 LCM786446:LCW786447 LMI786446:LMS786447 LWE786446:LWO786447 MGA786446:MGK786447 MPW786446:MQG786447 MZS786446:NAC786447 NJO786446:NJY786447 NTK786446:NTU786447 ODG786446:ODQ786447 ONC786446:ONM786447 OWY786446:OXI786447 PGU786446:PHE786447 PQQ786446:PRA786447 QAM786446:QAW786447 QKI786446:QKS786447 QUE786446:QUO786447 REA786446:REK786447 RNW786446:ROG786447 RXS786446:RYC786447 SHO786446:SHY786447 SRK786446:SRU786447 TBG786446:TBQ786447 TLC786446:TLM786447 TUY786446:TVI786447 UEU786446:UFE786447 UOQ786446:UPA786447 UYM786446:UYW786447 VII786446:VIS786447 VSE786446:VSO786447 WCA786446:WCK786447 WLW786446:WMG786447 WVS786446:WWC786447 K851982:U851983 JG851982:JQ851983 TC851982:TM851983 ACY851982:ADI851983 AMU851982:ANE851983 AWQ851982:AXA851983 BGM851982:BGW851983 BQI851982:BQS851983 CAE851982:CAO851983 CKA851982:CKK851983 CTW851982:CUG851983 DDS851982:DEC851983 DNO851982:DNY851983 DXK851982:DXU851983 EHG851982:EHQ851983 ERC851982:ERM851983 FAY851982:FBI851983 FKU851982:FLE851983 FUQ851982:FVA851983 GEM851982:GEW851983 GOI851982:GOS851983 GYE851982:GYO851983 HIA851982:HIK851983 HRW851982:HSG851983 IBS851982:ICC851983 ILO851982:ILY851983 IVK851982:IVU851983 JFG851982:JFQ851983 JPC851982:JPM851983 JYY851982:JZI851983 KIU851982:KJE851983 KSQ851982:KTA851983 LCM851982:LCW851983 LMI851982:LMS851983 LWE851982:LWO851983 MGA851982:MGK851983 MPW851982:MQG851983 MZS851982:NAC851983 NJO851982:NJY851983 NTK851982:NTU851983 ODG851982:ODQ851983 ONC851982:ONM851983 OWY851982:OXI851983 PGU851982:PHE851983 PQQ851982:PRA851983 QAM851982:QAW851983 QKI851982:QKS851983 QUE851982:QUO851983 REA851982:REK851983 RNW851982:ROG851983 RXS851982:RYC851983 SHO851982:SHY851983 SRK851982:SRU851983 TBG851982:TBQ851983 TLC851982:TLM851983 TUY851982:TVI851983 UEU851982:UFE851983 UOQ851982:UPA851983 UYM851982:UYW851983 VII851982:VIS851983 VSE851982:VSO851983 WCA851982:WCK851983 WLW851982:WMG851983 WVS851982:WWC851983 K917518:U917519 JG917518:JQ917519 TC917518:TM917519 ACY917518:ADI917519 AMU917518:ANE917519 AWQ917518:AXA917519 BGM917518:BGW917519 BQI917518:BQS917519 CAE917518:CAO917519 CKA917518:CKK917519 CTW917518:CUG917519 DDS917518:DEC917519 DNO917518:DNY917519 DXK917518:DXU917519 EHG917518:EHQ917519 ERC917518:ERM917519 FAY917518:FBI917519 FKU917518:FLE917519 FUQ917518:FVA917519 GEM917518:GEW917519 GOI917518:GOS917519 GYE917518:GYO917519 HIA917518:HIK917519 HRW917518:HSG917519 IBS917518:ICC917519 ILO917518:ILY917519 IVK917518:IVU917519 JFG917518:JFQ917519 JPC917518:JPM917519 JYY917518:JZI917519 KIU917518:KJE917519 KSQ917518:KTA917519 LCM917518:LCW917519 LMI917518:LMS917519 LWE917518:LWO917519 MGA917518:MGK917519 MPW917518:MQG917519 MZS917518:NAC917519 NJO917518:NJY917519 NTK917518:NTU917519 ODG917518:ODQ917519 ONC917518:ONM917519 OWY917518:OXI917519 PGU917518:PHE917519 PQQ917518:PRA917519 QAM917518:QAW917519 QKI917518:QKS917519 QUE917518:QUO917519 REA917518:REK917519 RNW917518:ROG917519 RXS917518:RYC917519 SHO917518:SHY917519 SRK917518:SRU917519 TBG917518:TBQ917519 TLC917518:TLM917519 TUY917518:TVI917519 UEU917518:UFE917519 UOQ917518:UPA917519 UYM917518:UYW917519 VII917518:VIS917519 VSE917518:VSO917519 WCA917518:WCK917519 WLW917518:WMG917519 WVS917518:WWC917519 K983054:U983055 JG983054:JQ983055 TC983054:TM983055 ACY983054:ADI983055 AMU983054:ANE983055 AWQ983054:AXA983055 BGM983054:BGW983055 BQI983054:BQS983055 CAE983054:CAO983055 CKA983054:CKK983055 CTW983054:CUG983055 DDS983054:DEC983055 DNO983054:DNY983055 DXK983054:DXU983055 EHG983054:EHQ983055 ERC983054:ERM983055 FAY983054:FBI983055 FKU983054:FLE983055 FUQ983054:FVA983055 GEM983054:GEW983055 GOI983054:GOS983055 GYE983054:GYO983055 HIA983054:HIK983055 HRW983054:HSG983055 IBS983054:ICC983055 ILO983054:ILY983055 IVK983054:IVU983055 JFG983054:JFQ983055 JPC983054:JPM983055 JYY983054:JZI983055 KIU983054:KJE983055 KSQ983054:KTA983055 LCM983054:LCW983055 LMI983054:LMS983055 LWE983054:LWO983055 MGA983054:MGK983055 MPW983054:MQG983055 MZS983054:NAC983055 NJO983054:NJY983055 NTK983054:NTU983055 ODG983054:ODQ983055 ONC983054:ONM983055 OWY983054:OXI983055 PGU983054:PHE983055 PQQ983054:PRA983055 QAM983054:QAW983055 QKI983054:QKS983055 QUE983054:QUO983055 REA983054:REK983055 RNW983054:ROG983055 RXS983054:RYC983055 SHO983054:SHY983055 SRK983054:SRU983055 TBG983054:TBQ983055 TLC983054:TLM983055 TUY983054:TVI983055 UEU983054:UFE983055 UOQ983054:UPA983055 UYM983054:UYW983055 VII983054:VIS983055 VSE983054:VSO983055 WCA983054:WCK983055 WLW983054:WMG983055 WVS983054:WWC983055 WVS983057:WWC983057 JG17:JQ17 TC17:TM17 ACY17:ADI17 AMU17:ANE17 AWQ17:AXA17 BGM17:BGW17 BQI17:BQS17 CAE17:CAO17 CKA17:CKK17 CTW17:CUG17 DDS17:DEC17 DNO17:DNY17 DXK17:DXU17 EHG17:EHQ17 ERC17:ERM17 FAY17:FBI17 FKU17:FLE17 FUQ17:FVA17 GEM17:GEW17 GOI17:GOS17 GYE17:GYO17 HIA17:HIK17 HRW17:HSG17 IBS17:ICC17 ILO17:ILY17 IVK17:IVU17 JFG17:JFQ17 JPC17:JPM17 JYY17:JZI17 KIU17:KJE17 KSQ17:KTA17 LCM17:LCW17 LMI17:LMS17 LWE17:LWO17 MGA17:MGK17 MPW17:MQG17 MZS17:NAC17 NJO17:NJY17 NTK17:NTU17 ODG17:ODQ17 ONC17:ONM17 OWY17:OXI17 PGU17:PHE17 PQQ17:PRA17 QAM17:QAW17 QKI17:QKS17 QUE17:QUO17 REA17:REK17 RNW17:ROG17 RXS17:RYC17 SHO17:SHY17 SRK17:SRU17 TBG17:TBQ17 TLC17:TLM17 TUY17:TVI17 UEU17:UFE17 UOQ17:UPA17 UYM17:UYW17 VII17:VIS17 VSE17:VSO17 WCA17:WCK17 WLW17:WMG17 WVS17:WWC17 K65553:U65553 JG65553:JQ65553 TC65553:TM65553 ACY65553:ADI65553 AMU65553:ANE65553 AWQ65553:AXA65553 BGM65553:BGW65553 BQI65553:BQS65553 CAE65553:CAO65553 CKA65553:CKK65553 CTW65553:CUG65553 DDS65553:DEC65553 DNO65553:DNY65553 DXK65553:DXU65553 EHG65553:EHQ65553 ERC65553:ERM65553 FAY65553:FBI65553 FKU65553:FLE65553 FUQ65553:FVA65553 GEM65553:GEW65553 GOI65553:GOS65553 GYE65553:GYO65553 HIA65553:HIK65553 HRW65553:HSG65553 IBS65553:ICC65553 ILO65553:ILY65553 IVK65553:IVU65553 JFG65553:JFQ65553 JPC65553:JPM65553 JYY65553:JZI65553 KIU65553:KJE65553 KSQ65553:KTA65553 LCM65553:LCW65553 LMI65553:LMS65553 LWE65553:LWO65553 MGA65553:MGK65553 MPW65553:MQG65553 MZS65553:NAC65553 NJO65553:NJY65553 NTK65553:NTU65553 ODG65553:ODQ65553 ONC65553:ONM65553 OWY65553:OXI65553 PGU65553:PHE65553 PQQ65553:PRA65553 QAM65553:QAW65553 QKI65553:QKS65553 QUE65553:QUO65553 REA65553:REK65553 RNW65553:ROG65553 RXS65553:RYC65553 SHO65553:SHY65553 SRK65553:SRU65553 TBG65553:TBQ65553 TLC65553:TLM65553 TUY65553:TVI65553 UEU65553:UFE65553 UOQ65553:UPA65553 UYM65553:UYW65553 VII65553:VIS65553 VSE65553:VSO65553 WCA65553:WCK65553 WLW65553:WMG65553 WVS65553:WWC65553 K131089:U131089 JG131089:JQ131089 TC131089:TM131089 ACY131089:ADI131089 AMU131089:ANE131089 AWQ131089:AXA131089 BGM131089:BGW131089 BQI131089:BQS131089 CAE131089:CAO131089 CKA131089:CKK131089 CTW131089:CUG131089 DDS131089:DEC131089 DNO131089:DNY131089 DXK131089:DXU131089 EHG131089:EHQ131089 ERC131089:ERM131089 FAY131089:FBI131089 FKU131089:FLE131089 FUQ131089:FVA131089 GEM131089:GEW131089 GOI131089:GOS131089 GYE131089:GYO131089 HIA131089:HIK131089 HRW131089:HSG131089 IBS131089:ICC131089 ILO131089:ILY131089 IVK131089:IVU131089 JFG131089:JFQ131089 JPC131089:JPM131089 JYY131089:JZI131089 KIU131089:KJE131089 KSQ131089:KTA131089 LCM131089:LCW131089 LMI131089:LMS131089 LWE131089:LWO131089 MGA131089:MGK131089 MPW131089:MQG131089 MZS131089:NAC131089 NJO131089:NJY131089 NTK131089:NTU131089 ODG131089:ODQ131089 ONC131089:ONM131089 OWY131089:OXI131089 PGU131089:PHE131089 PQQ131089:PRA131089 QAM131089:QAW131089 QKI131089:QKS131089 QUE131089:QUO131089 REA131089:REK131089 RNW131089:ROG131089 RXS131089:RYC131089 SHO131089:SHY131089 SRK131089:SRU131089 TBG131089:TBQ131089 TLC131089:TLM131089 TUY131089:TVI131089 UEU131089:UFE131089 UOQ131089:UPA131089 UYM131089:UYW131089 VII131089:VIS131089 VSE131089:VSO131089 WCA131089:WCK131089 WLW131089:WMG131089 WVS131089:WWC131089 K196625:U196625 JG196625:JQ196625 TC196625:TM196625 ACY196625:ADI196625 AMU196625:ANE196625 AWQ196625:AXA196625 BGM196625:BGW196625 BQI196625:BQS196625 CAE196625:CAO196625 CKA196625:CKK196625 CTW196625:CUG196625 DDS196625:DEC196625 DNO196625:DNY196625 DXK196625:DXU196625 EHG196625:EHQ196625 ERC196625:ERM196625 FAY196625:FBI196625 FKU196625:FLE196625 FUQ196625:FVA196625 GEM196625:GEW196625 GOI196625:GOS196625 GYE196625:GYO196625 HIA196625:HIK196625 HRW196625:HSG196625 IBS196625:ICC196625 ILO196625:ILY196625 IVK196625:IVU196625 JFG196625:JFQ196625 JPC196625:JPM196625 JYY196625:JZI196625 KIU196625:KJE196625 KSQ196625:KTA196625 LCM196625:LCW196625 LMI196625:LMS196625 LWE196625:LWO196625 MGA196625:MGK196625 MPW196625:MQG196625 MZS196625:NAC196625 NJO196625:NJY196625 NTK196625:NTU196625 ODG196625:ODQ196625 ONC196625:ONM196625 OWY196625:OXI196625 PGU196625:PHE196625 PQQ196625:PRA196625 QAM196625:QAW196625 QKI196625:QKS196625 QUE196625:QUO196625 REA196625:REK196625 RNW196625:ROG196625 RXS196625:RYC196625 SHO196625:SHY196625 SRK196625:SRU196625 TBG196625:TBQ196625 TLC196625:TLM196625 TUY196625:TVI196625 UEU196625:UFE196625 UOQ196625:UPA196625 UYM196625:UYW196625 VII196625:VIS196625 VSE196625:VSO196625 WCA196625:WCK196625 WLW196625:WMG196625 WVS196625:WWC196625 K262161:U262161 JG262161:JQ262161 TC262161:TM262161 ACY262161:ADI262161 AMU262161:ANE262161 AWQ262161:AXA262161 BGM262161:BGW262161 BQI262161:BQS262161 CAE262161:CAO262161 CKA262161:CKK262161 CTW262161:CUG262161 DDS262161:DEC262161 DNO262161:DNY262161 DXK262161:DXU262161 EHG262161:EHQ262161 ERC262161:ERM262161 FAY262161:FBI262161 FKU262161:FLE262161 FUQ262161:FVA262161 GEM262161:GEW262161 GOI262161:GOS262161 GYE262161:GYO262161 HIA262161:HIK262161 HRW262161:HSG262161 IBS262161:ICC262161 ILO262161:ILY262161 IVK262161:IVU262161 JFG262161:JFQ262161 JPC262161:JPM262161 JYY262161:JZI262161 KIU262161:KJE262161 KSQ262161:KTA262161 LCM262161:LCW262161 LMI262161:LMS262161 LWE262161:LWO262161 MGA262161:MGK262161 MPW262161:MQG262161 MZS262161:NAC262161 NJO262161:NJY262161 NTK262161:NTU262161 ODG262161:ODQ262161 ONC262161:ONM262161 OWY262161:OXI262161 PGU262161:PHE262161 PQQ262161:PRA262161 QAM262161:QAW262161 QKI262161:QKS262161 QUE262161:QUO262161 REA262161:REK262161 RNW262161:ROG262161 RXS262161:RYC262161 SHO262161:SHY262161 SRK262161:SRU262161 TBG262161:TBQ262161 TLC262161:TLM262161 TUY262161:TVI262161 UEU262161:UFE262161 UOQ262161:UPA262161 UYM262161:UYW262161 VII262161:VIS262161 VSE262161:VSO262161 WCA262161:WCK262161 WLW262161:WMG262161 WVS262161:WWC262161 K327697:U327697 JG327697:JQ327697 TC327697:TM327697 ACY327697:ADI327697 AMU327697:ANE327697 AWQ327697:AXA327697 BGM327697:BGW327697 BQI327697:BQS327697 CAE327697:CAO327697 CKA327697:CKK327697 CTW327697:CUG327697 DDS327697:DEC327697 DNO327697:DNY327697 DXK327697:DXU327697 EHG327697:EHQ327697 ERC327697:ERM327697 FAY327697:FBI327697 FKU327697:FLE327697 FUQ327697:FVA327697 GEM327697:GEW327697 GOI327697:GOS327697 GYE327697:GYO327697 HIA327697:HIK327697 HRW327697:HSG327697 IBS327697:ICC327697 ILO327697:ILY327697 IVK327697:IVU327697 JFG327697:JFQ327697 JPC327697:JPM327697 JYY327697:JZI327697 KIU327697:KJE327697 KSQ327697:KTA327697 LCM327697:LCW327697 LMI327697:LMS327697 LWE327697:LWO327697 MGA327697:MGK327697 MPW327697:MQG327697 MZS327697:NAC327697 NJO327697:NJY327697 NTK327697:NTU327697 ODG327697:ODQ327697 ONC327697:ONM327697 OWY327697:OXI327697 PGU327697:PHE327697 PQQ327697:PRA327697 QAM327697:QAW327697 QKI327697:QKS327697 QUE327697:QUO327697 REA327697:REK327697 RNW327697:ROG327697 RXS327697:RYC327697 SHO327697:SHY327697 SRK327697:SRU327697 TBG327697:TBQ327697 TLC327697:TLM327697 TUY327697:TVI327697 UEU327697:UFE327697 UOQ327697:UPA327697 UYM327697:UYW327697 VII327697:VIS327697 VSE327697:VSO327697 WCA327697:WCK327697 WLW327697:WMG327697 WVS327697:WWC327697 K393233:U393233 JG393233:JQ393233 TC393233:TM393233 ACY393233:ADI393233 AMU393233:ANE393233 AWQ393233:AXA393233 BGM393233:BGW393233 BQI393233:BQS393233 CAE393233:CAO393233 CKA393233:CKK393233 CTW393233:CUG393233 DDS393233:DEC393233 DNO393233:DNY393233 DXK393233:DXU393233 EHG393233:EHQ393233 ERC393233:ERM393233 FAY393233:FBI393233 FKU393233:FLE393233 FUQ393233:FVA393233 GEM393233:GEW393233 GOI393233:GOS393233 GYE393233:GYO393233 HIA393233:HIK393233 HRW393233:HSG393233 IBS393233:ICC393233 ILO393233:ILY393233 IVK393233:IVU393233 JFG393233:JFQ393233 JPC393233:JPM393233 JYY393233:JZI393233 KIU393233:KJE393233 KSQ393233:KTA393233 LCM393233:LCW393233 LMI393233:LMS393233 LWE393233:LWO393233 MGA393233:MGK393233 MPW393233:MQG393233 MZS393233:NAC393233 NJO393233:NJY393233 NTK393233:NTU393233 ODG393233:ODQ393233 ONC393233:ONM393233 OWY393233:OXI393233 PGU393233:PHE393233 PQQ393233:PRA393233 QAM393233:QAW393233 QKI393233:QKS393233 QUE393233:QUO393233 REA393233:REK393233 RNW393233:ROG393233 RXS393233:RYC393233 SHO393233:SHY393233 SRK393233:SRU393233 TBG393233:TBQ393233 TLC393233:TLM393233 TUY393233:TVI393233 UEU393233:UFE393233 UOQ393233:UPA393233 UYM393233:UYW393233 VII393233:VIS393233 VSE393233:VSO393233 WCA393233:WCK393233 WLW393233:WMG393233 WVS393233:WWC393233 K458769:U458769 JG458769:JQ458769 TC458769:TM458769 ACY458769:ADI458769 AMU458769:ANE458769 AWQ458769:AXA458769 BGM458769:BGW458769 BQI458769:BQS458769 CAE458769:CAO458769 CKA458769:CKK458769 CTW458769:CUG458769 DDS458769:DEC458769 DNO458769:DNY458769 DXK458769:DXU458769 EHG458769:EHQ458769 ERC458769:ERM458769 FAY458769:FBI458769 FKU458769:FLE458769 FUQ458769:FVA458769 GEM458769:GEW458769 GOI458769:GOS458769 GYE458769:GYO458769 HIA458769:HIK458769 HRW458769:HSG458769 IBS458769:ICC458769 ILO458769:ILY458769 IVK458769:IVU458769 JFG458769:JFQ458769 JPC458769:JPM458769 JYY458769:JZI458769 KIU458769:KJE458769 KSQ458769:KTA458769 LCM458769:LCW458769 LMI458769:LMS458769 LWE458769:LWO458769 MGA458769:MGK458769 MPW458769:MQG458769 MZS458769:NAC458769 NJO458769:NJY458769 NTK458769:NTU458769 ODG458769:ODQ458769 ONC458769:ONM458769 OWY458769:OXI458769 PGU458769:PHE458769 PQQ458769:PRA458769 QAM458769:QAW458769 QKI458769:QKS458769 QUE458769:QUO458769 REA458769:REK458769 RNW458769:ROG458769 RXS458769:RYC458769 SHO458769:SHY458769 SRK458769:SRU458769 TBG458769:TBQ458769 TLC458769:TLM458769 TUY458769:TVI458769 UEU458769:UFE458769 UOQ458769:UPA458769 UYM458769:UYW458769 VII458769:VIS458769 VSE458769:VSO458769 WCA458769:WCK458769 WLW458769:WMG458769 WVS458769:WWC458769 K524305:U524305 JG524305:JQ524305 TC524305:TM524305 ACY524305:ADI524305 AMU524305:ANE524305 AWQ524305:AXA524305 BGM524305:BGW524305 BQI524305:BQS524305 CAE524305:CAO524305 CKA524305:CKK524305 CTW524305:CUG524305 DDS524305:DEC524305 DNO524305:DNY524305 DXK524305:DXU524305 EHG524305:EHQ524305 ERC524305:ERM524305 FAY524305:FBI524305 FKU524305:FLE524305 FUQ524305:FVA524305 GEM524305:GEW524305 GOI524305:GOS524305 GYE524305:GYO524305 HIA524305:HIK524305 HRW524305:HSG524305 IBS524305:ICC524305 ILO524305:ILY524305 IVK524305:IVU524305 JFG524305:JFQ524305 JPC524305:JPM524305 JYY524305:JZI524305 KIU524305:KJE524305 KSQ524305:KTA524305 LCM524305:LCW524305 LMI524305:LMS524305 LWE524305:LWO524305 MGA524305:MGK524305 MPW524305:MQG524305 MZS524305:NAC524305 NJO524305:NJY524305 NTK524305:NTU524305 ODG524305:ODQ524305 ONC524305:ONM524305 OWY524305:OXI524305 PGU524305:PHE524305 PQQ524305:PRA524305 QAM524305:QAW524305 QKI524305:QKS524305 QUE524305:QUO524305 REA524305:REK524305 RNW524305:ROG524305 RXS524305:RYC524305 SHO524305:SHY524305 SRK524305:SRU524305 TBG524305:TBQ524305 TLC524305:TLM524305 TUY524305:TVI524305 UEU524305:UFE524305 UOQ524305:UPA524305 UYM524305:UYW524305 VII524305:VIS524305 VSE524305:VSO524305 WCA524305:WCK524305 WLW524305:WMG524305 WVS524305:WWC524305 K589841:U589841 JG589841:JQ589841 TC589841:TM589841 ACY589841:ADI589841 AMU589841:ANE589841 AWQ589841:AXA589841 BGM589841:BGW589841 BQI589841:BQS589841 CAE589841:CAO589841 CKA589841:CKK589841 CTW589841:CUG589841 DDS589841:DEC589841 DNO589841:DNY589841 DXK589841:DXU589841 EHG589841:EHQ589841 ERC589841:ERM589841 FAY589841:FBI589841 FKU589841:FLE589841 FUQ589841:FVA589841 GEM589841:GEW589841 GOI589841:GOS589841 GYE589841:GYO589841 HIA589841:HIK589841 HRW589841:HSG589841 IBS589841:ICC589841 ILO589841:ILY589841 IVK589841:IVU589841 JFG589841:JFQ589841 JPC589841:JPM589841 JYY589841:JZI589841 KIU589841:KJE589841 KSQ589841:KTA589841 LCM589841:LCW589841 LMI589841:LMS589841 LWE589841:LWO589841 MGA589841:MGK589841 MPW589841:MQG589841 MZS589841:NAC589841 NJO589841:NJY589841 NTK589841:NTU589841 ODG589841:ODQ589841 ONC589841:ONM589841 OWY589841:OXI589841 PGU589841:PHE589841 PQQ589841:PRA589841 QAM589841:QAW589841 QKI589841:QKS589841 QUE589841:QUO589841 REA589841:REK589841 RNW589841:ROG589841 RXS589841:RYC589841 SHO589841:SHY589841 SRK589841:SRU589841 TBG589841:TBQ589841 TLC589841:TLM589841 TUY589841:TVI589841 UEU589841:UFE589841 UOQ589841:UPA589841 UYM589841:UYW589841 VII589841:VIS589841 VSE589841:VSO589841 WCA589841:WCK589841 WLW589841:WMG589841 WVS589841:WWC589841 K655377:U655377 JG655377:JQ655377 TC655377:TM655377 ACY655377:ADI655377 AMU655377:ANE655377 AWQ655377:AXA655377 BGM655377:BGW655377 BQI655377:BQS655377 CAE655377:CAO655377 CKA655377:CKK655377 CTW655377:CUG655377 DDS655377:DEC655377 DNO655377:DNY655377 DXK655377:DXU655377 EHG655377:EHQ655377 ERC655377:ERM655377 FAY655377:FBI655377 FKU655377:FLE655377 FUQ655377:FVA655377 GEM655377:GEW655377 GOI655377:GOS655377 GYE655377:GYO655377 HIA655377:HIK655377 HRW655377:HSG655377 IBS655377:ICC655377 ILO655377:ILY655377 IVK655377:IVU655377 JFG655377:JFQ655377 JPC655377:JPM655377 JYY655377:JZI655377 KIU655377:KJE655377 KSQ655377:KTA655377 LCM655377:LCW655377 LMI655377:LMS655377 LWE655377:LWO655377 MGA655377:MGK655377 MPW655377:MQG655377 MZS655377:NAC655377 NJO655377:NJY655377 NTK655377:NTU655377 ODG655377:ODQ655377 ONC655377:ONM655377 OWY655377:OXI655377 PGU655377:PHE655377 PQQ655377:PRA655377 QAM655377:QAW655377 QKI655377:QKS655377 QUE655377:QUO655377 REA655377:REK655377 RNW655377:ROG655377 RXS655377:RYC655377 SHO655377:SHY655377 SRK655377:SRU655377 TBG655377:TBQ655377 TLC655377:TLM655377 TUY655377:TVI655377 UEU655377:UFE655377 UOQ655377:UPA655377 UYM655377:UYW655377 VII655377:VIS655377 VSE655377:VSO655377 WCA655377:WCK655377 WLW655377:WMG655377 WVS655377:WWC655377 K720913:U720913 JG720913:JQ720913 TC720913:TM720913 ACY720913:ADI720913 AMU720913:ANE720913 AWQ720913:AXA720913 BGM720913:BGW720913 BQI720913:BQS720913 CAE720913:CAO720913 CKA720913:CKK720913 CTW720913:CUG720913 DDS720913:DEC720913 DNO720913:DNY720913 DXK720913:DXU720913 EHG720913:EHQ720913 ERC720913:ERM720913 FAY720913:FBI720913 FKU720913:FLE720913 FUQ720913:FVA720913 GEM720913:GEW720913 GOI720913:GOS720913 GYE720913:GYO720913 HIA720913:HIK720913 HRW720913:HSG720913 IBS720913:ICC720913 ILO720913:ILY720913 IVK720913:IVU720913 JFG720913:JFQ720913 JPC720913:JPM720913 JYY720913:JZI720913 KIU720913:KJE720913 KSQ720913:KTA720913 LCM720913:LCW720913 LMI720913:LMS720913 LWE720913:LWO720913 MGA720913:MGK720913 MPW720913:MQG720913 MZS720913:NAC720913 NJO720913:NJY720913 NTK720913:NTU720913 ODG720913:ODQ720913 ONC720913:ONM720913 OWY720913:OXI720913 PGU720913:PHE720913 PQQ720913:PRA720913 QAM720913:QAW720913 QKI720913:QKS720913 QUE720913:QUO720913 REA720913:REK720913 RNW720913:ROG720913 RXS720913:RYC720913 SHO720913:SHY720913 SRK720913:SRU720913 TBG720913:TBQ720913 TLC720913:TLM720913 TUY720913:TVI720913 UEU720913:UFE720913 UOQ720913:UPA720913 UYM720913:UYW720913 VII720913:VIS720913 VSE720913:VSO720913 WCA720913:WCK720913 WLW720913:WMG720913 WVS720913:WWC720913 K786449:U786449 JG786449:JQ786449 TC786449:TM786449 ACY786449:ADI786449 AMU786449:ANE786449 AWQ786449:AXA786449 BGM786449:BGW786449 BQI786449:BQS786449 CAE786449:CAO786449 CKA786449:CKK786449 CTW786449:CUG786449 DDS786449:DEC786449 DNO786449:DNY786449 DXK786449:DXU786449 EHG786449:EHQ786449 ERC786449:ERM786449 FAY786449:FBI786449 FKU786449:FLE786449 FUQ786449:FVA786449 GEM786449:GEW786449 GOI786449:GOS786449 GYE786449:GYO786449 HIA786449:HIK786449 HRW786449:HSG786449 IBS786449:ICC786449 ILO786449:ILY786449 IVK786449:IVU786449 JFG786449:JFQ786449 JPC786449:JPM786449 JYY786449:JZI786449 KIU786449:KJE786449 KSQ786449:KTA786449 LCM786449:LCW786449 LMI786449:LMS786449 LWE786449:LWO786449 MGA786449:MGK786449 MPW786449:MQG786449 MZS786449:NAC786449 NJO786449:NJY786449 NTK786449:NTU786449 ODG786449:ODQ786449 ONC786449:ONM786449 OWY786449:OXI786449 PGU786449:PHE786449 PQQ786449:PRA786449 QAM786449:QAW786449 QKI786449:QKS786449 QUE786449:QUO786449 REA786449:REK786449 RNW786449:ROG786449 RXS786449:RYC786449 SHO786449:SHY786449 SRK786449:SRU786449 TBG786449:TBQ786449 TLC786449:TLM786449 TUY786449:TVI786449 UEU786449:UFE786449 UOQ786449:UPA786449 UYM786449:UYW786449 VII786449:VIS786449 VSE786449:VSO786449 WCA786449:WCK786449 WLW786449:WMG786449 WVS786449:WWC786449 K851985:U851985 JG851985:JQ851985 TC851985:TM851985 ACY851985:ADI851985 AMU851985:ANE851985 AWQ851985:AXA851985 BGM851985:BGW851985 BQI851985:BQS851985 CAE851985:CAO851985 CKA851985:CKK851985 CTW851985:CUG851985 DDS851985:DEC851985 DNO851985:DNY851985 DXK851985:DXU851985 EHG851985:EHQ851985 ERC851985:ERM851985 FAY851985:FBI851985 FKU851985:FLE851985 FUQ851985:FVA851985 GEM851985:GEW851985 GOI851985:GOS851985 GYE851985:GYO851985 HIA851985:HIK851985 HRW851985:HSG851985 IBS851985:ICC851985 ILO851985:ILY851985 IVK851985:IVU851985 JFG851985:JFQ851985 JPC851985:JPM851985 JYY851985:JZI851985 KIU851985:KJE851985 KSQ851985:KTA851985 LCM851985:LCW851985 LMI851985:LMS851985 LWE851985:LWO851985 MGA851985:MGK851985 MPW851985:MQG851985 MZS851985:NAC851985 NJO851985:NJY851985 NTK851985:NTU851985 ODG851985:ODQ851985 ONC851985:ONM851985 OWY851985:OXI851985 PGU851985:PHE851985 PQQ851985:PRA851985 QAM851985:QAW851985 QKI851985:QKS851985 QUE851985:QUO851985 REA851985:REK851985 RNW851985:ROG851985 RXS851985:RYC851985 SHO851985:SHY851985 SRK851985:SRU851985 TBG851985:TBQ851985 TLC851985:TLM851985 TUY851985:TVI851985 UEU851985:UFE851985 UOQ851985:UPA851985 UYM851985:UYW851985 VII851985:VIS851985 VSE851985:VSO851985 WCA851985:WCK851985 WLW851985:WMG851985 WVS851985:WWC851985 K917521:U917521 JG917521:JQ917521 TC917521:TM917521 ACY917521:ADI917521 AMU917521:ANE917521 AWQ917521:AXA917521 BGM917521:BGW917521 BQI917521:BQS917521 CAE917521:CAO917521 CKA917521:CKK917521 CTW917521:CUG917521 DDS917521:DEC917521 DNO917521:DNY917521 DXK917521:DXU917521 EHG917521:EHQ917521 ERC917521:ERM917521 FAY917521:FBI917521 FKU917521:FLE917521 FUQ917521:FVA917521 GEM917521:GEW917521 GOI917521:GOS917521 GYE917521:GYO917521 HIA917521:HIK917521 HRW917521:HSG917521 IBS917521:ICC917521 ILO917521:ILY917521 IVK917521:IVU917521 JFG917521:JFQ917521 JPC917521:JPM917521 JYY917521:JZI917521 KIU917521:KJE917521 KSQ917521:KTA917521 LCM917521:LCW917521 LMI917521:LMS917521 LWE917521:LWO917521 MGA917521:MGK917521 MPW917521:MQG917521 MZS917521:NAC917521 NJO917521:NJY917521 NTK917521:NTU917521 ODG917521:ODQ917521 ONC917521:ONM917521 OWY917521:OXI917521 PGU917521:PHE917521 PQQ917521:PRA917521 QAM917521:QAW917521 QKI917521:QKS917521 QUE917521:QUO917521 REA917521:REK917521 RNW917521:ROG917521 RXS917521:RYC917521 SHO917521:SHY917521 SRK917521:SRU917521 TBG917521:TBQ917521 TLC917521:TLM917521 TUY917521:TVI917521 UEU917521:UFE917521 UOQ917521:UPA917521 UYM917521:UYW917521 VII917521:VIS917521 VSE917521:VSO917521 WCA917521:WCK917521 WLW917521:WMG917521 WVS917521:WWC917521 K983057:U983057 JG983057:JQ983057 TC983057:TM983057 ACY983057:ADI983057 AMU983057:ANE983057 AWQ983057:AXA983057 BGM983057:BGW983057 BQI983057:BQS983057 CAE983057:CAO983057 CKA983057:CKK983057 CTW983057:CUG983057 DDS983057:DEC983057 DNO983057:DNY983057 DXK983057:DXU983057 EHG983057:EHQ983057 ERC983057:ERM983057 FAY983057:FBI983057 FKU983057:FLE983057 FUQ983057:FVA983057 GEM983057:GEW983057 GOI983057:GOS983057 GYE983057:GYO983057 HIA983057:HIK983057 HRW983057:HSG983057 IBS983057:ICC983057 ILO983057:ILY983057 IVK983057:IVU983057 JFG983057:JFQ983057 JPC983057:JPM983057 JYY983057:JZI983057 KIU983057:KJE983057 KSQ983057:KTA983057 LCM983057:LCW983057 LMI983057:LMS983057 LWE983057:LWO983057 MGA983057:MGK983057 MPW983057:MQG983057 MZS983057:NAC983057 NJO983057:NJY983057 NTK983057:NTU983057 ODG983057:ODQ983057 ONC983057:ONM983057 OWY983057:OXI983057 PGU983057:PHE983057 PQQ983057:PRA983057 QAM983057:QAW983057 QKI983057:QKS983057 QUE983057:QUO983057 REA983057:REK983057 RNW983057:ROG983057 RXS983057:RYC983057 SHO983057:SHY983057 SRK983057:SRU983057 TBG983057:TBQ983057 TLC983057:TLM983057 TUY983057:TVI983057 UEU983057:UFE983057 UOQ983057:UPA983057 UYM983057:UYW983057 VII983057:VIS983057 VSE983057:VSO983057 WCA983057:WCK983057 WLW983057:WMG983057" xr:uid="{00000000-0002-0000-0300-000000000000}"/>
    <dataValidation imeMode="hiragana" allowBlank="1" showInputMessage="1" showErrorMessage="1" sqref="J10:AE12 JF10:KA12 TB10:TW12 ACX10:ADS12 AMT10:ANO12 AWP10:AXK12 BGL10:BHG12 BQH10:BRC12 CAD10:CAY12 CJZ10:CKU12 CTV10:CUQ12 DDR10:DEM12 DNN10:DOI12 DXJ10:DYE12 EHF10:EIA12 ERB10:ERW12 FAX10:FBS12 FKT10:FLO12 FUP10:FVK12 GEL10:GFG12 GOH10:GPC12 GYD10:GYY12 HHZ10:HIU12 HRV10:HSQ12 IBR10:ICM12 ILN10:IMI12 IVJ10:IWE12 JFF10:JGA12 JPB10:JPW12 JYX10:JZS12 KIT10:KJO12 KSP10:KTK12 LCL10:LDG12 LMH10:LNC12 LWD10:LWY12 MFZ10:MGU12 MPV10:MQQ12 MZR10:NAM12 NJN10:NKI12 NTJ10:NUE12 ODF10:OEA12 ONB10:ONW12 OWX10:OXS12 PGT10:PHO12 PQP10:PRK12 QAL10:QBG12 QKH10:QLC12 QUD10:QUY12 RDZ10:REU12 RNV10:ROQ12 RXR10:RYM12 SHN10:SII12 SRJ10:SSE12 TBF10:TCA12 TLB10:TLW12 TUX10:TVS12 UET10:UFO12 UOP10:UPK12 UYL10:UZG12 VIH10:VJC12 VSD10:VSY12 WBZ10:WCU12 WLV10:WMQ12 WVR10:WWM12 J65546:AE65548 JF65546:KA65548 TB65546:TW65548 ACX65546:ADS65548 AMT65546:ANO65548 AWP65546:AXK65548 BGL65546:BHG65548 BQH65546:BRC65548 CAD65546:CAY65548 CJZ65546:CKU65548 CTV65546:CUQ65548 DDR65546:DEM65548 DNN65546:DOI65548 DXJ65546:DYE65548 EHF65546:EIA65548 ERB65546:ERW65548 FAX65546:FBS65548 FKT65546:FLO65548 FUP65546:FVK65548 GEL65546:GFG65548 GOH65546:GPC65548 GYD65546:GYY65548 HHZ65546:HIU65548 HRV65546:HSQ65548 IBR65546:ICM65548 ILN65546:IMI65548 IVJ65546:IWE65548 JFF65546:JGA65548 JPB65546:JPW65548 JYX65546:JZS65548 KIT65546:KJO65548 KSP65546:KTK65548 LCL65546:LDG65548 LMH65546:LNC65548 LWD65546:LWY65548 MFZ65546:MGU65548 MPV65546:MQQ65548 MZR65546:NAM65548 NJN65546:NKI65548 NTJ65546:NUE65548 ODF65546:OEA65548 ONB65546:ONW65548 OWX65546:OXS65548 PGT65546:PHO65548 PQP65546:PRK65548 QAL65546:QBG65548 QKH65546:QLC65548 QUD65546:QUY65548 RDZ65546:REU65548 RNV65546:ROQ65548 RXR65546:RYM65548 SHN65546:SII65548 SRJ65546:SSE65548 TBF65546:TCA65548 TLB65546:TLW65548 TUX65546:TVS65548 UET65546:UFO65548 UOP65546:UPK65548 UYL65546:UZG65548 VIH65546:VJC65548 VSD65546:VSY65548 WBZ65546:WCU65548 WLV65546:WMQ65548 WVR65546:WWM65548 J131082:AE131084 JF131082:KA131084 TB131082:TW131084 ACX131082:ADS131084 AMT131082:ANO131084 AWP131082:AXK131084 BGL131082:BHG131084 BQH131082:BRC131084 CAD131082:CAY131084 CJZ131082:CKU131084 CTV131082:CUQ131084 DDR131082:DEM131084 DNN131082:DOI131084 DXJ131082:DYE131084 EHF131082:EIA131084 ERB131082:ERW131084 FAX131082:FBS131084 FKT131082:FLO131084 FUP131082:FVK131084 GEL131082:GFG131084 GOH131082:GPC131084 GYD131082:GYY131084 HHZ131082:HIU131084 HRV131082:HSQ131084 IBR131082:ICM131084 ILN131082:IMI131084 IVJ131082:IWE131084 JFF131082:JGA131084 JPB131082:JPW131084 JYX131082:JZS131084 KIT131082:KJO131084 KSP131082:KTK131084 LCL131082:LDG131084 LMH131082:LNC131084 LWD131082:LWY131084 MFZ131082:MGU131084 MPV131082:MQQ131084 MZR131082:NAM131084 NJN131082:NKI131084 NTJ131082:NUE131084 ODF131082:OEA131084 ONB131082:ONW131084 OWX131082:OXS131084 PGT131082:PHO131084 PQP131082:PRK131084 QAL131082:QBG131084 QKH131082:QLC131084 QUD131082:QUY131084 RDZ131082:REU131084 RNV131082:ROQ131084 RXR131082:RYM131084 SHN131082:SII131084 SRJ131082:SSE131084 TBF131082:TCA131084 TLB131082:TLW131084 TUX131082:TVS131084 UET131082:UFO131084 UOP131082:UPK131084 UYL131082:UZG131084 VIH131082:VJC131084 VSD131082:VSY131084 WBZ131082:WCU131084 WLV131082:WMQ131084 WVR131082:WWM131084 J196618:AE196620 JF196618:KA196620 TB196618:TW196620 ACX196618:ADS196620 AMT196618:ANO196620 AWP196618:AXK196620 BGL196618:BHG196620 BQH196618:BRC196620 CAD196618:CAY196620 CJZ196618:CKU196620 CTV196618:CUQ196620 DDR196618:DEM196620 DNN196618:DOI196620 DXJ196618:DYE196620 EHF196618:EIA196620 ERB196618:ERW196620 FAX196618:FBS196620 FKT196618:FLO196620 FUP196618:FVK196620 GEL196618:GFG196620 GOH196618:GPC196620 GYD196618:GYY196620 HHZ196618:HIU196620 HRV196618:HSQ196620 IBR196618:ICM196620 ILN196618:IMI196620 IVJ196618:IWE196620 JFF196618:JGA196620 JPB196618:JPW196620 JYX196618:JZS196620 KIT196618:KJO196620 KSP196618:KTK196620 LCL196618:LDG196620 LMH196618:LNC196620 LWD196618:LWY196620 MFZ196618:MGU196620 MPV196618:MQQ196620 MZR196618:NAM196620 NJN196618:NKI196620 NTJ196618:NUE196620 ODF196618:OEA196620 ONB196618:ONW196620 OWX196618:OXS196620 PGT196618:PHO196620 PQP196618:PRK196620 QAL196618:QBG196620 QKH196618:QLC196620 QUD196618:QUY196620 RDZ196618:REU196620 RNV196618:ROQ196620 RXR196618:RYM196620 SHN196618:SII196620 SRJ196618:SSE196620 TBF196618:TCA196620 TLB196618:TLW196620 TUX196618:TVS196620 UET196618:UFO196620 UOP196618:UPK196620 UYL196618:UZG196620 VIH196618:VJC196620 VSD196618:VSY196620 WBZ196618:WCU196620 WLV196618:WMQ196620 WVR196618:WWM196620 J262154:AE262156 JF262154:KA262156 TB262154:TW262156 ACX262154:ADS262156 AMT262154:ANO262156 AWP262154:AXK262156 BGL262154:BHG262156 BQH262154:BRC262156 CAD262154:CAY262156 CJZ262154:CKU262156 CTV262154:CUQ262156 DDR262154:DEM262156 DNN262154:DOI262156 DXJ262154:DYE262156 EHF262154:EIA262156 ERB262154:ERW262156 FAX262154:FBS262156 FKT262154:FLO262156 FUP262154:FVK262156 GEL262154:GFG262156 GOH262154:GPC262156 GYD262154:GYY262156 HHZ262154:HIU262156 HRV262154:HSQ262156 IBR262154:ICM262156 ILN262154:IMI262156 IVJ262154:IWE262156 JFF262154:JGA262156 JPB262154:JPW262156 JYX262154:JZS262156 KIT262154:KJO262156 KSP262154:KTK262156 LCL262154:LDG262156 LMH262154:LNC262156 LWD262154:LWY262156 MFZ262154:MGU262156 MPV262154:MQQ262156 MZR262154:NAM262156 NJN262154:NKI262156 NTJ262154:NUE262156 ODF262154:OEA262156 ONB262154:ONW262156 OWX262154:OXS262156 PGT262154:PHO262156 PQP262154:PRK262156 QAL262154:QBG262156 QKH262154:QLC262156 QUD262154:QUY262156 RDZ262154:REU262156 RNV262154:ROQ262156 RXR262154:RYM262156 SHN262154:SII262156 SRJ262154:SSE262156 TBF262154:TCA262156 TLB262154:TLW262156 TUX262154:TVS262156 UET262154:UFO262156 UOP262154:UPK262156 UYL262154:UZG262156 VIH262154:VJC262156 VSD262154:VSY262156 WBZ262154:WCU262156 WLV262154:WMQ262156 WVR262154:WWM262156 J327690:AE327692 JF327690:KA327692 TB327690:TW327692 ACX327690:ADS327692 AMT327690:ANO327692 AWP327690:AXK327692 BGL327690:BHG327692 BQH327690:BRC327692 CAD327690:CAY327692 CJZ327690:CKU327692 CTV327690:CUQ327692 DDR327690:DEM327692 DNN327690:DOI327692 DXJ327690:DYE327692 EHF327690:EIA327692 ERB327690:ERW327692 FAX327690:FBS327692 FKT327690:FLO327692 FUP327690:FVK327692 GEL327690:GFG327692 GOH327690:GPC327692 GYD327690:GYY327692 HHZ327690:HIU327692 HRV327690:HSQ327692 IBR327690:ICM327692 ILN327690:IMI327692 IVJ327690:IWE327692 JFF327690:JGA327692 JPB327690:JPW327692 JYX327690:JZS327692 KIT327690:KJO327692 KSP327690:KTK327692 LCL327690:LDG327692 LMH327690:LNC327692 LWD327690:LWY327692 MFZ327690:MGU327692 MPV327690:MQQ327692 MZR327690:NAM327692 NJN327690:NKI327692 NTJ327690:NUE327692 ODF327690:OEA327692 ONB327690:ONW327692 OWX327690:OXS327692 PGT327690:PHO327692 PQP327690:PRK327692 QAL327690:QBG327692 QKH327690:QLC327692 QUD327690:QUY327692 RDZ327690:REU327692 RNV327690:ROQ327692 RXR327690:RYM327692 SHN327690:SII327692 SRJ327690:SSE327692 TBF327690:TCA327692 TLB327690:TLW327692 TUX327690:TVS327692 UET327690:UFO327692 UOP327690:UPK327692 UYL327690:UZG327692 VIH327690:VJC327692 VSD327690:VSY327692 WBZ327690:WCU327692 WLV327690:WMQ327692 WVR327690:WWM327692 J393226:AE393228 JF393226:KA393228 TB393226:TW393228 ACX393226:ADS393228 AMT393226:ANO393228 AWP393226:AXK393228 BGL393226:BHG393228 BQH393226:BRC393228 CAD393226:CAY393228 CJZ393226:CKU393228 CTV393226:CUQ393228 DDR393226:DEM393228 DNN393226:DOI393228 DXJ393226:DYE393228 EHF393226:EIA393228 ERB393226:ERW393228 FAX393226:FBS393228 FKT393226:FLO393228 FUP393226:FVK393228 GEL393226:GFG393228 GOH393226:GPC393228 GYD393226:GYY393228 HHZ393226:HIU393228 HRV393226:HSQ393228 IBR393226:ICM393228 ILN393226:IMI393228 IVJ393226:IWE393228 JFF393226:JGA393228 JPB393226:JPW393228 JYX393226:JZS393228 KIT393226:KJO393228 KSP393226:KTK393228 LCL393226:LDG393228 LMH393226:LNC393228 LWD393226:LWY393228 MFZ393226:MGU393228 MPV393226:MQQ393228 MZR393226:NAM393228 NJN393226:NKI393228 NTJ393226:NUE393228 ODF393226:OEA393228 ONB393226:ONW393228 OWX393226:OXS393228 PGT393226:PHO393228 PQP393226:PRK393228 QAL393226:QBG393228 QKH393226:QLC393228 QUD393226:QUY393228 RDZ393226:REU393228 RNV393226:ROQ393228 RXR393226:RYM393228 SHN393226:SII393228 SRJ393226:SSE393228 TBF393226:TCA393228 TLB393226:TLW393228 TUX393226:TVS393228 UET393226:UFO393228 UOP393226:UPK393228 UYL393226:UZG393228 VIH393226:VJC393228 VSD393226:VSY393228 WBZ393226:WCU393228 WLV393226:WMQ393228 WVR393226:WWM393228 J458762:AE458764 JF458762:KA458764 TB458762:TW458764 ACX458762:ADS458764 AMT458762:ANO458764 AWP458762:AXK458764 BGL458762:BHG458764 BQH458762:BRC458764 CAD458762:CAY458764 CJZ458762:CKU458764 CTV458762:CUQ458764 DDR458762:DEM458764 DNN458762:DOI458764 DXJ458762:DYE458764 EHF458762:EIA458764 ERB458762:ERW458764 FAX458762:FBS458764 FKT458762:FLO458764 FUP458762:FVK458764 GEL458762:GFG458764 GOH458762:GPC458764 GYD458762:GYY458764 HHZ458762:HIU458764 HRV458762:HSQ458764 IBR458762:ICM458764 ILN458762:IMI458764 IVJ458762:IWE458764 JFF458762:JGA458764 JPB458762:JPW458764 JYX458762:JZS458764 KIT458762:KJO458764 KSP458762:KTK458764 LCL458762:LDG458764 LMH458762:LNC458764 LWD458762:LWY458764 MFZ458762:MGU458764 MPV458762:MQQ458764 MZR458762:NAM458764 NJN458762:NKI458764 NTJ458762:NUE458764 ODF458762:OEA458764 ONB458762:ONW458764 OWX458762:OXS458764 PGT458762:PHO458764 PQP458762:PRK458764 QAL458762:QBG458764 QKH458762:QLC458764 QUD458762:QUY458764 RDZ458762:REU458764 RNV458762:ROQ458764 RXR458762:RYM458764 SHN458762:SII458764 SRJ458762:SSE458764 TBF458762:TCA458764 TLB458762:TLW458764 TUX458762:TVS458764 UET458762:UFO458764 UOP458762:UPK458764 UYL458762:UZG458764 VIH458762:VJC458764 VSD458762:VSY458764 WBZ458762:WCU458764 WLV458762:WMQ458764 WVR458762:WWM458764 J524298:AE524300 JF524298:KA524300 TB524298:TW524300 ACX524298:ADS524300 AMT524298:ANO524300 AWP524298:AXK524300 BGL524298:BHG524300 BQH524298:BRC524300 CAD524298:CAY524300 CJZ524298:CKU524300 CTV524298:CUQ524300 DDR524298:DEM524300 DNN524298:DOI524300 DXJ524298:DYE524300 EHF524298:EIA524300 ERB524298:ERW524300 FAX524298:FBS524300 FKT524298:FLO524300 FUP524298:FVK524300 GEL524298:GFG524300 GOH524298:GPC524300 GYD524298:GYY524300 HHZ524298:HIU524300 HRV524298:HSQ524300 IBR524298:ICM524300 ILN524298:IMI524300 IVJ524298:IWE524300 JFF524298:JGA524300 JPB524298:JPW524300 JYX524298:JZS524300 KIT524298:KJO524300 KSP524298:KTK524300 LCL524298:LDG524300 LMH524298:LNC524300 LWD524298:LWY524300 MFZ524298:MGU524300 MPV524298:MQQ524300 MZR524298:NAM524300 NJN524298:NKI524300 NTJ524298:NUE524300 ODF524298:OEA524300 ONB524298:ONW524300 OWX524298:OXS524300 PGT524298:PHO524300 PQP524298:PRK524300 QAL524298:QBG524300 QKH524298:QLC524300 QUD524298:QUY524300 RDZ524298:REU524300 RNV524298:ROQ524300 RXR524298:RYM524300 SHN524298:SII524300 SRJ524298:SSE524300 TBF524298:TCA524300 TLB524298:TLW524300 TUX524298:TVS524300 UET524298:UFO524300 UOP524298:UPK524300 UYL524298:UZG524300 VIH524298:VJC524300 VSD524298:VSY524300 WBZ524298:WCU524300 WLV524298:WMQ524300 WVR524298:WWM524300 J589834:AE589836 JF589834:KA589836 TB589834:TW589836 ACX589834:ADS589836 AMT589834:ANO589836 AWP589834:AXK589836 BGL589834:BHG589836 BQH589834:BRC589836 CAD589834:CAY589836 CJZ589834:CKU589836 CTV589834:CUQ589836 DDR589834:DEM589836 DNN589834:DOI589836 DXJ589834:DYE589836 EHF589834:EIA589836 ERB589834:ERW589836 FAX589834:FBS589836 FKT589834:FLO589836 FUP589834:FVK589836 GEL589834:GFG589836 GOH589834:GPC589836 GYD589834:GYY589836 HHZ589834:HIU589836 HRV589834:HSQ589836 IBR589834:ICM589836 ILN589834:IMI589836 IVJ589834:IWE589836 JFF589834:JGA589836 JPB589834:JPW589836 JYX589834:JZS589836 KIT589834:KJO589836 KSP589834:KTK589836 LCL589834:LDG589836 LMH589834:LNC589836 LWD589834:LWY589836 MFZ589834:MGU589836 MPV589834:MQQ589836 MZR589834:NAM589836 NJN589834:NKI589836 NTJ589834:NUE589836 ODF589834:OEA589836 ONB589834:ONW589836 OWX589834:OXS589836 PGT589834:PHO589836 PQP589834:PRK589836 QAL589834:QBG589836 QKH589834:QLC589836 QUD589834:QUY589836 RDZ589834:REU589836 RNV589834:ROQ589836 RXR589834:RYM589836 SHN589834:SII589836 SRJ589834:SSE589836 TBF589834:TCA589836 TLB589834:TLW589836 TUX589834:TVS589836 UET589834:UFO589836 UOP589834:UPK589836 UYL589834:UZG589836 VIH589834:VJC589836 VSD589834:VSY589836 WBZ589834:WCU589836 WLV589834:WMQ589836 WVR589834:WWM589836 J655370:AE655372 JF655370:KA655372 TB655370:TW655372 ACX655370:ADS655372 AMT655370:ANO655372 AWP655370:AXK655372 BGL655370:BHG655372 BQH655370:BRC655372 CAD655370:CAY655372 CJZ655370:CKU655372 CTV655370:CUQ655372 DDR655370:DEM655372 DNN655370:DOI655372 DXJ655370:DYE655372 EHF655370:EIA655372 ERB655370:ERW655372 FAX655370:FBS655372 FKT655370:FLO655372 FUP655370:FVK655372 GEL655370:GFG655372 GOH655370:GPC655372 GYD655370:GYY655372 HHZ655370:HIU655372 HRV655370:HSQ655372 IBR655370:ICM655372 ILN655370:IMI655372 IVJ655370:IWE655372 JFF655370:JGA655372 JPB655370:JPW655372 JYX655370:JZS655372 KIT655370:KJO655372 KSP655370:KTK655372 LCL655370:LDG655372 LMH655370:LNC655372 LWD655370:LWY655372 MFZ655370:MGU655372 MPV655370:MQQ655372 MZR655370:NAM655372 NJN655370:NKI655372 NTJ655370:NUE655372 ODF655370:OEA655372 ONB655370:ONW655372 OWX655370:OXS655372 PGT655370:PHO655372 PQP655370:PRK655372 QAL655370:QBG655372 QKH655370:QLC655372 QUD655370:QUY655372 RDZ655370:REU655372 RNV655370:ROQ655372 RXR655370:RYM655372 SHN655370:SII655372 SRJ655370:SSE655372 TBF655370:TCA655372 TLB655370:TLW655372 TUX655370:TVS655372 UET655370:UFO655372 UOP655370:UPK655372 UYL655370:UZG655372 VIH655370:VJC655372 VSD655370:VSY655372 WBZ655370:WCU655372 WLV655370:WMQ655372 WVR655370:WWM655372 J720906:AE720908 JF720906:KA720908 TB720906:TW720908 ACX720906:ADS720908 AMT720906:ANO720908 AWP720906:AXK720908 BGL720906:BHG720908 BQH720906:BRC720908 CAD720906:CAY720908 CJZ720906:CKU720908 CTV720906:CUQ720908 DDR720906:DEM720908 DNN720906:DOI720908 DXJ720906:DYE720908 EHF720906:EIA720908 ERB720906:ERW720908 FAX720906:FBS720908 FKT720906:FLO720908 FUP720906:FVK720908 GEL720906:GFG720908 GOH720906:GPC720908 GYD720906:GYY720908 HHZ720906:HIU720908 HRV720906:HSQ720908 IBR720906:ICM720908 ILN720906:IMI720908 IVJ720906:IWE720908 JFF720906:JGA720908 JPB720906:JPW720908 JYX720906:JZS720908 KIT720906:KJO720908 KSP720906:KTK720908 LCL720906:LDG720908 LMH720906:LNC720908 LWD720906:LWY720908 MFZ720906:MGU720908 MPV720906:MQQ720908 MZR720906:NAM720908 NJN720906:NKI720908 NTJ720906:NUE720908 ODF720906:OEA720908 ONB720906:ONW720908 OWX720906:OXS720908 PGT720906:PHO720908 PQP720906:PRK720908 QAL720906:QBG720908 QKH720906:QLC720908 QUD720906:QUY720908 RDZ720906:REU720908 RNV720906:ROQ720908 RXR720906:RYM720908 SHN720906:SII720908 SRJ720906:SSE720908 TBF720906:TCA720908 TLB720906:TLW720908 TUX720906:TVS720908 UET720906:UFO720908 UOP720906:UPK720908 UYL720906:UZG720908 VIH720906:VJC720908 VSD720906:VSY720908 WBZ720906:WCU720908 WLV720906:WMQ720908 WVR720906:WWM720908 J786442:AE786444 JF786442:KA786444 TB786442:TW786444 ACX786442:ADS786444 AMT786442:ANO786444 AWP786442:AXK786444 BGL786442:BHG786444 BQH786442:BRC786444 CAD786442:CAY786444 CJZ786442:CKU786444 CTV786442:CUQ786444 DDR786442:DEM786444 DNN786442:DOI786444 DXJ786442:DYE786444 EHF786442:EIA786444 ERB786442:ERW786444 FAX786442:FBS786444 FKT786442:FLO786444 FUP786442:FVK786444 GEL786442:GFG786444 GOH786442:GPC786444 GYD786442:GYY786444 HHZ786442:HIU786444 HRV786442:HSQ786444 IBR786442:ICM786444 ILN786442:IMI786444 IVJ786442:IWE786444 JFF786442:JGA786444 JPB786442:JPW786444 JYX786442:JZS786444 KIT786442:KJO786444 KSP786442:KTK786444 LCL786442:LDG786444 LMH786442:LNC786444 LWD786442:LWY786444 MFZ786442:MGU786444 MPV786442:MQQ786444 MZR786442:NAM786444 NJN786442:NKI786444 NTJ786442:NUE786444 ODF786442:OEA786444 ONB786442:ONW786444 OWX786442:OXS786444 PGT786442:PHO786444 PQP786442:PRK786444 QAL786442:QBG786444 QKH786442:QLC786444 QUD786442:QUY786444 RDZ786442:REU786444 RNV786442:ROQ786444 RXR786442:RYM786444 SHN786442:SII786444 SRJ786442:SSE786444 TBF786442:TCA786444 TLB786442:TLW786444 TUX786442:TVS786444 UET786442:UFO786444 UOP786442:UPK786444 UYL786442:UZG786444 VIH786442:VJC786444 VSD786442:VSY786444 WBZ786442:WCU786444 WLV786442:WMQ786444 WVR786442:WWM786444 J851978:AE851980 JF851978:KA851980 TB851978:TW851980 ACX851978:ADS851980 AMT851978:ANO851980 AWP851978:AXK851980 BGL851978:BHG851980 BQH851978:BRC851980 CAD851978:CAY851980 CJZ851978:CKU851980 CTV851978:CUQ851980 DDR851978:DEM851980 DNN851978:DOI851980 DXJ851978:DYE851980 EHF851978:EIA851980 ERB851978:ERW851980 FAX851978:FBS851980 FKT851978:FLO851980 FUP851978:FVK851980 GEL851978:GFG851980 GOH851978:GPC851980 GYD851978:GYY851980 HHZ851978:HIU851980 HRV851978:HSQ851980 IBR851978:ICM851980 ILN851978:IMI851980 IVJ851978:IWE851980 JFF851978:JGA851980 JPB851978:JPW851980 JYX851978:JZS851980 KIT851978:KJO851980 KSP851978:KTK851980 LCL851978:LDG851980 LMH851978:LNC851980 LWD851978:LWY851980 MFZ851978:MGU851980 MPV851978:MQQ851980 MZR851978:NAM851980 NJN851978:NKI851980 NTJ851978:NUE851980 ODF851978:OEA851980 ONB851978:ONW851980 OWX851978:OXS851980 PGT851978:PHO851980 PQP851978:PRK851980 QAL851978:QBG851980 QKH851978:QLC851980 QUD851978:QUY851980 RDZ851978:REU851980 RNV851978:ROQ851980 RXR851978:RYM851980 SHN851978:SII851980 SRJ851978:SSE851980 TBF851978:TCA851980 TLB851978:TLW851980 TUX851978:TVS851980 UET851978:UFO851980 UOP851978:UPK851980 UYL851978:UZG851980 VIH851978:VJC851980 VSD851978:VSY851980 WBZ851978:WCU851980 WLV851978:WMQ851980 WVR851978:WWM851980 J917514:AE917516 JF917514:KA917516 TB917514:TW917516 ACX917514:ADS917516 AMT917514:ANO917516 AWP917514:AXK917516 BGL917514:BHG917516 BQH917514:BRC917516 CAD917514:CAY917516 CJZ917514:CKU917516 CTV917514:CUQ917516 DDR917514:DEM917516 DNN917514:DOI917516 DXJ917514:DYE917516 EHF917514:EIA917516 ERB917514:ERW917516 FAX917514:FBS917516 FKT917514:FLO917516 FUP917514:FVK917516 GEL917514:GFG917516 GOH917514:GPC917516 GYD917514:GYY917516 HHZ917514:HIU917516 HRV917514:HSQ917516 IBR917514:ICM917516 ILN917514:IMI917516 IVJ917514:IWE917516 JFF917514:JGA917516 JPB917514:JPW917516 JYX917514:JZS917516 KIT917514:KJO917516 KSP917514:KTK917516 LCL917514:LDG917516 LMH917514:LNC917516 LWD917514:LWY917516 MFZ917514:MGU917516 MPV917514:MQQ917516 MZR917514:NAM917516 NJN917514:NKI917516 NTJ917514:NUE917516 ODF917514:OEA917516 ONB917514:ONW917516 OWX917514:OXS917516 PGT917514:PHO917516 PQP917514:PRK917516 QAL917514:QBG917516 QKH917514:QLC917516 QUD917514:QUY917516 RDZ917514:REU917516 RNV917514:ROQ917516 RXR917514:RYM917516 SHN917514:SII917516 SRJ917514:SSE917516 TBF917514:TCA917516 TLB917514:TLW917516 TUX917514:TVS917516 UET917514:UFO917516 UOP917514:UPK917516 UYL917514:UZG917516 VIH917514:VJC917516 VSD917514:VSY917516 WBZ917514:WCU917516 WLV917514:WMQ917516 WVR917514:WWM917516 J983050:AE983052 JF983050:KA983052 TB983050:TW983052 ACX983050:ADS983052 AMT983050:ANO983052 AWP983050:AXK983052 BGL983050:BHG983052 BQH983050:BRC983052 CAD983050:CAY983052 CJZ983050:CKU983052 CTV983050:CUQ983052 DDR983050:DEM983052 DNN983050:DOI983052 DXJ983050:DYE983052 EHF983050:EIA983052 ERB983050:ERW983052 FAX983050:FBS983052 FKT983050:FLO983052 FUP983050:FVK983052 GEL983050:GFG983052 GOH983050:GPC983052 GYD983050:GYY983052 HHZ983050:HIU983052 HRV983050:HSQ983052 IBR983050:ICM983052 ILN983050:IMI983052 IVJ983050:IWE983052 JFF983050:JGA983052 JPB983050:JPW983052 JYX983050:JZS983052 KIT983050:KJO983052 KSP983050:KTK983052 LCL983050:LDG983052 LMH983050:LNC983052 LWD983050:LWY983052 MFZ983050:MGU983052 MPV983050:MQQ983052 MZR983050:NAM983052 NJN983050:NKI983052 NTJ983050:NUE983052 ODF983050:OEA983052 ONB983050:ONW983052 OWX983050:OXS983052 PGT983050:PHO983052 PQP983050:PRK983052 QAL983050:QBG983052 QKH983050:QLC983052 QUD983050:QUY983052 RDZ983050:REU983052 RNV983050:ROQ983052 RXR983050:RYM983052 SHN983050:SII983052 SRJ983050:SSE983052 TBF983050:TCA983052 TLB983050:TLW983052 TUX983050:TVS983052 UET983050:UFO983052 UOP983050:UPK983052 UYL983050:UZG983052 VIH983050:VJC983052 VSD983050:VSY983052 WBZ983050:WCU983052 WLV983050:WMQ983052 WVR983050:WWM983052" xr:uid="{00000000-0002-0000-0300-000001000000}"/>
    <dataValidation imeMode="off" allowBlank="1" showInputMessage="1" showErrorMessage="1" prompt="西暦下2桁／月／日で入力_x000a_「例：24/4/1」" sqref="K17:U17" xr:uid="{2BA64264-CFCF-4868-A1C3-63D36285DF76}"/>
  </dataValidations>
  <hyperlinks>
    <hyperlink ref="AG4" location="工事関係書類一覧表!A1" display="一覧表へ戻る" xr:uid="{00000000-0004-0000-0300-000000000000}"/>
    <hyperlink ref="AG4:AK4" location="工事関係書類一覧表!F14" display="一覧表へ戻る" xr:uid="{00000000-0004-0000-0300-000001000000}"/>
    <hyperlink ref="AG5" location="工事関係書類一覧表!A1" display="一覧表へ戻る" xr:uid="{00000000-0004-0000-0300-000002000000}"/>
    <hyperlink ref="AG5:AK5" location="入力表!D19" display="入力表へ戻る" xr:uid="{00000000-0004-0000-03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A145-BC17-404B-A2D4-E0C1551F3C24}">
  <sheetPr codeName="Sheet51">
    <tabColor rgb="FF92D050"/>
    <pageSetUpPr fitToPage="1"/>
  </sheetPr>
  <dimension ref="A1:AF39"/>
  <sheetViews>
    <sheetView showGridLines="0" view="pageBreakPreview" zoomScaleNormal="100" zoomScaleSheetLayoutView="100" workbookViewId="0">
      <selection activeCell="AB3" sqref="AB3:AG3"/>
    </sheetView>
  </sheetViews>
  <sheetFormatPr defaultColWidth="3.25" defaultRowHeight="13.5"/>
  <cols>
    <col min="1" max="16384" width="3.25" style="364"/>
  </cols>
  <sheetData>
    <row r="1" spans="1:32">
      <c r="A1" s="429" t="s">
        <v>652</v>
      </c>
      <c r="B1" s="429"/>
      <c r="C1" s="429"/>
      <c r="D1" s="429"/>
      <c r="E1" s="429"/>
      <c r="F1" s="429"/>
      <c r="G1" s="429"/>
      <c r="H1" s="429"/>
      <c r="I1" s="429"/>
      <c r="J1" s="429"/>
      <c r="K1" s="429"/>
      <c r="L1" s="429"/>
      <c r="M1" s="429"/>
      <c r="N1" s="429"/>
      <c r="O1" s="429"/>
      <c r="P1" s="429"/>
      <c r="Q1" s="429"/>
      <c r="R1" s="429"/>
      <c r="S1" s="429"/>
      <c r="T1" s="429"/>
      <c r="U1" s="429"/>
      <c r="V1" s="429"/>
      <c r="W1" s="429"/>
      <c r="X1" s="429"/>
      <c r="Y1" s="429"/>
    </row>
    <row r="2" spans="1:32">
      <c r="A2" s="429"/>
      <c r="B2" s="429"/>
      <c r="C2" s="429"/>
      <c r="D2" s="429"/>
      <c r="E2" s="429"/>
      <c r="F2" s="429"/>
      <c r="G2" s="429"/>
      <c r="H2" s="429"/>
      <c r="I2" s="429"/>
      <c r="J2" s="429"/>
      <c r="K2" s="429"/>
      <c r="L2" s="429"/>
      <c r="M2" s="429"/>
      <c r="N2" s="429"/>
      <c r="O2" s="429"/>
      <c r="P2" s="429"/>
      <c r="Q2" s="429"/>
      <c r="R2" s="365"/>
      <c r="S2" s="1546" t="str">
        <f>IF(入力表!D20="","令和　　年　　月　　日",入力表!D20)</f>
        <v>令和　　年　　月　　日</v>
      </c>
      <c r="T2" s="1546"/>
      <c r="U2" s="1546"/>
      <c r="V2" s="1546"/>
      <c r="W2" s="1546"/>
      <c r="X2" s="1546"/>
      <c r="Y2" s="1546"/>
    </row>
    <row r="3" spans="1:32">
      <c r="A3" s="429"/>
      <c r="B3" s="429"/>
      <c r="C3" s="429"/>
      <c r="D3" s="429"/>
      <c r="E3" s="429"/>
      <c r="F3" s="429"/>
      <c r="G3" s="429"/>
      <c r="H3" s="429"/>
      <c r="I3" s="429"/>
      <c r="J3" s="429"/>
      <c r="K3" s="429"/>
      <c r="L3" s="429"/>
      <c r="M3" s="429"/>
      <c r="N3" s="429"/>
      <c r="O3" s="429"/>
      <c r="P3" s="429"/>
      <c r="Q3" s="429"/>
      <c r="R3" s="365"/>
      <c r="S3" s="819"/>
      <c r="T3" s="819"/>
      <c r="U3" s="819"/>
      <c r="V3" s="819"/>
      <c r="W3" s="819"/>
      <c r="X3" s="819"/>
      <c r="Y3" s="819"/>
      <c r="AB3" s="1382" t="s">
        <v>385</v>
      </c>
      <c r="AC3" s="1382"/>
      <c r="AD3" s="1382"/>
      <c r="AE3" s="1382"/>
      <c r="AF3" s="1382"/>
    </row>
    <row r="4" spans="1:32">
      <c r="A4" s="429"/>
      <c r="B4" s="429"/>
      <c r="C4" s="429"/>
      <c r="D4" s="429"/>
      <c r="E4" s="429"/>
      <c r="F4" s="429"/>
      <c r="G4" s="429"/>
      <c r="H4" s="429"/>
      <c r="I4" s="429"/>
      <c r="J4" s="429"/>
      <c r="K4" s="429"/>
      <c r="L4" s="429"/>
      <c r="M4" s="429"/>
      <c r="N4" s="429"/>
      <c r="O4" s="429"/>
      <c r="P4" s="429"/>
      <c r="Q4" s="429"/>
      <c r="R4" s="365"/>
      <c r="S4" s="819"/>
      <c r="T4" s="819"/>
      <c r="U4" s="819"/>
      <c r="V4" s="819"/>
      <c r="W4" s="819"/>
      <c r="X4" s="819"/>
      <c r="Y4" s="819"/>
      <c r="AB4" s="1382"/>
      <c r="AC4" s="1382"/>
      <c r="AD4" s="1382"/>
      <c r="AE4" s="1382"/>
      <c r="AF4" s="1382"/>
    </row>
    <row r="5" spans="1:32">
      <c r="A5" s="363" t="s">
        <v>653</v>
      </c>
      <c r="B5" s="429"/>
      <c r="C5" s="818"/>
      <c r="D5" s="818"/>
      <c r="E5" s="818"/>
      <c r="F5" s="366"/>
      <c r="G5" s="429"/>
      <c r="H5" s="429"/>
      <c r="I5" s="429"/>
      <c r="J5" s="429"/>
      <c r="K5" s="429"/>
      <c r="L5" s="429"/>
      <c r="M5" s="429"/>
      <c r="N5" s="429"/>
      <c r="O5" s="429"/>
      <c r="P5" s="429"/>
      <c r="Q5" s="429"/>
      <c r="R5" s="429"/>
      <c r="S5" s="429"/>
      <c r="T5" s="429"/>
      <c r="U5" s="429"/>
      <c r="V5" s="429"/>
      <c r="W5" s="429"/>
      <c r="X5" s="429"/>
      <c r="Y5" s="429"/>
      <c r="AB5" s="1382" t="s">
        <v>606</v>
      </c>
      <c r="AC5" s="1382"/>
      <c r="AD5" s="1382"/>
      <c r="AE5" s="1382"/>
      <c r="AF5" s="1382"/>
    </row>
    <row r="6" spans="1:32">
      <c r="A6" s="429"/>
      <c r="B6" s="429"/>
      <c r="C6" s="429"/>
      <c r="D6" s="429"/>
      <c r="E6" s="429"/>
      <c r="F6" s="429"/>
      <c r="G6" s="429"/>
      <c r="H6" s="429"/>
      <c r="I6" s="429"/>
      <c r="J6" s="429"/>
      <c r="K6" s="429"/>
      <c r="L6" s="429"/>
      <c r="M6" s="429"/>
      <c r="N6" s="429"/>
      <c r="O6" s="429"/>
      <c r="P6" s="429"/>
      <c r="Q6" s="429"/>
      <c r="R6" s="429"/>
      <c r="S6" s="429"/>
      <c r="T6" s="429"/>
      <c r="U6" s="429"/>
      <c r="V6" s="429"/>
      <c r="W6" s="429"/>
      <c r="X6" s="429"/>
      <c r="Y6" s="429"/>
      <c r="AB6" s="1382"/>
      <c r="AC6" s="1382"/>
      <c r="AD6" s="1382"/>
      <c r="AE6" s="1382"/>
      <c r="AF6" s="1382"/>
    </row>
    <row r="7" spans="1:32">
      <c r="A7" s="429"/>
      <c r="B7" s="429"/>
      <c r="C7" s="429"/>
      <c r="D7" s="429"/>
      <c r="E7" s="429"/>
      <c r="F7" s="429"/>
      <c r="G7" s="429"/>
      <c r="H7" s="429"/>
      <c r="I7" s="429"/>
      <c r="J7" s="429"/>
      <c r="M7" s="429"/>
      <c r="N7" s="365"/>
      <c r="O7" s="433"/>
      <c r="P7" s="433"/>
      <c r="Q7" s="433"/>
      <c r="R7" s="433"/>
      <c r="S7" s="433"/>
      <c r="T7" s="433"/>
      <c r="U7" s="433"/>
      <c r="V7" s="433"/>
      <c r="W7" s="433"/>
      <c r="X7" s="433"/>
      <c r="Y7" s="429"/>
    </row>
    <row r="8" spans="1:32" ht="13.5" customHeight="1">
      <c r="A8" s="429"/>
      <c r="B8" s="429"/>
      <c r="C8" s="429"/>
      <c r="D8" s="429"/>
      <c r="E8" s="429"/>
      <c r="F8" s="429"/>
      <c r="G8" s="429"/>
      <c r="H8" s="429"/>
      <c r="I8" s="429"/>
      <c r="J8" s="363"/>
      <c r="M8" s="363"/>
      <c r="N8" s="363"/>
      <c r="O8" s="369"/>
      <c r="P8" s="1561" t="str">
        <f>IF(入力表!B11="","",入力表!B11)</f>
        <v/>
      </c>
      <c r="Q8" s="1561"/>
      <c r="R8" s="1561"/>
      <c r="S8" s="1561"/>
      <c r="T8" s="1561"/>
      <c r="U8" s="1561"/>
      <c r="V8" s="1561"/>
      <c r="W8" s="1561"/>
      <c r="X8" s="1561"/>
      <c r="Y8" s="1561"/>
    </row>
    <row r="9" spans="1:32">
      <c r="A9" s="429"/>
      <c r="B9" s="429"/>
      <c r="C9" s="429"/>
      <c r="D9" s="429"/>
      <c r="E9" s="429"/>
      <c r="F9" s="429"/>
      <c r="G9" s="429"/>
      <c r="H9" s="429"/>
      <c r="I9" s="429"/>
      <c r="J9" s="363"/>
      <c r="M9" s="368"/>
      <c r="N9" s="367" t="s">
        <v>654</v>
      </c>
      <c r="O9" s="371"/>
      <c r="P9" s="1562" t="str">
        <f>IF(入力表!B12="","",入力表!B12)</f>
        <v/>
      </c>
      <c r="Q9" s="1562"/>
      <c r="R9" s="1562"/>
      <c r="S9" s="1562"/>
      <c r="T9" s="1562"/>
      <c r="U9" s="1562"/>
      <c r="V9" s="1562"/>
      <c r="W9" s="1562"/>
      <c r="X9" s="1562"/>
      <c r="Y9" s="1562"/>
    </row>
    <row r="10" spans="1:32">
      <c r="A10" s="429"/>
      <c r="B10" s="429"/>
      <c r="C10" s="429"/>
      <c r="D10" s="429"/>
      <c r="E10" s="429"/>
      <c r="F10" s="429"/>
      <c r="G10" s="429"/>
      <c r="H10" s="429"/>
      <c r="I10" s="429"/>
      <c r="J10" s="363"/>
      <c r="M10" s="363"/>
      <c r="N10" s="363"/>
      <c r="O10" s="363"/>
      <c r="P10" s="375" t="str">
        <f>IF(入力表!B13="","",入力表!B13)</f>
        <v/>
      </c>
      <c r="Q10" s="824"/>
      <c r="R10" s="824"/>
      <c r="S10" s="824"/>
      <c r="T10" s="824"/>
      <c r="U10" s="824"/>
      <c r="V10" s="824"/>
      <c r="W10" s="824"/>
      <c r="X10" s="375"/>
      <c r="Y10" s="375" t="s">
        <v>613</v>
      </c>
    </row>
    <row r="11" spans="1:32">
      <c r="A11" s="429"/>
      <c r="B11" s="429"/>
      <c r="C11" s="429"/>
      <c r="D11" s="429"/>
      <c r="E11" s="429"/>
      <c r="F11" s="429"/>
      <c r="G11" s="429"/>
      <c r="H11" s="429"/>
      <c r="I11" s="429"/>
      <c r="J11" s="363"/>
      <c r="K11" s="363"/>
      <c r="L11" s="363"/>
      <c r="M11" s="363"/>
      <c r="N11" s="363"/>
      <c r="O11" s="363"/>
      <c r="P11" s="363"/>
      <c r="Q11" s="363"/>
      <c r="R11" s="363"/>
      <c r="S11" s="363"/>
      <c r="T11" s="363"/>
      <c r="U11" s="363"/>
      <c r="V11" s="363"/>
      <c r="W11" s="363"/>
      <c r="X11" s="363"/>
      <c r="Y11" s="363"/>
      <c r="AA11" s="295"/>
      <c r="AB11" s="295"/>
      <c r="AC11" s="295"/>
      <c r="AD11" s="295"/>
      <c r="AE11" s="295"/>
    </row>
    <row r="12" spans="1:32" ht="26.1" customHeight="1">
      <c r="A12" s="1547" t="s">
        <v>655</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row>
    <row r="13" spans="1:32" ht="14.25" customHeight="1">
      <c r="A13" s="1548" t="s">
        <v>656</v>
      </c>
      <c r="B13" s="1548"/>
      <c r="C13" s="1548"/>
      <c r="D13" s="1549" t="str">
        <f>IF(入力表!B2="","",入力表!B2)</f>
        <v/>
      </c>
      <c r="E13" s="1549"/>
      <c r="F13" s="1549"/>
      <c r="G13" s="1549"/>
      <c r="H13" s="1549"/>
      <c r="I13" s="1549"/>
      <c r="J13" s="1549"/>
      <c r="K13" s="1549"/>
      <c r="L13" s="1549"/>
      <c r="M13" s="1549"/>
      <c r="N13" s="1549"/>
      <c r="O13" s="429"/>
      <c r="P13" s="429"/>
      <c r="Q13" s="429"/>
      <c r="R13" s="429"/>
      <c r="S13" s="429"/>
      <c r="T13" s="429"/>
      <c r="U13" s="429"/>
      <c r="V13" s="429"/>
      <c r="W13" s="429"/>
      <c r="X13" s="429"/>
      <c r="Y13" s="429"/>
    </row>
    <row r="14" spans="1:32" ht="14.25" customHeight="1">
      <c r="A14" s="1548" t="s">
        <v>657</v>
      </c>
      <c r="B14" s="1548"/>
      <c r="C14" s="1548"/>
      <c r="D14" s="1553" t="str">
        <f>IF(入力表!B3="","",入力表!B3)</f>
        <v/>
      </c>
      <c r="E14" s="1553"/>
      <c r="F14" s="1553"/>
      <c r="G14" s="1553"/>
      <c r="H14" s="1553"/>
      <c r="I14" s="1553"/>
      <c r="J14" s="1553"/>
      <c r="K14" s="1553"/>
      <c r="L14" s="1553"/>
      <c r="M14" s="1553"/>
      <c r="N14" s="1553"/>
      <c r="O14" s="1553"/>
      <c r="P14" s="1553"/>
      <c r="Q14" s="1553"/>
      <c r="R14" s="1553"/>
      <c r="S14" s="1553"/>
      <c r="T14" s="1553"/>
      <c r="U14" s="1553"/>
      <c r="V14" s="1553"/>
      <c r="W14" s="1553"/>
      <c r="X14" s="1553"/>
      <c r="Y14" s="429"/>
    </row>
    <row r="15" spans="1:32" ht="14.25" customHeight="1">
      <c r="A15" s="1554" t="s">
        <v>658</v>
      </c>
      <c r="B15" s="1554"/>
      <c r="C15" s="1554"/>
      <c r="D15" s="1555" t="str">
        <f>IF(入力表!B5="","令和　　年　　月　　日",入力表!B5)</f>
        <v>令和　　年　　月　　日</v>
      </c>
      <c r="E15" s="1555"/>
      <c r="F15" s="1555"/>
      <c r="G15" s="1555"/>
      <c r="H15" s="1555"/>
      <c r="I15" s="1555"/>
      <c r="J15" s="1555"/>
      <c r="K15" s="1555"/>
      <c r="L15" s="1555"/>
      <c r="M15" s="1555"/>
      <c r="N15" s="429"/>
      <c r="O15" s="429"/>
      <c r="P15" s="429"/>
      <c r="Q15" s="429"/>
      <c r="R15" s="429"/>
      <c r="S15" s="429"/>
      <c r="T15" s="429"/>
      <c r="U15" s="429"/>
      <c r="V15" s="429"/>
      <c r="W15" s="429"/>
      <c r="X15" s="429"/>
      <c r="Y15" s="429"/>
    </row>
    <row r="16" spans="1:32" ht="14.25" customHeight="1">
      <c r="A16" s="1554" t="s">
        <v>659</v>
      </c>
      <c r="B16" s="1554"/>
      <c r="C16" s="1554"/>
      <c r="D16" s="1560" t="str">
        <f>IF(入力表!B6="","令和　　年　　月　　日",入力表!B6)</f>
        <v>令和　　年　　月　　日</v>
      </c>
      <c r="E16" s="1560"/>
      <c r="F16" s="1560"/>
      <c r="G16" s="1560"/>
      <c r="H16" s="1560"/>
      <c r="I16" s="1560"/>
      <c r="J16" s="696" t="s">
        <v>660</v>
      </c>
      <c r="K16" s="1560" t="str">
        <f>IF(入力表!E6="","令和　　年　　月　　日",入力表!E6)</f>
        <v>令和　　年　　月　　日</v>
      </c>
      <c r="L16" s="1560"/>
      <c r="M16" s="1560"/>
      <c r="N16" s="1560"/>
      <c r="O16" s="1560"/>
      <c r="P16" s="1560"/>
      <c r="Q16" s="429"/>
      <c r="R16" s="370"/>
      <c r="S16" s="370"/>
      <c r="T16" s="370"/>
      <c r="U16" s="370"/>
      <c r="V16" s="370"/>
      <c r="W16" s="370"/>
      <c r="X16" s="370"/>
    </row>
    <row r="17" spans="1:25">
      <c r="A17" s="429"/>
      <c r="B17" s="429"/>
      <c r="C17" s="429"/>
      <c r="D17" s="429"/>
      <c r="E17" s="429"/>
      <c r="F17" s="429"/>
      <c r="G17" s="429"/>
      <c r="H17" s="429"/>
      <c r="I17" s="429"/>
      <c r="J17" s="429"/>
      <c r="K17" s="429"/>
      <c r="L17" s="429"/>
      <c r="M17" s="429"/>
      <c r="N17" s="429"/>
      <c r="O17" s="429"/>
      <c r="P17" s="429"/>
      <c r="Q17" s="429"/>
      <c r="R17" s="429"/>
      <c r="S17" s="429"/>
      <c r="T17" s="429"/>
      <c r="U17" s="429"/>
      <c r="V17" s="429"/>
      <c r="W17" s="429"/>
      <c r="X17" s="429"/>
      <c r="Y17" s="365" t="s">
        <v>661</v>
      </c>
    </row>
    <row r="18" spans="1:25" ht="27" customHeight="1">
      <c r="A18" s="1539" t="s">
        <v>662</v>
      </c>
      <c r="B18" s="1540"/>
      <c r="C18" s="1540"/>
      <c r="D18" s="1540" t="s">
        <v>663</v>
      </c>
      <c r="E18" s="1540"/>
      <c r="F18" s="1540"/>
      <c r="G18" s="1540"/>
      <c r="H18" s="1540"/>
      <c r="I18" s="1540" t="s">
        <v>664</v>
      </c>
      <c r="J18" s="1540"/>
      <c r="K18" s="1540" t="s">
        <v>665</v>
      </c>
      <c r="L18" s="1540"/>
      <c r="M18" s="1540" t="s">
        <v>666</v>
      </c>
      <c r="N18" s="1540"/>
      <c r="O18" s="1540"/>
      <c r="P18" s="1540" t="s">
        <v>667</v>
      </c>
      <c r="Q18" s="1540"/>
      <c r="R18" s="1550" t="s">
        <v>668</v>
      </c>
      <c r="S18" s="1552"/>
      <c r="T18" s="1550" t="s">
        <v>669</v>
      </c>
      <c r="U18" s="1551"/>
      <c r="V18" s="1552"/>
      <c r="W18" s="1540" t="s">
        <v>670</v>
      </c>
      <c r="X18" s="1540"/>
      <c r="Y18" s="1540"/>
    </row>
    <row r="19" spans="1:25" ht="27" customHeight="1">
      <c r="A19" s="1535" t="s">
        <v>671</v>
      </c>
      <c r="B19" s="1536"/>
      <c r="C19" s="1536"/>
      <c r="D19" s="1536"/>
      <c r="E19" s="1536"/>
      <c r="F19" s="1536"/>
      <c r="G19" s="1536"/>
      <c r="H19" s="1536"/>
      <c r="I19" s="1536"/>
      <c r="J19" s="1536"/>
      <c r="K19" s="1536"/>
      <c r="L19" s="1536"/>
      <c r="M19" s="1536"/>
      <c r="N19" s="1536"/>
      <c r="O19" s="1537"/>
      <c r="P19" s="1541"/>
      <c r="Q19" s="1541"/>
      <c r="R19" s="1543"/>
      <c r="S19" s="1545"/>
      <c r="T19" s="1543"/>
      <c r="U19" s="1544"/>
      <c r="V19" s="1545"/>
      <c r="W19" s="1542"/>
      <c r="X19" s="1542"/>
      <c r="Y19" s="1542"/>
    </row>
    <row r="20" spans="1:25" ht="27" customHeight="1">
      <c r="A20" s="1541"/>
      <c r="B20" s="1541"/>
      <c r="C20" s="1541"/>
      <c r="D20" s="1541"/>
      <c r="E20" s="1541"/>
      <c r="F20" s="1541"/>
      <c r="G20" s="1541"/>
      <c r="H20" s="1541"/>
      <c r="I20" s="1541"/>
      <c r="J20" s="1541"/>
      <c r="K20" s="1541"/>
      <c r="L20" s="1541"/>
      <c r="M20" s="1541"/>
      <c r="N20" s="1541"/>
      <c r="O20" s="1541"/>
      <c r="P20" s="1541"/>
      <c r="Q20" s="1541"/>
      <c r="R20" s="1543"/>
      <c r="S20" s="1545"/>
      <c r="T20" s="1543"/>
      <c r="U20" s="1544"/>
      <c r="V20" s="1545"/>
      <c r="W20" s="1542"/>
      <c r="X20" s="1542"/>
      <c r="Y20" s="1542"/>
    </row>
    <row r="21" spans="1:25" ht="27" customHeight="1">
      <c r="A21" s="1541"/>
      <c r="B21" s="1541"/>
      <c r="C21" s="1541"/>
      <c r="D21" s="1541"/>
      <c r="E21" s="1541"/>
      <c r="F21" s="1541"/>
      <c r="G21" s="1541"/>
      <c r="H21" s="1541"/>
      <c r="I21" s="1541"/>
      <c r="J21" s="1541"/>
      <c r="K21" s="1541"/>
      <c r="L21" s="1541"/>
      <c r="M21" s="1541"/>
      <c r="N21" s="1541"/>
      <c r="O21" s="1541"/>
      <c r="P21" s="1541"/>
      <c r="Q21" s="1541"/>
      <c r="R21" s="1543"/>
      <c r="S21" s="1545"/>
      <c r="T21" s="1543"/>
      <c r="U21" s="1544"/>
      <c r="V21" s="1545"/>
      <c r="W21" s="1542"/>
      <c r="X21" s="1542"/>
      <c r="Y21" s="1542"/>
    </row>
    <row r="22" spans="1:25" ht="27" customHeight="1">
      <c r="A22" s="1541"/>
      <c r="B22" s="1541"/>
      <c r="C22" s="1541"/>
      <c r="D22" s="1541"/>
      <c r="E22" s="1541"/>
      <c r="F22" s="1541"/>
      <c r="G22" s="1541"/>
      <c r="H22" s="1541"/>
      <c r="I22" s="1541"/>
      <c r="J22" s="1541"/>
      <c r="K22" s="1541"/>
      <c r="L22" s="1541"/>
      <c r="M22" s="1541"/>
      <c r="N22" s="1541"/>
      <c r="O22" s="1541"/>
      <c r="P22" s="1541"/>
      <c r="Q22" s="1541"/>
      <c r="R22" s="1543"/>
      <c r="S22" s="1545"/>
      <c r="T22" s="1543"/>
      <c r="U22" s="1544"/>
      <c r="V22" s="1545"/>
      <c r="W22" s="1542"/>
      <c r="X22" s="1542"/>
      <c r="Y22" s="1542"/>
    </row>
    <row r="23" spans="1:25" ht="27" customHeight="1">
      <c r="A23" s="1541"/>
      <c r="B23" s="1541"/>
      <c r="C23" s="1541"/>
      <c r="D23" s="1541"/>
      <c r="E23" s="1541"/>
      <c r="F23" s="1541"/>
      <c r="G23" s="1541"/>
      <c r="H23" s="1541"/>
      <c r="I23" s="1541"/>
      <c r="J23" s="1541"/>
      <c r="K23" s="1541"/>
      <c r="L23" s="1541"/>
      <c r="M23" s="1541"/>
      <c r="N23" s="1541"/>
      <c r="O23" s="1541"/>
      <c r="P23" s="1541"/>
      <c r="Q23" s="1541"/>
      <c r="R23" s="1543"/>
      <c r="S23" s="1545"/>
      <c r="T23" s="1543"/>
      <c r="U23" s="1544"/>
      <c r="V23" s="1545"/>
      <c r="W23" s="1542"/>
      <c r="X23" s="1542"/>
      <c r="Y23" s="1542"/>
    </row>
    <row r="24" spans="1:25" ht="27" customHeight="1">
      <c r="A24" s="1541"/>
      <c r="B24" s="1541"/>
      <c r="C24" s="1541"/>
      <c r="D24" s="1541"/>
      <c r="E24" s="1541"/>
      <c r="F24" s="1541"/>
      <c r="G24" s="1541"/>
      <c r="H24" s="1541"/>
      <c r="I24" s="1541"/>
      <c r="J24" s="1541"/>
      <c r="K24" s="1541"/>
      <c r="L24" s="1541"/>
      <c r="M24" s="1541"/>
      <c r="N24" s="1541"/>
      <c r="O24" s="1541"/>
      <c r="P24" s="1541"/>
      <c r="Q24" s="1541"/>
      <c r="R24" s="1543"/>
      <c r="S24" s="1545"/>
      <c r="T24" s="1543"/>
      <c r="U24" s="1544"/>
      <c r="V24" s="1545"/>
      <c r="W24" s="1542"/>
      <c r="X24" s="1542"/>
      <c r="Y24" s="1542"/>
    </row>
    <row r="25" spans="1:25" ht="27" customHeight="1">
      <c r="A25" s="1541"/>
      <c r="B25" s="1541"/>
      <c r="C25" s="1541"/>
      <c r="D25" s="1541"/>
      <c r="E25" s="1541"/>
      <c r="F25" s="1541"/>
      <c r="G25" s="1541"/>
      <c r="H25" s="1541"/>
      <c r="I25" s="1541"/>
      <c r="J25" s="1541"/>
      <c r="K25" s="1541"/>
      <c r="L25" s="1541"/>
      <c r="M25" s="1541"/>
      <c r="N25" s="1541"/>
      <c r="O25" s="1541"/>
      <c r="P25" s="1541"/>
      <c r="Q25" s="1541"/>
      <c r="R25" s="1543"/>
      <c r="S25" s="1545"/>
      <c r="T25" s="1543"/>
      <c r="U25" s="1544"/>
      <c r="V25" s="1545"/>
      <c r="W25" s="1542"/>
      <c r="X25" s="1542"/>
      <c r="Y25" s="1542"/>
    </row>
    <row r="26" spans="1:25" ht="27" customHeight="1">
      <c r="A26" s="1535"/>
      <c r="B26" s="1536"/>
      <c r="C26" s="1537"/>
      <c r="D26" s="1535"/>
      <c r="E26" s="1536"/>
      <c r="F26" s="1536"/>
      <c r="G26" s="1536"/>
      <c r="H26" s="1537"/>
      <c r="I26" s="1535"/>
      <c r="J26" s="1537"/>
      <c r="K26" s="1535"/>
      <c r="L26" s="1537"/>
      <c r="M26" s="1535"/>
      <c r="N26" s="1536"/>
      <c r="O26" s="1537"/>
      <c r="P26" s="1541"/>
      <c r="Q26" s="1541"/>
      <c r="R26" s="1543"/>
      <c r="S26" s="1545"/>
      <c r="T26" s="1543"/>
      <c r="U26" s="1544"/>
      <c r="V26" s="1545"/>
      <c r="W26" s="1542"/>
      <c r="X26" s="1542"/>
      <c r="Y26" s="1542"/>
    </row>
    <row r="27" spans="1:25" ht="27" customHeight="1">
      <c r="A27" s="1535"/>
      <c r="B27" s="1536"/>
      <c r="C27" s="1537"/>
      <c r="D27" s="1535"/>
      <c r="E27" s="1536"/>
      <c r="F27" s="1536"/>
      <c r="G27" s="1536"/>
      <c r="H27" s="1537"/>
      <c r="I27" s="1535"/>
      <c r="J27" s="1537"/>
      <c r="K27" s="1535"/>
      <c r="L27" s="1537"/>
      <c r="M27" s="1535"/>
      <c r="N27" s="1536"/>
      <c r="O27" s="1537"/>
      <c r="P27" s="1541"/>
      <c r="Q27" s="1541"/>
      <c r="R27" s="1543"/>
      <c r="S27" s="1545"/>
      <c r="T27" s="1543"/>
      <c r="U27" s="1544"/>
      <c r="V27" s="1545"/>
      <c r="W27" s="1542"/>
      <c r="X27" s="1542"/>
      <c r="Y27" s="1542"/>
    </row>
    <row r="28" spans="1:25" ht="27" customHeight="1">
      <c r="A28" s="1535"/>
      <c r="B28" s="1536"/>
      <c r="C28" s="1537"/>
      <c r="D28" s="1535"/>
      <c r="E28" s="1536"/>
      <c r="F28" s="1536"/>
      <c r="G28" s="1536"/>
      <c r="H28" s="1537"/>
      <c r="I28" s="1535"/>
      <c r="J28" s="1537"/>
      <c r="K28" s="1535"/>
      <c r="L28" s="1537"/>
      <c r="M28" s="1535"/>
      <c r="N28" s="1536"/>
      <c r="O28" s="1537"/>
      <c r="P28" s="1541"/>
      <c r="Q28" s="1541"/>
      <c r="R28" s="1543"/>
      <c r="S28" s="1545"/>
      <c r="T28" s="1543"/>
      <c r="U28" s="1544"/>
      <c r="V28" s="1545"/>
      <c r="W28" s="1542"/>
      <c r="X28" s="1542"/>
      <c r="Y28" s="1542"/>
    </row>
    <row r="29" spans="1:25" ht="27" customHeight="1">
      <c r="A29" s="1535" t="s">
        <v>672</v>
      </c>
      <c r="B29" s="1536"/>
      <c r="C29" s="1536"/>
      <c r="D29" s="1536"/>
      <c r="E29" s="1536"/>
      <c r="F29" s="1536"/>
      <c r="G29" s="1536"/>
      <c r="H29" s="1536"/>
      <c r="I29" s="1536"/>
      <c r="J29" s="1536"/>
      <c r="K29" s="1536"/>
      <c r="L29" s="1536"/>
      <c r="M29" s="1536"/>
      <c r="N29" s="1536"/>
      <c r="O29" s="1537"/>
      <c r="P29" s="1541"/>
      <c r="Q29" s="1541"/>
      <c r="R29" s="1543"/>
      <c r="S29" s="1545"/>
      <c r="T29" s="1543"/>
      <c r="U29" s="1544"/>
      <c r="V29" s="1545"/>
      <c r="W29" s="1542"/>
      <c r="X29" s="1542"/>
      <c r="Y29" s="1542"/>
    </row>
    <row r="30" spans="1:25" ht="27" customHeight="1">
      <c r="A30" s="1556" t="s">
        <v>673</v>
      </c>
      <c r="B30" s="1557"/>
      <c r="C30" s="1557"/>
      <c r="D30" s="1557"/>
      <c r="E30" s="1557"/>
      <c r="F30" s="1557"/>
      <c r="G30" s="1557"/>
      <c r="H30" s="1557"/>
      <c r="I30" s="1557"/>
      <c r="J30" s="1557"/>
      <c r="K30" s="1557"/>
      <c r="L30" s="1557"/>
      <c r="M30" s="1557"/>
      <c r="N30" s="1557"/>
      <c r="O30" s="1558"/>
      <c r="P30" s="1541"/>
      <c r="Q30" s="1541"/>
      <c r="R30" s="1543"/>
      <c r="S30" s="1545"/>
      <c r="T30" s="1543"/>
      <c r="U30" s="1544"/>
      <c r="V30" s="1545"/>
      <c r="W30" s="1542"/>
      <c r="X30" s="1542"/>
      <c r="Y30" s="1542"/>
    </row>
    <row r="31" spans="1:25" ht="27" customHeight="1">
      <c r="A31" s="1556" t="s">
        <v>674</v>
      </c>
      <c r="B31" s="1557"/>
      <c r="C31" s="1557"/>
      <c r="D31" s="1557"/>
      <c r="E31" s="1557"/>
      <c r="F31" s="1557"/>
      <c r="G31" s="1557"/>
      <c r="H31" s="1557"/>
      <c r="I31" s="1557"/>
      <c r="J31" s="1557"/>
      <c r="K31" s="1557"/>
      <c r="L31" s="1557"/>
      <c r="M31" s="1557"/>
      <c r="N31" s="1557"/>
      <c r="O31" s="1558"/>
      <c r="P31" s="1541"/>
      <c r="Q31" s="1541"/>
      <c r="R31" s="1543"/>
      <c r="S31" s="1545"/>
      <c r="T31" s="1543"/>
      <c r="U31" s="1544"/>
      <c r="V31" s="1545"/>
      <c r="W31" s="1542"/>
      <c r="X31" s="1542"/>
      <c r="Y31" s="1542"/>
    </row>
    <row r="32" spans="1:25" ht="27" customHeight="1">
      <c r="A32" s="1556" t="s">
        <v>675</v>
      </c>
      <c r="B32" s="1557"/>
      <c r="C32" s="1557"/>
      <c r="D32" s="1557"/>
      <c r="E32" s="1557"/>
      <c r="F32" s="1557"/>
      <c r="G32" s="1557"/>
      <c r="H32" s="1557"/>
      <c r="I32" s="1557"/>
      <c r="J32" s="1557"/>
      <c r="K32" s="1557"/>
      <c r="L32" s="1557"/>
      <c r="M32" s="1557"/>
      <c r="N32" s="1557"/>
      <c r="O32" s="1558"/>
      <c r="P32" s="1541"/>
      <c r="Q32" s="1541"/>
      <c r="R32" s="1543"/>
      <c r="S32" s="1545"/>
      <c r="T32" s="1543"/>
      <c r="U32" s="1544"/>
      <c r="V32" s="1545"/>
      <c r="W32" s="1542"/>
      <c r="X32" s="1542"/>
      <c r="Y32" s="1542"/>
    </row>
    <row r="33" spans="1:25" ht="27" customHeight="1">
      <c r="A33" s="1535" t="s">
        <v>676</v>
      </c>
      <c r="B33" s="1536"/>
      <c r="C33" s="1536"/>
      <c r="D33" s="1536"/>
      <c r="E33" s="1536"/>
      <c r="F33" s="1536"/>
      <c r="G33" s="1536"/>
      <c r="H33" s="1536"/>
      <c r="I33" s="1536"/>
      <c r="J33" s="1536"/>
      <c r="K33" s="1536"/>
      <c r="L33" s="1536"/>
      <c r="M33" s="1536"/>
      <c r="N33" s="1536"/>
      <c r="O33" s="1537"/>
      <c r="P33" s="1541"/>
      <c r="Q33" s="1541"/>
      <c r="R33" s="1543"/>
      <c r="S33" s="1545"/>
      <c r="T33" s="1543"/>
      <c r="U33" s="1544"/>
      <c r="V33" s="1545"/>
      <c r="W33" s="1542"/>
      <c r="X33" s="1542"/>
      <c r="Y33" s="1542"/>
    </row>
    <row r="34" spans="1:25" ht="27" customHeight="1">
      <c r="A34" s="1535" t="s">
        <v>677</v>
      </c>
      <c r="B34" s="1536"/>
      <c r="C34" s="1536"/>
      <c r="D34" s="1536"/>
      <c r="E34" s="1536"/>
      <c r="F34" s="1536"/>
      <c r="G34" s="1536"/>
      <c r="H34" s="1536"/>
      <c r="I34" s="1536"/>
      <c r="J34" s="1536"/>
      <c r="K34" s="1536"/>
      <c r="L34" s="1536"/>
      <c r="M34" s="1536"/>
      <c r="N34" s="1536"/>
      <c r="O34" s="1537"/>
      <c r="P34" s="1541"/>
      <c r="Q34" s="1541"/>
      <c r="R34" s="1543"/>
      <c r="S34" s="1545"/>
      <c r="T34" s="1543"/>
      <c r="U34" s="1544"/>
      <c r="V34" s="1545"/>
      <c r="W34" s="1542"/>
      <c r="X34" s="1542"/>
      <c r="Y34" s="1542"/>
    </row>
    <row r="35" spans="1:25" ht="27" customHeight="1">
      <c r="A35" s="1535" t="s">
        <v>678</v>
      </c>
      <c r="B35" s="1536"/>
      <c r="C35" s="1536"/>
      <c r="D35" s="1536"/>
      <c r="E35" s="1536"/>
      <c r="F35" s="1536"/>
      <c r="G35" s="1536"/>
      <c r="H35" s="1536"/>
      <c r="I35" s="1536"/>
      <c r="J35" s="1536"/>
      <c r="K35" s="1536"/>
      <c r="L35" s="1536"/>
      <c r="M35" s="1536"/>
      <c r="N35" s="1536"/>
      <c r="O35" s="1537"/>
      <c r="P35" s="1541"/>
      <c r="Q35" s="1541"/>
      <c r="R35" s="1543"/>
      <c r="S35" s="1545"/>
      <c r="T35" s="1543"/>
      <c r="U35" s="1544"/>
      <c r="V35" s="1545"/>
      <c r="W35" s="1542"/>
      <c r="X35" s="1542"/>
      <c r="Y35" s="1542"/>
    </row>
    <row r="36" spans="1:25" ht="27" customHeight="1">
      <c r="A36" s="1535" t="s">
        <v>679</v>
      </c>
      <c r="B36" s="1536"/>
      <c r="C36" s="1536"/>
      <c r="D36" s="1536"/>
      <c r="E36" s="1536"/>
      <c r="F36" s="1536"/>
      <c r="G36" s="1536"/>
      <c r="H36" s="1536"/>
      <c r="I36" s="1536"/>
      <c r="J36" s="1536"/>
      <c r="K36" s="1536"/>
      <c r="L36" s="1536"/>
      <c r="M36" s="1536"/>
      <c r="N36" s="1536"/>
      <c r="O36" s="1537"/>
      <c r="P36" s="1541"/>
      <c r="Q36" s="1541"/>
      <c r="R36" s="1543"/>
      <c r="S36" s="1545"/>
      <c r="T36" s="1543"/>
      <c r="U36" s="1544"/>
      <c r="V36" s="1545"/>
      <c r="W36" s="1542"/>
      <c r="X36" s="1542"/>
      <c r="Y36" s="1542"/>
    </row>
    <row r="37" spans="1:25" ht="15.75" customHeight="1">
      <c r="A37" s="1559" t="s">
        <v>680</v>
      </c>
      <c r="B37" s="1559"/>
      <c r="C37" s="1559"/>
      <c r="D37" s="1559"/>
      <c r="E37" s="1559"/>
      <c r="F37" s="1559"/>
      <c r="G37" s="1559"/>
      <c r="H37" s="1559"/>
      <c r="I37" s="1559"/>
      <c r="J37" s="1559"/>
      <c r="K37" s="1559"/>
      <c r="L37" s="1559"/>
      <c r="M37" s="1559"/>
      <c r="N37" s="1559"/>
      <c r="O37" s="1559"/>
      <c r="P37" s="1559"/>
      <c r="Q37" s="1559"/>
      <c r="R37" s="1559"/>
      <c r="S37" s="1559"/>
      <c r="T37" s="1559"/>
      <c r="U37" s="1559"/>
      <c r="V37" s="1559"/>
      <c r="W37" s="1559"/>
      <c r="X37" s="1559"/>
      <c r="Y37" s="1559"/>
    </row>
    <row r="38" spans="1:25" ht="15.75" customHeight="1">
      <c r="A38" s="912" t="s">
        <v>681</v>
      </c>
      <c r="B38" s="912"/>
      <c r="C38" s="912"/>
      <c r="D38" s="912"/>
      <c r="E38" s="1538"/>
      <c r="F38" s="1538"/>
      <c r="G38" s="1538"/>
      <c r="H38" s="1538"/>
      <c r="I38" s="912" t="s">
        <v>682</v>
      </c>
    </row>
    <row r="39" spans="1:25" ht="13.5" customHeight="1"/>
  </sheetData>
  <mergeCells count="154">
    <mergeCell ref="A37:Y37"/>
    <mergeCell ref="W35:Y35"/>
    <mergeCell ref="A34:O34"/>
    <mergeCell ref="D16:I16"/>
    <mergeCell ref="K16:P16"/>
    <mergeCell ref="P8:Y8"/>
    <mergeCell ref="P9:Y9"/>
    <mergeCell ref="R18:S18"/>
    <mergeCell ref="R19:S19"/>
    <mergeCell ref="R20:S20"/>
    <mergeCell ref="R21:S21"/>
    <mergeCell ref="R22:S22"/>
    <mergeCell ref="R23:S23"/>
    <mergeCell ref="R24:S24"/>
    <mergeCell ref="R25:S25"/>
    <mergeCell ref="R26:S26"/>
    <mergeCell ref="R27:S27"/>
    <mergeCell ref="R28:S28"/>
    <mergeCell ref="R29:S29"/>
    <mergeCell ref="R30:S30"/>
    <mergeCell ref="R31:S31"/>
    <mergeCell ref="W34:Y34"/>
    <mergeCell ref="P36:Q36"/>
    <mergeCell ref="R36:S36"/>
    <mergeCell ref="T36:V36"/>
    <mergeCell ref="P34:Q34"/>
    <mergeCell ref="P35:Q35"/>
    <mergeCell ref="R34:S34"/>
    <mergeCell ref="R35:S35"/>
    <mergeCell ref="T34:V34"/>
    <mergeCell ref="T35:V35"/>
    <mergeCell ref="W30:Y30"/>
    <mergeCell ref="P31:Q31"/>
    <mergeCell ref="P30:Q30"/>
    <mergeCell ref="W31:Y31"/>
    <mergeCell ref="T30:V30"/>
    <mergeCell ref="T31:V31"/>
    <mergeCell ref="W36:Y36"/>
    <mergeCell ref="A30:O30"/>
    <mergeCell ref="A31:O31"/>
    <mergeCell ref="P33:Q33"/>
    <mergeCell ref="W33:Y33"/>
    <mergeCell ref="P32:Q32"/>
    <mergeCell ref="W32:Y32"/>
    <mergeCell ref="R32:S32"/>
    <mergeCell ref="R33:S33"/>
    <mergeCell ref="T32:V32"/>
    <mergeCell ref="T33:V33"/>
    <mergeCell ref="A32:O32"/>
    <mergeCell ref="A33:O33"/>
    <mergeCell ref="P29:Q29"/>
    <mergeCell ref="W29:Y29"/>
    <mergeCell ref="T29:V29"/>
    <mergeCell ref="A28:C28"/>
    <mergeCell ref="D28:H28"/>
    <mergeCell ref="I28:J28"/>
    <mergeCell ref="K28:L28"/>
    <mergeCell ref="M28:O28"/>
    <mergeCell ref="P28:Q28"/>
    <mergeCell ref="W28:Y28"/>
    <mergeCell ref="T28:V28"/>
    <mergeCell ref="A29:O29"/>
    <mergeCell ref="W26:Y26"/>
    <mergeCell ref="A27:C27"/>
    <mergeCell ref="D27:H27"/>
    <mergeCell ref="I27:J27"/>
    <mergeCell ref="K27:L27"/>
    <mergeCell ref="M27:O27"/>
    <mergeCell ref="P27:Q27"/>
    <mergeCell ref="A26:C26"/>
    <mergeCell ref="D26:H26"/>
    <mergeCell ref="I26:J26"/>
    <mergeCell ref="K26:L26"/>
    <mergeCell ref="M26:O26"/>
    <mergeCell ref="P26:Q26"/>
    <mergeCell ref="W27:Y27"/>
    <mergeCell ref="T26:V26"/>
    <mergeCell ref="T27:V27"/>
    <mergeCell ref="A25:C25"/>
    <mergeCell ref="D25:H25"/>
    <mergeCell ref="I25:J25"/>
    <mergeCell ref="K25:L25"/>
    <mergeCell ref="M25:O25"/>
    <mergeCell ref="P25:Q25"/>
    <mergeCell ref="W25:Y25"/>
    <mergeCell ref="T25:V25"/>
    <mergeCell ref="A24:C24"/>
    <mergeCell ref="D24:H24"/>
    <mergeCell ref="I24:J24"/>
    <mergeCell ref="K24:L24"/>
    <mergeCell ref="M24:O24"/>
    <mergeCell ref="P24:Q24"/>
    <mergeCell ref="W24:Y24"/>
    <mergeCell ref="T24:V24"/>
    <mergeCell ref="W22:Y22"/>
    <mergeCell ref="A23:C23"/>
    <mergeCell ref="D23:H23"/>
    <mergeCell ref="I23:J23"/>
    <mergeCell ref="K23:L23"/>
    <mergeCell ref="M23:O23"/>
    <mergeCell ref="P23:Q23"/>
    <mergeCell ref="A22:C22"/>
    <mergeCell ref="D22:H22"/>
    <mergeCell ref="I22:J22"/>
    <mergeCell ref="K22:L22"/>
    <mergeCell ref="M22:O22"/>
    <mergeCell ref="P22:Q22"/>
    <mergeCell ref="W23:Y23"/>
    <mergeCell ref="T22:V22"/>
    <mergeCell ref="T23:V23"/>
    <mergeCell ref="D20:H20"/>
    <mergeCell ref="I20:J20"/>
    <mergeCell ref="K20:L20"/>
    <mergeCell ref="M20:O20"/>
    <mergeCell ref="P20:Q20"/>
    <mergeCell ref="W20:Y20"/>
    <mergeCell ref="T19:V19"/>
    <mergeCell ref="T20:V20"/>
    <mergeCell ref="P19:Q19"/>
    <mergeCell ref="S2:Y2"/>
    <mergeCell ref="A12:Y12"/>
    <mergeCell ref="A13:C13"/>
    <mergeCell ref="W18:Y18"/>
    <mergeCell ref="D13:N13"/>
    <mergeCell ref="T18:V18"/>
    <mergeCell ref="A14:C14"/>
    <mergeCell ref="D14:X14"/>
    <mergeCell ref="A15:C15"/>
    <mergeCell ref="D15:M15"/>
    <mergeCell ref="A16:C16"/>
    <mergeCell ref="A35:O35"/>
    <mergeCell ref="A36:O36"/>
    <mergeCell ref="A19:O19"/>
    <mergeCell ref="E38:H38"/>
    <mergeCell ref="AB3:AF3"/>
    <mergeCell ref="AB4:AF4"/>
    <mergeCell ref="AB5:AF5"/>
    <mergeCell ref="AB6:AF6"/>
    <mergeCell ref="A18:C18"/>
    <mergeCell ref="D18:H18"/>
    <mergeCell ref="I18:J18"/>
    <mergeCell ref="K18:L18"/>
    <mergeCell ref="M18:O18"/>
    <mergeCell ref="P18:Q18"/>
    <mergeCell ref="A21:C21"/>
    <mergeCell ref="D21:H21"/>
    <mergeCell ref="I21:J21"/>
    <mergeCell ref="K21:L21"/>
    <mergeCell ref="M21:O21"/>
    <mergeCell ref="P21:Q21"/>
    <mergeCell ref="W21:Y21"/>
    <mergeCell ref="T21:V21"/>
    <mergeCell ref="W19:Y19"/>
    <mergeCell ref="A20:C20"/>
  </mergeCells>
  <phoneticPr fontId="9"/>
  <conditionalFormatting sqref="E38">
    <cfRule type="cellIs" dxfId="2079" priority="1" operator="equal">
      <formula>""</formula>
    </cfRule>
  </conditionalFormatting>
  <hyperlinks>
    <hyperlink ref="AB3" location="工事関係書類一覧表!A1" display="一覧表へ戻る" xr:uid="{42C2AA70-3A5B-4693-B725-F1742122316A}"/>
    <hyperlink ref="AB5" location="工事関係書類一覧表!A1" display="一覧表へ戻る" xr:uid="{8BEE0157-DDB2-44D0-904D-18B8CA458E77}"/>
    <hyperlink ref="AB3:AF3" location="工事関係書類一覧表!F15" display="一覧表へ戻る" xr:uid="{A428E602-D477-4EC9-B47E-45025DF26DD5}"/>
    <hyperlink ref="AB5:AF5" location="入力表!D20" display="入力表へ戻る" xr:uid="{DDE46BED-66D0-40EA-9186-6148440BE2FC}"/>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pageSetUpPr fitToPage="1"/>
  </sheetPr>
  <dimension ref="A1:AZ39"/>
  <sheetViews>
    <sheetView showGridLines="0" view="pageBreakPreview" zoomScaleNormal="100" zoomScaleSheetLayoutView="100" workbookViewId="0">
      <selection activeCell="J11" sqref="J11:N12"/>
    </sheetView>
  </sheetViews>
  <sheetFormatPr defaultColWidth="2.375" defaultRowHeight="13.5"/>
  <cols>
    <col min="1" max="6" width="2.375" style="364" customWidth="1"/>
    <col min="7" max="51" width="2.875" style="364" customWidth="1"/>
    <col min="52" max="16384" width="2.375" style="364"/>
  </cols>
  <sheetData>
    <row r="1" spans="1:52" ht="13.5" customHeight="1">
      <c r="A1" s="363" t="s">
        <v>683</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row>
    <row r="2" spans="1:52" ht="26.1" customHeight="1">
      <c r="A2" s="1547" t="s">
        <v>684</v>
      </c>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V2" s="1382" t="s">
        <v>385</v>
      </c>
      <c r="AW2" s="1382"/>
      <c r="AX2" s="1382"/>
      <c r="AY2" s="1382"/>
      <c r="AZ2" s="1382"/>
    </row>
    <row r="3" spans="1:52" ht="13.5" customHeight="1">
      <c r="A3" s="363"/>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5"/>
      <c r="AM3" s="1546" t="str">
        <f>IF(入力表!D21="","令和　年　月　日",入力表!D21)</f>
        <v>令和　年　月　日</v>
      </c>
      <c r="AN3" s="1546"/>
      <c r="AO3" s="1546"/>
      <c r="AP3" s="1546"/>
      <c r="AQ3" s="1546"/>
      <c r="AR3" s="1546"/>
      <c r="AS3" s="1546"/>
      <c r="AV3" s="1382" t="s">
        <v>606</v>
      </c>
      <c r="AW3" s="1382"/>
      <c r="AX3" s="1382"/>
      <c r="AY3" s="1382"/>
      <c r="AZ3" s="1382"/>
    </row>
    <row r="4" spans="1:52" ht="13.5" customHeight="1">
      <c r="A4" s="363" t="s">
        <v>653</v>
      </c>
      <c r="C4" s="363"/>
      <c r="D4" s="363"/>
      <c r="E4" s="363"/>
      <c r="F4" s="363"/>
      <c r="G4" s="363"/>
      <c r="H4" s="363"/>
      <c r="I4" s="363"/>
      <c r="J4" s="363"/>
      <c r="K4" s="363"/>
      <c r="L4" s="363"/>
      <c r="M4" s="366"/>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52" ht="13.5" customHeight="1">
      <c r="A5" s="363"/>
      <c r="B5" s="363"/>
      <c r="C5" s="363"/>
      <c r="D5" s="363"/>
      <c r="E5" s="363"/>
      <c r="F5" s="363"/>
      <c r="G5" s="363"/>
      <c r="H5" s="363"/>
      <c r="I5" s="363"/>
      <c r="J5" s="363"/>
      <c r="K5" s="363"/>
      <c r="L5" s="363"/>
      <c r="M5" s="363"/>
      <c r="N5" s="363"/>
      <c r="O5" s="363"/>
      <c r="P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pans="1:52" ht="13.5" customHeight="1">
      <c r="T6" s="363"/>
      <c r="U6" s="363"/>
      <c r="V6" s="363"/>
      <c r="W6" s="363"/>
      <c r="X6" s="363"/>
      <c r="Y6" s="363"/>
      <c r="Z6" s="363"/>
      <c r="AA6" s="363"/>
      <c r="AB6" s="363"/>
      <c r="AC6" s="367"/>
      <c r="AD6" s="363"/>
      <c r="AE6" s="368"/>
      <c r="AF6" s="368"/>
      <c r="AG6" s="369"/>
      <c r="AH6" s="369"/>
      <c r="AI6" s="369"/>
      <c r="AJ6" s="369"/>
      <c r="AK6" s="369"/>
      <c r="AL6" s="369"/>
      <c r="AM6" s="369"/>
      <c r="AN6" s="369"/>
      <c r="AO6" s="369"/>
      <c r="AP6" s="369"/>
      <c r="AQ6" s="369"/>
      <c r="AR6" s="369"/>
      <c r="AS6" s="369"/>
    </row>
    <row r="7" spans="1:52" ht="13.5" customHeight="1">
      <c r="A7" s="1575" t="s">
        <v>656</v>
      </c>
      <c r="B7" s="1575"/>
      <c r="C7" s="1575"/>
      <c r="D7" s="1575"/>
      <c r="F7" s="363" t="str">
        <f>IF(入力表!B2="","",入力表!B2)</f>
        <v/>
      </c>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9"/>
      <c r="AH7" s="1561" t="str">
        <f>IF(入力表!B11="","",入力表!B11)</f>
        <v/>
      </c>
      <c r="AI7" s="1561"/>
      <c r="AJ7" s="1561"/>
      <c r="AK7" s="1561"/>
      <c r="AL7" s="1561"/>
      <c r="AM7" s="1561"/>
      <c r="AN7" s="1561"/>
      <c r="AO7" s="1561"/>
      <c r="AP7" s="1561"/>
      <c r="AQ7" s="1561"/>
      <c r="AR7" s="1561"/>
      <c r="AS7" s="1561"/>
    </row>
    <row r="8" spans="1:52" ht="13.5" customHeight="1">
      <c r="A8" s="1575" t="s">
        <v>685</v>
      </c>
      <c r="B8" s="1575"/>
      <c r="C8" s="1575"/>
      <c r="D8" s="1575"/>
      <c r="F8" s="363" t="str">
        <f>IF(入力表!B3="","",入力表!B3)</f>
        <v/>
      </c>
      <c r="G8" s="363"/>
      <c r="H8" s="363"/>
      <c r="I8" s="363"/>
      <c r="J8" s="363"/>
      <c r="K8" s="363"/>
      <c r="L8" s="363"/>
      <c r="M8" s="363"/>
      <c r="N8" s="363"/>
      <c r="O8" s="363"/>
      <c r="P8" s="363"/>
      <c r="Q8" s="363"/>
      <c r="R8" s="363"/>
      <c r="S8" s="363"/>
      <c r="T8" s="370"/>
      <c r="U8" s="363"/>
      <c r="V8" s="363"/>
      <c r="W8" s="363"/>
      <c r="X8" s="363"/>
      <c r="Y8" s="363"/>
      <c r="Z8" s="363"/>
      <c r="AA8" s="363"/>
      <c r="AB8" s="363"/>
      <c r="AC8" s="363"/>
      <c r="AD8" s="363"/>
      <c r="AE8" s="368"/>
      <c r="AF8" s="367" t="s">
        <v>654</v>
      </c>
      <c r="AG8" s="371"/>
      <c r="AH8" s="1562" t="str">
        <f>IF(入力表!B12="","",入力表!B12)</f>
        <v/>
      </c>
      <c r="AI8" s="1562"/>
      <c r="AJ8" s="1562"/>
      <c r="AK8" s="1562"/>
      <c r="AL8" s="1562"/>
      <c r="AM8" s="1562"/>
      <c r="AN8" s="1562"/>
      <c r="AO8" s="1562"/>
      <c r="AP8" s="1562"/>
      <c r="AQ8" s="1562"/>
      <c r="AR8" s="1562"/>
      <c r="AS8" s="1562"/>
    </row>
    <row r="9" spans="1:52" ht="13.5" customHeight="1">
      <c r="A9" s="1575" t="s">
        <v>659</v>
      </c>
      <c r="B9" s="1575"/>
      <c r="C9" s="1575"/>
      <c r="D9" s="1575"/>
      <c r="F9" s="363" t="s">
        <v>686</v>
      </c>
      <c r="G9" s="1560" t="str">
        <f>IF(入力表!B6="","令和　　年　　月　　日",入力表!B6)</f>
        <v>令和　　年　　月　　日</v>
      </c>
      <c r="H9" s="1560"/>
      <c r="I9" s="1560"/>
      <c r="J9" s="1560"/>
      <c r="K9" s="1560"/>
      <c r="L9" s="1560"/>
      <c r="M9" s="1560"/>
      <c r="P9" s="363" t="s">
        <v>687</v>
      </c>
      <c r="Q9" s="1560" t="str">
        <f>IF(入力表!E6="","令和　　年　　月　　日",入力表!E6)</f>
        <v>令和　　年　　月　　日</v>
      </c>
      <c r="R9" s="1560"/>
      <c r="S9" s="1560"/>
      <c r="T9" s="1560"/>
      <c r="U9" s="1560"/>
      <c r="V9" s="1560"/>
      <c r="W9" s="1560"/>
      <c r="Y9" s="363"/>
      <c r="Z9" s="363"/>
      <c r="AA9" s="363"/>
      <c r="AB9" s="363"/>
      <c r="AC9" s="363"/>
      <c r="AD9" s="363"/>
      <c r="AE9" s="363"/>
      <c r="AF9" s="363"/>
      <c r="AG9" s="363"/>
      <c r="AH9" s="1571" t="str">
        <f>IF(入力表!B13="","",入力表!B13)</f>
        <v/>
      </c>
      <c r="AI9" s="1571"/>
      <c r="AJ9" s="1571"/>
      <c r="AK9" s="1571"/>
      <c r="AL9" s="1571"/>
      <c r="AM9" s="1571"/>
      <c r="AN9" s="1571"/>
      <c r="AO9" s="1571"/>
      <c r="AP9" s="1571"/>
      <c r="AQ9" s="1571"/>
      <c r="AR9" s="1571"/>
      <c r="AS9" s="1571"/>
    </row>
    <row r="10" spans="1:52" ht="13.5" customHeigh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pans="1:52" ht="13.5" customHeight="1">
      <c r="A11" s="372"/>
      <c r="B11" s="1122"/>
      <c r="C11" s="1122"/>
      <c r="D11" s="1122"/>
      <c r="E11" s="1122"/>
      <c r="F11" s="1122"/>
      <c r="G11" s="1122"/>
      <c r="H11" s="1572" t="s">
        <v>688</v>
      </c>
      <c r="I11" s="1569"/>
      <c r="J11" s="1563"/>
      <c r="K11" s="1564"/>
      <c r="L11" s="1564"/>
      <c r="M11" s="1564"/>
      <c r="N11" s="1565"/>
      <c r="O11" s="1569" t="s">
        <v>688</v>
      </c>
      <c r="P11" s="1563"/>
      <c r="Q11" s="1564"/>
      <c r="R11" s="1564"/>
      <c r="S11" s="1564"/>
      <c r="T11" s="1565"/>
      <c r="U11" s="1569" t="s">
        <v>688</v>
      </c>
      <c r="V11" s="1563"/>
      <c r="W11" s="1564"/>
      <c r="X11" s="1564"/>
      <c r="Y11" s="1564"/>
      <c r="Z11" s="1565"/>
      <c r="AA11" s="1569" t="s">
        <v>688</v>
      </c>
      <c r="AB11" s="1563"/>
      <c r="AC11" s="1564"/>
      <c r="AD11" s="1564"/>
      <c r="AE11" s="1564"/>
      <c r="AF11" s="1565"/>
      <c r="AG11" s="1569" t="s">
        <v>688</v>
      </c>
      <c r="AH11" s="1563"/>
      <c r="AI11" s="1564"/>
      <c r="AJ11" s="1564"/>
      <c r="AK11" s="1564"/>
      <c r="AL11" s="1565"/>
      <c r="AM11" s="1569" t="s">
        <v>688</v>
      </c>
      <c r="AN11" s="1563"/>
      <c r="AO11" s="1564"/>
      <c r="AP11" s="1564"/>
      <c r="AQ11" s="1564"/>
      <c r="AR11" s="1565"/>
      <c r="AS11" s="1569" t="s">
        <v>688</v>
      </c>
    </row>
    <row r="12" spans="1:52" ht="13.5" customHeight="1">
      <c r="A12" s="373"/>
      <c r="B12" s="363"/>
      <c r="C12" s="363"/>
      <c r="D12" s="363"/>
      <c r="E12" s="363"/>
      <c r="F12" s="363"/>
      <c r="G12" s="363"/>
      <c r="H12" s="1573"/>
      <c r="I12" s="1574"/>
      <c r="J12" s="1566"/>
      <c r="K12" s="1567"/>
      <c r="L12" s="1567"/>
      <c r="M12" s="1567"/>
      <c r="N12" s="1568"/>
      <c r="O12" s="1570"/>
      <c r="P12" s="1566"/>
      <c r="Q12" s="1567"/>
      <c r="R12" s="1567"/>
      <c r="S12" s="1567"/>
      <c r="T12" s="1568"/>
      <c r="U12" s="1570"/>
      <c r="V12" s="1566"/>
      <c r="W12" s="1567"/>
      <c r="X12" s="1567"/>
      <c r="Y12" s="1567"/>
      <c r="Z12" s="1568"/>
      <c r="AA12" s="1570"/>
      <c r="AB12" s="1566"/>
      <c r="AC12" s="1567"/>
      <c r="AD12" s="1567"/>
      <c r="AE12" s="1567"/>
      <c r="AF12" s="1568"/>
      <c r="AG12" s="1570"/>
      <c r="AH12" s="1566"/>
      <c r="AI12" s="1567"/>
      <c r="AJ12" s="1567"/>
      <c r="AK12" s="1567"/>
      <c r="AL12" s="1568"/>
      <c r="AM12" s="1570"/>
      <c r="AN12" s="1566"/>
      <c r="AO12" s="1567"/>
      <c r="AP12" s="1567"/>
      <c r="AQ12" s="1567"/>
      <c r="AR12" s="1568"/>
      <c r="AS12" s="1570"/>
    </row>
    <row r="13" spans="1:52" ht="13.5" customHeight="1">
      <c r="A13" s="373"/>
      <c r="B13" s="363"/>
      <c r="C13" s="363"/>
      <c r="D13" s="363"/>
      <c r="E13" s="363"/>
      <c r="F13" s="363"/>
      <c r="G13" s="363"/>
      <c r="H13" s="1576" t="s">
        <v>689</v>
      </c>
      <c r="I13" s="1577"/>
      <c r="J13" s="1580">
        <v>1</v>
      </c>
      <c r="K13" s="1580"/>
      <c r="L13" s="1580">
        <v>11</v>
      </c>
      <c r="M13" s="1580"/>
      <c r="N13" s="1580">
        <v>21</v>
      </c>
      <c r="O13" s="1580"/>
      <c r="P13" s="1580">
        <v>1</v>
      </c>
      <c r="Q13" s="1580"/>
      <c r="R13" s="1580">
        <v>11</v>
      </c>
      <c r="S13" s="1580"/>
      <c r="T13" s="1580">
        <v>21</v>
      </c>
      <c r="U13" s="1580"/>
      <c r="V13" s="1580">
        <v>1</v>
      </c>
      <c r="W13" s="1580"/>
      <c r="X13" s="1580">
        <v>11</v>
      </c>
      <c r="Y13" s="1580"/>
      <c r="Z13" s="1580">
        <v>21</v>
      </c>
      <c r="AA13" s="1580"/>
      <c r="AB13" s="1580">
        <v>1</v>
      </c>
      <c r="AC13" s="1580"/>
      <c r="AD13" s="1580">
        <v>11</v>
      </c>
      <c r="AE13" s="1580"/>
      <c r="AF13" s="1580">
        <v>21</v>
      </c>
      <c r="AG13" s="1580"/>
      <c r="AH13" s="1580">
        <v>1</v>
      </c>
      <c r="AI13" s="1580"/>
      <c r="AJ13" s="1580">
        <v>11</v>
      </c>
      <c r="AK13" s="1580"/>
      <c r="AL13" s="1580">
        <v>21</v>
      </c>
      <c r="AM13" s="1580"/>
      <c r="AN13" s="1580">
        <v>1</v>
      </c>
      <c r="AO13" s="1580"/>
      <c r="AP13" s="1580">
        <v>11</v>
      </c>
      <c r="AQ13" s="1580"/>
      <c r="AR13" s="1580">
        <v>21</v>
      </c>
      <c r="AS13" s="1580"/>
    </row>
    <row r="14" spans="1:52" ht="13.5" customHeight="1">
      <c r="A14" s="374"/>
      <c r="B14" s="375" t="s">
        <v>663</v>
      </c>
      <c r="C14" s="375"/>
      <c r="D14" s="375"/>
      <c r="E14" s="375"/>
      <c r="F14" s="375"/>
      <c r="G14" s="375"/>
      <c r="H14" s="1578"/>
      <c r="I14" s="1579"/>
      <c r="J14" s="1580"/>
      <c r="K14" s="1580"/>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1580"/>
      <c r="AL14" s="1580"/>
      <c r="AM14" s="1580"/>
      <c r="AN14" s="1580"/>
      <c r="AO14" s="1580"/>
      <c r="AP14" s="1580"/>
      <c r="AQ14" s="1580"/>
      <c r="AR14" s="1580"/>
      <c r="AS14" s="1580"/>
    </row>
    <row r="15" spans="1:52" ht="13.5" customHeight="1">
      <c r="A15" s="1581"/>
      <c r="B15" s="1582"/>
      <c r="C15" s="1582"/>
      <c r="D15" s="1582"/>
      <c r="E15" s="1582"/>
      <c r="F15" s="1582"/>
      <c r="G15" s="1582"/>
      <c r="H15" s="1582"/>
      <c r="I15" s="1583"/>
      <c r="J15" s="1584"/>
      <c r="K15" s="1584"/>
      <c r="L15" s="1584"/>
      <c r="M15" s="1584"/>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c r="AL15" s="1584"/>
      <c r="AM15" s="1584"/>
      <c r="AN15" s="1584"/>
      <c r="AO15" s="1584"/>
      <c r="AP15" s="1584"/>
      <c r="AQ15" s="1584"/>
      <c r="AR15" s="1584"/>
      <c r="AS15" s="1584"/>
    </row>
    <row r="16" spans="1:52" ht="13.5" customHeight="1">
      <c r="A16" s="1581"/>
      <c r="B16" s="1582"/>
      <c r="C16" s="1582"/>
      <c r="D16" s="1582"/>
      <c r="E16" s="1582"/>
      <c r="F16" s="1582"/>
      <c r="G16" s="1582"/>
      <c r="H16" s="1582"/>
      <c r="I16" s="1583"/>
      <c r="J16" s="1584"/>
      <c r="K16" s="1584"/>
      <c r="L16" s="1584"/>
      <c r="M16" s="1584"/>
      <c r="N16" s="1584"/>
      <c r="O16" s="1584"/>
      <c r="P16" s="1584"/>
      <c r="Q16" s="1584"/>
      <c r="R16" s="1584"/>
      <c r="S16" s="1584"/>
      <c r="T16" s="1584"/>
      <c r="U16" s="1584"/>
      <c r="V16" s="1584"/>
      <c r="W16" s="1584"/>
      <c r="X16" s="1584"/>
      <c r="Y16" s="1584"/>
      <c r="Z16" s="1584"/>
      <c r="AA16" s="1584"/>
      <c r="AB16" s="1584"/>
      <c r="AC16" s="1584"/>
      <c r="AD16" s="1584"/>
      <c r="AE16" s="1584"/>
      <c r="AF16" s="1584"/>
      <c r="AG16" s="1584"/>
      <c r="AH16" s="1584"/>
      <c r="AI16" s="1584"/>
      <c r="AJ16" s="1584"/>
      <c r="AK16" s="1584"/>
      <c r="AL16" s="1584"/>
      <c r="AM16" s="1584"/>
      <c r="AN16" s="1584"/>
      <c r="AO16" s="1584"/>
      <c r="AP16" s="1584"/>
      <c r="AQ16" s="1584"/>
      <c r="AR16" s="1584"/>
      <c r="AS16" s="1584"/>
    </row>
    <row r="17" spans="1:45" ht="13.5" customHeight="1">
      <c r="A17" s="1581"/>
      <c r="B17" s="1582"/>
      <c r="C17" s="1582"/>
      <c r="D17" s="1582"/>
      <c r="E17" s="1582"/>
      <c r="F17" s="1582"/>
      <c r="G17" s="1582"/>
      <c r="H17" s="1582"/>
      <c r="I17" s="1583"/>
      <c r="J17" s="1584"/>
      <c r="K17" s="1584"/>
      <c r="L17" s="1584"/>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c r="AS17" s="1584"/>
    </row>
    <row r="18" spans="1:45" ht="13.5" customHeight="1">
      <c r="A18" s="1581"/>
      <c r="B18" s="1582"/>
      <c r="C18" s="1582"/>
      <c r="D18" s="1582"/>
      <c r="E18" s="1582"/>
      <c r="F18" s="1582"/>
      <c r="G18" s="1582"/>
      <c r="H18" s="1582"/>
      <c r="I18" s="1583"/>
      <c r="J18" s="1584"/>
      <c r="K18" s="1584"/>
      <c r="L18" s="1584"/>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c r="AN18" s="1584"/>
      <c r="AO18" s="1584"/>
      <c r="AP18" s="1584"/>
      <c r="AQ18" s="1584"/>
      <c r="AR18" s="1584"/>
      <c r="AS18" s="1584"/>
    </row>
    <row r="19" spans="1:45" ht="13.5" customHeight="1">
      <c r="A19" s="1581"/>
      <c r="B19" s="1582"/>
      <c r="C19" s="1582"/>
      <c r="D19" s="1582"/>
      <c r="E19" s="1582"/>
      <c r="F19" s="1582"/>
      <c r="G19" s="1582"/>
      <c r="H19" s="1582"/>
      <c r="I19" s="1583"/>
      <c r="J19" s="1584"/>
      <c r="K19" s="1584"/>
      <c r="L19" s="1584"/>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4"/>
      <c r="AQ19" s="1584"/>
      <c r="AR19" s="1584"/>
      <c r="AS19" s="1584"/>
    </row>
    <row r="20" spans="1:45" ht="13.5" customHeight="1">
      <c r="A20" s="1581"/>
      <c r="B20" s="1582"/>
      <c r="C20" s="1582"/>
      <c r="D20" s="1582"/>
      <c r="E20" s="1582"/>
      <c r="F20" s="1582"/>
      <c r="G20" s="1582"/>
      <c r="H20" s="1582"/>
      <c r="I20" s="1583"/>
      <c r="J20" s="1584"/>
      <c r="K20" s="1584"/>
      <c r="L20" s="1584"/>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4"/>
      <c r="AQ20" s="1584"/>
      <c r="AR20" s="1584"/>
      <c r="AS20" s="1584"/>
    </row>
    <row r="21" spans="1:45" ht="13.5" customHeight="1">
      <c r="A21" s="1581"/>
      <c r="B21" s="1582"/>
      <c r="C21" s="1582"/>
      <c r="D21" s="1582"/>
      <c r="E21" s="1582"/>
      <c r="F21" s="1582"/>
      <c r="G21" s="1582"/>
      <c r="H21" s="1582"/>
      <c r="I21" s="1583"/>
      <c r="J21" s="1584"/>
      <c r="K21" s="1584"/>
      <c r="L21" s="1584"/>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c r="AS21" s="1584"/>
    </row>
    <row r="22" spans="1:45" ht="13.5" customHeight="1">
      <c r="A22" s="1581"/>
      <c r="B22" s="1582"/>
      <c r="C22" s="1582"/>
      <c r="D22" s="1582"/>
      <c r="E22" s="1582"/>
      <c r="F22" s="1582"/>
      <c r="G22" s="1582"/>
      <c r="H22" s="1582"/>
      <c r="I22" s="1583"/>
      <c r="J22" s="1584"/>
      <c r="K22" s="1584"/>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c r="AS22" s="1584"/>
    </row>
    <row r="23" spans="1:45" ht="13.5" customHeight="1">
      <c r="A23" s="1581"/>
      <c r="B23" s="1582"/>
      <c r="C23" s="1582"/>
      <c r="D23" s="1582"/>
      <c r="E23" s="1582"/>
      <c r="F23" s="1582"/>
      <c r="G23" s="1582"/>
      <c r="H23" s="1582"/>
      <c r="I23" s="1583"/>
      <c r="J23" s="1584"/>
      <c r="K23" s="1584"/>
      <c r="L23" s="1584"/>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c r="AS23" s="1584"/>
    </row>
    <row r="24" spans="1:45" ht="13.5" customHeight="1">
      <c r="A24" s="1581"/>
      <c r="B24" s="1582"/>
      <c r="C24" s="1582"/>
      <c r="D24" s="1582"/>
      <c r="E24" s="1582"/>
      <c r="F24" s="1582"/>
      <c r="G24" s="1582"/>
      <c r="H24" s="1582"/>
      <c r="I24" s="1583"/>
      <c r="J24" s="1584"/>
      <c r="K24" s="1584"/>
      <c r="L24" s="1584"/>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4"/>
      <c r="AQ24" s="1584"/>
      <c r="AR24" s="1584"/>
      <c r="AS24" s="1584"/>
    </row>
    <row r="25" spans="1:45" ht="13.5" customHeight="1">
      <c r="A25" s="1581"/>
      <c r="B25" s="1582"/>
      <c r="C25" s="1582"/>
      <c r="D25" s="1582"/>
      <c r="E25" s="1582"/>
      <c r="F25" s="1582"/>
      <c r="G25" s="1582"/>
      <c r="H25" s="1582"/>
      <c r="I25" s="1583"/>
      <c r="J25" s="1584"/>
      <c r="K25" s="1584"/>
      <c r="L25" s="1584"/>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4"/>
      <c r="AQ25" s="1584"/>
      <c r="AR25" s="1584"/>
      <c r="AS25" s="1584"/>
    </row>
    <row r="26" spans="1:45" ht="13.5" customHeight="1">
      <c r="A26" s="1581"/>
      <c r="B26" s="1582"/>
      <c r="C26" s="1582"/>
      <c r="D26" s="1582"/>
      <c r="E26" s="1582"/>
      <c r="F26" s="1582"/>
      <c r="G26" s="1582"/>
      <c r="H26" s="1582"/>
      <c r="I26" s="1583"/>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584"/>
      <c r="AS26" s="1584"/>
    </row>
    <row r="27" spans="1:45" ht="13.5" customHeight="1">
      <c r="A27" s="1581"/>
      <c r="B27" s="1582"/>
      <c r="C27" s="1582"/>
      <c r="D27" s="1582"/>
      <c r="E27" s="1582"/>
      <c r="F27" s="1582"/>
      <c r="G27" s="1582"/>
      <c r="H27" s="1582"/>
      <c r="I27" s="1583"/>
      <c r="J27" s="1584"/>
      <c r="K27" s="1584"/>
      <c r="L27" s="1584"/>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c r="AS27" s="1584"/>
    </row>
    <row r="28" spans="1:45" ht="13.5" customHeight="1">
      <c r="A28" s="1581"/>
      <c r="B28" s="1582"/>
      <c r="C28" s="1582"/>
      <c r="D28" s="1582"/>
      <c r="E28" s="1582"/>
      <c r="F28" s="1582"/>
      <c r="G28" s="1582"/>
      <c r="H28" s="1582"/>
      <c r="I28" s="1583"/>
      <c r="J28" s="1584"/>
      <c r="K28" s="1584"/>
      <c r="L28" s="1584"/>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1584"/>
      <c r="AO28" s="1584"/>
      <c r="AP28" s="1584"/>
      <c r="AQ28" s="1584"/>
      <c r="AR28" s="1584"/>
      <c r="AS28" s="1584"/>
    </row>
    <row r="29" spans="1:45" ht="13.5" customHeight="1">
      <c r="A29" s="1581"/>
      <c r="B29" s="1582"/>
      <c r="C29" s="1582"/>
      <c r="D29" s="1582"/>
      <c r="E29" s="1582"/>
      <c r="F29" s="1582"/>
      <c r="G29" s="1582"/>
      <c r="H29" s="1582"/>
      <c r="I29" s="1583"/>
      <c r="J29" s="1584"/>
      <c r="K29" s="1584"/>
      <c r="L29" s="1584"/>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c r="AS29" s="1584"/>
    </row>
    <row r="30" spans="1:45" ht="13.5" customHeight="1">
      <c r="A30" s="1581"/>
      <c r="B30" s="1582"/>
      <c r="C30" s="1582"/>
      <c r="D30" s="1582"/>
      <c r="E30" s="1582"/>
      <c r="F30" s="1582"/>
      <c r="G30" s="1582"/>
      <c r="H30" s="1582"/>
      <c r="I30" s="1583"/>
      <c r="J30" s="1584"/>
      <c r="K30" s="1584"/>
      <c r="L30" s="1584"/>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c r="AS30" s="1584"/>
    </row>
    <row r="31" spans="1:45" ht="13.5" customHeight="1">
      <c r="A31" s="1581"/>
      <c r="B31" s="1582"/>
      <c r="C31" s="1582"/>
      <c r="D31" s="1582"/>
      <c r="E31" s="1582"/>
      <c r="F31" s="1582"/>
      <c r="G31" s="1582"/>
      <c r="H31" s="1582"/>
      <c r="I31" s="1583"/>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584"/>
      <c r="AS31" s="1584"/>
    </row>
    <row r="32" spans="1:45" ht="13.5" customHeight="1">
      <c r="A32" s="1581"/>
      <c r="B32" s="1582"/>
      <c r="C32" s="1582"/>
      <c r="D32" s="1582"/>
      <c r="E32" s="1582"/>
      <c r="F32" s="1582"/>
      <c r="G32" s="1582"/>
      <c r="H32" s="1582"/>
      <c r="I32" s="1583"/>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4"/>
      <c r="AQ32" s="1584"/>
      <c r="AR32" s="1584"/>
      <c r="AS32" s="1584"/>
    </row>
    <row r="33" spans="1:45" ht="13.5" customHeight="1">
      <c r="A33" s="1572" t="s">
        <v>690</v>
      </c>
      <c r="B33" s="1572"/>
      <c r="C33" s="1572"/>
      <c r="D33" s="1572"/>
      <c r="E33" s="363" t="s">
        <v>691</v>
      </c>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row>
    <row r="34" spans="1:45" ht="13.5" customHeight="1">
      <c r="A34" s="363"/>
      <c r="B34" s="363"/>
      <c r="C34" s="363"/>
      <c r="D34" s="363"/>
      <c r="E34" s="363" t="s">
        <v>692</v>
      </c>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row>
    <row r="35" spans="1:45" ht="13.5" customHeight="1"/>
    <row r="36" spans="1:45" ht="13.5" customHeight="1"/>
    <row r="37" spans="1:45" ht="12" customHeight="1"/>
    <row r="38" spans="1:45" ht="12" customHeight="1"/>
    <row r="39" spans="1:45" ht="12" customHeight="1"/>
  </sheetData>
  <mergeCells count="216">
    <mergeCell ref="AR27:AS28"/>
    <mergeCell ref="A29:I30"/>
    <mergeCell ref="J29:K30"/>
    <mergeCell ref="L29:M30"/>
    <mergeCell ref="AV2:AZ2"/>
    <mergeCell ref="AV3:AZ3"/>
    <mergeCell ref="Z31:AA32"/>
    <mergeCell ref="AB31:AC32"/>
    <mergeCell ref="AD31:AE32"/>
    <mergeCell ref="AF31:AG32"/>
    <mergeCell ref="AH31:AI32"/>
    <mergeCell ref="AJ31:AK32"/>
    <mergeCell ref="AR29:AS30"/>
    <mergeCell ref="Z29:AA30"/>
    <mergeCell ref="AB29:AC30"/>
    <mergeCell ref="AD29:AE30"/>
    <mergeCell ref="AB25:AC26"/>
    <mergeCell ref="AD25:AE26"/>
    <mergeCell ref="AL27:AM28"/>
    <mergeCell ref="AN27:AO28"/>
    <mergeCell ref="AP27:AQ28"/>
    <mergeCell ref="AR31:AS32"/>
    <mergeCell ref="AL31:AM32"/>
    <mergeCell ref="AP31:AQ32"/>
    <mergeCell ref="AL25:AM26"/>
    <mergeCell ref="AN25:AO26"/>
    <mergeCell ref="Z27:AA28"/>
    <mergeCell ref="AB27:AC28"/>
    <mergeCell ref="AD27:AE28"/>
    <mergeCell ref="AF27:AG28"/>
    <mergeCell ref="AH27:AI28"/>
    <mergeCell ref="AJ27:AK28"/>
    <mergeCell ref="AH29:AI30"/>
    <mergeCell ref="AJ29:AK30"/>
    <mergeCell ref="AP29:AQ30"/>
    <mergeCell ref="A33:D33"/>
    <mergeCell ref="A31:I32"/>
    <mergeCell ref="J31:K32"/>
    <mergeCell ref="L31:M32"/>
    <mergeCell ref="N31:O32"/>
    <mergeCell ref="P31:Q32"/>
    <mergeCell ref="R31:S32"/>
    <mergeCell ref="T31:U32"/>
    <mergeCell ref="V31:W32"/>
    <mergeCell ref="X31:Y32"/>
    <mergeCell ref="T29:U30"/>
    <mergeCell ref="V29:W30"/>
    <mergeCell ref="X29:Y30"/>
    <mergeCell ref="AL29:AM30"/>
    <mergeCell ref="AN29:AO30"/>
    <mergeCell ref="N29:O30"/>
    <mergeCell ref="P29:Q30"/>
    <mergeCell ref="R29:S30"/>
    <mergeCell ref="AN31:AO32"/>
    <mergeCell ref="AF29:AG30"/>
    <mergeCell ref="N21:O22"/>
    <mergeCell ref="P21:Q22"/>
    <mergeCell ref="R21:S22"/>
    <mergeCell ref="T25:U26"/>
    <mergeCell ref="V25:W26"/>
    <mergeCell ref="X25:Y26"/>
    <mergeCell ref="AH23:AI24"/>
    <mergeCell ref="AJ23:AK24"/>
    <mergeCell ref="A27:I28"/>
    <mergeCell ref="J27:K28"/>
    <mergeCell ref="L27:M28"/>
    <mergeCell ref="A21:I22"/>
    <mergeCell ref="J21:K22"/>
    <mergeCell ref="L21:M22"/>
    <mergeCell ref="T27:U28"/>
    <mergeCell ref="V27:W28"/>
    <mergeCell ref="X27:Y28"/>
    <mergeCell ref="N27:O28"/>
    <mergeCell ref="P27:Q28"/>
    <mergeCell ref="R27:S28"/>
    <mergeCell ref="AR25:AS26"/>
    <mergeCell ref="AF25:AG26"/>
    <mergeCell ref="AH25:AI26"/>
    <mergeCell ref="AJ25:AK26"/>
    <mergeCell ref="A23:I24"/>
    <mergeCell ref="J23:K24"/>
    <mergeCell ref="L23:M24"/>
    <mergeCell ref="N23:O24"/>
    <mergeCell ref="P23:Q24"/>
    <mergeCell ref="R23:S24"/>
    <mergeCell ref="T23:U24"/>
    <mergeCell ref="AP25:AQ26"/>
    <mergeCell ref="A25:I26"/>
    <mergeCell ref="J25:K26"/>
    <mergeCell ref="L25:M26"/>
    <mergeCell ref="N25:O26"/>
    <mergeCell ref="P25:Q26"/>
    <mergeCell ref="R25:S26"/>
    <mergeCell ref="Z23:AA24"/>
    <mergeCell ref="AB23:AC24"/>
    <mergeCell ref="AD23:AE24"/>
    <mergeCell ref="AP23:AQ24"/>
    <mergeCell ref="V23:W24"/>
    <mergeCell ref="X23:Y24"/>
    <mergeCell ref="V17:W18"/>
    <mergeCell ref="X17:Y18"/>
    <mergeCell ref="Z17:AA18"/>
    <mergeCell ref="Z19:AA20"/>
    <mergeCell ref="T21:U22"/>
    <mergeCell ref="V21:W22"/>
    <mergeCell ref="X21:Y22"/>
    <mergeCell ref="Z21:AA22"/>
    <mergeCell ref="Z25:AA26"/>
    <mergeCell ref="AB17:AC18"/>
    <mergeCell ref="AD17:AE18"/>
    <mergeCell ref="AL19:AM20"/>
    <mergeCell ref="AD21:AE22"/>
    <mergeCell ref="AL23:AM24"/>
    <mergeCell ref="AN23:AO24"/>
    <mergeCell ref="AN19:AO20"/>
    <mergeCell ref="AP19:AQ20"/>
    <mergeCell ref="AR19:AS20"/>
    <mergeCell ref="AF19:AG20"/>
    <mergeCell ref="AH19:AI20"/>
    <mergeCell ref="AJ19:AK20"/>
    <mergeCell ref="AB19:AC20"/>
    <mergeCell ref="AD19:AE20"/>
    <mergeCell ref="AR21:AS22"/>
    <mergeCell ref="AF21:AG22"/>
    <mergeCell ref="AH21:AI22"/>
    <mergeCell ref="AJ21:AK22"/>
    <mergeCell ref="AL21:AM22"/>
    <mergeCell ref="AN21:AO22"/>
    <mergeCell ref="AP21:AQ22"/>
    <mergeCell ref="AB21:AC22"/>
    <mergeCell ref="AR23:AS24"/>
    <mergeCell ref="AF23:AG24"/>
    <mergeCell ref="A19:I20"/>
    <mergeCell ref="J19:K20"/>
    <mergeCell ref="L19:M20"/>
    <mergeCell ref="N19:O20"/>
    <mergeCell ref="P19:Q20"/>
    <mergeCell ref="R19:S20"/>
    <mergeCell ref="T19:U20"/>
    <mergeCell ref="V19:W20"/>
    <mergeCell ref="X19:Y20"/>
    <mergeCell ref="AL15:AM16"/>
    <mergeCell ref="AN15:AO16"/>
    <mergeCell ref="AP15:AQ16"/>
    <mergeCell ref="AR15:AS16"/>
    <mergeCell ref="A17:I18"/>
    <mergeCell ref="J17:K18"/>
    <mergeCell ref="L17:M18"/>
    <mergeCell ref="N17:O18"/>
    <mergeCell ref="P17:Q18"/>
    <mergeCell ref="R17:S18"/>
    <mergeCell ref="Z15:AA16"/>
    <mergeCell ref="AB15:AC16"/>
    <mergeCell ref="AD15:AE16"/>
    <mergeCell ref="AF15:AG16"/>
    <mergeCell ref="AH15:AI16"/>
    <mergeCell ref="AJ15:AK16"/>
    <mergeCell ref="AR17:AS18"/>
    <mergeCell ref="AF17:AG18"/>
    <mergeCell ref="AH17:AI18"/>
    <mergeCell ref="AJ17:AK18"/>
    <mergeCell ref="AL17:AM18"/>
    <mergeCell ref="AN17:AO18"/>
    <mergeCell ref="AP17:AQ18"/>
    <mergeCell ref="T17:U18"/>
    <mergeCell ref="A15:I16"/>
    <mergeCell ref="J15:K16"/>
    <mergeCell ref="L15:M16"/>
    <mergeCell ref="N15:O16"/>
    <mergeCell ref="P15:Q16"/>
    <mergeCell ref="R15:S16"/>
    <mergeCell ref="T15:U16"/>
    <mergeCell ref="V15:W16"/>
    <mergeCell ref="X15:Y16"/>
    <mergeCell ref="H13:I14"/>
    <mergeCell ref="J13:K14"/>
    <mergeCell ref="L13:M14"/>
    <mergeCell ref="N13:O14"/>
    <mergeCell ref="P13:Q14"/>
    <mergeCell ref="R13:S14"/>
    <mergeCell ref="AR13:AS14"/>
    <mergeCell ref="AF13:AG14"/>
    <mergeCell ref="AH13:AI14"/>
    <mergeCell ref="AJ13:AK14"/>
    <mergeCell ref="AL13:AM14"/>
    <mergeCell ref="AN13:AO14"/>
    <mergeCell ref="AP13:AQ14"/>
    <mergeCell ref="T13:U14"/>
    <mergeCell ref="V13:W14"/>
    <mergeCell ref="X13:Y14"/>
    <mergeCell ref="Z13:AA14"/>
    <mergeCell ref="AB13:AC14"/>
    <mergeCell ref="AD13:AE14"/>
    <mergeCell ref="J11:N12"/>
    <mergeCell ref="O11:O12"/>
    <mergeCell ref="P11:T12"/>
    <mergeCell ref="U11:U12"/>
    <mergeCell ref="V11:Z12"/>
    <mergeCell ref="AA11:AA12"/>
    <mergeCell ref="AB11:AF12"/>
    <mergeCell ref="AG11:AG12"/>
    <mergeCell ref="A2:AS2"/>
    <mergeCell ref="AM3:AS3"/>
    <mergeCell ref="AH7:AS7"/>
    <mergeCell ref="AH8:AS8"/>
    <mergeCell ref="AH9:AS9"/>
    <mergeCell ref="AH11:AL12"/>
    <mergeCell ref="AM11:AM12"/>
    <mergeCell ref="AN11:AR12"/>
    <mergeCell ref="AS11:AS12"/>
    <mergeCell ref="H11:I12"/>
    <mergeCell ref="A7:D7"/>
    <mergeCell ref="A8:D8"/>
    <mergeCell ref="A9:D9"/>
    <mergeCell ref="G9:M9"/>
    <mergeCell ref="Q9:W9"/>
  </mergeCells>
  <phoneticPr fontId="9"/>
  <conditionalFormatting sqref="G9">
    <cfRule type="cellIs" dxfId="2078" priority="2" operator="equal">
      <formula>""</formula>
    </cfRule>
  </conditionalFormatting>
  <conditionalFormatting sqref="Q9">
    <cfRule type="cellIs" dxfId="2077" priority="1" operator="equal">
      <formula>""</formula>
    </cfRule>
  </conditionalFormatting>
  <hyperlinks>
    <hyperlink ref="AV2" location="工事関係書類一覧表!A1" display="一覧表へ戻る" xr:uid="{00000000-0004-0000-0400-000000000000}"/>
    <hyperlink ref="AV2:AZ2" location="工事関係書類一覧表!F16" display="一覧表へ戻る" xr:uid="{00000000-0004-0000-0400-000001000000}"/>
    <hyperlink ref="AV3" location="工事関係書類一覧表!A1" display="一覧表へ戻る" xr:uid="{00000000-0004-0000-0400-000002000000}"/>
    <hyperlink ref="AV3:AZ3" location="入力表!D21" display="入力表へ戻る" xr:uid="{00000000-0004-0000-0400-000003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8FB3-4E6F-4A53-A856-0799F4FB793D}">
  <sheetPr codeName="Sheet7">
    <tabColor rgb="FF92D050"/>
    <pageSetUpPr fitToPage="1"/>
  </sheetPr>
  <dimension ref="A1:AZ39"/>
  <sheetViews>
    <sheetView showGridLines="0" view="pageBreakPreview" zoomScaleNormal="100" zoomScaleSheetLayoutView="100" workbookViewId="0">
      <selection activeCell="AV2" sqref="AV2:AZ2"/>
    </sheetView>
  </sheetViews>
  <sheetFormatPr defaultColWidth="2.375" defaultRowHeight="13.5"/>
  <cols>
    <col min="1" max="6" width="2.375" style="364" customWidth="1"/>
    <col min="7" max="51" width="2.875" style="364" customWidth="1"/>
    <col min="52" max="16384" width="2.375" style="364"/>
  </cols>
  <sheetData>
    <row r="1" spans="1:52" ht="13.5" customHeight="1">
      <c r="A1" s="363" t="s">
        <v>693</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row>
    <row r="2" spans="1:52" ht="26.1" customHeight="1">
      <c r="A2" s="1547" t="s">
        <v>694</v>
      </c>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V2" s="1382" t="s">
        <v>385</v>
      </c>
      <c r="AW2" s="1382"/>
      <c r="AX2" s="1382"/>
      <c r="AY2" s="1382"/>
      <c r="AZ2" s="1382"/>
    </row>
    <row r="3" spans="1:52" ht="13.5" customHeight="1">
      <c r="A3" s="363"/>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5"/>
      <c r="AM3" s="1546" t="str">
        <f>IF(入力表!D22="","令和　年　月　日",入力表!D22)</f>
        <v>令和　年　月　日</v>
      </c>
      <c r="AN3" s="1546"/>
      <c r="AO3" s="1546"/>
      <c r="AP3" s="1546"/>
      <c r="AQ3" s="1546"/>
      <c r="AR3" s="1546"/>
      <c r="AS3" s="1546"/>
      <c r="AV3" s="1382" t="s">
        <v>606</v>
      </c>
      <c r="AW3" s="1382"/>
      <c r="AX3" s="1382"/>
      <c r="AY3" s="1382"/>
      <c r="AZ3" s="1382"/>
    </row>
    <row r="4" spans="1:52" ht="13.5" customHeight="1">
      <c r="A4" s="363" t="s">
        <v>653</v>
      </c>
      <c r="C4" s="363"/>
      <c r="D4" s="363"/>
      <c r="E4" s="363"/>
      <c r="F4" s="363"/>
      <c r="G4" s="363"/>
      <c r="H4" s="363"/>
      <c r="I4" s="363"/>
      <c r="J4" s="363"/>
      <c r="K4" s="363"/>
      <c r="L4" s="363"/>
      <c r="M4" s="366"/>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52" ht="13.5" customHeight="1">
      <c r="A5" s="363"/>
      <c r="B5" s="363"/>
      <c r="C5" s="363"/>
      <c r="D5" s="363"/>
      <c r="E5" s="363"/>
      <c r="F5" s="363"/>
      <c r="G5" s="363"/>
      <c r="H5" s="363"/>
      <c r="I5" s="363"/>
      <c r="J5" s="363"/>
      <c r="K5" s="363"/>
      <c r="L5" s="363"/>
      <c r="M5" s="363"/>
      <c r="N5" s="363"/>
      <c r="O5" s="363"/>
      <c r="P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pans="1:52" ht="13.5" customHeight="1">
      <c r="T6" s="363"/>
      <c r="U6" s="363"/>
      <c r="V6" s="363"/>
      <c r="W6" s="363"/>
      <c r="X6" s="363"/>
      <c r="Y6" s="363"/>
      <c r="Z6" s="363"/>
      <c r="AA6" s="363"/>
      <c r="AB6" s="363"/>
      <c r="AC6" s="367"/>
      <c r="AD6" s="363"/>
      <c r="AE6" s="368"/>
      <c r="AF6" s="368"/>
      <c r="AG6" s="369"/>
      <c r="AH6" s="369"/>
      <c r="AI6" s="369"/>
      <c r="AJ6" s="369"/>
      <c r="AK6" s="369"/>
      <c r="AL6" s="369"/>
      <c r="AM6" s="369"/>
      <c r="AN6" s="369"/>
      <c r="AO6" s="369"/>
      <c r="AP6" s="369"/>
      <c r="AQ6" s="369"/>
      <c r="AR6" s="369"/>
      <c r="AS6" s="369"/>
    </row>
    <row r="7" spans="1:52" ht="13.5" customHeight="1">
      <c r="A7" s="1575" t="s">
        <v>656</v>
      </c>
      <c r="B7" s="1575"/>
      <c r="C7" s="1575"/>
      <c r="D7" s="1575"/>
      <c r="F7" s="363" t="str">
        <f>IF(入力表!B2="","",入力表!B2)</f>
        <v/>
      </c>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9"/>
      <c r="AH7" s="1561" t="str">
        <f>IF(入力表!B11="","",入力表!B11)</f>
        <v/>
      </c>
      <c r="AI7" s="1561"/>
      <c r="AJ7" s="1561"/>
      <c r="AK7" s="1561"/>
      <c r="AL7" s="1561"/>
      <c r="AM7" s="1561"/>
      <c r="AN7" s="1561"/>
      <c r="AO7" s="1561"/>
      <c r="AP7" s="1561"/>
      <c r="AQ7" s="1561"/>
      <c r="AR7" s="1561"/>
      <c r="AS7" s="1561"/>
    </row>
    <row r="8" spans="1:52" ht="13.5" customHeight="1">
      <c r="A8" s="1575" t="s">
        <v>685</v>
      </c>
      <c r="B8" s="1575"/>
      <c r="C8" s="1575"/>
      <c r="D8" s="1575"/>
      <c r="F8" s="363" t="str">
        <f>IF(入力表!B3="","",入力表!B3)</f>
        <v/>
      </c>
      <c r="G8" s="363"/>
      <c r="H8" s="363"/>
      <c r="I8" s="363"/>
      <c r="J8" s="363"/>
      <c r="K8" s="363"/>
      <c r="L8" s="363"/>
      <c r="M8" s="363"/>
      <c r="N8" s="363"/>
      <c r="W8" s="363"/>
      <c r="X8" s="363"/>
      <c r="Y8" s="363"/>
      <c r="Z8" s="363"/>
      <c r="AA8" s="363"/>
      <c r="AB8" s="363"/>
      <c r="AC8" s="363"/>
      <c r="AD8" s="363"/>
      <c r="AE8" s="368"/>
      <c r="AF8" s="367" t="s">
        <v>654</v>
      </c>
      <c r="AG8" s="371"/>
      <c r="AH8" s="1562" t="str">
        <f>IF(入力表!B12="","",入力表!B12)</f>
        <v/>
      </c>
      <c r="AI8" s="1562"/>
      <c r="AJ8" s="1562"/>
      <c r="AK8" s="1562"/>
      <c r="AL8" s="1562"/>
      <c r="AM8" s="1562"/>
      <c r="AN8" s="1562"/>
      <c r="AO8" s="1562"/>
      <c r="AP8" s="1562"/>
      <c r="AQ8" s="1562"/>
      <c r="AR8" s="1562"/>
      <c r="AS8" s="1562"/>
    </row>
    <row r="9" spans="1:52" ht="13.5" customHeight="1">
      <c r="A9" s="1575" t="s">
        <v>659</v>
      </c>
      <c r="B9" s="1575"/>
      <c r="C9" s="1575"/>
      <c r="D9" s="1575"/>
      <c r="F9" s="363" t="s">
        <v>686</v>
      </c>
      <c r="G9" s="1560" t="str">
        <f>IF(入力表!B6="","令和　　年　　月　　日",入力表!B6)</f>
        <v>令和　　年　　月　　日</v>
      </c>
      <c r="H9" s="1560"/>
      <c r="I9" s="1560"/>
      <c r="J9" s="1560"/>
      <c r="K9" s="1560"/>
      <c r="L9" s="1560"/>
      <c r="M9" s="1560"/>
      <c r="P9" s="363" t="s">
        <v>687</v>
      </c>
      <c r="Q9" s="1560" t="str">
        <f>IF(入力表!E6="","令和　　年　　月　　日",入力表!E6)</f>
        <v>令和　　年　　月　　日</v>
      </c>
      <c r="R9" s="1560"/>
      <c r="S9" s="1560"/>
      <c r="T9" s="1560"/>
      <c r="U9" s="1560"/>
      <c r="V9" s="1560"/>
      <c r="W9" s="1560"/>
      <c r="Y9" s="363"/>
      <c r="Z9" s="363"/>
      <c r="AA9" s="363"/>
      <c r="AB9" s="363"/>
      <c r="AC9" s="363"/>
      <c r="AD9" s="363"/>
      <c r="AE9" s="363"/>
      <c r="AF9" s="363"/>
      <c r="AG9" s="363"/>
      <c r="AH9" s="1571" t="str">
        <f>IF(入力表!B13="","",入力表!B13)</f>
        <v/>
      </c>
      <c r="AI9" s="1571"/>
      <c r="AJ9" s="1571"/>
      <c r="AK9" s="1571"/>
      <c r="AL9" s="1571"/>
      <c r="AM9" s="1571"/>
      <c r="AN9" s="1571"/>
      <c r="AO9" s="1571"/>
      <c r="AP9" s="1571"/>
      <c r="AQ9" s="1571"/>
      <c r="AR9" s="1571"/>
      <c r="AS9" s="1571"/>
    </row>
    <row r="10" spans="1:52" ht="13.5" customHeigh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pans="1:52" ht="13.5" customHeight="1">
      <c r="A11" s="372"/>
      <c r="B11" s="1122"/>
      <c r="C11" s="1122"/>
      <c r="D11" s="1122"/>
      <c r="E11" s="1122"/>
      <c r="F11" s="1122"/>
      <c r="G11" s="1122"/>
      <c r="H11" s="1572" t="s">
        <v>688</v>
      </c>
      <c r="I11" s="1569"/>
      <c r="J11" s="1563"/>
      <c r="K11" s="1564"/>
      <c r="L11" s="1564"/>
      <c r="M11" s="1564"/>
      <c r="N11" s="1565"/>
      <c r="O11" s="1569" t="s">
        <v>688</v>
      </c>
      <c r="P11" s="1563"/>
      <c r="Q11" s="1564"/>
      <c r="R11" s="1564"/>
      <c r="S11" s="1564"/>
      <c r="T11" s="1565"/>
      <c r="U11" s="1569" t="s">
        <v>688</v>
      </c>
      <c r="V11" s="1563"/>
      <c r="W11" s="1564"/>
      <c r="X11" s="1564"/>
      <c r="Y11" s="1564"/>
      <c r="Z11" s="1565"/>
      <c r="AA11" s="1569" t="s">
        <v>688</v>
      </c>
      <c r="AB11" s="1563"/>
      <c r="AC11" s="1564"/>
      <c r="AD11" s="1564"/>
      <c r="AE11" s="1564"/>
      <c r="AF11" s="1565"/>
      <c r="AG11" s="1569" t="s">
        <v>688</v>
      </c>
      <c r="AH11" s="1563"/>
      <c r="AI11" s="1564"/>
      <c r="AJ11" s="1564"/>
      <c r="AK11" s="1564"/>
      <c r="AL11" s="1565"/>
      <c r="AM11" s="1569" t="s">
        <v>688</v>
      </c>
      <c r="AN11" s="1563"/>
      <c r="AO11" s="1564"/>
      <c r="AP11" s="1564"/>
      <c r="AQ11" s="1564"/>
      <c r="AR11" s="1565"/>
      <c r="AS11" s="1569" t="s">
        <v>688</v>
      </c>
    </row>
    <row r="12" spans="1:52" ht="13.5" customHeight="1">
      <c r="A12" s="373"/>
      <c r="B12" s="363"/>
      <c r="C12" s="363"/>
      <c r="D12" s="363"/>
      <c r="E12" s="363"/>
      <c r="F12" s="363"/>
      <c r="G12" s="363"/>
      <c r="H12" s="1573"/>
      <c r="I12" s="1574"/>
      <c r="J12" s="1566"/>
      <c r="K12" s="1567"/>
      <c r="L12" s="1567"/>
      <c r="M12" s="1567"/>
      <c r="N12" s="1568"/>
      <c r="O12" s="1570"/>
      <c r="P12" s="1566"/>
      <c r="Q12" s="1567"/>
      <c r="R12" s="1567"/>
      <c r="S12" s="1567"/>
      <c r="T12" s="1568"/>
      <c r="U12" s="1570"/>
      <c r="V12" s="1566"/>
      <c r="W12" s="1567"/>
      <c r="X12" s="1567"/>
      <c r="Y12" s="1567"/>
      <c r="Z12" s="1568"/>
      <c r="AA12" s="1570"/>
      <c r="AB12" s="1566"/>
      <c r="AC12" s="1567"/>
      <c r="AD12" s="1567"/>
      <c r="AE12" s="1567"/>
      <c r="AF12" s="1568"/>
      <c r="AG12" s="1570"/>
      <c r="AH12" s="1566"/>
      <c r="AI12" s="1567"/>
      <c r="AJ12" s="1567"/>
      <c r="AK12" s="1567"/>
      <c r="AL12" s="1568"/>
      <c r="AM12" s="1570"/>
      <c r="AN12" s="1566"/>
      <c r="AO12" s="1567"/>
      <c r="AP12" s="1567"/>
      <c r="AQ12" s="1567"/>
      <c r="AR12" s="1568"/>
      <c r="AS12" s="1570"/>
    </row>
    <row r="13" spans="1:52" ht="13.5" customHeight="1">
      <c r="A13" s="373"/>
      <c r="B13" s="363"/>
      <c r="C13" s="363"/>
      <c r="D13" s="363"/>
      <c r="E13" s="363"/>
      <c r="F13" s="363"/>
      <c r="G13" s="363"/>
      <c r="H13" s="1576" t="s">
        <v>689</v>
      </c>
      <c r="I13" s="1577"/>
      <c r="J13" s="1580">
        <v>1</v>
      </c>
      <c r="K13" s="1580"/>
      <c r="L13" s="1580">
        <v>11</v>
      </c>
      <c r="M13" s="1580"/>
      <c r="N13" s="1580">
        <v>21</v>
      </c>
      <c r="O13" s="1580"/>
      <c r="P13" s="1580">
        <v>1</v>
      </c>
      <c r="Q13" s="1580"/>
      <c r="R13" s="1580">
        <v>11</v>
      </c>
      <c r="S13" s="1580"/>
      <c r="T13" s="1580">
        <v>21</v>
      </c>
      <c r="U13" s="1580"/>
      <c r="V13" s="1580">
        <v>1</v>
      </c>
      <c r="W13" s="1580"/>
      <c r="X13" s="1580">
        <v>11</v>
      </c>
      <c r="Y13" s="1580"/>
      <c r="Z13" s="1580">
        <v>21</v>
      </c>
      <c r="AA13" s="1580"/>
      <c r="AB13" s="1580">
        <v>1</v>
      </c>
      <c r="AC13" s="1580"/>
      <c r="AD13" s="1580">
        <v>11</v>
      </c>
      <c r="AE13" s="1580"/>
      <c r="AF13" s="1580">
        <v>21</v>
      </c>
      <c r="AG13" s="1580"/>
      <c r="AH13" s="1580">
        <v>1</v>
      </c>
      <c r="AI13" s="1580"/>
      <c r="AJ13" s="1580">
        <v>11</v>
      </c>
      <c r="AK13" s="1580"/>
      <c r="AL13" s="1580">
        <v>21</v>
      </c>
      <c r="AM13" s="1580"/>
      <c r="AN13" s="1580">
        <v>1</v>
      </c>
      <c r="AO13" s="1580"/>
      <c r="AP13" s="1580">
        <v>11</v>
      </c>
      <c r="AQ13" s="1580"/>
      <c r="AR13" s="1580">
        <v>21</v>
      </c>
      <c r="AS13" s="1580"/>
    </row>
    <row r="14" spans="1:52" ht="13.5" customHeight="1">
      <c r="A14" s="374"/>
      <c r="B14" s="375" t="s">
        <v>663</v>
      </c>
      <c r="C14" s="375"/>
      <c r="D14" s="375"/>
      <c r="E14" s="375"/>
      <c r="F14" s="375"/>
      <c r="G14" s="375"/>
      <c r="H14" s="1578"/>
      <c r="I14" s="1579"/>
      <c r="J14" s="1580"/>
      <c r="K14" s="1580"/>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1580"/>
      <c r="AL14" s="1580"/>
      <c r="AM14" s="1580"/>
      <c r="AN14" s="1580"/>
      <c r="AO14" s="1580"/>
      <c r="AP14" s="1580"/>
      <c r="AQ14" s="1580"/>
      <c r="AR14" s="1580"/>
      <c r="AS14" s="1580"/>
    </row>
    <row r="15" spans="1:52" ht="13.5" customHeight="1">
      <c r="A15" s="1581"/>
      <c r="B15" s="1582"/>
      <c r="C15" s="1582"/>
      <c r="D15" s="1582"/>
      <c r="E15" s="1582"/>
      <c r="F15" s="1582"/>
      <c r="G15" s="1582"/>
      <c r="H15" s="1582"/>
      <c r="I15" s="1583"/>
      <c r="J15" s="1584"/>
      <c r="K15" s="1584"/>
      <c r="L15" s="1584"/>
      <c r="M15" s="1584"/>
      <c r="N15" s="1584"/>
      <c r="O15" s="1584"/>
      <c r="P15" s="1584"/>
      <c r="Q15" s="1584"/>
      <c r="R15" s="1584"/>
      <c r="S15" s="1584"/>
      <c r="T15" s="1584"/>
      <c r="U15" s="1584"/>
      <c r="V15" s="1584"/>
      <c r="W15" s="1584"/>
      <c r="X15" s="1584"/>
      <c r="Y15" s="1584"/>
      <c r="Z15" s="1584"/>
      <c r="AA15" s="1584"/>
      <c r="AB15" s="1584"/>
      <c r="AC15" s="1584"/>
      <c r="AD15" s="1584"/>
      <c r="AE15" s="1584"/>
      <c r="AF15" s="1584"/>
      <c r="AG15" s="1584"/>
      <c r="AH15" s="1584"/>
      <c r="AI15" s="1584"/>
      <c r="AJ15" s="1584"/>
      <c r="AK15" s="1584"/>
      <c r="AL15" s="1584"/>
      <c r="AM15" s="1584"/>
      <c r="AN15" s="1584"/>
      <c r="AO15" s="1584"/>
      <c r="AP15" s="1584"/>
      <c r="AQ15" s="1584"/>
      <c r="AR15" s="1584"/>
      <c r="AS15" s="1584"/>
    </row>
    <row r="16" spans="1:52" ht="13.5" customHeight="1">
      <c r="A16" s="1581"/>
      <c r="B16" s="1582"/>
      <c r="C16" s="1582"/>
      <c r="D16" s="1582"/>
      <c r="E16" s="1582"/>
      <c r="F16" s="1582"/>
      <c r="G16" s="1582"/>
      <c r="H16" s="1582"/>
      <c r="I16" s="1583"/>
      <c r="J16" s="1584"/>
      <c r="K16" s="1584"/>
      <c r="L16" s="1584"/>
      <c r="M16" s="1584"/>
      <c r="N16" s="1584"/>
      <c r="O16" s="1584"/>
      <c r="P16" s="1584"/>
      <c r="Q16" s="1584"/>
      <c r="R16" s="1584"/>
      <c r="S16" s="1584"/>
      <c r="T16" s="1584"/>
      <c r="U16" s="1584"/>
      <c r="V16" s="1584"/>
      <c r="W16" s="1584"/>
      <c r="X16" s="1584"/>
      <c r="Y16" s="1584"/>
      <c r="Z16" s="1584"/>
      <c r="AA16" s="1584"/>
      <c r="AB16" s="1584"/>
      <c r="AC16" s="1584"/>
      <c r="AD16" s="1584"/>
      <c r="AE16" s="1584"/>
      <c r="AF16" s="1584"/>
      <c r="AG16" s="1584"/>
      <c r="AH16" s="1584"/>
      <c r="AI16" s="1584"/>
      <c r="AJ16" s="1584"/>
      <c r="AK16" s="1584"/>
      <c r="AL16" s="1584"/>
      <c r="AM16" s="1584"/>
      <c r="AN16" s="1584"/>
      <c r="AO16" s="1584"/>
      <c r="AP16" s="1584"/>
      <c r="AQ16" s="1584"/>
      <c r="AR16" s="1584"/>
      <c r="AS16" s="1584"/>
    </row>
    <row r="17" spans="1:45" ht="13.5" customHeight="1">
      <c r="A17" s="1581"/>
      <c r="B17" s="1582"/>
      <c r="C17" s="1582"/>
      <c r="D17" s="1582"/>
      <c r="E17" s="1582"/>
      <c r="F17" s="1582"/>
      <c r="G17" s="1582"/>
      <c r="H17" s="1582"/>
      <c r="I17" s="1583"/>
      <c r="J17" s="1584"/>
      <c r="K17" s="1584"/>
      <c r="L17" s="1584"/>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c r="AS17" s="1584"/>
    </row>
    <row r="18" spans="1:45" ht="13.5" customHeight="1">
      <c r="A18" s="1581"/>
      <c r="B18" s="1582"/>
      <c r="C18" s="1582"/>
      <c r="D18" s="1582"/>
      <c r="E18" s="1582"/>
      <c r="F18" s="1582"/>
      <c r="G18" s="1582"/>
      <c r="H18" s="1582"/>
      <c r="I18" s="1583"/>
      <c r="J18" s="1584"/>
      <c r="K18" s="1584"/>
      <c r="L18" s="1584"/>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c r="AN18" s="1584"/>
      <c r="AO18" s="1584"/>
      <c r="AP18" s="1584"/>
      <c r="AQ18" s="1584"/>
      <c r="AR18" s="1584"/>
      <c r="AS18" s="1584"/>
    </row>
    <row r="19" spans="1:45" ht="13.5" customHeight="1">
      <c r="A19" s="1581"/>
      <c r="B19" s="1582"/>
      <c r="C19" s="1582"/>
      <c r="D19" s="1582"/>
      <c r="E19" s="1582"/>
      <c r="F19" s="1582"/>
      <c r="G19" s="1582"/>
      <c r="H19" s="1582"/>
      <c r="I19" s="1583"/>
      <c r="J19" s="1584"/>
      <c r="K19" s="1584"/>
      <c r="L19" s="1584"/>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4"/>
      <c r="AQ19" s="1584"/>
      <c r="AR19" s="1584"/>
      <c r="AS19" s="1584"/>
    </row>
    <row r="20" spans="1:45" ht="13.5" customHeight="1">
      <c r="A20" s="1581"/>
      <c r="B20" s="1582"/>
      <c r="C20" s="1582"/>
      <c r="D20" s="1582"/>
      <c r="E20" s="1582"/>
      <c r="F20" s="1582"/>
      <c r="G20" s="1582"/>
      <c r="H20" s="1582"/>
      <c r="I20" s="1583"/>
      <c r="J20" s="1584"/>
      <c r="K20" s="1584"/>
      <c r="L20" s="1584"/>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4"/>
      <c r="AQ20" s="1584"/>
      <c r="AR20" s="1584"/>
      <c r="AS20" s="1584"/>
    </row>
    <row r="21" spans="1:45" ht="13.5" customHeight="1">
      <c r="A21" s="1581"/>
      <c r="B21" s="1582"/>
      <c r="C21" s="1582"/>
      <c r="D21" s="1582"/>
      <c r="E21" s="1582"/>
      <c r="F21" s="1582"/>
      <c r="G21" s="1582"/>
      <c r="H21" s="1582"/>
      <c r="I21" s="1583"/>
      <c r="J21" s="1584"/>
      <c r="K21" s="1584"/>
      <c r="L21" s="1584"/>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c r="AS21" s="1584"/>
    </row>
    <row r="22" spans="1:45" ht="13.5" customHeight="1">
      <c r="A22" s="1581"/>
      <c r="B22" s="1582"/>
      <c r="C22" s="1582"/>
      <c r="D22" s="1582"/>
      <c r="E22" s="1582"/>
      <c r="F22" s="1582"/>
      <c r="G22" s="1582"/>
      <c r="H22" s="1582"/>
      <c r="I22" s="1583"/>
      <c r="J22" s="1584"/>
      <c r="K22" s="1584"/>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c r="AS22" s="1584"/>
    </row>
    <row r="23" spans="1:45" ht="13.5" customHeight="1">
      <c r="A23" s="1581"/>
      <c r="B23" s="1582"/>
      <c r="C23" s="1582"/>
      <c r="D23" s="1582"/>
      <c r="E23" s="1582"/>
      <c r="F23" s="1582"/>
      <c r="G23" s="1582"/>
      <c r="H23" s="1582"/>
      <c r="I23" s="1583"/>
      <c r="J23" s="1584"/>
      <c r="K23" s="1584"/>
      <c r="L23" s="1584"/>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c r="AS23" s="1584"/>
    </row>
    <row r="24" spans="1:45" ht="13.5" customHeight="1">
      <c r="A24" s="1581"/>
      <c r="B24" s="1582"/>
      <c r="C24" s="1582"/>
      <c r="D24" s="1582"/>
      <c r="E24" s="1582"/>
      <c r="F24" s="1582"/>
      <c r="G24" s="1582"/>
      <c r="H24" s="1582"/>
      <c r="I24" s="1583"/>
      <c r="J24" s="1584"/>
      <c r="K24" s="1584"/>
      <c r="L24" s="1584"/>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4"/>
      <c r="AQ24" s="1584"/>
      <c r="AR24" s="1584"/>
      <c r="AS24" s="1584"/>
    </row>
    <row r="25" spans="1:45" ht="13.5" customHeight="1">
      <c r="A25" s="1581"/>
      <c r="B25" s="1582"/>
      <c r="C25" s="1582"/>
      <c r="D25" s="1582"/>
      <c r="E25" s="1582"/>
      <c r="F25" s="1582"/>
      <c r="G25" s="1582"/>
      <c r="H25" s="1582"/>
      <c r="I25" s="1583"/>
      <c r="J25" s="1584"/>
      <c r="K25" s="1584"/>
      <c r="L25" s="1584"/>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4"/>
      <c r="AQ25" s="1584"/>
      <c r="AR25" s="1584"/>
      <c r="AS25" s="1584"/>
    </row>
    <row r="26" spans="1:45" ht="13.5" customHeight="1">
      <c r="A26" s="1581"/>
      <c r="B26" s="1582"/>
      <c r="C26" s="1582"/>
      <c r="D26" s="1582"/>
      <c r="E26" s="1582"/>
      <c r="F26" s="1582"/>
      <c r="G26" s="1582"/>
      <c r="H26" s="1582"/>
      <c r="I26" s="1583"/>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584"/>
      <c r="AS26" s="1584"/>
    </row>
    <row r="27" spans="1:45" ht="13.5" customHeight="1">
      <c r="A27" s="1581"/>
      <c r="B27" s="1582"/>
      <c r="C27" s="1582"/>
      <c r="D27" s="1582"/>
      <c r="E27" s="1582"/>
      <c r="F27" s="1582"/>
      <c r="G27" s="1582"/>
      <c r="H27" s="1582"/>
      <c r="I27" s="1583"/>
      <c r="J27" s="1584"/>
      <c r="K27" s="1584"/>
      <c r="L27" s="1584"/>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c r="AS27" s="1584"/>
    </row>
    <row r="28" spans="1:45" ht="13.5" customHeight="1">
      <c r="A28" s="1581"/>
      <c r="B28" s="1582"/>
      <c r="C28" s="1582"/>
      <c r="D28" s="1582"/>
      <c r="E28" s="1582"/>
      <c r="F28" s="1582"/>
      <c r="G28" s="1582"/>
      <c r="H28" s="1582"/>
      <c r="I28" s="1583"/>
      <c r="J28" s="1584"/>
      <c r="K28" s="1584"/>
      <c r="L28" s="1584"/>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1584"/>
      <c r="AO28" s="1584"/>
      <c r="AP28" s="1584"/>
      <c r="AQ28" s="1584"/>
      <c r="AR28" s="1584"/>
      <c r="AS28" s="1584"/>
    </row>
    <row r="29" spans="1:45" ht="13.5" customHeight="1">
      <c r="A29" s="1581"/>
      <c r="B29" s="1582"/>
      <c r="C29" s="1582"/>
      <c r="D29" s="1582"/>
      <c r="E29" s="1582"/>
      <c r="F29" s="1582"/>
      <c r="G29" s="1582"/>
      <c r="H29" s="1582"/>
      <c r="I29" s="1583"/>
      <c r="J29" s="1584"/>
      <c r="K29" s="1584"/>
      <c r="L29" s="1584"/>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c r="AS29" s="1584"/>
    </row>
    <row r="30" spans="1:45" ht="13.5" customHeight="1">
      <c r="A30" s="1581"/>
      <c r="B30" s="1582"/>
      <c r="C30" s="1582"/>
      <c r="D30" s="1582"/>
      <c r="E30" s="1582"/>
      <c r="F30" s="1582"/>
      <c r="G30" s="1582"/>
      <c r="H30" s="1582"/>
      <c r="I30" s="1583"/>
      <c r="J30" s="1584"/>
      <c r="K30" s="1584"/>
      <c r="L30" s="1584"/>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c r="AS30" s="1584"/>
    </row>
    <row r="31" spans="1:45" ht="13.5" customHeight="1">
      <c r="A31" s="1581"/>
      <c r="B31" s="1582"/>
      <c r="C31" s="1582"/>
      <c r="D31" s="1582"/>
      <c r="E31" s="1582"/>
      <c r="F31" s="1582"/>
      <c r="G31" s="1582"/>
      <c r="H31" s="1582"/>
      <c r="I31" s="1583"/>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584"/>
      <c r="AS31" s="1584"/>
    </row>
    <row r="32" spans="1:45" ht="13.5" customHeight="1">
      <c r="A32" s="1581"/>
      <c r="B32" s="1582"/>
      <c r="C32" s="1582"/>
      <c r="D32" s="1582"/>
      <c r="E32" s="1582"/>
      <c r="F32" s="1582"/>
      <c r="G32" s="1582"/>
      <c r="H32" s="1582"/>
      <c r="I32" s="1583"/>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4"/>
      <c r="AQ32" s="1584"/>
      <c r="AR32" s="1584"/>
      <c r="AS32" s="1584"/>
    </row>
    <row r="33" spans="1:45" ht="13.5" customHeight="1">
      <c r="A33" s="1572" t="s">
        <v>690</v>
      </c>
      <c r="B33" s="1572"/>
      <c r="C33" s="1572"/>
      <c r="D33" s="1572"/>
      <c r="E33" s="363" t="s">
        <v>691</v>
      </c>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row>
    <row r="34" spans="1:45" ht="13.5" customHeight="1">
      <c r="A34" s="363"/>
      <c r="B34" s="363"/>
      <c r="C34" s="363"/>
      <c r="D34" s="363"/>
      <c r="E34" s="363" t="s">
        <v>695</v>
      </c>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row>
    <row r="35" spans="1:45" ht="13.5" customHeight="1"/>
    <row r="36" spans="1:45" ht="13.5" customHeight="1"/>
    <row r="37" spans="1:45" ht="12" customHeight="1"/>
    <row r="38" spans="1:45" ht="12" customHeight="1"/>
    <row r="39" spans="1:45" ht="12" customHeight="1"/>
  </sheetData>
  <mergeCells count="216">
    <mergeCell ref="A33:D33"/>
    <mergeCell ref="AD31:AE32"/>
    <mergeCell ref="AF31:AG32"/>
    <mergeCell ref="AH31:AI32"/>
    <mergeCell ref="AJ31:AK32"/>
    <mergeCell ref="AL31:AM32"/>
    <mergeCell ref="AN31:AO32"/>
    <mergeCell ref="R31:S32"/>
    <mergeCell ref="T31:U32"/>
    <mergeCell ref="V31:W32"/>
    <mergeCell ref="X31:Y32"/>
    <mergeCell ref="Z31:AA32"/>
    <mergeCell ref="AB31:AC32"/>
    <mergeCell ref="AJ29:AK30"/>
    <mergeCell ref="AL29:AM30"/>
    <mergeCell ref="AN29:AO30"/>
    <mergeCell ref="AP29:AQ30"/>
    <mergeCell ref="AR29:AS30"/>
    <mergeCell ref="A31:I32"/>
    <mergeCell ref="J31:K32"/>
    <mergeCell ref="L31:M32"/>
    <mergeCell ref="N31:O32"/>
    <mergeCell ref="P31:Q32"/>
    <mergeCell ref="X29:Y30"/>
    <mergeCell ref="Z29:AA30"/>
    <mergeCell ref="AB29:AC30"/>
    <mergeCell ref="AD29:AE30"/>
    <mergeCell ref="AF29:AG30"/>
    <mergeCell ref="AH29:AI30"/>
    <mergeCell ref="AP31:AQ32"/>
    <mergeCell ref="AR31:AS32"/>
    <mergeCell ref="A29:I30"/>
    <mergeCell ref="J29:K30"/>
    <mergeCell ref="L29:M30"/>
    <mergeCell ref="N29:O30"/>
    <mergeCell ref="P29:Q30"/>
    <mergeCell ref="R29:S30"/>
    <mergeCell ref="T29:U30"/>
    <mergeCell ref="V29:W30"/>
    <mergeCell ref="AD27:AE28"/>
    <mergeCell ref="R27:S28"/>
    <mergeCell ref="T27:U28"/>
    <mergeCell ref="V27:W28"/>
    <mergeCell ref="X27:Y28"/>
    <mergeCell ref="Z27:AA28"/>
    <mergeCell ref="AB27:AC28"/>
    <mergeCell ref="AJ25:AK26"/>
    <mergeCell ref="AL25:AM26"/>
    <mergeCell ref="AN25:AO26"/>
    <mergeCell ref="AP25:AQ26"/>
    <mergeCell ref="AR25:AS26"/>
    <mergeCell ref="A27:I28"/>
    <mergeCell ref="J27:K28"/>
    <mergeCell ref="L27:M28"/>
    <mergeCell ref="N27:O28"/>
    <mergeCell ref="P27:Q28"/>
    <mergeCell ref="X25:Y26"/>
    <mergeCell ref="Z25:AA26"/>
    <mergeCell ref="AB25:AC26"/>
    <mergeCell ref="AD25:AE26"/>
    <mergeCell ref="AF25:AG26"/>
    <mergeCell ref="AH25:AI26"/>
    <mergeCell ref="AP27:AQ28"/>
    <mergeCell ref="AR27:AS28"/>
    <mergeCell ref="AF27:AG28"/>
    <mergeCell ref="AH27:AI28"/>
    <mergeCell ref="AJ27:AK28"/>
    <mergeCell ref="AL27:AM28"/>
    <mergeCell ref="AN27:AO28"/>
    <mergeCell ref="A25:I26"/>
    <mergeCell ref="J25:K26"/>
    <mergeCell ref="L25:M26"/>
    <mergeCell ref="N25:O26"/>
    <mergeCell ref="P25:Q26"/>
    <mergeCell ref="R25:S26"/>
    <mergeCell ref="T25:U26"/>
    <mergeCell ref="V25:W26"/>
    <mergeCell ref="AD23:AE24"/>
    <mergeCell ref="R23:S24"/>
    <mergeCell ref="T23:U24"/>
    <mergeCell ref="V23:W24"/>
    <mergeCell ref="X23:Y24"/>
    <mergeCell ref="Z23:AA24"/>
    <mergeCell ref="AB23:AC24"/>
    <mergeCell ref="AJ21:AK22"/>
    <mergeCell ref="AL21:AM22"/>
    <mergeCell ref="AN21:AO22"/>
    <mergeCell ref="AP21:AQ22"/>
    <mergeCell ref="AR21:AS22"/>
    <mergeCell ref="A23:I24"/>
    <mergeCell ref="J23:K24"/>
    <mergeCell ref="L23:M24"/>
    <mergeCell ref="N23:O24"/>
    <mergeCell ref="P23:Q24"/>
    <mergeCell ref="X21:Y22"/>
    <mergeCell ref="Z21:AA22"/>
    <mergeCell ref="AB21:AC22"/>
    <mergeCell ref="AD21:AE22"/>
    <mergeCell ref="AF21:AG22"/>
    <mergeCell ref="AH21:AI22"/>
    <mergeCell ref="AP23:AQ24"/>
    <mergeCell ref="AR23:AS24"/>
    <mergeCell ref="AF23:AG24"/>
    <mergeCell ref="AH23:AI24"/>
    <mergeCell ref="AJ23:AK24"/>
    <mergeCell ref="AL23:AM24"/>
    <mergeCell ref="AN23:AO24"/>
    <mergeCell ref="A21:I22"/>
    <mergeCell ref="J21:K22"/>
    <mergeCell ref="L21:M22"/>
    <mergeCell ref="N21:O22"/>
    <mergeCell ref="P21:Q22"/>
    <mergeCell ref="R21:S22"/>
    <mergeCell ref="T21:U22"/>
    <mergeCell ref="V21:W22"/>
    <mergeCell ref="AD19:AE20"/>
    <mergeCell ref="R19:S20"/>
    <mergeCell ref="T19:U20"/>
    <mergeCell ref="V19:W20"/>
    <mergeCell ref="X19:Y20"/>
    <mergeCell ref="Z19:AA20"/>
    <mergeCell ref="AB19:AC20"/>
    <mergeCell ref="AJ17:AK18"/>
    <mergeCell ref="AL17:AM18"/>
    <mergeCell ref="AN17:AO18"/>
    <mergeCell ref="AP17:AQ18"/>
    <mergeCell ref="AR17:AS18"/>
    <mergeCell ref="A19:I20"/>
    <mergeCell ref="J19:K20"/>
    <mergeCell ref="L19:M20"/>
    <mergeCell ref="N19:O20"/>
    <mergeCell ref="P19:Q20"/>
    <mergeCell ref="X17:Y18"/>
    <mergeCell ref="Z17:AA18"/>
    <mergeCell ref="AB17:AC18"/>
    <mergeCell ref="AD17:AE18"/>
    <mergeCell ref="AF17:AG18"/>
    <mergeCell ref="AH17:AI18"/>
    <mergeCell ref="AP19:AQ20"/>
    <mergeCell ref="AR19:AS20"/>
    <mergeCell ref="AF19:AG20"/>
    <mergeCell ref="AH19:AI20"/>
    <mergeCell ref="AJ19:AK20"/>
    <mergeCell ref="AL19:AM20"/>
    <mergeCell ref="AN19:AO20"/>
    <mergeCell ref="A17:I18"/>
    <mergeCell ref="J17:K18"/>
    <mergeCell ref="L17:M18"/>
    <mergeCell ref="N17:O18"/>
    <mergeCell ref="P17:Q18"/>
    <mergeCell ref="R17:S18"/>
    <mergeCell ref="T17:U18"/>
    <mergeCell ref="V17:W18"/>
    <mergeCell ref="AD15:AE16"/>
    <mergeCell ref="R15:S16"/>
    <mergeCell ref="T15:U16"/>
    <mergeCell ref="V15:W16"/>
    <mergeCell ref="X15:Y16"/>
    <mergeCell ref="Z15:AA16"/>
    <mergeCell ref="AB15:AC16"/>
    <mergeCell ref="AP13:AQ14"/>
    <mergeCell ref="AR13:AS14"/>
    <mergeCell ref="A15:I16"/>
    <mergeCell ref="J15:K16"/>
    <mergeCell ref="L15:M16"/>
    <mergeCell ref="N15:O16"/>
    <mergeCell ref="P15:Q16"/>
    <mergeCell ref="X13:Y14"/>
    <mergeCell ref="Z13:AA14"/>
    <mergeCell ref="AB13:AC14"/>
    <mergeCell ref="AD13:AE14"/>
    <mergeCell ref="AF13:AG14"/>
    <mergeCell ref="AH13:AI14"/>
    <mergeCell ref="AP15:AQ16"/>
    <mergeCell ref="AR15:AS16"/>
    <mergeCell ref="AF15:AG16"/>
    <mergeCell ref="AH15:AI16"/>
    <mergeCell ref="AJ15:AK16"/>
    <mergeCell ref="AL15:AM16"/>
    <mergeCell ref="AN15:AO16"/>
    <mergeCell ref="H11:I12"/>
    <mergeCell ref="J11:N12"/>
    <mergeCell ref="O11:O12"/>
    <mergeCell ref="P11:T12"/>
    <mergeCell ref="U11:U12"/>
    <mergeCell ref="AN11:AR12"/>
    <mergeCell ref="AS11:AS12"/>
    <mergeCell ref="H13:I14"/>
    <mergeCell ref="J13:K14"/>
    <mergeCell ref="L13:M14"/>
    <mergeCell ref="N13:O14"/>
    <mergeCell ref="P13:Q14"/>
    <mergeCell ref="R13:S14"/>
    <mergeCell ref="T13:U14"/>
    <mergeCell ref="V13:W14"/>
    <mergeCell ref="V11:Z12"/>
    <mergeCell ref="AA11:AA12"/>
    <mergeCell ref="AB11:AF12"/>
    <mergeCell ref="AG11:AG12"/>
    <mergeCell ref="AH11:AL12"/>
    <mergeCell ref="AM11:AM12"/>
    <mergeCell ref="AJ13:AK14"/>
    <mergeCell ref="AL13:AM14"/>
    <mergeCell ref="AN13:AO14"/>
    <mergeCell ref="A2:AS2"/>
    <mergeCell ref="AV2:AZ2"/>
    <mergeCell ref="AM3:AS3"/>
    <mergeCell ref="AV3:AZ3"/>
    <mergeCell ref="AH8:AS8"/>
    <mergeCell ref="AH9:AS9"/>
    <mergeCell ref="A9:D9"/>
    <mergeCell ref="A7:D7"/>
    <mergeCell ref="AH7:AS7"/>
    <mergeCell ref="A8:D8"/>
    <mergeCell ref="Q9:W9"/>
    <mergeCell ref="G9:M9"/>
  </mergeCells>
  <phoneticPr fontId="9"/>
  <conditionalFormatting sqref="G9">
    <cfRule type="cellIs" dxfId="2076" priority="2" operator="equal">
      <formula>""</formula>
    </cfRule>
  </conditionalFormatting>
  <conditionalFormatting sqref="Q9">
    <cfRule type="cellIs" dxfId="2075" priority="1" operator="equal">
      <formula>""</formula>
    </cfRule>
  </conditionalFormatting>
  <hyperlinks>
    <hyperlink ref="AV2" location="工事関係書類一覧表!A1" display="一覧表へ戻る" xr:uid="{9616EA12-5B70-4320-93B0-6000CE959C4E}"/>
    <hyperlink ref="AV2:AZ2" location="工事関係書類一覧表!F56" display="一覧表へ戻る" xr:uid="{C41A51E4-3620-4F56-A281-D7569A95507E}"/>
    <hyperlink ref="AV3" location="工事関係書類一覧表!A1" display="一覧表へ戻る" xr:uid="{169CA543-EDC6-4EC6-92F6-FA88DA8610E9}"/>
    <hyperlink ref="AV3:AZ3" location="入力表!D22" display="入力表へ戻る" xr:uid="{3A32F7EA-EDDC-4E5F-9BFE-713E72E552E3}"/>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pageSetUpPr fitToPage="1"/>
  </sheetPr>
  <dimension ref="A1:AE41"/>
  <sheetViews>
    <sheetView showGridLines="0" view="pageBreakPreview" zoomScaleNormal="100" zoomScaleSheetLayoutView="100" workbookViewId="0">
      <selection activeCell="AA4" sqref="AA4:AE4"/>
    </sheetView>
  </sheetViews>
  <sheetFormatPr defaultColWidth="3.625" defaultRowHeight="13.5"/>
  <cols>
    <col min="1" max="16384" width="3.625" style="366"/>
  </cols>
  <sheetData>
    <row r="1" spans="1:31">
      <c r="A1" s="381" t="s">
        <v>696</v>
      </c>
    </row>
    <row r="2" spans="1:31" ht="57" customHeight="1">
      <c r="A2" s="381"/>
      <c r="M2" s="380"/>
    </row>
    <row r="3" spans="1:31">
      <c r="AA3" s="1382" t="s">
        <v>385</v>
      </c>
      <c r="AB3" s="1382"/>
      <c r="AC3" s="1382"/>
      <c r="AD3" s="1382"/>
      <c r="AE3" s="1382"/>
    </row>
    <row r="4" spans="1:31" ht="18.75">
      <c r="A4" s="1591" t="s">
        <v>697</v>
      </c>
      <c r="B4" s="1591"/>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AA4" s="1382" t="s">
        <v>606</v>
      </c>
      <c r="AB4" s="1382"/>
      <c r="AC4" s="1382"/>
      <c r="AD4" s="1382"/>
      <c r="AE4" s="1382"/>
    </row>
    <row r="5" spans="1:31" ht="34.5" customHeight="1"/>
    <row r="6" spans="1:31">
      <c r="B6" s="366" t="s">
        <v>698</v>
      </c>
      <c r="C6" s="366" t="s">
        <v>699</v>
      </c>
    </row>
    <row r="7" spans="1:31">
      <c r="S7" s="1586" t="str">
        <f>IF(入力表!D23="","令和　　年　　月　　日",入力表!D23)</f>
        <v>令和　　年　　月　　日</v>
      </c>
      <c r="T7" s="1586"/>
      <c r="U7" s="1586"/>
      <c r="V7" s="1586"/>
      <c r="W7" s="1586"/>
      <c r="X7" s="1586"/>
    </row>
    <row r="8" spans="1:31" ht="35.25" customHeight="1"/>
    <row r="9" spans="1:31">
      <c r="B9" s="379"/>
    </row>
    <row r="10" spans="1:31" ht="13.5" customHeight="1">
      <c r="D10" s="1587" t="s">
        <v>700</v>
      </c>
      <c r="E10" s="1587"/>
      <c r="F10" s="1587"/>
      <c r="G10" s="1587"/>
      <c r="H10" s="1587"/>
      <c r="I10" s="1587"/>
      <c r="J10" s="1587"/>
      <c r="K10" s="1587"/>
    </row>
    <row r="11" spans="1:31" ht="34.5" customHeight="1"/>
    <row r="13" spans="1:31">
      <c r="O13" s="378"/>
      <c r="P13" s="1588" t="str">
        <f>IF(入力表!B11="","",入力表!B11)</f>
        <v/>
      </c>
      <c r="Q13" s="1588"/>
      <c r="R13" s="1588"/>
      <c r="S13" s="1588"/>
      <c r="T13" s="1588"/>
      <c r="U13" s="1588"/>
      <c r="V13" s="1588"/>
      <c r="W13" s="1588"/>
      <c r="X13" s="1588"/>
    </row>
    <row r="14" spans="1:31">
      <c r="N14" s="378" t="s">
        <v>654</v>
      </c>
      <c r="P14" s="1588" t="str">
        <f>IF(入力表!B12="","",入力表!B12)</f>
        <v/>
      </c>
      <c r="Q14" s="1588"/>
      <c r="R14" s="1588"/>
      <c r="S14" s="1588"/>
      <c r="T14" s="1588"/>
      <c r="U14" s="1588"/>
      <c r="V14" s="1588"/>
      <c r="W14" s="1588"/>
      <c r="X14" s="1588"/>
    </row>
    <row r="15" spans="1:31">
      <c r="P15" s="1588" t="str">
        <f>IF(入力表!B13="","",入力表!B13)</f>
        <v/>
      </c>
      <c r="Q15" s="1588"/>
      <c r="R15" s="1588"/>
      <c r="S15" s="1588"/>
      <c r="T15" s="1588"/>
      <c r="U15" s="1588"/>
      <c r="V15" s="1588"/>
      <c r="W15" s="827" t="s">
        <v>613</v>
      </c>
      <c r="X15" s="820"/>
    </row>
    <row r="16" spans="1:31" ht="18.75">
      <c r="B16" s="377"/>
      <c r="C16" s="377"/>
      <c r="D16" s="377"/>
      <c r="E16" s="376"/>
      <c r="F16" s="376"/>
      <c r="G16" s="376"/>
      <c r="H16" s="376"/>
      <c r="I16" s="376"/>
      <c r="J16" s="376"/>
      <c r="K16" s="376"/>
      <c r="L16" s="376"/>
      <c r="M16" s="376"/>
      <c r="N16" s="376"/>
    </row>
    <row r="19" spans="1:25" ht="21.95" customHeight="1"/>
    <row r="20" spans="1:25">
      <c r="D20" s="1592" t="str">
        <f>"　"&amp;IF(入力表!B5="","令和　　年　　月　　日",TEXT(入力表!B5,"ggge年m月d日"))&amp;"付けをもって請負契約を締結した "&amp;IF(入力表!B2="","",入力表!B2)&amp;" "&amp;IF(入力表!B3="","",入力表!B3)&amp;" について上天草市公共工事請負契約約款第10条に基づき現場代理人等を下記のとおり定めたので通知します。"</f>
        <v>　令和　　年　　月　　日付けをもって請負契約を締結した   について上天草市公共工事請負契約約款第10条に基づき現場代理人等を下記のとおり定めたので通知します。</v>
      </c>
      <c r="E20" s="1592"/>
      <c r="F20" s="1592"/>
      <c r="G20" s="1592"/>
      <c r="H20" s="1592"/>
      <c r="I20" s="1592"/>
      <c r="J20" s="1592"/>
      <c r="K20" s="1592"/>
      <c r="L20" s="1592"/>
      <c r="M20" s="1592"/>
      <c r="N20" s="1592"/>
      <c r="O20" s="1592"/>
      <c r="P20" s="1592"/>
      <c r="Q20" s="1592"/>
      <c r="R20" s="1592"/>
      <c r="S20" s="1592"/>
      <c r="T20" s="1592"/>
      <c r="U20" s="1592"/>
      <c r="V20" s="1592"/>
      <c r="W20" s="1592"/>
      <c r="X20" s="1592"/>
    </row>
    <row r="21" spans="1:25">
      <c r="D21" s="1592"/>
      <c r="E21" s="1592"/>
      <c r="F21" s="1592"/>
      <c r="G21" s="1592"/>
      <c r="H21" s="1592"/>
      <c r="I21" s="1592"/>
      <c r="J21" s="1592"/>
      <c r="K21" s="1592"/>
      <c r="L21" s="1592"/>
      <c r="M21" s="1592"/>
      <c r="N21" s="1592"/>
      <c r="O21" s="1592"/>
      <c r="P21" s="1592"/>
      <c r="Q21" s="1592"/>
      <c r="R21" s="1592"/>
      <c r="S21" s="1592"/>
      <c r="T21" s="1592"/>
      <c r="U21" s="1592"/>
      <c r="V21" s="1592"/>
      <c r="W21" s="1592"/>
      <c r="X21" s="1592"/>
    </row>
    <row r="22" spans="1:25">
      <c r="D22" s="1592"/>
      <c r="E22" s="1592"/>
      <c r="F22" s="1592"/>
      <c r="G22" s="1592"/>
      <c r="H22" s="1592"/>
      <c r="I22" s="1592"/>
      <c r="J22" s="1592"/>
      <c r="K22" s="1592"/>
      <c r="L22" s="1592"/>
      <c r="M22" s="1592"/>
      <c r="N22" s="1592"/>
      <c r="O22" s="1592"/>
      <c r="P22" s="1592"/>
      <c r="Q22" s="1592"/>
      <c r="R22" s="1592"/>
      <c r="S22" s="1592"/>
      <c r="T22" s="1592"/>
      <c r="U22" s="1592"/>
      <c r="V22" s="1592"/>
      <c r="W22" s="1592"/>
      <c r="X22" s="1592"/>
    </row>
    <row r="23" spans="1:25">
      <c r="D23" s="1592"/>
      <c r="E23" s="1592"/>
      <c r="F23" s="1592"/>
      <c r="G23" s="1592"/>
      <c r="H23" s="1592"/>
      <c r="I23" s="1592"/>
      <c r="J23" s="1592"/>
      <c r="K23" s="1592"/>
      <c r="L23" s="1592"/>
      <c r="M23" s="1592"/>
      <c r="N23" s="1592"/>
      <c r="O23" s="1592"/>
      <c r="P23" s="1592"/>
      <c r="Q23" s="1592"/>
      <c r="R23" s="1592"/>
      <c r="S23" s="1592"/>
      <c r="T23" s="1592"/>
      <c r="U23" s="1592"/>
      <c r="V23" s="1592"/>
      <c r="W23" s="1592"/>
      <c r="X23" s="1592"/>
    </row>
    <row r="24" spans="1:25">
      <c r="D24" s="1592"/>
      <c r="E24" s="1592"/>
      <c r="F24" s="1592"/>
      <c r="G24" s="1592"/>
      <c r="H24" s="1592"/>
      <c r="I24" s="1592"/>
      <c r="J24" s="1592"/>
      <c r="K24" s="1592"/>
      <c r="L24" s="1592"/>
      <c r="M24" s="1592"/>
      <c r="N24" s="1592"/>
      <c r="O24" s="1592"/>
      <c r="P24" s="1592"/>
      <c r="Q24" s="1592"/>
      <c r="R24" s="1592"/>
      <c r="S24" s="1592"/>
      <c r="T24" s="1592"/>
      <c r="U24" s="1592"/>
      <c r="V24" s="1592"/>
      <c r="W24" s="1592"/>
      <c r="X24" s="1592"/>
    </row>
    <row r="27" spans="1:25">
      <c r="A27" s="1593" t="s">
        <v>616</v>
      </c>
      <c r="B27" s="1593"/>
      <c r="C27" s="1593"/>
      <c r="D27" s="1593"/>
      <c r="E27" s="1593"/>
      <c r="F27" s="1593"/>
      <c r="G27" s="1593"/>
      <c r="H27" s="1593"/>
      <c r="I27" s="1593"/>
      <c r="J27" s="1593"/>
      <c r="K27" s="1593"/>
      <c r="L27" s="1593"/>
      <c r="M27" s="1593"/>
      <c r="N27" s="1593"/>
      <c r="O27" s="1593"/>
      <c r="P27" s="1593"/>
      <c r="Q27" s="1593"/>
      <c r="R27" s="1593"/>
      <c r="S27" s="1593"/>
      <c r="T27" s="1593"/>
      <c r="U27" s="1593"/>
      <c r="V27" s="1593"/>
      <c r="W27" s="1593"/>
      <c r="X27" s="1593"/>
      <c r="Y27" s="1593"/>
    </row>
    <row r="30" spans="1:25">
      <c r="D30" s="366" t="s">
        <v>701</v>
      </c>
      <c r="I30" s="1590" t="str">
        <f>IF(入力表!B8="","",入力表!B8)</f>
        <v/>
      </c>
      <c r="J30" s="1590"/>
      <c r="K30" s="1590"/>
      <c r="L30" s="1590"/>
      <c r="M30" s="1590"/>
      <c r="N30" s="1590"/>
      <c r="O30" s="1590"/>
      <c r="P30" s="1590"/>
      <c r="Q30" s="1590"/>
      <c r="R30" s="1590"/>
    </row>
    <row r="33" spans="4:24">
      <c r="D33" s="366" t="s">
        <v>702</v>
      </c>
      <c r="I33" s="1594" t="str">
        <f>IF(入力表!B9="","",入力表!B9)</f>
        <v/>
      </c>
      <c r="J33" s="1594"/>
      <c r="K33" s="1594"/>
      <c r="L33" s="1594"/>
      <c r="M33" s="1594"/>
      <c r="N33" s="1594"/>
      <c r="O33" s="1594"/>
      <c r="P33" s="1594"/>
      <c r="Q33" s="1594"/>
      <c r="R33" s="1594"/>
    </row>
    <row r="34" spans="4:24">
      <c r="D34" s="366" t="s">
        <v>703</v>
      </c>
      <c r="I34" s="1594"/>
      <c r="J34" s="1594"/>
      <c r="K34" s="1594"/>
      <c r="L34" s="1594"/>
      <c r="M34" s="1594"/>
      <c r="N34" s="1594"/>
      <c r="O34" s="1594"/>
      <c r="P34" s="1594"/>
      <c r="Q34" s="1594"/>
      <c r="R34" s="1594"/>
    </row>
    <row r="35" spans="4:24">
      <c r="O35" s="697"/>
    </row>
    <row r="37" spans="4:24">
      <c r="D37" s="366" t="s">
        <v>704</v>
      </c>
      <c r="I37" s="1589"/>
      <c r="J37" s="1590"/>
      <c r="K37" s="1590"/>
      <c r="L37" s="1590"/>
      <c r="M37" s="1590"/>
      <c r="N37" s="1590"/>
      <c r="O37" s="1590"/>
      <c r="P37" s="1590"/>
      <c r="Q37" s="1590"/>
      <c r="R37" s="1590"/>
    </row>
    <row r="40" spans="4:24" ht="18.75" customHeight="1">
      <c r="D40" s="1114" t="s">
        <v>705</v>
      </c>
      <c r="E40" s="1585" t="s">
        <v>706</v>
      </c>
      <c r="F40" s="1585"/>
      <c r="G40" s="1585"/>
      <c r="H40" s="1585"/>
      <c r="I40" s="1585"/>
      <c r="J40" s="1585"/>
      <c r="K40" s="1585"/>
      <c r="L40" s="1585"/>
      <c r="M40" s="1585"/>
      <c r="N40" s="1585"/>
      <c r="O40" s="1585"/>
      <c r="P40" s="1585"/>
      <c r="Q40" s="1585"/>
      <c r="R40" s="1585"/>
      <c r="S40" s="1585"/>
      <c r="T40" s="1585"/>
      <c r="U40" s="1585"/>
      <c r="V40" s="1585"/>
      <c r="W40" s="1585"/>
      <c r="X40" s="1585"/>
    </row>
    <row r="41" spans="4:24" ht="18.75" customHeight="1">
      <c r="D41" s="1114"/>
      <c r="E41" s="1585"/>
      <c r="F41" s="1585"/>
      <c r="G41" s="1585"/>
      <c r="H41" s="1585"/>
      <c r="I41" s="1585"/>
      <c r="J41" s="1585"/>
      <c r="K41" s="1585"/>
      <c r="L41" s="1585"/>
      <c r="M41" s="1585"/>
      <c r="N41" s="1585"/>
      <c r="O41" s="1585"/>
      <c r="P41" s="1585"/>
      <c r="Q41" s="1585"/>
      <c r="R41" s="1585"/>
      <c r="S41" s="1585"/>
      <c r="T41" s="1585"/>
      <c r="U41" s="1585"/>
      <c r="V41" s="1585"/>
      <c r="W41" s="1585"/>
      <c r="X41" s="1585"/>
    </row>
  </sheetData>
  <mergeCells count="15">
    <mergeCell ref="E40:X40"/>
    <mergeCell ref="E41:X41"/>
    <mergeCell ref="AA3:AE3"/>
    <mergeCell ref="AA4:AE4"/>
    <mergeCell ref="S7:X7"/>
    <mergeCell ref="D10:K10"/>
    <mergeCell ref="P13:X13"/>
    <mergeCell ref="I37:R37"/>
    <mergeCell ref="A4:Y4"/>
    <mergeCell ref="D20:X24"/>
    <mergeCell ref="A27:Y27"/>
    <mergeCell ref="I33:R34"/>
    <mergeCell ref="I30:R30"/>
    <mergeCell ref="P14:X14"/>
    <mergeCell ref="P15:V15"/>
  </mergeCells>
  <phoneticPr fontId="9"/>
  <conditionalFormatting sqref="I37:R37">
    <cfRule type="cellIs" dxfId="2074" priority="1" operator="equal">
      <formula>""</formula>
    </cfRule>
  </conditionalFormatting>
  <hyperlinks>
    <hyperlink ref="AA3" location="工事関係書類一覧表!A1" display="一覧表へ戻る" xr:uid="{00000000-0004-0000-0500-000000000000}"/>
    <hyperlink ref="AA3:AE3" location="工事関係書類一覧表!F17" display="一覧表へ戻る" xr:uid="{00000000-0004-0000-0500-000001000000}"/>
    <hyperlink ref="AA4" location="工事関係書類一覧表!A1" display="一覧表へ戻る" xr:uid="{00000000-0004-0000-0500-000002000000}"/>
    <hyperlink ref="AA4:AE4" location="入力表!D23" display="入力表へ戻る" xr:uid="{00000000-0004-0000-0500-000003000000}"/>
  </hyperlinks>
  <printOptions horizontalCentered="1" gridLinesSet="0"/>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894C-5751-4B77-AD3B-255D6CDDBC30}">
  <sheetPr codeName="Sheet10">
    <tabColor rgb="FF92D050"/>
    <pageSetUpPr fitToPage="1"/>
  </sheetPr>
  <dimension ref="A1:AF35"/>
  <sheetViews>
    <sheetView showGridLines="0" view="pageBreakPreview" zoomScaleNormal="100" zoomScaleSheetLayoutView="100" workbookViewId="0">
      <selection activeCell="AB3" sqref="AB3:AF3"/>
    </sheetView>
  </sheetViews>
  <sheetFormatPr defaultColWidth="3.25" defaultRowHeight="13.5"/>
  <cols>
    <col min="1" max="16384" width="3.25" style="429"/>
  </cols>
  <sheetData>
    <row r="1" spans="1:32">
      <c r="A1" s="429" t="s">
        <v>707</v>
      </c>
    </row>
    <row r="2" spans="1:32">
      <c r="AB2" s="1382" t="s">
        <v>385</v>
      </c>
      <c r="AC2" s="1382"/>
      <c r="AD2" s="1382"/>
      <c r="AE2" s="1382"/>
      <c r="AF2" s="1382"/>
    </row>
    <row r="3" spans="1:32">
      <c r="AB3" s="1382" t="s">
        <v>606</v>
      </c>
      <c r="AC3" s="1382"/>
      <c r="AD3" s="1382"/>
      <c r="AE3" s="1382"/>
      <c r="AF3" s="1382"/>
    </row>
    <row r="4" spans="1:32">
      <c r="AB4" s="295"/>
      <c r="AC4" s="295"/>
      <c r="AD4" s="295"/>
      <c r="AE4" s="295"/>
      <c r="AF4" s="295"/>
    </row>
    <row r="5" spans="1:32">
      <c r="U5" s="1586" t="str">
        <f>IF(入力表!D24="","令和　　年　　月　　日",入力表!D24)</f>
        <v>令和　　年　　月　　日</v>
      </c>
      <c r="V5" s="1586"/>
      <c r="W5" s="1586"/>
      <c r="X5" s="1586"/>
      <c r="Y5" s="1586"/>
      <c r="Z5" s="1586"/>
    </row>
    <row r="9" spans="1:32" ht="30" customHeight="1">
      <c r="A9" s="1547" t="s">
        <v>708</v>
      </c>
      <c r="B9" s="1547"/>
      <c r="C9" s="1547"/>
      <c r="D9" s="1547"/>
      <c r="E9" s="1547"/>
      <c r="F9" s="1547"/>
      <c r="G9" s="1547"/>
      <c r="H9" s="1547"/>
      <c r="I9" s="1547"/>
      <c r="J9" s="1547"/>
      <c r="K9" s="1547"/>
      <c r="L9" s="1547"/>
      <c r="M9" s="1547"/>
      <c r="N9" s="1547"/>
      <c r="O9" s="1547"/>
      <c r="P9" s="1547"/>
      <c r="Q9" s="1547"/>
      <c r="R9" s="1547"/>
      <c r="S9" s="1547"/>
      <c r="T9" s="1547"/>
      <c r="U9" s="1547"/>
      <c r="V9" s="1547"/>
      <c r="W9" s="1547"/>
      <c r="X9" s="1547"/>
      <c r="Y9" s="1547"/>
      <c r="Z9" s="1547"/>
    </row>
    <row r="14" spans="1:32">
      <c r="A14" s="1597"/>
      <c r="B14" s="1597"/>
      <c r="C14" s="1597"/>
      <c r="D14" s="1597"/>
      <c r="E14" s="1597"/>
      <c r="F14" s="1597"/>
      <c r="G14" s="429" t="s">
        <v>709</v>
      </c>
      <c r="J14" s="432"/>
      <c r="P14" s="693"/>
    </row>
    <row r="17" spans="3:25" ht="27" customHeight="1">
      <c r="C17" s="1595" t="s">
        <v>710</v>
      </c>
      <c r="D17" s="1595"/>
      <c r="E17" s="1595"/>
      <c r="F17" s="1595"/>
      <c r="G17" s="1595"/>
      <c r="H17" s="1595"/>
      <c r="I17" s="365"/>
      <c r="J17" s="1596"/>
      <c r="K17" s="1596"/>
      <c r="L17" s="1596"/>
      <c r="M17" s="1596"/>
      <c r="N17" s="1596"/>
      <c r="O17" s="1596"/>
      <c r="P17" s="1596"/>
      <c r="Q17" s="1596"/>
      <c r="R17" s="1596"/>
      <c r="S17" s="1596"/>
      <c r="T17" s="1596"/>
      <c r="U17" s="1596"/>
      <c r="V17" s="1596"/>
      <c r="W17" s="1596"/>
      <c r="X17" s="1596"/>
      <c r="Y17" s="1596"/>
    </row>
    <row r="18" spans="3:25" ht="27" customHeight="1">
      <c r="J18" s="1596"/>
      <c r="K18" s="1596"/>
      <c r="L18" s="1596"/>
      <c r="M18" s="1596"/>
      <c r="N18" s="1596"/>
      <c r="O18" s="1596"/>
      <c r="P18" s="1596"/>
      <c r="Q18" s="1596"/>
      <c r="R18" s="1596"/>
      <c r="S18" s="1596"/>
      <c r="T18" s="1596"/>
      <c r="U18" s="1596"/>
      <c r="V18" s="1596"/>
      <c r="W18" s="1596"/>
      <c r="X18" s="1596"/>
      <c r="Y18" s="1596"/>
    </row>
    <row r="19" spans="3:25" ht="13.5" customHeight="1">
      <c r="J19" s="822"/>
      <c r="K19" s="822"/>
      <c r="L19" s="822"/>
      <c r="M19" s="822"/>
      <c r="N19" s="822"/>
      <c r="O19" s="822"/>
      <c r="P19" s="822"/>
      <c r="Q19" s="822"/>
      <c r="R19" s="822"/>
      <c r="S19" s="822"/>
      <c r="T19" s="822"/>
      <c r="U19" s="822"/>
      <c r="V19" s="822"/>
      <c r="W19" s="822"/>
      <c r="X19" s="822"/>
      <c r="Y19" s="822"/>
    </row>
    <row r="20" spans="3:25" ht="27" customHeight="1">
      <c r="C20" s="1595" t="s">
        <v>711</v>
      </c>
      <c r="D20" s="1595"/>
      <c r="E20" s="1595"/>
      <c r="F20" s="1595"/>
      <c r="G20" s="1595"/>
      <c r="H20" s="1595"/>
      <c r="I20" s="365"/>
      <c r="J20" s="1598"/>
      <c r="K20" s="1598"/>
      <c r="L20" s="1598"/>
      <c r="M20" s="1598"/>
      <c r="N20" s="1598"/>
      <c r="O20" s="1598"/>
      <c r="P20" s="1598"/>
      <c r="Q20" s="1598"/>
      <c r="R20" s="1598"/>
      <c r="S20" s="1598"/>
      <c r="T20" s="1598"/>
      <c r="U20" s="1598"/>
      <c r="V20" s="1598"/>
      <c r="W20" s="1598"/>
      <c r="X20" s="1598"/>
      <c r="Y20" s="1598"/>
    </row>
    <row r="21" spans="3:25" ht="27" customHeight="1">
      <c r="J21" s="433"/>
      <c r="K21" s="822"/>
      <c r="L21" s="822"/>
      <c r="M21" s="822"/>
      <c r="N21" s="822"/>
      <c r="O21" s="822"/>
      <c r="P21" s="822"/>
      <c r="Q21" s="822"/>
      <c r="R21" s="822"/>
      <c r="S21" s="822"/>
      <c r="T21" s="822"/>
      <c r="U21" s="822"/>
      <c r="V21" s="822"/>
      <c r="W21" s="822"/>
      <c r="X21" s="822"/>
      <c r="Y21" s="822"/>
    </row>
    <row r="22" spans="3:25" ht="13.5" customHeight="1">
      <c r="J22" s="822"/>
      <c r="K22" s="822"/>
      <c r="L22" s="822"/>
      <c r="M22" s="822"/>
      <c r="N22" s="822"/>
      <c r="O22" s="822"/>
      <c r="P22" s="822"/>
      <c r="Q22" s="822"/>
      <c r="R22" s="822"/>
      <c r="S22" s="822"/>
      <c r="T22" s="822"/>
      <c r="U22" s="822"/>
      <c r="V22" s="822"/>
      <c r="W22" s="822"/>
      <c r="X22" s="822"/>
      <c r="Y22" s="822"/>
    </row>
    <row r="23" spans="3:25" ht="27" customHeight="1">
      <c r="C23" s="1595" t="s">
        <v>712</v>
      </c>
      <c r="D23" s="1595"/>
      <c r="E23" s="1595"/>
      <c r="F23" s="1595"/>
      <c r="G23" s="1595"/>
      <c r="H23" s="1595"/>
      <c r="I23" s="365"/>
      <c r="J23" s="1596"/>
      <c r="K23" s="1596"/>
      <c r="L23" s="1596"/>
      <c r="M23" s="1596"/>
      <c r="N23" s="1596"/>
      <c r="O23" s="1596"/>
      <c r="P23" s="1596"/>
      <c r="Q23" s="1596"/>
      <c r="R23" s="1596"/>
      <c r="S23" s="1596"/>
      <c r="T23" s="1596"/>
      <c r="U23" s="1596"/>
      <c r="V23" s="1596"/>
      <c r="W23" s="1596"/>
      <c r="X23" s="1596"/>
      <c r="Y23" s="1596"/>
    </row>
    <row r="24" spans="3:25" ht="27" customHeight="1">
      <c r="J24" s="1596"/>
      <c r="K24" s="1596"/>
      <c r="L24" s="1596"/>
      <c r="M24" s="1596"/>
      <c r="N24" s="1596"/>
      <c r="O24" s="1596"/>
      <c r="P24" s="1596"/>
      <c r="Q24" s="1596"/>
      <c r="R24" s="1596"/>
      <c r="S24" s="1596"/>
      <c r="T24" s="1596"/>
      <c r="U24" s="1596"/>
      <c r="V24" s="1596"/>
      <c r="W24" s="1596"/>
      <c r="X24" s="1596"/>
      <c r="Y24" s="1596"/>
    </row>
    <row r="25" spans="3:25" ht="13.5" customHeight="1">
      <c r="J25" s="822"/>
      <c r="K25" s="822"/>
      <c r="L25" s="822"/>
      <c r="M25" s="822"/>
      <c r="N25" s="822"/>
      <c r="O25" s="822"/>
      <c r="P25" s="822"/>
      <c r="Q25" s="822"/>
      <c r="R25" s="822"/>
      <c r="S25" s="822"/>
      <c r="T25" s="822"/>
      <c r="U25" s="822"/>
      <c r="V25" s="822"/>
      <c r="W25" s="822"/>
      <c r="X25" s="822"/>
      <c r="Y25" s="822"/>
    </row>
    <row r="26" spans="3:25" ht="27" customHeight="1">
      <c r="C26" s="1595" t="s">
        <v>713</v>
      </c>
      <c r="D26" s="1595"/>
      <c r="E26" s="1595"/>
      <c r="F26" s="1595"/>
      <c r="G26" s="1595"/>
      <c r="H26" s="1595"/>
      <c r="I26" s="365"/>
      <c r="J26" s="1596"/>
      <c r="K26" s="1596"/>
      <c r="L26" s="1596"/>
      <c r="M26" s="1596"/>
      <c r="N26" s="1596"/>
      <c r="O26" s="1596"/>
      <c r="P26" s="1596"/>
      <c r="Q26" s="1596"/>
      <c r="R26" s="1596"/>
      <c r="S26" s="1596"/>
      <c r="T26" s="1596"/>
      <c r="U26" s="1596"/>
      <c r="V26" s="1596"/>
      <c r="W26" s="1596"/>
      <c r="X26" s="1596"/>
      <c r="Y26" s="1596"/>
    </row>
    <row r="27" spans="3:25" ht="27" customHeight="1">
      <c r="J27" s="1596"/>
      <c r="K27" s="1596"/>
      <c r="L27" s="1596"/>
      <c r="M27" s="1596"/>
      <c r="N27" s="1596"/>
      <c r="O27" s="1596"/>
      <c r="P27" s="1596"/>
      <c r="Q27" s="1596"/>
      <c r="R27" s="1596"/>
      <c r="S27" s="1596"/>
      <c r="T27" s="1596"/>
      <c r="U27" s="1596"/>
      <c r="V27" s="1596"/>
      <c r="W27" s="1596"/>
      <c r="X27" s="1596"/>
      <c r="Y27" s="1596"/>
    </row>
    <row r="28" spans="3:25" ht="13.5" customHeight="1">
      <c r="J28" s="822"/>
      <c r="K28" s="822"/>
      <c r="L28" s="822"/>
      <c r="M28" s="822"/>
      <c r="N28" s="822"/>
      <c r="O28" s="822"/>
      <c r="P28" s="822"/>
      <c r="Q28" s="822"/>
      <c r="R28" s="822"/>
      <c r="S28" s="822"/>
      <c r="T28" s="822"/>
      <c r="U28" s="822"/>
      <c r="V28" s="822"/>
      <c r="W28" s="822"/>
      <c r="X28" s="822"/>
      <c r="Y28" s="822"/>
    </row>
    <row r="29" spans="3:25" ht="27" customHeight="1">
      <c r="C29" s="1595" t="s">
        <v>714</v>
      </c>
      <c r="D29" s="1595"/>
      <c r="E29" s="1595"/>
      <c r="F29" s="1595"/>
      <c r="G29" s="1595"/>
      <c r="H29" s="1595"/>
      <c r="I29" s="365"/>
      <c r="J29" s="1596"/>
      <c r="K29" s="1596"/>
      <c r="L29" s="1596"/>
      <c r="M29" s="1596"/>
      <c r="N29" s="1596"/>
      <c r="O29" s="1596"/>
      <c r="P29" s="1596"/>
      <c r="Q29" s="1596"/>
      <c r="R29" s="1596"/>
      <c r="S29" s="1596"/>
      <c r="T29" s="1596"/>
      <c r="U29" s="1596"/>
      <c r="V29" s="1596"/>
      <c r="W29" s="1596"/>
      <c r="X29" s="1596"/>
      <c r="Y29" s="1596"/>
    </row>
    <row r="30" spans="3:25" ht="30" customHeight="1">
      <c r="J30" s="1596"/>
      <c r="K30" s="1596"/>
      <c r="L30" s="1596"/>
      <c r="M30" s="1596"/>
      <c r="N30" s="1596"/>
      <c r="O30" s="1596"/>
      <c r="P30" s="1596"/>
      <c r="Q30" s="1596"/>
      <c r="R30" s="1596"/>
      <c r="S30" s="1596"/>
      <c r="T30" s="1596"/>
      <c r="U30" s="1596"/>
      <c r="V30" s="1596"/>
      <c r="W30" s="1596"/>
      <c r="X30" s="1596"/>
      <c r="Y30" s="1596"/>
    </row>
    <row r="31" spans="3:25" ht="13.5" customHeight="1">
      <c r="J31" s="822"/>
      <c r="K31" s="822"/>
      <c r="L31" s="822"/>
      <c r="M31" s="822"/>
      <c r="N31" s="822"/>
      <c r="O31" s="822"/>
      <c r="P31" s="822"/>
      <c r="Q31" s="822"/>
      <c r="R31" s="822"/>
      <c r="S31" s="822"/>
      <c r="T31" s="822"/>
      <c r="U31" s="822"/>
      <c r="V31" s="822"/>
      <c r="W31" s="822"/>
      <c r="X31" s="822"/>
      <c r="Y31" s="822"/>
    </row>
    <row r="32" spans="3:25" ht="30" customHeight="1">
      <c r="C32" s="1595" t="s">
        <v>715</v>
      </c>
      <c r="D32" s="1595"/>
      <c r="E32" s="1595"/>
      <c r="F32" s="1595"/>
      <c r="G32" s="1595"/>
      <c r="H32" s="1595"/>
      <c r="I32" s="365"/>
      <c r="J32" s="1596"/>
      <c r="K32" s="1596"/>
      <c r="L32" s="1596"/>
      <c r="M32" s="1596"/>
      <c r="N32" s="1596"/>
      <c r="O32" s="1596"/>
      <c r="P32" s="1596"/>
      <c r="Q32" s="1596"/>
      <c r="R32" s="1596"/>
      <c r="S32" s="1596"/>
      <c r="T32" s="1596"/>
      <c r="U32" s="1596"/>
      <c r="V32" s="1596"/>
      <c r="W32" s="1596"/>
      <c r="X32" s="1596"/>
      <c r="Y32" s="1596"/>
    </row>
    <row r="33" spans="1:25" ht="30" customHeight="1">
      <c r="C33" s="365"/>
      <c r="D33" s="365"/>
      <c r="E33" s="365"/>
      <c r="F33" s="365"/>
      <c r="G33" s="365"/>
      <c r="H33" s="365"/>
      <c r="I33" s="365"/>
      <c r="J33" s="1596"/>
      <c r="K33" s="1596"/>
      <c r="L33" s="1596"/>
      <c r="M33" s="1596"/>
      <c r="N33" s="1596"/>
      <c r="O33" s="1596"/>
      <c r="P33" s="1596"/>
      <c r="Q33" s="1596"/>
      <c r="R33" s="1596"/>
      <c r="S33" s="1596"/>
      <c r="T33" s="1596"/>
      <c r="U33" s="1596"/>
      <c r="V33" s="1596"/>
      <c r="W33" s="1596"/>
      <c r="X33" s="1596"/>
      <c r="Y33" s="1596"/>
    </row>
    <row r="34" spans="1:25" ht="30" customHeight="1">
      <c r="A34" s="692"/>
      <c r="B34" s="692"/>
      <c r="C34" s="692"/>
      <c r="D34" s="692"/>
      <c r="E34" s="692"/>
      <c r="F34" s="692"/>
      <c r="G34" s="692"/>
      <c r="H34" s="692"/>
      <c r="I34" s="692"/>
      <c r="J34" s="692"/>
      <c r="K34" s="692"/>
      <c r="L34" s="692"/>
      <c r="M34" s="692"/>
      <c r="N34" s="692"/>
      <c r="O34" s="692"/>
      <c r="P34" s="692"/>
      <c r="Q34" s="692"/>
      <c r="R34" s="692"/>
      <c r="S34" s="692"/>
      <c r="T34" s="692"/>
      <c r="U34" s="692"/>
      <c r="V34" s="692"/>
      <c r="W34" s="692"/>
      <c r="X34" s="692"/>
      <c r="Y34" s="692"/>
    </row>
    <row r="35" spans="1:25" ht="30" customHeight="1">
      <c r="C35" s="693"/>
      <c r="N35" s="429" t="s">
        <v>716</v>
      </c>
    </row>
  </sheetData>
  <mergeCells count="17">
    <mergeCell ref="U5:Z5"/>
    <mergeCell ref="A14:F14"/>
    <mergeCell ref="J20:Y20"/>
    <mergeCell ref="AB2:AF2"/>
    <mergeCell ref="AB3:AF3"/>
    <mergeCell ref="A9:Z9"/>
    <mergeCell ref="C17:H17"/>
    <mergeCell ref="J17:Y18"/>
    <mergeCell ref="C20:H20"/>
    <mergeCell ref="C32:H32"/>
    <mergeCell ref="C23:H23"/>
    <mergeCell ref="J23:Y24"/>
    <mergeCell ref="C26:H26"/>
    <mergeCell ref="J26:Y27"/>
    <mergeCell ref="C29:H29"/>
    <mergeCell ref="J29:Y30"/>
    <mergeCell ref="J32:Y33"/>
  </mergeCells>
  <phoneticPr fontId="9"/>
  <conditionalFormatting sqref="A14">
    <cfRule type="cellIs" dxfId="2073" priority="7" operator="equal">
      <formula>""</formula>
    </cfRule>
  </conditionalFormatting>
  <conditionalFormatting sqref="J17:Y18">
    <cfRule type="cellIs" dxfId="2072" priority="6" operator="equal">
      <formula>""</formula>
    </cfRule>
  </conditionalFormatting>
  <conditionalFormatting sqref="J20:Y20">
    <cfRule type="cellIs" dxfId="2071" priority="5" operator="equal">
      <formula>""</formula>
    </cfRule>
  </conditionalFormatting>
  <conditionalFormatting sqref="J23:Y24">
    <cfRule type="cellIs" dxfId="2070" priority="4" operator="equal">
      <formula>""</formula>
    </cfRule>
  </conditionalFormatting>
  <conditionalFormatting sqref="J26:Y27">
    <cfRule type="cellIs" dxfId="2069" priority="3" operator="equal">
      <formula>""</formula>
    </cfRule>
  </conditionalFormatting>
  <conditionalFormatting sqref="J29:Y30">
    <cfRule type="cellIs" dxfId="2068" priority="2" operator="equal">
      <formula>""</formula>
    </cfRule>
  </conditionalFormatting>
  <conditionalFormatting sqref="J32:Y33">
    <cfRule type="cellIs" dxfId="2067" priority="1" operator="equal">
      <formula>""</formula>
    </cfRule>
  </conditionalFormatting>
  <dataValidations count="1">
    <dataValidation allowBlank="1" showInputMessage="1" showErrorMessage="1" prompt="現場代理人、主任技術者等の氏名を入力" sqref="A14:F14" xr:uid="{66EA7133-36D7-4658-B718-C5132C58146C}"/>
  </dataValidations>
  <hyperlinks>
    <hyperlink ref="AB2" location="工事関係書類一覧表!A1" display="一覧表へ戻る" xr:uid="{A233438F-C91C-44B5-A711-63BC431B484B}"/>
    <hyperlink ref="AB2:AF2" location="工事関係書類一覧表!F18" display="一覧表へ戻る" xr:uid="{81EFB9E6-4848-4B3A-A2DD-C69CE69882A8}"/>
    <hyperlink ref="AB3" location="工事関係書類一覧表!A1" display="一覧表へ戻る" xr:uid="{98D61835-979E-43E9-A56C-8A673FA71A63}"/>
    <hyperlink ref="AB3:AF3" location="入力表!D24" display="入力表へ戻る" xr:uid="{72CA5CE2-2537-41B4-8D60-72175E71A904}"/>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1:U46"/>
  <sheetViews>
    <sheetView showGridLines="0" view="pageBreakPreview" zoomScaleNormal="100" zoomScaleSheetLayoutView="100" workbookViewId="0">
      <selection activeCell="K3" sqref="K3:L3"/>
    </sheetView>
  </sheetViews>
  <sheetFormatPr defaultColWidth="9" defaultRowHeight="13.5"/>
  <cols>
    <col min="1" max="1" width="11.125" style="382" customWidth="1"/>
    <col min="2" max="2" width="11" style="382" customWidth="1"/>
    <col min="3" max="3" width="11.125" style="382" customWidth="1"/>
    <col min="4" max="4" width="11" style="382" customWidth="1"/>
    <col min="5" max="5" width="9" style="382" customWidth="1"/>
    <col min="6" max="6" width="9" style="382"/>
    <col min="7" max="7" width="9.625" style="382" customWidth="1"/>
    <col min="8" max="8" width="7.375" style="382" customWidth="1"/>
    <col min="9" max="9" width="7.125" style="382" customWidth="1"/>
    <col min="10" max="16384" width="9" style="382"/>
  </cols>
  <sheetData>
    <row r="1" spans="1:21">
      <c r="A1" s="393" t="s">
        <v>717</v>
      </c>
    </row>
    <row r="2" spans="1:21">
      <c r="A2" s="393"/>
      <c r="K2" s="1621" t="s">
        <v>385</v>
      </c>
      <c r="L2" s="1621"/>
      <c r="M2"/>
      <c r="N2"/>
      <c r="O2"/>
    </row>
    <row r="3" spans="1:21">
      <c r="K3" s="1621" t="s">
        <v>606</v>
      </c>
      <c r="L3" s="1621"/>
      <c r="M3"/>
      <c r="N3"/>
      <c r="O3"/>
    </row>
    <row r="4" spans="1:21">
      <c r="A4" s="388"/>
      <c r="B4" s="388"/>
      <c r="C4" s="388"/>
      <c r="D4" s="388"/>
      <c r="E4" s="388"/>
      <c r="F4" s="388"/>
      <c r="G4" s="1622" t="str">
        <f>IF(入力表!D25="","令和　　年　　月　　日",入力表!D25)</f>
        <v>令和　　年　　月　　日</v>
      </c>
      <c r="H4" s="1622"/>
      <c r="I4" s="1622"/>
    </row>
    <row r="7" spans="1:21">
      <c r="A7" s="1553" t="s">
        <v>700</v>
      </c>
      <c r="B7" s="1553"/>
      <c r="C7" s="1553"/>
      <c r="D7" s="392"/>
    </row>
    <row r="8" spans="1:21">
      <c r="A8" s="671"/>
      <c r="B8" s="671"/>
      <c r="C8" s="671"/>
      <c r="D8" s="392"/>
    </row>
    <row r="9" spans="1:21">
      <c r="A9" s="388"/>
      <c r="B9" s="388"/>
      <c r="C9" s="388"/>
      <c r="D9" s="388"/>
      <c r="F9" s="1587" t="str">
        <f>IF(入力表!B11="","",入力表!B11)</f>
        <v/>
      </c>
      <c r="G9" s="1587"/>
      <c r="H9" s="1587"/>
      <c r="I9" s="1587"/>
    </row>
    <row r="10" spans="1:21">
      <c r="A10" s="388"/>
      <c r="B10" s="388"/>
      <c r="C10" s="388"/>
      <c r="D10" s="388"/>
      <c r="E10" s="388" t="s">
        <v>718</v>
      </c>
      <c r="F10" s="1587" t="str">
        <f>IF(入力表!B12="","",入力表!B12)</f>
        <v/>
      </c>
      <c r="G10" s="1587"/>
      <c r="H10" s="1587"/>
      <c r="I10" s="1587"/>
      <c r="O10" s="391"/>
      <c r="P10" s="391"/>
      <c r="Q10" s="391"/>
      <c r="R10" s="391"/>
      <c r="S10" s="391"/>
      <c r="T10" s="391"/>
      <c r="U10" s="391"/>
    </row>
    <row r="11" spans="1:21">
      <c r="F11" s="1587" t="str">
        <f>IF(入力表!B13="","",入力表!B13)</f>
        <v/>
      </c>
      <c r="G11" s="1587"/>
      <c r="H11" s="1587"/>
      <c r="I11" s="826" t="s">
        <v>613</v>
      </c>
      <c r="O11" s="391"/>
      <c r="P11" s="391"/>
      <c r="Q11" s="391"/>
      <c r="R11" s="391"/>
      <c r="S11" s="391"/>
      <c r="T11" s="391"/>
      <c r="U11" s="391"/>
    </row>
    <row r="12" spans="1:21">
      <c r="F12" s="669"/>
      <c r="G12" s="669"/>
      <c r="H12" s="669"/>
      <c r="O12" s="391"/>
      <c r="P12" s="391"/>
      <c r="Q12" s="391"/>
      <c r="R12" s="391"/>
      <c r="S12" s="391"/>
      <c r="T12" s="391"/>
      <c r="U12" s="391"/>
    </row>
    <row r="13" spans="1:21">
      <c r="O13" s="391"/>
      <c r="P13" s="391"/>
      <c r="Q13" s="391"/>
      <c r="R13" s="391"/>
      <c r="S13" s="391"/>
      <c r="T13" s="391"/>
      <c r="U13" s="391"/>
    </row>
    <row r="14" spans="1:21" ht="18.75">
      <c r="A14" s="1623" t="s">
        <v>719</v>
      </c>
      <c r="B14" s="1623"/>
      <c r="C14" s="1623"/>
      <c r="D14" s="1623"/>
      <c r="E14" s="1623"/>
      <c r="F14" s="1623"/>
      <c r="G14" s="1623"/>
      <c r="H14" s="1623"/>
      <c r="I14" s="1623"/>
    </row>
    <row r="15" spans="1:21" ht="18.75">
      <c r="A15" s="672"/>
      <c r="B15" s="672"/>
      <c r="C15" s="672"/>
      <c r="D15" s="672"/>
      <c r="E15" s="672"/>
      <c r="F15" s="672"/>
      <c r="G15" s="672"/>
      <c r="H15" s="672"/>
      <c r="I15" s="672"/>
    </row>
    <row r="17" spans="1:9">
      <c r="A17" s="390" t="s">
        <v>720</v>
      </c>
      <c r="B17" s="1553" t="str">
        <f>IF(入力表!B2="","",入力表!B2)</f>
        <v/>
      </c>
      <c r="C17" s="1553"/>
      <c r="D17" s="1553"/>
      <c r="E17" s="1553"/>
      <c r="F17" s="1553"/>
      <c r="G17" s="1553"/>
      <c r="H17" s="1553"/>
    </row>
    <row r="18" spans="1:9">
      <c r="A18" s="390" t="s">
        <v>721</v>
      </c>
      <c r="B18" s="1553" t="str">
        <f>IF(入力表!B3="","",入力表!B3)</f>
        <v/>
      </c>
      <c r="C18" s="1553"/>
      <c r="D18" s="1553"/>
      <c r="E18" s="1553"/>
      <c r="F18" s="1553"/>
      <c r="G18" s="1553"/>
      <c r="H18" s="1553"/>
    </row>
    <row r="19" spans="1:9">
      <c r="B19" s="389"/>
      <c r="C19" s="389"/>
      <c r="D19" s="389"/>
      <c r="E19" s="389"/>
      <c r="F19" s="389"/>
      <c r="G19" s="389"/>
      <c r="H19" s="389"/>
    </row>
    <row r="21" spans="1:9">
      <c r="A21" s="1620" t="str">
        <f>"　　 "&amp;IF(入力表!D23="","令和　　年　　月　　日",TEXT(入力表!D23,"ggge年m月d日"))&amp;"付けで通知した上記工事の現場代理人及び技術者を下記のとおり変更したいので、"</f>
        <v>　　 令和　　年　　月　　日付けで通知した上記工事の現場代理人及び技術者を下記のとおり変更したいので、</v>
      </c>
      <c r="B21" s="1620"/>
      <c r="C21" s="1620"/>
      <c r="D21" s="1620"/>
      <c r="E21" s="1620"/>
      <c r="F21" s="1620"/>
      <c r="G21" s="1620"/>
      <c r="H21" s="1620"/>
      <c r="I21" s="1620"/>
    </row>
    <row r="22" spans="1:9">
      <c r="A22" s="393"/>
      <c r="B22" s="393"/>
      <c r="C22" s="393"/>
      <c r="D22" s="393"/>
      <c r="E22" s="393"/>
      <c r="F22" s="393"/>
      <c r="G22" s="393"/>
      <c r="H22" s="393"/>
      <c r="I22" s="393"/>
    </row>
    <row r="23" spans="1:9">
      <c r="A23" s="1619" t="s">
        <v>722</v>
      </c>
      <c r="B23" s="1619"/>
      <c r="C23" s="1619"/>
      <c r="D23" s="1619"/>
      <c r="E23" s="1619"/>
      <c r="F23" s="1619"/>
      <c r="G23" s="1619"/>
      <c r="H23" s="1619"/>
      <c r="I23" s="1619"/>
    </row>
    <row r="25" spans="1:9">
      <c r="A25" s="387" t="s">
        <v>616</v>
      </c>
      <c r="B25" s="387"/>
      <c r="C25" s="387"/>
      <c r="D25" s="387"/>
      <c r="E25" s="387"/>
      <c r="F25" s="387"/>
      <c r="G25" s="387"/>
      <c r="H25" s="387"/>
      <c r="I25" s="387"/>
    </row>
    <row r="26" spans="1:9">
      <c r="A26" s="388"/>
      <c r="B26" s="388"/>
      <c r="C26" s="388"/>
      <c r="D26" s="388"/>
      <c r="E26" s="388"/>
      <c r="F26" s="388"/>
      <c r="G26" s="388"/>
      <c r="H26" s="388"/>
      <c r="I26" s="388"/>
    </row>
    <row r="27" spans="1:9" ht="30" customHeight="1">
      <c r="A27" s="1608" t="s">
        <v>723</v>
      </c>
      <c r="B27" s="1609"/>
      <c r="C27" s="1610"/>
      <c r="D27" s="1611"/>
      <c r="E27" s="1612"/>
      <c r="F27" s="1612"/>
      <c r="G27" s="1612"/>
      <c r="H27" s="1612"/>
      <c r="I27" s="1613"/>
    </row>
    <row r="28" spans="1:9" ht="30" customHeight="1">
      <c r="A28" s="1608" t="s">
        <v>724</v>
      </c>
      <c r="B28" s="1609"/>
      <c r="C28" s="1610"/>
      <c r="D28" s="1616"/>
      <c r="E28" s="1617"/>
      <c r="F28" s="1617"/>
      <c r="G28" s="1617"/>
      <c r="H28" s="1617"/>
      <c r="I28" s="1618"/>
    </row>
    <row r="29" spans="1:9" ht="22.5" customHeight="1"/>
    <row r="30" spans="1:9" ht="30" customHeight="1">
      <c r="A30" s="1614" t="s">
        <v>725</v>
      </c>
      <c r="B30" s="1614"/>
      <c r="C30" s="1614"/>
      <c r="D30" s="1614"/>
      <c r="E30" s="1614" t="s">
        <v>726</v>
      </c>
      <c r="F30" s="1614"/>
      <c r="G30" s="1614"/>
      <c r="H30" s="1614"/>
      <c r="I30" s="1614"/>
    </row>
    <row r="31" spans="1:9" ht="30" customHeight="1">
      <c r="A31" s="1615"/>
      <c r="B31" s="1615"/>
      <c r="C31" s="1615"/>
      <c r="D31" s="1615"/>
      <c r="E31" s="1615"/>
      <c r="F31" s="1615"/>
      <c r="G31" s="1615"/>
      <c r="H31" s="1615"/>
      <c r="I31" s="1615"/>
    </row>
    <row r="32" spans="1:9" ht="30" customHeight="1">
      <c r="A32" s="1608" t="s">
        <v>727</v>
      </c>
      <c r="B32" s="1609"/>
      <c r="C32" s="1609"/>
      <c r="D32" s="1609"/>
      <c r="E32" s="1609"/>
      <c r="F32" s="1609"/>
      <c r="G32" s="1609"/>
      <c r="H32" s="1609"/>
      <c r="I32" s="1610"/>
    </row>
    <row r="33" spans="1:9" ht="30" customHeight="1">
      <c r="A33" s="1599"/>
      <c r="B33" s="1600"/>
      <c r="C33" s="1600"/>
      <c r="D33" s="1600"/>
      <c r="E33" s="1600"/>
      <c r="F33" s="1600"/>
      <c r="G33" s="1600"/>
      <c r="H33" s="1600"/>
      <c r="I33" s="1601"/>
    </row>
    <row r="34" spans="1:9" ht="30" customHeight="1">
      <c r="A34" s="1602"/>
      <c r="B34" s="1603"/>
      <c r="C34" s="1603"/>
      <c r="D34" s="1603"/>
      <c r="E34" s="1603"/>
      <c r="F34" s="1603"/>
      <c r="G34" s="1603"/>
      <c r="H34" s="1603"/>
      <c r="I34" s="1604"/>
    </row>
    <row r="35" spans="1:9" ht="30" customHeight="1">
      <c r="A35" s="1602"/>
      <c r="B35" s="1603"/>
      <c r="C35" s="1603"/>
      <c r="D35" s="1603"/>
      <c r="E35" s="1603"/>
      <c r="F35" s="1603"/>
      <c r="G35" s="1603"/>
      <c r="H35" s="1603"/>
      <c r="I35" s="1604"/>
    </row>
    <row r="36" spans="1:9" ht="30" customHeight="1">
      <c r="A36" s="1605"/>
      <c r="B36" s="1606"/>
      <c r="C36" s="1606"/>
      <c r="D36" s="1606"/>
      <c r="E36" s="1606"/>
      <c r="F36" s="1606"/>
      <c r="G36" s="1606"/>
      <c r="H36" s="1606"/>
      <c r="I36" s="1607"/>
    </row>
    <row r="37" spans="1:9" ht="30" customHeight="1">
      <c r="A37" s="366" t="s">
        <v>728</v>
      </c>
      <c r="C37" s="386"/>
    </row>
    <row r="38" spans="1:9">
      <c r="A38" s="385"/>
      <c r="B38" s="385"/>
      <c r="C38" s="385"/>
      <c r="D38" s="385"/>
      <c r="E38" s="385"/>
      <c r="F38" s="385"/>
      <c r="G38" s="385"/>
      <c r="H38" s="385"/>
      <c r="I38" s="385"/>
    </row>
    <row r="40" spans="1:9">
      <c r="A40" s="384" t="s">
        <v>729</v>
      </c>
      <c r="B40" s="382" t="s">
        <v>730</v>
      </c>
    </row>
    <row r="41" spans="1:9">
      <c r="A41" s="384"/>
    </row>
    <row r="42" spans="1:9">
      <c r="A42" s="383" t="s">
        <v>731</v>
      </c>
      <c r="B42" s="382" t="s">
        <v>732</v>
      </c>
    </row>
    <row r="43" spans="1:9">
      <c r="C43" s="673" t="s">
        <v>733</v>
      </c>
    </row>
    <row r="44" spans="1:9">
      <c r="C44" s="673" t="s">
        <v>734</v>
      </c>
    </row>
    <row r="45" spans="1:9">
      <c r="C45" s="673" t="s">
        <v>735</v>
      </c>
    </row>
    <row r="46" spans="1:9">
      <c r="C46" s="673" t="s">
        <v>736</v>
      </c>
    </row>
  </sheetData>
  <mergeCells count="22">
    <mergeCell ref="A23:I23"/>
    <mergeCell ref="A21:I21"/>
    <mergeCell ref="K2:L2"/>
    <mergeCell ref="K3:L3"/>
    <mergeCell ref="F11:H11"/>
    <mergeCell ref="G4:I4"/>
    <mergeCell ref="A14:I14"/>
    <mergeCell ref="B17:H17"/>
    <mergeCell ref="B18:H18"/>
    <mergeCell ref="F9:I9"/>
    <mergeCell ref="F10:I10"/>
    <mergeCell ref="A7:C7"/>
    <mergeCell ref="A33:I36"/>
    <mergeCell ref="A27:C27"/>
    <mergeCell ref="D27:I27"/>
    <mergeCell ref="A28:C28"/>
    <mergeCell ref="A32:I32"/>
    <mergeCell ref="A30:D30"/>
    <mergeCell ref="A31:D31"/>
    <mergeCell ref="E30:I30"/>
    <mergeCell ref="E31:I31"/>
    <mergeCell ref="D28:I28"/>
  </mergeCells>
  <phoneticPr fontId="9"/>
  <conditionalFormatting sqref="A21 A31 E31">
    <cfRule type="cellIs" dxfId="2066" priority="2" operator="equal">
      <formula>""</formula>
    </cfRule>
  </conditionalFormatting>
  <conditionalFormatting sqref="D27:I28 A33:I36">
    <cfRule type="cellIs" dxfId="2065" priority="1" operator="equal">
      <formula>""</formula>
    </cfRule>
  </conditionalFormatting>
  <dataValidations count="1">
    <dataValidation type="list" allowBlank="1" showInputMessage="1" sqref="D28:I28" xr:uid="{00000000-0002-0000-0600-000000000000}">
      <formula1>$C$42:$C$46</formula1>
    </dataValidation>
  </dataValidations>
  <hyperlinks>
    <hyperlink ref="K2:L2" location="工事関係書類一覧表!F19" display="一覧表へ戻る" xr:uid="{00000000-0004-0000-0600-000000000000}"/>
    <hyperlink ref="K3:L3" location="入力表!D25" display="入力表へ戻る" xr:uid="{00000000-0004-0000-0600-000001000000}"/>
  </hyperlinks>
  <printOptions horizontalCentered="1" gridLinesSet="0"/>
  <pageMargins left="0.70866141732283472" right="0.70866141732283472" top="0.74803149606299213" bottom="0.74803149606299213" header="0.31496062992125984" footer="0.31496062992125984"/>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F63"/>
  <sheetViews>
    <sheetView showGridLines="0" view="pageBreakPreview" zoomScaleNormal="100" zoomScaleSheetLayoutView="100" workbookViewId="0">
      <pane ySplit="16" topLeftCell="A17" activePane="bottomLeft" state="frozen"/>
      <selection pane="bottomLeft" activeCell="B7" sqref="B7:F7"/>
    </sheetView>
  </sheetViews>
  <sheetFormatPr defaultRowHeight="18" customHeight="1"/>
  <cols>
    <col min="1" max="1" width="22.625" style="203" customWidth="1"/>
    <col min="2" max="6" width="10.25" style="203" customWidth="1"/>
    <col min="7" max="256" width="9" style="203"/>
    <col min="257" max="257" width="13.625" style="203" customWidth="1"/>
    <col min="258" max="258" width="7.125" style="203" customWidth="1"/>
    <col min="259" max="512" width="9" style="203"/>
    <col min="513" max="513" width="13.625" style="203" customWidth="1"/>
    <col min="514" max="514" width="7.125" style="203" customWidth="1"/>
    <col min="515" max="768" width="9" style="203"/>
    <col min="769" max="769" width="13.625" style="203" customWidth="1"/>
    <col min="770" max="770" width="7.125" style="203" customWidth="1"/>
    <col min="771" max="1024" width="9" style="203"/>
    <col min="1025" max="1025" width="13.625" style="203" customWidth="1"/>
    <col min="1026" max="1026" width="7.125" style="203" customWidth="1"/>
    <col min="1027" max="1280" width="9" style="203"/>
    <col min="1281" max="1281" width="13.625" style="203" customWidth="1"/>
    <col min="1282" max="1282" width="7.125" style="203" customWidth="1"/>
    <col min="1283" max="1536" width="9" style="203"/>
    <col min="1537" max="1537" width="13.625" style="203" customWidth="1"/>
    <col min="1538" max="1538" width="7.125" style="203" customWidth="1"/>
    <col min="1539" max="1792" width="9" style="203"/>
    <col min="1793" max="1793" width="13.625" style="203" customWidth="1"/>
    <col min="1794" max="1794" width="7.125" style="203" customWidth="1"/>
    <col min="1795" max="2048" width="9" style="203"/>
    <col min="2049" max="2049" width="13.625" style="203" customWidth="1"/>
    <col min="2050" max="2050" width="7.125" style="203" customWidth="1"/>
    <col min="2051" max="2304" width="9" style="203"/>
    <col min="2305" max="2305" width="13.625" style="203" customWidth="1"/>
    <col min="2306" max="2306" width="7.125" style="203" customWidth="1"/>
    <col min="2307" max="2560" width="9" style="203"/>
    <col min="2561" max="2561" width="13.625" style="203" customWidth="1"/>
    <col min="2562" max="2562" width="7.125" style="203" customWidth="1"/>
    <col min="2563" max="2816" width="9" style="203"/>
    <col min="2817" max="2817" width="13.625" style="203" customWidth="1"/>
    <col min="2818" max="2818" width="7.125" style="203" customWidth="1"/>
    <col min="2819" max="3072" width="9" style="203"/>
    <col min="3073" max="3073" width="13.625" style="203" customWidth="1"/>
    <col min="3074" max="3074" width="7.125" style="203" customWidth="1"/>
    <col min="3075" max="3328" width="9" style="203"/>
    <col min="3329" max="3329" width="13.625" style="203" customWidth="1"/>
    <col min="3330" max="3330" width="7.125" style="203" customWidth="1"/>
    <col min="3331" max="3584" width="9" style="203"/>
    <col min="3585" max="3585" width="13.625" style="203" customWidth="1"/>
    <col min="3586" max="3586" width="7.125" style="203" customWidth="1"/>
    <col min="3587" max="3840" width="9" style="203"/>
    <col min="3841" max="3841" width="13.625" style="203" customWidth="1"/>
    <col min="3842" max="3842" width="7.125" style="203" customWidth="1"/>
    <col min="3843" max="4096" width="9" style="203"/>
    <col min="4097" max="4097" width="13.625" style="203" customWidth="1"/>
    <col min="4098" max="4098" width="7.125" style="203" customWidth="1"/>
    <col min="4099" max="4352" width="9" style="203"/>
    <col min="4353" max="4353" width="13.625" style="203" customWidth="1"/>
    <col min="4354" max="4354" width="7.125" style="203" customWidth="1"/>
    <col min="4355" max="4608" width="9" style="203"/>
    <col min="4609" max="4609" width="13.625" style="203" customWidth="1"/>
    <col min="4610" max="4610" width="7.125" style="203" customWidth="1"/>
    <col min="4611" max="4864" width="9" style="203"/>
    <col min="4865" max="4865" width="13.625" style="203" customWidth="1"/>
    <col min="4866" max="4866" width="7.125" style="203" customWidth="1"/>
    <col min="4867" max="5120" width="9" style="203"/>
    <col min="5121" max="5121" width="13.625" style="203" customWidth="1"/>
    <col min="5122" max="5122" width="7.125" style="203" customWidth="1"/>
    <col min="5123" max="5376" width="9" style="203"/>
    <col min="5377" max="5377" width="13.625" style="203" customWidth="1"/>
    <col min="5378" max="5378" width="7.125" style="203" customWidth="1"/>
    <col min="5379" max="5632" width="9" style="203"/>
    <col min="5633" max="5633" width="13.625" style="203" customWidth="1"/>
    <col min="5634" max="5634" width="7.125" style="203" customWidth="1"/>
    <col min="5635" max="5888" width="9" style="203"/>
    <col min="5889" max="5889" width="13.625" style="203" customWidth="1"/>
    <col min="5890" max="5890" width="7.125" style="203" customWidth="1"/>
    <col min="5891" max="6144" width="9" style="203"/>
    <col min="6145" max="6145" width="13.625" style="203" customWidth="1"/>
    <col min="6146" max="6146" width="7.125" style="203" customWidth="1"/>
    <col min="6147" max="6400" width="9" style="203"/>
    <col min="6401" max="6401" width="13.625" style="203" customWidth="1"/>
    <col min="6402" max="6402" width="7.125" style="203" customWidth="1"/>
    <col min="6403" max="6656" width="9" style="203"/>
    <col min="6657" max="6657" width="13.625" style="203" customWidth="1"/>
    <col min="6658" max="6658" width="7.125" style="203" customWidth="1"/>
    <col min="6659" max="6912" width="9" style="203"/>
    <col min="6913" max="6913" width="13.625" style="203" customWidth="1"/>
    <col min="6914" max="6914" width="7.125" style="203" customWidth="1"/>
    <col min="6915" max="7168" width="9" style="203"/>
    <col min="7169" max="7169" width="13.625" style="203" customWidth="1"/>
    <col min="7170" max="7170" width="7.125" style="203" customWidth="1"/>
    <col min="7171" max="7424" width="9" style="203"/>
    <col min="7425" max="7425" width="13.625" style="203" customWidth="1"/>
    <col min="7426" max="7426" width="7.125" style="203" customWidth="1"/>
    <col min="7427" max="7680" width="9" style="203"/>
    <col min="7681" max="7681" width="13.625" style="203" customWidth="1"/>
    <col min="7682" max="7682" width="7.125" style="203" customWidth="1"/>
    <col min="7683" max="7936" width="9" style="203"/>
    <col min="7937" max="7937" width="13.625" style="203" customWidth="1"/>
    <col min="7938" max="7938" width="7.125" style="203" customWidth="1"/>
    <col min="7939" max="8192" width="9" style="203"/>
    <col min="8193" max="8193" width="13.625" style="203" customWidth="1"/>
    <col min="8194" max="8194" width="7.125" style="203" customWidth="1"/>
    <col min="8195" max="8448" width="9" style="203"/>
    <col min="8449" max="8449" width="13.625" style="203" customWidth="1"/>
    <col min="8450" max="8450" width="7.125" style="203" customWidth="1"/>
    <col min="8451" max="8704" width="9" style="203"/>
    <col min="8705" max="8705" width="13.625" style="203" customWidth="1"/>
    <col min="8706" max="8706" width="7.125" style="203" customWidth="1"/>
    <col min="8707" max="8960" width="9" style="203"/>
    <col min="8961" max="8961" width="13.625" style="203" customWidth="1"/>
    <col min="8962" max="8962" width="7.125" style="203" customWidth="1"/>
    <col min="8963" max="9216" width="9" style="203"/>
    <col min="9217" max="9217" width="13.625" style="203" customWidth="1"/>
    <col min="9218" max="9218" width="7.125" style="203" customWidth="1"/>
    <col min="9219" max="9472" width="9" style="203"/>
    <col min="9473" max="9473" width="13.625" style="203" customWidth="1"/>
    <col min="9474" max="9474" width="7.125" style="203" customWidth="1"/>
    <col min="9475" max="9728" width="9" style="203"/>
    <col min="9729" max="9729" width="13.625" style="203" customWidth="1"/>
    <col min="9730" max="9730" width="7.125" style="203" customWidth="1"/>
    <col min="9731" max="9984" width="9" style="203"/>
    <col min="9985" max="9985" width="13.625" style="203" customWidth="1"/>
    <col min="9986" max="9986" width="7.125" style="203" customWidth="1"/>
    <col min="9987" max="10240" width="9" style="203"/>
    <col min="10241" max="10241" width="13.625" style="203" customWidth="1"/>
    <col min="10242" max="10242" width="7.125" style="203" customWidth="1"/>
    <col min="10243" max="10496" width="9" style="203"/>
    <col min="10497" max="10497" width="13.625" style="203" customWidth="1"/>
    <col min="10498" max="10498" width="7.125" style="203" customWidth="1"/>
    <col min="10499" max="10752" width="9" style="203"/>
    <col min="10753" max="10753" width="13.625" style="203" customWidth="1"/>
    <col min="10754" max="10754" width="7.125" style="203" customWidth="1"/>
    <col min="10755" max="11008" width="9" style="203"/>
    <col min="11009" max="11009" width="13.625" style="203" customWidth="1"/>
    <col min="11010" max="11010" width="7.125" style="203" customWidth="1"/>
    <col min="11011" max="11264" width="9" style="203"/>
    <col min="11265" max="11265" width="13.625" style="203" customWidth="1"/>
    <col min="11266" max="11266" width="7.125" style="203" customWidth="1"/>
    <col min="11267" max="11520" width="9" style="203"/>
    <col min="11521" max="11521" width="13.625" style="203" customWidth="1"/>
    <col min="11522" max="11522" width="7.125" style="203" customWidth="1"/>
    <col min="11523" max="11776" width="9" style="203"/>
    <col min="11777" max="11777" width="13.625" style="203" customWidth="1"/>
    <col min="11778" max="11778" width="7.125" style="203" customWidth="1"/>
    <col min="11779" max="12032" width="9" style="203"/>
    <col min="12033" max="12033" width="13.625" style="203" customWidth="1"/>
    <col min="12034" max="12034" width="7.125" style="203" customWidth="1"/>
    <col min="12035" max="12288" width="9" style="203"/>
    <col min="12289" max="12289" width="13.625" style="203" customWidth="1"/>
    <col min="12290" max="12290" width="7.125" style="203" customWidth="1"/>
    <col min="12291" max="12544" width="9" style="203"/>
    <col min="12545" max="12545" width="13.625" style="203" customWidth="1"/>
    <col min="12546" max="12546" width="7.125" style="203" customWidth="1"/>
    <col min="12547" max="12800" width="9" style="203"/>
    <col min="12801" max="12801" width="13.625" style="203" customWidth="1"/>
    <col min="12802" max="12802" width="7.125" style="203" customWidth="1"/>
    <col min="12803" max="13056" width="9" style="203"/>
    <col min="13057" max="13057" width="13.625" style="203" customWidth="1"/>
    <col min="13058" max="13058" width="7.125" style="203" customWidth="1"/>
    <col min="13059" max="13312" width="9" style="203"/>
    <col min="13313" max="13313" width="13.625" style="203" customWidth="1"/>
    <col min="13314" max="13314" width="7.125" style="203" customWidth="1"/>
    <col min="13315" max="13568" width="9" style="203"/>
    <col min="13569" max="13569" width="13.625" style="203" customWidth="1"/>
    <col min="13570" max="13570" width="7.125" style="203" customWidth="1"/>
    <col min="13571" max="13824" width="9" style="203"/>
    <col min="13825" max="13825" width="13.625" style="203" customWidth="1"/>
    <col min="13826" max="13826" width="7.125" style="203" customWidth="1"/>
    <col min="13827" max="14080" width="9" style="203"/>
    <col min="14081" max="14081" width="13.625" style="203" customWidth="1"/>
    <col min="14082" max="14082" width="7.125" style="203" customWidth="1"/>
    <col min="14083" max="14336" width="9" style="203"/>
    <col min="14337" max="14337" width="13.625" style="203" customWidth="1"/>
    <col min="14338" max="14338" width="7.125" style="203" customWidth="1"/>
    <col min="14339" max="14592" width="9" style="203"/>
    <col min="14593" max="14593" width="13.625" style="203" customWidth="1"/>
    <col min="14594" max="14594" width="7.125" style="203" customWidth="1"/>
    <col min="14595" max="14848" width="9" style="203"/>
    <col min="14849" max="14849" width="13.625" style="203" customWidth="1"/>
    <col min="14850" max="14850" width="7.125" style="203" customWidth="1"/>
    <col min="14851" max="15104" width="9" style="203"/>
    <col min="15105" max="15105" width="13.625" style="203" customWidth="1"/>
    <col min="15106" max="15106" width="7.125" style="203" customWidth="1"/>
    <col min="15107" max="15360" width="9" style="203"/>
    <col min="15361" max="15361" width="13.625" style="203" customWidth="1"/>
    <col min="15362" max="15362" width="7.125" style="203" customWidth="1"/>
    <col min="15363" max="15616" width="9" style="203"/>
    <col min="15617" max="15617" width="13.625" style="203" customWidth="1"/>
    <col min="15618" max="15618" width="7.125" style="203" customWidth="1"/>
    <col min="15619" max="15872" width="9" style="203"/>
    <col min="15873" max="15873" width="13.625" style="203" customWidth="1"/>
    <col min="15874" max="15874" width="7.125" style="203" customWidth="1"/>
    <col min="15875" max="16128" width="9" style="203"/>
    <col min="16129" max="16129" width="13.625" style="203" customWidth="1"/>
    <col min="16130" max="16130" width="7.125" style="203" customWidth="1"/>
    <col min="16131" max="16384" width="9" style="203"/>
  </cols>
  <sheetData>
    <row r="1" spans="1:6" ht="12" customHeight="1"/>
    <row r="2" spans="1:6" ht="17.25" customHeight="1">
      <c r="A2" s="252" t="s">
        <v>323</v>
      </c>
      <c r="B2" s="1334"/>
      <c r="C2" s="1335"/>
      <c r="D2" s="1335"/>
      <c r="E2" s="1335"/>
      <c r="F2" s="1336"/>
    </row>
    <row r="3" spans="1:6" ht="17.25" customHeight="1">
      <c r="A3" s="252" t="s">
        <v>324</v>
      </c>
      <c r="B3" s="1334"/>
      <c r="C3" s="1335"/>
      <c r="D3" s="1335"/>
      <c r="E3" s="1335"/>
      <c r="F3" s="1336"/>
    </row>
    <row r="4" spans="1:6" ht="17.25" customHeight="1">
      <c r="A4" s="252" t="s">
        <v>325</v>
      </c>
      <c r="B4" s="1334"/>
      <c r="C4" s="1335"/>
      <c r="D4" s="1335"/>
      <c r="E4" s="1335"/>
      <c r="F4" s="1336"/>
    </row>
    <row r="5" spans="1:6" ht="17.25" customHeight="1">
      <c r="A5" s="252" t="s">
        <v>326</v>
      </c>
      <c r="B5" s="1337"/>
      <c r="C5" s="1338"/>
      <c r="D5" s="1338"/>
      <c r="E5" s="1338"/>
      <c r="F5" s="1339"/>
    </row>
    <row r="6" spans="1:6" ht="17.25" customHeight="1">
      <c r="A6" s="252" t="s">
        <v>327</v>
      </c>
      <c r="B6" s="1343"/>
      <c r="C6" s="1344"/>
      <c r="D6" s="1078" t="s">
        <v>328</v>
      </c>
      <c r="E6" s="1344"/>
      <c r="F6" s="1349"/>
    </row>
    <row r="7" spans="1:6" ht="17.25" customHeight="1">
      <c r="A7" s="252" t="s">
        <v>329</v>
      </c>
      <c r="B7" s="1340"/>
      <c r="C7" s="1341"/>
      <c r="D7" s="1341"/>
      <c r="E7" s="1341"/>
      <c r="F7" s="1342"/>
    </row>
    <row r="8" spans="1:6" ht="17.25" customHeight="1">
      <c r="A8" s="252" t="s">
        <v>330</v>
      </c>
      <c r="B8" s="1334"/>
      <c r="C8" s="1335"/>
      <c r="D8" s="1335"/>
      <c r="E8" s="1335"/>
      <c r="F8" s="1336"/>
    </row>
    <row r="9" spans="1:6" ht="17.25" customHeight="1">
      <c r="A9" s="670" t="s">
        <v>331</v>
      </c>
      <c r="B9" s="1334"/>
      <c r="C9" s="1335"/>
      <c r="D9" s="1335"/>
      <c r="E9" s="1335"/>
      <c r="F9" s="1336"/>
    </row>
    <row r="10" spans="1:6" ht="3.75" customHeight="1">
      <c r="A10" s="253"/>
      <c r="B10" s="253"/>
      <c r="C10" s="254"/>
      <c r="D10" s="254"/>
      <c r="E10" s="254"/>
      <c r="F10" s="254"/>
    </row>
    <row r="11" spans="1:6" ht="17.25" customHeight="1">
      <c r="A11" s="252" t="s">
        <v>332</v>
      </c>
      <c r="B11" s="1334"/>
      <c r="C11" s="1335"/>
      <c r="D11" s="1335"/>
      <c r="E11" s="1335"/>
      <c r="F11" s="1336"/>
    </row>
    <row r="12" spans="1:6" ht="17.25" customHeight="1">
      <c r="A12" s="252" t="s">
        <v>333</v>
      </c>
      <c r="B12" s="1334"/>
      <c r="C12" s="1335"/>
      <c r="D12" s="1335"/>
      <c r="E12" s="1335"/>
      <c r="F12" s="1336"/>
    </row>
    <row r="13" spans="1:6" ht="17.25" customHeight="1">
      <c r="A13" s="252" t="s">
        <v>334</v>
      </c>
      <c r="B13" s="1334"/>
      <c r="C13" s="1335"/>
      <c r="D13" s="1335"/>
      <c r="E13" s="1335"/>
      <c r="F13" s="1336"/>
    </row>
    <row r="14" spans="1:6" ht="9.75" customHeight="1">
      <c r="A14" s="253"/>
      <c r="B14" s="253"/>
      <c r="C14" s="254"/>
      <c r="D14" s="254"/>
      <c r="E14" s="254"/>
      <c r="F14" s="254"/>
    </row>
    <row r="15" spans="1:6" ht="26.25" customHeight="1">
      <c r="A15" s="1345" t="s">
        <v>335</v>
      </c>
      <c r="B15" s="1346"/>
      <c r="C15" s="1347"/>
    </row>
    <row r="16" spans="1:6" ht="18" customHeight="1">
      <c r="A16" s="1348" t="s">
        <v>336</v>
      </c>
      <c r="B16" s="1348"/>
      <c r="C16" s="1348"/>
      <c r="D16" s="1348" t="s">
        <v>337</v>
      </c>
      <c r="E16" s="1348"/>
      <c r="F16" s="1348"/>
    </row>
    <row r="17" spans="1:6" ht="18" customHeight="1">
      <c r="A17" s="1330" t="s">
        <v>26</v>
      </c>
      <c r="B17" s="1330"/>
      <c r="C17" s="1330"/>
      <c r="D17" s="1331"/>
      <c r="E17" s="1332"/>
      <c r="F17" s="1333"/>
    </row>
    <row r="18" spans="1:6" ht="18" customHeight="1">
      <c r="A18" s="1330" t="s">
        <v>338</v>
      </c>
      <c r="B18" s="1330"/>
      <c r="C18" s="1330"/>
      <c r="D18" s="1326"/>
      <c r="E18" s="1326"/>
      <c r="F18" s="1326"/>
    </row>
    <row r="19" spans="1:6" ht="18" customHeight="1">
      <c r="A19" s="1330" t="s">
        <v>339</v>
      </c>
      <c r="B19" s="1330"/>
      <c r="C19" s="1330"/>
      <c r="D19" s="1326"/>
      <c r="E19" s="1326"/>
      <c r="F19" s="1326"/>
    </row>
    <row r="20" spans="1:6" ht="18" customHeight="1">
      <c r="A20" s="1330" t="s">
        <v>340</v>
      </c>
      <c r="B20" s="1330"/>
      <c r="C20" s="1330"/>
      <c r="D20" s="1326"/>
      <c r="E20" s="1326"/>
      <c r="F20" s="1326"/>
    </row>
    <row r="21" spans="1:6" ht="18" customHeight="1">
      <c r="A21" s="1330" t="s">
        <v>341</v>
      </c>
      <c r="B21" s="1330"/>
      <c r="C21" s="1330"/>
      <c r="D21" s="1326"/>
      <c r="E21" s="1326"/>
      <c r="F21" s="1326"/>
    </row>
    <row r="22" spans="1:6" ht="18" customHeight="1">
      <c r="A22" s="1325" t="s">
        <v>342</v>
      </c>
      <c r="B22" s="1325"/>
      <c r="C22" s="1325"/>
      <c r="D22" s="1326"/>
      <c r="E22" s="1326"/>
      <c r="F22" s="1326"/>
    </row>
    <row r="23" spans="1:6" ht="18" customHeight="1">
      <c r="A23" s="1330" t="s">
        <v>343</v>
      </c>
      <c r="B23" s="1330"/>
      <c r="C23" s="1330"/>
      <c r="D23" s="1326"/>
      <c r="E23" s="1326"/>
      <c r="F23" s="1326"/>
    </row>
    <row r="24" spans="1:6" ht="18" customHeight="1">
      <c r="A24" s="1330" t="s">
        <v>344</v>
      </c>
      <c r="B24" s="1330"/>
      <c r="C24" s="1330"/>
      <c r="D24" s="1326"/>
      <c r="E24" s="1326"/>
      <c r="F24" s="1326"/>
    </row>
    <row r="25" spans="1:6" ht="18" customHeight="1">
      <c r="A25" s="1325" t="s">
        <v>345</v>
      </c>
      <c r="B25" s="1325"/>
      <c r="C25" s="1325"/>
      <c r="D25" s="1326"/>
      <c r="E25" s="1326"/>
      <c r="F25" s="1326"/>
    </row>
    <row r="26" spans="1:6" ht="18" customHeight="1">
      <c r="A26" s="1325" t="s">
        <v>346</v>
      </c>
      <c r="B26" s="1325"/>
      <c r="C26" s="1325"/>
      <c r="D26" s="1326"/>
      <c r="E26" s="1326"/>
      <c r="F26" s="1326"/>
    </row>
    <row r="27" spans="1:6" ht="18" customHeight="1">
      <c r="A27" s="1330" t="s">
        <v>347</v>
      </c>
      <c r="B27" s="1330"/>
      <c r="C27" s="1330"/>
      <c r="D27" s="1326"/>
      <c r="E27" s="1326"/>
      <c r="F27" s="1326"/>
    </row>
    <row r="28" spans="1:6" ht="18" customHeight="1">
      <c r="A28" s="1325" t="s">
        <v>348</v>
      </c>
      <c r="B28" s="1325"/>
      <c r="C28" s="1325"/>
      <c r="D28" s="1326"/>
      <c r="E28" s="1326"/>
      <c r="F28" s="1326"/>
    </row>
    <row r="29" spans="1:6" ht="18" customHeight="1">
      <c r="A29" s="1330" t="s">
        <v>349</v>
      </c>
      <c r="B29" s="1330"/>
      <c r="C29" s="1330"/>
      <c r="D29" s="1326"/>
      <c r="E29" s="1326"/>
      <c r="F29" s="1326"/>
    </row>
    <row r="30" spans="1:6" ht="18" customHeight="1">
      <c r="A30" s="1325" t="s">
        <v>350</v>
      </c>
      <c r="B30" s="1325"/>
      <c r="C30" s="1325"/>
      <c r="D30" s="1326"/>
      <c r="E30" s="1326"/>
      <c r="F30" s="1326"/>
    </row>
    <row r="31" spans="1:6" ht="18" customHeight="1">
      <c r="A31" s="1325" t="s">
        <v>351</v>
      </c>
      <c r="B31" s="1325"/>
      <c r="C31" s="1325"/>
      <c r="D31" s="1326"/>
      <c r="E31" s="1326"/>
      <c r="F31" s="1326"/>
    </row>
    <row r="32" spans="1:6" ht="18" customHeight="1">
      <c r="A32" s="1325" t="s">
        <v>352</v>
      </c>
      <c r="B32" s="1325"/>
      <c r="C32" s="1325"/>
      <c r="D32" s="1326"/>
      <c r="E32" s="1326"/>
      <c r="F32" s="1326"/>
    </row>
    <row r="33" spans="1:6" ht="18" customHeight="1">
      <c r="A33" s="1330" t="s">
        <v>353</v>
      </c>
      <c r="B33" s="1330"/>
      <c r="C33" s="1330"/>
      <c r="D33" s="1326"/>
      <c r="E33" s="1326"/>
      <c r="F33" s="1326"/>
    </row>
    <row r="34" spans="1:6" ht="18" customHeight="1">
      <c r="A34" s="1325" t="s">
        <v>354</v>
      </c>
      <c r="B34" s="1325"/>
      <c r="C34" s="1325"/>
      <c r="D34" s="1326"/>
      <c r="E34" s="1326"/>
      <c r="F34" s="1326"/>
    </row>
    <row r="35" spans="1:6" ht="18" customHeight="1">
      <c r="A35" s="1325" t="s">
        <v>355</v>
      </c>
      <c r="B35" s="1325"/>
      <c r="C35" s="1325"/>
      <c r="D35" s="1326"/>
      <c r="E35" s="1326"/>
      <c r="F35" s="1326"/>
    </row>
    <row r="36" spans="1:6" ht="18" customHeight="1">
      <c r="A36" s="1325" t="s">
        <v>356</v>
      </c>
      <c r="B36" s="1325"/>
      <c r="C36" s="1325"/>
      <c r="D36" s="1326"/>
      <c r="E36" s="1326"/>
      <c r="F36" s="1326"/>
    </row>
    <row r="37" spans="1:6" ht="18" customHeight="1">
      <c r="A37" s="1327" t="s">
        <v>357</v>
      </c>
      <c r="B37" s="1328"/>
      <c r="C37" s="1329"/>
      <c r="D37" s="1326"/>
      <c r="E37" s="1326"/>
      <c r="F37" s="1326"/>
    </row>
    <row r="38" spans="1:6" ht="18" customHeight="1">
      <c r="A38" s="1330" t="s">
        <v>358</v>
      </c>
      <c r="B38" s="1330"/>
      <c r="C38" s="1330"/>
      <c r="D38" s="1326"/>
      <c r="E38" s="1326"/>
      <c r="F38" s="1326"/>
    </row>
    <row r="39" spans="1:6" ht="18" customHeight="1">
      <c r="A39" s="1330" t="s">
        <v>359</v>
      </c>
      <c r="B39" s="1330"/>
      <c r="C39" s="1330"/>
      <c r="D39" s="1326"/>
      <c r="E39" s="1326"/>
      <c r="F39" s="1326"/>
    </row>
    <row r="40" spans="1:6" ht="18" customHeight="1">
      <c r="A40" s="1325" t="s">
        <v>360</v>
      </c>
      <c r="B40" s="1325"/>
      <c r="C40" s="1325"/>
      <c r="D40" s="1326"/>
      <c r="E40" s="1326"/>
      <c r="F40" s="1326"/>
    </row>
    <row r="41" spans="1:6" ht="18" customHeight="1">
      <c r="A41" s="1325" t="s">
        <v>361</v>
      </c>
      <c r="B41" s="1325"/>
      <c r="C41" s="1325"/>
      <c r="D41" s="1326"/>
      <c r="E41" s="1326"/>
      <c r="F41" s="1326"/>
    </row>
    <row r="42" spans="1:6" ht="18" customHeight="1">
      <c r="A42" s="1325" t="s">
        <v>362</v>
      </c>
      <c r="B42" s="1325"/>
      <c r="C42" s="1325"/>
      <c r="D42" s="1326"/>
      <c r="E42" s="1326"/>
      <c r="F42" s="1326"/>
    </row>
    <row r="43" spans="1:6" ht="18" customHeight="1">
      <c r="A43" s="1325" t="s">
        <v>363</v>
      </c>
      <c r="B43" s="1325"/>
      <c r="C43" s="1325"/>
      <c r="D43" s="1326"/>
      <c r="E43" s="1326"/>
      <c r="F43" s="1326"/>
    </row>
    <row r="44" spans="1:6" ht="18" customHeight="1">
      <c r="A44" s="1325" t="s">
        <v>364</v>
      </c>
      <c r="B44" s="1325"/>
      <c r="C44" s="1325"/>
      <c r="D44" s="1326"/>
      <c r="E44" s="1326"/>
      <c r="F44" s="1326"/>
    </row>
    <row r="45" spans="1:6" ht="18" customHeight="1">
      <c r="A45" s="1325" t="s">
        <v>365</v>
      </c>
      <c r="B45" s="1325"/>
      <c r="C45" s="1325"/>
      <c r="D45" s="1326"/>
      <c r="E45" s="1326"/>
      <c r="F45" s="1326"/>
    </row>
    <row r="46" spans="1:6" ht="18" customHeight="1">
      <c r="A46" s="1325" t="s">
        <v>366</v>
      </c>
      <c r="B46" s="1325"/>
      <c r="C46" s="1325"/>
      <c r="D46" s="1326"/>
      <c r="E46" s="1326"/>
      <c r="F46" s="1326"/>
    </row>
    <row r="47" spans="1:6" ht="18" customHeight="1">
      <c r="A47" s="1325" t="s">
        <v>367</v>
      </c>
      <c r="B47" s="1325"/>
      <c r="C47" s="1325"/>
      <c r="D47" s="1326"/>
      <c r="E47" s="1326"/>
      <c r="F47" s="1326"/>
    </row>
    <row r="48" spans="1:6" ht="18" customHeight="1">
      <c r="A48" s="1325" t="s">
        <v>368</v>
      </c>
      <c r="B48" s="1325"/>
      <c r="C48" s="1325"/>
      <c r="D48" s="1326"/>
      <c r="E48" s="1326"/>
      <c r="F48" s="1326"/>
    </row>
    <row r="49" spans="1:6" ht="18" customHeight="1">
      <c r="A49" s="1325" t="s">
        <v>369</v>
      </c>
      <c r="B49" s="1325"/>
      <c r="C49" s="1325"/>
      <c r="D49" s="1326"/>
      <c r="E49" s="1326"/>
      <c r="F49" s="1326"/>
    </row>
    <row r="50" spans="1:6" ht="18" customHeight="1">
      <c r="A50" s="1325" t="s">
        <v>370</v>
      </c>
      <c r="B50" s="1325"/>
      <c r="C50" s="1325"/>
      <c r="D50" s="1326"/>
      <c r="E50" s="1326"/>
      <c r="F50" s="1326"/>
    </row>
    <row r="51" spans="1:6" ht="18" customHeight="1">
      <c r="A51" s="1325" t="s">
        <v>371</v>
      </c>
      <c r="B51" s="1325"/>
      <c r="C51" s="1325"/>
      <c r="D51" s="1326"/>
      <c r="E51" s="1326"/>
      <c r="F51" s="1326"/>
    </row>
    <row r="52" spans="1:6" ht="18" customHeight="1">
      <c r="A52" s="1325" t="s">
        <v>372</v>
      </c>
      <c r="B52" s="1325"/>
      <c r="C52" s="1325"/>
      <c r="D52" s="1326"/>
      <c r="E52" s="1326"/>
      <c r="F52" s="1326"/>
    </row>
    <row r="53" spans="1:6" ht="18" customHeight="1">
      <c r="A53" s="1330" t="s">
        <v>373</v>
      </c>
      <c r="B53" s="1330"/>
      <c r="C53" s="1330"/>
      <c r="D53" s="1326"/>
      <c r="E53" s="1326"/>
      <c r="F53" s="1326"/>
    </row>
    <row r="54" spans="1:6" ht="18" customHeight="1">
      <c r="A54" s="1325" t="s">
        <v>374</v>
      </c>
      <c r="B54" s="1325"/>
      <c r="C54" s="1325"/>
      <c r="D54" s="1331"/>
      <c r="E54" s="1332"/>
      <c r="F54" s="1333"/>
    </row>
    <row r="55" spans="1:6" ht="18" customHeight="1">
      <c r="A55" s="1330" t="s">
        <v>375</v>
      </c>
      <c r="B55" s="1330"/>
      <c r="C55" s="1330"/>
      <c r="D55" s="1326"/>
      <c r="E55" s="1326"/>
      <c r="F55" s="1326"/>
    </row>
    <row r="56" spans="1:6" ht="18" customHeight="1">
      <c r="A56" s="1325" t="s">
        <v>376</v>
      </c>
      <c r="B56" s="1325"/>
      <c r="C56" s="1325"/>
      <c r="D56" s="1326"/>
      <c r="E56" s="1326"/>
      <c r="F56" s="1326"/>
    </row>
    <row r="57" spans="1:6" ht="18" customHeight="1">
      <c r="A57" s="1325" t="s">
        <v>377</v>
      </c>
      <c r="B57" s="1325"/>
      <c r="C57" s="1325"/>
      <c r="D57" s="1326"/>
      <c r="E57" s="1326"/>
      <c r="F57" s="1326"/>
    </row>
    <row r="58" spans="1:6" ht="18" customHeight="1">
      <c r="A58" s="1325" t="s">
        <v>378</v>
      </c>
      <c r="B58" s="1325"/>
      <c r="C58" s="1325"/>
      <c r="D58" s="1326"/>
      <c r="E58" s="1326"/>
      <c r="F58" s="1326"/>
    </row>
    <row r="59" spans="1:6" ht="18" customHeight="1">
      <c r="A59" s="1330" t="s">
        <v>379</v>
      </c>
      <c r="B59" s="1330"/>
      <c r="C59" s="1330"/>
      <c r="D59" s="1326"/>
      <c r="E59" s="1326"/>
      <c r="F59" s="1326"/>
    </row>
    <row r="60" spans="1:6" ht="18" customHeight="1">
      <c r="A60" s="1330" t="s">
        <v>380</v>
      </c>
      <c r="B60" s="1330"/>
      <c r="C60" s="1330"/>
      <c r="D60" s="1326"/>
      <c r="E60" s="1326"/>
      <c r="F60" s="1326"/>
    </row>
    <row r="61" spans="1:6" ht="18" customHeight="1">
      <c r="A61" s="1325" t="s">
        <v>381</v>
      </c>
      <c r="B61" s="1325"/>
      <c r="C61" s="1325"/>
      <c r="D61" s="1326"/>
      <c r="E61" s="1326"/>
      <c r="F61" s="1326"/>
    </row>
    <row r="62" spans="1:6" ht="18" customHeight="1">
      <c r="A62" s="1325" t="s">
        <v>382</v>
      </c>
      <c r="B62" s="1325"/>
      <c r="C62" s="1325"/>
      <c r="D62" s="1326"/>
      <c r="E62" s="1326"/>
      <c r="F62" s="1326"/>
    </row>
    <row r="63" spans="1:6" ht="18" customHeight="1">
      <c r="D63" s="294"/>
    </row>
  </sheetData>
  <mergeCells count="107">
    <mergeCell ref="A36:C36"/>
    <mergeCell ref="D24:F24"/>
    <mergeCell ref="A23:C23"/>
    <mergeCell ref="A62:C62"/>
    <mergeCell ref="D62:F62"/>
    <mergeCell ref="A26:C26"/>
    <mergeCell ref="D26:F26"/>
    <mergeCell ref="A27:C27"/>
    <mergeCell ref="A61:C61"/>
    <mergeCell ref="D61:F61"/>
    <mergeCell ref="A60:C60"/>
    <mergeCell ref="D60:F60"/>
    <mergeCell ref="A58:C58"/>
    <mergeCell ref="D58:F58"/>
    <mergeCell ref="D59:F59"/>
    <mergeCell ref="A56:C56"/>
    <mergeCell ref="D56:F56"/>
    <mergeCell ref="A57:C57"/>
    <mergeCell ref="D57:F57"/>
    <mergeCell ref="D23:F23"/>
    <mergeCell ref="A59:C59"/>
    <mergeCell ref="A48:C48"/>
    <mergeCell ref="D48:F48"/>
    <mergeCell ref="A52:C52"/>
    <mergeCell ref="D17:F17"/>
    <mergeCell ref="A18:C18"/>
    <mergeCell ref="D18:F18"/>
    <mergeCell ref="D36:F36"/>
    <mergeCell ref="D35:F35"/>
    <mergeCell ref="A35:C35"/>
    <mergeCell ref="D27:F27"/>
    <mergeCell ref="A28:C28"/>
    <mergeCell ref="D28:F28"/>
    <mergeCell ref="D29:F29"/>
    <mergeCell ref="A29:C29"/>
    <mergeCell ref="A31:C31"/>
    <mergeCell ref="D31:F31"/>
    <mergeCell ref="A32:C32"/>
    <mergeCell ref="D32:F32"/>
    <mergeCell ref="A34:C34"/>
    <mergeCell ref="D34:F34"/>
    <mergeCell ref="A33:C33"/>
    <mergeCell ref="D33:F33"/>
    <mergeCell ref="A30:C30"/>
    <mergeCell ref="D30:F30"/>
    <mergeCell ref="A25:C25"/>
    <mergeCell ref="D25:F25"/>
    <mergeCell ref="A24:C24"/>
    <mergeCell ref="B2:F2"/>
    <mergeCell ref="B3:F3"/>
    <mergeCell ref="B4:F4"/>
    <mergeCell ref="B5:F5"/>
    <mergeCell ref="B7:F7"/>
    <mergeCell ref="B6:C6"/>
    <mergeCell ref="A15:C15"/>
    <mergeCell ref="A22:C22"/>
    <mergeCell ref="D22:F22"/>
    <mergeCell ref="A16:C16"/>
    <mergeCell ref="D16:F16"/>
    <mergeCell ref="A19:C19"/>
    <mergeCell ref="D19:F19"/>
    <mergeCell ref="A21:C21"/>
    <mergeCell ref="D21:F21"/>
    <mergeCell ref="B11:F11"/>
    <mergeCell ref="A20:C20"/>
    <mergeCell ref="D20:F20"/>
    <mergeCell ref="A17:C17"/>
    <mergeCell ref="B12:F12"/>
    <mergeCell ref="B13:F13"/>
    <mergeCell ref="E6:F6"/>
    <mergeCell ref="B8:F8"/>
    <mergeCell ref="B9:F9"/>
    <mergeCell ref="D52:F52"/>
    <mergeCell ref="A49:C49"/>
    <mergeCell ref="D49:F49"/>
    <mergeCell ref="A50:C50"/>
    <mergeCell ref="D50:F50"/>
    <mergeCell ref="A51:C51"/>
    <mergeCell ref="D51:F51"/>
    <mergeCell ref="A55:C55"/>
    <mergeCell ref="D55:F55"/>
    <mergeCell ref="A53:C53"/>
    <mergeCell ref="D53:F53"/>
    <mergeCell ref="A54:C54"/>
    <mergeCell ref="D54:F54"/>
    <mergeCell ref="A47:C47"/>
    <mergeCell ref="D47:F47"/>
    <mergeCell ref="D40:F40"/>
    <mergeCell ref="A40:C40"/>
    <mergeCell ref="A41:C41"/>
    <mergeCell ref="D41:F41"/>
    <mergeCell ref="A46:C46"/>
    <mergeCell ref="D46:F46"/>
    <mergeCell ref="A37:C37"/>
    <mergeCell ref="D37:F37"/>
    <mergeCell ref="A38:C38"/>
    <mergeCell ref="D38:F38"/>
    <mergeCell ref="A45:C45"/>
    <mergeCell ref="D45:F45"/>
    <mergeCell ref="A43:C43"/>
    <mergeCell ref="D43:F43"/>
    <mergeCell ref="A44:C44"/>
    <mergeCell ref="D44:F44"/>
    <mergeCell ref="A42:C42"/>
    <mergeCell ref="D42:F42"/>
    <mergeCell ref="A39:C39"/>
    <mergeCell ref="D39:F39"/>
  </mergeCells>
  <phoneticPr fontId="9"/>
  <conditionalFormatting sqref="B7:F9 E6:F6 B6:C6 B2:F5">
    <cfRule type="cellIs" dxfId="2148" priority="2" operator="equal">
      <formula>""</formula>
    </cfRule>
  </conditionalFormatting>
  <conditionalFormatting sqref="B11:F13">
    <cfRule type="cellIs" dxfId="2147" priority="1" operator="equal">
      <formula>""</formula>
    </cfRule>
  </conditionalFormatting>
  <dataValidations count="7">
    <dataValidation imeMode="off" allowBlank="1" showInputMessage="1" showErrorMessage="1" sqref="WVK983093:WVM983099 D65589:F65595 IY65589:JA65595 SU65589:SW65595 ACQ65589:ACS65595 AMM65589:AMO65595 AWI65589:AWK65595 BGE65589:BGG65595 BQA65589:BQC65595 BZW65589:BZY65595 CJS65589:CJU65595 CTO65589:CTQ65595 DDK65589:DDM65595 DNG65589:DNI65595 DXC65589:DXE65595 EGY65589:EHA65595 EQU65589:EQW65595 FAQ65589:FAS65595 FKM65589:FKO65595 FUI65589:FUK65595 GEE65589:GEG65595 GOA65589:GOC65595 GXW65589:GXY65595 HHS65589:HHU65595 HRO65589:HRQ65595 IBK65589:IBM65595 ILG65589:ILI65595 IVC65589:IVE65595 JEY65589:JFA65595 JOU65589:JOW65595 JYQ65589:JYS65595 KIM65589:KIO65595 KSI65589:KSK65595 LCE65589:LCG65595 LMA65589:LMC65595 LVW65589:LVY65595 MFS65589:MFU65595 MPO65589:MPQ65595 MZK65589:MZM65595 NJG65589:NJI65595 NTC65589:NTE65595 OCY65589:ODA65595 OMU65589:OMW65595 OWQ65589:OWS65595 PGM65589:PGO65595 PQI65589:PQK65595 QAE65589:QAG65595 QKA65589:QKC65595 QTW65589:QTY65595 RDS65589:RDU65595 RNO65589:RNQ65595 RXK65589:RXM65595 SHG65589:SHI65595 SRC65589:SRE65595 TAY65589:TBA65595 TKU65589:TKW65595 TUQ65589:TUS65595 UEM65589:UEO65595 UOI65589:UOK65595 UYE65589:UYG65595 VIA65589:VIC65595 VRW65589:VRY65595 WBS65589:WBU65595 WLO65589:WLQ65595 WVK65589:WVM65595 D131125:F131131 IY131125:JA131131 SU131125:SW131131 ACQ131125:ACS131131 AMM131125:AMO131131 AWI131125:AWK131131 BGE131125:BGG131131 BQA131125:BQC131131 BZW131125:BZY131131 CJS131125:CJU131131 CTO131125:CTQ131131 DDK131125:DDM131131 DNG131125:DNI131131 DXC131125:DXE131131 EGY131125:EHA131131 EQU131125:EQW131131 FAQ131125:FAS131131 FKM131125:FKO131131 FUI131125:FUK131131 GEE131125:GEG131131 GOA131125:GOC131131 GXW131125:GXY131131 HHS131125:HHU131131 HRO131125:HRQ131131 IBK131125:IBM131131 ILG131125:ILI131131 IVC131125:IVE131131 JEY131125:JFA131131 JOU131125:JOW131131 JYQ131125:JYS131131 KIM131125:KIO131131 KSI131125:KSK131131 LCE131125:LCG131131 LMA131125:LMC131131 LVW131125:LVY131131 MFS131125:MFU131131 MPO131125:MPQ131131 MZK131125:MZM131131 NJG131125:NJI131131 NTC131125:NTE131131 OCY131125:ODA131131 OMU131125:OMW131131 OWQ131125:OWS131131 PGM131125:PGO131131 PQI131125:PQK131131 QAE131125:QAG131131 QKA131125:QKC131131 QTW131125:QTY131131 RDS131125:RDU131131 RNO131125:RNQ131131 RXK131125:RXM131131 SHG131125:SHI131131 SRC131125:SRE131131 TAY131125:TBA131131 TKU131125:TKW131131 TUQ131125:TUS131131 UEM131125:UEO131131 UOI131125:UOK131131 UYE131125:UYG131131 VIA131125:VIC131131 VRW131125:VRY131131 WBS131125:WBU131131 WLO131125:WLQ131131 WVK131125:WVM131131 D196661:F196667 IY196661:JA196667 SU196661:SW196667 ACQ196661:ACS196667 AMM196661:AMO196667 AWI196661:AWK196667 BGE196661:BGG196667 BQA196661:BQC196667 BZW196661:BZY196667 CJS196661:CJU196667 CTO196661:CTQ196667 DDK196661:DDM196667 DNG196661:DNI196667 DXC196661:DXE196667 EGY196661:EHA196667 EQU196661:EQW196667 FAQ196661:FAS196667 FKM196661:FKO196667 FUI196661:FUK196667 GEE196661:GEG196667 GOA196661:GOC196667 GXW196661:GXY196667 HHS196661:HHU196667 HRO196661:HRQ196667 IBK196661:IBM196667 ILG196661:ILI196667 IVC196661:IVE196667 JEY196661:JFA196667 JOU196661:JOW196667 JYQ196661:JYS196667 KIM196661:KIO196667 KSI196661:KSK196667 LCE196661:LCG196667 LMA196661:LMC196667 LVW196661:LVY196667 MFS196661:MFU196667 MPO196661:MPQ196667 MZK196661:MZM196667 NJG196661:NJI196667 NTC196661:NTE196667 OCY196661:ODA196667 OMU196661:OMW196667 OWQ196661:OWS196667 PGM196661:PGO196667 PQI196661:PQK196667 QAE196661:QAG196667 QKA196661:QKC196667 QTW196661:QTY196667 RDS196661:RDU196667 RNO196661:RNQ196667 RXK196661:RXM196667 SHG196661:SHI196667 SRC196661:SRE196667 TAY196661:TBA196667 TKU196661:TKW196667 TUQ196661:TUS196667 UEM196661:UEO196667 UOI196661:UOK196667 UYE196661:UYG196667 VIA196661:VIC196667 VRW196661:VRY196667 WBS196661:WBU196667 WLO196661:WLQ196667 WVK196661:WVM196667 D262197:F262203 IY262197:JA262203 SU262197:SW262203 ACQ262197:ACS262203 AMM262197:AMO262203 AWI262197:AWK262203 BGE262197:BGG262203 BQA262197:BQC262203 BZW262197:BZY262203 CJS262197:CJU262203 CTO262197:CTQ262203 DDK262197:DDM262203 DNG262197:DNI262203 DXC262197:DXE262203 EGY262197:EHA262203 EQU262197:EQW262203 FAQ262197:FAS262203 FKM262197:FKO262203 FUI262197:FUK262203 GEE262197:GEG262203 GOA262197:GOC262203 GXW262197:GXY262203 HHS262197:HHU262203 HRO262197:HRQ262203 IBK262197:IBM262203 ILG262197:ILI262203 IVC262197:IVE262203 JEY262197:JFA262203 JOU262197:JOW262203 JYQ262197:JYS262203 KIM262197:KIO262203 KSI262197:KSK262203 LCE262197:LCG262203 LMA262197:LMC262203 LVW262197:LVY262203 MFS262197:MFU262203 MPO262197:MPQ262203 MZK262197:MZM262203 NJG262197:NJI262203 NTC262197:NTE262203 OCY262197:ODA262203 OMU262197:OMW262203 OWQ262197:OWS262203 PGM262197:PGO262203 PQI262197:PQK262203 QAE262197:QAG262203 QKA262197:QKC262203 QTW262197:QTY262203 RDS262197:RDU262203 RNO262197:RNQ262203 RXK262197:RXM262203 SHG262197:SHI262203 SRC262197:SRE262203 TAY262197:TBA262203 TKU262197:TKW262203 TUQ262197:TUS262203 UEM262197:UEO262203 UOI262197:UOK262203 UYE262197:UYG262203 VIA262197:VIC262203 VRW262197:VRY262203 WBS262197:WBU262203 WLO262197:WLQ262203 WVK262197:WVM262203 D327733:F327739 IY327733:JA327739 SU327733:SW327739 ACQ327733:ACS327739 AMM327733:AMO327739 AWI327733:AWK327739 BGE327733:BGG327739 BQA327733:BQC327739 BZW327733:BZY327739 CJS327733:CJU327739 CTO327733:CTQ327739 DDK327733:DDM327739 DNG327733:DNI327739 DXC327733:DXE327739 EGY327733:EHA327739 EQU327733:EQW327739 FAQ327733:FAS327739 FKM327733:FKO327739 FUI327733:FUK327739 GEE327733:GEG327739 GOA327733:GOC327739 GXW327733:GXY327739 HHS327733:HHU327739 HRO327733:HRQ327739 IBK327733:IBM327739 ILG327733:ILI327739 IVC327733:IVE327739 JEY327733:JFA327739 JOU327733:JOW327739 JYQ327733:JYS327739 KIM327733:KIO327739 KSI327733:KSK327739 LCE327733:LCG327739 LMA327733:LMC327739 LVW327733:LVY327739 MFS327733:MFU327739 MPO327733:MPQ327739 MZK327733:MZM327739 NJG327733:NJI327739 NTC327733:NTE327739 OCY327733:ODA327739 OMU327733:OMW327739 OWQ327733:OWS327739 PGM327733:PGO327739 PQI327733:PQK327739 QAE327733:QAG327739 QKA327733:QKC327739 QTW327733:QTY327739 RDS327733:RDU327739 RNO327733:RNQ327739 RXK327733:RXM327739 SHG327733:SHI327739 SRC327733:SRE327739 TAY327733:TBA327739 TKU327733:TKW327739 TUQ327733:TUS327739 UEM327733:UEO327739 UOI327733:UOK327739 UYE327733:UYG327739 VIA327733:VIC327739 VRW327733:VRY327739 WBS327733:WBU327739 WLO327733:WLQ327739 WVK327733:WVM327739 D393269:F393275 IY393269:JA393275 SU393269:SW393275 ACQ393269:ACS393275 AMM393269:AMO393275 AWI393269:AWK393275 BGE393269:BGG393275 BQA393269:BQC393275 BZW393269:BZY393275 CJS393269:CJU393275 CTO393269:CTQ393275 DDK393269:DDM393275 DNG393269:DNI393275 DXC393269:DXE393275 EGY393269:EHA393275 EQU393269:EQW393275 FAQ393269:FAS393275 FKM393269:FKO393275 FUI393269:FUK393275 GEE393269:GEG393275 GOA393269:GOC393275 GXW393269:GXY393275 HHS393269:HHU393275 HRO393269:HRQ393275 IBK393269:IBM393275 ILG393269:ILI393275 IVC393269:IVE393275 JEY393269:JFA393275 JOU393269:JOW393275 JYQ393269:JYS393275 KIM393269:KIO393275 KSI393269:KSK393275 LCE393269:LCG393275 LMA393269:LMC393275 LVW393269:LVY393275 MFS393269:MFU393275 MPO393269:MPQ393275 MZK393269:MZM393275 NJG393269:NJI393275 NTC393269:NTE393275 OCY393269:ODA393275 OMU393269:OMW393275 OWQ393269:OWS393275 PGM393269:PGO393275 PQI393269:PQK393275 QAE393269:QAG393275 QKA393269:QKC393275 QTW393269:QTY393275 RDS393269:RDU393275 RNO393269:RNQ393275 RXK393269:RXM393275 SHG393269:SHI393275 SRC393269:SRE393275 TAY393269:TBA393275 TKU393269:TKW393275 TUQ393269:TUS393275 UEM393269:UEO393275 UOI393269:UOK393275 UYE393269:UYG393275 VIA393269:VIC393275 VRW393269:VRY393275 WBS393269:WBU393275 WLO393269:WLQ393275 WVK393269:WVM393275 D458805:F458811 IY458805:JA458811 SU458805:SW458811 ACQ458805:ACS458811 AMM458805:AMO458811 AWI458805:AWK458811 BGE458805:BGG458811 BQA458805:BQC458811 BZW458805:BZY458811 CJS458805:CJU458811 CTO458805:CTQ458811 DDK458805:DDM458811 DNG458805:DNI458811 DXC458805:DXE458811 EGY458805:EHA458811 EQU458805:EQW458811 FAQ458805:FAS458811 FKM458805:FKO458811 FUI458805:FUK458811 GEE458805:GEG458811 GOA458805:GOC458811 GXW458805:GXY458811 HHS458805:HHU458811 HRO458805:HRQ458811 IBK458805:IBM458811 ILG458805:ILI458811 IVC458805:IVE458811 JEY458805:JFA458811 JOU458805:JOW458811 JYQ458805:JYS458811 KIM458805:KIO458811 KSI458805:KSK458811 LCE458805:LCG458811 LMA458805:LMC458811 LVW458805:LVY458811 MFS458805:MFU458811 MPO458805:MPQ458811 MZK458805:MZM458811 NJG458805:NJI458811 NTC458805:NTE458811 OCY458805:ODA458811 OMU458805:OMW458811 OWQ458805:OWS458811 PGM458805:PGO458811 PQI458805:PQK458811 QAE458805:QAG458811 QKA458805:QKC458811 QTW458805:QTY458811 RDS458805:RDU458811 RNO458805:RNQ458811 RXK458805:RXM458811 SHG458805:SHI458811 SRC458805:SRE458811 TAY458805:TBA458811 TKU458805:TKW458811 TUQ458805:TUS458811 UEM458805:UEO458811 UOI458805:UOK458811 UYE458805:UYG458811 VIA458805:VIC458811 VRW458805:VRY458811 WBS458805:WBU458811 WLO458805:WLQ458811 WVK458805:WVM458811 D524341:F524347 IY524341:JA524347 SU524341:SW524347 ACQ524341:ACS524347 AMM524341:AMO524347 AWI524341:AWK524347 BGE524341:BGG524347 BQA524341:BQC524347 BZW524341:BZY524347 CJS524341:CJU524347 CTO524341:CTQ524347 DDK524341:DDM524347 DNG524341:DNI524347 DXC524341:DXE524347 EGY524341:EHA524347 EQU524341:EQW524347 FAQ524341:FAS524347 FKM524341:FKO524347 FUI524341:FUK524347 GEE524341:GEG524347 GOA524341:GOC524347 GXW524341:GXY524347 HHS524341:HHU524347 HRO524341:HRQ524347 IBK524341:IBM524347 ILG524341:ILI524347 IVC524341:IVE524347 JEY524341:JFA524347 JOU524341:JOW524347 JYQ524341:JYS524347 KIM524341:KIO524347 KSI524341:KSK524347 LCE524341:LCG524347 LMA524341:LMC524347 LVW524341:LVY524347 MFS524341:MFU524347 MPO524341:MPQ524347 MZK524341:MZM524347 NJG524341:NJI524347 NTC524341:NTE524347 OCY524341:ODA524347 OMU524341:OMW524347 OWQ524341:OWS524347 PGM524341:PGO524347 PQI524341:PQK524347 QAE524341:QAG524347 QKA524341:QKC524347 QTW524341:QTY524347 RDS524341:RDU524347 RNO524341:RNQ524347 RXK524341:RXM524347 SHG524341:SHI524347 SRC524341:SRE524347 TAY524341:TBA524347 TKU524341:TKW524347 TUQ524341:TUS524347 UEM524341:UEO524347 UOI524341:UOK524347 UYE524341:UYG524347 VIA524341:VIC524347 VRW524341:VRY524347 WBS524341:WBU524347 WLO524341:WLQ524347 WVK524341:WVM524347 D589877:F589883 IY589877:JA589883 SU589877:SW589883 ACQ589877:ACS589883 AMM589877:AMO589883 AWI589877:AWK589883 BGE589877:BGG589883 BQA589877:BQC589883 BZW589877:BZY589883 CJS589877:CJU589883 CTO589877:CTQ589883 DDK589877:DDM589883 DNG589877:DNI589883 DXC589877:DXE589883 EGY589877:EHA589883 EQU589877:EQW589883 FAQ589877:FAS589883 FKM589877:FKO589883 FUI589877:FUK589883 GEE589877:GEG589883 GOA589877:GOC589883 GXW589877:GXY589883 HHS589877:HHU589883 HRO589877:HRQ589883 IBK589877:IBM589883 ILG589877:ILI589883 IVC589877:IVE589883 JEY589877:JFA589883 JOU589877:JOW589883 JYQ589877:JYS589883 KIM589877:KIO589883 KSI589877:KSK589883 LCE589877:LCG589883 LMA589877:LMC589883 LVW589877:LVY589883 MFS589877:MFU589883 MPO589877:MPQ589883 MZK589877:MZM589883 NJG589877:NJI589883 NTC589877:NTE589883 OCY589877:ODA589883 OMU589877:OMW589883 OWQ589877:OWS589883 PGM589877:PGO589883 PQI589877:PQK589883 QAE589877:QAG589883 QKA589877:QKC589883 QTW589877:QTY589883 RDS589877:RDU589883 RNO589877:RNQ589883 RXK589877:RXM589883 SHG589877:SHI589883 SRC589877:SRE589883 TAY589877:TBA589883 TKU589877:TKW589883 TUQ589877:TUS589883 UEM589877:UEO589883 UOI589877:UOK589883 UYE589877:UYG589883 VIA589877:VIC589883 VRW589877:VRY589883 WBS589877:WBU589883 WLO589877:WLQ589883 WVK589877:WVM589883 D655413:F655419 IY655413:JA655419 SU655413:SW655419 ACQ655413:ACS655419 AMM655413:AMO655419 AWI655413:AWK655419 BGE655413:BGG655419 BQA655413:BQC655419 BZW655413:BZY655419 CJS655413:CJU655419 CTO655413:CTQ655419 DDK655413:DDM655419 DNG655413:DNI655419 DXC655413:DXE655419 EGY655413:EHA655419 EQU655413:EQW655419 FAQ655413:FAS655419 FKM655413:FKO655419 FUI655413:FUK655419 GEE655413:GEG655419 GOA655413:GOC655419 GXW655413:GXY655419 HHS655413:HHU655419 HRO655413:HRQ655419 IBK655413:IBM655419 ILG655413:ILI655419 IVC655413:IVE655419 JEY655413:JFA655419 JOU655413:JOW655419 JYQ655413:JYS655419 KIM655413:KIO655419 KSI655413:KSK655419 LCE655413:LCG655419 LMA655413:LMC655419 LVW655413:LVY655419 MFS655413:MFU655419 MPO655413:MPQ655419 MZK655413:MZM655419 NJG655413:NJI655419 NTC655413:NTE655419 OCY655413:ODA655419 OMU655413:OMW655419 OWQ655413:OWS655419 PGM655413:PGO655419 PQI655413:PQK655419 QAE655413:QAG655419 QKA655413:QKC655419 QTW655413:QTY655419 RDS655413:RDU655419 RNO655413:RNQ655419 RXK655413:RXM655419 SHG655413:SHI655419 SRC655413:SRE655419 TAY655413:TBA655419 TKU655413:TKW655419 TUQ655413:TUS655419 UEM655413:UEO655419 UOI655413:UOK655419 UYE655413:UYG655419 VIA655413:VIC655419 VRW655413:VRY655419 WBS655413:WBU655419 WLO655413:WLQ655419 WVK655413:WVM655419 D720949:F720955 IY720949:JA720955 SU720949:SW720955 ACQ720949:ACS720955 AMM720949:AMO720955 AWI720949:AWK720955 BGE720949:BGG720955 BQA720949:BQC720955 BZW720949:BZY720955 CJS720949:CJU720955 CTO720949:CTQ720955 DDK720949:DDM720955 DNG720949:DNI720955 DXC720949:DXE720955 EGY720949:EHA720955 EQU720949:EQW720955 FAQ720949:FAS720955 FKM720949:FKO720955 FUI720949:FUK720955 GEE720949:GEG720955 GOA720949:GOC720955 GXW720949:GXY720955 HHS720949:HHU720955 HRO720949:HRQ720955 IBK720949:IBM720955 ILG720949:ILI720955 IVC720949:IVE720955 JEY720949:JFA720955 JOU720949:JOW720955 JYQ720949:JYS720955 KIM720949:KIO720955 KSI720949:KSK720955 LCE720949:LCG720955 LMA720949:LMC720955 LVW720949:LVY720955 MFS720949:MFU720955 MPO720949:MPQ720955 MZK720949:MZM720955 NJG720949:NJI720955 NTC720949:NTE720955 OCY720949:ODA720955 OMU720949:OMW720955 OWQ720949:OWS720955 PGM720949:PGO720955 PQI720949:PQK720955 QAE720949:QAG720955 QKA720949:QKC720955 QTW720949:QTY720955 RDS720949:RDU720955 RNO720949:RNQ720955 RXK720949:RXM720955 SHG720949:SHI720955 SRC720949:SRE720955 TAY720949:TBA720955 TKU720949:TKW720955 TUQ720949:TUS720955 UEM720949:UEO720955 UOI720949:UOK720955 UYE720949:UYG720955 VIA720949:VIC720955 VRW720949:VRY720955 WBS720949:WBU720955 WLO720949:WLQ720955 WVK720949:WVM720955 D786485:F786491 IY786485:JA786491 SU786485:SW786491 ACQ786485:ACS786491 AMM786485:AMO786491 AWI786485:AWK786491 BGE786485:BGG786491 BQA786485:BQC786491 BZW786485:BZY786491 CJS786485:CJU786491 CTO786485:CTQ786491 DDK786485:DDM786491 DNG786485:DNI786491 DXC786485:DXE786491 EGY786485:EHA786491 EQU786485:EQW786491 FAQ786485:FAS786491 FKM786485:FKO786491 FUI786485:FUK786491 GEE786485:GEG786491 GOA786485:GOC786491 GXW786485:GXY786491 HHS786485:HHU786491 HRO786485:HRQ786491 IBK786485:IBM786491 ILG786485:ILI786491 IVC786485:IVE786491 JEY786485:JFA786491 JOU786485:JOW786491 JYQ786485:JYS786491 KIM786485:KIO786491 KSI786485:KSK786491 LCE786485:LCG786491 LMA786485:LMC786491 LVW786485:LVY786491 MFS786485:MFU786491 MPO786485:MPQ786491 MZK786485:MZM786491 NJG786485:NJI786491 NTC786485:NTE786491 OCY786485:ODA786491 OMU786485:OMW786491 OWQ786485:OWS786491 PGM786485:PGO786491 PQI786485:PQK786491 QAE786485:QAG786491 QKA786485:QKC786491 QTW786485:QTY786491 RDS786485:RDU786491 RNO786485:RNQ786491 RXK786485:RXM786491 SHG786485:SHI786491 SRC786485:SRE786491 TAY786485:TBA786491 TKU786485:TKW786491 TUQ786485:TUS786491 UEM786485:UEO786491 UOI786485:UOK786491 UYE786485:UYG786491 VIA786485:VIC786491 VRW786485:VRY786491 WBS786485:WBU786491 WLO786485:WLQ786491 WVK786485:WVM786491 D852021:F852027 IY852021:JA852027 SU852021:SW852027 ACQ852021:ACS852027 AMM852021:AMO852027 AWI852021:AWK852027 BGE852021:BGG852027 BQA852021:BQC852027 BZW852021:BZY852027 CJS852021:CJU852027 CTO852021:CTQ852027 DDK852021:DDM852027 DNG852021:DNI852027 DXC852021:DXE852027 EGY852021:EHA852027 EQU852021:EQW852027 FAQ852021:FAS852027 FKM852021:FKO852027 FUI852021:FUK852027 GEE852021:GEG852027 GOA852021:GOC852027 GXW852021:GXY852027 HHS852021:HHU852027 HRO852021:HRQ852027 IBK852021:IBM852027 ILG852021:ILI852027 IVC852021:IVE852027 JEY852021:JFA852027 JOU852021:JOW852027 JYQ852021:JYS852027 KIM852021:KIO852027 KSI852021:KSK852027 LCE852021:LCG852027 LMA852021:LMC852027 LVW852021:LVY852027 MFS852021:MFU852027 MPO852021:MPQ852027 MZK852021:MZM852027 NJG852021:NJI852027 NTC852021:NTE852027 OCY852021:ODA852027 OMU852021:OMW852027 OWQ852021:OWS852027 PGM852021:PGO852027 PQI852021:PQK852027 QAE852021:QAG852027 QKA852021:QKC852027 QTW852021:QTY852027 RDS852021:RDU852027 RNO852021:RNQ852027 RXK852021:RXM852027 SHG852021:SHI852027 SRC852021:SRE852027 TAY852021:TBA852027 TKU852021:TKW852027 TUQ852021:TUS852027 UEM852021:UEO852027 UOI852021:UOK852027 UYE852021:UYG852027 VIA852021:VIC852027 VRW852021:VRY852027 WBS852021:WBU852027 WLO852021:WLQ852027 WVK852021:WVM852027 D917557:F917563 IY917557:JA917563 SU917557:SW917563 ACQ917557:ACS917563 AMM917557:AMO917563 AWI917557:AWK917563 BGE917557:BGG917563 BQA917557:BQC917563 BZW917557:BZY917563 CJS917557:CJU917563 CTO917557:CTQ917563 DDK917557:DDM917563 DNG917557:DNI917563 DXC917557:DXE917563 EGY917557:EHA917563 EQU917557:EQW917563 FAQ917557:FAS917563 FKM917557:FKO917563 FUI917557:FUK917563 GEE917557:GEG917563 GOA917557:GOC917563 GXW917557:GXY917563 HHS917557:HHU917563 HRO917557:HRQ917563 IBK917557:IBM917563 ILG917557:ILI917563 IVC917557:IVE917563 JEY917557:JFA917563 JOU917557:JOW917563 JYQ917557:JYS917563 KIM917557:KIO917563 KSI917557:KSK917563 LCE917557:LCG917563 LMA917557:LMC917563 LVW917557:LVY917563 MFS917557:MFU917563 MPO917557:MPQ917563 MZK917557:MZM917563 NJG917557:NJI917563 NTC917557:NTE917563 OCY917557:ODA917563 OMU917557:OMW917563 OWQ917557:OWS917563 PGM917557:PGO917563 PQI917557:PQK917563 QAE917557:QAG917563 QKA917557:QKC917563 QTW917557:QTY917563 RDS917557:RDU917563 RNO917557:RNQ917563 RXK917557:RXM917563 SHG917557:SHI917563 SRC917557:SRE917563 TAY917557:TBA917563 TKU917557:TKW917563 TUQ917557:TUS917563 UEM917557:UEO917563 UOI917557:UOK917563 UYE917557:UYG917563 VIA917557:VIC917563 VRW917557:VRY917563 WBS917557:WBU917563 WLO917557:WLQ917563 WVK917557:WVM917563 D983093:F983099 IY983093:JA983099 SU983093:SW983099 ACQ983093:ACS983099 AMM983093:AMO983099 AWI983093:AWK983099 BGE983093:BGG983099 BQA983093:BQC983099 BZW983093:BZY983099 CJS983093:CJU983099 CTO983093:CTQ983099 DDK983093:DDM983099 DNG983093:DNI983099 DXC983093:DXE983099 EGY983093:EHA983099 EQU983093:EQW983099 FAQ983093:FAS983099 FKM983093:FKO983099 FUI983093:FUK983099 GEE983093:GEG983099 GOA983093:GOC983099 GXW983093:GXY983099 HHS983093:HHU983099 HRO983093:HRQ983099 IBK983093:IBM983099 ILG983093:ILI983099 IVC983093:IVE983099 JEY983093:JFA983099 JOU983093:JOW983099 JYQ983093:JYS983099 KIM983093:KIO983099 KSI983093:KSK983099 LCE983093:LCG983099 LMA983093:LMC983099 LVW983093:LVY983099 MFS983093:MFU983099 MPO983093:MPQ983099 MZK983093:MZM983099 NJG983093:NJI983099 NTC983093:NTE983099 OCY983093:ODA983099 OMU983093:OMW983099 OWQ983093:OWS983099 PGM983093:PGO983099 PQI983093:PQK983099 QAE983093:QAG983099 QKA983093:QKC983099 QTW983093:QTY983099 RDS983093:RDU983099 RNO983093:RNQ983099 RXK983093:RXM983099 SHG983093:SHI983099 SRC983093:SRE983099 TAY983093:TBA983099 TKU983093:TKW983099 TUQ983093:TUS983099 UEM983093:UEO983099 UOI983093:UOK983099 UYE983093:UYG983099 VIA983093:VIC983099 VRW983093:VRY983099 WBS983093:WBU983099 WLO983093:WLQ983099 WVK19:WVM62 WLO19:WLQ62 WBS19:WBU62 VRW19:VRY62 VIA19:VIC62 UYE19:UYG62 UOI19:UOK62 UEM19:UEO62 TUQ19:TUS62 TKU19:TKW62 TAY19:TBA62 SRC19:SRE62 SHG19:SHI62 RXK19:RXM62 RNO19:RNQ62 RDS19:RDU62 QTW19:QTY62 QKA19:QKC62 QAE19:QAG62 PQI19:PQK62 PGM19:PGO62 OWQ19:OWS62 OMU19:OMW62 OCY19:ODA62 NTC19:NTE62 NJG19:NJI62 MZK19:MZM62 MPO19:MPQ62 MFS19:MFU62 LVW19:LVY62 LMA19:LMC62 LCE19:LCG62 KSI19:KSK62 KIM19:KIO62 JYQ19:JYS62 JOU19:JOW62 JEY19:JFA62 IVC19:IVE62 ILG19:ILI62 IBK19:IBM62 HRO19:HRQ62 HHS19:HHU62 GXW19:GXY62 GOA19:GOC62 GEE19:GEG62 FUI19:FUK62 FKM19:FKO62 FAQ19:FAS62 EQU19:EQW62 EGY19:EHA62 DXC19:DXE62 DNG19:DNI62 DDK19:DDM62 CTO19:CTQ62 CJS19:CJU62 BZW19:BZY62 BQA19:BQC62 BGE19:BGG62 AWI19:AWK62 AMM19:AMO62 ACQ19:ACS62 SU19:SW62 IY19:JA62 D17:F62" xr:uid="{00000000-0002-0000-0100-000000000000}"/>
    <dataValidation imeMode="hiragana" allowBlank="1" showInputMessage="1" showErrorMessage="1" sqref="WVJ983084:WVN983090 C65580:F65586 IX65580:JB65586 ST65580:SX65586 ACP65580:ACT65586 AML65580:AMP65586 AWH65580:AWL65586 BGD65580:BGH65586 BPZ65580:BQD65586 BZV65580:BZZ65586 CJR65580:CJV65586 CTN65580:CTR65586 DDJ65580:DDN65586 DNF65580:DNJ65586 DXB65580:DXF65586 EGX65580:EHB65586 EQT65580:EQX65586 FAP65580:FAT65586 FKL65580:FKP65586 FUH65580:FUL65586 GED65580:GEH65586 GNZ65580:GOD65586 GXV65580:GXZ65586 HHR65580:HHV65586 HRN65580:HRR65586 IBJ65580:IBN65586 ILF65580:ILJ65586 IVB65580:IVF65586 JEX65580:JFB65586 JOT65580:JOX65586 JYP65580:JYT65586 KIL65580:KIP65586 KSH65580:KSL65586 LCD65580:LCH65586 LLZ65580:LMD65586 LVV65580:LVZ65586 MFR65580:MFV65586 MPN65580:MPR65586 MZJ65580:MZN65586 NJF65580:NJJ65586 NTB65580:NTF65586 OCX65580:ODB65586 OMT65580:OMX65586 OWP65580:OWT65586 PGL65580:PGP65586 PQH65580:PQL65586 QAD65580:QAH65586 QJZ65580:QKD65586 QTV65580:QTZ65586 RDR65580:RDV65586 RNN65580:RNR65586 RXJ65580:RXN65586 SHF65580:SHJ65586 SRB65580:SRF65586 TAX65580:TBB65586 TKT65580:TKX65586 TUP65580:TUT65586 UEL65580:UEP65586 UOH65580:UOL65586 UYD65580:UYH65586 VHZ65580:VID65586 VRV65580:VRZ65586 WBR65580:WBV65586 WLN65580:WLR65586 WVJ65580:WVN65586 C131116:F131122 IX131116:JB131122 ST131116:SX131122 ACP131116:ACT131122 AML131116:AMP131122 AWH131116:AWL131122 BGD131116:BGH131122 BPZ131116:BQD131122 BZV131116:BZZ131122 CJR131116:CJV131122 CTN131116:CTR131122 DDJ131116:DDN131122 DNF131116:DNJ131122 DXB131116:DXF131122 EGX131116:EHB131122 EQT131116:EQX131122 FAP131116:FAT131122 FKL131116:FKP131122 FUH131116:FUL131122 GED131116:GEH131122 GNZ131116:GOD131122 GXV131116:GXZ131122 HHR131116:HHV131122 HRN131116:HRR131122 IBJ131116:IBN131122 ILF131116:ILJ131122 IVB131116:IVF131122 JEX131116:JFB131122 JOT131116:JOX131122 JYP131116:JYT131122 KIL131116:KIP131122 KSH131116:KSL131122 LCD131116:LCH131122 LLZ131116:LMD131122 LVV131116:LVZ131122 MFR131116:MFV131122 MPN131116:MPR131122 MZJ131116:MZN131122 NJF131116:NJJ131122 NTB131116:NTF131122 OCX131116:ODB131122 OMT131116:OMX131122 OWP131116:OWT131122 PGL131116:PGP131122 PQH131116:PQL131122 QAD131116:QAH131122 QJZ131116:QKD131122 QTV131116:QTZ131122 RDR131116:RDV131122 RNN131116:RNR131122 RXJ131116:RXN131122 SHF131116:SHJ131122 SRB131116:SRF131122 TAX131116:TBB131122 TKT131116:TKX131122 TUP131116:TUT131122 UEL131116:UEP131122 UOH131116:UOL131122 UYD131116:UYH131122 VHZ131116:VID131122 VRV131116:VRZ131122 WBR131116:WBV131122 WLN131116:WLR131122 WVJ131116:WVN131122 C196652:F196658 IX196652:JB196658 ST196652:SX196658 ACP196652:ACT196658 AML196652:AMP196658 AWH196652:AWL196658 BGD196652:BGH196658 BPZ196652:BQD196658 BZV196652:BZZ196658 CJR196652:CJV196658 CTN196652:CTR196658 DDJ196652:DDN196658 DNF196652:DNJ196658 DXB196652:DXF196658 EGX196652:EHB196658 EQT196652:EQX196658 FAP196652:FAT196658 FKL196652:FKP196658 FUH196652:FUL196658 GED196652:GEH196658 GNZ196652:GOD196658 GXV196652:GXZ196658 HHR196652:HHV196658 HRN196652:HRR196658 IBJ196652:IBN196658 ILF196652:ILJ196658 IVB196652:IVF196658 JEX196652:JFB196658 JOT196652:JOX196658 JYP196652:JYT196658 KIL196652:KIP196658 KSH196652:KSL196658 LCD196652:LCH196658 LLZ196652:LMD196658 LVV196652:LVZ196658 MFR196652:MFV196658 MPN196652:MPR196658 MZJ196652:MZN196658 NJF196652:NJJ196658 NTB196652:NTF196658 OCX196652:ODB196658 OMT196652:OMX196658 OWP196652:OWT196658 PGL196652:PGP196658 PQH196652:PQL196658 QAD196652:QAH196658 QJZ196652:QKD196658 QTV196652:QTZ196658 RDR196652:RDV196658 RNN196652:RNR196658 RXJ196652:RXN196658 SHF196652:SHJ196658 SRB196652:SRF196658 TAX196652:TBB196658 TKT196652:TKX196658 TUP196652:TUT196658 UEL196652:UEP196658 UOH196652:UOL196658 UYD196652:UYH196658 VHZ196652:VID196658 VRV196652:VRZ196658 WBR196652:WBV196658 WLN196652:WLR196658 WVJ196652:WVN196658 C262188:F262194 IX262188:JB262194 ST262188:SX262194 ACP262188:ACT262194 AML262188:AMP262194 AWH262188:AWL262194 BGD262188:BGH262194 BPZ262188:BQD262194 BZV262188:BZZ262194 CJR262188:CJV262194 CTN262188:CTR262194 DDJ262188:DDN262194 DNF262188:DNJ262194 DXB262188:DXF262194 EGX262188:EHB262194 EQT262188:EQX262194 FAP262188:FAT262194 FKL262188:FKP262194 FUH262188:FUL262194 GED262188:GEH262194 GNZ262188:GOD262194 GXV262188:GXZ262194 HHR262188:HHV262194 HRN262188:HRR262194 IBJ262188:IBN262194 ILF262188:ILJ262194 IVB262188:IVF262194 JEX262188:JFB262194 JOT262188:JOX262194 JYP262188:JYT262194 KIL262188:KIP262194 KSH262188:KSL262194 LCD262188:LCH262194 LLZ262188:LMD262194 LVV262188:LVZ262194 MFR262188:MFV262194 MPN262188:MPR262194 MZJ262188:MZN262194 NJF262188:NJJ262194 NTB262188:NTF262194 OCX262188:ODB262194 OMT262188:OMX262194 OWP262188:OWT262194 PGL262188:PGP262194 PQH262188:PQL262194 QAD262188:QAH262194 QJZ262188:QKD262194 QTV262188:QTZ262194 RDR262188:RDV262194 RNN262188:RNR262194 RXJ262188:RXN262194 SHF262188:SHJ262194 SRB262188:SRF262194 TAX262188:TBB262194 TKT262188:TKX262194 TUP262188:TUT262194 UEL262188:UEP262194 UOH262188:UOL262194 UYD262188:UYH262194 VHZ262188:VID262194 VRV262188:VRZ262194 WBR262188:WBV262194 WLN262188:WLR262194 WVJ262188:WVN262194 C327724:F327730 IX327724:JB327730 ST327724:SX327730 ACP327724:ACT327730 AML327724:AMP327730 AWH327724:AWL327730 BGD327724:BGH327730 BPZ327724:BQD327730 BZV327724:BZZ327730 CJR327724:CJV327730 CTN327724:CTR327730 DDJ327724:DDN327730 DNF327724:DNJ327730 DXB327724:DXF327730 EGX327724:EHB327730 EQT327724:EQX327730 FAP327724:FAT327730 FKL327724:FKP327730 FUH327724:FUL327730 GED327724:GEH327730 GNZ327724:GOD327730 GXV327724:GXZ327730 HHR327724:HHV327730 HRN327724:HRR327730 IBJ327724:IBN327730 ILF327724:ILJ327730 IVB327724:IVF327730 JEX327724:JFB327730 JOT327724:JOX327730 JYP327724:JYT327730 KIL327724:KIP327730 KSH327724:KSL327730 LCD327724:LCH327730 LLZ327724:LMD327730 LVV327724:LVZ327730 MFR327724:MFV327730 MPN327724:MPR327730 MZJ327724:MZN327730 NJF327724:NJJ327730 NTB327724:NTF327730 OCX327724:ODB327730 OMT327724:OMX327730 OWP327724:OWT327730 PGL327724:PGP327730 PQH327724:PQL327730 QAD327724:QAH327730 QJZ327724:QKD327730 QTV327724:QTZ327730 RDR327724:RDV327730 RNN327724:RNR327730 RXJ327724:RXN327730 SHF327724:SHJ327730 SRB327724:SRF327730 TAX327724:TBB327730 TKT327724:TKX327730 TUP327724:TUT327730 UEL327724:UEP327730 UOH327724:UOL327730 UYD327724:UYH327730 VHZ327724:VID327730 VRV327724:VRZ327730 WBR327724:WBV327730 WLN327724:WLR327730 WVJ327724:WVN327730 C393260:F393266 IX393260:JB393266 ST393260:SX393266 ACP393260:ACT393266 AML393260:AMP393266 AWH393260:AWL393266 BGD393260:BGH393266 BPZ393260:BQD393266 BZV393260:BZZ393266 CJR393260:CJV393266 CTN393260:CTR393266 DDJ393260:DDN393266 DNF393260:DNJ393266 DXB393260:DXF393266 EGX393260:EHB393266 EQT393260:EQX393266 FAP393260:FAT393266 FKL393260:FKP393266 FUH393260:FUL393266 GED393260:GEH393266 GNZ393260:GOD393266 GXV393260:GXZ393266 HHR393260:HHV393266 HRN393260:HRR393266 IBJ393260:IBN393266 ILF393260:ILJ393266 IVB393260:IVF393266 JEX393260:JFB393266 JOT393260:JOX393266 JYP393260:JYT393266 KIL393260:KIP393266 KSH393260:KSL393266 LCD393260:LCH393266 LLZ393260:LMD393266 LVV393260:LVZ393266 MFR393260:MFV393266 MPN393260:MPR393266 MZJ393260:MZN393266 NJF393260:NJJ393266 NTB393260:NTF393266 OCX393260:ODB393266 OMT393260:OMX393266 OWP393260:OWT393266 PGL393260:PGP393266 PQH393260:PQL393266 QAD393260:QAH393266 QJZ393260:QKD393266 QTV393260:QTZ393266 RDR393260:RDV393266 RNN393260:RNR393266 RXJ393260:RXN393266 SHF393260:SHJ393266 SRB393260:SRF393266 TAX393260:TBB393266 TKT393260:TKX393266 TUP393260:TUT393266 UEL393260:UEP393266 UOH393260:UOL393266 UYD393260:UYH393266 VHZ393260:VID393266 VRV393260:VRZ393266 WBR393260:WBV393266 WLN393260:WLR393266 WVJ393260:WVN393266 C458796:F458802 IX458796:JB458802 ST458796:SX458802 ACP458796:ACT458802 AML458796:AMP458802 AWH458796:AWL458802 BGD458796:BGH458802 BPZ458796:BQD458802 BZV458796:BZZ458802 CJR458796:CJV458802 CTN458796:CTR458802 DDJ458796:DDN458802 DNF458796:DNJ458802 DXB458796:DXF458802 EGX458796:EHB458802 EQT458796:EQX458802 FAP458796:FAT458802 FKL458796:FKP458802 FUH458796:FUL458802 GED458796:GEH458802 GNZ458796:GOD458802 GXV458796:GXZ458802 HHR458796:HHV458802 HRN458796:HRR458802 IBJ458796:IBN458802 ILF458796:ILJ458802 IVB458796:IVF458802 JEX458796:JFB458802 JOT458796:JOX458802 JYP458796:JYT458802 KIL458796:KIP458802 KSH458796:KSL458802 LCD458796:LCH458802 LLZ458796:LMD458802 LVV458796:LVZ458802 MFR458796:MFV458802 MPN458796:MPR458802 MZJ458796:MZN458802 NJF458796:NJJ458802 NTB458796:NTF458802 OCX458796:ODB458802 OMT458796:OMX458802 OWP458796:OWT458802 PGL458796:PGP458802 PQH458796:PQL458802 QAD458796:QAH458802 QJZ458796:QKD458802 QTV458796:QTZ458802 RDR458796:RDV458802 RNN458796:RNR458802 RXJ458796:RXN458802 SHF458796:SHJ458802 SRB458796:SRF458802 TAX458796:TBB458802 TKT458796:TKX458802 TUP458796:TUT458802 UEL458796:UEP458802 UOH458796:UOL458802 UYD458796:UYH458802 VHZ458796:VID458802 VRV458796:VRZ458802 WBR458796:WBV458802 WLN458796:WLR458802 WVJ458796:WVN458802 C524332:F524338 IX524332:JB524338 ST524332:SX524338 ACP524332:ACT524338 AML524332:AMP524338 AWH524332:AWL524338 BGD524332:BGH524338 BPZ524332:BQD524338 BZV524332:BZZ524338 CJR524332:CJV524338 CTN524332:CTR524338 DDJ524332:DDN524338 DNF524332:DNJ524338 DXB524332:DXF524338 EGX524332:EHB524338 EQT524332:EQX524338 FAP524332:FAT524338 FKL524332:FKP524338 FUH524332:FUL524338 GED524332:GEH524338 GNZ524332:GOD524338 GXV524332:GXZ524338 HHR524332:HHV524338 HRN524332:HRR524338 IBJ524332:IBN524338 ILF524332:ILJ524338 IVB524332:IVF524338 JEX524332:JFB524338 JOT524332:JOX524338 JYP524332:JYT524338 KIL524332:KIP524338 KSH524332:KSL524338 LCD524332:LCH524338 LLZ524332:LMD524338 LVV524332:LVZ524338 MFR524332:MFV524338 MPN524332:MPR524338 MZJ524332:MZN524338 NJF524332:NJJ524338 NTB524332:NTF524338 OCX524332:ODB524338 OMT524332:OMX524338 OWP524332:OWT524338 PGL524332:PGP524338 PQH524332:PQL524338 QAD524332:QAH524338 QJZ524332:QKD524338 QTV524332:QTZ524338 RDR524332:RDV524338 RNN524332:RNR524338 RXJ524332:RXN524338 SHF524332:SHJ524338 SRB524332:SRF524338 TAX524332:TBB524338 TKT524332:TKX524338 TUP524332:TUT524338 UEL524332:UEP524338 UOH524332:UOL524338 UYD524332:UYH524338 VHZ524332:VID524338 VRV524332:VRZ524338 WBR524332:WBV524338 WLN524332:WLR524338 WVJ524332:WVN524338 C589868:F589874 IX589868:JB589874 ST589868:SX589874 ACP589868:ACT589874 AML589868:AMP589874 AWH589868:AWL589874 BGD589868:BGH589874 BPZ589868:BQD589874 BZV589868:BZZ589874 CJR589868:CJV589874 CTN589868:CTR589874 DDJ589868:DDN589874 DNF589868:DNJ589874 DXB589868:DXF589874 EGX589868:EHB589874 EQT589868:EQX589874 FAP589868:FAT589874 FKL589868:FKP589874 FUH589868:FUL589874 GED589868:GEH589874 GNZ589868:GOD589874 GXV589868:GXZ589874 HHR589868:HHV589874 HRN589868:HRR589874 IBJ589868:IBN589874 ILF589868:ILJ589874 IVB589868:IVF589874 JEX589868:JFB589874 JOT589868:JOX589874 JYP589868:JYT589874 KIL589868:KIP589874 KSH589868:KSL589874 LCD589868:LCH589874 LLZ589868:LMD589874 LVV589868:LVZ589874 MFR589868:MFV589874 MPN589868:MPR589874 MZJ589868:MZN589874 NJF589868:NJJ589874 NTB589868:NTF589874 OCX589868:ODB589874 OMT589868:OMX589874 OWP589868:OWT589874 PGL589868:PGP589874 PQH589868:PQL589874 QAD589868:QAH589874 QJZ589868:QKD589874 QTV589868:QTZ589874 RDR589868:RDV589874 RNN589868:RNR589874 RXJ589868:RXN589874 SHF589868:SHJ589874 SRB589868:SRF589874 TAX589868:TBB589874 TKT589868:TKX589874 TUP589868:TUT589874 UEL589868:UEP589874 UOH589868:UOL589874 UYD589868:UYH589874 VHZ589868:VID589874 VRV589868:VRZ589874 WBR589868:WBV589874 WLN589868:WLR589874 WVJ589868:WVN589874 C655404:F655410 IX655404:JB655410 ST655404:SX655410 ACP655404:ACT655410 AML655404:AMP655410 AWH655404:AWL655410 BGD655404:BGH655410 BPZ655404:BQD655410 BZV655404:BZZ655410 CJR655404:CJV655410 CTN655404:CTR655410 DDJ655404:DDN655410 DNF655404:DNJ655410 DXB655404:DXF655410 EGX655404:EHB655410 EQT655404:EQX655410 FAP655404:FAT655410 FKL655404:FKP655410 FUH655404:FUL655410 GED655404:GEH655410 GNZ655404:GOD655410 GXV655404:GXZ655410 HHR655404:HHV655410 HRN655404:HRR655410 IBJ655404:IBN655410 ILF655404:ILJ655410 IVB655404:IVF655410 JEX655404:JFB655410 JOT655404:JOX655410 JYP655404:JYT655410 KIL655404:KIP655410 KSH655404:KSL655410 LCD655404:LCH655410 LLZ655404:LMD655410 LVV655404:LVZ655410 MFR655404:MFV655410 MPN655404:MPR655410 MZJ655404:MZN655410 NJF655404:NJJ655410 NTB655404:NTF655410 OCX655404:ODB655410 OMT655404:OMX655410 OWP655404:OWT655410 PGL655404:PGP655410 PQH655404:PQL655410 QAD655404:QAH655410 QJZ655404:QKD655410 QTV655404:QTZ655410 RDR655404:RDV655410 RNN655404:RNR655410 RXJ655404:RXN655410 SHF655404:SHJ655410 SRB655404:SRF655410 TAX655404:TBB655410 TKT655404:TKX655410 TUP655404:TUT655410 UEL655404:UEP655410 UOH655404:UOL655410 UYD655404:UYH655410 VHZ655404:VID655410 VRV655404:VRZ655410 WBR655404:WBV655410 WLN655404:WLR655410 WVJ655404:WVN655410 C720940:F720946 IX720940:JB720946 ST720940:SX720946 ACP720940:ACT720946 AML720940:AMP720946 AWH720940:AWL720946 BGD720940:BGH720946 BPZ720940:BQD720946 BZV720940:BZZ720946 CJR720940:CJV720946 CTN720940:CTR720946 DDJ720940:DDN720946 DNF720940:DNJ720946 DXB720940:DXF720946 EGX720940:EHB720946 EQT720940:EQX720946 FAP720940:FAT720946 FKL720940:FKP720946 FUH720940:FUL720946 GED720940:GEH720946 GNZ720940:GOD720946 GXV720940:GXZ720946 HHR720940:HHV720946 HRN720940:HRR720946 IBJ720940:IBN720946 ILF720940:ILJ720946 IVB720940:IVF720946 JEX720940:JFB720946 JOT720940:JOX720946 JYP720940:JYT720946 KIL720940:KIP720946 KSH720940:KSL720946 LCD720940:LCH720946 LLZ720940:LMD720946 LVV720940:LVZ720946 MFR720940:MFV720946 MPN720940:MPR720946 MZJ720940:MZN720946 NJF720940:NJJ720946 NTB720940:NTF720946 OCX720940:ODB720946 OMT720940:OMX720946 OWP720940:OWT720946 PGL720940:PGP720946 PQH720940:PQL720946 QAD720940:QAH720946 QJZ720940:QKD720946 QTV720940:QTZ720946 RDR720940:RDV720946 RNN720940:RNR720946 RXJ720940:RXN720946 SHF720940:SHJ720946 SRB720940:SRF720946 TAX720940:TBB720946 TKT720940:TKX720946 TUP720940:TUT720946 UEL720940:UEP720946 UOH720940:UOL720946 UYD720940:UYH720946 VHZ720940:VID720946 VRV720940:VRZ720946 WBR720940:WBV720946 WLN720940:WLR720946 WVJ720940:WVN720946 C786476:F786482 IX786476:JB786482 ST786476:SX786482 ACP786476:ACT786482 AML786476:AMP786482 AWH786476:AWL786482 BGD786476:BGH786482 BPZ786476:BQD786482 BZV786476:BZZ786482 CJR786476:CJV786482 CTN786476:CTR786482 DDJ786476:DDN786482 DNF786476:DNJ786482 DXB786476:DXF786482 EGX786476:EHB786482 EQT786476:EQX786482 FAP786476:FAT786482 FKL786476:FKP786482 FUH786476:FUL786482 GED786476:GEH786482 GNZ786476:GOD786482 GXV786476:GXZ786482 HHR786476:HHV786482 HRN786476:HRR786482 IBJ786476:IBN786482 ILF786476:ILJ786482 IVB786476:IVF786482 JEX786476:JFB786482 JOT786476:JOX786482 JYP786476:JYT786482 KIL786476:KIP786482 KSH786476:KSL786482 LCD786476:LCH786482 LLZ786476:LMD786482 LVV786476:LVZ786482 MFR786476:MFV786482 MPN786476:MPR786482 MZJ786476:MZN786482 NJF786476:NJJ786482 NTB786476:NTF786482 OCX786476:ODB786482 OMT786476:OMX786482 OWP786476:OWT786482 PGL786476:PGP786482 PQH786476:PQL786482 QAD786476:QAH786482 QJZ786476:QKD786482 QTV786476:QTZ786482 RDR786476:RDV786482 RNN786476:RNR786482 RXJ786476:RXN786482 SHF786476:SHJ786482 SRB786476:SRF786482 TAX786476:TBB786482 TKT786476:TKX786482 TUP786476:TUT786482 UEL786476:UEP786482 UOH786476:UOL786482 UYD786476:UYH786482 VHZ786476:VID786482 VRV786476:VRZ786482 WBR786476:WBV786482 WLN786476:WLR786482 WVJ786476:WVN786482 C852012:F852018 IX852012:JB852018 ST852012:SX852018 ACP852012:ACT852018 AML852012:AMP852018 AWH852012:AWL852018 BGD852012:BGH852018 BPZ852012:BQD852018 BZV852012:BZZ852018 CJR852012:CJV852018 CTN852012:CTR852018 DDJ852012:DDN852018 DNF852012:DNJ852018 DXB852012:DXF852018 EGX852012:EHB852018 EQT852012:EQX852018 FAP852012:FAT852018 FKL852012:FKP852018 FUH852012:FUL852018 GED852012:GEH852018 GNZ852012:GOD852018 GXV852012:GXZ852018 HHR852012:HHV852018 HRN852012:HRR852018 IBJ852012:IBN852018 ILF852012:ILJ852018 IVB852012:IVF852018 JEX852012:JFB852018 JOT852012:JOX852018 JYP852012:JYT852018 KIL852012:KIP852018 KSH852012:KSL852018 LCD852012:LCH852018 LLZ852012:LMD852018 LVV852012:LVZ852018 MFR852012:MFV852018 MPN852012:MPR852018 MZJ852012:MZN852018 NJF852012:NJJ852018 NTB852012:NTF852018 OCX852012:ODB852018 OMT852012:OMX852018 OWP852012:OWT852018 PGL852012:PGP852018 PQH852012:PQL852018 QAD852012:QAH852018 QJZ852012:QKD852018 QTV852012:QTZ852018 RDR852012:RDV852018 RNN852012:RNR852018 RXJ852012:RXN852018 SHF852012:SHJ852018 SRB852012:SRF852018 TAX852012:TBB852018 TKT852012:TKX852018 TUP852012:TUT852018 UEL852012:UEP852018 UOH852012:UOL852018 UYD852012:UYH852018 VHZ852012:VID852018 VRV852012:VRZ852018 WBR852012:WBV852018 WLN852012:WLR852018 WVJ852012:WVN852018 C917548:F917554 IX917548:JB917554 ST917548:SX917554 ACP917548:ACT917554 AML917548:AMP917554 AWH917548:AWL917554 BGD917548:BGH917554 BPZ917548:BQD917554 BZV917548:BZZ917554 CJR917548:CJV917554 CTN917548:CTR917554 DDJ917548:DDN917554 DNF917548:DNJ917554 DXB917548:DXF917554 EGX917548:EHB917554 EQT917548:EQX917554 FAP917548:FAT917554 FKL917548:FKP917554 FUH917548:FUL917554 GED917548:GEH917554 GNZ917548:GOD917554 GXV917548:GXZ917554 HHR917548:HHV917554 HRN917548:HRR917554 IBJ917548:IBN917554 ILF917548:ILJ917554 IVB917548:IVF917554 JEX917548:JFB917554 JOT917548:JOX917554 JYP917548:JYT917554 KIL917548:KIP917554 KSH917548:KSL917554 LCD917548:LCH917554 LLZ917548:LMD917554 LVV917548:LVZ917554 MFR917548:MFV917554 MPN917548:MPR917554 MZJ917548:MZN917554 NJF917548:NJJ917554 NTB917548:NTF917554 OCX917548:ODB917554 OMT917548:OMX917554 OWP917548:OWT917554 PGL917548:PGP917554 PQH917548:PQL917554 QAD917548:QAH917554 QJZ917548:QKD917554 QTV917548:QTZ917554 RDR917548:RDV917554 RNN917548:RNR917554 RXJ917548:RXN917554 SHF917548:SHJ917554 SRB917548:SRF917554 TAX917548:TBB917554 TKT917548:TKX917554 TUP917548:TUT917554 UEL917548:UEP917554 UOH917548:UOL917554 UYD917548:UYH917554 VHZ917548:VID917554 VRV917548:VRZ917554 WBR917548:WBV917554 WLN917548:WLR917554 WVJ917548:WVN917554 C983084:F983090 IX983084:JB983090 ST983084:SX983090 ACP983084:ACT983090 AML983084:AMP983090 AWH983084:AWL983090 BGD983084:BGH983090 BPZ983084:BQD983090 BZV983084:BZZ983090 CJR983084:CJV983090 CTN983084:CTR983090 DDJ983084:DDN983090 DNF983084:DNJ983090 DXB983084:DXF983090 EGX983084:EHB983090 EQT983084:EQX983090 FAP983084:FAT983090 FKL983084:FKP983090 FUH983084:FUL983090 GED983084:GEH983090 GNZ983084:GOD983090 GXV983084:GXZ983090 HHR983084:HHV983090 HRN983084:HRR983090 IBJ983084:IBN983090 ILF983084:ILJ983090 IVB983084:IVF983090 JEX983084:JFB983090 JOT983084:JOX983090 JYP983084:JYT983090 KIL983084:KIP983090 KSH983084:KSL983090 LCD983084:LCH983090 LLZ983084:LMD983090 LVV983084:LVZ983090 MFR983084:MFV983090 MPN983084:MPR983090 MZJ983084:MZN983090 NJF983084:NJJ983090 NTB983084:NTF983090 OCX983084:ODB983090 OMT983084:OMX983090 OWP983084:OWT983090 PGL983084:PGP983090 PQH983084:PQL983090 QAD983084:QAH983090 QJZ983084:QKD983090 QTV983084:QTZ983090 RDR983084:RDV983090 RNN983084:RNR983090 RXJ983084:RXN983090 SHF983084:SHJ983090 SRB983084:SRF983090 TAX983084:TBB983090 TKT983084:TKX983090 TUP983084:TUT983090 UEL983084:UEP983090 UOH983084:UOL983090 UYD983084:UYH983090 VHZ983084:VID983090 VRV983084:VRZ983090 WBR983084:WBV983090 WLN983084:WLR983090 ST2:SX14 ACP2:ACT14 AML2:AMP14 AWH2:AWL14 BGD2:BGH14 BPZ2:BQD14 BZV2:BZZ14 CJR2:CJV14 CTN2:CTR14 DDJ2:DDN14 DNF2:DNJ14 DXB2:DXF14 EGX2:EHB14 EQT2:EQX14 FAP2:FAT14 FKL2:FKP14 FUH2:FUL14 GED2:GEH14 GNZ2:GOD14 GXV2:GXZ14 HHR2:HHV14 HRN2:HRR14 IBJ2:IBN14 ILF2:ILJ14 IVB2:IVF14 JEX2:JFB14 JOT2:JOX14 JYP2:JYT14 KIL2:KIP14 KSH2:KSL14 LCD2:LCH14 LLZ2:LMD14 LVV2:LVZ14 MFR2:MFV14 MPN2:MPR14 MZJ2:MZN14 NJF2:NJJ14 NTB2:NTF14 OCX2:ODB14 OMT2:OMX14 OWP2:OWT14 PGL2:PGP14 PQH2:PQL14 QAD2:QAH14 QJZ2:QKD14 QTV2:QTZ14 RDR2:RDV14 RNN2:RNR14 RXJ2:RXN14 SHF2:SHJ14 SRB2:SRF14 TAX2:TBB14 TKT2:TKX14 TUP2:TUT14 UEL2:UEP14 UOH2:UOL14 UYD2:UYH14 VHZ2:VID14 VRV2:VRZ14 WBR2:WBV14 WLN2:WLR14 WVJ2:WVN14 B11:B13 C14:F14 C10:F10 IX2:JB14 B8:B9" xr:uid="{00000000-0002-0000-0100-000001000000}"/>
    <dataValidation imeMode="hiragana" allowBlank="1" showInputMessage="1" showErrorMessage="1" prompt="契約書に記載された工事場所を入力_x000a_「例：上天草市大矢野町上地区内」" sqref="B4:F4" xr:uid="{5C519125-A3F7-43A1-B6B7-C14EFD83242A}"/>
    <dataValidation imeMode="hiragana" allowBlank="1" showInputMessage="1" showErrorMessage="1" prompt="契約書に記載された工事名を入力_x000a_「例：市道〇〇線舗装工事」" sqref="B3:F3" xr:uid="{8F82E62E-E89E-4D42-A16C-D88E70E64DE2}"/>
    <dataValidation imeMode="hiragana" allowBlank="1" showInputMessage="1" showErrorMessage="1" prompt="契約書に記載された工事番号を入力_x000a_「例：令和２年度　道舗第〇〇号」" sqref="B2:F2" xr:uid="{9BC17753-C614-4CCB-8249-3ABDB638261A}"/>
    <dataValidation imeMode="hiragana" allowBlank="1" showInputMessage="1" showErrorMessage="1" prompt="西暦下2桁／月／日で入力_x000a_「例：24/4/1」" sqref="B5:F5 B6:C6 E6:F6" xr:uid="{D3395F40-534F-4939-BDAF-E70D005211BC}"/>
    <dataValidation imeMode="hiragana" allowBlank="1" showInputMessage="1" showErrorMessage="1" prompt="数字のみ入力" sqref="B7:F7" xr:uid="{6235717A-DE27-4227-8348-1402A74D6B29}"/>
  </dataValidations>
  <hyperlinks>
    <hyperlink ref="A19" location="着工届!A1" display="着工届" xr:uid="{00000000-0004-0000-0100-000000000000}"/>
    <hyperlink ref="A23:C23" location="'統一様式-1'!A4" display="統一様式-1　代理人・技術者通知書" xr:uid="{00000000-0004-0000-0100-000001000000}"/>
    <hyperlink ref="A27:C27" location="'統一様式-4'!G27" display="様式－４（建設業退職金共済掛金収納書）" xr:uid="{00000000-0004-0000-0100-000002000000}"/>
    <hyperlink ref="A53:C53" location="'統一様式-29'!I17" display="統一様式-29　工事完成通知書（しゅん工届）" xr:uid="{00000000-0004-0000-0100-000003000000}"/>
    <hyperlink ref="A59:C59" location="'統一様式-30'!A2" display="統一様式-30　工事目的物引渡し申出書" xr:uid="{00000000-0004-0000-0100-000004000000}"/>
    <hyperlink ref="A19:C19" location="'様式-1'!K17" display="様式－１　着工届" xr:uid="{00000000-0004-0000-0100-000005000000}"/>
    <hyperlink ref="A26:C26" location="'統一様式-7'!J27" display="統一様式-7　品質証明員通知書" xr:uid="{00000000-0004-0000-0100-000006000000}"/>
    <hyperlink ref="A28:C28" location="'様式-２'!B12" display="様式－２　購入遅延・無購入申出書" xr:uid="{00000000-0004-0000-0100-000007000000}"/>
    <hyperlink ref="A29:C29" location="'様式-3'!A4" display="様式－３　法定外労働災害補償制度加入証明書" xr:uid="{00000000-0004-0000-0100-000008000000}"/>
    <hyperlink ref="A30:C30" location="'統一様式-5(1)（前払金）'!O6" display="統一様式-5(1)　請求書（前払金）" xr:uid="{00000000-0004-0000-0100-000009000000}"/>
    <hyperlink ref="A33:C33" location="'様式-６'!A2" display="様式－６　工事中標識設置届" xr:uid="{00000000-0004-0000-0100-00000A000000}"/>
    <hyperlink ref="A40:C40" location="'統一様式-15'!A1" display="統一様式-15　認定請求書（中間前金払）" xr:uid="{00000000-0004-0000-0100-00000B000000}"/>
    <hyperlink ref="A41:C41" location="'様式-７'!P7" display="様式-７　進捗額算定内訳書" xr:uid="{00000000-0004-0000-0100-00000C000000}"/>
    <hyperlink ref="A42:C42" location="'統一様式-5(1)（中間）'!A2" display="統一様式-5(1)　請求書（中間前払金）" xr:uid="{00000000-0004-0000-0100-00000E000000}"/>
    <hyperlink ref="A43:C43" location="'統一様式-16'!M17" display="統一様式-16　指定部分完成通知書" xr:uid="{00000000-0004-0000-0100-00000F000000}"/>
    <hyperlink ref="A44:C44" location="'統一様式-17'!A2" display="統一様式-17　指定部分引渡書" xr:uid="{00000000-0004-0000-0100-000010000000}"/>
    <hyperlink ref="A37:C37" location="'統一様式-9'!A1" display="統一様式-9　工事打合せ簿" xr:uid="{00000000-0004-0000-0100-000011000000}"/>
    <hyperlink ref="A45:C45" location="'統一様式-5(1)（指定）'!A2" display="統一様式-5(1)　請求書（指定部分完済払金）" xr:uid="{00000000-0004-0000-0100-000012000000}"/>
    <hyperlink ref="A46:C46" location="'統一様式-19'!A2" display="統一様式-19　出来形部分確認請求書" xr:uid="{00000000-0004-0000-0100-000013000000}"/>
    <hyperlink ref="A47:C47" location="'統一様式-5(1)（部分）'!A1" display="統一様式-5(1)　請求書（部分払金）" xr:uid="{00000000-0004-0000-0100-000014000000}"/>
    <hyperlink ref="A48:C48" location="'統一様式-22'!A1" display="統一様式-22　部分使用協議書・承諾書" xr:uid="{00000000-0004-0000-0100-000015000000}"/>
    <hyperlink ref="A49:C49" location="'統一様式-23'!A1" display="統一様式-23　工事延期届" xr:uid="{00000000-0004-0000-0100-000016000000}"/>
    <hyperlink ref="A50:C50" location="'統一様式-24'!A2" display="統一様式-24　支給品受領書" xr:uid="{00000000-0004-0000-0100-000017000000}"/>
    <hyperlink ref="A51:C51" location="'統一様式-25'!A2" display="統一様式-25　支給品精算書" xr:uid="{00000000-0004-0000-0100-000018000000}"/>
    <hyperlink ref="A52:C52" location="'統一様式-28'!A2" display="統一様式-28　現場発生品調書" xr:uid="{00000000-0004-0000-0100-000019000000}"/>
    <hyperlink ref="A38:C38" location="'統一様式-12'!A2" display="統一様式-12　確認・立会依頼書" xr:uid="{00000000-0004-0000-0100-00001A000000}"/>
    <hyperlink ref="A56:C56" location="様式‐16!A1" display="様式-１６　破壊検査箇所復築完了届" xr:uid="{00000000-0004-0000-0100-00001C000000}"/>
    <hyperlink ref="A57:C57" location="'様式-17'!A1" display="様式-１７　工事手直し請書" xr:uid="{00000000-0004-0000-0100-00001D000000}"/>
    <hyperlink ref="A58:C58" location="'統一様式-21'!A2" display="統一様式-21　手直し工事完了届" xr:uid="{00000000-0004-0000-0100-00001E000000}"/>
    <hyperlink ref="A60:C60" location="'統一様式-5(1)（完成）'!L18" display="統一様式-5(1)　請求書（完成代金）" xr:uid="{00000000-0004-0000-0100-000020000000}"/>
    <hyperlink ref="A21" location="着工届!A1" display="着工届" xr:uid="{00000000-0004-0000-0100-000021000000}"/>
    <hyperlink ref="A21:C21" location="'統一様式-3(1)'!A15" display="統一様式-3(1)　工程表" xr:uid="{00000000-0004-0000-0100-000022000000}"/>
    <hyperlink ref="A20" location="着工届!A1" display="着工届" xr:uid="{1F8DBEB1-4B4B-4F2E-9D5A-B0F38B87002F}"/>
    <hyperlink ref="A20:C20" location="'統一様式-2'!A20" display="統一様式-2　請負代金内訳書" xr:uid="{2457908C-96D5-47BC-9172-E0F98456B01F}"/>
    <hyperlink ref="A22" location="着工届!A1" display="着工届" xr:uid="{1EB87273-917C-48C0-A2EA-850FF7C2287A}"/>
    <hyperlink ref="A22:C22" location="'統一様式-3(2)'!A15" display="統一様式-3(2)　変更工程表" xr:uid="{1B3B8BFC-934F-4515-902F-3BF42A5E53A9}"/>
    <hyperlink ref="A25:C25" location="'統一様式-1(3)'!D27" display="統一様式-1(3)　代理人・技術者　変更" xr:uid="{91413AE9-C657-417E-80AA-E2B3DDC7A156}"/>
    <hyperlink ref="A24:C24" location="'統一様式-1(2)'!A9" display="統一様式-1(2)　経歴書" xr:uid="{B376572E-9BCB-470F-92E6-8FD578D0B59A}"/>
    <hyperlink ref="A31:C31" location="'様式-４'!I8" display="様式－４　事前協議チェックシート（電子納品）" xr:uid="{890DA305-D2DE-4382-AB60-CE8C16934745}"/>
    <hyperlink ref="A32:C32" location="'様式-５'!I9" display="様式－５　事前協議シート（情報共有システム）" xr:uid="{76E70164-FC56-4384-AA1D-D3B8797CAF64}"/>
    <hyperlink ref="A61:C61" location="'様式-18'!A2" display="様式－１８　保証書に係る受領書" xr:uid="{35962643-B652-426F-9263-8C49F88D4FBB}"/>
    <hyperlink ref="A62:C62" location="'様式-19'!A2" display="様式－１９　契約保証金還付請求書" xr:uid="{D77B8100-4527-423F-ACF2-18D5E725C465}"/>
    <hyperlink ref="A34:C34" location="別記様式1!I4" display="別記様式１　施工体制台帳" xr:uid="{6D30C498-A7B1-4435-A279-26ED8B8038F7}"/>
    <hyperlink ref="A35:C35" location="別記様式4!A2" display="別記様式４　作業員名簿" xr:uid="{EB5163FF-094C-4427-8059-D349A9746B5A}"/>
    <hyperlink ref="A36:C36" location="別記様式７!A1" display="別記様式７　再下請負通知書" xr:uid="{EFF8F3FE-2D8D-448A-9A86-304F46D8F1CD}"/>
    <hyperlink ref="A17" location="着工届!A1" display="着工届" xr:uid="{160E43E3-1C37-45AE-B61B-E984BEA9EC60}"/>
    <hyperlink ref="A18" location="着工届!A1" display="着工届" xr:uid="{7E52F6E1-95A0-4D67-8ADA-5A60301CA90C}"/>
    <hyperlink ref="A17:C17" location="様式!J2" display="課税（免税）事業者届出書" xr:uid="{68F285BA-9802-466D-915A-C874A2B093B7}"/>
    <hyperlink ref="A18:C18" location="別記様式!S9" display="別記様式　上天草市暴力団排除条例に係る誓約書" xr:uid="{F35D5675-8585-489D-9A5E-74FA6360C702}"/>
    <hyperlink ref="A55:C55" location="'統一様式-34(1)'!A63" display="様式－１４　創意工夫・社会性等に関する実施状況に係る開示の同意" xr:uid="{2CD1EC3A-6201-4BD0-8ADA-6FCEC4111D17}"/>
    <hyperlink ref="A39:C39" location="'統一様式-14'!O8" display="統一様式-14　工事履行報告書" xr:uid="{C161AEBC-D03A-4FEE-B5EE-A32DC2176CE2}"/>
    <hyperlink ref="A54:C54" location="'様式-2０'!A1" display="様式-２０　再資源化等報告書" xr:uid="{69E42E96-B75B-466C-B3DA-BB37D7B6BED9}"/>
  </hyperlinks>
  <pageMargins left="0.7" right="0.7" top="0.75" bottom="0.75" header="0.3" footer="0.3"/>
  <pageSetup paperSize="9" scale="7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C4B07-C5BD-434E-B706-C93899568136}">
  <sheetPr codeName="Sheet12">
    <tabColor rgb="FF92D050"/>
    <pageSetUpPr fitToPage="1"/>
  </sheetPr>
  <dimension ref="A1:AD48"/>
  <sheetViews>
    <sheetView showGridLines="0" view="pageBreakPreview" zoomScaleNormal="100" zoomScaleSheetLayoutView="100" workbookViewId="0">
      <selection activeCell="Z4" sqref="Z4:AD4"/>
    </sheetView>
  </sheetViews>
  <sheetFormatPr defaultColWidth="3.625" defaultRowHeight="13.5"/>
  <cols>
    <col min="1" max="16384" width="3.625" style="366"/>
  </cols>
  <sheetData>
    <row r="1" spans="1:30">
      <c r="A1" s="827" t="s">
        <v>737</v>
      </c>
      <c r="B1" s="392"/>
      <c r="C1" s="392"/>
      <c r="D1" s="392"/>
      <c r="E1" s="392"/>
      <c r="F1" s="392"/>
      <c r="G1" s="392"/>
      <c r="H1" s="392"/>
      <c r="I1" s="392"/>
      <c r="J1" s="392"/>
      <c r="K1" s="392"/>
      <c r="L1" s="392"/>
      <c r="M1" s="392"/>
      <c r="N1" s="392"/>
      <c r="O1" s="392"/>
      <c r="P1" s="392"/>
      <c r="Q1" s="392"/>
      <c r="R1" s="392"/>
      <c r="S1" s="392"/>
      <c r="T1" s="392"/>
      <c r="U1" s="392"/>
      <c r="V1" s="392"/>
      <c r="W1" s="392"/>
      <c r="X1" s="392"/>
      <c r="Y1" s="392"/>
    </row>
    <row r="2" spans="1:30">
      <c r="A2" s="392"/>
      <c r="B2" s="392"/>
      <c r="C2" s="392"/>
      <c r="D2" s="392"/>
      <c r="E2" s="392"/>
      <c r="F2" s="392"/>
      <c r="G2" s="392"/>
      <c r="H2" s="392"/>
      <c r="I2" s="392"/>
      <c r="J2" s="392"/>
      <c r="K2" s="392"/>
      <c r="L2" s="392"/>
      <c r="M2" s="392"/>
      <c r="N2" s="392"/>
      <c r="O2" s="392"/>
      <c r="P2" s="392"/>
      <c r="Q2" s="392"/>
      <c r="R2" s="392"/>
      <c r="S2" s="392"/>
      <c r="T2" s="392"/>
      <c r="U2" s="392"/>
      <c r="V2" s="392"/>
      <c r="W2" s="392"/>
      <c r="X2" s="392"/>
      <c r="Y2" s="392"/>
    </row>
    <row r="3" spans="1:30" ht="18.75">
      <c r="A3" s="1631" t="s">
        <v>738</v>
      </c>
      <c r="B3" s="1631"/>
      <c r="C3" s="1631"/>
      <c r="D3" s="1631"/>
      <c r="E3" s="1631"/>
      <c r="F3" s="1631"/>
      <c r="G3" s="1631"/>
      <c r="H3" s="1631"/>
      <c r="I3" s="1631"/>
      <c r="J3" s="1631"/>
      <c r="K3" s="1631"/>
      <c r="L3" s="1631"/>
      <c r="M3" s="1631"/>
      <c r="N3" s="1631"/>
      <c r="O3" s="1631"/>
      <c r="P3" s="1631"/>
      <c r="Q3" s="1631"/>
      <c r="R3" s="1631"/>
      <c r="S3" s="1631"/>
      <c r="T3" s="1631"/>
      <c r="U3" s="1631"/>
      <c r="V3" s="1631"/>
      <c r="W3" s="1631"/>
      <c r="X3" s="1631"/>
      <c r="Y3" s="1631"/>
      <c r="Z3" s="1382" t="s">
        <v>385</v>
      </c>
      <c r="AA3" s="1382"/>
      <c r="AB3" s="1382"/>
      <c r="AC3" s="1382"/>
      <c r="AD3" s="1382"/>
    </row>
    <row r="4" spans="1:30">
      <c r="A4" s="392"/>
      <c r="B4" s="392"/>
      <c r="C4" s="392"/>
      <c r="D4" s="392"/>
      <c r="E4" s="392"/>
      <c r="F4" s="392"/>
      <c r="G4" s="392"/>
      <c r="H4" s="392"/>
      <c r="I4" s="392"/>
      <c r="J4" s="392"/>
      <c r="K4" s="392"/>
      <c r="L4" s="392"/>
      <c r="M4" s="392"/>
      <c r="N4" s="392"/>
      <c r="O4" s="392"/>
      <c r="P4" s="392"/>
      <c r="Q4" s="392"/>
      <c r="R4" s="392"/>
      <c r="S4" s="392"/>
      <c r="T4" s="392"/>
      <c r="U4" s="392"/>
      <c r="V4" s="392"/>
      <c r="W4" s="392"/>
      <c r="X4" s="392"/>
      <c r="Y4" s="392"/>
      <c r="Z4" s="1382" t="s">
        <v>606</v>
      </c>
      <c r="AA4" s="1382"/>
      <c r="AB4" s="1382"/>
      <c r="AC4" s="1382"/>
      <c r="AD4" s="1382"/>
    </row>
    <row r="5" spans="1:30">
      <c r="A5" s="392"/>
      <c r="B5" s="392" t="s">
        <v>698</v>
      </c>
      <c r="C5" s="392" t="s">
        <v>699</v>
      </c>
      <c r="D5" s="392"/>
      <c r="E5" s="392"/>
      <c r="F5" s="392"/>
      <c r="G5" s="392"/>
      <c r="H5" s="392"/>
      <c r="I5" s="392"/>
      <c r="J5" s="392"/>
      <c r="K5" s="392"/>
      <c r="L5" s="392"/>
      <c r="M5" s="392"/>
      <c r="N5" s="392"/>
      <c r="O5" s="392"/>
      <c r="P5" s="392"/>
      <c r="Q5" s="392"/>
      <c r="R5" s="392"/>
      <c r="S5" s="392"/>
      <c r="T5" s="392"/>
      <c r="U5" s="392"/>
      <c r="V5" s="392"/>
      <c r="W5" s="392"/>
      <c r="X5" s="392"/>
      <c r="Y5" s="392"/>
    </row>
    <row r="6" spans="1:30">
      <c r="A6" s="392"/>
      <c r="B6" s="392"/>
      <c r="C6" s="392"/>
      <c r="D6" s="392"/>
      <c r="E6" s="392"/>
      <c r="F6" s="392"/>
      <c r="G6" s="392"/>
      <c r="H6" s="392"/>
      <c r="I6" s="392"/>
      <c r="J6" s="392"/>
      <c r="K6" s="392"/>
      <c r="L6" s="392"/>
      <c r="M6" s="392"/>
      <c r="N6" s="392"/>
      <c r="O6" s="392"/>
      <c r="P6" s="392"/>
      <c r="Q6" s="392"/>
      <c r="R6" s="1622" t="str">
        <f>IF(入力表!D26="","令和　　年　　月　　日",入力表!D26)</f>
        <v>令和　　年　　月　　日</v>
      </c>
      <c r="S6" s="1622"/>
      <c r="T6" s="1622"/>
      <c r="U6" s="1622"/>
      <c r="V6" s="1622"/>
      <c r="W6" s="1622"/>
      <c r="X6" s="392"/>
      <c r="Y6" s="392"/>
    </row>
    <row r="7" spans="1:30">
      <c r="A7" s="392"/>
      <c r="B7" s="392"/>
      <c r="C7" s="392"/>
      <c r="D7" s="392"/>
      <c r="E7" s="392"/>
      <c r="F7" s="392"/>
      <c r="G7" s="392"/>
      <c r="H7" s="392"/>
      <c r="I7" s="392"/>
      <c r="J7" s="392"/>
      <c r="K7" s="392"/>
      <c r="L7" s="392"/>
      <c r="M7" s="392"/>
      <c r="N7" s="392"/>
      <c r="O7" s="392"/>
      <c r="P7" s="392"/>
      <c r="Q7" s="392"/>
      <c r="R7" s="392"/>
      <c r="S7" s="392"/>
      <c r="T7" s="392"/>
      <c r="U7" s="392"/>
      <c r="V7" s="392"/>
      <c r="W7" s="392"/>
      <c r="X7" s="392"/>
      <c r="Y7" s="392"/>
    </row>
    <row r="8" spans="1:30">
      <c r="A8" s="392"/>
      <c r="B8" s="828"/>
      <c r="C8" s="392"/>
      <c r="D8" s="392"/>
      <c r="E8" s="392"/>
      <c r="F8" s="392"/>
      <c r="G8" s="392"/>
      <c r="H8" s="392"/>
      <c r="I8" s="392"/>
      <c r="J8" s="392"/>
      <c r="K8" s="392"/>
      <c r="L8" s="392"/>
      <c r="M8" s="392"/>
      <c r="N8" s="392"/>
      <c r="O8" s="392"/>
      <c r="P8" s="392"/>
      <c r="Q8" s="392"/>
      <c r="R8" s="392"/>
      <c r="S8" s="392"/>
      <c r="T8" s="392"/>
      <c r="U8" s="392"/>
      <c r="V8" s="392"/>
      <c r="W8" s="392"/>
      <c r="X8" s="392"/>
      <c r="Y8" s="392"/>
    </row>
    <row r="9" spans="1:30">
      <c r="A9" s="392"/>
      <c r="B9" s="392"/>
      <c r="C9" s="392"/>
      <c r="D9" s="1587" t="s">
        <v>700</v>
      </c>
      <c r="E9" s="1587"/>
      <c r="F9" s="1587"/>
      <c r="G9" s="1587"/>
      <c r="H9" s="1587"/>
      <c r="I9" s="1587"/>
      <c r="J9" s="1587"/>
      <c r="K9" s="392"/>
      <c r="L9" s="392"/>
      <c r="M9" s="392"/>
      <c r="N9" s="392"/>
      <c r="O9" s="392"/>
      <c r="P9" s="392"/>
      <c r="Q9" s="392"/>
      <c r="R9" s="392"/>
      <c r="S9" s="392"/>
      <c r="T9" s="392"/>
      <c r="U9" s="392"/>
      <c r="V9" s="392"/>
      <c r="W9" s="392"/>
      <c r="X9" s="392"/>
      <c r="Y9" s="392"/>
    </row>
    <row r="10" spans="1:30">
      <c r="A10" s="392"/>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row>
    <row r="11" spans="1:30">
      <c r="A11" s="392"/>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row>
    <row r="12" spans="1:30">
      <c r="A12" s="392"/>
      <c r="B12" s="392"/>
      <c r="C12" s="392"/>
      <c r="D12" s="392"/>
      <c r="E12" s="392"/>
      <c r="F12" s="392"/>
      <c r="G12" s="392"/>
      <c r="H12" s="392"/>
      <c r="I12" s="392"/>
      <c r="J12" s="392"/>
      <c r="K12" s="392"/>
      <c r="L12" s="392"/>
      <c r="M12" s="392"/>
      <c r="N12" s="392"/>
      <c r="O12" s="392"/>
      <c r="P12" s="829"/>
      <c r="Q12" s="1588" t="str">
        <f>IF(入力表!B11="","",入力表!B11)</f>
        <v/>
      </c>
      <c r="R12" s="1588"/>
      <c r="S12" s="1588"/>
      <c r="T12" s="1588"/>
      <c r="U12" s="1588"/>
      <c r="V12" s="1588"/>
      <c r="W12" s="1588"/>
      <c r="X12" s="1588"/>
      <c r="Y12" s="1588"/>
    </row>
    <row r="13" spans="1:30">
      <c r="A13" s="392"/>
      <c r="B13" s="392"/>
      <c r="C13" s="392"/>
      <c r="D13" s="392"/>
      <c r="E13" s="392"/>
      <c r="F13" s="392"/>
      <c r="G13" s="392"/>
      <c r="H13" s="392"/>
      <c r="I13" s="392"/>
      <c r="J13" s="392"/>
      <c r="K13" s="392"/>
      <c r="L13" s="392"/>
      <c r="M13" s="392"/>
      <c r="N13" s="392"/>
      <c r="O13" s="829" t="s">
        <v>654</v>
      </c>
      <c r="P13" s="392"/>
      <c r="Q13" s="1588" t="str">
        <f>IF(入力表!B12="","",入力表!B12)</f>
        <v/>
      </c>
      <c r="R13" s="1588"/>
      <c r="S13" s="1588"/>
      <c r="T13" s="1588"/>
      <c r="U13" s="1588"/>
      <c r="V13" s="1588"/>
      <c r="W13" s="1588"/>
      <c r="X13" s="1588"/>
      <c r="Y13" s="1588"/>
    </row>
    <row r="14" spans="1:30">
      <c r="A14" s="392"/>
      <c r="B14" s="392"/>
      <c r="C14" s="392"/>
      <c r="D14" s="392"/>
      <c r="E14" s="392"/>
      <c r="F14" s="392"/>
      <c r="G14" s="392"/>
      <c r="H14" s="392"/>
      <c r="I14" s="392"/>
      <c r="J14" s="392"/>
      <c r="K14" s="392"/>
      <c r="L14" s="392"/>
      <c r="M14" s="392"/>
      <c r="N14" s="392"/>
      <c r="O14" s="392"/>
      <c r="P14" s="392"/>
      <c r="Q14" s="1588" t="str">
        <f>IF(入力表!B13="","",入力表!B13)</f>
        <v/>
      </c>
      <c r="R14" s="1588"/>
      <c r="S14" s="1588"/>
      <c r="T14" s="1588"/>
      <c r="U14" s="1588"/>
      <c r="V14" s="1588"/>
      <c r="W14" s="1588"/>
      <c r="X14" s="825" t="s">
        <v>613</v>
      </c>
      <c r="Y14" s="820"/>
    </row>
    <row r="15" spans="1:30" ht="18.75">
      <c r="A15" s="392"/>
      <c r="B15" s="830"/>
      <c r="C15" s="830"/>
      <c r="D15" s="830"/>
      <c r="E15" s="831"/>
      <c r="F15" s="831"/>
      <c r="G15" s="831"/>
      <c r="H15" s="831"/>
      <c r="I15" s="831"/>
      <c r="J15" s="831"/>
      <c r="K15" s="831"/>
      <c r="L15" s="831"/>
      <c r="M15" s="831"/>
      <c r="N15" s="831"/>
      <c r="O15" s="392"/>
      <c r="P15" s="392"/>
      <c r="Q15" s="392"/>
      <c r="R15" s="392"/>
      <c r="S15" s="392"/>
      <c r="T15" s="392"/>
      <c r="U15" s="392"/>
      <c r="V15" s="392"/>
      <c r="W15" s="392"/>
      <c r="X15" s="392"/>
      <c r="Y15" s="392"/>
    </row>
    <row r="16" spans="1:30">
      <c r="A16" s="392"/>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row>
    <row r="17" spans="1:25">
      <c r="A17" s="392"/>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row>
    <row r="18" spans="1:25" ht="21.95" customHeight="1">
      <c r="A18" s="392"/>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row>
    <row r="19" spans="1:25" ht="42" customHeight="1">
      <c r="A19" s="392"/>
      <c r="B19" s="392"/>
      <c r="C19" s="392"/>
      <c r="D19" s="1630" t="str">
        <f>"　 "&amp;IF(入力表!B5="","令和　　年　　月　　日",TEXT(入力表!B5,"ggge年m月d日"))&amp;"付けをもって請負契約を締結した"&amp;IF(入力表!B3="","　　　　　　　　　工事",入力表!B3)&amp;"の品質証明員を下記のとおり定めたので、資格及び経歴を添えて通知します。"</f>
        <v>　 令和　　年　　月　　日付けをもって請負契約を締結した　　　　　　　　　工事の品質証明員を下記のとおり定めたので、資格及び経歴を添えて通知します。</v>
      </c>
      <c r="E19" s="1630"/>
      <c r="F19" s="1630"/>
      <c r="G19" s="1630"/>
      <c r="H19" s="1630"/>
      <c r="I19" s="1630"/>
      <c r="J19" s="1630"/>
      <c r="K19" s="1630"/>
      <c r="L19" s="1630"/>
      <c r="M19" s="1630"/>
      <c r="N19" s="1630"/>
      <c r="O19" s="1630"/>
      <c r="P19" s="1630"/>
      <c r="Q19" s="1630"/>
      <c r="R19" s="1630"/>
      <c r="S19" s="1630"/>
      <c r="T19" s="1630"/>
      <c r="U19" s="1630"/>
      <c r="V19" s="1630"/>
      <c r="W19" s="1630"/>
      <c r="X19" s="1630"/>
      <c r="Y19" s="392"/>
    </row>
    <row r="20" spans="1:25">
      <c r="A20" s="392"/>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row>
    <row r="21" spans="1:25">
      <c r="A21" s="392"/>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row>
    <row r="22" spans="1:25">
      <c r="A22" s="392"/>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row>
    <row r="23" spans="1:25">
      <c r="A23" s="392"/>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row>
    <row r="24" spans="1:25">
      <c r="A24" s="1594" t="s">
        <v>616</v>
      </c>
      <c r="B24" s="1594"/>
      <c r="C24" s="1594"/>
      <c r="D24" s="1594"/>
      <c r="E24" s="1594"/>
      <c r="F24" s="1594"/>
      <c r="G24" s="1594"/>
      <c r="H24" s="1594"/>
      <c r="I24" s="1594"/>
      <c r="J24" s="1594"/>
      <c r="K24" s="1594"/>
      <c r="L24" s="1594"/>
      <c r="M24" s="1594"/>
      <c r="N24" s="1594"/>
      <c r="O24" s="1594"/>
      <c r="P24" s="1594"/>
      <c r="Q24" s="1594"/>
      <c r="R24" s="1594"/>
      <c r="S24" s="1594"/>
      <c r="T24" s="1594"/>
      <c r="U24" s="1594"/>
      <c r="V24" s="1594"/>
      <c r="W24" s="1594"/>
      <c r="X24" s="1594"/>
      <c r="Y24" s="1594"/>
    </row>
    <row r="25" spans="1:25">
      <c r="A25" s="392"/>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row>
    <row r="26" spans="1:25">
      <c r="A26" s="392"/>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row>
    <row r="27" spans="1:25" ht="13.5" customHeight="1">
      <c r="A27" s="392"/>
      <c r="B27" s="392"/>
      <c r="C27" s="392"/>
      <c r="D27" s="1627" t="s">
        <v>739</v>
      </c>
      <c r="E27" s="1627"/>
      <c r="F27" s="1627"/>
      <c r="G27" s="1627"/>
      <c r="H27" s="1627"/>
      <c r="I27" s="392"/>
      <c r="J27" s="1588"/>
      <c r="K27" s="1588"/>
      <c r="L27" s="1588"/>
      <c r="M27" s="1588"/>
      <c r="N27" s="1588"/>
      <c r="O27" s="1588"/>
      <c r="P27" s="1588"/>
      <c r="Q27" s="1588"/>
      <c r="R27" s="1588"/>
      <c r="S27" s="1588"/>
      <c r="T27" s="392"/>
      <c r="U27" s="392"/>
      <c r="V27" s="392"/>
      <c r="W27" s="392"/>
      <c r="X27" s="392"/>
      <c r="Y27" s="392"/>
    </row>
    <row r="28" spans="1:25">
      <c r="A28" s="392"/>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row>
    <row r="29" spans="1:25">
      <c r="A29" s="392"/>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row>
    <row r="30" spans="1:25">
      <c r="A30" s="392"/>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row>
    <row r="31" spans="1:25">
      <c r="A31" s="392"/>
      <c r="B31" s="392"/>
      <c r="C31" s="392"/>
      <c r="D31" s="1627" t="s">
        <v>740</v>
      </c>
      <c r="E31" s="1627"/>
      <c r="F31" s="1627"/>
      <c r="G31" s="1627"/>
      <c r="H31" s="1627"/>
      <c r="J31" s="1629"/>
      <c r="K31" s="1629"/>
      <c r="L31" s="1629"/>
      <c r="M31" s="1629"/>
      <c r="N31" s="1629"/>
      <c r="O31" s="1629"/>
      <c r="P31" s="1629"/>
      <c r="Q31" s="1629"/>
      <c r="R31" s="1629"/>
      <c r="S31" s="1629"/>
      <c r="T31" s="392"/>
      <c r="U31" s="392"/>
      <c r="V31" s="392"/>
      <c r="W31" s="392"/>
      <c r="X31" s="392"/>
      <c r="Y31" s="392"/>
    </row>
    <row r="32" spans="1:25">
      <c r="A32" s="392"/>
      <c r="B32" s="392"/>
      <c r="C32" s="392"/>
      <c r="D32" s="392"/>
      <c r="E32" s="392"/>
      <c r="F32" s="392"/>
      <c r="G32" s="392"/>
      <c r="H32" s="392"/>
      <c r="I32" s="392"/>
      <c r="J32" s="392"/>
      <c r="K32" s="392"/>
      <c r="L32" s="392"/>
      <c r="W32" s="392"/>
      <c r="X32" s="392"/>
      <c r="Y32" s="392"/>
    </row>
    <row r="33" spans="1:25">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row>
    <row r="34" spans="1:25">
      <c r="A34" s="392"/>
      <c r="B34" s="392"/>
      <c r="C34" s="392"/>
      <c r="D34" s="392"/>
      <c r="E34" s="392"/>
      <c r="F34" s="392"/>
      <c r="G34" s="392"/>
      <c r="H34" s="392"/>
      <c r="I34" s="1590"/>
      <c r="J34" s="1590"/>
      <c r="K34" s="1590"/>
      <c r="L34" s="1590"/>
      <c r="M34" s="1590"/>
      <c r="N34" s="1590"/>
      <c r="O34" s="1590"/>
      <c r="P34" s="1590"/>
      <c r="Q34" s="1590"/>
      <c r="R34" s="1590"/>
      <c r="S34" s="392"/>
      <c r="T34" s="392"/>
      <c r="U34" s="392"/>
      <c r="V34" s="392"/>
      <c r="W34" s="392"/>
      <c r="X34" s="392"/>
      <c r="Y34" s="392"/>
    </row>
    <row r="35" spans="1:25">
      <c r="A35" s="392"/>
      <c r="B35" s="392"/>
      <c r="C35" s="392"/>
      <c r="D35" s="1627" t="s">
        <v>741</v>
      </c>
      <c r="E35" s="1627"/>
      <c r="F35" s="1627"/>
      <c r="G35" s="1627"/>
      <c r="H35" s="1627"/>
      <c r="I35" s="392"/>
      <c r="J35" s="1588"/>
      <c r="K35" s="1588"/>
      <c r="L35" s="1588"/>
      <c r="M35" s="1588"/>
      <c r="N35" s="1588"/>
      <c r="O35" s="1588"/>
      <c r="P35" s="1588"/>
      <c r="Q35" s="1588"/>
      <c r="R35" s="1588"/>
      <c r="S35" s="1588"/>
      <c r="T35" s="821"/>
      <c r="U35" s="392"/>
      <c r="V35" s="392"/>
      <c r="W35" s="392"/>
      <c r="X35" s="392"/>
      <c r="Y35" s="392"/>
    </row>
    <row r="36" spans="1:25">
      <c r="A36" s="392"/>
      <c r="B36" s="392"/>
      <c r="C36" s="392"/>
      <c r="D36" s="392"/>
      <c r="E36" s="392"/>
      <c r="F36" s="392"/>
      <c r="G36" s="392"/>
      <c r="H36" s="392"/>
      <c r="I36" s="392"/>
      <c r="J36" s="1588"/>
      <c r="K36" s="1588"/>
      <c r="L36" s="1588"/>
      <c r="M36" s="1588"/>
      <c r="N36" s="1588"/>
      <c r="O36" s="1588"/>
      <c r="P36" s="1588"/>
      <c r="Q36" s="1588"/>
      <c r="R36" s="1588"/>
      <c r="S36" s="1588"/>
      <c r="T36" s="821"/>
      <c r="U36" s="392"/>
      <c r="V36" s="392"/>
      <c r="W36" s="392"/>
      <c r="X36" s="392"/>
      <c r="Y36" s="392"/>
    </row>
    <row r="37" spans="1:25">
      <c r="A37" s="392"/>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row>
    <row r="38" spans="1:25">
      <c r="A38" s="392"/>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row>
    <row r="39" spans="1:25">
      <c r="A39" s="392"/>
      <c r="B39" s="392"/>
      <c r="C39" s="392"/>
      <c r="D39" s="392" t="s">
        <v>742</v>
      </c>
      <c r="E39" s="392"/>
      <c r="F39" s="392"/>
      <c r="G39" s="392"/>
      <c r="H39" s="392"/>
      <c r="I39" s="392"/>
      <c r="J39" s="392"/>
      <c r="K39" s="392"/>
      <c r="L39" s="392"/>
      <c r="M39" s="392"/>
      <c r="N39" s="392"/>
      <c r="O39" s="392"/>
      <c r="P39" s="392"/>
      <c r="Q39" s="392"/>
      <c r="R39" s="392"/>
      <c r="S39" s="392"/>
      <c r="T39" s="392"/>
      <c r="U39" s="392"/>
      <c r="V39" s="392"/>
      <c r="W39" s="392"/>
      <c r="X39" s="392"/>
      <c r="Y39" s="392"/>
    </row>
    <row r="40" spans="1:25">
      <c r="A40" s="392"/>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row>
    <row r="41" spans="1:25" ht="18.75" customHeight="1">
      <c r="A41" s="392"/>
      <c r="B41" s="392"/>
      <c r="C41" s="392"/>
      <c r="D41" s="392"/>
      <c r="E41" s="1628" t="s">
        <v>392</v>
      </c>
      <c r="F41" s="1628"/>
      <c r="G41" s="1628"/>
      <c r="H41" s="1628"/>
      <c r="I41" s="1628"/>
      <c r="J41" s="1628"/>
      <c r="K41" s="1628"/>
      <c r="L41" s="1628"/>
      <c r="M41" s="1628"/>
      <c r="N41" s="1624" t="s">
        <v>743</v>
      </c>
      <c r="O41" s="1625"/>
      <c r="P41" s="1625"/>
      <c r="Q41" s="1626"/>
      <c r="R41" s="1624" t="s">
        <v>744</v>
      </c>
      <c r="S41" s="1625"/>
      <c r="T41" s="1625"/>
      <c r="U41" s="1625"/>
      <c r="V41" s="1625"/>
      <c r="W41" s="1625"/>
      <c r="X41" s="1626"/>
      <c r="Y41" s="392"/>
    </row>
    <row r="42" spans="1:25" ht="18.75" customHeight="1">
      <c r="A42" s="392"/>
      <c r="B42" s="392"/>
      <c r="C42" s="392"/>
      <c r="D42" s="392"/>
      <c r="E42" s="1632"/>
      <c r="F42" s="1633"/>
      <c r="G42" s="1633"/>
      <c r="H42" s="1633"/>
      <c r="I42" s="1633"/>
      <c r="J42" s="1633"/>
      <c r="K42" s="1633"/>
      <c r="L42" s="1633"/>
      <c r="M42" s="1634"/>
      <c r="N42" s="1624"/>
      <c r="O42" s="1625"/>
      <c r="P42" s="1625"/>
      <c r="Q42" s="1626"/>
      <c r="R42" s="1624"/>
      <c r="S42" s="1625"/>
      <c r="T42" s="1625"/>
      <c r="U42" s="1625"/>
      <c r="V42" s="1625"/>
      <c r="W42" s="1625"/>
      <c r="X42" s="1626"/>
      <c r="Y42" s="392"/>
    </row>
    <row r="43" spans="1:25" ht="18.75" customHeight="1">
      <c r="A43" s="392"/>
      <c r="B43" s="392"/>
      <c r="C43" s="392"/>
      <c r="D43" s="392"/>
      <c r="E43" s="1635"/>
      <c r="F43" s="1633"/>
      <c r="G43" s="1633"/>
      <c r="H43" s="1633"/>
      <c r="I43" s="1633"/>
      <c r="J43" s="1633"/>
      <c r="K43" s="1633"/>
      <c r="L43" s="1633"/>
      <c r="M43" s="1634"/>
      <c r="N43" s="1624"/>
      <c r="O43" s="1625"/>
      <c r="P43" s="1625"/>
      <c r="Q43" s="1626"/>
      <c r="R43" s="1624"/>
      <c r="S43" s="1625"/>
      <c r="T43" s="1625"/>
      <c r="U43" s="1625"/>
      <c r="V43" s="1625"/>
      <c r="W43" s="1625"/>
      <c r="X43" s="1626"/>
      <c r="Y43" s="392"/>
    </row>
    <row r="44" spans="1:25" ht="18.75" customHeight="1">
      <c r="A44" s="392"/>
      <c r="B44" s="392"/>
      <c r="C44" s="392"/>
      <c r="D44" s="392"/>
      <c r="E44" s="1635"/>
      <c r="F44" s="1633"/>
      <c r="G44" s="1633"/>
      <c r="H44" s="1633"/>
      <c r="I44" s="1633"/>
      <c r="J44" s="1633"/>
      <c r="K44" s="1633"/>
      <c r="L44" s="1633"/>
      <c r="M44" s="1634"/>
      <c r="N44" s="1624"/>
      <c r="O44" s="1625"/>
      <c r="P44" s="1625"/>
      <c r="Q44" s="1626"/>
      <c r="R44" s="1624"/>
      <c r="S44" s="1625"/>
      <c r="T44" s="1625"/>
      <c r="U44" s="1625"/>
      <c r="V44" s="1625"/>
      <c r="W44" s="1625"/>
      <c r="X44" s="1626"/>
      <c r="Y44" s="392"/>
    </row>
    <row r="45" spans="1:25" ht="18.75" customHeight="1">
      <c r="A45" s="392"/>
      <c r="B45" s="392"/>
      <c r="C45" s="392"/>
      <c r="D45" s="392"/>
      <c r="E45" s="1635"/>
      <c r="F45" s="1633"/>
      <c r="G45" s="1633"/>
      <c r="H45" s="1633"/>
      <c r="I45" s="1633"/>
      <c r="J45" s="1633"/>
      <c r="K45" s="1633"/>
      <c r="L45" s="1633"/>
      <c r="M45" s="1634"/>
      <c r="N45" s="1624"/>
      <c r="O45" s="1625"/>
      <c r="P45" s="1625"/>
      <c r="Q45" s="1626"/>
      <c r="R45" s="1624"/>
      <c r="S45" s="1625"/>
      <c r="T45" s="1625"/>
      <c r="U45" s="1625"/>
      <c r="V45" s="1625"/>
      <c r="W45" s="1625"/>
      <c r="X45" s="1626"/>
      <c r="Y45" s="392"/>
    </row>
    <row r="46" spans="1:25" ht="18.75" customHeight="1">
      <c r="A46" s="392"/>
      <c r="B46" s="392"/>
      <c r="C46" s="392"/>
      <c r="D46" s="392"/>
      <c r="E46" s="1635"/>
      <c r="F46" s="1633"/>
      <c r="G46" s="1633"/>
      <c r="H46" s="1633"/>
      <c r="I46" s="1633"/>
      <c r="J46" s="1633"/>
      <c r="K46" s="1633"/>
      <c r="L46" s="1633"/>
      <c r="M46" s="1634"/>
      <c r="N46" s="1624"/>
      <c r="O46" s="1625"/>
      <c r="P46" s="1625"/>
      <c r="Q46" s="1626"/>
      <c r="R46" s="1624"/>
      <c r="S46" s="1625"/>
      <c r="T46" s="1625"/>
      <c r="U46" s="1625"/>
      <c r="V46" s="1625"/>
      <c r="W46" s="1625"/>
      <c r="X46" s="1626"/>
      <c r="Y46" s="392"/>
    </row>
    <row r="47" spans="1:25" ht="18.7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row>
    <row r="48" spans="1:25">
      <c r="A48" s="392"/>
      <c r="B48" s="392"/>
      <c r="C48" s="392" t="s">
        <v>745</v>
      </c>
      <c r="D48" s="392"/>
      <c r="E48" s="392"/>
      <c r="F48" s="392"/>
      <c r="G48" s="392"/>
      <c r="H48" s="392"/>
      <c r="I48" s="392"/>
      <c r="J48" s="392"/>
      <c r="K48" s="392"/>
      <c r="L48" s="392"/>
      <c r="M48" s="392"/>
      <c r="N48" s="392"/>
      <c r="O48" s="392"/>
      <c r="P48" s="392"/>
      <c r="Q48" s="392"/>
      <c r="R48" s="392"/>
      <c r="S48" s="392"/>
      <c r="T48" s="392"/>
      <c r="U48" s="392"/>
      <c r="V48" s="392"/>
      <c r="W48" s="392"/>
      <c r="X48" s="392"/>
      <c r="Y48" s="392"/>
    </row>
  </sheetData>
  <mergeCells count="36">
    <mergeCell ref="R42:X42"/>
    <mergeCell ref="R43:X43"/>
    <mergeCell ref="R44:X44"/>
    <mergeCell ref="R45:X45"/>
    <mergeCell ref="R46:X46"/>
    <mergeCell ref="E42:M42"/>
    <mergeCell ref="E43:M43"/>
    <mergeCell ref="E44:M44"/>
    <mergeCell ref="E45:M45"/>
    <mergeCell ref="E46:M46"/>
    <mergeCell ref="N42:Q42"/>
    <mergeCell ref="N43:Q43"/>
    <mergeCell ref="N44:Q44"/>
    <mergeCell ref="N45:Q45"/>
    <mergeCell ref="N46:Q46"/>
    <mergeCell ref="Z3:AD3"/>
    <mergeCell ref="Z4:AD4"/>
    <mergeCell ref="A24:Y24"/>
    <mergeCell ref="J27:S27"/>
    <mergeCell ref="A3:Y3"/>
    <mergeCell ref="J31:S31"/>
    <mergeCell ref="R6:W6"/>
    <mergeCell ref="D9:J9"/>
    <mergeCell ref="D19:X19"/>
    <mergeCell ref="D31:H31"/>
    <mergeCell ref="Q12:Y12"/>
    <mergeCell ref="Q13:Y13"/>
    <mergeCell ref="Q14:W14"/>
    <mergeCell ref="D27:H27"/>
    <mergeCell ref="I34:R34"/>
    <mergeCell ref="N41:Q41"/>
    <mergeCell ref="R41:X41"/>
    <mergeCell ref="D35:H35"/>
    <mergeCell ref="E41:M41"/>
    <mergeCell ref="J35:S35"/>
    <mergeCell ref="J36:S36"/>
  </mergeCells>
  <phoneticPr fontId="9"/>
  <conditionalFormatting sqref="E42:E46">
    <cfRule type="cellIs" dxfId="2064" priority="3" operator="equal">
      <formula>""</formula>
    </cfRule>
  </conditionalFormatting>
  <conditionalFormatting sqref="J35:J36">
    <cfRule type="cellIs" dxfId="2063" priority="4" operator="equal">
      <formula>""</formula>
    </cfRule>
  </conditionalFormatting>
  <conditionalFormatting sqref="J27:S27">
    <cfRule type="cellIs" dxfId="2062" priority="6" operator="equal">
      <formula>""</formula>
    </cfRule>
  </conditionalFormatting>
  <conditionalFormatting sqref="J31:S31">
    <cfRule type="cellIs" dxfId="2061" priority="5" operator="equal">
      <formula>""</formula>
    </cfRule>
  </conditionalFormatting>
  <conditionalFormatting sqref="N42:N46">
    <cfRule type="cellIs" dxfId="2060" priority="2" operator="equal">
      <formula>""</formula>
    </cfRule>
  </conditionalFormatting>
  <conditionalFormatting sqref="R42:R46">
    <cfRule type="cellIs" dxfId="2059" priority="1" operator="equal">
      <formula>""</formula>
    </cfRule>
  </conditionalFormatting>
  <hyperlinks>
    <hyperlink ref="Z3" location="工事関係書類一覧表!A1" display="一覧表へ戻る" xr:uid="{0085D9DA-5129-4C48-B7FE-D897CE9F2219}"/>
    <hyperlink ref="Z3:AD3" location="工事関係書類一覧表!F21" display="一覧表へ戻る" xr:uid="{3BF9CC98-0BBA-49E0-AE43-B433C070DA58}"/>
    <hyperlink ref="Z4" location="工事関係書類一覧表!A1" display="一覧表へ戻る" xr:uid="{A84BF342-D456-48F5-B176-448C1BB6EC81}"/>
    <hyperlink ref="Z4:AD4" location="入力表!D26" display="入力表へ戻る" xr:uid="{C3C3EE4B-35FA-4F70-A4A2-C1E89DC461BA}"/>
  </hyperlinks>
  <printOptions horizontalCentered="1" gridLinesSet="0"/>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6605E-1DC0-4061-8323-574360625ACB}">
  <sheetPr codeName="Sheet14"/>
  <dimension ref="A1:L38"/>
  <sheetViews>
    <sheetView showGridLines="0" view="pageBreakPreview" zoomScaleNormal="100" zoomScaleSheetLayoutView="100" workbookViewId="0">
      <selection activeCell="G2" sqref="G2:H2"/>
    </sheetView>
  </sheetViews>
  <sheetFormatPr defaultColWidth="9" defaultRowHeight="13.5"/>
  <cols>
    <col min="1" max="1" width="25.875" style="699" customWidth="1"/>
    <col min="2" max="2" width="26.875" style="699" customWidth="1"/>
    <col min="3" max="3" width="10.625" style="699" customWidth="1"/>
    <col min="4" max="4" width="7.25" style="699" customWidth="1"/>
    <col min="5" max="5" width="3.75" style="699" customWidth="1"/>
    <col min="6" max="6" width="17.75" style="699" customWidth="1"/>
    <col min="7" max="7" width="9" style="699" customWidth="1"/>
    <col min="8" max="10" width="9" style="699"/>
    <col min="11" max="11" width="6.25" style="699" customWidth="1"/>
    <col min="12" max="16384" width="9" style="699"/>
  </cols>
  <sheetData>
    <row r="1" spans="1:12" ht="24" customHeight="1">
      <c r="A1" s="699" t="s">
        <v>746</v>
      </c>
      <c r="G1" s="1382" t="s">
        <v>385</v>
      </c>
      <c r="H1" s="1382"/>
    </row>
    <row r="2" spans="1:12" ht="24" customHeight="1">
      <c r="A2" s="1649" t="s">
        <v>747</v>
      </c>
      <c r="B2" s="1649"/>
      <c r="C2" s="1649"/>
      <c r="D2" s="1649"/>
      <c r="E2" s="1649"/>
      <c r="F2" s="1649"/>
      <c r="G2" s="1382" t="s">
        <v>606</v>
      </c>
      <c r="H2" s="1382"/>
    </row>
    <row r="3" spans="1:12" ht="6" customHeight="1">
      <c r="A3" s="700"/>
      <c r="B3" s="700"/>
      <c r="C3" s="700"/>
      <c r="D3" s="700"/>
      <c r="E3" s="700"/>
      <c r="F3" s="700"/>
    </row>
    <row r="4" spans="1:12" ht="27" customHeight="1">
      <c r="A4" s="832" t="s">
        <v>748</v>
      </c>
      <c r="B4" s="1644" t="str">
        <f>IF(入力表!B12="","",入力表!B12)</f>
        <v/>
      </c>
      <c r="C4" s="1644"/>
      <c r="D4" s="1644"/>
      <c r="E4" s="1644"/>
      <c r="F4" s="1644"/>
    </row>
    <row r="5" spans="1:12" ht="27" customHeight="1">
      <c r="A5" s="832" t="s">
        <v>749</v>
      </c>
      <c r="B5" s="823" t="str">
        <f>IF(入力表!B8="","",入力表!B8)</f>
        <v/>
      </c>
      <c r="C5" s="823" t="s">
        <v>750</v>
      </c>
      <c r="D5" s="1636"/>
      <c r="E5" s="1637"/>
      <c r="F5" s="1638"/>
      <c r="J5" s="295"/>
      <c r="K5" s="295"/>
      <c r="L5" s="295"/>
    </row>
    <row r="6" spans="1:12" ht="27" customHeight="1">
      <c r="A6" s="832" t="s">
        <v>751</v>
      </c>
      <c r="B6" s="823" t="str">
        <f>IF(入力表!B9="","",入力表!B9)</f>
        <v/>
      </c>
      <c r="C6" s="823" t="s">
        <v>750</v>
      </c>
      <c r="D6" s="1636"/>
      <c r="E6" s="1637"/>
      <c r="F6" s="1638"/>
      <c r="J6" s="295"/>
      <c r="K6" s="295"/>
      <c r="L6" s="295"/>
    </row>
    <row r="7" spans="1:12" ht="27" customHeight="1">
      <c r="A7" s="833" t="s">
        <v>1947</v>
      </c>
      <c r="B7" s="823"/>
      <c r="C7" s="823" t="s">
        <v>750</v>
      </c>
      <c r="D7" s="1636"/>
      <c r="E7" s="1637"/>
      <c r="F7" s="1638"/>
    </row>
    <row r="8" spans="1:12" ht="24" customHeight="1">
      <c r="A8" s="1646" t="s">
        <v>752</v>
      </c>
      <c r="B8" s="832" t="s">
        <v>753</v>
      </c>
      <c r="C8" s="1644" t="str">
        <f>IF(入力表!B2="","",入力表!B2)</f>
        <v/>
      </c>
      <c r="D8" s="1644"/>
      <c r="E8" s="1644"/>
      <c r="F8" s="1644"/>
    </row>
    <row r="9" spans="1:12" ht="24" customHeight="1">
      <c r="A9" s="1646"/>
      <c r="B9" s="832" t="s">
        <v>754</v>
      </c>
      <c r="C9" s="1647" t="str">
        <f>IF(入力表!B3="","",入力表!B3)</f>
        <v/>
      </c>
      <c r="D9" s="1647"/>
      <c r="E9" s="1647"/>
      <c r="F9" s="1647"/>
    </row>
    <row r="10" spans="1:12" ht="24" customHeight="1">
      <c r="A10" s="1646"/>
      <c r="B10" s="832" t="s">
        <v>755</v>
      </c>
      <c r="C10" s="1644" t="str">
        <f>IF(入力表!B4="","",入力表!B4)</f>
        <v/>
      </c>
      <c r="D10" s="1644"/>
      <c r="E10" s="1644"/>
      <c r="F10" s="1644"/>
    </row>
    <row r="11" spans="1:12" ht="24" customHeight="1">
      <c r="A11" s="1646"/>
      <c r="B11" s="832" t="s">
        <v>756</v>
      </c>
      <c r="C11" s="1639" t="str">
        <f>IF(入力表!B6="","令和　　年　　月　　日",入力表!B6)</f>
        <v>令和　　年　　月　　日</v>
      </c>
      <c r="D11" s="1640"/>
      <c r="E11" s="853" t="s">
        <v>328</v>
      </c>
      <c r="F11" s="1084" t="str">
        <f>IF(入力表!E6="","令和　　年　　月　　日",入力表!E6)</f>
        <v>令和　　年　　月　　日</v>
      </c>
    </row>
    <row r="12" spans="1:12" ht="24" customHeight="1">
      <c r="A12" s="1646"/>
      <c r="B12" s="832" t="s">
        <v>757</v>
      </c>
      <c r="C12" s="1648" t="str">
        <f>IF(入力表!B7="","",入力表!B7)</f>
        <v/>
      </c>
      <c r="D12" s="1648"/>
      <c r="E12" s="1648"/>
      <c r="F12" s="1648"/>
    </row>
    <row r="13" spans="1:12" ht="24" customHeight="1">
      <c r="A13" s="1646"/>
      <c r="B13" s="832" t="s">
        <v>758</v>
      </c>
      <c r="C13" s="1644"/>
      <c r="D13" s="1644"/>
      <c r="E13" s="1644"/>
      <c r="F13" s="1644"/>
    </row>
    <row r="14" spans="1:12" ht="24" customHeight="1">
      <c r="A14" s="1646"/>
      <c r="B14" s="832" t="s">
        <v>759</v>
      </c>
      <c r="C14" s="1643"/>
      <c r="D14" s="1643"/>
      <c r="E14" s="1643"/>
      <c r="F14" s="1643"/>
    </row>
    <row r="15" spans="1:12" ht="24" customHeight="1">
      <c r="A15" s="1646"/>
      <c r="B15" s="833" t="s">
        <v>760</v>
      </c>
      <c r="C15" s="1644"/>
      <c r="D15" s="1644"/>
      <c r="E15" s="1644"/>
      <c r="F15" s="1644"/>
    </row>
    <row r="16" spans="1:12" ht="24" customHeight="1">
      <c r="A16" s="1646" t="s">
        <v>761</v>
      </c>
      <c r="B16" s="832" t="s">
        <v>753</v>
      </c>
      <c r="C16" s="1644"/>
      <c r="D16" s="1644"/>
      <c r="E16" s="1644"/>
      <c r="F16" s="1644"/>
    </row>
    <row r="17" spans="1:6" ht="24" customHeight="1">
      <c r="A17" s="1646"/>
      <c r="B17" s="832" t="s">
        <v>754</v>
      </c>
      <c r="C17" s="1647"/>
      <c r="D17" s="1647"/>
      <c r="E17" s="1647"/>
      <c r="F17" s="1647"/>
    </row>
    <row r="18" spans="1:6" ht="24" customHeight="1">
      <c r="A18" s="1646"/>
      <c r="B18" s="832" t="s">
        <v>755</v>
      </c>
      <c r="C18" s="1644"/>
      <c r="D18" s="1644"/>
      <c r="E18" s="1644"/>
      <c r="F18" s="1644"/>
    </row>
    <row r="19" spans="1:6" ht="24" customHeight="1">
      <c r="A19" s="1646"/>
      <c r="B19" s="832" t="s">
        <v>756</v>
      </c>
      <c r="C19" s="1641"/>
      <c r="D19" s="1642"/>
      <c r="E19" s="853" t="s">
        <v>328</v>
      </c>
      <c r="F19" s="854"/>
    </row>
    <row r="20" spans="1:6" ht="24" customHeight="1">
      <c r="A20" s="1646"/>
      <c r="B20" s="832" t="s">
        <v>757</v>
      </c>
      <c r="C20" s="1648"/>
      <c r="D20" s="1648"/>
      <c r="E20" s="1648"/>
      <c r="F20" s="1648"/>
    </row>
    <row r="21" spans="1:6" ht="24" customHeight="1">
      <c r="A21" s="1646"/>
      <c r="B21" s="832" t="s">
        <v>758</v>
      </c>
      <c r="C21" s="1644"/>
      <c r="D21" s="1644"/>
      <c r="E21" s="1644"/>
      <c r="F21" s="1644"/>
    </row>
    <row r="22" spans="1:6" ht="24" customHeight="1">
      <c r="A22" s="1646"/>
      <c r="B22" s="832" t="s">
        <v>759</v>
      </c>
      <c r="C22" s="1643"/>
      <c r="D22" s="1643"/>
      <c r="E22" s="1643"/>
      <c r="F22" s="1643"/>
    </row>
    <row r="23" spans="1:6" ht="24" customHeight="1">
      <c r="A23" s="1646"/>
      <c r="B23" s="833" t="s">
        <v>760</v>
      </c>
      <c r="C23" s="1644"/>
      <c r="D23" s="1644"/>
      <c r="E23" s="1644"/>
      <c r="F23" s="1644"/>
    </row>
    <row r="24" spans="1:6" ht="24" customHeight="1">
      <c r="A24" s="1646" t="s">
        <v>762</v>
      </c>
      <c r="B24" s="832" t="s">
        <v>753</v>
      </c>
      <c r="C24" s="1644"/>
      <c r="D24" s="1644"/>
      <c r="E24" s="1644"/>
      <c r="F24" s="1644"/>
    </row>
    <row r="25" spans="1:6" ht="24" customHeight="1">
      <c r="A25" s="1646"/>
      <c r="B25" s="832" t="s">
        <v>754</v>
      </c>
      <c r="C25" s="1647"/>
      <c r="D25" s="1647"/>
      <c r="E25" s="1647"/>
      <c r="F25" s="1647"/>
    </row>
    <row r="26" spans="1:6" ht="24" customHeight="1">
      <c r="A26" s="1646"/>
      <c r="B26" s="832" t="s">
        <v>755</v>
      </c>
      <c r="C26" s="1644"/>
      <c r="D26" s="1644"/>
      <c r="E26" s="1644"/>
      <c r="F26" s="1644"/>
    </row>
    <row r="27" spans="1:6" ht="24" customHeight="1">
      <c r="A27" s="1646"/>
      <c r="B27" s="832" t="s">
        <v>756</v>
      </c>
      <c r="C27" s="1641"/>
      <c r="D27" s="1642"/>
      <c r="E27" s="853" t="s">
        <v>328</v>
      </c>
      <c r="F27" s="854"/>
    </row>
    <row r="28" spans="1:6" ht="24" customHeight="1">
      <c r="A28" s="1646"/>
      <c r="B28" s="832" t="s">
        <v>757</v>
      </c>
      <c r="C28" s="1648"/>
      <c r="D28" s="1648"/>
      <c r="E28" s="1648"/>
      <c r="F28" s="1648"/>
    </row>
    <row r="29" spans="1:6" ht="24" customHeight="1">
      <c r="A29" s="1646"/>
      <c r="B29" s="832" t="s">
        <v>758</v>
      </c>
      <c r="C29" s="1644"/>
      <c r="D29" s="1644"/>
      <c r="E29" s="1644"/>
      <c r="F29" s="1644"/>
    </row>
    <row r="30" spans="1:6" ht="24" customHeight="1">
      <c r="A30" s="1646"/>
      <c r="B30" s="832" t="s">
        <v>759</v>
      </c>
      <c r="C30" s="1643"/>
      <c r="D30" s="1643"/>
      <c r="E30" s="1643"/>
      <c r="F30" s="1643"/>
    </row>
    <row r="31" spans="1:6" ht="24" customHeight="1">
      <c r="A31" s="1646"/>
      <c r="B31" s="833" t="s">
        <v>760</v>
      </c>
      <c r="C31" s="1644"/>
      <c r="D31" s="1644"/>
      <c r="E31" s="1644"/>
      <c r="F31" s="1644"/>
    </row>
    <row r="32" spans="1:6" ht="11.25" customHeight="1">
      <c r="A32" s="834"/>
      <c r="B32" s="835"/>
      <c r="C32" s="836"/>
      <c r="D32" s="836"/>
      <c r="E32" s="836"/>
      <c r="F32" s="836"/>
    </row>
    <row r="33" spans="1:6" ht="17.25" customHeight="1">
      <c r="A33" s="1645" t="s">
        <v>763</v>
      </c>
      <c r="B33" s="1645"/>
      <c r="C33" s="1645"/>
      <c r="D33" s="1645"/>
      <c r="E33" s="1645"/>
      <c r="F33" s="1645"/>
    </row>
    <row r="34" spans="1:6" ht="39" customHeight="1">
      <c r="A34" s="1645" t="s">
        <v>764</v>
      </c>
      <c r="B34" s="1645"/>
      <c r="C34" s="1645"/>
      <c r="D34" s="1645"/>
      <c r="E34" s="1645"/>
      <c r="F34" s="1645"/>
    </row>
    <row r="35" spans="1:6" ht="26.25" customHeight="1">
      <c r="A35" s="1645" t="s">
        <v>765</v>
      </c>
      <c r="B35" s="1645"/>
      <c r="C35" s="1645"/>
      <c r="D35" s="1645"/>
      <c r="E35" s="1645"/>
      <c r="F35" s="1645"/>
    </row>
    <row r="36" spans="1:6" ht="26.25" customHeight="1">
      <c r="A36" s="1645" t="s">
        <v>766</v>
      </c>
      <c r="B36" s="1645"/>
      <c r="C36" s="1645"/>
      <c r="D36" s="1645"/>
      <c r="E36" s="1645"/>
      <c r="F36" s="1645"/>
    </row>
    <row r="37" spans="1:6" ht="26.25" customHeight="1">
      <c r="A37" s="1645" t="s">
        <v>767</v>
      </c>
      <c r="B37" s="1645"/>
      <c r="C37" s="1645"/>
      <c r="D37" s="1645"/>
      <c r="E37" s="1645"/>
      <c r="F37" s="1645"/>
    </row>
    <row r="38" spans="1:6" ht="26.25" customHeight="1">
      <c r="A38" s="1645" t="s">
        <v>768</v>
      </c>
      <c r="B38" s="1645"/>
      <c r="C38" s="1645"/>
      <c r="D38" s="1645"/>
      <c r="E38" s="1645"/>
      <c r="F38" s="1645"/>
    </row>
  </sheetData>
  <mergeCells count="40">
    <mergeCell ref="A16:A23"/>
    <mergeCell ref="G1:H1"/>
    <mergeCell ref="G2:H2"/>
    <mergeCell ref="C16:F16"/>
    <mergeCell ref="C17:F17"/>
    <mergeCell ref="C18:F18"/>
    <mergeCell ref="C20:F20"/>
    <mergeCell ref="A2:F2"/>
    <mergeCell ref="A8:A15"/>
    <mergeCell ref="C8:F8"/>
    <mergeCell ref="C9:F9"/>
    <mergeCell ref="C10:F10"/>
    <mergeCell ref="C12:F12"/>
    <mergeCell ref="C13:F13"/>
    <mergeCell ref="B4:F4"/>
    <mergeCell ref="D5:F5"/>
    <mergeCell ref="A35:F35"/>
    <mergeCell ref="A36:F36"/>
    <mergeCell ref="A37:F37"/>
    <mergeCell ref="A38:F38"/>
    <mergeCell ref="C22:F22"/>
    <mergeCell ref="C23:F23"/>
    <mergeCell ref="A33:F33"/>
    <mergeCell ref="A34:F34"/>
    <mergeCell ref="A24:A31"/>
    <mergeCell ref="C24:F24"/>
    <mergeCell ref="C25:F25"/>
    <mergeCell ref="C26:F26"/>
    <mergeCell ref="C28:F28"/>
    <mergeCell ref="C29:F29"/>
    <mergeCell ref="C30:F30"/>
    <mergeCell ref="C31:F31"/>
    <mergeCell ref="D6:F6"/>
    <mergeCell ref="D7:F7"/>
    <mergeCell ref="C11:D11"/>
    <mergeCell ref="C19:D19"/>
    <mergeCell ref="C27:D27"/>
    <mergeCell ref="C14:F14"/>
    <mergeCell ref="C15:F15"/>
    <mergeCell ref="C21:F21"/>
  </mergeCells>
  <phoneticPr fontId="9"/>
  <conditionalFormatting sqref="B7">
    <cfRule type="cellIs" dxfId="2058" priority="8" operator="equal">
      <formula>""</formula>
    </cfRule>
  </conditionalFormatting>
  <conditionalFormatting sqref="C13:F15">
    <cfRule type="cellIs" dxfId="2057" priority="6" operator="equal">
      <formula>""</formula>
    </cfRule>
  </conditionalFormatting>
  <conditionalFormatting sqref="D5:D7">
    <cfRule type="cellIs" dxfId="2056" priority="9" operator="equal">
      <formula>""</formula>
    </cfRule>
  </conditionalFormatting>
  <conditionalFormatting sqref="C16:F18 C20:F23 C19 E19:F19">
    <cfRule type="cellIs" dxfId="2055" priority="2" operator="equal">
      <formula>""</formula>
    </cfRule>
  </conditionalFormatting>
  <conditionalFormatting sqref="C24:F26 C28:F31 C27 E27:F27">
    <cfRule type="cellIs" dxfId="2054" priority="1" operator="equal">
      <formula>""</formula>
    </cfRule>
  </conditionalFormatting>
  <hyperlinks>
    <hyperlink ref="G1" location="工事関係書類一覧表!A1" display="一覧表へ戻る" xr:uid="{2D1071F1-7288-488E-A29C-A26D5B26B4C5}"/>
    <hyperlink ref="G2" location="工事関係書類一覧表!A1" display="一覧表へ戻る" xr:uid="{2A2CDD21-07A2-474C-A23D-76D9F857FE33}"/>
    <hyperlink ref="G1:H1" location="工事関係書類一覧表!F20" display="一覧表へ戻る" xr:uid="{F80BC2DA-CA46-43F5-9AA3-C155D7C6C9E2}"/>
  </hyperlinks>
  <printOptions horizontalCentered="1" verticalCentered="1"/>
  <pageMargins left="0.70866141732283472" right="0.62992125984251968" top="0.27559055118110237" bottom="0.19685039370078741" header="0.31496062992125984" footer="0.19685039370078741"/>
  <pageSetup paperSize="9" scale="95" fitToWidth="0"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92D050"/>
    <pageSetUpPr fitToPage="1"/>
  </sheetPr>
  <dimension ref="A1:M49"/>
  <sheetViews>
    <sheetView showGridLines="0" view="pageBreakPreview" zoomScaleNormal="100" zoomScaleSheetLayoutView="100" workbookViewId="0">
      <selection activeCell="L6" sqref="L6:M6"/>
    </sheetView>
  </sheetViews>
  <sheetFormatPr defaultColWidth="9" defaultRowHeight="13.5"/>
  <cols>
    <col min="1" max="1" width="3.125" style="394" customWidth="1"/>
    <col min="2" max="9" width="10.375" style="394" customWidth="1"/>
    <col min="10" max="10" width="3.625" style="394" customWidth="1"/>
    <col min="11" max="16384" width="9" style="394"/>
  </cols>
  <sheetData>
    <row r="1" spans="1:13">
      <c r="A1" s="394" t="s">
        <v>769</v>
      </c>
    </row>
    <row r="5" spans="1:13" ht="17.25">
      <c r="A5" s="426" t="s">
        <v>66</v>
      </c>
      <c r="B5" s="426"/>
      <c r="C5" s="426"/>
      <c r="D5" s="426"/>
      <c r="E5" s="426"/>
      <c r="F5" s="426"/>
      <c r="G5" s="426"/>
      <c r="H5" s="426"/>
      <c r="I5" s="426"/>
      <c r="L5" s="1656" t="s">
        <v>385</v>
      </c>
      <c r="M5" s="1656"/>
    </row>
    <row r="6" spans="1:13">
      <c r="L6" s="1656" t="s">
        <v>606</v>
      </c>
      <c r="M6" s="1656"/>
    </row>
    <row r="7" spans="1:13">
      <c r="L7" s="1656" t="s">
        <v>770</v>
      </c>
      <c r="M7" s="1656"/>
    </row>
    <row r="9" spans="1:13">
      <c r="F9" s="425"/>
      <c r="H9" s="1657" t="str">
        <f>IF(入力表!D27="","令和　 年 　月 　日",入力表!D27)</f>
        <v>令和　 年 　月 　日</v>
      </c>
      <c r="I9" s="1657"/>
    </row>
    <row r="10" spans="1:13">
      <c r="B10" s="424" t="s">
        <v>771</v>
      </c>
    </row>
    <row r="11" spans="1:13">
      <c r="F11" s="423"/>
    </row>
    <row r="12" spans="1:13">
      <c r="B12" s="1666" t="s">
        <v>772</v>
      </c>
      <c r="C12" s="1666"/>
      <c r="D12" s="1666"/>
      <c r="E12" s="366"/>
    </row>
    <row r="14" spans="1:13">
      <c r="G14" s="422"/>
      <c r="H14" s="422"/>
      <c r="I14" s="422"/>
    </row>
    <row r="15" spans="1:13">
      <c r="G15" s="422"/>
      <c r="H15" s="422"/>
      <c r="I15" s="422"/>
    </row>
    <row r="16" spans="1:13" ht="13.5" customHeight="1">
      <c r="G16" s="1676" t="str">
        <f>IF(入力表!B11="","",入力表!B11)</f>
        <v/>
      </c>
      <c r="H16" s="1676"/>
      <c r="I16" s="1676"/>
    </row>
    <row r="17" spans="1:9">
      <c r="F17" s="394" t="s">
        <v>654</v>
      </c>
      <c r="G17" s="1677" t="str">
        <f>IF(入力表!B12="","",入力表!B12)</f>
        <v/>
      </c>
      <c r="H17" s="1677"/>
      <c r="I17" s="1677"/>
    </row>
    <row r="18" spans="1:9">
      <c r="G18" s="1678" t="str">
        <f>IF(入力表!B13="","",入力表!B13)</f>
        <v/>
      </c>
      <c r="H18" s="1678"/>
      <c r="I18" s="1678"/>
    </row>
    <row r="21" spans="1:9" ht="14.25">
      <c r="A21" s="421" t="s">
        <v>773</v>
      </c>
      <c r="B21" s="421"/>
      <c r="C21" s="421"/>
      <c r="D21" s="421"/>
      <c r="E21" s="421"/>
      <c r="F21" s="421"/>
      <c r="G21" s="421"/>
      <c r="H21" s="421"/>
      <c r="I21" s="421"/>
    </row>
    <row r="22" spans="1:9" ht="14.25">
      <c r="A22" s="420"/>
      <c r="B22" s="420"/>
      <c r="C22" s="420"/>
      <c r="D22" s="420"/>
      <c r="E22" s="420"/>
      <c r="F22" s="420"/>
      <c r="G22" s="420"/>
      <c r="H22" s="420"/>
      <c r="I22" s="420"/>
    </row>
    <row r="24" spans="1:9">
      <c r="B24" s="394" t="s">
        <v>774</v>
      </c>
    </row>
    <row r="27" spans="1:9" ht="15" customHeight="1">
      <c r="B27" s="1667" t="s">
        <v>775</v>
      </c>
      <c r="C27" s="1670" t="str">
        <f>IF(入力表!B2="","",入力表!B2)</f>
        <v/>
      </c>
      <c r="D27" s="1671"/>
      <c r="E27" s="1672"/>
      <c r="F27" s="1673" t="s">
        <v>776</v>
      </c>
      <c r="G27" s="1685" t="str">
        <f>IF(入力表!B6="","令和　　年　　月　　日",入力表!B6)</f>
        <v>令和　　年　　月　　日</v>
      </c>
      <c r="H27" s="1686"/>
      <c r="I27" s="1687"/>
    </row>
    <row r="28" spans="1:9" ht="15" customHeight="1">
      <c r="B28" s="1668"/>
      <c r="C28" s="1679" t="str">
        <f>IF(入力表!B3="","",入力表!B3)</f>
        <v/>
      </c>
      <c r="D28" s="1680"/>
      <c r="E28" s="1681"/>
      <c r="F28" s="1674"/>
      <c r="G28" s="1650" t="s">
        <v>328</v>
      </c>
      <c r="H28" s="1651"/>
      <c r="I28" s="1652"/>
    </row>
    <row r="29" spans="1:9" ht="15" customHeight="1">
      <c r="B29" s="1669"/>
      <c r="C29" s="1682"/>
      <c r="D29" s="1683"/>
      <c r="E29" s="1684"/>
      <c r="F29" s="1675"/>
      <c r="G29" s="1653" t="str">
        <f>IF(入力表!E6="","令和　　年　　月　　日",入力表!E6)</f>
        <v>令和　　年　　月　　日</v>
      </c>
      <c r="H29" s="1654"/>
      <c r="I29" s="1655"/>
    </row>
    <row r="30" spans="1:9" ht="27" customHeight="1">
      <c r="B30" s="419" t="s">
        <v>777</v>
      </c>
      <c r="C30" s="1660" t="str">
        <f>IF(入力表!B5="","令和　　年　　月　　日",入力表!B5)</f>
        <v>令和　　年　　月　　日</v>
      </c>
      <c r="D30" s="1661"/>
      <c r="E30" s="1662"/>
      <c r="F30" s="418" t="s">
        <v>778</v>
      </c>
      <c r="G30" s="1663" t="str">
        <f>IF(入力表!B7="","",入力表!B7)</f>
        <v/>
      </c>
      <c r="H30" s="1664"/>
      <c r="I30" s="1665"/>
    </row>
    <row r="31" spans="1:9" ht="27" customHeight="1">
      <c r="B31" s="417" t="s">
        <v>779</v>
      </c>
      <c r="C31" s="416"/>
      <c r="D31" s="415" t="s">
        <v>780</v>
      </c>
      <c r="E31" s="1658"/>
      <c r="F31" s="1658"/>
      <c r="G31" s="1658"/>
      <c r="H31" s="1658"/>
      <c r="I31" s="1659"/>
    </row>
    <row r="32" spans="1:9" ht="18.75" customHeight="1">
      <c r="B32" s="414"/>
      <c r="C32" s="413"/>
      <c r="I32" s="402"/>
    </row>
    <row r="33" spans="2:9" ht="18.75" customHeight="1">
      <c r="B33" s="406"/>
      <c r="C33" s="412" t="s">
        <v>781</v>
      </c>
      <c r="D33" s="411"/>
      <c r="E33" s="411"/>
      <c r="F33" s="411"/>
      <c r="G33" s="411"/>
      <c r="H33" s="410"/>
      <c r="I33" s="402"/>
    </row>
    <row r="34" spans="2:9" ht="18.75" customHeight="1">
      <c r="B34" s="406"/>
      <c r="C34" s="409"/>
      <c r="D34" s="408"/>
      <c r="E34" s="408"/>
      <c r="F34" s="408"/>
      <c r="G34" s="408"/>
      <c r="H34" s="407"/>
      <c r="I34" s="402"/>
    </row>
    <row r="35" spans="2:9" ht="18.75" customHeight="1">
      <c r="B35" s="406"/>
      <c r="C35" s="409"/>
      <c r="D35" s="408"/>
      <c r="E35" s="408"/>
      <c r="F35" s="408"/>
      <c r="G35" s="408"/>
      <c r="H35" s="407"/>
      <c r="I35" s="402"/>
    </row>
    <row r="36" spans="2:9" ht="18.75" customHeight="1">
      <c r="B36" s="406"/>
      <c r="C36" s="409"/>
      <c r="D36" s="408"/>
      <c r="E36" s="408"/>
      <c r="F36" s="408"/>
      <c r="G36" s="408"/>
      <c r="H36" s="407"/>
      <c r="I36" s="402"/>
    </row>
    <row r="37" spans="2:9" ht="18.75" customHeight="1">
      <c r="B37" s="406"/>
      <c r="C37" s="409"/>
      <c r="D37" s="408"/>
      <c r="E37" s="408"/>
      <c r="F37" s="408"/>
      <c r="G37" s="408"/>
      <c r="H37" s="407"/>
      <c r="I37" s="402"/>
    </row>
    <row r="38" spans="2:9" ht="18.75" customHeight="1">
      <c r="B38" s="406"/>
      <c r="C38" s="409"/>
      <c r="D38" s="408"/>
      <c r="E38" s="408"/>
      <c r="F38" s="408"/>
      <c r="G38" s="408"/>
      <c r="H38" s="407"/>
      <c r="I38" s="402"/>
    </row>
    <row r="39" spans="2:9" ht="18.75" customHeight="1">
      <c r="B39" s="406"/>
      <c r="C39" s="409"/>
      <c r="D39" s="408"/>
      <c r="E39" s="408"/>
      <c r="F39" s="408"/>
      <c r="G39" s="408"/>
      <c r="H39" s="407"/>
      <c r="I39" s="402"/>
    </row>
    <row r="40" spans="2:9" ht="18.75" customHeight="1">
      <c r="B40" s="406"/>
      <c r="C40" s="409"/>
      <c r="D40" s="408"/>
      <c r="E40" s="408"/>
      <c r="F40" s="408"/>
      <c r="G40" s="408"/>
      <c r="H40" s="407"/>
      <c r="I40" s="402"/>
    </row>
    <row r="41" spans="2:9" ht="18.75" customHeight="1">
      <c r="B41" s="406"/>
      <c r="C41" s="409"/>
      <c r="D41" s="408"/>
      <c r="E41" s="408"/>
      <c r="F41" s="408"/>
      <c r="G41" s="408"/>
      <c r="H41" s="407"/>
      <c r="I41" s="402"/>
    </row>
    <row r="42" spans="2:9" ht="18.75" customHeight="1">
      <c r="B42" s="406"/>
      <c r="C42" s="409"/>
      <c r="D42" s="408"/>
      <c r="E42" s="408"/>
      <c r="F42" s="408"/>
      <c r="G42" s="408"/>
      <c r="H42" s="407"/>
      <c r="I42" s="402"/>
    </row>
    <row r="43" spans="2:9" ht="18.75" customHeight="1">
      <c r="B43" s="406"/>
      <c r="C43" s="409"/>
      <c r="D43" s="408"/>
      <c r="E43" s="408"/>
      <c r="F43" s="408"/>
      <c r="G43" s="408"/>
      <c r="H43" s="407"/>
      <c r="I43" s="402"/>
    </row>
    <row r="44" spans="2:9" ht="18.75" customHeight="1">
      <c r="B44" s="406"/>
      <c r="C44" s="405"/>
      <c r="D44" s="404"/>
      <c r="E44" s="404"/>
      <c r="F44" s="404"/>
      <c r="G44" s="404"/>
      <c r="H44" s="403"/>
      <c r="I44" s="402"/>
    </row>
    <row r="45" spans="2:9" ht="18.75" customHeight="1">
      <c r="B45" s="401"/>
      <c r="C45" s="400"/>
      <c r="D45" s="400"/>
      <c r="E45" s="400"/>
      <c r="F45" s="400"/>
      <c r="G45" s="400"/>
      <c r="H45" s="400"/>
      <c r="I45" s="399"/>
    </row>
    <row r="47" spans="2:9">
      <c r="B47" s="398" t="s">
        <v>782</v>
      </c>
      <c r="C47" s="395" t="s">
        <v>783</v>
      </c>
    </row>
    <row r="48" spans="2:9">
      <c r="C48" s="397" t="s">
        <v>784</v>
      </c>
    </row>
    <row r="49" spans="2:3">
      <c r="B49" s="396"/>
      <c r="C49" s="395"/>
    </row>
  </sheetData>
  <sheetProtection selectLockedCells="1"/>
  <mergeCells count="18">
    <mergeCell ref="E31:I31"/>
    <mergeCell ref="C30:E30"/>
    <mergeCell ref="G30:I30"/>
    <mergeCell ref="B12:D12"/>
    <mergeCell ref="B27:B29"/>
    <mergeCell ref="C27:E27"/>
    <mergeCell ref="F27:F29"/>
    <mergeCell ref="G16:I16"/>
    <mergeCell ref="G17:I17"/>
    <mergeCell ref="G18:I18"/>
    <mergeCell ref="C28:E29"/>
    <mergeCell ref="G27:I27"/>
    <mergeCell ref="G28:I28"/>
    <mergeCell ref="G29:I29"/>
    <mergeCell ref="L5:M5"/>
    <mergeCell ref="L6:M6"/>
    <mergeCell ref="L7:M7"/>
    <mergeCell ref="H9:I9"/>
  </mergeCells>
  <phoneticPr fontId="9"/>
  <conditionalFormatting sqref="G27:I27">
    <cfRule type="cellIs" dxfId="2053" priority="3" operator="equal">
      <formula>""</formula>
    </cfRule>
  </conditionalFormatting>
  <conditionalFormatting sqref="G29:I29">
    <cfRule type="cellIs" dxfId="2052" priority="2" operator="equal">
      <formula>""</formula>
    </cfRule>
  </conditionalFormatting>
  <conditionalFormatting sqref="E31:I31">
    <cfRule type="cellIs" dxfId="2051" priority="1" operator="equal">
      <formula>""</formula>
    </cfRule>
  </conditionalFormatting>
  <hyperlinks>
    <hyperlink ref="L5" location="工事関係書類一覧表!F18" display="一覧表へ戻る" xr:uid="{3B57C186-724C-4E86-88B4-56F5DBADFC97}"/>
    <hyperlink ref="L6" location="入力表!C14" display="入力表へ戻る" xr:uid="{03DB4D34-BAED-489A-B90A-6FD3E18A9447}"/>
    <hyperlink ref="L7" location="'様式-4(独自 統一様式-4 裏面)'!A1" display="様式４（独自様式）へ" xr:uid="{5BFCF714-D7BB-49EF-8835-6059595A84FF}"/>
    <hyperlink ref="L7:M7" location="'様式-4(統一様式-4 裏面)'!K10" display="様式－４（裏面）へ" xr:uid="{3F5F3F3F-0B0F-4DE3-AA11-0ACCADC6E606}"/>
    <hyperlink ref="L5:M5" location="工事関係書類一覧表!F22" display="一覧表へ戻る" xr:uid="{4CCD69EB-5EC2-4437-9C6A-09216684FC80}"/>
    <hyperlink ref="L6:M6" location="入力表!D27" display="入力表へ戻る" xr:uid="{5F22B7C8-9AAA-49C3-A673-B0CC8A2E5292}"/>
  </hyperlinks>
  <printOptions horizont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A796-2741-4A87-B9E4-72BC5AA45A81}">
  <sheetPr codeName="Sheet16"/>
  <dimension ref="A1:Z98"/>
  <sheetViews>
    <sheetView showGridLines="0" view="pageBreakPreview" zoomScaleNormal="100" zoomScaleSheetLayoutView="100" workbookViewId="0">
      <selection activeCell="K10" sqref="K10:N10"/>
    </sheetView>
  </sheetViews>
  <sheetFormatPr defaultColWidth="2.625" defaultRowHeight="13.5"/>
  <cols>
    <col min="1" max="17" width="5" style="678" customWidth="1"/>
    <col min="18" max="26" width="2.625" style="678"/>
    <col min="27" max="27" width="3.375" style="678" bestFit="1" customWidth="1"/>
    <col min="28" max="30" width="2.625" style="678"/>
    <col min="31" max="31" width="3.375" style="678" bestFit="1" customWidth="1"/>
    <col min="32" max="16384" width="2.625" style="678"/>
  </cols>
  <sheetData>
    <row r="1" spans="1:26" ht="15" customHeight="1">
      <c r="A1" s="678" t="s">
        <v>785</v>
      </c>
    </row>
    <row r="2" spans="1:26" ht="20.25" customHeight="1">
      <c r="U2" s="1688" t="s">
        <v>385</v>
      </c>
      <c r="V2" s="1688"/>
      <c r="W2" s="1688"/>
      <c r="X2" s="1688"/>
      <c r="Y2" s="1688"/>
      <c r="Z2" s="294"/>
    </row>
    <row r="3" spans="1:26" ht="20.25" customHeight="1">
      <c r="U3" s="1688" t="s">
        <v>606</v>
      </c>
      <c r="V3" s="1688"/>
      <c r="W3" s="1688"/>
      <c r="X3" s="1688"/>
      <c r="Y3" s="1688"/>
      <c r="Z3" s="294"/>
    </row>
    <row r="4" spans="1:26" ht="20.25" customHeight="1">
      <c r="U4" s="1688" t="s">
        <v>786</v>
      </c>
      <c r="V4" s="1688"/>
      <c r="W4" s="1688"/>
      <c r="X4" s="1688"/>
      <c r="Y4" s="1688"/>
      <c r="Z4" s="294"/>
    </row>
    <row r="5" spans="1:26" ht="20.100000000000001" customHeight="1">
      <c r="A5" s="678" t="s">
        <v>787</v>
      </c>
    </row>
    <row r="6" spans="1:26" ht="20.100000000000001" customHeight="1">
      <c r="A6" s="683" t="s">
        <v>788</v>
      </c>
      <c r="B6" s="678" t="s">
        <v>789</v>
      </c>
      <c r="G6" s="679" t="s">
        <v>790</v>
      </c>
      <c r="H6" s="1691"/>
      <c r="I6" s="1691"/>
      <c r="J6" s="1691"/>
      <c r="K6" s="1691"/>
      <c r="L6" s="684" t="s">
        <v>682</v>
      </c>
    </row>
    <row r="7" spans="1:26" ht="20.100000000000001" customHeight="1">
      <c r="A7" s="679"/>
    </row>
    <row r="8" spans="1:26" ht="20.100000000000001" customHeight="1">
      <c r="A8" s="679"/>
    </row>
    <row r="9" spans="1:26" ht="20.100000000000001" customHeight="1">
      <c r="A9" s="683" t="s">
        <v>791</v>
      </c>
      <c r="B9" s="678" t="s">
        <v>792</v>
      </c>
    </row>
    <row r="10" spans="1:26" ht="22.5" customHeight="1">
      <c r="B10" s="679" t="s">
        <v>793</v>
      </c>
      <c r="C10" s="678" t="s">
        <v>794</v>
      </c>
      <c r="J10" s="679" t="s">
        <v>790</v>
      </c>
      <c r="K10" s="1691"/>
      <c r="L10" s="1691"/>
      <c r="M10" s="1691"/>
      <c r="N10" s="1691"/>
      <c r="O10" s="684" t="s">
        <v>682</v>
      </c>
      <c r="P10" s="685"/>
      <c r="Q10" s="685"/>
      <c r="R10" s="685"/>
      <c r="S10" s="685"/>
      <c r="T10" s="680"/>
      <c r="U10" s="680"/>
    </row>
    <row r="11" spans="1:26" ht="22.5" customHeight="1">
      <c r="B11" s="679" t="s">
        <v>795</v>
      </c>
      <c r="C11" s="678" t="s">
        <v>796</v>
      </c>
      <c r="J11" s="679" t="s">
        <v>790</v>
      </c>
      <c r="K11" s="1692"/>
      <c r="L11" s="1692"/>
      <c r="M11" s="686" t="s">
        <v>797</v>
      </c>
      <c r="N11" s="687"/>
      <c r="O11" s="687"/>
      <c r="P11" s="685"/>
      <c r="Q11" s="685"/>
      <c r="R11" s="685"/>
      <c r="S11" s="685"/>
    </row>
    <row r="12" spans="1:26" ht="22.5" customHeight="1">
      <c r="B12" s="679" t="s">
        <v>798</v>
      </c>
      <c r="C12" s="678" t="s">
        <v>799</v>
      </c>
    </row>
    <row r="13" spans="1:26" ht="22.5" customHeight="1">
      <c r="C13" s="678" t="s">
        <v>800</v>
      </c>
      <c r="D13" s="678" t="s">
        <v>801</v>
      </c>
    </row>
    <row r="14" spans="1:26" ht="22.5" customHeight="1">
      <c r="D14" s="679" t="s">
        <v>802</v>
      </c>
      <c r="E14" s="688" t="s">
        <v>803</v>
      </c>
      <c r="F14" s="688"/>
      <c r="G14" s="688"/>
      <c r="H14" s="688"/>
      <c r="I14" s="688"/>
      <c r="J14" s="688"/>
      <c r="K14" s="688"/>
      <c r="L14" s="688"/>
      <c r="M14" s="679" t="s">
        <v>790</v>
      </c>
      <c r="N14" s="689"/>
      <c r="O14" s="684" t="s">
        <v>804</v>
      </c>
      <c r="P14" s="688"/>
    </row>
    <row r="15" spans="1:26" ht="22.5" customHeight="1">
      <c r="D15" s="679" t="s">
        <v>805</v>
      </c>
      <c r="E15" s="688" t="s">
        <v>806</v>
      </c>
      <c r="F15" s="688"/>
      <c r="G15" s="688"/>
      <c r="H15" s="688"/>
      <c r="I15" s="688"/>
      <c r="J15" s="688"/>
      <c r="K15" s="688"/>
      <c r="L15" s="688"/>
      <c r="M15" s="679" t="s">
        <v>790</v>
      </c>
      <c r="N15" s="690"/>
      <c r="O15" s="682" t="s">
        <v>804</v>
      </c>
      <c r="P15" s="688"/>
    </row>
    <row r="16" spans="1:26" ht="22.5" customHeight="1">
      <c r="L16" s="681" t="s">
        <v>807</v>
      </c>
      <c r="M16" s="679" t="s">
        <v>790</v>
      </c>
      <c r="N16" s="682" t="str">
        <f>IF(OR(K10="",K11="",N14="",N15=""),"",N15/N14*100)</f>
        <v/>
      </c>
      <c r="O16" s="682" t="s">
        <v>808</v>
      </c>
      <c r="P16" s="678" t="s">
        <v>809</v>
      </c>
    </row>
    <row r="17" spans="1:15" ht="22.5" customHeight="1"/>
    <row r="18" spans="1:15" ht="22.5" customHeight="1">
      <c r="J18" s="681" t="s">
        <v>810</v>
      </c>
      <c r="K18" s="1689" t="str">
        <f>IF(N16="","",K10*K11/1000*N16/100/0.7)</f>
        <v/>
      </c>
      <c r="L18" s="1689"/>
      <c r="M18" s="1689"/>
      <c r="N18" s="1689"/>
      <c r="O18" s="684" t="s">
        <v>682</v>
      </c>
    </row>
    <row r="19" spans="1:15" ht="22.5" customHeight="1"/>
    <row r="20" spans="1:15" ht="22.5" customHeight="1">
      <c r="C20" s="678" t="s">
        <v>811</v>
      </c>
      <c r="D20" s="678" t="s">
        <v>812</v>
      </c>
    </row>
    <row r="21" spans="1:15" ht="22.5" customHeight="1">
      <c r="J21" s="681" t="s">
        <v>813</v>
      </c>
      <c r="K21" s="1689" t="str">
        <f>IF(OR(K10="",K11="",NOT(K18="")),"",ROUND(K10*K11/1000,0))</f>
        <v/>
      </c>
      <c r="L21" s="1689"/>
      <c r="M21" s="1689"/>
      <c r="N21" s="1689"/>
      <c r="O21" s="684" t="s">
        <v>682</v>
      </c>
    </row>
    <row r="22" spans="1:15" ht="22.5" customHeight="1"/>
    <row r="23" spans="1:15" ht="22.5" customHeight="1">
      <c r="D23" s="678" t="s">
        <v>814</v>
      </c>
    </row>
    <row r="24" spans="1:15" ht="20.100000000000001" customHeight="1"/>
    <row r="25" spans="1:15" ht="20.100000000000001" customHeight="1"/>
    <row r="26" spans="1:15" ht="20.100000000000001" customHeight="1">
      <c r="A26" s="1690"/>
      <c r="B26" s="1690"/>
    </row>
    <row r="27" spans="1:15" ht="20.100000000000001" customHeight="1"/>
    <row r="28" spans="1:15" ht="20.100000000000001" customHeight="1"/>
    <row r="29" spans="1:15" ht="20.100000000000001" customHeight="1"/>
    <row r="30" spans="1:15" ht="20.100000000000001" customHeight="1"/>
    <row r="31" spans="1:15" ht="20.100000000000001" customHeight="1"/>
    <row r="32" spans="1: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sheetData>
  <sheetProtection sheet="1" selectLockedCells="1"/>
  <mergeCells count="9">
    <mergeCell ref="U2:Y2"/>
    <mergeCell ref="U3:Y3"/>
    <mergeCell ref="U4:Y4"/>
    <mergeCell ref="K21:N21"/>
    <mergeCell ref="A26:B26"/>
    <mergeCell ref="H6:K6"/>
    <mergeCell ref="K10:N10"/>
    <mergeCell ref="K11:L11"/>
    <mergeCell ref="K18:N18"/>
  </mergeCells>
  <phoneticPr fontId="9"/>
  <conditionalFormatting sqref="H6:K6">
    <cfRule type="expression" dxfId="2050" priority="6">
      <formula>AND($H$6="",$K$18="",$K$21="")</formula>
    </cfRule>
  </conditionalFormatting>
  <conditionalFormatting sqref="K11:L11">
    <cfRule type="expression" dxfId="2049" priority="3">
      <formula>AND($H$6="",$K$11="")</formula>
    </cfRule>
  </conditionalFormatting>
  <conditionalFormatting sqref="K10:N10">
    <cfRule type="expression" dxfId="2048" priority="4">
      <formula>AND($H$6="",$K$10="")</formula>
    </cfRule>
  </conditionalFormatting>
  <hyperlinks>
    <hyperlink ref="U2" location="工事関係書類一覧表!F18" display="一覧表へ戻る" xr:uid="{4712CF01-A9CB-4E66-A3CB-2548FD013E13}"/>
    <hyperlink ref="U3" location="入力表!C14" display="入力表へ戻る" xr:uid="{4609E398-B34B-42B3-BA85-FDFBC95A8136}"/>
    <hyperlink ref="U4" location="'様式-4(独自 統一様式-4 裏面)'!A1" display="様式４（独自様式）へ" xr:uid="{8A287E1B-17EA-49FC-B404-2F56D5406328}"/>
    <hyperlink ref="U4:V4" location="'様式-4(独自 統一様式-4 裏面)'!K8" display="様式４（独自様式）へ" xr:uid="{C639C6EF-45D8-4330-884C-53FB3259C4B8}"/>
    <hyperlink ref="U3:V3" location="入力表!C18" display="入力表へ戻る" xr:uid="{38230AEE-BC5D-4D71-822A-BC32FBD1DF0F}"/>
    <hyperlink ref="U2:V2" location="工事関係書類一覧表!F18" display="一覧表へ戻る" xr:uid="{8F2F6B6F-DABB-40F3-8FAE-84D586937CB2}"/>
    <hyperlink ref="U2:Y2" location="工事関係書類一覧表!F22" display="一覧表へ戻る" xr:uid="{56532007-03BF-4AAE-B737-3569604726A8}"/>
    <hyperlink ref="U3:Y3" location="入力表!D27" display="入力表へ戻る" xr:uid="{51F58B69-516A-44DB-A6E5-3BBE5476B184}"/>
    <hyperlink ref="U4:Y4" location="'統一様式-4'!L7" display="統一様式-４へ" xr:uid="{C7485147-B237-4094-AEE3-3A7483662C41}"/>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P55"/>
  <sheetViews>
    <sheetView showGridLines="0" view="pageBreakPreview" zoomScaleNormal="100" zoomScaleSheetLayoutView="100" workbookViewId="0">
      <selection activeCell="B12" sqref="B12:H12"/>
    </sheetView>
  </sheetViews>
  <sheetFormatPr defaultColWidth="9" defaultRowHeight="13.5"/>
  <cols>
    <col min="1" max="15" width="9" style="81"/>
    <col min="16" max="16" width="0" style="81" hidden="1" customWidth="1"/>
    <col min="17" max="16384" width="9" style="81"/>
  </cols>
  <sheetData>
    <row r="1" spans="1:16" ht="14.25">
      <c r="A1" s="80" t="s">
        <v>71</v>
      </c>
      <c r="C1" s="82"/>
      <c r="D1" s="82"/>
      <c r="E1" s="82"/>
      <c r="F1" s="82"/>
      <c r="G1" s="82"/>
      <c r="H1" s="82"/>
      <c r="I1" s="82"/>
      <c r="J1" s="82"/>
      <c r="K1" s="82"/>
    </row>
    <row r="2" spans="1:16" ht="14.25" customHeight="1">
      <c r="A2" s="82"/>
      <c r="B2" s="80"/>
      <c r="C2" s="82"/>
      <c r="D2" s="82"/>
      <c r="E2" s="82"/>
      <c r="F2" s="82"/>
      <c r="G2" s="82"/>
      <c r="I2" s="1696" t="str">
        <f>IF(入力表!D28="","令和　　年　　月　　日",入力表!D28)</f>
        <v>令和　　年　　月　　日</v>
      </c>
      <c r="J2" s="1696"/>
      <c r="K2" s="1696"/>
    </row>
    <row r="3" spans="1:16">
      <c r="A3" s="82"/>
      <c r="B3" s="82"/>
      <c r="C3" s="82"/>
      <c r="D3" s="82"/>
      <c r="E3" s="82"/>
      <c r="F3" s="82"/>
      <c r="G3" s="82"/>
      <c r="H3" s="82"/>
      <c r="I3" s="82"/>
      <c r="J3" s="82"/>
      <c r="K3" s="82"/>
    </row>
    <row r="4" spans="1:16">
      <c r="A4" s="82"/>
      <c r="B4" s="82"/>
      <c r="C4" s="82"/>
      <c r="D4" s="82"/>
      <c r="E4" s="82"/>
      <c r="F4" s="82"/>
      <c r="G4" s="82"/>
      <c r="H4" s="82"/>
      <c r="I4" s="82"/>
      <c r="J4" s="82"/>
      <c r="K4" s="82"/>
    </row>
    <row r="5" spans="1:16" ht="21" customHeight="1">
      <c r="A5" s="82"/>
      <c r="B5" s="82"/>
      <c r="C5" s="82"/>
      <c r="D5" s="82"/>
      <c r="E5" s="82"/>
      <c r="F5" s="80" t="s">
        <v>815</v>
      </c>
      <c r="H5" s="1697" t="str">
        <f>IF(入力表!B12="","",入力表!B12)</f>
        <v/>
      </c>
      <c r="I5" s="1697"/>
      <c r="J5" s="1697"/>
    </row>
    <row r="6" spans="1:16" ht="21" customHeight="1">
      <c r="A6" s="82"/>
      <c r="B6" s="82"/>
      <c r="C6" s="82"/>
      <c r="D6" s="82"/>
      <c r="E6" s="82"/>
      <c r="F6" s="82"/>
      <c r="G6" s="80"/>
      <c r="H6" s="1697" t="str">
        <f>IF(入力表!B13="","",入力表!B13)</f>
        <v/>
      </c>
      <c r="I6" s="1697"/>
      <c r="J6" s="1697"/>
      <c r="K6" s="80" t="s">
        <v>613</v>
      </c>
    </row>
    <row r="7" spans="1:16" ht="14.25">
      <c r="A7" s="82"/>
      <c r="B7" s="82"/>
      <c r="C7" s="82"/>
      <c r="D7" s="82"/>
      <c r="E7" s="82"/>
      <c r="F7" s="82"/>
      <c r="G7" s="80"/>
      <c r="H7" s="80"/>
      <c r="I7" s="80"/>
      <c r="J7" s="80"/>
      <c r="K7" s="80"/>
      <c r="M7" s="1382" t="s">
        <v>385</v>
      </c>
      <c r="N7" s="1382"/>
    </row>
    <row r="8" spans="1:16" ht="14.25">
      <c r="A8" s="82"/>
      <c r="B8" s="82"/>
      <c r="C8" s="82"/>
      <c r="D8" s="82"/>
      <c r="E8" s="82"/>
      <c r="F8" s="82"/>
      <c r="G8" s="80"/>
      <c r="H8" s="80"/>
      <c r="I8" s="80"/>
      <c r="J8" s="80"/>
      <c r="K8" s="80"/>
      <c r="M8" s="1382" t="s">
        <v>606</v>
      </c>
      <c r="N8" s="1382"/>
    </row>
    <row r="9" spans="1:16">
      <c r="A9" s="82"/>
      <c r="B9" s="1701" t="s">
        <v>816</v>
      </c>
      <c r="C9" s="1701"/>
      <c r="D9" s="1701"/>
      <c r="E9" s="1701"/>
      <c r="F9" s="1701"/>
      <c r="G9" s="1701"/>
      <c r="H9" s="1701"/>
      <c r="I9" s="1701"/>
      <c r="J9" s="1701"/>
      <c r="K9" s="82"/>
      <c r="M9" s="1382" t="s">
        <v>817</v>
      </c>
      <c r="N9" s="1382"/>
    </row>
    <row r="10" spans="1:16">
      <c r="A10" s="82"/>
      <c r="B10" s="1701"/>
      <c r="C10" s="1701"/>
      <c r="D10" s="1701"/>
      <c r="E10" s="1701"/>
      <c r="F10" s="1701"/>
      <c r="G10" s="1701"/>
      <c r="H10" s="1701"/>
      <c r="I10" s="1701"/>
      <c r="J10" s="1701"/>
      <c r="K10" s="82"/>
      <c r="M10" s="1382" t="s">
        <v>818</v>
      </c>
      <c r="N10" s="1382"/>
      <c r="P10" s="202" t="s">
        <v>819</v>
      </c>
    </row>
    <row r="11" spans="1:16" ht="15.75" customHeight="1">
      <c r="A11" s="82"/>
      <c r="B11" s="674"/>
      <c r="C11" s="674"/>
      <c r="D11" s="674"/>
      <c r="E11" s="674"/>
      <c r="F11" s="674"/>
      <c r="G11" s="674"/>
      <c r="H11" s="674"/>
      <c r="I11" s="674"/>
      <c r="J11" s="674"/>
      <c r="K11" s="82"/>
      <c r="P11" s="202" t="s">
        <v>820</v>
      </c>
    </row>
    <row r="12" spans="1:16" ht="15.75" customHeight="1">
      <c r="A12" s="82"/>
      <c r="B12" s="1698" t="s">
        <v>819</v>
      </c>
      <c r="C12" s="1698"/>
      <c r="D12" s="1698"/>
      <c r="E12" s="1698"/>
      <c r="F12" s="1698"/>
      <c r="G12" s="1698"/>
      <c r="H12" s="1698"/>
      <c r="I12" s="691"/>
      <c r="J12" s="691"/>
      <c r="K12" s="82"/>
      <c r="P12" s="202" t="s">
        <v>821</v>
      </c>
    </row>
    <row r="13" spans="1:16" ht="15.75" customHeight="1">
      <c r="A13" s="82"/>
      <c r="B13" s="1698" t="s">
        <v>822</v>
      </c>
      <c r="C13" s="1698"/>
      <c r="D13" s="1698"/>
      <c r="E13" s="1698"/>
      <c r="F13" s="1698"/>
      <c r="G13" s="1698"/>
      <c r="H13" s="1698"/>
      <c r="I13" s="1698"/>
      <c r="J13" s="1698"/>
      <c r="K13" s="82"/>
    </row>
    <row r="14" spans="1:16" ht="15.75" customHeight="1">
      <c r="A14" s="82"/>
      <c r="B14" s="1698"/>
      <c r="C14" s="1698"/>
      <c r="D14" s="1698"/>
      <c r="E14" s="1698"/>
      <c r="F14" s="1698"/>
      <c r="G14" s="1698"/>
      <c r="H14" s="1698"/>
      <c r="I14" s="1698"/>
      <c r="J14" s="1698"/>
      <c r="K14" s="82"/>
    </row>
    <row r="15" spans="1:16">
      <c r="A15" s="82"/>
      <c r="B15" s="82"/>
      <c r="C15" s="82"/>
      <c r="D15" s="82"/>
      <c r="E15" s="82"/>
      <c r="F15" s="82"/>
      <c r="G15" s="82"/>
      <c r="H15" s="82"/>
      <c r="I15" s="82"/>
      <c r="J15" s="82"/>
      <c r="K15" s="82"/>
    </row>
    <row r="16" spans="1:16" ht="13.5" customHeight="1">
      <c r="A16" s="1702" t="s">
        <v>324</v>
      </c>
      <c r="B16" s="1703"/>
      <c r="C16" s="1703"/>
      <c r="D16" s="1702" t="str">
        <f>IF(入力表!B3="","",入力表!B3)</f>
        <v/>
      </c>
      <c r="E16" s="1702"/>
      <c r="F16" s="1702"/>
      <c r="G16" s="1702"/>
      <c r="H16" s="1702"/>
      <c r="I16" s="1702"/>
      <c r="J16" s="1702"/>
      <c r="K16" s="1702"/>
    </row>
    <row r="17" spans="1:11" ht="13.5" customHeight="1">
      <c r="A17" s="1702"/>
      <c r="B17" s="1703"/>
      <c r="C17" s="1703"/>
      <c r="D17" s="1702"/>
      <c r="E17" s="1702"/>
      <c r="F17" s="1702"/>
      <c r="G17" s="1702"/>
      <c r="H17" s="1702"/>
      <c r="I17" s="1702"/>
      <c r="J17" s="1702"/>
      <c r="K17" s="1702"/>
    </row>
    <row r="18" spans="1:11" ht="13.5" customHeight="1">
      <c r="A18" s="1703"/>
      <c r="B18" s="1703"/>
      <c r="C18" s="1703"/>
      <c r="D18" s="1702"/>
      <c r="E18" s="1702"/>
      <c r="F18" s="1702"/>
      <c r="G18" s="1702"/>
      <c r="H18" s="1702"/>
      <c r="I18" s="1702"/>
      <c r="J18" s="1702"/>
      <c r="K18" s="1702"/>
    </row>
    <row r="19" spans="1:11" ht="24.95" customHeight="1">
      <c r="A19" s="1702" t="s">
        <v>823</v>
      </c>
      <c r="B19" s="1702"/>
      <c r="C19" s="1702"/>
      <c r="D19" s="1704" t="str">
        <f>IF(入力表!B5="","",入力表!B5)</f>
        <v/>
      </c>
      <c r="E19" s="1704"/>
      <c r="F19" s="1704"/>
      <c r="G19" s="1704"/>
      <c r="H19" s="1704"/>
      <c r="I19" s="1704"/>
      <c r="J19" s="1704"/>
      <c r="K19" s="1704"/>
    </row>
    <row r="20" spans="1:11" ht="24.95" customHeight="1">
      <c r="A20" s="1702" t="s">
        <v>824</v>
      </c>
      <c r="B20" s="1703"/>
      <c r="C20" s="1703"/>
      <c r="D20" s="1705" t="str">
        <f>IF(入力表!B7="","",入力表!B7)</f>
        <v/>
      </c>
      <c r="E20" s="1705"/>
      <c r="F20" s="1705"/>
      <c r="G20" s="1705"/>
      <c r="H20" s="1705"/>
      <c r="I20" s="1705"/>
      <c r="J20" s="1705"/>
      <c r="K20" s="1705"/>
    </row>
    <row r="21" spans="1:11" ht="24.95" customHeight="1">
      <c r="A21" s="1702" t="s">
        <v>825</v>
      </c>
      <c r="B21" s="1703"/>
      <c r="C21" s="1703"/>
      <c r="D21" s="1704"/>
      <c r="E21" s="1704"/>
      <c r="F21" s="1704"/>
      <c r="G21" s="1704"/>
      <c r="H21" s="1704"/>
      <c r="I21" s="1704"/>
      <c r="J21" s="1704"/>
      <c r="K21" s="1704"/>
    </row>
    <row r="22" spans="1:11" ht="24.75" customHeight="1">
      <c r="A22" s="190" t="s">
        <v>826</v>
      </c>
      <c r="B22" s="163"/>
      <c r="C22" s="163"/>
      <c r="D22" s="163"/>
      <c r="E22" s="163"/>
      <c r="F22" s="163"/>
      <c r="G22" s="163"/>
      <c r="H22" s="163"/>
      <c r="I22" s="163"/>
      <c r="J22" s="163"/>
      <c r="K22" s="191"/>
    </row>
    <row r="23" spans="1:11">
      <c r="A23" s="1693"/>
      <c r="B23" s="1694"/>
      <c r="C23" s="1694"/>
      <c r="D23" s="1694"/>
      <c r="E23" s="1694"/>
      <c r="F23" s="1694"/>
      <c r="G23" s="1694"/>
      <c r="H23" s="1694"/>
      <c r="I23" s="1694"/>
      <c r="J23" s="1694"/>
      <c r="K23" s="1695"/>
    </row>
    <row r="24" spans="1:11">
      <c r="A24" s="1693"/>
      <c r="B24" s="1694"/>
      <c r="C24" s="1694"/>
      <c r="D24" s="1694"/>
      <c r="E24" s="1694"/>
      <c r="F24" s="1694"/>
      <c r="G24" s="1694"/>
      <c r="H24" s="1694"/>
      <c r="I24" s="1694"/>
      <c r="J24" s="1694"/>
      <c r="K24" s="1695"/>
    </row>
    <row r="25" spans="1:11">
      <c r="A25" s="192"/>
      <c r="B25" s="82"/>
      <c r="C25" s="82"/>
      <c r="D25" s="82"/>
      <c r="E25" s="82"/>
      <c r="F25" s="82"/>
      <c r="G25" s="82"/>
      <c r="H25" s="82"/>
      <c r="I25" s="82"/>
      <c r="J25" s="82"/>
      <c r="K25" s="193"/>
    </row>
    <row r="26" spans="1:11" ht="15" customHeight="1">
      <c r="A26" s="194" t="s">
        <v>705</v>
      </c>
      <c r="B26" s="1699" t="s">
        <v>827</v>
      </c>
      <c r="C26" s="1699"/>
      <c r="D26" s="1699"/>
      <c r="E26" s="1699"/>
      <c r="F26" s="1699"/>
      <c r="G26" s="1699"/>
      <c r="H26" s="1699"/>
      <c r="I26" s="1699"/>
      <c r="J26" s="1699"/>
      <c r="K26" s="1700"/>
    </row>
    <row r="27" spans="1:11">
      <c r="A27" s="192"/>
      <c r="B27" s="1699"/>
      <c r="C27" s="1699"/>
      <c r="D27" s="1699"/>
      <c r="E27" s="1699"/>
      <c r="F27" s="1699"/>
      <c r="G27" s="1699"/>
      <c r="H27" s="1699"/>
      <c r="I27" s="1699"/>
      <c r="J27" s="1699"/>
      <c r="K27" s="1700"/>
    </row>
    <row r="28" spans="1:11">
      <c r="A28" s="192"/>
      <c r="B28" s="1699"/>
      <c r="C28" s="1699"/>
      <c r="D28" s="1699"/>
      <c r="E28" s="1699"/>
      <c r="F28" s="1699"/>
      <c r="G28" s="1699"/>
      <c r="H28" s="1699"/>
      <c r="I28" s="1699"/>
      <c r="J28" s="1699"/>
      <c r="K28" s="1700"/>
    </row>
    <row r="29" spans="1:11" ht="15" customHeight="1">
      <c r="A29" s="194" t="s">
        <v>705</v>
      </c>
      <c r="B29" s="1699" t="s">
        <v>828</v>
      </c>
      <c r="C29" s="1699"/>
      <c r="D29" s="1699"/>
      <c r="E29" s="1699"/>
      <c r="F29" s="1699"/>
      <c r="G29" s="1699"/>
      <c r="H29" s="1699"/>
      <c r="I29" s="1699"/>
      <c r="J29" s="1699"/>
      <c r="K29" s="1700"/>
    </row>
    <row r="30" spans="1:11">
      <c r="A30" s="192"/>
      <c r="B30" s="1699"/>
      <c r="C30" s="1699"/>
      <c r="D30" s="1699"/>
      <c r="E30" s="1699"/>
      <c r="F30" s="1699"/>
      <c r="G30" s="1699"/>
      <c r="H30" s="1699"/>
      <c r="I30" s="1699"/>
      <c r="J30" s="1699"/>
      <c r="K30" s="1700"/>
    </row>
    <row r="31" spans="1:11" ht="15" customHeight="1">
      <c r="A31" s="192"/>
      <c r="B31" s="1699"/>
      <c r="C31" s="1699"/>
      <c r="D31" s="1699"/>
      <c r="E31" s="1699"/>
      <c r="F31" s="1699"/>
      <c r="G31" s="1699"/>
      <c r="H31" s="1699"/>
      <c r="I31" s="1699"/>
      <c r="J31" s="1699"/>
      <c r="K31" s="1700"/>
    </row>
    <row r="32" spans="1:11">
      <c r="A32" s="195"/>
      <c r="B32" s="83"/>
      <c r="C32" s="83"/>
      <c r="D32" s="83"/>
      <c r="E32" s="83"/>
      <c r="F32" s="83"/>
      <c r="G32" s="83"/>
      <c r="H32" s="83"/>
      <c r="I32" s="83"/>
      <c r="J32" s="83"/>
      <c r="K32" s="196"/>
    </row>
    <row r="33" spans="1:11">
      <c r="A33" s="195"/>
      <c r="K33" s="111"/>
    </row>
    <row r="34" spans="1:11">
      <c r="A34" s="195"/>
      <c r="B34" s="84"/>
      <c r="C34" s="84"/>
      <c r="D34" s="84"/>
      <c r="E34" s="84"/>
      <c r="F34" s="84"/>
      <c r="G34" s="84"/>
      <c r="H34" s="84"/>
      <c r="I34" s="84"/>
      <c r="J34" s="84"/>
      <c r="K34" s="111"/>
    </row>
    <row r="35" spans="1:11">
      <c r="A35" s="195"/>
      <c r="B35" s="84"/>
      <c r="C35" s="84"/>
      <c r="D35" s="84"/>
      <c r="E35" s="84"/>
      <c r="F35" s="84"/>
      <c r="G35" s="84"/>
      <c r="H35" s="84"/>
      <c r="I35" s="84"/>
      <c r="J35" s="84"/>
      <c r="K35" s="111"/>
    </row>
    <row r="36" spans="1:11">
      <c r="A36" s="195"/>
      <c r="B36" s="86"/>
      <c r="F36" s="87"/>
      <c r="H36" s="88"/>
      <c r="I36" s="89"/>
      <c r="J36" s="89"/>
      <c r="K36" s="197"/>
    </row>
    <row r="37" spans="1:11" ht="14.25">
      <c r="A37" s="195"/>
      <c r="F37" s="90"/>
      <c r="I37" s="91"/>
      <c r="K37" s="111"/>
    </row>
    <row r="38" spans="1:11">
      <c r="A38" s="195"/>
      <c r="K38" s="111"/>
    </row>
    <row r="39" spans="1:11">
      <c r="A39" s="195"/>
      <c r="B39" s="84"/>
      <c r="C39" s="84"/>
      <c r="D39" s="84"/>
      <c r="E39" s="84"/>
      <c r="F39" s="84"/>
      <c r="G39" s="84"/>
      <c r="H39" s="84"/>
      <c r="I39" s="84"/>
      <c r="J39" s="84"/>
      <c r="K39" s="111"/>
    </row>
    <row r="40" spans="1:11">
      <c r="A40" s="195"/>
      <c r="B40" s="84"/>
      <c r="C40" s="84"/>
      <c r="D40" s="84"/>
      <c r="E40" s="84"/>
      <c r="F40" s="84"/>
      <c r="G40" s="84"/>
      <c r="H40" s="84"/>
      <c r="I40" s="84"/>
      <c r="J40" s="84"/>
      <c r="K40" s="111"/>
    </row>
    <row r="41" spans="1:11">
      <c r="A41" s="195"/>
      <c r="B41" s="86"/>
      <c r="F41" s="87"/>
      <c r="K41" s="111"/>
    </row>
    <row r="42" spans="1:11" ht="14.25">
      <c r="A42" s="195"/>
      <c r="F42" s="90"/>
      <c r="K42" s="111"/>
    </row>
    <row r="43" spans="1:11">
      <c r="A43" s="195"/>
      <c r="K43" s="111"/>
    </row>
    <row r="44" spans="1:11">
      <c r="A44" s="195"/>
      <c r="K44" s="111"/>
    </row>
    <row r="45" spans="1:11">
      <c r="A45" s="195"/>
      <c r="K45" s="111"/>
    </row>
    <row r="46" spans="1:11">
      <c r="A46" s="195"/>
      <c r="K46" s="111"/>
    </row>
    <row r="47" spans="1:11">
      <c r="A47" s="195"/>
      <c r="K47" s="111"/>
    </row>
    <row r="48" spans="1:11">
      <c r="A48" s="195"/>
      <c r="K48" s="111"/>
    </row>
    <row r="49" spans="1:11">
      <c r="A49" s="195"/>
      <c r="K49" s="111"/>
    </row>
    <row r="50" spans="1:11">
      <c r="A50" s="195"/>
      <c r="K50" s="111"/>
    </row>
    <row r="51" spans="1:11">
      <c r="A51" s="195"/>
      <c r="K51" s="111"/>
    </row>
    <row r="52" spans="1:11">
      <c r="A52" s="195"/>
      <c r="K52" s="111"/>
    </row>
    <row r="53" spans="1:11">
      <c r="A53" s="195"/>
      <c r="K53" s="111"/>
    </row>
    <row r="54" spans="1:11">
      <c r="A54" s="195"/>
      <c r="K54" s="111"/>
    </row>
    <row r="55" spans="1:11">
      <c r="A55" s="198"/>
      <c r="B55" s="125"/>
      <c r="C55" s="125"/>
      <c r="D55" s="125"/>
      <c r="E55" s="125"/>
      <c r="F55" s="125"/>
      <c r="G55" s="125"/>
      <c r="H55" s="125"/>
      <c r="I55" s="125"/>
      <c r="J55" s="125"/>
      <c r="K55" s="126"/>
    </row>
  </sheetData>
  <mergeCells count="21">
    <mergeCell ref="M7:N7"/>
    <mergeCell ref="M8:N8"/>
    <mergeCell ref="M9:N9"/>
    <mergeCell ref="M10:N10"/>
    <mergeCell ref="B29:K31"/>
    <mergeCell ref="B9:J10"/>
    <mergeCell ref="B13:J14"/>
    <mergeCell ref="A16:C18"/>
    <mergeCell ref="D16:K18"/>
    <mergeCell ref="A19:C19"/>
    <mergeCell ref="D19:K19"/>
    <mergeCell ref="A20:C20"/>
    <mergeCell ref="D20:K20"/>
    <mergeCell ref="A21:C21"/>
    <mergeCell ref="D21:K21"/>
    <mergeCell ref="B26:K28"/>
    <mergeCell ref="A23:K24"/>
    <mergeCell ref="I2:K2"/>
    <mergeCell ref="H5:J5"/>
    <mergeCell ref="H6:J6"/>
    <mergeCell ref="B12:H12"/>
  </mergeCells>
  <phoneticPr fontId="9"/>
  <conditionalFormatting sqref="A23:K24">
    <cfRule type="cellIs" dxfId="2047" priority="2" operator="equal">
      <formula>""</formula>
    </cfRule>
  </conditionalFormatting>
  <conditionalFormatting sqref="B12">
    <cfRule type="cellIs" dxfId="2046" priority="1" operator="equal">
      <formula>"※右側の▼を押下して、いずれかを選択してください。"</formula>
    </cfRule>
  </conditionalFormatting>
  <conditionalFormatting sqref="D21:K21">
    <cfRule type="cellIs" dxfId="2045" priority="5" operator="equal">
      <formula>""</formula>
    </cfRule>
  </conditionalFormatting>
  <dataValidations count="1">
    <dataValidation type="list" allowBlank="1" showInputMessage="1" showErrorMessage="1" sqref="B12" xr:uid="{EA99CB04-B802-47A3-A2C1-8DE19C1FF66D}">
      <formula1>$P$10:$P$12</formula1>
    </dataValidation>
  </dataValidations>
  <hyperlinks>
    <hyperlink ref="M7" location="工事関係書類一覧表!F19" display="一覧表へ戻る" xr:uid="{00000000-0004-0000-0B00-000000000000}"/>
    <hyperlink ref="M8" location="入力表!C15" display="入力表へ戻る" xr:uid="{00000000-0004-0000-0B00-000001000000}"/>
    <hyperlink ref="M9" location="入力表!C15" display="入力表へ戻る" xr:uid="{6A8A02BF-3AAC-423A-A257-CD78D8ADD610}"/>
    <hyperlink ref="M10" location="入力表!C15" display="入力表へ戻る" xr:uid="{D2680FD0-4021-41C0-9389-23BC5FDC4949}"/>
    <hyperlink ref="M9:N9" location="'様式-2(1)'!G4" display="様式-2(1)へ" xr:uid="{875862A8-6112-40B1-9FFC-E18742B194B6}"/>
    <hyperlink ref="M10:N10" location="'様式-2(2)'!A15" display="様式-2(2)へ" xr:uid="{D876BD3D-C2EB-43DF-AA18-54D51C02382E}"/>
    <hyperlink ref="M7:N7" location="工事関係書類一覧表!F23" display="一覧表へ戻る" xr:uid="{A695B297-611A-4547-95FA-BFCD86B8D2B0}"/>
    <hyperlink ref="M8:N8" location="入力表!F28" display="入力表へ戻る" xr:uid="{78993F4D-A49C-4313-8691-2298ACC316EA}"/>
  </hyperlinks>
  <pageMargins left="0.35433070866141736" right="0.23622047244094491" top="0.59055118110236227" bottom="0.59055118110236227"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B1:BE53"/>
  <sheetViews>
    <sheetView showGridLines="0" view="pageBreakPreview" zoomScaleNormal="100" zoomScaleSheetLayoutView="100" workbookViewId="0">
      <selection activeCell="BA4" sqref="BA4:BE4"/>
    </sheetView>
  </sheetViews>
  <sheetFormatPr defaultColWidth="9" defaultRowHeight="13.5"/>
  <cols>
    <col min="1" max="1" width="1.625" style="81" customWidth="1"/>
    <col min="2" max="2" width="3.125" style="81" customWidth="1"/>
    <col min="3" max="3" width="2.375" style="81" customWidth="1"/>
    <col min="4" max="4" width="3.125" style="81" customWidth="1"/>
    <col min="5" max="5" width="2.375" style="81" customWidth="1"/>
    <col min="6" max="6" width="3.125" style="81" customWidth="1"/>
    <col min="7" max="7" width="2.375" style="81" customWidth="1"/>
    <col min="8" max="9" width="3.125" style="81" customWidth="1"/>
    <col min="10" max="10" width="4.375" style="81" customWidth="1"/>
    <col min="11" max="17" width="3.125" style="81" customWidth="1"/>
    <col min="18" max="18" width="3" style="81" customWidth="1"/>
    <col min="19" max="32" width="3.125" style="81" customWidth="1"/>
    <col min="33" max="33" width="3.375" style="81" customWidth="1"/>
    <col min="34" max="35" width="3.125" style="81" customWidth="1"/>
    <col min="36" max="36" width="3.375" style="81" customWidth="1"/>
    <col min="37" max="71" width="3.125" style="81" customWidth="1"/>
    <col min="72" max="16384" width="9" style="81"/>
  </cols>
  <sheetData>
    <row r="1" spans="2:57">
      <c r="B1" s="202" t="s">
        <v>829</v>
      </c>
    </row>
    <row r="2" spans="2:57" ht="15.75" customHeight="1">
      <c r="B2" s="1706" t="s">
        <v>830</v>
      </c>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1706"/>
      <c r="AS2" s="1706"/>
      <c r="AT2" s="1706"/>
      <c r="AU2" s="1706"/>
      <c r="AV2" s="1706"/>
      <c r="AW2" s="1706"/>
      <c r="AX2" s="1706"/>
      <c r="AY2" s="1706"/>
    </row>
    <row r="3" spans="2:57" ht="8.25" customHeight="1" thickBot="1"/>
    <row r="4" spans="2:57">
      <c r="B4" s="1707" t="s">
        <v>831</v>
      </c>
      <c r="C4" s="1708"/>
      <c r="D4" s="1708"/>
      <c r="E4" s="1708"/>
      <c r="F4" s="1708"/>
      <c r="G4" s="1711"/>
      <c r="H4" s="1711"/>
      <c r="I4" s="1711"/>
      <c r="J4" s="1711"/>
      <c r="K4" s="1711"/>
      <c r="L4" s="1711"/>
      <c r="M4" s="1711"/>
      <c r="N4" s="1711"/>
      <c r="O4" s="1711"/>
      <c r="P4" s="1711"/>
      <c r="Q4" s="1711"/>
      <c r="R4" s="1711"/>
      <c r="S4" s="1712"/>
      <c r="T4" s="97" t="s">
        <v>832</v>
      </c>
      <c r="U4" s="98"/>
      <c r="V4" s="98"/>
      <c r="W4" s="99" t="s">
        <v>410</v>
      </c>
      <c r="X4" s="100"/>
      <c r="Y4" s="101" t="s">
        <v>411</v>
      </c>
      <c r="Z4" s="100"/>
      <c r="AA4" s="101" t="s">
        <v>412</v>
      </c>
      <c r="AB4" s="100"/>
      <c r="AC4" s="102" t="s">
        <v>833</v>
      </c>
      <c r="AD4" s="103"/>
      <c r="AE4" s="96"/>
      <c r="AF4" s="96" t="s">
        <v>834</v>
      </c>
      <c r="AG4" s="96" t="s">
        <v>835</v>
      </c>
      <c r="AH4" s="96"/>
      <c r="AI4" s="96"/>
      <c r="AJ4" s="96"/>
      <c r="AK4" s="96"/>
      <c r="AL4" s="96"/>
      <c r="AM4" s="96"/>
      <c r="AN4" s="96"/>
      <c r="AO4" s="96"/>
      <c r="AP4" s="96"/>
      <c r="AQ4" s="96"/>
      <c r="AR4" s="96"/>
      <c r="AS4" s="96"/>
      <c r="AT4" s="96"/>
      <c r="AU4" s="96"/>
      <c r="AV4" s="96"/>
      <c r="AW4" s="96"/>
      <c r="AX4" s="96"/>
      <c r="AY4" s="104"/>
      <c r="BA4" s="1382" t="s">
        <v>385</v>
      </c>
      <c r="BB4" s="1382"/>
      <c r="BC4" s="1382"/>
      <c r="BD4" s="1382"/>
      <c r="BE4" s="1382"/>
    </row>
    <row r="5" spans="2:57" ht="14.25" thickBot="1">
      <c r="B5" s="1709"/>
      <c r="C5" s="1710"/>
      <c r="D5" s="1710"/>
      <c r="E5" s="1710"/>
      <c r="F5" s="1710"/>
      <c r="G5" s="1713"/>
      <c r="H5" s="1713"/>
      <c r="I5" s="1713"/>
      <c r="J5" s="1713"/>
      <c r="K5" s="1713"/>
      <c r="L5" s="1713"/>
      <c r="M5" s="1713"/>
      <c r="N5" s="1713"/>
      <c r="O5" s="1713"/>
      <c r="P5" s="1713"/>
      <c r="Q5" s="1713"/>
      <c r="R5" s="1713"/>
      <c r="S5" s="1714"/>
      <c r="T5" s="1715" t="s">
        <v>836</v>
      </c>
      <c r="U5" s="1716"/>
      <c r="W5" s="106" t="s">
        <v>410</v>
      </c>
      <c r="X5" s="107"/>
      <c r="Y5" s="108" t="s">
        <v>411</v>
      </c>
      <c r="Z5" s="107"/>
      <c r="AA5" s="108" t="s">
        <v>412</v>
      </c>
      <c r="AB5" s="107"/>
      <c r="AC5" s="109" t="s">
        <v>833</v>
      </c>
      <c r="AD5" s="110"/>
      <c r="AG5" s="81" t="s">
        <v>837</v>
      </c>
      <c r="AY5" s="111"/>
      <c r="BA5" s="1382" t="s">
        <v>838</v>
      </c>
      <c r="BB5" s="1382"/>
      <c r="BC5" s="1382"/>
      <c r="BD5" s="1382"/>
      <c r="BE5" s="1382"/>
    </row>
    <row r="6" spans="2:57">
      <c r="B6" s="293" t="s">
        <v>839</v>
      </c>
      <c r="C6" s="98"/>
      <c r="D6" s="98"/>
      <c r="E6" s="98"/>
      <c r="F6" s="98"/>
      <c r="G6" s="98"/>
      <c r="H6" s="98"/>
      <c r="I6" s="98"/>
      <c r="J6" s="98"/>
      <c r="K6" s="112"/>
      <c r="L6" s="113"/>
      <c r="M6" s="98" t="s">
        <v>411</v>
      </c>
      <c r="N6" s="113"/>
      <c r="O6" s="98" t="s">
        <v>412</v>
      </c>
      <c r="P6" s="113"/>
      <c r="Q6" s="98" t="s">
        <v>833</v>
      </c>
      <c r="R6" s="98"/>
      <c r="S6" s="114"/>
      <c r="T6" s="1715"/>
      <c r="U6" s="1716"/>
      <c r="Z6" s="81" t="s">
        <v>328</v>
      </c>
      <c r="AC6" s="85"/>
      <c r="AD6" s="110"/>
      <c r="AF6" s="81" t="s">
        <v>834</v>
      </c>
      <c r="AG6" s="81" t="s">
        <v>840</v>
      </c>
      <c r="AY6" s="111"/>
    </row>
    <row r="7" spans="2:57" ht="14.25" thickBot="1">
      <c r="B7" s="115" t="s">
        <v>841</v>
      </c>
      <c r="C7" s="92"/>
      <c r="D7" s="92"/>
      <c r="E7" s="92"/>
      <c r="F7" s="92"/>
      <c r="G7" s="92"/>
      <c r="H7" s="92"/>
      <c r="I7" s="116"/>
      <c r="J7" s="117"/>
      <c r="K7" s="118" t="s">
        <v>23</v>
      </c>
      <c r="L7" s="1719"/>
      <c r="M7" s="1719"/>
      <c r="N7" s="1719"/>
      <c r="O7" s="1719"/>
      <c r="P7" s="1719"/>
      <c r="Q7" s="116"/>
      <c r="R7" s="116"/>
      <c r="S7" s="119"/>
      <c r="T7" s="1717"/>
      <c r="U7" s="1718"/>
      <c r="V7" s="92"/>
      <c r="W7" s="120" t="s">
        <v>410</v>
      </c>
      <c r="X7" s="121"/>
      <c r="Y7" s="122" t="s">
        <v>411</v>
      </c>
      <c r="Z7" s="121"/>
      <c r="AA7" s="122" t="s">
        <v>412</v>
      </c>
      <c r="AB7" s="121"/>
      <c r="AC7" s="123" t="s">
        <v>833</v>
      </c>
      <c r="AD7" s="124"/>
      <c r="AE7" s="125"/>
      <c r="AF7" s="125"/>
      <c r="AG7" s="125" t="s">
        <v>842</v>
      </c>
      <c r="AH7" s="125"/>
      <c r="AI7" s="125"/>
      <c r="AJ7" s="125"/>
      <c r="AK7" s="125"/>
      <c r="AL7" s="125"/>
      <c r="AM7" s="125"/>
      <c r="AN7" s="125"/>
      <c r="AO7" s="125"/>
      <c r="AP7" s="125"/>
      <c r="AQ7" s="125"/>
      <c r="AR7" s="125"/>
      <c r="AS7" s="125"/>
      <c r="AT7" s="125"/>
      <c r="AU7" s="125"/>
      <c r="AV7" s="125"/>
      <c r="AW7" s="125"/>
      <c r="AX7" s="125"/>
      <c r="AY7" s="126"/>
    </row>
    <row r="8" spans="2:57">
      <c r="B8" s="1720" t="s">
        <v>843</v>
      </c>
      <c r="C8" s="1721"/>
      <c r="D8" s="1721"/>
      <c r="E8" s="1721"/>
      <c r="F8" s="1721"/>
      <c r="G8" s="1722"/>
      <c r="H8" s="1723" t="s">
        <v>844</v>
      </c>
      <c r="I8" s="1724"/>
      <c r="J8" s="1724"/>
      <c r="K8" s="1724"/>
      <c r="L8" s="1724"/>
      <c r="M8" s="1724"/>
      <c r="N8" s="1724"/>
      <c r="O8" s="1724"/>
      <c r="P8" s="1724"/>
      <c r="Q8" s="1724"/>
      <c r="R8" s="1724"/>
      <c r="S8" s="1725"/>
      <c r="T8" s="1723" t="s">
        <v>845</v>
      </c>
      <c r="U8" s="1724"/>
      <c r="V8" s="1724"/>
      <c r="W8" s="1724"/>
      <c r="X8" s="1724"/>
      <c r="Y8" s="1724"/>
      <c r="Z8" s="1724"/>
      <c r="AA8" s="1724"/>
      <c r="AB8" s="1724"/>
      <c r="AC8" s="1724"/>
      <c r="AD8" s="1726"/>
      <c r="AE8" s="1727"/>
      <c r="AF8" s="1728" t="s">
        <v>846</v>
      </c>
      <c r="AG8" s="1729"/>
      <c r="AH8" s="1730"/>
      <c r="AI8" s="1731" t="s">
        <v>847</v>
      </c>
      <c r="AJ8" s="1726"/>
      <c r="AK8" s="1726"/>
      <c r="AL8" s="1726"/>
      <c r="AM8" s="1726"/>
      <c r="AN8" s="1726"/>
      <c r="AO8" s="1726"/>
      <c r="AP8" s="1727"/>
      <c r="AQ8" s="1728" t="s">
        <v>848</v>
      </c>
      <c r="AR8" s="1729"/>
      <c r="AS8" s="1729"/>
      <c r="AT8" s="1729"/>
      <c r="AU8" s="1729"/>
      <c r="AV8" s="1730"/>
      <c r="AW8" s="1728" t="s">
        <v>849</v>
      </c>
      <c r="AX8" s="1729"/>
      <c r="AY8" s="1730"/>
    </row>
    <row r="9" spans="2:57">
      <c r="B9" s="1723" t="s">
        <v>850</v>
      </c>
      <c r="C9" s="1724"/>
      <c r="D9" s="1724"/>
      <c r="E9" s="1724"/>
      <c r="F9" s="1724"/>
      <c r="G9" s="1725"/>
      <c r="H9" s="1731" t="s">
        <v>851</v>
      </c>
      <c r="I9" s="1726"/>
      <c r="J9" s="1727"/>
      <c r="K9" s="1731" t="s">
        <v>852</v>
      </c>
      <c r="L9" s="1726"/>
      <c r="M9" s="1726"/>
      <c r="N9" s="1726"/>
      <c r="O9" s="1726"/>
      <c r="P9" s="1727"/>
      <c r="Q9" s="1731" t="s">
        <v>853</v>
      </c>
      <c r="R9" s="1726"/>
      <c r="S9" s="1727"/>
      <c r="T9" s="1731" t="s">
        <v>854</v>
      </c>
      <c r="U9" s="1726"/>
      <c r="V9" s="1727"/>
      <c r="W9" s="1731" t="s">
        <v>855</v>
      </c>
      <c r="X9" s="1726"/>
      <c r="Y9" s="1726"/>
      <c r="Z9" s="1726"/>
      <c r="AA9" s="1726"/>
      <c r="AB9" s="1727"/>
      <c r="AC9" s="1731" t="s">
        <v>856</v>
      </c>
      <c r="AD9" s="1726"/>
      <c r="AE9" s="1727"/>
      <c r="AF9" s="1723" t="s">
        <v>857</v>
      </c>
      <c r="AG9" s="1724"/>
      <c r="AH9" s="1725"/>
      <c r="AI9" s="1731" t="s">
        <v>858</v>
      </c>
      <c r="AJ9" s="1726"/>
      <c r="AK9" s="1727"/>
      <c r="AL9" s="1731" t="s">
        <v>859</v>
      </c>
      <c r="AM9" s="1726"/>
      <c r="AN9" s="1726"/>
      <c r="AO9" s="1726"/>
      <c r="AP9" s="1727"/>
      <c r="AQ9" s="1723" t="s">
        <v>860</v>
      </c>
      <c r="AR9" s="1724"/>
      <c r="AS9" s="1724"/>
      <c r="AT9" s="1724"/>
      <c r="AU9" s="1724"/>
      <c r="AV9" s="1725"/>
      <c r="AW9" s="1723"/>
      <c r="AX9" s="1724"/>
      <c r="AY9" s="1725"/>
    </row>
    <row r="10" spans="2:57">
      <c r="B10" s="95" t="s">
        <v>861</v>
      </c>
      <c r="C10" s="96"/>
      <c r="D10" s="96"/>
      <c r="E10" s="96"/>
      <c r="F10" s="96"/>
      <c r="G10" s="96"/>
      <c r="H10" s="95"/>
      <c r="I10" s="96"/>
      <c r="J10" s="129" t="s">
        <v>862</v>
      </c>
      <c r="K10" s="130" t="s">
        <v>863</v>
      </c>
      <c r="L10" s="131"/>
      <c r="M10" s="1732"/>
      <c r="N10" s="1732"/>
      <c r="O10" s="1732"/>
      <c r="P10" s="1733"/>
      <c r="Q10" s="1734"/>
      <c r="R10" s="1711"/>
      <c r="S10" s="129" t="s">
        <v>862</v>
      </c>
      <c r="T10" s="95"/>
      <c r="U10" s="96"/>
      <c r="V10" s="129" t="s">
        <v>862</v>
      </c>
      <c r="W10" s="130" t="s">
        <v>864</v>
      </c>
      <c r="X10" s="131"/>
      <c r="Y10" s="1732"/>
      <c r="Z10" s="1732"/>
      <c r="AA10" s="1732"/>
      <c r="AB10" s="1733"/>
      <c r="AC10" s="95"/>
      <c r="AD10" s="96"/>
      <c r="AE10" s="129" t="s">
        <v>862</v>
      </c>
      <c r="AF10" s="95"/>
      <c r="AG10" s="96"/>
      <c r="AH10" s="129" t="s">
        <v>862</v>
      </c>
      <c r="AI10" s="95"/>
      <c r="AJ10" s="96"/>
      <c r="AK10" s="129" t="s">
        <v>865</v>
      </c>
      <c r="AL10" s="95"/>
      <c r="AM10" s="96"/>
      <c r="AN10" s="96"/>
      <c r="AO10" s="96"/>
      <c r="AP10" s="104"/>
      <c r="AQ10" s="95"/>
      <c r="AR10" s="96"/>
      <c r="AS10" s="96"/>
      <c r="AT10" s="96"/>
      <c r="AU10" s="96"/>
      <c r="AV10" s="104"/>
      <c r="AW10" s="95"/>
      <c r="AX10" s="96"/>
      <c r="AY10" s="104"/>
    </row>
    <row r="11" spans="2:57">
      <c r="B11" s="132"/>
      <c r="C11" s="81" t="s">
        <v>411</v>
      </c>
      <c r="D11" s="133"/>
      <c r="E11" s="81" t="s">
        <v>412</v>
      </c>
      <c r="F11" s="133"/>
      <c r="G11" s="81" t="s">
        <v>833</v>
      </c>
      <c r="H11" s="1741"/>
      <c r="I11" s="1742"/>
      <c r="J11" s="1743"/>
      <c r="K11" s="1748"/>
      <c r="L11" s="1749"/>
      <c r="M11" s="1749"/>
      <c r="N11" s="1749"/>
      <c r="P11" s="111"/>
      <c r="Q11" s="1735" t="str">
        <f>IF(F11="","",Q10+H11+K11)</f>
        <v/>
      </c>
      <c r="R11" s="1736"/>
      <c r="S11" s="1737"/>
      <c r="T11" s="1741"/>
      <c r="U11" s="1742"/>
      <c r="V11" s="1743"/>
      <c r="W11" s="1748"/>
      <c r="X11" s="1749"/>
      <c r="Y11" s="1749"/>
      <c r="Z11" s="1749"/>
      <c r="AB11" s="111"/>
      <c r="AC11" s="1735" t="str">
        <f>IF(F11="","",T11+W11)</f>
        <v/>
      </c>
      <c r="AD11" s="1736"/>
      <c r="AE11" s="1737"/>
      <c r="AF11" s="1735" t="str">
        <f>IF(F11="","",Q11-AC11)</f>
        <v/>
      </c>
      <c r="AG11" s="1736"/>
      <c r="AH11" s="1737"/>
      <c r="AI11" s="1741"/>
      <c r="AJ11" s="1742"/>
      <c r="AK11" s="1743"/>
      <c r="AL11" s="132"/>
      <c r="AM11" s="81" t="s">
        <v>411</v>
      </c>
      <c r="AN11" s="133"/>
      <c r="AO11" s="81" t="s">
        <v>866</v>
      </c>
      <c r="AP11" s="111"/>
      <c r="AQ11" s="132"/>
      <c r="AR11" s="81" t="s">
        <v>411</v>
      </c>
      <c r="AS11" s="133"/>
      <c r="AT11" s="81" t="s">
        <v>412</v>
      </c>
      <c r="AU11" s="133"/>
      <c r="AV11" s="111" t="s">
        <v>833</v>
      </c>
      <c r="AW11" s="127"/>
      <c r="AX11" s="86"/>
      <c r="AY11" s="128"/>
    </row>
    <row r="12" spans="2:57">
      <c r="B12" s="135"/>
      <c r="C12" s="125"/>
      <c r="D12" s="125"/>
      <c r="E12" s="125"/>
      <c r="F12" s="125"/>
      <c r="G12" s="125"/>
      <c r="H12" s="1744"/>
      <c r="I12" s="1745"/>
      <c r="J12" s="1746"/>
      <c r="K12" s="1744"/>
      <c r="L12" s="1745"/>
      <c r="M12" s="1745"/>
      <c r="N12" s="1745"/>
      <c r="O12" s="125"/>
      <c r="P12" s="136" t="s">
        <v>862</v>
      </c>
      <c r="Q12" s="1738"/>
      <c r="R12" s="1739"/>
      <c r="S12" s="1740"/>
      <c r="T12" s="1744"/>
      <c r="U12" s="1745"/>
      <c r="V12" s="1746"/>
      <c r="W12" s="1744"/>
      <c r="X12" s="1745"/>
      <c r="Y12" s="1745"/>
      <c r="Z12" s="1745"/>
      <c r="AA12" s="125"/>
      <c r="AB12" s="136" t="s">
        <v>862</v>
      </c>
      <c r="AC12" s="1738"/>
      <c r="AD12" s="1739"/>
      <c r="AE12" s="1740"/>
      <c r="AF12" s="1738"/>
      <c r="AG12" s="1739"/>
      <c r="AH12" s="1740"/>
      <c r="AI12" s="1744"/>
      <c r="AJ12" s="1745"/>
      <c r="AK12" s="1746"/>
      <c r="AL12" s="135"/>
      <c r="AM12" s="125"/>
      <c r="AN12" s="125"/>
      <c r="AO12" s="125"/>
      <c r="AP12" s="126"/>
      <c r="AQ12" s="137" t="s">
        <v>491</v>
      </c>
      <c r="AR12" s="1747"/>
      <c r="AS12" s="1747"/>
      <c r="AT12" s="1747"/>
      <c r="AU12" s="125" t="s">
        <v>449</v>
      </c>
      <c r="AV12" s="126" t="s">
        <v>867</v>
      </c>
      <c r="AW12" s="135"/>
      <c r="AX12" s="125"/>
      <c r="AY12" s="126"/>
    </row>
    <row r="13" spans="2:57">
      <c r="B13" s="95"/>
      <c r="C13" s="96"/>
      <c r="D13" s="96"/>
      <c r="E13" s="96"/>
      <c r="F13" s="96"/>
      <c r="G13" s="96"/>
      <c r="H13" s="95"/>
      <c r="I13" s="96"/>
      <c r="J13" s="129" t="s">
        <v>862</v>
      </c>
      <c r="K13" s="130" t="s">
        <v>863</v>
      </c>
      <c r="L13" s="131"/>
      <c r="M13" s="1732"/>
      <c r="N13" s="1732"/>
      <c r="O13" s="1732"/>
      <c r="P13" s="1733"/>
      <c r="Q13" s="1707"/>
      <c r="R13" s="1708"/>
      <c r="S13" s="129" t="s">
        <v>862</v>
      </c>
      <c r="T13" s="95"/>
      <c r="U13" s="96"/>
      <c r="V13" s="129" t="s">
        <v>862</v>
      </c>
      <c r="W13" s="130" t="s">
        <v>864</v>
      </c>
      <c r="X13" s="131"/>
      <c r="Y13" s="1732"/>
      <c r="Z13" s="1732"/>
      <c r="AA13" s="1732"/>
      <c r="AB13" s="1733"/>
      <c r="AC13" s="95"/>
      <c r="AD13" s="96"/>
      <c r="AE13" s="129" t="s">
        <v>862</v>
      </c>
      <c r="AF13" s="95"/>
      <c r="AG13" s="96"/>
      <c r="AH13" s="129" t="s">
        <v>862</v>
      </c>
      <c r="AI13" s="95"/>
      <c r="AJ13" s="96"/>
      <c r="AK13" s="129" t="s">
        <v>865</v>
      </c>
      <c r="AL13" s="95"/>
      <c r="AM13" s="96"/>
      <c r="AN13" s="96"/>
      <c r="AO13" s="96"/>
      <c r="AP13" s="104"/>
      <c r="AQ13" s="95"/>
      <c r="AR13" s="96"/>
      <c r="AS13" s="96"/>
      <c r="AT13" s="96"/>
      <c r="AU13" s="96"/>
      <c r="AV13" s="104"/>
      <c r="AW13" s="95"/>
      <c r="AX13" s="96"/>
      <c r="AY13" s="104"/>
    </row>
    <row r="14" spans="2:57" ht="13.5" customHeight="1">
      <c r="B14" s="132"/>
      <c r="C14" s="81" t="s">
        <v>411</v>
      </c>
      <c r="D14" s="133"/>
      <c r="E14" s="81" t="s">
        <v>412</v>
      </c>
      <c r="F14" s="133"/>
      <c r="G14" s="81" t="s">
        <v>833</v>
      </c>
      <c r="H14" s="1741"/>
      <c r="I14" s="1742"/>
      <c r="J14" s="1743"/>
      <c r="K14" s="1748"/>
      <c r="L14" s="1749"/>
      <c r="M14" s="1749"/>
      <c r="N14" s="1749"/>
      <c r="P14" s="111"/>
      <c r="Q14" s="1735" t="str">
        <f>IF(F14="","",Q11+H14+K14)</f>
        <v/>
      </c>
      <c r="R14" s="1736"/>
      <c r="S14" s="1737"/>
      <c r="T14" s="1741"/>
      <c r="U14" s="1742"/>
      <c r="V14" s="1743"/>
      <c r="W14" s="1748"/>
      <c r="X14" s="1749"/>
      <c r="Y14" s="1749"/>
      <c r="Z14" s="1749"/>
      <c r="AB14" s="111"/>
      <c r="AC14" s="1735" t="str">
        <f>IF(F14="","",AC11+T14+W14)</f>
        <v/>
      </c>
      <c r="AD14" s="1736"/>
      <c r="AE14" s="1737"/>
      <c r="AF14" s="1735" t="str">
        <f>IF(F14="","",Q14-AC14)</f>
        <v/>
      </c>
      <c r="AG14" s="1736"/>
      <c r="AH14" s="1737"/>
      <c r="AI14" s="1741"/>
      <c r="AJ14" s="1742"/>
      <c r="AK14" s="1743"/>
      <c r="AL14" s="132"/>
      <c r="AM14" s="81" t="s">
        <v>411</v>
      </c>
      <c r="AN14" s="133"/>
      <c r="AO14" s="81" t="s">
        <v>866</v>
      </c>
      <c r="AP14" s="111"/>
      <c r="AQ14" s="132"/>
      <c r="AR14" s="81" t="s">
        <v>411</v>
      </c>
      <c r="AS14" s="133"/>
      <c r="AT14" s="81" t="s">
        <v>412</v>
      </c>
      <c r="AU14" s="133"/>
      <c r="AV14" s="111" t="s">
        <v>833</v>
      </c>
      <c r="AW14" s="127"/>
      <c r="AX14" s="86"/>
      <c r="AY14" s="128"/>
    </row>
    <row r="15" spans="2:57" ht="13.5" customHeight="1">
      <c r="B15" s="135"/>
      <c r="C15" s="125"/>
      <c r="D15" s="125"/>
      <c r="E15" s="125"/>
      <c r="F15" s="125"/>
      <c r="G15" s="125"/>
      <c r="H15" s="1744"/>
      <c r="I15" s="1745"/>
      <c r="J15" s="1746"/>
      <c r="K15" s="1744"/>
      <c r="L15" s="1745"/>
      <c r="M15" s="1745"/>
      <c r="N15" s="1745"/>
      <c r="O15" s="125"/>
      <c r="P15" s="136" t="s">
        <v>862</v>
      </c>
      <c r="Q15" s="1738"/>
      <c r="R15" s="1739"/>
      <c r="S15" s="1740"/>
      <c r="T15" s="1744"/>
      <c r="U15" s="1745"/>
      <c r="V15" s="1746"/>
      <c r="W15" s="1744"/>
      <c r="X15" s="1745"/>
      <c r="Y15" s="1745"/>
      <c r="Z15" s="1745"/>
      <c r="AA15" s="125"/>
      <c r="AB15" s="136" t="s">
        <v>862</v>
      </c>
      <c r="AC15" s="1738"/>
      <c r="AD15" s="1739"/>
      <c r="AE15" s="1740"/>
      <c r="AF15" s="1738"/>
      <c r="AG15" s="1739"/>
      <c r="AH15" s="1740"/>
      <c r="AI15" s="1744"/>
      <c r="AJ15" s="1745"/>
      <c r="AK15" s="1746"/>
      <c r="AL15" s="135"/>
      <c r="AM15" s="125"/>
      <c r="AN15" s="125"/>
      <c r="AO15" s="125"/>
      <c r="AP15" s="126"/>
      <c r="AQ15" s="137" t="s">
        <v>491</v>
      </c>
      <c r="AR15" s="1747"/>
      <c r="AS15" s="1747"/>
      <c r="AT15" s="1747"/>
      <c r="AU15" s="125" t="s">
        <v>449</v>
      </c>
      <c r="AV15" s="126" t="s">
        <v>867</v>
      </c>
      <c r="AW15" s="135"/>
      <c r="AX15" s="125"/>
      <c r="AY15" s="126"/>
    </row>
    <row r="16" spans="2:57">
      <c r="B16" s="95"/>
      <c r="C16" s="96"/>
      <c r="D16" s="96"/>
      <c r="E16" s="96"/>
      <c r="F16" s="96"/>
      <c r="G16" s="96"/>
      <c r="H16" s="95"/>
      <c r="I16" s="96"/>
      <c r="J16" s="129" t="s">
        <v>862</v>
      </c>
      <c r="K16" s="130" t="s">
        <v>863</v>
      </c>
      <c r="L16" s="131"/>
      <c r="M16" s="1732"/>
      <c r="N16" s="1732"/>
      <c r="O16" s="1732"/>
      <c r="P16" s="1733"/>
      <c r="Q16" s="1707"/>
      <c r="R16" s="1708"/>
      <c r="S16" s="129" t="s">
        <v>862</v>
      </c>
      <c r="T16" s="95"/>
      <c r="U16" s="96"/>
      <c r="V16" s="129" t="s">
        <v>862</v>
      </c>
      <c r="W16" s="130" t="s">
        <v>864</v>
      </c>
      <c r="X16" s="131"/>
      <c r="Y16" s="1732"/>
      <c r="Z16" s="1732"/>
      <c r="AA16" s="1732"/>
      <c r="AB16" s="1733"/>
      <c r="AC16" s="95"/>
      <c r="AD16" s="96"/>
      <c r="AE16" s="129" t="s">
        <v>862</v>
      </c>
      <c r="AF16" s="95"/>
      <c r="AG16" s="96"/>
      <c r="AH16" s="129" t="s">
        <v>862</v>
      </c>
      <c r="AI16" s="95"/>
      <c r="AJ16" s="96"/>
      <c r="AK16" s="129" t="s">
        <v>865</v>
      </c>
      <c r="AL16" s="95"/>
      <c r="AM16" s="96"/>
      <c r="AN16" s="96"/>
      <c r="AO16" s="96"/>
      <c r="AP16" s="104"/>
      <c r="AQ16" s="95"/>
      <c r="AR16" s="96"/>
      <c r="AS16" s="96"/>
      <c r="AT16" s="96"/>
      <c r="AU16" s="96"/>
      <c r="AV16" s="104"/>
      <c r="AW16" s="95"/>
      <c r="AX16" s="96"/>
      <c r="AY16" s="104"/>
    </row>
    <row r="17" spans="2:51">
      <c r="B17" s="132"/>
      <c r="C17" s="81" t="s">
        <v>411</v>
      </c>
      <c r="D17" s="133"/>
      <c r="E17" s="81" t="s">
        <v>412</v>
      </c>
      <c r="F17" s="133"/>
      <c r="G17" s="81" t="s">
        <v>833</v>
      </c>
      <c r="H17" s="1741"/>
      <c r="I17" s="1742"/>
      <c r="J17" s="1743"/>
      <c r="K17" s="1748"/>
      <c r="L17" s="1749"/>
      <c r="M17" s="1749"/>
      <c r="N17" s="1749"/>
      <c r="P17" s="111"/>
      <c r="Q17" s="1735" t="str">
        <f>IF(F17="","",Q14+H17+K17)</f>
        <v/>
      </c>
      <c r="R17" s="1736"/>
      <c r="S17" s="1737"/>
      <c r="T17" s="1741"/>
      <c r="U17" s="1742"/>
      <c r="V17" s="1743"/>
      <c r="W17" s="1748"/>
      <c r="X17" s="1749"/>
      <c r="Y17" s="1749"/>
      <c r="Z17" s="1749"/>
      <c r="AB17" s="111"/>
      <c r="AC17" s="1735" t="str">
        <f>IF(F17="","",AC14+T17+W17)</f>
        <v/>
      </c>
      <c r="AD17" s="1736"/>
      <c r="AE17" s="1737"/>
      <c r="AF17" s="1735" t="str">
        <f>IF(F17="","",Q17-AC17)</f>
        <v/>
      </c>
      <c r="AG17" s="1736"/>
      <c r="AH17" s="1737"/>
      <c r="AI17" s="1741"/>
      <c r="AJ17" s="1742"/>
      <c r="AK17" s="1743"/>
      <c r="AL17" s="132"/>
      <c r="AM17" s="81" t="s">
        <v>411</v>
      </c>
      <c r="AN17" s="133"/>
      <c r="AO17" s="81" t="s">
        <v>866</v>
      </c>
      <c r="AP17" s="111"/>
      <c r="AQ17" s="132"/>
      <c r="AR17" s="81" t="s">
        <v>411</v>
      </c>
      <c r="AS17" s="133"/>
      <c r="AT17" s="81" t="s">
        <v>412</v>
      </c>
      <c r="AU17" s="133"/>
      <c r="AV17" s="111" t="s">
        <v>833</v>
      </c>
      <c r="AW17" s="127"/>
      <c r="AX17" s="86"/>
      <c r="AY17" s="128"/>
    </row>
    <row r="18" spans="2:51">
      <c r="B18" s="135"/>
      <c r="C18" s="125"/>
      <c r="D18" s="125"/>
      <c r="E18" s="125"/>
      <c r="F18" s="125"/>
      <c r="G18" s="125"/>
      <c r="H18" s="1744"/>
      <c r="I18" s="1745"/>
      <c r="J18" s="1746"/>
      <c r="K18" s="1744"/>
      <c r="L18" s="1745"/>
      <c r="M18" s="1745"/>
      <c r="N18" s="1745"/>
      <c r="O18" s="125"/>
      <c r="P18" s="136" t="s">
        <v>862</v>
      </c>
      <c r="Q18" s="1738"/>
      <c r="R18" s="1739"/>
      <c r="S18" s="1740"/>
      <c r="T18" s="1744"/>
      <c r="U18" s="1745"/>
      <c r="V18" s="1746"/>
      <c r="W18" s="1744"/>
      <c r="X18" s="1745"/>
      <c r="Y18" s="1745"/>
      <c r="Z18" s="1745"/>
      <c r="AA18" s="125"/>
      <c r="AB18" s="136" t="s">
        <v>862</v>
      </c>
      <c r="AC18" s="1738"/>
      <c r="AD18" s="1739"/>
      <c r="AE18" s="1740"/>
      <c r="AF18" s="1738"/>
      <c r="AG18" s="1739"/>
      <c r="AH18" s="1740"/>
      <c r="AI18" s="1744"/>
      <c r="AJ18" s="1745"/>
      <c r="AK18" s="1746"/>
      <c r="AL18" s="135"/>
      <c r="AM18" s="125"/>
      <c r="AN18" s="125"/>
      <c r="AO18" s="125"/>
      <c r="AP18" s="126"/>
      <c r="AQ18" s="137" t="s">
        <v>491</v>
      </c>
      <c r="AR18" s="1747"/>
      <c r="AS18" s="1747"/>
      <c r="AT18" s="1747"/>
      <c r="AU18" s="125" t="s">
        <v>449</v>
      </c>
      <c r="AV18" s="126" t="s">
        <v>867</v>
      </c>
      <c r="AW18" s="135"/>
      <c r="AX18" s="125"/>
      <c r="AY18" s="126"/>
    </row>
    <row r="19" spans="2:51">
      <c r="B19" s="95"/>
      <c r="C19" s="96"/>
      <c r="D19" s="96"/>
      <c r="E19" s="96"/>
      <c r="F19" s="96"/>
      <c r="G19" s="96"/>
      <c r="H19" s="95"/>
      <c r="I19" s="96"/>
      <c r="J19" s="129" t="s">
        <v>862</v>
      </c>
      <c r="K19" s="130" t="s">
        <v>863</v>
      </c>
      <c r="L19" s="131"/>
      <c r="M19" s="1732"/>
      <c r="N19" s="1732"/>
      <c r="O19" s="1732"/>
      <c r="P19" s="1733"/>
      <c r="Q19" s="1707"/>
      <c r="R19" s="1708"/>
      <c r="S19" s="129" t="s">
        <v>862</v>
      </c>
      <c r="T19" s="95"/>
      <c r="U19" s="96"/>
      <c r="V19" s="129" t="s">
        <v>862</v>
      </c>
      <c r="W19" s="130" t="s">
        <v>864</v>
      </c>
      <c r="X19" s="131"/>
      <c r="Y19" s="1732"/>
      <c r="Z19" s="1732"/>
      <c r="AA19" s="1732"/>
      <c r="AB19" s="1733"/>
      <c r="AC19" s="95"/>
      <c r="AD19" s="96"/>
      <c r="AE19" s="129" t="s">
        <v>862</v>
      </c>
      <c r="AF19" s="95"/>
      <c r="AG19" s="96"/>
      <c r="AH19" s="129" t="s">
        <v>862</v>
      </c>
      <c r="AI19" s="95"/>
      <c r="AJ19" s="96"/>
      <c r="AK19" s="129" t="s">
        <v>865</v>
      </c>
      <c r="AL19" s="95"/>
      <c r="AM19" s="96"/>
      <c r="AN19" s="96"/>
      <c r="AO19" s="96"/>
      <c r="AP19" s="104"/>
      <c r="AQ19" s="95"/>
      <c r="AR19" s="96"/>
      <c r="AS19" s="96"/>
      <c r="AT19" s="96"/>
      <c r="AU19" s="96"/>
      <c r="AV19" s="104"/>
      <c r="AW19" s="95"/>
      <c r="AX19" s="96"/>
      <c r="AY19" s="104"/>
    </row>
    <row r="20" spans="2:51" ht="13.5" customHeight="1">
      <c r="B20" s="132"/>
      <c r="C20" s="81" t="s">
        <v>411</v>
      </c>
      <c r="D20" s="133"/>
      <c r="E20" s="81" t="s">
        <v>412</v>
      </c>
      <c r="F20" s="133"/>
      <c r="G20" s="81" t="s">
        <v>833</v>
      </c>
      <c r="H20" s="1741"/>
      <c r="I20" s="1742"/>
      <c r="J20" s="1743"/>
      <c r="K20" s="1748"/>
      <c r="L20" s="1749"/>
      <c r="M20" s="1749"/>
      <c r="N20" s="1749"/>
      <c r="P20" s="111"/>
      <c r="Q20" s="1735" t="str">
        <f>IF(F20="","",Q17+H20+K20)</f>
        <v/>
      </c>
      <c r="R20" s="1736"/>
      <c r="S20" s="1737"/>
      <c r="T20" s="1741"/>
      <c r="U20" s="1742"/>
      <c r="V20" s="1743"/>
      <c r="W20" s="1748"/>
      <c r="X20" s="1749"/>
      <c r="Y20" s="1749"/>
      <c r="Z20" s="1749"/>
      <c r="AB20" s="111"/>
      <c r="AC20" s="1735" t="str">
        <f>IF(F20="","",AC17+T20+W20)</f>
        <v/>
      </c>
      <c r="AD20" s="1736"/>
      <c r="AE20" s="1737"/>
      <c r="AF20" s="1735" t="str">
        <f>IF(F20="","",Q20-AC20)</f>
        <v/>
      </c>
      <c r="AG20" s="1736"/>
      <c r="AH20" s="1737"/>
      <c r="AI20" s="1741"/>
      <c r="AJ20" s="1742"/>
      <c r="AK20" s="1743"/>
      <c r="AL20" s="132"/>
      <c r="AM20" s="81" t="s">
        <v>411</v>
      </c>
      <c r="AN20" s="133"/>
      <c r="AO20" s="81" t="s">
        <v>866</v>
      </c>
      <c r="AP20" s="111"/>
      <c r="AQ20" s="132"/>
      <c r="AR20" s="81" t="s">
        <v>411</v>
      </c>
      <c r="AS20" s="133"/>
      <c r="AT20" s="81" t="s">
        <v>412</v>
      </c>
      <c r="AU20" s="133"/>
      <c r="AV20" s="111" t="s">
        <v>833</v>
      </c>
      <c r="AW20" s="127"/>
      <c r="AX20" s="86"/>
      <c r="AY20" s="128"/>
    </row>
    <row r="21" spans="2:51" ht="13.5" customHeight="1">
      <c r="B21" s="135"/>
      <c r="C21" s="125"/>
      <c r="D21" s="125"/>
      <c r="E21" s="125"/>
      <c r="F21" s="125"/>
      <c r="G21" s="125"/>
      <c r="H21" s="1744"/>
      <c r="I21" s="1745"/>
      <c r="J21" s="1746"/>
      <c r="K21" s="1744"/>
      <c r="L21" s="1745"/>
      <c r="M21" s="1745"/>
      <c r="N21" s="1745"/>
      <c r="O21" s="125"/>
      <c r="P21" s="136" t="s">
        <v>862</v>
      </c>
      <c r="Q21" s="1738"/>
      <c r="R21" s="1739"/>
      <c r="S21" s="1740"/>
      <c r="T21" s="1744"/>
      <c r="U21" s="1745"/>
      <c r="V21" s="1746"/>
      <c r="W21" s="1744"/>
      <c r="X21" s="1745"/>
      <c r="Y21" s="1745"/>
      <c r="Z21" s="1745"/>
      <c r="AA21" s="125"/>
      <c r="AB21" s="136" t="s">
        <v>862</v>
      </c>
      <c r="AC21" s="1738"/>
      <c r="AD21" s="1739"/>
      <c r="AE21" s="1740"/>
      <c r="AF21" s="1738"/>
      <c r="AG21" s="1739"/>
      <c r="AH21" s="1740"/>
      <c r="AI21" s="1744"/>
      <c r="AJ21" s="1745"/>
      <c r="AK21" s="1746"/>
      <c r="AL21" s="135"/>
      <c r="AM21" s="125"/>
      <c r="AN21" s="125"/>
      <c r="AO21" s="125"/>
      <c r="AP21" s="126"/>
      <c r="AQ21" s="137" t="s">
        <v>491</v>
      </c>
      <c r="AR21" s="1747"/>
      <c r="AS21" s="1747"/>
      <c r="AT21" s="1747"/>
      <c r="AU21" s="125" t="s">
        <v>449</v>
      </c>
      <c r="AV21" s="126" t="s">
        <v>867</v>
      </c>
      <c r="AW21" s="135"/>
      <c r="AX21" s="125"/>
      <c r="AY21" s="126"/>
    </row>
    <row r="22" spans="2:51">
      <c r="B22" s="95"/>
      <c r="C22" s="96"/>
      <c r="D22" s="96"/>
      <c r="E22" s="96"/>
      <c r="F22" s="96"/>
      <c r="G22" s="96"/>
      <c r="H22" s="95"/>
      <c r="I22" s="96"/>
      <c r="J22" s="129" t="s">
        <v>862</v>
      </c>
      <c r="K22" s="130" t="s">
        <v>863</v>
      </c>
      <c r="L22" s="131"/>
      <c r="M22" s="1732"/>
      <c r="N22" s="1732"/>
      <c r="O22" s="1732"/>
      <c r="P22" s="1733"/>
      <c r="Q22" s="1707"/>
      <c r="R22" s="1708"/>
      <c r="S22" s="129" t="s">
        <v>862</v>
      </c>
      <c r="T22" s="95"/>
      <c r="U22" s="96"/>
      <c r="V22" s="129" t="s">
        <v>862</v>
      </c>
      <c r="W22" s="130" t="s">
        <v>864</v>
      </c>
      <c r="X22" s="131"/>
      <c r="Y22" s="1732"/>
      <c r="Z22" s="1732"/>
      <c r="AA22" s="1732"/>
      <c r="AB22" s="1733"/>
      <c r="AC22" s="95"/>
      <c r="AD22" s="96"/>
      <c r="AE22" s="129" t="s">
        <v>862</v>
      </c>
      <c r="AF22" s="95"/>
      <c r="AG22" s="96"/>
      <c r="AH22" s="129" t="s">
        <v>862</v>
      </c>
      <c r="AI22" s="95"/>
      <c r="AJ22" s="96"/>
      <c r="AK22" s="129" t="s">
        <v>865</v>
      </c>
      <c r="AL22" s="95"/>
      <c r="AM22" s="96"/>
      <c r="AN22" s="96"/>
      <c r="AO22" s="96"/>
      <c r="AP22" s="104"/>
      <c r="AQ22" s="95"/>
      <c r="AR22" s="96"/>
      <c r="AS22" s="96"/>
      <c r="AT22" s="96"/>
      <c r="AU22" s="96"/>
      <c r="AV22" s="104"/>
      <c r="AW22" s="95"/>
      <c r="AX22" s="96"/>
      <c r="AY22" s="104"/>
    </row>
    <row r="23" spans="2:51" ht="13.5" customHeight="1">
      <c r="B23" s="132"/>
      <c r="C23" s="81" t="s">
        <v>411</v>
      </c>
      <c r="D23" s="133"/>
      <c r="E23" s="81" t="s">
        <v>412</v>
      </c>
      <c r="F23" s="133"/>
      <c r="G23" s="81" t="s">
        <v>833</v>
      </c>
      <c r="H23" s="1741"/>
      <c r="I23" s="1742"/>
      <c r="J23" s="1743"/>
      <c r="K23" s="1748"/>
      <c r="L23" s="1749"/>
      <c r="M23" s="1749"/>
      <c r="N23" s="1749"/>
      <c r="P23" s="111"/>
      <c r="Q23" s="1735" t="str">
        <f>IF(F23="","",Q20+H23+K23)</f>
        <v/>
      </c>
      <c r="R23" s="1736"/>
      <c r="S23" s="1737"/>
      <c r="T23" s="1741"/>
      <c r="U23" s="1742"/>
      <c r="V23" s="1743"/>
      <c r="W23" s="1748"/>
      <c r="X23" s="1749"/>
      <c r="Y23" s="1749"/>
      <c r="Z23" s="1749"/>
      <c r="AB23" s="111"/>
      <c r="AC23" s="1735" t="str">
        <f>IF(F23="","",AC20+T23+W23)</f>
        <v/>
      </c>
      <c r="AD23" s="1736"/>
      <c r="AE23" s="1737"/>
      <c r="AF23" s="1735" t="str">
        <f>IF(F23="","",Q23-AC23)</f>
        <v/>
      </c>
      <c r="AG23" s="1736"/>
      <c r="AH23" s="1737"/>
      <c r="AI23" s="1741"/>
      <c r="AJ23" s="1742"/>
      <c r="AK23" s="1743"/>
      <c r="AL23" s="132"/>
      <c r="AM23" s="81" t="s">
        <v>411</v>
      </c>
      <c r="AN23" s="133"/>
      <c r="AO23" s="81" t="s">
        <v>866</v>
      </c>
      <c r="AP23" s="111"/>
      <c r="AQ23" s="132"/>
      <c r="AR23" s="81" t="s">
        <v>411</v>
      </c>
      <c r="AS23" s="133"/>
      <c r="AT23" s="81" t="s">
        <v>412</v>
      </c>
      <c r="AU23" s="133"/>
      <c r="AV23" s="111" t="s">
        <v>833</v>
      </c>
      <c r="AW23" s="127"/>
      <c r="AX23" s="86"/>
      <c r="AY23" s="128"/>
    </row>
    <row r="24" spans="2:51" ht="13.5" customHeight="1">
      <c r="B24" s="135"/>
      <c r="C24" s="125"/>
      <c r="D24" s="125"/>
      <c r="E24" s="125"/>
      <c r="F24" s="125"/>
      <c r="G24" s="125"/>
      <c r="H24" s="1744"/>
      <c r="I24" s="1745"/>
      <c r="J24" s="1746"/>
      <c r="K24" s="1744"/>
      <c r="L24" s="1745"/>
      <c r="M24" s="1745"/>
      <c r="N24" s="1745"/>
      <c r="O24" s="125"/>
      <c r="P24" s="136" t="s">
        <v>862</v>
      </c>
      <c r="Q24" s="1738"/>
      <c r="R24" s="1739"/>
      <c r="S24" s="1740"/>
      <c r="T24" s="1744"/>
      <c r="U24" s="1745"/>
      <c r="V24" s="1746"/>
      <c r="W24" s="1744"/>
      <c r="X24" s="1745"/>
      <c r="Y24" s="1745"/>
      <c r="Z24" s="1745"/>
      <c r="AA24" s="125"/>
      <c r="AB24" s="136" t="s">
        <v>862</v>
      </c>
      <c r="AC24" s="1738"/>
      <c r="AD24" s="1739"/>
      <c r="AE24" s="1740"/>
      <c r="AF24" s="1738"/>
      <c r="AG24" s="1739"/>
      <c r="AH24" s="1740"/>
      <c r="AI24" s="1744"/>
      <c r="AJ24" s="1745"/>
      <c r="AK24" s="1746"/>
      <c r="AL24" s="135"/>
      <c r="AM24" s="125"/>
      <c r="AN24" s="125"/>
      <c r="AO24" s="125"/>
      <c r="AP24" s="126"/>
      <c r="AQ24" s="137" t="s">
        <v>491</v>
      </c>
      <c r="AR24" s="1747"/>
      <c r="AS24" s="1747"/>
      <c r="AT24" s="1747"/>
      <c r="AU24" s="125" t="s">
        <v>449</v>
      </c>
      <c r="AV24" s="126" t="s">
        <v>867</v>
      </c>
      <c r="AW24" s="135"/>
      <c r="AX24" s="125"/>
      <c r="AY24" s="126"/>
    </row>
    <row r="25" spans="2:51">
      <c r="B25" s="95"/>
      <c r="C25" s="96"/>
      <c r="D25" s="96"/>
      <c r="E25" s="96"/>
      <c r="F25" s="96"/>
      <c r="G25" s="96"/>
      <c r="H25" s="95"/>
      <c r="I25" s="96"/>
      <c r="J25" s="129" t="s">
        <v>862</v>
      </c>
      <c r="K25" s="130" t="s">
        <v>863</v>
      </c>
      <c r="L25" s="131"/>
      <c r="M25" s="1732"/>
      <c r="N25" s="1732"/>
      <c r="O25" s="1732"/>
      <c r="P25" s="1733"/>
      <c r="Q25" s="1707"/>
      <c r="R25" s="1708"/>
      <c r="S25" s="129" t="s">
        <v>862</v>
      </c>
      <c r="T25" s="95"/>
      <c r="U25" s="96"/>
      <c r="V25" s="129" t="s">
        <v>862</v>
      </c>
      <c r="W25" s="130" t="s">
        <v>864</v>
      </c>
      <c r="X25" s="131"/>
      <c r="Y25" s="1732"/>
      <c r="Z25" s="1732"/>
      <c r="AA25" s="1732"/>
      <c r="AB25" s="1733"/>
      <c r="AC25" s="95"/>
      <c r="AD25" s="96"/>
      <c r="AE25" s="129" t="s">
        <v>862</v>
      </c>
      <c r="AF25" s="95"/>
      <c r="AG25" s="96"/>
      <c r="AH25" s="129" t="s">
        <v>862</v>
      </c>
      <c r="AI25" s="95"/>
      <c r="AJ25" s="96"/>
      <c r="AK25" s="129" t="s">
        <v>865</v>
      </c>
      <c r="AL25" s="95"/>
      <c r="AM25" s="96"/>
      <c r="AN25" s="96"/>
      <c r="AO25" s="96"/>
      <c r="AP25" s="104"/>
      <c r="AQ25" s="95"/>
      <c r="AR25" s="96"/>
      <c r="AS25" s="96"/>
      <c r="AT25" s="96"/>
      <c r="AU25" s="96"/>
      <c r="AV25" s="104"/>
      <c r="AW25" s="95"/>
      <c r="AX25" s="96"/>
      <c r="AY25" s="104"/>
    </row>
    <row r="26" spans="2:51" ht="13.5" customHeight="1">
      <c r="B26" s="132"/>
      <c r="C26" s="81" t="s">
        <v>411</v>
      </c>
      <c r="D26" s="133"/>
      <c r="E26" s="81" t="s">
        <v>412</v>
      </c>
      <c r="F26" s="133"/>
      <c r="G26" s="81" t="s">
        <v>833</v>
      </c>
      <c r="H26" s="1741"/>
      <c r="I26" s="1742"/>
      <c r="J26" s="1743"/>
      <c r="K26" s="1748"/>
      <c r="L26" s="1749"/>
      <c r="M26" s="1749"/>
      <c r="N26" s="1749"/>
      <c r="P26" s="111"/>
      <c r="Q26" s="1735" t="str">
        <f>IF(F26="","",Q23+H26+K26)</f>
        <v/>
      </c>
      <c r="R26" s="1736"/>
      <c r="S26" s="1737"/>
      <c r="T26" s="1741"/>
      <c r="U26" s="1742"/>
      <c r="V26" s="1743"/>
      <c r="W26" s="1748"/>
      <c r="X26" s="1749"/>
      <c r="Y26" s="1749"/>
      <c r="Z26" s="1749"/>
      <c r="AB26" s="111"/>
      <c r="AC26" s="1735" t="str">
        <f>IF(F26="","",AC23+T26+W26)</f>
        <v/>
      </c>
      <c r="AD26" s="1736"/>
      <c r="AE26" s="1737"/>
      <c r="AF26" s="1735" t="str">
        <f>IF(F26="","",Q26-AC26)</f>
        <v/>
      </c>
      <c r="AG26" s="1736"/>
      <c r="AH26" s="1737"/>
      <c r="AI26" s="1741"/>
      <c r="AJ26" s="1742"/>
      <c r="AK26" s="1743"/>
      <c r="AL26" s="132"/>
      <c r="AM26" s="81" t="s">
        <v>411</v>
      </c>
      <c r="AN26" s="133"/>
      <c r="AO26" s="81" t="s">
        <v>866</v>
      </c>
      <c r="AP26" s="111"/>
      <c r="AQ26" s="132"/>
      <c r="AR26" s="81" t="s">
        <v>411</v>
      </c>
      <c r="AS26" s="133"/>
      <c r="AT26" s="81" t="s">
        <v>412</v>
      </c>
      <c r="AU26" s="133"/>
      <c r="AV26" s="111" t="s">
        <v>833</v>
      </c>
      <c r="AW26" s="127"/>
      <c r="AX26" s="86"/>
      <c r="AY26" s="128"/>
    </row>
    <row r="27" spans="2:51" ht="13.5" customHeight="1">
      <c r="B27" s="135"/>
      <c r="C27" s="125"/>
      <c r="D27" s="125"/>
      <c r="E27" s="125"/>
      <c r="F27" s="125"/>
      <c r="G27" s="125"/>
      <c r="H27" s="1744"/>
      <c r="I27" s="1745"/>
      <c r="J27" s="1746"/>
      <c r="K27" s="1744"/>
      <c r="L27" s="1745"/>
      <c r="M27" s="1745"/>
      <c r="N27" s="1745"/>
      <c r="O27" s="125"/>
      <c r="P27" s="136" t="s">
        <v>862</v>
      </c>
      <c r="Q27" s="1738"/>
      <c r="R27" s="1739"/>
      <c r="S27" s="1740"/>
      <c r="T27" s="1744"/>
      <c r="U27" s="1745"/>
      <c r="V27" s="1746"/>
      <c r="W27" s="1744"/>
      <c r="X27" s="1745"/>
      <c r="Y27" s="1745"/>
      <c r="Z27" s="1745"/>
      <c r="AA27" s="125"/>
      <c r="AB27" s="136" t="s">
        <v>862</v>
      </c>
      <c r="AC27" s="1738"/>
      <c r="AD27" s="1739"/>
      <c r="AE27" s="1740"/>
      <c r="AF27" s="1738"/>
      <c r="AG27" s="1739"/>
      <c r="AH27" s="1740"/>
      <c r="AI27" s="1744"/>
      <c r="AJ27" s="1745"/>
      <c r="AK27" s="1746"/>
      <c r="AL27" s="135"/>
      <c r="AM27" s="125"/>
      <c r="AN27" s="125"/>
      <c r="AO27" s="125"/>
      <c r="AP27" s="126"/>
      <c r="AQ27" s="137" t="s">
        <v>491</v>
      </c>
      <c r="AR27" s="1747"/>
      <c r="AS27" s="1747"/>
      <c r="AT27" s="1747"/>
      <c r="AU27" s="125" t="s">
        <v>449</v>
      </c>
      <c r="AV27" s="126" t="s">
        <v>867</v>
      </c>
      <c r="AW27" s="135"/>
      <c r="AX27" s="125"/>
      <c r="AY27" s="126"/>
    </row>
    <row r="28" spans="2:51">
      <c r="B28" s="95"/>
      <c r="C28" s="96"/>
      <c r="D28" s="96"/>
      <c r="E28" s="96"/>
      <c r="F28" s="96"/>
      <c r="G28" s="96"/>
      <c r="H28" s="95"/>
      <c r="I28" s="96"/>
      <c r="J28" s="129" t="s">
        <v>862</v>
      </c>
      <c r="K28" s="130" t="s">
        <v>863</v>
      </c>
      <c r="L28" s="131"/>
      <c r="M28" s="1732"/>
      <c r="N28" s="1732"/>
      <c r="O28" s="1732"/>
      <c r="P28" s="1733"/>
      <c r="Q28" s="1707"/>
      <c r="R28" s="1708"/>
      <c r="S28" s="129" t="s">
        <v>862</v>
      </c>
      <c r="T28" s="95"/>
      <c r="U28" s="96"/>
      <c r="V28" s="129" t="s">
        <v>862</v>
      </c>
      <c r="W28" s="130" t="s">
        <v>864</v>
      </c>
      <c r="X28" s="131"/>
      <c r="Y28" s="1732"/>
      <c r="Z28" s="1732"/>
      <c r="AA28" s="1732"/>
      <c r="AB28" s="1733"/>
      <c r="AC28" s="95"/>
      <c r="AD28" s="96"/>
      <c r="AE28" s="129" t="s">
        <v>862</v>
      </c>
      <c r="AF28" s="95"/>
      <c r="AG28" s="96"/>
      <c r="AH28" s="129" t="s">
        <v>862</v>
      </c>
      <c r="AI28" s="95"/>
      <c r="AJ28" s="96"/>
      <c r="AK28" s="129" t="s">
        <v>865</v>
      </c>
      <c r="AL28" s="138"/>
      <c r="AM28" s="139"/>
      <c r="AN28" s="139"/>
      <c r="AO28" s="96"/>
      <c r="AP28" s="104"/>
      <c r="AQ28" s="95"/>
      <c r="AR28" s="96"/>
      <c r="AS28" s="96"/>
      <c r="AT28" s="96"/>
      <c r="AU28" s="96"/>
      <c r="AV28" s="104"/>
      <c r="AW28" s="95"/>
      <c r="AX28" s="96"/>
      <c r="AY28" s="104"/>
    </row>
    <row r="29" spans="2:51" ht="13.5" customHeight="1">
      <c r="B29" s="132"/>
      <c r="C29" s="81" t="s">
        <v>411</v>
      </c>
      <c r="D29" s="133"/>
      <c r="E29" s="81" t="s">
        <v>412</v>
      </c>
      <c r="F29" s="133"/>
      <c r="G29" s="81" t="s">
        <v>833</v>
      </c>
      <c r="H29" s="1741"/>
      <c r="I29" s="1742"/>
      <c r="J29" s="1743"/>
      <c r="K29" s="1748"/>
      <c r="L29" s="1749"/>
      <c r="M29" s="1749"/>
      <c r="N29" s="1749"/>
      <c r="P29" s="111"/>
      <c r="Q29" s="1735" t="str">
        <f>IF(F29="","",Q26+H29+K29)</f>
        <v/>
      </c>
      <c r="R29" s="1736"/>
      <c r="S29" s="1737"/>
      <c r="T29" s="1741"/>
      <c r="U29" s="1742"/>
      <c r="V29" s="1743"/>
      <c r="W29" s="1748"/>
      <c r="X29" s="1749"/>
      <c r="Y29" s="1749"/>
      <c r="Z29" s="1749"/>
      <c r="AB29" s="111"/>
      <c r="AC29" s="1735" t="str">
        <f>IF(F29="","",AC26+T29+W29)</f>
        <v/>
      </c>
      <c r="AD29" s="1736"/>
      <c r="AE29" s="1737"/>
      <c r="AF29" s="1735" t="str">
        <f>IF(F29="","",Q29-AC29)</f>
        <v/>
      </c>
      <c r="AG29" s="1736"/>
      <c r="AH29" s="1737"/>
      <c r="AI29" s="1741"/>
      <c r="AJ29" s="1742"/>
      <c r="AK29" s="1743"/>
      <c r="AL29" s="132"/>
      <c r="AM29" s="81" t="s">
        <v>411</v>
      </c>
      <c r="AN29" s="133"/>
      <c r="AO29" s="81" t="s">
        <v>866</v>
      </c>
      <c r="AP29" s="111"/>
      <c r="AQ29" s="132"/>
      <c r="AR29" s="81" t="s">
        <v>411</v>
      </c>
      <c r="AS29" s="133"/>
      <c r="AT29" s="81" t="s">
        <v>412</v>
      </c>
      <c r="AU29" s="133"/>
      <c r="AV29" s="111" t="s">
        <v>833</v>
      </c>
      <c r="AW29" s="127"/>
      <c r="AX29" s="86"/>
      <c r="AY29" s="128"/>
    </row>
    <row r="30" spans="2:51" ht="13.5" customHeight="1">
      <c r="B30" s="135"/>
      <c r="C30" s="125"/>
      <c r="D30" s="125"/>
      <c r="E30" s="125"/>
      <c r="F30" s="125"/>
      <c r="G30" s="125"/>
      <c r="H30" s="1744"/>
      <c r="I30" s="1745"/>
      <c r="J30" s="1746"/>
      <c r="K30" s="1744"/>
      <c r="L30" s="1745"/>
      <c r="M30" s="1745"/>
      <c r="N30" s="1745"/>
      <c r="O30" s="125"/>
      <c r="P30" s="136" t="s">
        <v>862</v>
      </c>
      <c r="Q30" s="1738"/>
      <c r="R30" s="1739"/>
      <c r="S30" s="1740"/>
      <c r="T30" s="1744"/>
      <c r="U30" s="1745"/>
      <c r="V30" s="1746"/>
      <c r="W30" s="1744"/>
      <c r="X30" s="1745"/>
      <c r="Y30" s="1745"/>
      <c r="Z30" s="1745"/>
      <c r="AA30" s="125"/>
      <c r="AB30" s="136" t="s">
        <v>862</v>
      </c>
      <c r="AC30" s="1738"/>
      <c r="AD30" s="1739"/>
      <c r="AE30" s="1740"/>
      <c r="AF30" s="1738"/>
      <c r="AG30" s="1739"/>
      <c r="AH30" s="1740"/>
      <c r="AI30" s="1744"/>
      <c r="AJ30" s="1745"/>
      <c r="AK30" s="1746"/>
      <c r="AL30" s="140"/>
      <c r="AM30" s="141"/>
      <c r="AN30" s="141"/>
      <c r="AO30" s="125"/>
      <c r="AP30" s="126"/>
      <c r="AQ30" s="137" t="s">
        <v>491</v>
      </c>
      <c r="AR30" s="1747"/>
      <c r="AS30" s="1747"/>
      <c r="AT30" s="1747"/>
      <c r="AU30" s="125" t="s">
        <v>449</v>
      </c>
      <c r="AV30" s="126" t="s">
        <v>867</v>
      </c>
      <c r="AW30" s="135"/>
      <c r="AX30" s="125"/>
      <c r="AY30" s="126"/>
    </row>
    <row r="31" spans="2:51">
      <c r="B31" s="95"/>
      <c r="C31" s="96"/>
      <c r="D31" s="96"/>
      <c r="E31" s="96"/>
      <c r="F31" s="96"/>
      <c r="G31" s="96"/>
      <c r="H31" s="95"/>
      <c r="I31" s="96"/>
      <c r="J31" s="129" t="s">
        <v>862</v>
      </c>
      <c r="K31" s="130" t="s">
        <v>863</v>
      </c>
      <c r="L31" s="131"/>
      <c r="M31" s="1732"/>
      <c r="N31" s="1732"/>
      <c r="O31" s="1732"/>
      <c r="P31" s="1733"/>
      <c r="Q31" s="1707"/>
      <c r="R31" s="1708"/>
      <c r="S31" s="129" t="s">
        <v>862</v>
      </c>
      <c r="T31" s="95"/>
      <c r="U31" s="96"/>
      <c r="V31" s="129" t="s">
        <v>862</v>
      </c>
      <c r="W31" s="130" t="s">
        <v>864</v>
      </c>
      <c r="X31" s="131"/>
      <c r="Y31" s="1732"/>
      <c r="Z31" s="1732"/>
      <c r="AA31" s="1732"/>
      <c r="AB31" s="1733"/>
      <c r="AC31" s="95"/>
      <c r="AD31" s="96"/>
      <c r="AE31" s="129" t="s">
        <v>862</v>
      </c>
      <c r="AF31" s="95"/>
      <c r="AG31" s="96"/>
      <c r="AH31" s="129" t="s">
        <v>862</v>
      </c>
      <c r="AI31" s="95"/>
      <c r="AJ31" s="96"/>
      <c r="AK31" s="129" t="s">
        <v>865</v>
      </c>
      <c r="AL31" s="95"/>
      <c r="AM31" s="96"/>
      <c r="AN31" s="96"/>
      <c r="AO31" s="96"/>
      <c r="AP31" s="104"/>
      <c r="AQ31" s="95"/>
      <c r="AR31" s="96"/>
      <c r="AS31" s="96"/>
      <c r="AT31" s="96"/>
      <c r="AU31" s="96"/>
      <c r="AV31" s="104"/>
      <c r="AW31" s="95"/>
      <c r="AX31" s="96"/>
      <c r="AY31" s="104"/>
    </row>
    <row r="32" spans="2:51" ht="13.5" customHeight="1">
      <c r="B32" s="132"/>
      <c r="C32" s="81" t="s">
        <v>411</v>
      </c>
      <c r="D32" s="133"/>
      <c r="E32" s="81" t="s">
        <v>412</v>
      </c>
      <c r="F32" s="133"/>
      <c r="G32" s="81" t="s">
        <v>833</v>
      </c>
      <c r="H32" s="1741"/>
      <c r="I32" s="1742"/>
      <c r="J32" s="1743"/>
      <c r="K32" s="1748"/>
      <c r="L32" s="1749"/>
      <c r="M32" s="1749"/>
      <c r="N32" s="1749"/>
      <c r="P32" s="111"/>
      <c r="Q32" s="1735" t="str">
        <f>IF(F32="","",Q29+H32+K32)</f>
        <v/>
      </c>
      <c r="R32" s="1736"/>
      <c r="S32" s="1737"/>
      <c r="T32" s="1741"/>
      <c r="U32" s="1742"/>
      <c r="V32" s="1743"/>
      <c r="W32" s="1748"/>
      <c r="X32" s="1749"/>
      <c r="Y32" s="1749"/>
      <c r="Z32" s="1749"/>
      <c r="AB32" s="111"/>
      <c r="AC32" s="1735" t="str">
        <f>IF(F32="","",AC29+T32+W32)</f>
        <v/>
      </c>
      <c r="AD32" s="1736"/>
      <c r="AE32" s="1737"/>
      <c r="AF32" s="1735" t="str">
        <f>IF(F32="","",Q32-AC32)</f>
        <v/>
      </c>
      <c r="AG32" s="1736"/>
      <c r="AH32" s="1737"/>
      <c r="AI32" s="1741"/>
      <c r="AJ32" s="1742"/>
      <c r="AK32" s="1743"/>
      <c r="AL32" s="132"/>
      <c r="AM32" s="81" t="s">
        <v>411</v>
      </c>
      <c r="AN32" s="133"/>
      <c r="AO32" s="81" t="s">
        <v>866</v>
      </c>
      <c r="AP32" s="111"/>
      <c r="AQ32" s="132"/>
      <c r="AR32" s="81" t="s">
        <v>411</v>
      </c>
      <c r="AS32" s="133"/>
      <c r="AT32" s="81" t="s">
        <v>412</v>
      </c>
      <c r="AU32" s="133"/>
      <c r="AV32" s="111" t="s">
        <v>833</v>
      </c>
      <c r="AW32" s="127"/>
      <c r="AX32" s="86"/>
      <c r="AY32" s="128"/>
    </row>
    <row r="33" spans="2:51" ht="13.5" customHeight="1">
      <c r="B33" s="135"/>
      <c r="C33" s="125"/>
      <c r="D33" s="125"/>
      <c r="E33" s="125"/>
      <c r="F33" s="125"/>
      <c r="G33" s="125"/>
      <c r="H33" s="1744"/>
      <c r="I33" s="1745"/>
      <c r="J33" s="1746"/>
      <c r="K33" s="1744"/>
      <c r="L33" s="1745"/>
      <c r="M33" s="1745"/>
      <c r="N33" s="1745"/>
      <c r="O33" s="125"/>
      <c r="P33" s="136" t="s">
        <v>862</v>
      </c>
      <c r="Q33" s="1738"/>
      <c r="R33" s="1739"/>
      <c r="S33" s="1740"/>
      <c r="T33" s="1744"/>
      <c r="U33" s="1745"/>
      <c r="V33" s="1746"/>
      <c r="W33" s="1744"/>
      <c r="X33" s="1745"/>
      <c r="Y33" s="1745"/>
      <c r="Z33" s="1745"/>
      <c r="AA33" s="125"/>
      <c r="AB33" s="136" t="s">
        <v>862</v>
      </c>
      <c r="AC33" s="1738"/>
      <c r="AD33" s="1739"/>
      <c r="AE33" s="1740"/>
      <c r="AF33" s="1738"/>
      <c r="AG33" s="1739"/>
      <c r="AH33" s="1740"/>
      <c r="AI33" s="1744"/>
      <c r="AJ33" s="1745"/>
      <c r="AK33" s="1746"/>
      <c r="AL33" s="135"/>
      <c r="AM33" s="125"/>
      <c r="AN33" s="125"/>
      <c r="AO33" s="125"/>
      <c r="AP33" s="126"/>
      <c r="AQ33" s="137" t="s">
        <v>491</v>
      </c>
      <c r="AR33" s="1747"/>
      <c r="AS33" s="1747"/>
      <c r="AT33" s="1747"/>
      <c r="AU33" s="125" t="s">
        <v>449</v>
      </c>
      <c r="AV33" s="126" t="s">
        <v>867</v>
      </c>
      <c r="AW33" s="135"/>
      <c r="AX33" s="125"/>
      <c r="AY33" s="126"/>
    </row>
    <row r="34" spans="2:51">
      <c r="B34" s="95"/>
      <c r="C34" s="96"/>
      <c r="D34" s="96"/>
      <c r="E34" s="96"/>
      <c r="F34" s="96"/>
      <c r="G34" s="96"/>
      <c r="H34" s="95"/>
      <c r="I34" s="96"/>
      <c r="J34" s="129" t="s">
        <v>862</v>
      </c>
      <c r="K34" s="130" t="s">
        <v>863</v>
      </c>
      <c r="L34" s="131"/>
      <c r="M34" s="1732"/>
      <c r="N34" s="1732"/>
      <c r="O34" s="1732"/>
      <c r="P34" s="1733"/>
      <c r="Q34" s="1707"/>
      <c r="R34" s="1708"/>
      <c r="S34" s="129" t="s">
        <v>862</v>
      </c>
      <c r="T34" s="95"/>
      <c r="U34" s="96"/>
      <c r="V34" s="129" t="s">
        <v>862</v>
      </c>
      <c r="W34" s="130" t="s">
        <v>864</v>
      </c>
      <c r="X34" s="131"/>
      <c r="Y34" s="1732"/>
      <c r="Z34" s="1732"/>
      <c r="AA34" s="1732"/>
      <c r="AB34" s="1733"/>
      <c r="AC34" s="95"/>
      <c r="AD34" s="96"/>
      <c r="AE34" s="129" t="s">
        <v>862</v>
      </c>
      <c r="AF34" s="95"/>
      <c r="AG34" s="96"/>
      <c r="AH34" s="129" t="s">
        <v>862</v>
      </c>
      <c r="AI34" s="95"/>
      <c r="AJ34" s="96"/>
      <c r="AK34" s="129" t="s">
        <v>865</v>
      </c>
      <c r="AL34" s="95"/>
      <c r="AM34" s="96"/>
      <c r="AN34" s="96"/>
      <c r="AO34" s="96"/>
      <c r="AP34" s="104"/>
      <c r="AQ34" s="95"/>
      <c r="AR34" s="96"/>
      <c r="AS34" s="96"/>
      <c r="AT34" s="96"/>
      <c r="AU34" s="96"/>
      <c r="AV34" s="104"/>
      <c r="AW34" s="95"/>
      <c r="AX34" s="96"/>
      <c r="AY34" s="104"/>
    </row>
    <row r="35" spans="2:51" ht="13.5" customHeight="1">
      <c r="B35" s="132"/>
      <c r="C35" s="81" t="s">
        <v>411</v>
      </c>
      <c r="D35" s="133"/>
      <c r="E35" s="81" t="s">
        <v>412</v>
      </c>
      <c r="F35" s="133"/>
      <c r="G35" s="81" t="s">
        <v>833</v>
      </c>
      <c r="H35" s="1741"/>
      <c r="I35" s="1742"/>
      <c r="J35" s="1743"/>
      <c r="K35" s="1748"/>
      <c r="L35" s="1749"/>
      <c r="M35" s="1749"/>
      <c r="N35" s="1749"/>
      <c r="P35" s="111"/>
      <c r="Q35" s="1735" t="str">
        <f>IF(F35="","",Q32+H35+K35)</f>
        <v/>
      </c>
      <c r="R35" s="1736"/>
      <c r="S35" s="1737"/>
      <c r="T35" s="1741"/>
      <c r="U35" s="1742"/>
      <c r="V35" s="1743"/>
      <c r="W35" s="1748"/>
      <c r="X35" s="1749"/>
      <c r="Y35" s="1749"/>
      <c r="Z35" s="1749"/>
      <c r="AB35" s="111"/>
      <c r="AC35" s="1735" t="str">
        <f>IF(F35="","",AC32+T35+W35)</f>
        <v/>
      </c>
      <c r="AD35" s="1736"/>
      <c r="AE35" s="1737"/>
      <c r="AF35" s="1735" t="str">
        <f>IF(F35="","",Q35-AC35)</f>
        <v/>
      </c>
      <c r="AG35" s="1736"/>
      <c r="AH35" s="1737"/>
      <c r="AI35" s="1741"/>
      <c r="AJ35" s="1742"/>
      <c r="AK35" s="1743"/>
      <c r="AL35" s="132"/>
      <c r="AM35" s="81" t="s">
        <v>411</v>
      </c>
      <c r="AN35" s="133"/>
      <c r="AO35" s="81" t="s">
        <v>866</v>
      </c>
      <c r="AP35" s="111"/>
      <c r="AQ35" s="132"/>
      <c r="AR35" s="81" t="s">
        <v>411</v>
      </c>
      <c r="AS35" s="133"/>
      <c r="AT35" s="81" t="s">
        <v>412</v>
      </c>
      <c r="AU35" s="133"/>
      <c r="AV35" s="111" t="s">
        <v>833</v>
      </c>
      <c r="AW35" s="127"/>
      <c r="AX35" s="86"/>
      <c r="AY35" s="128"/>
    </row>
    <row r="36" spans="2:51" ht="13.5" customHeight="1">
      <c r="B36" s="135"/>
      <c r="C36" s="125"/>
      <c r="D36" s="125"/>
      <c r="E36" s="125"/>
      <c r="F36" s="125"/>
      <c r="G36" s="125"/>
      <c r="H36" s="1744"/>
      <c r="I36" s="1745"/>
      <c r="J36" s="1746"/>
      <c r="K36" s="1744"/>
      <c r="L36" s="1745"/>
      <c r="M36" s="1745"/>
      <c r="N36" s="1745"/>
      <c r="O36" s="125"/>
      <c r="P36" s="136" t="s">
        <v>862</v>
      </c>
      <c r="Q36" s="1738"/>
      <c r="R36" s="1739"/>
      <c r="S36" s="1740"/>
      <c r="T36" s="1744"/>
      <c r="U36" s="1745"/>
      <c r="V36" s="1746"/>
      <c r="W36" s="1744"/>
      <c r="X36" s="1745"/>
      <c r="Y36" s="1745"/>
      <c r="Z36" s="1745"/>
      <c r="AA36" s="125"/>
      <c r="AB36" s="136" t="s">
        <v>862</v>
      </c>
      <c r="AC36" s="1738"/>
      <c r="AD36" s="1739"/>
      <c r="AE36" s="1740"/>
      <c r="AF36" s="1738"/>
      <c r="AG36" s="1739"/>
      <c r="AH36" s="1740"/>
      <c r="AI36" s="1744"/>
      <c r="AJ36" s="1745"/>
      <c r="AK36" s="1746"/>
      <c r="AL36" s="135"/>
      <c r="AM36" s="125"/>
      <c r="AN36" s="125"/>
      <c r="AO36" s="125"/>
      <c r="AP36" s="126"/>
      <c r="AQ36" s="137" t="s">
        <v>491</v>
      </c>
      <c r="AR36" s="1747"/>
      <c r="AS36" s="1747"/>
      <c r="AT36" s="1747"/>
      <c r="AU36" s="125" t="s">
        <v>449</v>
      </c>
      <c r="AV36" s="126" t="s">
        <v>867</v>
      </c>
      <c r="AW36" s="135"/>
      <c r="AX36" s="125"/>
      <c r="AY36" s="126"/>
    </row>
    <row r="37" spans="2:51">
      <c r="B37" s="95"/>
      <c r="C37" s="96"/>
      <c r="D37" s="96"/>
      <c r="E37" s="96"/>
      <c r="F37" s="96"/>
      <c r="G37" s="96"/>
      <c r="H37" s="95"/>
      <c r="I37" s="96"/>
      <c r="J37" s="129" t="s">
        <v>862</v>
      </c>
      <c r="K37" s="130" t="s">
        <v>863</v>
      </c>
      <c r="L37" s="131"/>
      <c r="M37" s="1732"/>
      <c r="N37" s="1732"/>
      <c r="O37" s="1732"/>
      <c r="P37" s="1733"/>
      <c r="Q37" s="1707"/>
      <c r="R37" s="1708"/>
      <c r="S37" s="129" t="s">
        <v>862</v>
      </c>
      <c r="T37" s="95"/>
      <c r="U37" s="96"/>
      <c r="V37" s="129" t="s">
        <v>862</v>
      </c>
      <c r="W37" s="130" t="s">
        <v>864</v>
      </c>
      <c r="X37" s="131"/>
      <c r="Y37" s="1732"/>
      <c r="Z37" s="1732"/>
      <c r="AA37" s="1732"/>
      <c r="AB37" s="1733"/>
      <c r="AC37" s="95"/>
      <c r="AD37" s="96"/>
      <c r="AE37" s="129" t="s">
        <v>862</v>
      </c>
      <c r="AF37" s="95"/>
      <c r="AG37" s="96"/>
      <c r="AH37" s="129" t="s">
        <v>862</v>
      </c>
      <c r="AI37" s="95"/>
      <c r="AJ37" s="96"/>
      <c r="AK37" s="129" t="s">
        <v>865</v>
      </c>
      <c r="AL37" s="95"/>
      <c r="AM37" s="96"/>
      <c r="AN37" s="96"/>
      <c r="AO37" s="96"/>
      <c r="AP37" s="104"/>
      <c r="AQ37" s="95"/>
      <c r="AR37" s="96"/>
      <c r="AS37" s="96"/>
      <c r="AT37" s="96"/>
      <c r="AU37" s="96"/>
      <c r="AV37" s="104"/>
      <c r="AW37" s="95"/>
      <c r="AX37" s="96"/>
      <c r="AY37" s="104"/>
    </row>
    <row r="38" spans="2:51" ht="13.5" customHeight="1">
      <c r="B38" s="132"/>
      <c r="C38" s="81" t="s">
        <v>411</v>
      </c>
      <c r="D38" s="133"/>
      <c r="E38" s="81" t="s">
        <v>412</v>
      </c>
      <c r="F38" s="133"/>
      <c r="G38" s="81" t="s">
        <v>833</v>
      </c>
      <c r="H38" s="1741"/>
      <c r="I38" s="1742"/>
      <c r="J38" s="1743"/>
      <c r="K38" s="1748"/>
      <c r="L38" s="1749"/>
      <c r="M38" s="1749"/>
      <c r="N38" s="1749"/>
      <c r="P38" s="111"/>
      <c r="Q38" s="1735" t="str">
        <f>IF(F38="","",Q35+H38+K38)</f>
        <v/>
      </c>
      <c r="R38" s="1736"/>
      <c r="S38" s="1737"/>
      <c r="T38" s="1741"/>
      <c r="U38" s="1742"/>
      <c r="V38" s="1743"/>
      <c r="W38" s="1748"/>
      <c r="X38" s="1749"/>
      <c r="Y38" s="1749"/>
      <c r="Z38" s="1749"/>
      <c r="AB38" s="111"/>
      <c r="AC38" s="1735" t="str">
        <f>IF(F38="","",AC35+T38+W38)</f>
        <v/>
      </c>
      <c r="AD38" s="1736"/>
      <c r="AE38" s="1737"/>
      <c r="AF38" s="1735" t="str">
        <f>IF(F38="","",Q38-AC38)</f>
        <v/>
      </c>
      <c r="AG38" s="1736"/>
      <c r="AH38" s="1737"/>
      <c r="AI38" s="1741"/>
      <c r="AJ38" s="1742"/>
      <c r="AK38" s="1743"/>
      <c r="AL38" s="132"/>
      <c r="AM38" s="81" t="s">
        <v>411</v>
      </c>
      <c r="AN38" s="133"/>
      <c r="AO38" s="81" t="s">
        <v>866</v>
      </c>
      <c r="AP38" s="111"/>
      <c r="AQ38" s="132"/>
      <c r="AR38" s="81" t="s">
        <v>411</v>
      </c>
      <c r="AS38" s="133"/>
      <c r="AT38" s="81" t="s">
        <v>412</v>
      </c>
      <c r="AU38" s="133"/>
      <c r="AV38" s="111" t="s">
        <v>833</v>
      </c>
      <c r="AW38" s="127"/>
      <c r="AX38" s="86"/>
      <c r="AY38" s="128"/>
    </row>
    <row r="39" spans="2:51" ht="13.5" customHeight="1">
      <c r="B39" s="135"/>
      <c r="C39" s="125"/>
      <c r="D39" s="125"/>
      <c r="E39" s="125"/>
      <c r="F39" s="125"/>
      <c r="G39" s="125"/>
      <c r="H39" s="1744"/>
      <c r="I39" s="1745"/>
      <c r="J39" s="1746"/>
      <c r="K39" s="1744"/>
      <c r="L39" s="1745"/>
      <c r="M39" s="1745"/>
      <c r="N39" s="1745"/>
      <c r="O39" s="125"/>
      <c r="P39" s="136" t="s">
        <v>862</v>
      </c>
      <c r="Q39" s="1738"/>
      <c r="R39" s="1739"/>
      <c r="S39" s="1740"/>
      <c r="T39" s="1744"/>
      <c r="U39" s="1745"/>
      <c r="V39" s="1746"/>
      <c r="W39" s="1744"/>
      <c r="X39" s="1745"/>
      <c r="Y39" s="1745"/>
      <c r="Z39" s="1745"/>
      <c r="AA39" s="125"/>
      <c r="AB39" s="136" t="s">
        <v>862</v>
      </c>
      <c r="AC39" s="1738"/>
      <c r="AD39" s="1739"/>
      <c r="AE39" s="1740"/>
      <c r="AF39" s="1738"/>
      <c r="AG39" s="1739"/>
      <c r="AH39" s="1740"/>
      <c r="AI39" s="1744"/>
      <c r="AJ39" s="1745"/>
      <c r="AK39" s="1746"/>
      <c r="AL39" s="135"/>
      <c r="AM39" s="125"/>
      <c r="AN39" s="125"/>
      <c r="AO39" s="125"/>
      <c r="AP39" s="126"/>
      <c r="AQ39" s="137" t="s">
        <v>491</v>
      </c>
      <c r="AR39" s="1747"/>
      <c r="AS39" s="1747"/>
      <c r="AT39" s="1747"/>
      <c r="AU39" s="125" t="s">
        <v>449</v>
      </c>
      <c r="AV39" s="126" t="s">
        <v>867</v>
      </c>
      <c r="AW39" s="135"/>
      <c r="AX39" s="125"/>
      <c r="AY39" s="126"/>
    </row>
    <row r="40" spans="2:51">
      <c r="B40" s="95"/>
      <c r="C40" s="96"/>
      <c r="D40" s="96"/>
      <c r="E40" s="96"/>
      <c r="F40" s="96"/>
      <c r="G40" s="96"/>
      <c r="H40" s="95"/>
      <c r="I40" s="96"/>
      <c r="J40" s="129" t="s">
        <v>862</v>
      </c>
      <c r="K40" s="130" t="s">
        <v>863</v>
      </c>
      <c r="L40" s="131"/>
      <c r="M40" s="1732"/>
      <c r="N40" s="1732"/>
      <c r="O40" s="1732"/>
      <c r="P40" s="1733"/>
      <c r="Q40" s="1707"/>
      <c r="R40" s="1708"/>
      <c r="S40" s="129" t="s">
        <v>862</v>
      </c>
      <c r="T40" s="95"/>
      <c r="U40" s="96"/>
      <c r="V40" s="129" t="s">
        <v>862</v>
      </c>
      <c r="W40" s="130" t="s">
        <v>864</v>
      </c>
      <c r="X40" s="131"/>
      <c r="Y40" s="1732"/>
      <c r="Z40" s="1732"/>
      <c r="AA40" s="1732"/>
      <c r="AB40" s="1733"/>
      <c r="AC40" s="95"/>
      <c r="AD40" s="96"/>
      <c r="AE40" s="129" t="s">
        <v>862</v>
      </c>
      <c r="AF40" s="95"/>
      <c r="AG40" s="96"/>
      <c r="AH40" s="129" t="s">
        <v>862</v>
      </c>
      <c r="AI40" s="95"/>
      <c r="AJ40" s="96"/>
      <c r="AK40" s="129" t="s">
        <v>865</v>
      </c>
      <c r="AL40" s="95"/>
      <c r="AM40" s="96"/>
      <c r="AN40" s="96"/>
      <c r="AO40" s="96"/>
      <c r="AP40" s="104"/>
      <c r="AQ40" s="95"/>
      <c r="AR40" s="96"/>
      <c r="AS40" s="96"/>
      <c r="AT40" s="96"/>
      <c r="AU40" s="96"/>
      <c r="AV40" s="104"/>
      <c r="AW40" s="95"/>
      <c r="AX40" s="96"/>
      <c r="AY40" s="104"/>
    </row>
    <row r="41" spans="2:51" ht="13.5" customHeight="1">
      <c r="B41" s="132"/>
      <c r="C41" s="81" t="s">
        <v>411</v>
      </c>
      <c r="D41" s="133"/>
      <c r="E41" s="81" t="s">
        <v>412</v>
      </c>
      <c r="F41" s="133"/>
      <c r="G41" s="81" t="s">
        <v>833</v>
      </c>
      <c r="H41" s="1741"/>
      <c r="I41" s="1742"/>
      <c r="J41" s="1743"/>
      <c r="K41" s="1748"/>
      <c r="L41" s="1749"/>
      <c r="M41" s="1749"/>
      <c r="N41" s="1749"/>
      <c r="P41" s="111"/>
      <c r="Q41" s="1735" t="str">
        <f>IF(F41="","",Q38+H41+K41)</f>
        <v/>
      </c>
      <c r="R41" s="1736"/>
      <c r="S41" s="1737"/>
      <c r="T41" s="1741"/>
      <c r="U41" s="1742"/>
      <c r="V41" s="1743"/>
      <c r="W41" s="1748"/>
      <c r="X41" s="1749"/>
      <c r="Y41" s="1749"/>
      <c r="Z41" s="1749"/>
      <c r="AB41" s="111"/>
      <c r="AC41" s="1735" t="str">
        <f>IF(F41="","",AC38+T41+W41)</f>
        <v/>
      </c>
      <c r="AD41" s="1736"/>
      <c r="AE41" s="1737"/>
      <c r="AF41" s="1735" t="str">
        <f>IF(F41="","",Q41-AC41)</f>
        <v/>
      </c>
      <c r="AG41" s="1736"/>
      <c r="AH41" s="1737"/>
      <c r="AI41" s="1741"/>
      <c r="AJ41" s="1742"/>
      <c r="AK41" s="1743"/>
      <c r="AL41" s="132"/>
      <c r="AM41" s="81" t="s">
        <v>411</v>
      </c>
      <c r="AN41" s="133"/>
      <c r="AO41" s="81" t="s">
        <v>866</v>
      </c>
      <c r="AP41" s="111"/>
      <c r="AQ41" s="132"/>
      <c r="AR41" s="81" t="s">
        <v>411</v>
      </c>
      <c r="AS41" s="133"/>
      <c r="AT41" s="81" t="s">
        <v>412</v>
      </c>
      <c r="AU41" s="133"/>
      <c r="AV41" s="111" t="s">
        <v>833</v>
      </c>
      <c r="AW41" s="127"/>
      <c r="AX41" s="86"/>
      <c r="AY41" s="128"/>
    </row>
    <row r="42" spans="2:51" ht="13.5" customHeight="1">
      <c r="B42" s="135"/>
      <c r="C42" s="125"/>
      <c r="D42" s="125"/>
      <c r="E42" s="125"/>
      <c r="F42" s="125"/>
      <c r="G42" s="125"/>
      <c r="H42" s="1744"/>
      <c r="I42" s="1745"/>
      <c r="J42" s="1746"/>
      <c r="K42" s="1744"/>
      <c r="L42" s="1745"/>
      <c r="M42" s="1745"/>
      <c r="N42" s="1745"/>
      <c r="O42" s="125"/>
      <c r="P42" s="136" t="s">
        <v>862</v>
      </c>
      <c r="Q42" s="1738"/>
      <c r="R42" s="1739"/>
      <c r="S42" s="1740"/>
      <c r="T42" s="1744"/>
      <c r="U42" s="1745"/>
      <c r="V42" s="1746"/>
      <c r="W42" s="1744"/>
      <c r="X42" s="1745"/>
      <c r="Y42" s="1745"/>
      <c r="Z42" s="1745"/>
      <c r="AA42" s="125"/>
      <c r="AB42" s="136" t="s">
        <v>862</v>
      </c>
      <c r="AC42" s="1738"/>
      <c r="AD42" s="1739"/>
      <c r="AE42" s="1740"/>
      <c r="AF42" s="1738"/>
      <c r="AG42" s="1739"/>
      <c r="AH42" s="1740"/>
      <c r="AI42" s="1744"/>
      <c r="AJ42" s="1745"/>
      <c r="AK42" s="1746"/>
      <c r="AL42" s="135"/>
      <c r="AM42" s="125"/>
      <c r="AN42" s="125"/>
      <c r="AO42" s="125"/>
      <c r="AP42" s="126"/>
      <c r="AQ42" s="137" t="s">
        <v>491</v>
      </c>
      <c r="AR42" s="1747"/>
      <c r="AS42" s="1747"/>
      <c r="AT42" s="1747"/>
      <c r="AU42" s="125" t="s">
        <v>449</v>
      </c>
      <c r="AV42" s="126" t="s">
        <v>867</v>
      </c>
      <c r="AW42" s="135"/>
      <c r="AX42" s="125"/>
      <c r="AY42" s="126"/>
    </row>
    <row r="43" spans="2:51">
      <c r="B43" s="95"/>
      <c r="C43" s="96"/>
      <c r="D43" s="96"/>
      <c r="E43" s="96"/>
      <c r="F43" s="96"/>
      <c r="G43" s="96"/>
      <c r="H43" s="95"/>
      <c r="I43" s="96"/>
      <c r="J43" s="129" t="s">
        <v>862</v>
      </c>
      <c r="K43" s="130" t="s">
        <v>863</v>
      </c>
      <c r="L43" s="131"/>
      <c r="M43" s="1732"/>
      <c r="N43" s="1732"/>
      <c r="O43" s="1732"/>
      <c r="P43" s="1733"/>
      <c r="Q43" s="1707"/>
      <c r="R43" s="1708"/>
      <c r="S43" s="129" t="s">
        <v>862</v>
      </c>
      <c r="T43" s="95"/>
      <c r="U43" s="96"/>
      <c r="V43" s="129" t="s">
        <v>862</v>
      </c>
      <c r="W43" s="130" t="s">
        <v>864</v>
      </c>
      <c r="X43" s="131"/>
      <c r="Y43" s="1732"/>
      <c r="Z43" s="1732"/>
      <c r="AA43" s="1732"/>
      <c r="AB43" s="1733"/>
      <c r="AC43" s="95"/>
      <c r="AD43" s="96"/>
      <c r="AE43" s="129" t="s">
        <v>862</v>
      </c>
      <c r="AF43" s="95"/>
      <c r="AG43" s="96"/>
      <c r="AH43" s="129" t="s">
        <v>862</v>
      </c>
      <c r="AI43" s="95"/>
      <c r="AJ43" s="96"/>
      <c r="AK43" s="129" t="s">
        <v>865</v>
      </c>
      <c r="AL43" s="95"/>
      <c r="AM43" s="96"/>
      <c r="AN43" s="96"/>
      <c r="AO43" s="96"/>
      <c r="AP43" s="104"/>
      <c r="AQ43" s="95"/>
      <c r="AR43" s="96"/>
      <c r="AS43" s="96"/>
      <c r="AT43" s="96"/>
      <c r="AU43" s="96"/>
      <c r="AV43" s="104"/>
      <c r="AW43" s="95"/>
      <c r="AX43" s="96"/>
      <c r="AY43" s="104"/>
    </row>
    <row r="44" spans="2:51">
      <c r="B44" s="132"/>
      <c r="C44" s="81" t="s">
        <v>411</v>
      </c>
      <c r="D44" s="133"/>
      <c r="E44" s="81" t="s">
        <v>412</v>
      </c>
      <c r="F44" s="133"/>
      <c r="G44" s="81" t="s">
        <v>833</v>
      </c>
      <c r="H44" s="1741"/>
      <c r="I44" s="1742"/>
      <c r="J44" s="1743"/>
      <c r="K44" s="1748"/>
      <c r="L44" s="1749"/>
      <c r="M44" s="1749"/>
      <c r="N44" s="1749"/>
      <c r="P44" s="111"/>
      <c r="Q44" s="1735" t="str">
        <f>IF(F44="","",Q41+H44+K44)</f>
        <v/>
      </c>
      <c r="R44" s="1736"/>
      <c r="S44" s="1737"/>
      <c r="T44" s="1741"/>
      <c r="U44" s="1742"/>
      <c r="V44" s="1743"/>
      <c r="W44" s="1748"/>
      <c r="X44" s="1749"/>
      <c r="Y44" s="1749"/>
      <c r="Z44" s="1749"/>
      <c r="AB44" s="111"/>
      <c r="AC44" s="1735" t="str">
        <f>IF(F44="","",AC41+T44+W44)</f>
        <v/>
      </c>
      <c r="AD44" s="1736"/>
      <c r="AE44" s="1737"/>
      <c r="AF44" s="1735" t="str">
        <f>IF(F44="","",Q44-AC44)</f>
        <v/>
      </c>
      <c r="AG44" s="1736"/>
      <c r="AH44" s="1737"/>
      <c r="AI44" s="1741"/>
      <c r="AJ44" s="1742"/>
      <c r="AK44" s="1743"/>
      <c r="AL44" s="132"/>
      <c r="AM44" s="81" t="s">
        <v>411</v>
      </c>
      <c r="AN44" s="133"/>
      <c r="AO44" s="81" t="s">
        <v>866</v>
      </c>
      <c r="AP44" s="111"/>
      <c r="AQ44" s="132"/>
      <c r="AR44" s="81" t="s">
        <v>411</v>
      </c>
      <c r="AS44" s="133"/>
      <c r="AT44" s="81" t="s">
        <v>412</v>
      </c>
      <c r="AU44" s="133"/>
      <c r="AV44" s="111" t="s">
        <v>833</v>
      </c>
      <c r="AW44" s="127"/>
      <c r="AX44" s="86"/>
      <c r="AY44" s="128"/>
    </row>
    <row r="45" spans="2:51" ht="14.25" thickBot="1">
      <c r="B45" s="142"/>
      <c r="H45" s="1741"/>
      <c r="I45" s="1742"/>
      <c r="J45" s="1743"/>
      <c r="K45" s="1741"/>
      <c r="L45" s="1742"/>
      <c r="M45" s="1742"/>
      <c r="N45" s="1742"/>
      <c r="P45" s="143" t="s">
        <v>862</v>
      </c>
      <c r="Q45" s="1735"/>
      <c r="R45" s="1736"/>
      <c r="S45" s="1737"/>
      <c r="T45" s="1741"/>
      <c r="U45" s="1742"/>
      <c r="V45" s="1743"/>
      <c r="W45" s="1741"/>
      <c r="X45" s="1742"/>
      <c r="Y45" s="1742"/>
      <c r="Z45" s="1742"/>
      <c r="AB45" s="143" t="s">
        <v>862</v>
      </c>
      <c r="AC45" s="1735"/>
      <c r="AD45" s="1736"/>
      <c r="AE45" s="1737"/>
      <c r="AF45" s="1735"/>
      <c r="AG45" s="1736"/>
      <c r="AH45" s="1737"/>
      <c r="AI45" s="1741"/>
      <c r="AJ45" s="1742"/>
      <c r="AK45" s="1743"/>
      <c r="AL45" s="142"/>
      <c r="AP45" s="111"/>
      <c r="AQ45" s="144" t="s">
        <v>491</v>
      </c>
      <c r="AR45" s="1750"/>
      <c r="AS45" s="1750"/>
      <c r="AT45" s="1750"/>
      <c r="AU45" s="81" t="s">
        <v>449</v>
      </c>
      <c r="AV45" s="111" t="s">
        <v>867</v>
      </c>
      <c r="AW45" s="142"/>
      <c r="AY45" s="111"/>
    </row>
    <row r="46" spans="2:51">
      <c r="B46" s="1751" t="s">
        <v>868</v>
      </c>
      <c r="C46" s="1752"/>
      <c r="D46" s="1752"/>
      <c r="E46" s="1752"/>
      <c r="F46" s="1752"/>
      <c r="G46" s="1753"/>
      <c r="H46" s="145"/>
      <c r="I46" s="98"/>
      <c r="J46" s="146" t="s">
        <v>862</v>
      </c>
      <c r="K46" s="98"/>
      <c r="L46" s="98"/>
      <c r="M46" s="98"/>
      <c r="N46" s="98"/>
      <c r="O46" s="98"/>
      <c r="P46" s="146" t="s">
        <v>862</v>
      </c>
      <c r="Q46" s="1756"/>
      <c r="R46" s="1757"/>
      <c r="S46" s="1758"/>
      <c r="T46" s="1756"/>
      <c r="U46" s="1757"/>
      <c r="V46" s="1758"/>
      <c r="W46" s="98"/>
      <c r="X46" s="98"/>
      <c r="Y46" s="98"/>
      <c r="Z46" s="98"/>
      <c r="AA46" s="98"/>
      <c r="AB46" s="146" t="s">
        <v>862</v>
      </c>
      <c r="AC46" s="1756"/>
      <c r="AD46" s="1757"/>
      <c r="AE46" s="1758"/>
      <c r="AF46" s="1763" t="s">
        <v>869</v>
      </c>
      <c r="AG46" s="1764"/>
      <c r="AH46" s="1765"/>
      <c r="AI46" s="1763" t="s">
        <v>870</v>
      </c>
      <c r="AJ46" s="1764"/>
      <c r="AK46" s="1765"/>
      <c r="AL46" s="1775" t="s">
        <v>871</v>
      </c>
      <c r="AM46" s="1776"/>
      <c r="AN46" s="1776"/>
      <c r="AO46" s="1776"/>
      <c r="AP46" s="1777"/>
      <c r="AQ46" s="1763" t="s">
        <v>872</v>
      </c>
      <c r="AR46" s="1764"/>
      <c r="AS46" s="1764"/>
      <c r="AT46" s="1764"/>
      <c r="AU46" s="1764"/>
      <c r="AV46" s="1765"/>
      <c r="AW46" s="1756"/>
      <c r="AX46" s="1757"/>
      <c r="AY46" s="1783"/>
    </row>
    <row r="47" spans="2:51" ht="13.5" customHeight="1">
      <c r="B47" s="1715"/>
      <c r="C47" s="1716"/>
      <c r="D47" s="1716"/>
      <c r="E47" s="1716"/>
      <c r="F47" s="1716"/>
      <c r="G47" s="1754"/>
      <c r="H47" s="1735" t="str">
        <f>IF(SUM(H11,H14,H17,H20,H23,H26,H29,H32,H35,H38,H41,H44)=0,"",SUM(H11,H14,H17,H20,H23,H26,H29,H32,H35,H38,H41,H44))</f>
        <v/>
      </c>
      <c r="I47" s="1736"/>
      <c r="J47" s="1737"/>
      <c r="K47" s="1735" t="str">
        <f>IF(SUM(K11,K14,K17,K20,K23,K26,K29,K32,K35,K38,K41,K44)=0,"",SUM(K11,K14,K17,K20,K23,K26,K29,K32,K35,K38,K41,K44))</f>
        <v/>
      </c>
      <c r="L47" s="1736"/>
      <c r="M47" s="1736"/>
      <c r="N47" s="1736"/>
      <c r="O47" s="1736"/>
      <c r="P47" s="111"/>
      <c r="Q47" s="1759"/>
      <c r="R47" s="1760"/>
      <c r="S47" s="1761"/>
      <c r="T47" s="1759"/>
      <c r="U47" s="1760"/>
      <c r="V47" s="1761"/>
      <c r="W47" s="1735" t="str">
        <f>IF(SUM(W11,W14,W17,W20,W23,W26,W29,W32,W35,W38,W41,W44)=0,"",SUM(W11,W14,W17,W20,W23,W26,W29,W32,W35,W38,W41,W44))</f>
        <v/>
      </c>
      <c r="X47" s="1736"/>
      <c r="Y47" s="1736"/>
      <c r="Z47" s="1736"/>
      <c r="AA47" s="1736"/>
      <c r="AB47" s="111"/>
      <c r="AC47" s="1759"/>
      <c r="AD47" s="1760"/>
      <c r="AE47" s="1761"/>
      <c r="AF47" s="1766"/>
      <c r="AG47" s="1767"/>
      <c r="AH47" s="1768"/>
      <c r="AI47" s="1766"/>
      <c r="AJ47" s="1767"/>
      <c r="AK47" s="1768"/>
      <c r="AL47" s="1786" t="s">
        <v>873</v>
      </c>
      <c r="AM47" s="1787"/>
      <c r="AN47" s="1787"/>
      <c r="AO47" s="1787"/>
      <c r="AP47" s="1788"/>
      <c r="AQ47" s="1772"/>
      <c r="AR47" s="1773"/>
      <c r="AS47" s="1773"/>
      <c r="AT47" s="1773"/>
      <c r="AU47" s="1773"/>
      <c r="AV47" s="1774"/>
      <c r="AW47" s="1759"/>
      <c r="AX47" s="1760"/>
      <c r="AY47" s="1784"/>
    </row>
    <row r="48" spans="2:51" ht="13.5" customHeight="1">
      <c r="B48" s="1715"/>
      <c r="C48" s="1716"/>
      <c r="D48" s="1716"/>
      <c r="E48" s="1716"/>
      <c r="F48" s="1716"/>
      <c r="G48" s="1754"/>
      <c r="H48" s="1738"/>
      <c r="I48" s="1739"/>
      <c r="J48" s="1740"/>
      <c r="K48" s="1738"/>
      <c r="L48" s="1739"/>
      <c r="M48" s="1739"/>
      <c r="N48" s="1739"/>
      <c r="O48" s="1739"/>
      <c r="P48" s="126"/>
      <c r="Q48" s="1759"/>
      <c r="R48" s="1760"/>
      <c r="S48" s="1761"/>
      <c r="T48" s="1759"/>
      <c r="U48" s="1760"/>
      <c r="V48" s="1761"/>
      <c r="W48" s="1738"/>
      <c r="X48" s="1739"/>
      <c r="Y48" s="1739"/>
      <c r="Z48" s="1739"/>
      <c r="AA48" s="1739"/>
      <c r="AB48" s="126"/>
      <c r="AC48" s="1759"/>
      <c r="AD48" s="1760"/>
      <c r="AE48" s="1761"/>
      <c r="AF48" s="1766"/>
      <c r="AG48" s="1767"/>
      <c r="AH48" s="1768"/>
      <c r="AI48" s="1772"/>
      <c r="AJ48" s="1773"/>
      <c r="AK48" s="1774"/>
      <c r="AL48" s="1759"/>
      <c r="AM48" s="1760"/>
      <c r="AN48" s="1760"/>
      <c r="AO48" s="1760"/>
      <c r="AP48" s="1761"/>
      <c r="AQ48" s="95"/>
      <c r="AR48" s="96"/>
      <c r="AS48" s="96"/>
      <c r="AT48" s="96"/>
      <c r="AU48" s="96"/>
      <c r="AV48" s="104" t="s">
        <v>867</v>
      </c>
      <c r="AW48" s="1759"/>
      <c r="AX48" s="1760"/>
      <c r="AY48" s="1784"/>
    </row>
    <row r="49" spans="2:51">
      <c r="B49" s="1715"/>
      <c r="C49" s="1716"/>
      <c r="D49" s="1716"/>
      <c r="E49" s="1716"/>
      <c r="F49" s="1716"/>
      <c r="G49" s="1754"/>
      <c r="H49" s="148" t="s">
        <v>513</v>
      </c>
      <c r="I49" s="96"/>
      <c r="J49" s="129" t="s">
        <v>682</v>
      </c>
      <c r="K49" s="108" t="s">
        <v>560</v>
      </c>
      <c r="P49" s="129" t="s">
        <v>682</v>
      </c>
      <c r="Q49" s="1759"/>
      <c r="R49" s="1760"/>
      <c r="S49" s="1761"/>
      <c r="T49" s="1759"/>
      <c r="U49" s="1760"/>
      <c r="V49" s="1761"/>
      <c r="W49" s="108" t="s">
        <v>874</v>
      </c>
      <c r="AB49" s="129" t="s">
        <v>682</v>
      </c>
      <c r="AC49" s="1759"/>
      <c r="AD49" s="1760"/>
      <c r="AE49" s="1761"/>
      <c r="AF49" s="1766"/>
      <c r="AG49" s="1767"/>
      <c r="AH49" s="1768"/>
      <c r="AI49" s="95"/>
      <c r="AJ49" s="96"/>
      <c r="AK49" s="149" t="s">
        <v>865</v>
      </c>
      <c r="AL49" s="1759"/>
      <c r="AM49" s="1760"/>
      <c r="AN49" s="1760"/>
      <c r="AO49" s="1760"/>
      <c r="AP49" s="1761"/>
      <c r="AQ49" s="1789" t="str">
        <f>IF(SUM(AR12,AR15,AR18,AR21,AR24,AR27,AR30,AR33,AR36,AR39,AR42,AR45)=0,"",SUM(AR12,AR15,AR18,AR21,AR24,AR27,AR30,AR33,AR36,AR39,AR42,AR45))</f>
        <v/>
      </c>
      <c r="AR49" s="1790"/>
      <c r="AS49" s="1790"/>
      <c r="AT49" s="1790"/>
      <c r="AU49" s="1790"/>
      <c r="AV49" s="1791"/>
      <c r="AW49" s="1759"/>
      <c r="AX49" s="1760"/>
      <c r="AY49" s="1784"/>
    </row>
    <row r="50" spans="2:51" ht="13.5" customHeight="1">
      <c r="B50" s="1715"/>
      <c r="C50" s="1716"/>
      <c r="D50" s="1716"/>
      <c r="E50" s="1716"/>
      <c r="F50" s="1716"/>
      <c r="G50" s="1754"/>
      <c r="H50" s="1735" t="str">
        <f>IF(H47="","",H47*310)</f>
        <v/>
      </c>
      <c r="I50" s="1736"/>
      <c r="J50" s="1737"/>
      <c r="K50" s="1735" t="str">
        <f>IF(K47="","",K47*310)</f>
        <v/>
      </c>
      <c r="L50" s="1736"/>
      <c r="M50" s="1736"/>
      <c r="N50" s="1736"/>
      <c r="O50" s="1736"/>
      <c r="P50" s="111"/>
      <c r="Q50" s="1759"/>
      <c r="R50" s="1760"/>
      <c r="S50" s="1761"/>
      <c r="T50" s="1759"/>
      <c r="U50" s="1760"/>
      <c r="V50" s="1761"/>
      <c r="W50" s="1735" t="str">
        <f>IF(W47="","",W47*310)</f>
        <v/>
      </c>
      <c r="X50" s="1736"/>
      <c r="Y50" s="1736"/>
      <c r="Z50" s="1736"/>
      <c r="AA50" s="1736"/>
      <c r="AB50" s="111"/>
      <c r="AC50" s="1759"/>
      <c r="AD50" s="1760"/>
      <c r="AE50" s="1761"/>
      <c r="AF50" s="1766"/>
      <c r="AG50" s="1767"/>
      <c r="AH50" s="1768"/>
      <c r="AI50" s="1741"/>
      <c r="AJ50" s="1742"/>
      <c r="AK50" s="1743"/>
      <c r="AL50" s="1759"/>
      <c r="AM50" s="1760"/>
      <c r="AN50" s="1760"/>
      <c r="AO50" s="1760"/>
      <c r="AP50" s="1761"/>
      <c r="AQ50" s="1789"/>
      <c r="AR50" s="1790"/>
      <c r="AS50" s="1790"/>
      <c r="AT50" s="1790"/>
      <c r="AU50" s="1790"/>
      <c r="AV50" s="1791"/>
      <c r="AW50" s="1759"/>
      <c r="AX50" s="1760"/>
      <c r="AY50" s="1784"/>
    </row>
    <row r="51" spans="2:51" ht="13.5" customHeight="1" thickBot="1">
      <c r="B51" s="1717"/>
      <c r="C51" s="1718"/>
      <c r="D51" s="1718"/>
      <c r="E51" s="1718"/>
      <c r="F51" s="1718"/>
      <c r="G51" s="1755"/>
      <c r="H51" s="1778"/>
      <c r="I51" s="1779"/>
      <c r="J51" s="1795"/>
      <c r="K51" s="1778"/>
      <c r="L51" s="1779"/>
      <c r="M51" s="1779"/>
      <c r="N51" s="1779"/>
      <c r="O51" s="1779"/>
      <c r="P51" s="151"/>
      <c r="Q51" s="1709"/>
      <c r="R51" s="1710"/>
      <c r="S51" s="1762"/>
      <c r="T51" s="1709"/>
      <c r="U51" s="1710"/>
      <c r="V51" s="1762"/>
      <c r="W51" s="1778"/>
      <c r="X51" s="1779"/>
      <c r="Y51" s="1779"/>
      <c r="Z51" s="1779"/>
      <c r="AA51" s="1779"/>
      <c r="AB51" s="151"/>
      <c r="AC51" s="1709"/>
      <c r="AD51" s="1710"/>
      <c r="AE51" s="1762"/>
      <c r="AF51" s="1769"/>
      <c r="AG51" s="1770"/>
      <c r="AH51" s="1771"/>
      <c r="AI51" s="1780"/>
      <c r="AJ51" s="1781"/>
      <c r="AK51" s="1782"/>
      <c r="AL51" s="1709"/>
      <c r="AM51" s="1710"/>
      <c r="AN51" s="1710"/>
      <c r="AO51" s="1710"/>
      <c r="AP51" s="1762"/>
      <c r="AQ51" s="1792"/>
      <c r="AR51" s="1793"/>
      <c r="AS51" s="1793"/>
      <c r="AT51" s="1793"/>
      <c r="AU51" s="1793"/>
      <c r="AV51" s="1794"/>
      <c r="AW51" s="1709"/>
      <c r="AX51" s="1710"/>
      <c r="AY51" s="1785"/>
    </row>
    <row r="52" spans="2:51" ht="14.25" customHeight="1">
      <c r="B52" s="105"/>
      <c r="C52" s="105"/>
      <c r="D52" s="105"/>
      <c r="E52" s="105"/>
      <c r="F52" s="105"/>
      <c r="G52" s="105"/>
      <c r="H52" s="152"/>
      <c r="I52" s="152"/>
      <c r="J52" s="152"/>
      <c r="K52" s="134"/>
      <c r="L52" s="134"/>
      <c r="M52" s="134"/>
      <c r="N52" s="134"/>
      <c r="O52" s="134"/>
      <c r="W52" s="134"/>
      <c r="X52" s="134"/>
      <c r="Y52" s="134"/>
      <c r="Z52" s="134"/>
      <c r="AA52" s="134"/>
      <c r="AF52" s="147"/>
      <c r="AG52" s="147"/>
      <c r="AH52" s="147"/>
      <c r="AI52" s="153"/>
      <c r="AJ52" s="153"/>
      <c r="AK52" s="153"/>
      <c r="AQ52" s="150"/>
      <c r="AR52" s="150"/>
      <c r="AS52" s="150"/>
      <c r="AT52" s="150"/>
      <c r="AU52" s="150"/>
      <c r="AV52" s="150"/>
    </row>
    <row r="53" spans="2:51">
      <c r="F53" s="81" t="s">
        <v>875</v>
      </c>
      <c r="H53" s="154"/>
      <c r="I53" s="155"/>
      <c r="J53" s="156"/>
      <c r="K53" s="202" t="s">
        <v>876</v>
      </c>
    </row>
  </sheetData>
  <mergeCells count="188">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A4:BE4"/>
    <mergeCell ref="B2:AY2"/>
    <mergeCell ref="B4:F5"/>
    <mergeCell ref="G4:S5"/>
    <mergeCell ref="T5:U7"/>
    <mergeCell ref="L7:P7"/>
    <mergeCell ref="B8:G8"/>
    <mergeCell ref="H8:S8"/>
    <mergeCell ref="T8:AE8"/>
    <mergeCell ref="AF8:AH8"/>
    <mergeCell ref="AI8:AP8"/>
    <mergeCell ref="BA5:BE5"/>
  </mergeCells>
  <phoneticPr fontId="9"/>
  <hyperlinks>
    <hyperlink ref="BA4" location="工事関係書類一覧表!A1" display="一覧表へ戻る" xr:uid="{00000000-0004-0000-0D00-000000000000}"/>
    <hyperlink ref="BA4:BE4" location="工事関係書類一覧表!F24" display="一覧表へ戻る" xr:uid="{00000000-0004-0000-0D00-000001000000}"/>
    <hyperlink ref="BA5" location="工事関係書類一覧表!A1" display="一覧表へ戻る" xr:uid="{389B85E7-39DF-4740-88FF-E8A908EC0E6C}"/>
    <hyperlink ref="BA5:BE5" location="'様式-２'!B12" display="様式-2へ" xr:uid="{EE28AB1B-53E7-4490-99D2-EE30F1F3836C}"/>
  </hyperlinks>
  <printOptions horizontalCentered="1"/>
  <pageMargins left="0.59055118110236227" right="0.19685039370078741" top="0.61" bottom="0.19685039370078741" header="0.56000000000000005" footer="0.51181102362204722"/>
  <pageSetup paperSize="9" scale="82" fitToWidth="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K33"/>
  <sheetViews>
    <sheetView showGridLines="0" view="pageBreakPreview" zoomScaleNormal="100" zoomScaleSheetLayoutView="100" workbookViewId="0">
      <selection activeCell="G3" sqref="G3:H3"/>
    </sheetView>
  </sheetViews>
  <sheetFormatPr defaultColWidth="9" defaultRowHeight="13.5"/>
  <cols>
    <col min="1" max="1" width="43.875" style="73" customWidth="1"/>
    <col min="2" max="2" width="13.625" style="73" customWidth="1"/>
    <col min="3" max="4" width="14.125" style="73" customWidth="1"/>
    <col min="5" max="5" width="1.625" style="73" customWidth="1"/>
    <col min="6" max="16384" width="9" style="73"/>
  </cols>
  <sheetData>
    <row r="1" spans="1:11" ht="13.5" customHeight="1">
      <c r="A1" s="1796" t="s">
        <v>78</v>
      </c>
      <c r="B1" s="1797"/>
      <c r="C1" s="1797"/>
      <c r="D1" s="1797"/>
    </row>
    <row r="2" spans="1:11" ht="14.25">
      <c r="A2" s="93"/>
    </row>
    <row r="3" spans="1:11" ht="34.5" customHeight="1">
      <c r="A3" s="1799" t="s">
        <v>77</v>
      </c>
      <c r="B3" s="1799"/>
      <c r="C3" s="1799"/>
      <c r="D3" s="1799"/>
      <c r="E3" s="1799"/>
      <c r="G3" s="1351" t="s">
        <v>385</v>
      </c>
      <c r="H3" s="1351"/>
    </row>
    <row r="4" spans="1:11" ht="20.25" customHeight="1">
      <c r="A4" s="93"/>
      <c r="B4" s="93"/>
      <c r="C4" s="1800"/>
      <c r="D4" s="1800"/>
      <c r="G4" s="1351" t="s">
        <v>838</v>
      </c>
      <c r="H4" s="1351"/>
      <c r="I4" s="295"/>
      <c r="J4" s="295"/>
      <c r="K4" s="295"/>
    </row>
    <row r="5" spans="1:11" ht="20.25" customHeight="1">
      <c r="A5" s="94"/>
      <c r="B5" s="94" t="s">
        <v>877</v>
      </c>
      <c r="C5" s="1797" t="str">
        <f>IF(入力表!B11="","",入力表!B11)</f>
        <v/>
      </c>
      <c r="D5" s="1797"/>
    </row>
    <row r="6" spans="1:11" ht="20.25" customHeight="1">
      <c r="A6" s="94"/>
      <c r="B6" s="189" t="s">
        <v>878</v>
      </c>
      <c r="C6" s="1797" t="str">
        <f>IF(入力表!B12="","",入力表!B12)</f>
        <v/>
      </c>
      <c r="D6" s="1797"/>
    </row>
    <row r="7" spans="1:11" ht="20.25" customHeight="1">
      <c r="A7" s="94"/>
      <c r="B7" s="94" t="s">
        <v>879</v>
      </c>
      <c r="C7" s="1797" t="str">
        <f>IF(入力表!B13="","",入力表!B13)</f>
        <v/>
      </c>
      <c r="D7" s="1797"/>
    </row>
    <row r="8" spans="1:11" ht="20.25" customHeight="1">
      <c r="A8" s="93"/>
    </row>
    <row r="9" spans="1:11" ht="29.25" customHeight="1">
      <c r="A9" s="1798" t="str">
        <f>IF(入力表!B3="","",入力表!B3)</f>
        <v/>
      </c>
      <c r="B9" s="1798"/>
    </row>
    <row r="10" spans="1:11" ht="14.25">
      <c r="A10" s="93"/>
    </row>
    <row r="11" spans="1:11" ht="40.5" customHeight="1">
      <c r="A11" s="1801" t="s">
        <v>880</v>
      </c>
      <c r="B11" s="1801"/>
      <c r="C11" s="1801"/>
      <c r="D11" s="1801"/>
    </row>
    <row r="12" spans="1:11" ht="14.25">
      <c r="A12" s="93"/>
    </row>
    <row r="13" spans="1:11" ht="23.25" customHeight="1">
      <c r="A13" s="1796" t="s">
        <v>881</v>
      </c>
      <c r="B13" s="1797"/>
      <c r="C13" s="1797"/>
      <c r="D13" s="1797"/>
    </row>
    <row r="14" spans="1:11" ht="23.25" customHeight="1">
      <c r="A14" s="427" t="s">
        <v>882</v>
      </c>
    </row>
    <row r="15" spans="1:11" ht="23.25" customHeight="1">
      <c r="A15" s="428"/>
    </row>
    <row r="16" spans="1:11" ht="23.25" customHeight="1">
      <c r="A16" s="1796" t="s">
        <v>883</v>
      </c>
      <c r="B16" s="1797"/>
      <c r="C16" s="1797"/>
      <c r="D16" s="1797"/>
    </row>
    <row r="17" spans="1:4" ht="23.25" customHeight="1">
      <c r="A17" s="1796" t="s">
        <v>884</v>
      </c>
      <c r="B17" s="1797"/>
      <c r="C17" s="1797"/>
      <c r="D17" s="1797"/>
    </row>
    <row r="18" spans="1:4" ht="23.25" customHeight="1">
      <c r="A18" s="427" t="s">
        <v>885</v>
      </c>
      <c r="B18" s="1802" t="s">
        <v>882</v>
      </c>
      <c r="C18" s="1803"/>
      <c r="D18" s="1804"/>
    </row>
    <row r="19" spans="1:4" ht="23.25" customHeight="1">
      <c r="A19" s="428"/>
      <c r="B19" s="1805"/>
      <c r="C19" s="1806"/>
      <c r="D19" s="1807"/>
    </row>
    <row r="20" spans="1:4" ht="23.25" customHeight="1">
      <c r="A20" s="428"/>
      <c r="B20" s="1805"/>
      <c r="C20" s="1806"/>
      <c r="D20" s="1807"/>
    </row>
    <row r="21" spans="1:4" ht="23.25" customHeight="1">
      <c r="A21" s="428"/>
      <c r="B21" s="1805"/>
      <c r="C21" s="1806"/>
      <c r="D21" s="1807"/>
    </row>
    <row r="22" spans="1:4" ht="23.25" customHeight="1">
      <c r="A22" s="428"/>
      <c r="B22" s="1805"/>
      <c r="C22" s="1806"/>
      <c r="D22" s="1807"/>
    </row>
    <row r="23" spans="1:4" ht="23.25" customHeight="1">
      <c r="A23" s="428"/>
      <c r="B23" s="1805"/>
      <c r="C23" s="1806"/>
      <c r="D23" s="1807"/>
    </row>
    <row r="24" spans="1:4" ht="27" customHeight="1">
      <c r="A24" s="1796" t="s">
        <v>886</v>
      </c>
      <c r="B24" s="1797"/>
      <c r="C24" s="1797"/>
      <c r="D24" s="1797"/>
    </row>
    <row r="25" spans="1:4" ht="21" customHeight="1">
      <c r="A25" s="1796" t="s">
        <v>887</v>
      </c>
      <c r="B25" s="1797"/>
      <c r="C25" s="1797"/>
      <c r="D25" s="1797"/>
    </row>
    <row r="26" spans="1:4" ht="21" customHeight="1">
      <c r="A26" s="1796" t="s">
        <v>888</v>
      </c>
      <c r="B26" s="1797"/>
      <c r="C26" s="1797"/>
      <c r="D26" s="1797"/>
    </row>
    <row r="27" spans="1:4" ht="21" customHeight="1">
      <c r="A27" s="1796" t="s">
        <v>889</v>
      </c>
      <c r="B27" s="1797"/>
      <c r="C27" s="1797"/>
      <c r="D27" s="1797"/>
    </row>
    <row r="28" spans="1:4" ht="21" customHeight="1">
      <c r="A28" s="1796" t="s">
        <v>890</v>
      </c>
      <c r="B28" s="1797"/>
      <c r="C28" s="1797"/>
      <c r="D28" s="1797"/>
    </row>
    <row r="29" spans="1:4" ht="21" customHeight="1">
      <c r="A29" s="1796" t="s">
        <v>891</v>
      </c>
      <c r="B29" s="1797"/>
      <c r="C29" s="1797"/>
      <c r="D29" s="1797"/>
    </row>
    <row r="30" spans="1:4" ht="21" customHeight="1">
      <c r="A30" s="1796" t="s">
        <v>892</v>
      </c>
      <c r="B30" s="1797"/>
      <c r="C30" s="1797"/>
      <c r="D30" s="1797"/>
    </row>
    <row r="31" spans="1:4" ht="21" customHeight="1">
      <c r="A31" s="1796" t="s">
        <v>893</v>
      </c>
      <c r="B31" s="1797"/>
      <c r="C31" s="1797"/>
      <c r="D31" s="1797"/>
    </row>
    <row r="32" spans="1:4" ht="14.25">
      <c r="A32" s="93"/>
    </row>
    <row r="33" spans="1:4" ht="41.25" customHeight="1">
      <c r="A33" s="1801" t="s">
        <v>894</v>
      </c>
      <c r="B33" s="1801"/>
      <c r="C33" s="1801"/>
      <c r="D33" s="1801"/>
    </row>
  </sheetData>
  <mergeCells count="28">
    <mergeCell ref="A33:D33"/>
    <mergeCell ref="G3:H3"/>
    <mergeCell ref="G4:H4"/>
    <mergeCell ref="A29:D29"/>
    <mergeCell ref="A30:D30"/>
    <mergeCell ref="A31:D31"/>
    <mergeCell ref="A28:D28"/>
    <mergeCell ref="B18:D18"/>
    <mergeCell ref="B19:D19"/>
    <mergeCell ref="B20:D20"/>
    <mergeCell ref="B21:D21"/>
    <mergeCell ref="B22:D22"/>
    <mergeCell ref="B23:D23"/>
    <mergeCell ref="A17:D17"/>
    <mergeCell ref="A24:D24"/>
    <mergeCell ref="A25:D25"/>
    <mergeCell ref="A26:D26"/>
    <mergeCell ref="A27:D27"/>
    <mergeCell ref="A1:D1"/>
    <mergeCell ref="A13:D13"/>
    <mergeCell ref="A16:D16"/>
    <mergeCell ref="A9:B9"/>
    <mergeCell ref="A3:E3"/>
    <mergeCell ref="C6:D6"/>
    <mergeCell ref="C4:D4"/>
    <mergeCell ref="C7:D7"/>
    <mergeCell ref="C5:D5"/>
    <mergeCell ref="A11:D11"/>
  </mergeCells>
  <phoneticPr fontId="9"/>
  <conditionalFormatting sqref="A15">
    <cfRule type="cellIs" dxfId="2044" priority="5" operator="equal">
      <formula>""</formula>
    </cfRule>
  </conditionalFormatting>
  <conditionalFormatting sqref="A19:D23">
    <cfRule type="cellIs" dxfId="2043" priority="1" operator="equal">
      <formula>""</formula>
    </cfRule>
  </conditionalFormatting>
  <hyperlinks>
    <hyperlink ref="G3" location="工事関係書類一覧表!F20" display="一覧表へ戻る" xr:uid="{00000000-0004-0000-0C00-000000000000}"/>
    <hyperlink ref="G4" location="工事関係書類一覧表!A1" display="一覧表へ戻る" xr:uid="{B097E3B8-8B40-4F39-9516-7550F71118F7}"/>
    <hyperlink ref="G4:H4" location="'様式-２'!B12" display="様式-2へ" xr:uid="{68FEBA54-5E91-4E29-981D-6DACE09722F5}"/>
    <hyperlink ref="G3:H3" location="工事関係書類一覧表!F25" display="一覧表へ戻る" xr:uid="{6B51370C-C19D-4722-B194-B859324618CE}"/>
  </hyperlinks>
  <pageMargins left="0.74803149606299213" right="0.74803149606299213" top="0.98425196850393704" bottom="0.98425196850393704" header="0.51181102362204722" footer="0.51181102362204722"/>
  <pageSetup paperSize="9" orientation="portrait"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J33"/>
  <sheetViews>
    <sheetView showGridLines="0" view="pageBreakPreview" zoomScaleNormal="100" zoomScaleSheetLayoutView="100" workbookViewId="0">
      <selection activeCell="A4" sqref="A4:F4"/>
    </sheetView>
  </sheetViews>
  <sheetFormatPr defaultColWidth="9" defaultRowHeight="13.5"/>
  <cols>
    <col min="1" max="1" width="14.375" style="73" customWidth="1"/>
    <col min="2" max="2" width="17.375" style="73" customWidth="1"/>
    <col min="3" max="3" width="13.75" style="73" customWidth="1"/>
    <col min="4" max="4" width="2.375" style="73" customWidth="1"/>
    <col min="5" max="5" width="29.625" style="73" customWidth="1"/>
    <col min="6" max="6" width="6.625" style="73" customWidth="1"/>
    <col min="7" max="7" width="2.625" style="73" customWidth="1"/>
    <col min="8" max="16384" width="9" style="73"/>
  </cols>
  <sheetData>
    <row r="1" spans="1:10" ht="15.75" customHeight="1">
      <c r="A1" s="157" t="s">
        <v>895</v>
      </c>
      <c r="B1" s="157"/>
      <c r="C1" s="157"/>
      <c r="D1" s="157"/>
    </row>
    <row r="2" spans="1:10" ht="24" customHeight="1">
      <c r="A2" s="1808" t="s">
        <v>896</v>
      </c>
      <c r="B2" s="1808"/>
      <c r="C2" s="1808"/>
      <c r="D2" s="1808"/>
      <c r="E2" s="1808"/>
      <c r="F2" s="1808"/>
      <c r="G2" s="1808"/>
      <c r="I2" s="1351" t="s">
        <v>385</v>
      </c>
      <c r="J2" s="1351"/>
    </row>
    <row r="3" spans="1:10" ht="19.5" customHeight="1">
      <c r="A3" s="79"/>
      <c r="B3" s="79"/>
      <c r="C3" s="79"/>
      <c r="D3" s="79"/>
      <c r="I3" s="1351" t="s">
        <v>606</v>
      </c>
      <c r="J3" s="1351"/>
    </row>
    <row r="4" spans="1:10" ht="19.5" customHeight="1">
      <c r="A4" s="1809" t="str">
        <f>IF(入力表!D29="","令和　　年　　月　　日",入力表!D29)</f>
        <v>令和　　年　　月　　日</v>
      </c>
      <c r="B4" s="1809"/>
      <c r="C4" s="1809"/>
      <c r="D4" s="1809"/>
      <c r="E4" s="1809"/>
      <c r="F4" s="1809"/>
      <c r="G4" s="297"/>
    </row>
    <row r="5" spans="1:10" ht="19.5" customHeight="1">
      <c r="A5" s="79"/>
      <c r="B5" s="79"/>
      <c r="C5" s="79"/>
      <c r="D5" s="79"/>
    </row>
    <row r="6" spans="1:10" ht="19.5" customHeight="1">
      <c r="A6" s="79"/>
      <c r="B6" s="79"/>
      <c r="C6" s="79"/>
      <c r="D6" s="79"/>
    </row>
    <row r="7" spans="1:10" ht="19.5" customHeight="1">
      <c r="C7" s="1007" t="s">
        <v>897</v>
      </c>
      <c r="D7" s="296"/>
      <c r="E7" s="1009" t="str">
        <f>IF(入力表!B11="","",入力表!B11)</f>
        <v/>
      </c>
      <c r="F7" s="1009"/>
    </row>
    <row r="8" spans="1:10" ht="19.5" customHeight="1">
      <c r="C8" s="1007" t="s">
        <v>898</v>
      </c>
      <c r="D8" s="296"/>
      <c r="E8" s="1009" t="str">
        <f>IF(入力表!B12="","",入力表!B12)</f>
        <v/>
      </c>
      <c r="F8" s="1009"/>
    </row>
    <row r="9" spans="1:10" ht="19.5" customHeight="1">
      <c r="C9" s="1007" t="s">
        <v>899</v>
      </c>
      <c r="D9" s="296"/>
      <c r="E9" s="1009" t="str">
        <f>IF(入力表!B13="","",入力表!B13)</f>
        <v/>
      </c>
      <c r="F9" s="1010" t="s">
        <v>613</v>
      </c>
    </row>
    <row r="10" spans="1:10" ht="19.5" customHeight="1">
      <c r="A10" s="158"/>
      <c r="B10" s="158"/>
      <c r="C10" s="158"/>
      <c r="D10" s="158"/>
    </row>
    <row r="11" spans="1:10" ht="19.5" customHeight="1">
      <c r="A11" s="158"/>
      <c r="B11" s="158"/>
      <c r="C11" s="158"/>
      <c r="D11" s="158"/>
    </row>
    <row r="12" spans="1:10" ht="19.5" customHeight="1">
      <c r="A12" s="79" t="s">
        <v>900</v>
      </c>
      <c r="B12" s="79" t="str">
        <f>IF(入力表!B2="","",入力表!B2)</f>
        <v/>
      </c>
      <c r="C12" s="79"/>
    </row>
    <row r="13" spans="1:10" ht="19.5" customHeight="1">
      <c r="A13" s="79"/>
      <c r="B13" s="79"/>
      <c r="C13" s="79"/>
      <c r="D13" s="79"/>
    </row>
    <row r="14" spans="1:10" ht="19.5" customHeight="1">
      <c r="A14" s="79" t="s">
        <v>901</v>
      </c>
      <c r="B14" s="79" t="str">
        <f>IF(入力表!B3="","",入力表!B3)</f>
        <v/>
      </c>
      <c r="C14" s="79"/>
    </row>
    <row r="15" spans="1:10" ht="19.5" customHeight="1">
      <c r="A15" s="79"/>
      <c r="B15" s="79"/>
      <c r="C15" s="79"/>
      <c r="D15" s="79"/>
    </row>
    <row r="16" spans="1:10" ht="19.5" customHeight="1">
      <c r="A16" s="79" t="s">
        <v>902</v>
      </c>
      <c r="B16" s="298" t="str">
        <f>IF(入力表!B7="","",入力表!B7)</f>
        <v/>
      </c>
      <c r="C16" s="79"/>
    </row>
    <row r="17" spans="1:6" ht="19.5" customHeight="1">
      <c r="A17" s="79"/>
      <c r="B17" s="79"/>
      <c r="C17" s="79"/>
      <c r="D17" s="79"/>
    </row>
    <row r="18" spans="1:6" ht="19.5" customHeight="1">
      <c r="A18" s="1810" t="s">
        <v>903</v>
      </c>
      <c r="B18" s="1811"/>
      <c r="C18" s="1811"/>
      <c r="D18" s="1811"/>
      <c r="E18" s="1811"/>
      <c r="F18" s="1812"/>
    </row>
    <row r="19" spans="1:6" ht="19.5" customHeight="1">
      <c r="A19" s="1813"/>
      <c r="B19" s="1814"/>
      <c r="C19" s="1814"/>
      <c r="D19" s="1814"/>
      <c r="E19" s="1814"/>
      <c r="F19" s="1815"/>
    </row>
    <row r="20" spans="1:6" ht="19.5" customHeight="1">
      <c r="A20" s="1813"/>
      <c r="B20" s="1814"/>
      <c r="C20" s="1814"/>
      <c r="D20" s="1814"/>
      <c r="E20" s="1814"/>
      <c r="F20" s="1815"/>
    </row>
    <row r="21" spans="1:6" ht="19.5" customHeight="1">
      <c r="A21" s="1813"/>
      <c r="B21" s="1814"/>
      <c r="C21" s="1814"/>
      <c r="D21" s="1814"/>
      <c r="E21" s="1814"/>
      <c r="F21" s="1815"/>
    </row>
    <row r="22" spans="1:6" ht="19.5" customHeight="1">
      <c r="A22" s="1813"/>
      <c r="B22" s="1814"/>
      <c r="C22" s="1814"/>
      <c r="D22" s="1814"/>
      <c r="E22" s="1814"/>
      <c r="F22" s="1815"/>
    </row>
    <row r="23" spans="1:6" ht="19.5" customHeight="1">
      <c r="A23" s="1813"/>
      <c r="B23" s="1814"/>
      <c r="C23" s="1814"/>
      <c r="D23" s="1814"/>
      <c r="E23" s="1814"/>
      <c r="F23" s="1815"/>
    </row>
    <row r="24" spans="1:6" ht="19.5" customHeight="1">
      <c r="A24" s="1813"/>
      <c r="B24" s="1814"/>
      <c r="C24" s="1814"/>
      <c r="D24" s="1814"/>
      <c r="E24" s="1814"/>
      <c r="F24" s="1815"/>
    </row>
    <row r="25" spans="1:6" ht="19.5" customHeight="1">
      <c r="A25" s="1813"/>
      <c r="B25" s="1814"/>
      <c r="C25" s="1814"/>
      <c r="D25" s="1814"/>
      <c r="E25" s="1814"/>
      <c r="F25" s="1815"/>
    </row>
    <row r="26" spans="1:6" ht="19.5" customHeight="1">
      <c r="A26" s="1813"/>
      <c r="B26" s="1814"/>
      <c r="C26" s="1814"/>
      <c r="D26" s="1814"/>
      <c r="E26" s="1814"/>
      <c r="F26" s="1815"/>
    </row>
    <row r="27" spans="1:6" ht="19.5" customHeight="1">
      <c r="A27" s="1813"/>
      <c r="B27" s="1814"/>
      <c r="C27" s="1814"/>
      <c r="D27" s="1814"/>
      <c r="E27" s="1814"/>
      <c r="F27" s="1815"/>
    </row>
    <row r="28" spans="1:6" ht="19.5" customHeight="1">
      <c r="A28" s="1813"/>
      <c r="B28" s="1814"/>
      <c r="C28" s="1814"/>
      <c r="D28" s="1814"/>
      <c r="E28" s="1814"/>
      <c r="F28" s="1815"/>
    </row>
    <row r="29" spans="1:6" ht="19.5" customHeight="1">
      <c r="A29" s="1813"/>
      <c r="B29" s="1814"/>
      <c r="C29" s="1814"/>
      <c r="D29" s="1814"/>
      <c r="E29" s="1814"/>
      <c r="F29" s="1815"/>
    </row>
    <row r="30" spans="1:6" ht="19.5" customHeight="1">
      <c r="A30" s="1813"/>
      <c r="B30" s="1814"/>
      <c r="C30" s="1814"/>
      <c r="D30" s="1814"/>
      <c r="E30" s="1814"/>
      <c r="F30" s="1815"/>
    </row>
    <row r="31" spans="1:6" ht="19.5" customHeight="1">
      <c r="A31" s="1816"/>
      <c r="B31" s="1817"/>
      <c r="C31" s="1817"/>
      <c r="D31" s="1817"/>
      <c r="E31" s="1817"/>
      <c r="F31" s="1818"/>
    </row>
    <row r="32" spans="1:6" ht="14.25">
      <c r="A32" s="159"/>
      <c r="B32" s="159"/>
      <c r="C32" s="159"/>
      <c r="D32" s="159"/>
    </row>
    <row r="33" spans="1:4">
      <c r="A33" s="74"/>
      <c r="B33" s="74"/>
      <c r="C33" s="74"/>
      <c r="D33" s="74"/>
    </row>
  </sheetData>
  <mergeCells count="5">
    <mergeCell ref="A2:G2"/>
    <mergeCell ref="A4:F4"/>
    <mergeCell ref="A18:F31"/>
    <mergeCell ref="I2:J2"/>
    <mergeCell ref="I3:J3"/>
  </mergeCells>
  <phoneticPr fontId="9"/>
  <hyperlinks>
    <hyperlink ref="I2" location="工事関係書類一覧表!F22" display="一覧表へ戻る" xr:uid="{00000000-0004-0000-0E00-000000000000}"/>
    <hyperlink ref="I3" location="入力表!C16" display="入力表へ戻る" xr:uid="{00000000-0004-0000-0E00-000001000000}"/>
    <hyperlink ref="I2:J2" location="工事関係書類一覧表!F26" display="一覧表へ戻る" xr:uid="{9D71C5B2-DB54-4525-814B-35CB57D844B4}"/>
    <hyperlink ref="I3:J3" location="入力表!D29" display="入力表へ戻る" xr:uid="{4EE5739C-E409-4B6C-A003-D7C25582221B}"/>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6018F-7872-4065-877D-5F6A0CE40E4A}">
  <sheetPr codeName="Sheet21">
    <pageSetUpPr fitToPage="1"/>
  </sheetPr>
  <dimension ref="A1:EW241"/>
  <sheetViews>
    <sheetView showGridLines="0" zoomScale="87" zoomScaleNormal="87" zoomScaleSheetLayoutView="100" workbookViewId="0">
      <selection activeCell="AX5" sqref="AX5:AY5"/>
    </sheetView>
  </sheetViews>
  <sheetFormatPr defaultColWidth="9" defaultRowHeight="13.5" outlineLevelCol="1"/>
  <cols>
    <col min="1" max="1" width="11.75" style="707" customWidth="1" outlineLevel="1"/>
    <col min="2" max="2" width="1.375" style="707" customWidth="1" outlineLevel="1"/>
    <col min="3" max="3" width="5.125" style="707" customWidth="1" outlineLevel="1"/>
    <col min="4" max="42" width="3.125" style="707" customWidth="1" outlineLevel="1"/>
    <col min="43" max="43" width="5" style="707" customWidth="1" outlineLevel="1"/>
    <col min="44" max="44" width="1.875" style="707" customWidth="1" outlineLevel="1"/>
    <col min="45" max="45" width="5.375" style="707" customWidth="1" outlineLevel="1"/>
    <col min="46" max="46" width="12.75" style="707" customWidth="1" outlineLevel="1"/>
    <col min="47" max="47" width="8.25" style="707" customWidth="1" outlineLevel="1"/>
    <col min="48" max="48" width="13.375" style="707" customWidth="1" outlineLevel="1"/>
    <col min="49" max="49" width="1.25" style="707" customWidth="1" outlineLevel="1"/>
    <col min="50" max="52" width="9" style="1143" customWidth="1" outlineLevel="1"/>
    <col min="53" max="53" width="1.375" style="707" customWidth="1"/>
    <col min="54" max="54" width="5.125" style="707" customWidth="1"/>
    <col min="55" max="93" width="3.125" style="707" customWidth="1"/>
    <col min="94" max="94" width="5" style="707" customWidth="1"/>
    <col min="95" max="95" width="1.875" style="707" customWidth="1"/>
    <col min="96" max="96" width="5.375" style="707" customWidth="1"/>
    <col min="97" max="97" width="12.75" style="707" customWidth="1"/>
    <col min="98" max="98" width="8.25" style="707" customWidth="1"/>
    <col min="99" max="99" width="13.375" style="707" customWidth="1"/>
    <col min="100" max="100" width="11.75" style="707" customWidth="1"/>
    <col min="101" max="101" width="1.375" style="707" customWidth="1"/>
    <col min="102" max="102" width="5.125" style="707" customWidth="1"/>
    <col min="103" max="141" width="3.125" style="707" customWidth="1"/>
    <col min="142" max="142" width="5" style="707" customWidth="1"/>
    <col min="143" max="143" width="1.875" style="707" customWidth="1"/>
    <col min="144" max="144" width="5.375" style="707" customWidth="1"/>
    <col min="145" max="145" width="12.75" style="707" customWidth="1"/>
    <col min="146" max="146" width="8.25" style="707" customWidth="1"/>
    <col min="147" max="147" width="13.375" style="707" customWidth="1"/>
    <col min="148" max="153" width="9" style="1143"/>
    <col min="154" max="16384" width="9" style="707"/>
  </cols>
  <sheetData>
    <row r="1" spans="1:153" ht="24">
      <c r="A1" s="708"/>
      <c r="B1" s="1239" t="s">
        <v>2002</v>
      </c>
      <c r="AX1" s="708"/>
      <c r="AY1" s="708"/>
      <c r="AZ1" s="708"/>
      <c r="BA1" s="1239" t="s">
        <v>2002</v>
      </c>
      <c r="CV1" s="708"/>
      <c r="CW1" s="1239" t="s">
        <v>2002</v>
      </c>
      <c r="ER1" s="708"/>
      <c r="ES1" s="708"/>
      <c r="ET1" s="708"/>
      <c r="EU1" s="708"/>
      <c r="EV1" s="708"/>
      <c r="EW1" s="708"/>
    </row>
    <row r="2" spans="1:153" ht="24">
      <c r="A2" s="708"/>
      <c r="C2" s="706" t="s">
        <v>904</v>
      </c>
      <c r="U2" s="706"/>
      <c r="AE2" s="706"/>
      <c r="AF2" s="706"/>
      <c r="AG2" s="706"/>
      <c r="AX2" s="708"/>
      <c r="AY2" s="708"/>
      <c r="AZ2" s="708"/>
      <c r="BB2" s="706" t="s">
        <v>904</v>
      </c>
      <c r="BT2" s="706"/>
      <c r="CD2" s="706"/>
      <c r="CE2" s="706"/>
      <c r="CF2" s="706"/>
      <c r="CV2" s="708"/>
      <c r="CX2" s="706" t="s">
        <v>904</v>
      </c>
      <c r="DP2" s="706"/>
      <c r="DZ2" s="706"/>
      <c r="EA2" s="706"/>
      <c r="EB2" s="706"/>
      <c r="ER2" s="708"/>
      <c r="ES2" s="708"/>
      <c r="ET2" s="708"/>
      <c r="EU2" s="708"/>
      <c r="EV2" s="708"/>
      <c r="EW2" s="708"/>
    </row>
    <row r="3" spans="1:153" ht="7.5" customHeight="1">
      <c r="A3" s="708"/>
      <c r="AX3" s="708"/>
      <c r="AY3" s="708"/>
      <c r="AZ3" s="708"/>
      <c r="CV3" s="708"/>
      <c r="ER3" s="708"/>
      <c r="ES3" s="708"/>
      <c r="ET3" s="708"/>
      <c r="EU3" s="708"/>
      <c r="EV3" s="708"/>
      <c r="EW3" s="708"/>
    </row>
    <row r="4" spans="1:153" ht="17.25" customHeight="1">
      <c r="A4" s="708"/>
      <c r="C4" s="709" t="str">
        <f>"工事名："&amp;入力表!B3</f>
        <v>工事名：</v>
      </c>
      <c r="D4" s="710"/>
      <c r="E4" s="710"/>
      <c r="AX4" s="708"/>
      <c r="AY4" s="708"/>
      <c r="AZ4" s="708"/>
      <c r="BB4" s="709" t="str">
        <f>"工事名："&amp;入力表!BA3</f>
        <v>工事名：</v>
      </c>
      <c r="BC4" s="710"/>
      <c r="BD4" s="710"/>
      <c r="CV4" s="708"/>
      <c r="CX4" s="709" t="str">
        <f>"工事名："&amp;入力表!EV3</f>
        <v>工事名：</v>
      </c>
      <c r="CY4" s="710"/>
      <c r="CZ4" s="710"/>
      <c r="ER4" s="708"/>
      <c r="ES4" s="708"/>
      <c r="ET4" s="708"/>
      <c r="EU4" s="708"/>
      <c r="EV4" s="708"/>
      <c r="EW4" s="708"/>
    </row>
    <row r="5" spans="1:153" ht="17.25" customHeight="1">
      <c r="A5" s="708"/>
      <c r="C5" s="710" t="str">
        <f>"期   間："&amp;IF(入力表!B6="","令和　　年　　月　　日",TEXT(入力表!B6,"ggge年m月d日"))&amp;"　～　"&amp;IF(入力表!E6="","令和　　年　　月　　日",TEXT(入力表!E6,"ggge年m月d日"))</f>
        <v>期   間：令和　　年　　月　　日　～　令和　　年　　月　　日</v>
      </c>
      <c r="D5" s="710"/>
      <c r="E5" s="710"/>
      <c r="AS5" s="711"/>
      <c r="AT5" s="711"/>
      <c r="AU5" s="711"/>
      <c r="AV5" s="711"/>
      <c r="AW5" s="711"/>
      <c r="AX5" s="1851" t="s">
        <v>385</v>
      </c>
      <c r="AY5" s="1851"/>
      <c r="AZ5" s="708"/>
      <c r="BB5" s="710" t="str">
        <f>"期   間："&amp;IF(入力表!BA6="","令和　　年　　月　　日",TEXT(入力表!BA6,"ggge年m月d日"))&amp;"　～　"&amp;IF(入力表!BD6="","令和　　年　　月　　日",TEXT(入力表!BD6,"ggge年m月d日"))</f>
        <v>期   間：令和　　年　　月　　日　～　令和　　年　　月　　日</v>
      </c>
      <c r="BC5" s="710"/>
      <c r="BD5" s="710"/>
      <c r="CR5" s="711"/>
      <c r="CS5" s="711"/>
      <c r="CT5" s="711"/>
      <c r="CU5" s="711"/>
      <c r="CV5" s="708"/>
      <c r="CX5" s="710" t="str">
        <f>"期   間："&amp;IF(入力表!EV6="","令和　　年　　月　　日",TEXT(入力表!EV6,"ggge年m月d日"))&amp;"　～　"&amp;IF(入力表!EY6="","令和　　年　　月　　日",TEXT(入力表!EY6,"ggge年m月d日"))</f>
        <v>期   間：令和　　年　　月　　日　～　令和　　年　　月　　日</v>
      </c>
      <c r="CY5" s="710"/>
      <c r="CZ5" s="710"/>
      <c r="EN5" s="711"/>
      <c r="EO5" s="711"/>
      <c r="EP5" s="711"/>
      <c r="EQ5" s="711"/>
      <c r="ER5" s="708"/>
      <c r="ES5" s="708"/>
      <c r="ET5" s="708"/>
      <c r="EU5" s="708"/>
      <c r="EV5" s="708"/>
      <c r="EW5" s="708"/>
    </row>
    <row r="6" spans="1:153" ht="17.25" customHeight="1">
      <c r="A6" s="708"/>
      <c r="C6" s="710"/>
      <c r="D6" s="710"/>
      <c r="E6" s="710"/>
      <c r="AA6" s="712"/>
      <c r="AB6" s="713"/>
      <c r="AC6" s="713"/>
      <c r="AD6" s="713"/>
      <c r="AE6" s="713"/>
      <c r="AF6" s="713"/>
      <c r="AG6" s="713"/>
      <c r="AH6" s="713"/>
      <c r="AI6" s="713"/>
      <c r="AJ6" s="713"/>
      <c r="AK6" s="713"/>
      <c r="AL6" s="713"/>
      <c r="AM6" s="713"/>
      <c r="AN6" s="713"/>
      <c r="AO6" s="713"/>
      <c r="AP6" s="713"/>
      <c r="AQ6" s="714"/>
      <c r="AS6" s="711"/>
      <c r="AT6" s="711"/>
      <c r="AU6" s="711"/>
      <c r="AV6" s="711"/>
      <c r="AW6" s="711"/>
      <c r="AX6" s="1851" t="s">
        <v>606</v>
      </c>
      <c r="AY6" s="1851"/>
      <c r="AZ6" s="708"/>
      <c r="BB6" s="710"/>
      <c r="BC6" s="710"/>
      <c r="BD6" s="710"/>
      <c r="BZ6" s="712"/>
      <c r="CA6" s="713"/>
      <c r="CB6" s="713"/>
      <c r="CC6" s="713"/>
      <c r="CD6" s="713"/>
      <c r="CE6" s="713"/>
      <c r="CF6" s="713"/>
      <c r="CG6" s="713"/>
      <c r="CH6" s="713"/>
      <c r="CI6" s="713"/>
      <c r="CJ6" s="713"/>
      <c r="CK6" s="713"/>
      <c r="CL6" s="713"/>
      <c r="CM6" s="713"/>
      <c r="CN6" s="713"/>
      <c r="CO6" s="713"/>
      <c r="CP6" s="714"/>
      <c r="CR6" s="711"/>
      <c r="CS6" s="711"/>
      <c r="CT6" s="711"/>
      <c r="CU6" s="711"/>
      <c r="CV6" s="708"/>
      <c r="CX6" s="710"/>
      <c r="CY6" s="710"/>
      <c r="CZ6" s="710"/>
      <c r="DV6" s="712"/>
      <c r="DW6" s="713"/>
      <c r="DX6" s="713"/>
      <c r="DY6" s="713"/>
      <c r="DZ6" s="713"/>
      <c r="EA6" s="713"/>
      <c r="EB6" s="713"/>
      <c r="EC6" s="713"/>
      <c r="ED6" s="713"/>
      <c r="EE6" s="713"/>
      <c r="EF6" s="713"/>
      <c r="EG6" s="713"/>
      <c r="EH6" s="713"/>
      <c r="EI6" s="713"/>
      <c r="EJ6" s="713"/>
      <c r="EK6" s="713"/>
      <c r="EL6" s="714"/>
      <c r="EN6" s="711"/>
      <c r="EO6" s="711"/>
      <c r="EP6" s="711"/>
      <c r="EQ6" s="711"/>
      <c r="ER6" s="708"/>
      <c r="ES6" s="708"/>
      <c r="ET6" s="708"/>
      <c r="EU6" s="708"/>
      <c r="EV6" s="708"/>
      <c r="EW6" s="708"/>
    </row>
    <row r="7" spans="1:153">
      <c r="A7" s="708"/>
      <c r="C7" s="841" t="s">
        <v>907</v>
      </c>
      <c r="F7" s="715"/>
      <c r="G7" s="1828" t="str">
        <f>IF(入力表!B6="","2025/4/1",入力表!B6)</f>
        <v>2025/4/1</v>
      </c>
      <c r="H7" s="1829"/>
      <c r="I7" s="1829"/>
      <c r="J7" s="1830"/>
      <c r="L7" s="770" t="s">
        <v>1955</v>
      </c>
      <c r="M7" s="1831">
        <f>YEAR(G7)</f>
        <v>2025</v>
      </c>
      <c r="N7" s="1831"/>
      <c r="O7" s="1831"/>
      <c r="P7" s="1831"/>
      <c r="AA7" s="716"/>
      <c r="AB7" s="717" t="s">
        <v>908</v>
      </c>
      <c r="AC7" s="717"/>
      <c r="AD7" s="717"/>
      <c r="AE7" s="717"/>
      <c r="AF7" s="717"/>
      <c r="AG7" s="717"/>
      <c r="AH7" s="717"/>
      <c r="AI7" s="717"/>
      <c r="AJ7" s="717"/>
      <c r="AK7" s="717"/>
      <c r="AL7" s="717"/>
      <c r="AM7" s="717"/>
      <c r="AN7" s="717"/>
      <c r="AO7" s="717"/>
      <c r="AP7" s="717"/>
      <c r="AQ7" s="718"/>
      <c r="AS7" s="711"/>
      <c r="AT7" s="711"/>
      <c r="AU7" s="711"/>
      <c r="AV7" s="711"/>
      <c r="AW7" s="711"/>
      <c r="AX7" s="708"/>
      <c r="AY7" s="708"/>
      <c r="AZ7" s="708"/>
      <c r="BB7" s="841" t="s">
        <v>907</v>
      </c>
      <c r="BE7" s="715"/>
      <c r="BF7" s="1828">
        <v>45748</v>
      </c>
      <c r="BG7" s="1829"/>
      <c r="BH7" s="1829"/>
      <c r="BI7" s="1830"/>
      <c r="BK7" s="770" t="s">
        <v>1955</v>
      </c>
      <c r="BL7" s="1831">
        <v>2025</v>
      </c>
      <c r="BM7" s="1831"/>
      <c r="BN7" s="1831"/>
      <c r="BO7" s="1831"/>
      <c r="BZ7" s="716"/>
      <c r="CA7" s="717" t="s">
        <v>908</v>
      </c>
      <c r="CB7" s="717"/>
      <c r="CC7" s="717"/>
      <c r="CD7" s="717"/>
      <c r="CE7" s="717"/>
      <c r="CF7" s="717"/>
      <c r="CG7" s="717"/>
      <c r="CH7" s="717"/>
      <c r="CI7" s="717"/>
      <c r="CJ7" s="717"/>
      <c r="CK7" s="717"/>
      <c r="CL7" s="717"/>
      <c r="CM7" s="717"/>
      <c r="CN7" s="717"/>
      <c r="CO7" s="717"/>
      <c r="CP7" s="718"/>
      <c r="CR7" s="711"/>
      <c r="CS7" s="711"/>
      <c r="CT7" s="711"/>
      <c r="CU7" s="711"/>
      <c r="CV7" s="708"/>
      <c r="CX7" s="841" t="s">
        <v>907</v>
      </c>
      <c r="DA7" s="715"/>
      <c r="DB7" s="1828">
        <v>45748</v>
      </c>
      <c r="DC7" s="1829"/>
      <c r="DD7" s="1829"/>
      <c r="DE7" s="1830"/>
      <c r="DG7" s="770" t="s">
        <v>1955</v>
      </c>
      <c r="DH7" s="1831">
        <v>2025</v>
      </c>
      <c r="DI7" s="1831"/>
      <c r="DJ7" s="1831"/>
      <c r="DK7" s="1831"/>
      <c r="DV7" s="716"/>
      <c r="DW7" s="717" t="s">
        <v>908</v>
      </c>
      <c r="DX7" s="717"/>
      <c r="DY7" s="717"/>
      <c r="DZ7" s="717"/>
      <c r="EA7" s="717"/>
      <c r="EB7" s="717"/>
      <c r="EC7" s="717"/>
      <c r="ED7" s="717"/>
      <c r="EE7" s="717"/>
      <c r="EF7" s="717"/>
      <c r="EG7" s="717"/>
      <c r="EH7" s="717"/>
      <c r="EI7" s="717"/>
      <c r="EJ7" s="717"/>
      <c r="EK7" s="717"/>
      <c r="EL7" s="718"/>
      <c r="EN7" s="711"/>
      <c r="EO7" s="711"/>
      <c r="EP7" s="711"/>
      <c r="EQ7" s="711"/>
      <c r="ER7" s="708"/>
      <c r="ES7" s="708"/>
      <c r="ET7" s="708"/>
      <c r="EU7" s="708"/>
      <c r="EV7" s="708"/>
      <c r="EW7" s="708"/>
    </row>
    <row r="8" spans="1:153">
      <c r="A8" s="708"/>
      <c r="H8" s="1832"/>
      <c r="I8" s="1832"/>
      <c r="J8" s="1832"/>
      <c r="K8" s="1832"/>
      <c r="AA8" s="716"/>
      <c r="AB8" s="719" t="s">
        <v>909</v>
      </c>
      <c r="AC8" s="717" t="s">
        <v>910</v>
      </c>
      <c r="AD8" s="717"/>
      <c r="AE8" s="717"/>
      <c r="AF8" s="717"/>
      <c r="AG8" s="717"/>
      <c r="AH8" s="717"/>
      <c r="AI8" s="717"/>
      <c r="AJ8" s="717"/>
      <c r="AK8" s="717"/>
      <c r="AL8" s="717"/>
      <c r="AM8" s="717"/>
      <c r="AN8" s="717"/>
      <c r="AO8" s="717"/>
      <c r="AP8" s="717"/>
      <c r="AQ8" s="718"/>
      <c r="AS8" s="720"/>
      <c r="AT8" s="720"/>
      <c r="AU8" s="720"/>
      <c r="AV8" s="720"/>
      <c r="AW8" s="720"/>
      <c r="AX8" s="708"/>
      <c r="AY8" s="708"/>
      <c r="AZ8" s="708"/>
      <c r="BG8" s="1832"/>
      <c r="BH8" s="1832"/>
      <c r="BI8" s="1832"/>
      <c r="BJ8" s="1832"/>
      <c r="BZ8" s="716"/>
      <c r="CA8" s="719" t="s">
        <v>909</v>
      </c>
      <c r="CB8" s="717" t="s">
        <v>910</v>
      </c>
      <c r="CC8" s="717"/>
      <c r="CD8" s="717"/>
      <c r="CE8" s="717"/>
      <c r="CF8" s="717"/>
      <c r="CG8" s="717"/>
      <c r="CH8" s="717"/>
      <c r="CI8" s="717"/>
      <c r="CJ8" s="717"/>
      <c r="CK8" s="717"/>
      <c r="CL8" s="717"/>
      <c r="CM8" s="717"/>
      <c r="CN8" s="717"/>
      <c r="CO8" s="717"/>
      <c r="CP8" s="718"/>
      <c r="CR8" s="720"/>
      <c r="CS8" s="720"/>
      <c r="CT8" s="720"/>
      <c r="CU8" s="720"/>
      <c r="CV8" s="708"/>
      <c r="DC8" s="1832"/>
      <c r="DD8" s="1832"/>
      <c r="DE8" s="1832"/>
      <c r="DF8" s="1832"/>
      <c r="DV8" s="716"/>
      <c r="DW8" s="719" t="s">
        <v>909</v>
      </c>
      <c r="DX8" s="717" t="s">
        <v>910</v>
      </c>
      <c r="DY8" s="717"/>
      <c r="DZ8" s="717"/>
      <c r="EA8" s="717"/>
      <c r="EB8" s="717"/>
      <c r="EC8" s="717"/>
      <c r="ED8" s="717"/>
      <c r="EE8" s="717"/>
      <c r="EF8" s="717"/>
      <c r="EG8" s="717"/>
      <c r="EH8" s="717"/>
      <c r="EI8" s="717"/>
      <c r="EJ8" s="717"/>
      <c r="EK8" s="717"/>
      <c r="EL8" s="718"/>
      <c r="EN8" s="720"/>
      <c r="EO8" s="720"/>
      <c r="EP8" s="720"/>
      <c r="EQ8" s="720"/>
      <c r="ER8" s="708"/>
      <c r="ES8" s="708"/>
      <c r="ET8" s="708"/>
      <c r="EU8" s="708"/>
      <c r="EV8" s="708"/>
      <c r="EW8" s="708"/>
    </row>
    <row r="9" spans="1:153">
      <c r="A9" s="708"/>
      <c r="AA9" s="716"/>
      <c r="AB9" s="719" t="s">
        <v>911</v>
      </c>
      <c r="AC9" s="717" t="s">
        <v>912</v>
      </c>
      <c r="AD9" s="717"/>
      <c r="AE9" s="717"/>
      <c r="AF9" s="717"/>
      <c r="AG9" s="717"/>
      <c r="AH9" s="717"/>
      <c r="AI9" s="717"/>
      <c r="AJ9" s="717"/>
      <c r="AK9" s="717"/>
      <c r="AL9" s="717"/>
      <c r="AM9" s="717"/>
      <c r="AN9" s="717"/>
      <c r="AO9" s="717"/>
      <c r="AP9" s="717"/>
      <c r="AQ9" s="718"/>
      <c r="AX9" s="708"/>
      <c r="AY9" s="708"/>
      <c r="AZ9" s="708"/>
      <c r="BZ9" s="716"/>
      <c r="CA9" s="719" t="s">
        <v>911</v>
      </c>
      <c r="CB9" s="717" t="s">
        <v>912</v>
      </c>
      <c r="CC9" s="717"/>
      <c r="CD9" s="717"/>
      <c r="CE9" s="717"/>
      <c r="CF9" s="717"/>
      <c r="CG9" s="717"/>
      <c r="CH9" s="717"/>
      <c r="CI9" s="717"/>
      <c r="CJ9" s="717"/>
      <c r="CK9" s="717"/>
      <c r="CL9" s="717"/>
      <c r="CM9" s="717"/>
      <c r="CN9" s="717"/>
      <c r="CO9" s="717"/>
      <c r="CP9" s="718"/>
      <c r="CV9" s="708"/>
      <c r="DV9" s="716"/>
      <c r="DW9" s="719" t="s">
        <v>911</v>
      </c>
      <c r="DX9" s="717" t="s">
        <v>912</v>
      </c>
      <c r="DY9" s="717"/>
      <c r="DZ9" s="717"/>
      <c r="EA9" s="717"/>
      <c r="EB9" s="717"/>
      <c r="EC9" s="717"/>
      <c r="ED9" s="717"/>
      <c r="EE9" s="717"/>
      <c r="EF9" s="717"/>
      <c r="EG9" s="717"/>
      <c r="EH9" s="717"/>
      <c r="EI9" s="717"/>
      <c r="EJ9" s="717"/>
      <c r="EK9" s="717"/>
      <c r="EL9" s="718"/>
      <c r="ER9" s="708"/>
      <c r="ES9" s="708"/>
      <c r="ET9" s="708"/>
      <c r="EU9" s="708"/>
      <c r="EV9" s="708"/>
      <c r="EW9" s="708"/>
    </row>
    <row r="10" spans="1:153" ht="17.25" customHeight="1">
      <c r="A10" s="708"/>
      <c r="AA10" s="716"/>
      <c r="AB10" s="719"/>
      <c r="AC10" s="717" t="s">
        <v>913</v>
      </c>
      <c r="AD10" s="717"/>
      <c r="AE10" s="717"/>
      <c r="AF10" s="717"/>
      <c r="AG10" s="717"/>
      <c r="AH10" s="717"/>
      <c r="AI10" s="717"/>
      <c r="AJ10" s="717"/>
      <c r="AK10" s="717"/>
      <c r="AL10" s="717"/>
      <c r="AM10" s="717"/>
      <c r="AN10" s="717"/>
      <c r="AO10" s="717"/>
      <c r="AP10" s="717"/>
      <c r="AQ10" s="721"/>
      <c r="AR10" s="722"/>
      <c r="AS10" s="723"/>
      <c r="AT10" s="724"/>
      <c r="AU10" s="724"/>
      <c r="AV10" s="724"/>
      <c r="AX10" s="708"/>
      <c r="AY10" s="708"/>
      <c r="AZ10" s="708"/>
      <c r="BZ10" s="716"/>
      <c r="CA10" s="719"/>
      <c r="CB10" s="717" t="s">
        <v>913</v>
      </c>
      <c r="CC10" s="717"/>
      <c r="CD10" s="717"/>
      <c r="CE10" s="717"/>
      <c r="CF10" s="717"/>
      <c r="CG10" s="717"/>
      <c r="CH10" s="717"/>
      <c r="CI10" s="717"/>
      <c r="CJ10" s="717"/>
      <c r="CK10" s="717"/>
      <c r="CL10" s="717"/>
      <c r="CM10" s="717"/>
      <c r="CN10" s="717"/>
      <c r="CO10" s="717"/>
      <c r="CP10" s="721"/>
      <c r="CQ10" s="722"/>
      <c r="CR10" s="723"/>
      <c r="CS10" s="724"/>
      <c r="CT10" s="724"/>
      <c r="CU10" s="724"/>
      <c r="CV10" s="708"/>
      <c r="DV10" s="716"/>
      <c r="DW10" s="719"/>
      <c r="DX10" s="717" t="s">
        <v>913</v>
      </c>
      <c r="DY10" s="717"/>
      <c r="DZ10" s="717"/>
      <c r="EA10" s="717"/>
      <c r="EB10" s="717"/>
      <c r="EC10" s="717"/>
      <c r="ED10" s="717"/>
      <c r="EE10" s="717"/>
      <c r="EF10" s="717"/>
      <c r="EG10" s="717"/>
      <c r="EH10" s="717"/>
      <c r="EI10" s="717"/>
      <c r="EJ10" s="717"/>
      <c r="EK10" s="717"/>
      <c r="EL10" s="721"/>
      <c r="EM10" s="722"/>
      <c r="EN10" s="723"/>
      <c r="EO10" s="724"/>
      <c r="EP10" s="724"/>
      <c r="EQ10" s="724"/>
      <c r="ER10" s="708"/>
      <c r="ES10" s="708"/>
      <c r="ET10" s="708"/>
      <c r="EU10" s="708"/>
      <c r="EV10" s="708"/>
      <c r="EW10" s="708"/>
    </row>
    <row r="11" spans="1:153" ht="17.25" customHeight="1">
      <c r="A11" s="708"/>
      <c r="AA11" s="716"/>
      <c r="AB11" s="719" t="s">
        <v>914</v>
      </c>
      <c r="AC11" s="717" t="s">
        <v>915</v>
      </c>
      <c r="AD11" s="717"/>
      <c r="AE11" s="717"/>
      <c r="AF11" s="717"/>
      <c r="AG11" s="717"/>
      <c r="AH11" s="717"/>
      <c r="AI11" s="717"/>
      <c r="AJ11" s="717"/>
      <c r="AK11" s="717"/>
      <c r="AL11" s="717"/>
      <c r="AM11" s="717"/>
      <c r="AN11" s="717"/>
      <c r="AO11" s="717"/>
      <c r="AP11" s="717"/>
      <c r="AQ11" s="721"/>
      <c r="AR11" s="722"/>
      <c r="AS11" s="722"/>
      <c r="AT11" s="722"/>
      <c r="AU11" s="722"/>
      <c r="AV11" s="722"/>
      <c r="AW11" s="722"/>
      <c r="AX11" s="708"/>
      <c r="AY11" s="708"/>
      <c r="AZ11" s="708"/>
      <c r="BZ11" s="716"/>
      <c r="CA11" s="719" t="s">
        <v>914</v>
      </c>
      <c r="CB11" s="717" t="s">
        <v>915</v>
      </c>
      <c r="CC11" s="717"/>
      <c r="CD11" s="717"/>
      <c r="CE11" s="717"/>
      <c r="CF11" s="717"/>
      <c r="CG11" s="717"/>
      <c r="CH11" s="717"/>
      <c r="CI11" s="717"/>
      <c r="CJ11" s="717"/>
      <c r="CK11" s="717"/>
      <c r="CL11" s="717"/>
      <c r="CM11" s="717"/>
      <c r="CN11" s="717"/>
      <c r="CO11" s="717"/>
      <c r="CP11" s="721"/>
      <c r="CQ11" s="722"/>
      <c r="CR11" s="722"/>
      <c r="CS11" s="722"/>
      <c r="CT11" s="722"/>
      <c r="CU11" s="722"/>
      <c r="CV11" s="708"/>
      <c r="DV11" s="716"/>
      <c r="DW11" s="719" t="s">
        <v>914</v>
      </c>
      <c r="DX11" s="717" t="s">
        <v>915</v>
      </c>
      <c r="DY11" s="717"/>
      <c r="DZ11" s="717"/>
      <c r="EA11" s="717"/>
      <c r="EB11" s="717"/>
      <c r="EC11" s="717"/>
      <c r="ED11" s="717"/>
      <c r="EE11" s="717"/>
      <c r="EF11" s="717"/>
      <c r="EG11" s="717"/>
      <c r="EH11" s="717"/>
      <c r="EI11" s="717"/>
      <c r="EJ11" s="717"/>
      <c r="EK11" s="717"/>
      <c r="EL11" s="721"/>
      <c r="EM11" s="722"/>
      <c r="EN11" s="722"/>
      <c r="EO11" s="722"/>
      <c r="EP11" s="722"/>
      <c r="EQ11" s="722"/>
      <c r="ER11" s="708"/>
      <c r="ES11" s="708"/>
      <c r="ET11" s="708"/>
      <c r="EU11" s="708"/>
      <c r="EV11" s="708"/>
      <c r="EW11" s="708"/>
    </row>
    <row r="12" spans="1:153" ht="16.5" customHeight="1">
      <c r="A12" s="708"/>
      <c r="AA12" s="725"/>
      <c r="AB12" s="726"/>
      <c r="AC12" s="727"/>
      <c r="AD12" s="727"/>
      <c r="AE12" s="727"/>
      <c r="AF12" s="727"/>
      <c r="AG12" s="727"/>
      <c r="AH12" s="727"/>
      <c r="AI12" s="727"/>
      <c r="AJ12" s="727"/>
      <c r="AK12" s="727"/>
      <c r="AL12" s="727"/>
      <c r="AM12" s="727"/>
      <c r="AN12" s="727"/>
      <c r="AO12" s="727"/>
      <c r="AP12" s="727"/>
      <c r="AQ12" s="728"/>
      <c r="AR12" s="722"/>
      <c r="AS12" s="722"/>
      <c r="AT12" s="722"/>
      <c r="AU12" s="722"/>
      <c r="AV12" s="722"/>
      <c r="AW12" s="722"/>
      <c r="AX12" s="708"/>
      <c r="AY12" s="708"/>
      <c r="AZ12" s="708"/>
      <c r="BZ12" s="725"/>
      <c r="CA12" s="726"/>
      <c r="CB12" s="727"/>
      <c r="CC12" s="727"/>
      <c r="CD12" s="727"/>
      <c r="CE12" s="727"/>
      <c r="CF12" s="727"/>
      <c r="CG12" s="727"/>
      <c r="CH12" s="727"/>
      <c r="CI12" s="727"/>
      <c r="CJ12" s="727"/>
      <c r="CK12" s="727"/>
      <c r="CL12" s="727"/>
      <c r="CM12" s="727"/>
      <c r="CN12" s="727"/>
      <c r="CO12" s="727"/>
      <c r="CP12" s="728"/>
      <c r="CQ12" s="722"/>
      <c r="CR12" s="722"/>
      <c r="CS12" s="722"/>
      <c r="CT12" s="722"/>
      <c r="CU12" s="722"/>
      <c r="CV12" s="708"/>
      <c r="DV12" s="725"/>
      <c r="DW12" s="726"/>
      <c r="DX12" s="727"/>
      <c r="DY12" s="727"/>
      <c r="DZ12" s="727"/>
      <c r="EA12" s="727"/>
      <c r="EB12" s="727"/>
      <c r="EC12" s="727"/>
      <c r="ED12" s="727"/>
      <c r="EE12" s="727"/>
      <c r="EF12" s="727"/>
      <c r="EG12" s="727"/>
      <c r="EH12" s="727"/>
      <c r="EI12" s="727"/>
      <c r="EJ12" s="727"/>
      <c r="EK12" s="727"/>
      <c r="EL12" s="728"/>
      <c r="EM12" s="722"/>
      <c r="EN12" s="722"/>
      <c r="EO12" s="722"/>
      <c r="EP12" s="722"/>
      <c r="EQ12" s="722"/>
      <c r="ER12" s="708"/>
      <c r="ES12" s="708"/>
      <c r="ET12" s="708"/>
      <c r="EU12" s="708"/>
      <c r="EV12" s="708"/>
      <c r="EW12" s="708"/>
    </row>
    <row r="13" spans="1:153" ht="16.5" customHeight="1" thickBot="1">
      <c r="A13" s="1145"/>
      <c r="R13" s="729"/>
      <c r="AG13" s="1129"/>
      <c r="AH13" s="730"/>
      <c r="AI13" s="730"/>
      <c r="AJ13" s="730"/>
      <c r="AK13" s="730"/>
      <c r="AL13" s="730"/>
      <c r="AM13" s="730"/>
      <c r="AN13" s="730"/>
      <c r="AO13" s="730"/>
      <c r="AP13" s="722"/>
      <c r="AQ13" s="722"/>
      <c r="AR13" s="722"/>
      <c r="AS13" s="731" t="s">
        <v>916</v>
      </c>
      <c r="AT13" s="722"/>
      <c r="AU13" s="732"/>
      <c r="AV13" s="1135"/>
      <c r="AW13" s="722"/>
      <c r="AX13" s="708"/>
      <c r="AY13" s="708"/>
      <c r="AZ13" s="708"/>
      <c r="BQ13" s="729"/>
      <c r="CF13" s="1129"/>
      <c r="CG13" s="730"/>
      <c r="CH13" s="730"/>
      <c r="CI13" s="730"/>
      <c r="CJ13" s="730"/>
      <c r="CK13" s="730"/>
      <c r="CL13" s="730"/>
      <c r="CM13" s="730"/>
      <c r="CN13" s="730"/>
      <c r="CO13" s="722"/>
      <c r="CP13" s="722"/>
      <c r="CQ13" s="722"/>
      <c r="CR13" s="731" t="s">
        <v>916</v>
      </c>
      <c r="CS13" s="722"/>
      <c r="CT13" s="732"/>
      <c r="CU13" s="1135"/>
      <c r="CV13" s="1139" t="str">
        <f t="shared" ref="CV13:CV21" si="0">IF($AU$14="","","対象期間")</f>
        <v>対象期間</v>
      </c>
      <c r="DM13" s="729"/>
      <c r="EB13" s="1129"/>
      <c r="EC13" s="730"/>
      <c r="ED13" s="730"/>
      <c r="EE13" s="730"/>
      <c r="EF13" s="730"/>
      <c r="EG13" s="730"/>
      <c r="EH13" s="730"/>
      <c r="EI13" s="730"/>
      <c r="EJ13" s="730"/>
      <c r="EK13" s="722"/>
      <c r="EL13" s="722"/>
      <c r="EM13" s="722"/>
      <c r="EN13" s="731" t="s">
        <v>916</v>
      </c>
      <c r="EO13" s="722"/>
      <c r="EP13" s="732"/>
      <c r="EQ13" s="1135"/>
      <c r="ER13" s="708"/>
      <c r="ES13" s="708"/>
      <c r="ET13" s="708"/>
      <c r="EU13" s="708"/>
      <c r="EV13" s="708"/>
      <c r="EW13" s="708"/>
    </row>
    <row r="14" spans="1:153" ht="13.5" customHeight="1">
      <c r="A14" s="1139" t="str">
        <f t="shared" ref="A14:A21" si="1">IF($AU$14="","","対象期間")</f>
        <v>対象期間</v>
      </c>
      <c r="B14" s="1152"/>
      <c r="C14" s="733" t="s">
        <v>917</v>
      </c>
      <c r="D14" s="1819">
        <f>MONTH(G7)</f>
        <v>4</v>
      </c>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36">
        <f>D14+1</f>
        <v>5</v>
      </c>
      <c r="AI14" s="1837"/>
      <c r="AJ14" s="1837"/>
      <c r="AK14" s="1837"/>
      <c r="AL14" s="1837"/>
      <c r="AM14" s="1837"/>
      <c r="AN14" s="1837"/>
      <c r="AO14" s="1838"/>
      <c r="AP14" s="1833" t="s">
        <v>918</v>
      </c>
      <c r="AQ14" s="1824" t="s">
        <v>919</v>
      </c>
      <c r="AS14" s="1827" t="s">
        <v>920</v>
      </c>
      <c r="AT14" s="734" t="s">
        <v>921</v>
      </c>
      <c r="AU14" s="735">
        <f>IF(IF(MONTH(入力表!$E$6)=12,YEAR(入力表!$E$6)+1&amp;"01",YEAR(入力表!$E$6)&amp;TEXT(MONTH(入力表!$E$6)+1,"00"))&gt;YEAR($D14)&amp;TEXT(MONTH($D14),"00"),COUNTIF(D18:AG18,"")+COUNTIF(D18:AG18,"○"),"")</f>
        <v>30</v>
      </c>
      <c r="AV14" s="1137"/>
      <c r="AX14" s="708"/>
      <c r="AY14" s="708"/>
      <c r="AZ14" s="708"/>
      <c r="BA14" s="1152"/>
      <c r="BB14" s="733" t="s">
        <v>917</v>
      </c>
      <c r="BC14" s="1819">
        <f>MONTH(BF7)</f>
        <v>4</v>
      </c>
      <c r="BD14" s="1820"/>
      <c r="BE14" s="1820"/>
      <c r="BF14" s="1820"/>
      <c r="BG14" s="1820"/>
      <c r="BH14" s="1820"/>
      <c r="BI14" s="1820"/>
      <c r="BJ14" s="1820"/>
      <c r="BK14" s="1820"/>
      <c r="BL14" s="1820"/>
      <c r="BM14" s="1820"/>
      <c r="BN14" s="1820"/>
      <c r="BO14" s="1820"/>
      <c r="BP14" s="1820"/>
      <c r="BQ14" s="1820"/>
      <c r="BR14" s="1820"/>
      <c r="BS14" s="1820"/>
      <c r="BT14" s="1820"/>
      <c r="BU14" s="1820"/>
      <c r="BV14" s="1820"/>
      <c r="BW14" s="1820"/>
      <c r="BX14" s="1820"/>
      <c r="BY14" s="1820"/>
      <c r="BZ14" s="1820"/>
      <c r="CA14" s="1820"/>
      <c r="CB14" s="1820"/>
      <c r="CC14" s="1820"/>
      <c r="CD14" s="1820"/>
      <c r="CE14" s="1820"/>
      <c r="CF14" s="1820"/>
      <c r="CG14" s="1836">
        <f>BC14+1</f>
        <v>5</v>
      </c>
      <c r="CH14" s="1837"/>
      <c r="CI14" s="1837"/>
      <c r="CJ14" s="1837"/>
      <c r="CK14" s="1837"/>
      <c r="CL14" s="1837"/>
      <c r="CM14" s="1837"/>
      <c r="CN14" s="1837"/>
      <c r="CO14" s="1821" t="s">
        <v>918</v>
      </c>
      <c r="CP14" s="1824" t="s">
        <v>919</v>
      </c>
      <c r="CR14" s="1827" t="s">
        <v>920</v>
      </c>
      <c r="CS14" s="734" t="s">
        <v>921</v>
      </c>
      <c r="CT14" s="735">
        <f>IF(IF(MONTH(入力表!$E$6)=12,YEAR(入力表!$E$6)+1&amp;"01",YEAR(入力表!$E$6)&amp;TEXT(MONTH(入力表!$E$6)+1,"00"))&gt;YEAR($D14)&amp;TEXT(MONTH($D14),"00"),COUNTIF(BC18:CF18,"")+COUNTIF(BC18:CF18,"○"),"")</f>
        <v>0</v>
      </c>
      <c r="CU14" s="1137"/>
      <c r="CV14" s="1139" t="str">
        <f t="shared" si="0"/>
        <v>対象期間</v>
      </c>
      <c r="CW14" s="1152"/>
      <c r="CX14" s="733" t="s">
        <v>917</v>
      </c>
      <c r="CY14" s="1819">
        <f>MONTH(DB7)</f>
        <v>4</v>
      </c>
      <c r="CZ14" s="1820"/>
      <c r="DA14" s="1820"/>
      <c r="DB14" s="1820"/>
      <c r="DC14" s="1820"/>
      <c r="DD14" s="1820"/>
      <c r="DE14" s="1820"/>
      <c r="DF14" s="1820"/>
      <c r="DG14" s="1820"/>
      <c r="DH14" s="1820"/>
      <c r="DI14" s="1820"/>
      <c r="DJ14" s="1820"/>
      <c r="DK14" s="1820"/>
      <c r="DL14" s="1820"/>
      <c r="DM14" s="1820"/>
      <c r="DN14" s="1820"/>
      <c r="DO14" s="1820"/>
      <c r="DP14" s="1820"/>
      <c r="DQ14" s="1820"/>
      <c r="DR14" s="1820"/>
      <c r="DS14" s="1820"/>
      <c r="DT14" s="1820"/>
      <c r="DU14" s="1820"/>
      <c r="DV14" s="1820"/>
      <c r="DW14" s="1820"/>
      <c r="DX14" s="1820"/>
      <c r="DY14" s="1820"/>
      <c r="DZ14" s="1820"/>
      <c r="EA14" s="1820"/>
      <c r="EB14" s="1820"/>
      <c r="EC14" s="1836">
        <f>CY14+1</f>
        <v>5</v>
      </c>
      <c r="ED14" s="1837"/>
      <c r="EE14" s="1837"/>
      <c r="EF14" s="1837"/>
      <c r="EG14" s="1837"/>
      <c r="EH14" s="1837"/>
      <c r="EI14" s="1837"/>
      <c r="EJ14" s="1837"/>
      <c r="EK14" s="1821" t="s">
        <v>918</v>
      </c>
      <c r="EL14" s="1824" t="s">
        <v>919</v>
      </c>
      <c r="EN14" s="1827" t="s">
        <v>920</v>
      </c>
      <c r="EO14" s="734" t="s">
        <v>921</v>
      </c>
      <c r="EP14" s="735">
        <f>IF(IF(MONTH(入力表!$E$6)=12,YEAR(入力表!$E$6)+1&amp;"01",YEAR(入力表!$E$6)&amp;TEXT(MONTH(入力表!$E$6)+1,"00"))&gt;YEAR($D14)&amp;TEXT(MONTH($D14),"00"),COUNTIF(CY18:EB18,"")+COUNTIF(CY18:EB18,"○"),"")</f>
        <v>0</v>
      </c>
      <c r="EQ14" s="1137"/>
      <c r="ER14" s="708"/>
      <c r="ES14" s="708"/>
      <c r="ET14" s="708"/>
      <c r="EU14" s="708"/>
      <c r="EV14" s="708"/>
      <c r="EW14" s="708"/>
    </row>
    <row r="15" spans="1:153" ht="14.25" thickBot="1">
      <c r="A15" s="1139" t="str">
        <f t="shared" si="1"/>
        <v>対象期間</v>
      </c>
      <c r="C15" s="736" t="s">
        <v>922</v>
      </c>
      <c r="D15" s="774">
        <f>DATE($M$7,D14,1)</f>
        <v>45748</v>
      </c>
      <c r="E15" s="774">
        <f>D15+1</f>
        <v>45749</v>
      </c>
      <c r="F15" s="774">
        <f t="shared" ref="F15" si="2">E15+1</f>
        <v>45750</v>
      </c>
      <c r="G15" s="737">
        <f t="shared" ref="G15:AE15" si="3">F15+1</f>
        <v>45751</v>
      </c>
      <c r="H15" s="737">
        <f t="shared" si="3"/>
        <v>45752</v>
      </c>
      <c r="I15" s="737">
        <f t="shared" si="3"/>
        <v>45753</v>
      </c>
      <c r="J15" s="737">
        <f t="shared" si="3"/>
        <v>45754</v>
      </c>
      <c r="K15" s="737">
        <f t="shared" si="3"/>
        <v>45755</v>
      </c>
      <c r="L15" s="737">
        <f t="shared" si="3"/>
        <v>45756</v>
      </c>
      <c r="M15" s="737">
        <f t="shared" si="3"/>
        <v>45757</v>
      </c>
      <c r="N15" s="737">
        <f t="shared" si="3"/>
        <v>45758</v>
      </c>
      <c r="O15" s="737">
        <f t="shared" si="3"/>
        <v>45759</v>
      </c>
      <c r="P15" s="737">
        <f t="shared" si="3"/>
        <v>45760</v>
      </c>
      <c r="Q15" s="737">
        <f t="shared" si="3"/>
        <v>45761</v>
      </c>
      <c r="R15" s="737">
        <f t="shared" si="3"/>
        <v>45762</v>
      </c>
      <c r="S15" s="737">
        <f t="shared" si="3"/>
        <v>45763</v>
      </c>
      <c r="T15" s="737">
        <f t="shared" si="3"/>
        <v>45764</v>
      </c>
      <c r="U15" s="737">
        <f t="shared" si="3"/>
        <v>45765</v>
      </c>
      <c r="V15" s="737">
        <f t="shared" si="3"/>
        <v>45766</v>
      </c>
      <c r="W15" s="737">
        <f t="shared" si="3"/>
        <v>45767</v>
      </c>
      <c r="X15" s="737">
        <f t="shared" si="3"/>
        <v>45768</v>
      </c>
      <c r="Y15" s="737">
        <f t="shared" si="3"/>
        <v>45769</v>
      </c>
      <c r="Z15" s="737">
        <f t="shared" si="3"/>
        <v>45770</v>
      </c>
      <c r="AA15" s="737">
        <f t="shared" si="3"/>
        <v>45771</v>
      </c>
      <c r="AB15" s="737">
        <f t="shared" si="3"/>
        <v>45772</v>
      </c>
      <c r="AC15" s="737">
        <f t="shared" si="3"/>
        <v>45773</v>
      </c>
      <c r="AD15" s="737">
        <f t="shared" si="3"/>
        <v>45774</v>
      </c>
      <c r="AE15" s="737">
        <f t="shared" si="3"/>
        <v>45775</v>
      </c>
      <c r="AF15" s="737">
        <f t="shared" ref="AF15" si="4">AE15+1</f>
        <v>45776</v>
      </c>
      <c r="AG15" s="737">
        <f t="shared" ref="AG15" si="5">AF15+1</f>
        <v>45777</v>
      </c>
      <c r="AH15" s="1168">
        <f>AG15+1</f>
        <v>45778</v>
      </c>
      <c r="AI15" s="1168">
        <f t="shared" ref="AI15:AO15" si="6">AH15+1</f>
        <v>45779</v>
      </c>
      <c r="AJ15" s="1168">
        <f t="shared" si="6"/>
        <v>45780</v>
      </c>
      <c r="AK15" s="1168">
        <f t="shared" si="6"/>
        <v>45781</v>
      </c>
      <c r="AL15" s="1168">
        <f t="shared" si="6"/>
        <v>45782</v>
      </c>
      <c r="AM15" s="1168">
        <f t="shared" si="6"/>
        <v>45783</v>
      </c>
      <c r="AN15" s="1168">
        <f t="shared" si="6"/>
        <v>45784</v>
      </c>
      <c r="AO15" s="1168">
        <f t="shared" si="6"/>
        <v>45785</v>
      </c>
      <c r="AP15" s="1834"/>
      <c r="AQ15" s="1825"/>
      <c r="AS15" s="1827"/>
      <c r="AT15" s="734" t="s">
        <v>923</v>
      </c>
      <c r="AU15" s="739">
        <f>IF(IF(MONTH(入力表!$E$6)=12,YEAR(入力表!$E$6)+1&amp;"01",YEAR(入力表!$E$6)&amp;TEXT(MONTH(入力表!$E$6)+1,"00"))&gt;YEAR($D14)&amp;TEXT(MONTH($D14),"00"),COUNTIF(D18:AG18,"○"),"")</f>
        <v>0</v>
      </c>
      <c r="AV15" s="1136"/>
      <c r="AX15" s="708"/>
      <c r="AY15" s="708"/>
      <c r="AZ15" s="708"/>
      <c r="BB15" s="736" t="s">
        <v>922</v>
      </c>
      <c r="BC15" s="774">
        <f>DATE($M$7,BC14,1)</f>
        <v>45748</v>
      </c>
      <c r="BD15" s="774">
        <f>BC15+1</f>
        <v>45749</v>
      </c>
      <c r="BE15" s="774">
        <f t="shared" ref="BE15" si="7">BD15+1</f>
        <v>45750</v>
      </c>
      <c r="BF15" s="737">
        <f t="shared" ref="BF15" si="8">BE15+1</f>
        <v>45751</v>
      </c>
      <c r="BG15" s="737">
        <f t="shared" ref="BG15" si="9">BF15+1</f>
        <v>45752</v>
      </c>
      <c r="BH15" s="737">
        <f t="shared" ref="BH15" si="10">BG15+1</f>
        <v>45753</v>
      </c>
      <c r="BI15" s="737">
        <f t="shared" ref="BI15" si="11">BH15+1</f>
        <v>45754</v>
      </c>
      <c r="BJ15" s="737">
        <f t="shared" ref="BJ15" si="12">BI15+1</f>
        <v>45755</v>
      </c>
      <c r="BK15" s="737">
        <f t="shared" ref="BK15" si="13">BJ15+1</f>
        <v>45756</v>
      </c>
      <c r="BL15" s="737">
        <f t="shared" ref="BL15" si="14">BK15+1</f>
        <v>45757</v>
      </c>
      <c r="BM15" s="737">
        <f t="shared" ref="BM15" si="15">BL15+1</f>
        <v>45758</v>
      </c>
      <c r="BN15" s="737">
        <f t="shared" ref="BN15" si="16">BM15+1</f>
        <v>45759</v>
      </c>
      <c r="BO15" s="737">
        <f t="shared" ref="BO15" si="17">BN15+1</f>
        <v>45760</v>
      </c>
      <c r="BP15" s="737">
        <f t="shared" ref="BP15" si="18">BO15+1</f>
        <v>45761</v>
      </c>
      <c r="BQ15" s="737">
        <f t="shared" ref="BQ15" si="19">BP15+1</f>
        <v>45762</v>
      </c>
      <c r="BR15" s="737">
        <f t="shared" ref="BR15" si="20">BQ15+1</f>
        <v>45763</v>
      </c>
      <c r="BS15" s="737">
        <f t="shared" ref="BS15" si="21">BR15+1</f>
        <v>45764</v>
      </c>
      <c r="BT15" s="737">
        <f t="shared" ref="BT15" si="22">BS15+1</f>
        <v>45765</v>
      </c>
      <c r="BU15" s="737">
        <f t="shared" ref="BU15" si="23">BT15+1</f>
        <v>45766</v>
      </c>
      <c r="BV15" s="737">
        <f t="shared" ref="BV15" si="24">BU15+1</f>
        <v>45767</v>
      </c>
      <c r="BW15" s="737">
        <f t="shared" ref="BW15" si="25">BV15+1</f>
        <v>45768</v>
      </c>
      <c r="BX15" s="737">
        <f t="shared" ref="BX15" si="26">BW15+1</f>
        <v>45769</v>
      </c>
      <c r="BY15" s="737">
        <f t="shared" ref="BY15" si="27">BX15+1</f>
        <v>45770</v>
      </c>
      <c r="BZ15" s="737">
        <f t="shared" ref="BZ15" si="28">BY15+1</f>
        <v>45771</v>
      </c>
      <c r="CA15" s="737">
        <f t="shared" ref="CA15" si="29">BZ15+1</f>
        <v>45772</v>
      </c>
      <c r="CB15" s="737">
        <f t="shared" ref="CB15" si="30">CA15+1</f>
        <v>45773</v>
      </c>
      <c r="CC15" s="737">
        <f t="shared" ref="CC15" si="31">CB15+1</f>
        <v>45774</v>
      </c>
      <c r="CD15" s="737">
        <f t="shared" ref="CD15" si="32">CC15+1</f>
        <v>45775</v>
      </c>
      <c r="CE15" s="737">
        <f t="shared" ref="CE15" si="33">CD15+1</f>
        <v>45776</v>
      </c>
      <c r="CF15" s="737">
        <f t="shared" ref="CF15" si="34">CE15+1</f>
        <v>45777</v>
      </c>
      <c r="CG15" s="1168">
        <f>CF15+1</f>
        <v>45778</v>
      </c>
      <c r="CH15" s="1168">
        <f t="shared" ref="CH15" si="35">CG15+1</f>
        <v>45779</v>
      </c>
      <c r="CI15" s="1168">
        <f t="shared" ref="CI15" si="36">CH15+1</f>
        <v>45780</v>
      </c>
      <c r="CJ15" s="1168">
        <f t="shared" ref="CJ15" si="37">CI15+1</f>
        <v>45781</v>
      </c>
      <c r="CK15" s="1168">
        <f t="shared" ref="CK15" si="38">CJ15+1</f>
        <v>45782</v>
      </c>
      <c r="CL15" s="1168">
        <f t="shared" ref="CL15" si="39">CK15+1</f>
        <v>45783</v>
      </c>
      <c r="CM15" s="1168">
        <f t="shared" ref="CM15" si="40">CL15+1</f>
        <v>45784</v>
      </c>
      <c r="CN15" s="1234">
        <f t="shared" ref="CN15" si="41">CM15+1</f>
        <v>45785</v>
      </c>
      <c r="CO15" s="1822"/>
      <c r="CP15" s="1825"/>
      <c r="CR15" s="1827"/>
      <c r="CS15" s="734" t="s">
        <v>923</v>
      </c>
      <c r="CT15" s="739">
        <f>IF(IF(MONTH(入力表!$E$6)=12,YEAR(入力表!$E$6)+1&amp;"01",YEAR(入力表!$E$6)&amp;TEXT(MONTH(入力表!$E$6)+1,"00"))&gt;YEAR($D14)&amp;TEXT(MONTH($D14),"00"),COUNTIF(BC18:CF18,"○"),"")</f>
        <v>0</v>
      </c>
      <c r="CU15" s="1136"/>
      <c r="CV15" s="1139" t="str">
        <f t="shared" si="0"/>
        <v>対象期間</v>
      </c>
      <c r="CX15" s="736" t="s">
        <v>922</v>
      </c>
      <c r="CY15" s="774">
        <f>DATE($M$7,CY14,1)</f>
        <v>45748</v>
      </c>
      <c r="CZ15" s="774">
        <f>CY15+1</f>
        <v>45749</v>
      </c>
      <c r="DA15" s="774">
        <f t="shared" ref="DA15" si="42">CZ15+1</f>
        <v>45750</v>
      </c>
      <c r="DB15" s="737">
        <f t="shared" ref="DB15" si="43">DA15+1</f>
        <v>45751</v>
      </c>
      <c r="DC15" s="737">
        <f t="shared" ref="DC15" si="44">DB15+1</f>
        <v>45752</v>
      </c>
      <c r="DD15" s="737">
        <f t="shared" ref="DD15" si="45">DC15+1</f>
        <v>45753</v>
      </c>
      <c r="DE15" s="737">
        <f t="shared" ref="DE15" si="46">DD15+1</f>
        <v>45754</v>
      </c>
      <c r="DF15" s="737">
        <f t="shared" ref="DF15" si="47">DE15+1</f>
        <v>45755</v>
      </c>
      <c r="DG15" s="737">
        <f t="shared" ref="DG15" si="48">DF15+1</f>
        <v>45756</v>
      </c>
      <c r="DH15" s="737">
        <f t="shared" ref="DH15" si="49">DG15+1</f>
        <v>45757</v>
      </c>
      <c r="DI15" s="737">
        <f t="shared" ref="DI15" si="50">DH15+1</f>
        <v>45758</v>
      </c>
      <c r="DJ15" s="737">
        <f t="shared" ref="DJ15" si="51">DI15+1</f>
        <v>45759</v>
      </c>
      <c r="DK15" s="737">
        <f t="shared" ref="DK15" si="52">DJ15+1</f>
        <v>45760</v>
      </c>
      <c r="DL15" s="737">
        <f t="shared" ref="DL15" si="53">DK15+1</f>
        <v>45761</v>
      </c>
      <c r="DM15" s="737">
        <f t="shared" ref="DM15" si="54">DL15+1</f>
        <v>45762</v>
      </c>
      <c r="DN15" s="737">
        <f t="shared" ref="DN15" si="55">DM15+1</f>
        <v>45763</v>
      </c>
      <c r="DO15" s="737">
        <f t="shared" ref="DO15" si="56">DN15+1</f>
        <v>45764</v>
      </c>
      <c r="DP15" s="737">
        <f t="shared" ref="DP15" si="57">DO15+1</f>
        <v>45765</v>
      </c>
      <c r="DQ15" s="737">
        <f t="shared" ref="DQ15" si="58">DP15+1</f>
        <v>45766</v>
      </c>
      <c r="DR15" s="737">
        <f t="shared" ref="DR15" si="59">DQ15+1</f>
        <v>45767</v>
      </c>
      <c r="DS15" s="737">
        <f t="shared" ref="DS15" si="60">DR15+1</f>
        <v>45768</v>
      </c>
      <c r="DT15" s="737">
        <f t="shared" ref="DT15" si="61">DS15+1</f>
        <v>45769</v>
      </c>
      <c r="DU15" s="737">
        <f t="shared" ref="DU15" si="62">DT15+1</f>
        <v>45770</v>
      </c>
      <c r="DV15" s="737">
        <f t="shared" ref="DV15" si="63">DU15+1</f>
        <v>45771</v>
      </c>
      <c r="DW15" s="737">
        <f t="shared" ref="DW15" si="64">DV15+1</f>
        <v>45772</v>
      </c>
      <c r="DX15" s="737">
        <f t="shared" ref="DX15" si="65">DW15+1</f>
        <v>45773</v>
      </c>
      <c r="DY15" s="737">
        <f t="shared" ref="DY15" si="66">DX15+1</f>
        <v>45774</v>
      </c>
      <c r="DZ15" s="737">
        <f t="shared" ref="DZ15" si="67">DY15+1</f>
        <v>45775</v>
      </c>
      <c r="EA15" s="737">
        <f t="shared" ref="EA15" si="68">DZ15+1</f>
        <v>45776</v>
      </c>
      <c r="EB15" s="737">
        <f t="shared" ref="EB15" si="69">EA15+1</f>
        <v>45777</v>
      </c>
      <c r="EC15" s="1168">
        <f>EB15+1</f>
        <v>45778</v>
      </c>
      <c r="ED15" s="1168">
        <f t="shared" ref="ED15" si="70">EC15+1</f>
        <v>45779</v>
      </c>
      <c r="EE15" s="1168">
        <f t="shared" ref="EE15" si="71">ED15+1</f>
        <v>45780</v>
      </c>
      <c r="EF15" s="1168">
        <f t="shared" ref="EF15" si="72">EE15+1</f>
        <v>45781</v>
      </c>
      <c r="EG15" s="1168">
        <f t="shared" ref="EG15" si="73">EF15+1</f>
        <v>45782</v>
      </c>
      <c r="EH15" s="1168">
        <f t="shared" ref="EH15" si="74">EG15+1</f>
        <v>45783</v>
      </c>
      <c r="EI15" s="1168">
        <f t="shared" ref="EI15" si="75">EH15+1</f>
        <v>45784</v>
      </c>
      <c r="EJ15" s="1234">
        <f t="shared" ref="EJ15" si="76">EI15+1</f>
        <v>45785</v>
      </c>
      <c r="EK15" s="1822"/>
      <c r="EL15" s="1825"/>
      <c r="EN15" s="1827"/>
      <c r="EO15" s="734" t="s">
        <v>923</v>
      </c>
      <c r="EP15" s="739">
        <f>IF(IF(MONTH(入力表!$E$6)=12,YEAR(入力表!$E$6)+1&amp;"01",YEAR(入力表!$E$6)&amp;TEXT(MONTH(入力表!$E$6)+1,"00"))&gt;YEAR($D14)&amp;TEXT(MONTH($D14),"00"),COUNTIF(CY18:EB18,"○"),"")</f>
        <v>0</v>
      </c>
      <c r="EQ15" s="1136"/>
      <c r="ER15" s="708"/>
      <c r="ES15" s="708"/>
      <c r="ET15" s="708"/>
      <c r="EU15" s="708"/>
      <c r="EV15" s="708"/>
      <c r="EW15" s="708"/>
    </row>
    <row r="16" spans="1:153" ht="14.25" thickBot="1">
      <c r="A16" s="1139" t="str">
        <f t="shared" si="1"/>
        <v>対象期間</v>
      </c>
      <c r="C16" s="736" t="s">
        <v>924</v>
      </c>
      <c r="D16" s="1146" t="str">
        <f>TEXT(WEEKDAY(+D15),"aaa")</f>
        <v>火</v>
      </c>
      <c r="E16" s="1146" t="str">
        <f t="shared" ref="E16:F16" si="77">TEXT(WEEKDAY(+E15),"aaa")</f>
        <v>水</v>
      </c>
      <c r="F16" s="1146" t="str">
        <f t="shared" si="77"/>
        <v>木</v>
      </c>
      <c r="G16" s="738" t="str">
        <f t="shared" ref="G16:AE16" si="78">TEXT(WEEKDAY(+G15),"aaa")</f>
        <v>金</v>
      </c>
      <c r="H16" s="738" t="str">
        <f t="shared" si="78"/>
        <v>土</v>
      </c>
      <c r="I16" s="738" t="str">
        <f t="shared" si="78"/>
        <v>日</v>
      </c>
      <c r="J16" s="738" t="str">
        <f t="shared" si="78"/>
        <v>月</v>
      </c>
      <c r="K16" s="738" t="str">
        <f t="shared" si="78"/>
        <v>火</v>
      </c>
      <c r="L16" s="738" t="str">
        <f t="shared" si="78"/>
        <v>水</v>
      </c>
      <c r="M16" s="738" t="str">
        <f t="shared" si="78"/>
        <v>木</v>
      </c>
      <c r="N16" s="738" t="str">
        <f t="shared" si="78"/>
        <v>金</v>
      </c>
      <c r="O16" s="738" t="str">
        <f t="shared" si="78"/>
        <v>土</v>
      </c>
      <c r="P16" s="738" t="str">
        <f t="shared" si="78"/>
        <v>日</v>
      </c>
      <c r="Q16" s="738" t="str">
        <f t="shared" si="78"/>
        <v>月</v>
      </c>
      <c r="R16" s="738" t="str">
        <f t="shared" si="78"/>
        <v>火</v>
      </c>
      <c r="S16" s="738" t="str">
        <f t="shared" si="78"/>
        <v>水</v>
      </c>
      <c r="T16" s="738" t="str">
        <f t="shared" si="78"/>
        <v>木</v>
      </c>
      <c r="U16" s="738" t="str">
        <f t="shared" si="78"/>
        <v>金</v>
      </c>
      <c r="V16" s="738" t="str">
        <f t="shared" si="78"/>
        <v>土</v>
      </c>
      <c r="W16" s="738" t="str">
        <f t="shared" si="78"/>
        <v>日</v>
      </c>
      <c r="X16" s="738" t="str">
        <f t="shared" si="78"/>
        <v>月</v>
      </c>
      <c r="Y16" s="738" t="str">
        <f t="shared" si="78"/>
        <v>火</v>
      </c>
      <c r="Z16" s="738" t="str">
        <f t="shared" si="78"/>
        <v>水</v>
      </c>
      <c r="AA16" s="738" t="str">
        <f t="shared" si="78"/>
        <v>木</v>
      </c>
      <c r="AB16" s="738" t="str">
        <f t="shared" si="78"/>
        <v>金</v>
      </c>
      <c r="AC16" s="738" t="str">
        <f t="shared" si="78"/>
        <v>土</v>
      </c>
      <c r="AD16" s="738" t="str">
        <f t="shared" si="78"/>
        <v>日</v>
      </c>
      <c r="AE16" s="738" t="str">
        <f t="shared" si="78"/>
        <v>月</v>
      </c>
      <c r="AF16" s="1128" t="str">
        <f>IF(AF15="／","／",TEXT(WEEKDAY(+AF15),"aaa"))</f>
        <v>火</v>
      </c>
      <c r="AG16" s="1128" t="str">
        <f t="shared" ref="AG16" si="79">IF(AG15="／","／",TEXT(WEEKDAY(+AG15),"aaa"))</f>
        <v>水</v>
      </c>
      <c r="AH16" s="1169" t="str">
        <f>IF(AH15="／","／",TEXT(WEEKDAY(+AH15),"aaa"))</f>
        <v>木</v>
      </c>
      <c r="AI16" s="1169" t="str">
        <f t="shared" ref="AI16:AO16" si="80">IF(AI15="／","／",TEXT(WEEKDAY(+AI15),"aaa"))</f>
        <v>金</v>
      </c>
      <c r="AJ16" s="1169" t="str">
        <f t="shared" si="80"/>
        <v>土</v>
      </c>
      <c r="AK16" s="1169" t="str">
        <f t="shared" si="80"/>
        <v>日</v>
      </c>
      <c r="AL16" s="1169" t="str">
        <f t="shared" si="80"/>
        <v>月</v>
      </c>
      <c r="AM16" s="1169" t="str">
        <f t="shared" si="80"/>
        <v>火</v>
      </c>
      <c r="AN16" s="1169" t="str">
        <f t="shared" si="80"/>
        <v>水</v>
      </c>
      <c r="AO16" s="1170" t="str">
        <f t="shared" si="80"/>
        <v>木</v>
      </c>
      <c r="AP16" s="1834"/>
      <c r="AQ16" s="1825"/>
      <c r="AS16" s="1827"/>
      <c r="AT16" s="734" t="s">
        <v>925</v>
      </c>
      <c r="AU16" s="740">
        <f>IFERROR(+AU15/AU14,"")</f>
        <v>0</v>
      </c>
      <c r="AV16" s="741" t="str">
        <f>IF(AU16="","",IF(AU16&gt;=0.285,"4週8休以上",IF(AU16&gt;=0.25,"4週7休以上4週8休未満",IF(AU16&gt;=0.214,"4週6休以上4週7休未満",IF(0.214&gt;AU16,"4週6休未満")))))</f>
        <v>4週6休未満</v>
      </c>
      <c r="AX16" s="708"/>
      <c r="AY16" s="708"/>
      <c r="AZ16" s="708"/>
      <c r="BB16" s="736" t="s">
        <v>924</v>
      </c>
      <c r="BC16" s="1184" t="str">
        <f>TEXT(WEEKDAY(+BC15),"aaa")</f>
        <v>火</v>
      </c>
      <c r="BD16" s="1184" t="str">
        <f t="shared" ref="BD16:CD16" si="81">TEXT(WEEKDAY(+BD15),"aaa")</f>
        <v>水</v>
      </c>
      <c r="BE16" s="1184" t="str">
        <f t="shared" si="81"/>
        <v>木</v>
      </c>
      <c r="BF16" s="1185" t="str">
        <f t="shared" si="81"/>
        <v>金</v>
      </c>
      <c r="BG16" s="1185" t="str">
        <f t="shared" si="81"/>
        <v>土</v>
      </c>
      <c r="BH16" s="1185" t="str">
        <f t="shared" si="81"/>
        <v>日</v>
      </c>
      <c r="BI16" s="1185" t="str">
        <f t="shared" si="81"/>
        <v>月</v>
      </c>
      <c r="BJ16" s="1185" t="str">
        <f t="shared" si="81"/>
        <v>火</v>
      </c>
      <c r="BK16" s="1185" t="str">
        <f t="shared" si="81"/>
        <v>水</v>
      </c>
      <c r="BL16" s="1185" t="str">
        <f t="shared" si="81"/>
        <v>木</v>
      </c>
      <c r="BM16" s="1185" t="str">
        <f t="shared" si="81"/>
        <v>金</v>
      </c>
      <c r="BN16" s="1185" t="str">
        <f t="shared" si="81"/>
        <v>土</v>
      </c>
      <c r="BO16" s="1185" t="str">
        <f t="shared" si="81"/>
        <v>日</v>
      </c>
      <c r="BP16" s="1185" t="str">
        <f t="shared" si="81"/>
        <v>月</v>
      </c>
      <c r="BQ16" s="1185" t="str">
        <f t="shared" si="81"/>
        <v>火</v>
      </c>
      <c r="BR16" s="1185" t="str">
        <f t="shared" si="81"/>
        <v>水</v>
      </c>
      <c r="BS16" s="1185" t="str">
        <f t="shared" si="81"/>
        <v>木</v>
      </c>
      <c r="BT16" s="1185" t="str">
        <f t="shared" si="81"/>
        <v>金</v>
      </c>
      <c r="BU16" s="1185" t="str">
        <f t="shared" si="81"/>
        <v>土</v>
      </c>
      <c r="BV16" s="1185" t="str">
        <f t="shared" si="81"/>
        <v>日</v>
      </c>
      <c r="BW16" s="1185" t="str">
        <f t="shared" si="81"/>
        <v>月</v>
      </c>
      <c r="BX16" s="1185" t="str">
        <f t="shared" si="81"/>
        <v>火</v>
      </c>
      <c r="BY16" s="1185" t="str">
        <f t="shared" si="81"/>
        <v>水</v>
      </c>
      <c r="BZ16" s="1185" t="str">
        <f t="shared" si="81"/>
        <v>木</v>
      </c>
      <c r="CA16" s="1185" t="str">
        <f t="shared" si="81"/>
        <v>金</v>
      </c>
      <c r="CB16" s="1185" t="str">
        <f t="shared" si="81"/>
        <v>土</v>
      </c>
      <c r="CC16" s="1185" t="str">
        <f t="shared" si="81"/>
        <v>日</v>
      </c>
      <c r="CD16" s="1185" t="str">
        <f t="shared" si="81"/>
        <v>月</v>
      </c>
      <c r="CE16" s="1185" t="str">
        <f>IF(CE15="／","／",TEXT(WEEKDAY(+CE15),"aaa"))</f>
        <v>火</v>
      </c>
      <c r="CF16" s="1185" t="str">
        <f t="shared" ref="CF16" si="82">IF(CF15="／","／",TEXT(WEEKDAY(+CF15),"aaa"))</f>
        <v>水</v>
      </c>
      <c r="CG16" s="1169" t="str">
        <f>IF(CG15="／","／",TEXT(WEEKDAY(+CG15),"aaa"))</f>
        <v>木</v>
      </c>
      <c r="CH16" s="1169" t="str">
        <f t="shared" ref="CH16:CN16" si="83">IF(CH15="／","／",TEXT(WEEKDAY(+CH15),"aaa"))</f>
        <v>金</v>
      </c>
      <c r="CI16" s="1169" t="str">
        <f t="shared" si="83"/>
        <v>土</v>
      </c>
      <c r="CJ16" s="1169" t="str">
        <f t="shared" si="83"/>
        <v>日</v>
      </c>
      <c r="CK16" s="1169" t="str">
        <f t="shared" si="83"/>
        <v>月</v>
      </c>
      <c r="CL16" s="1169" t="str">
        <f t="shared" si="83"/>
        <v>火</v>
      </c>
      <c r="CM16" s="1169" t="str">
        <f t="shared" si="83"/>
        <v>水</v>
      </c>
      <c r="CN16" s="1169" t="str">
        <f t="shared" si="83"/>
        <v>木</v>
      </c>
      <c r="CO16" s="1822"/>
      <c r="CP16" s="1825"/>
      <c r="CR16" s="1827"/>
      <c r="CS16" s="734" t="s">
        <v>925</v>
      </c>
      <c r="CT16" s="740" t="str">
        <f>IFERROR(+CT15/CT14,"")</f>
        <v/>
      </c>
      <c r="CU16" s="741" t="str">
        <f>IF(CT16="","",IF(CT16&gt;=0.285,"4週8休以上",IF(CT16&gt;=0.25,"4週7休以上4週8休未満",IF(CT16&gt;=0.214,"4週6休以上4週7休未満",IF(0.214&gt;CT16,"4週6休未満")))))</f>
        <v/>
      </c>
      <c r="CV16" s="1139" t="str">
        <f t="shared" si="0"/>
        <v>対象期間</v>
      </c>
      <c r="CX16" s="736" t="s">
        <v>924</v>
      </c>
      <c r="CY16" s="1184" t="str">
        <f>TEXT(WEEKDAY(+CY15),"aaa")</f>
        <v>火</v>
      </c>
      <c r="CZ16" s="1184" t="str">
        <f t="shared" ref="CZ16:DZ16" si="84">TEXT(WEEKDAY(+CZ15),"aaa")</f>
        <v>水</v>
      </c>
      <c r="DA16" s="1184" t="str">
        <f t="shared" si="84"/>
        <v>木</v>
      </c>
      <c r="DB16" s="1185" t="str">
        <f t="shared" si="84"/>
        <v>金</v>
      </c>
      <c r="DC16" s="1185" t="str">
        <f t="shared" si="84"/>
        <v>土</v>
      </c>
      <c r="DD16" s="1185" t="str">
        <f t="shared" si="84"/>
        <v>日</v>
      </c>
      <c r="DE16" s="1185" t="str">
        <f t="shared" si="84"/>
        <v>月</v>
      </c>
      <c r="DF16" s="1185" t="str">
        <f t="shared" si="84"/>
        <v>火</v>
      </c>
      <c r="DG16" s="1185" t="str">
        <f t="shared" si="84"/>
        <v>水</v>
      </c>
      <c r="DH16" s="1185" t="str">
        <f t="shared" si="84"/>
        <v>木</v>
      </c>
      <c r="DI16" s="1185" t="str">
        <f t="shared" si="84"/>
        <v>金</v>
      </c>
      <c r="DJ16" s="1185" t="str">
        <f t="shared" si="84"/>
        <v>土</v>
      </c>
      <c r="DK16" s="1185" t="str">
        <f t="shared" si="84"/>
        <v>日</v>
      </c>
      <c r="DL16" s="1185" t="str">
        <f t="shared" si="84"/>
        <v>月</v>
      </c>
      <c r="DM16" s="1185" t="str">
        <f t="shared" si="84"/>
        <v>火</v>
      </c>
      <c r="DN16" s="1185" t="str">
        <f t="shared" si="84"/>
        <v>水</v>
      </c>
      <c r="DO16" s="1185" t="str">
        <f t="shared" si="84"/>
        <v>木</v>
      </c>
      <c r="DP16" s="1185" t="str">
        <f t="shared" si="84"/>
        <v>金</v>
      </c>
      <c r="DQ16" s="1185" t="str">
        <f t="shared" si="84"/>
        <v>土</v>
      </c>
      <c r="DR16" s="1185" t="str">
        <f t="shared" si="84"/>
        <v>日</v>
      </c>
      <c r="DS16" s="1185" t="str">
        <f t="shared" si="84"/>
        <v>月</v>
      </c>
      <c r="DT16" s="1185" t="str">
        <f t="shared" si="84"/>
        <v>火</v>
      </c>
      <c r="DU16" s="1185" t="str">
        <f t="shared" si="84"/>
        <v>水</v>
      </c>
      <c r="DV16" s="1185" t="str">
        <f t="shared" si="84"/>
        <v>木</v>
      </c>
      <c r="DW16" s="1185" t="str">
        <f t="shared" si="84"/>
        <v>金</v>
      </c>
      <c r="DX16" s="1185" t="str">
        <f t="shared" si="84"/>
        <v>土</v>
      </c>
      <c r="DY16" s="1185" t="str">
        <f t="shared" si="84"/>
        <v>日</v>
      </c>
      <c r="DZ16" s="1185" t="str">
        <f t="shared" si="84"/>
        <v>月</v>
      </c>
      <c r="EA16" s="1185" t="str">
        <f>IF(EA15="／","／",TEXT(WEEKDAY(+EA15),"aaa"))</f>
        <v>火</v>
      </c>
      <c r="EB16" s="1185" t="str">
        <f t="shared" ref="EB16" si="85">IF(EB15="／","／",TEXT(WEEKDAY(+EB15),"aaa"))</f>
        <v>水</v>
      </c>
      <c r="EC16" s="1169" t="str">
        <f>IF(EC15="／","／",TEXT(WEEKDAY(+EC15),"aaa"))</f>
        <v>木</v>
      </c>
      <c r="ED16" s="1169" t="str">
        <f t="shared" ref="ED16:EJ16" si="86">IF(ED15="／","／",TEXT(WEEKDAY(+ED15),"aaa"))</f>
        <v>金</v>
      </c>
      <c r="EE16" s="1169" t="str">
        <f t="shared" si="86"/>
        <v>土</v>
      </c>
      <c r="EF16" s="1169" t="str">
        <f t="shared" si="86"/>
        <v>日</v>
      </c>
      <c r="EG16" s="1169" t="str">
        <f t="shared" si="86"/>
        <v>月</v>
      </c>
      <c r="EH16" s="1169" t="str">
        <f t="shared" si="86"/>
        <v>火</v>
      </c>
      <c r="EI16" s="1169" t="str">
        <f t="shared" si="86"/>
        <v>水</v>
      </c>
      <c r="EJ16" s="1169" t="str">
        <f t="shared" si="86"/>
        <v>木</v>
      </c>
      <c r="EK16" s="1822"/>
      <c r="EL16" s="1825"/>
      <c r="EN16" s="1827"/>
      <c r="EO16" s="734" t="s">
        <v>925</v>
      </c>
      <c r="EP16" s="740" t="str">
        <f>IFERROR(+EP15/EP14,"")</f>
        <v/>
      </c>
      <c r="EQ16" s="741" t="str">
        <f>IF(EP16="","",IF(EP16&gt;=0.285,"4週8休以上",IF(EP16&gt;=0.25,"4週7休以上4週8休未満",IF(EP16&gt;=0.214,"4週6休以上4週7休未満",IF(0.214&gt;EP16,"4週6休未満")))))</f>
        <v/>
      </c>
      <c r="ER16" s="708"/>
      <c r="ES16" s="708"/>
      <c r="ET16" s="708"/>
      <c r="EU16" s="708"/>
      <c r="EV16" s="708"/>
      <c r="EW16" s="708"/>
    </row>
    <row r="17" spans="1:153" s="746" customFormat="1" ht="60" customHeight="1">
      <c r="A17" s="1140" t="str">
        <f t="shared" si="1"/>
        <v>対象期間</v>
      </c>
      <c r="C17" s="742" t="s">
        <v>926</v>
      </c>
      <c r="D17" s="775"/>
      <c r="E17" s="775"/>
      <c r="F17" s="775"/>
      <c r="G17" s="743"/>
      <c r="H17" s="743"/>
      <c r="I17" s="743"/>
      <c r="J17" s="743"/>
      <c r="K17" s="744"/>
      <c r="L17" s="743"/>
      <c r="M17" s="743"/>
      <c r="N17" s="743"/>
      <c r="O17" s="743"/>
      <c r="P17" s="743"/>
      <c r="Q17" s="743"/>
      <c r="R17" s="743"/>
      <c r="S17" s="743"/>
      <c r="T17" s="743"/>
      <c r="U17" s="743"/>
      <c r="V17" s="743"/>
      <c r="W17" s="743"/>
      <c r="X17" s="743"/>
      <c r="Y17" s="743"/>
      <c r="Z17" s="743"/>
      <c r="AA17" s="745"/>
      <c r="AB17" s="743"/>
      <c r="AC17" s="745"/>
      <c r="AD17" s="743"/>
      <c r="AE17" s="743"/>
      <c r="AF17" s="743"/>
      <c r="AG17" s="743"/>
      <c r="AH17" s="1171"/>
      <c r="AI17" s="1172"/>
      <c r="AJ17" s="1172"/>
      <c r="AK17" s="1172"/>
      <c r="AL17" s="1172"/>
      <c r="AM17" s="1172"/>
      <c r="AN17" s="1172"/>
      <c r="AO17" s="1172"/>
      <c r="AP17" s="1835"/>
      <c r="AQ17" s="1826"/>
      <c r="AS17" s="1839" t="s">
        <v>927</v>
      </c>
      <c r="AT17" s="1160" t="s">
        <v>921</v>
      </c>
      <c r="AU17" s="748">
        <f>IF(IF(MONTH(入力表!$E$6)=12,YEAR(入力表!$E$6)+1&amp;"01",YEAR(入力表!$E$6)&amp;TEXT(MONTH(入力表!$E$6)+1,"00"))&gt;YEAR($D14)&amp;TEXT(MONTH($D14),"00"),COUNTIF(D19:AG19,"")+COUNTIF(D19:AG19,"●"),"")</f>
        <v>30</v>
      </c>
      <c r="AV17" s="1138"/>
      <c r="AX17" s="749"/>
      <c r="AY17" s="749"/>
      <c r="AZ17" s="749"/>
      <c r="BB17" s="742" t="s">
        <v>926</v>
      </c>
      <c r="BC17" s="775"/>
      <c r="BD17" s="775"/>
      <c r="BE17" s="775"/>
      <c r="BF17" s="775"/>
      <c r="BG17" s="743"/>
      <c r="BH17" s="743"/>
      <c r="BI17" s="743"/>
      <c r="BJ17" s="744"/>
      <c r="BK17" s="743"/>
      <c r="BL17" s="743"/>
      <c r="BM17" s="743"/>
      <c r="BN17" s="743"/>
      <c r="BO17" s="743"/>
      <c r="BP17" s="743"/>
      <c r="BQ17" s="743"/>
      <c r="BR17" s="743"/>
      <c r="BS17" s="743"/>
      <c r="BT17" s="743"/>
      <c r="BU17" s="743"/>
      <c r="BV17" s="743"/>
      <c r="BW17" s="743"/>
      <c r="BX17" s="743"/>
      <c r="BY17" s="743"/>
      <c r="BZ17" s="745"/>
      <c r="CA17" s="743"/>
      <c r="CB17" s="745"/>
      <c r="CC17" s="743"/>
      <c r="CD17" s="743"/>
      <c r="CE17" s="743"/>
      <c r="CF17" s="743"/>
      <c r="CG17" s="1171"/>
      <c r="CH17" s="1172"/>
      <c r="CI17" s="1172"/>
      <c r="CJ17" s="1172"/>
      <c r="CK17" s="1172"/>
      <c r="CL17" s="1172"/>
      <c r="CM17" s="1172"/>
      <c r="CN17" s="1171"/>
      <c r="CO17" s="1823"/>
      <c r="CP17" s="1826"/>
      <c r="CR17" s="1839" t="s">
        <v>927</v>
      </c>
      <c r="CS17" s="1160" t="s">
        <v>921</v>
      </c>
      <c r="CT17" s="748">
        <f>IF(IF(MONTH(入力表!$E$6)=12,YEAR(入力表!$E$6)+1&amp;"01",YEAR(入力表!$E$6)&amp;TEXT(MONTH(入力表!$E$6)+1,"00"))&gt;YEAR($D14)&amp;TEXT(MONTH($D14),"00"),COUNTIF(BC19:CF19,"")+COUNTIF(BC19:CF19,"●"),"")</f>
        <v>0</v>
      </c>
      <c r="CU17" s="1138"/>
      <c r="CV17" s="1140" t="str">
        <f t="shared" si="0"/>
        <v>対象期間</v>
      </c>
      <c r="CX17" s="742" t="s">
        <v>926</v>
      </c>
      <c r="CY17" s="775"/>
      <c r="CZ17" s="775"/>
      <c r="DA17" s="775"/>
      <c r="DB17" s="775"/>
      <c r="DC17" s="743"/>
      <c r="DD17" s="743"/>
      <c r="DE17" s="743"/>
      <c r="DF17" s="744"/>
      <c r="DG17" s="743"/>
      <c r="DH17" s="743"/>
      <c r="DI17" s="743"/>
      <c r="DJ17" s="743"/>
      <c r="DK17" s="743"/>
      <c r="DL17" s="743"/>
      <c r="DM17" s="743"/>
      <c r="DN17" s="743"/>
      <c r="DO17" s="743"/>
      <c r="DP17" s="743"/>
      <c r="DQ17" s="743"/>
      <c r="DR17" s="743"/>
      <c r="DS17" s="743"/>
      <c r="DT17" s="743"/>
      <c r="DU17" s="743"/>
      <c r="DV17" s="745"/>
      <c r="DW17" s="743"/>
      <c r="DX17" s="745"/>
      <c r="DY17" s="743"/>
      <c r="DZ17" s="743"/>
      <c r="EA17" s="743"/>
      <c r="EB17" s="743"/>
      <c r="EC17" s="1171"/>
      <c r="ED17" s="1172"/>
      <c r="EE17" s="1172"/>
      <c r="EF17" s="1172"/>
      <c r="EG17" s="1172"/>
      <c r="EH17" s="1172"/>
      <c r="EI17" s="1172"/>
      <c r="EJ17" s="1171"/>
      <c r="EK17" s="1823"/>
      <c r="EL17" s="1826"/>
      <c r="EN17" s="1839" t="s">
        <v>927</v>
      </c>
      <c r="EO17" s="1160" t="s">
        <v>921</v>
      </c>
      <c r="EP17" s="748">
        <f>IF(IF(MONTH(入力表!$E$6)=12,YEAR(入力表!$E$6)+1&amp;"01",YEAR(入力表!$E$6)&amp;TEXT(MONTH(入力表!$E$6)+1,"00"))&gt;YEAR($D14)&amp;TEXT(MONTH($D14),"00"),COUNTIF(CY19:EB19,"")+COUNTIF(CY19:EB19,"●"),"")</f>
        <v>0</v>
      </c>
      <c r="EQ17" s="1138"/>
      <c r="ER17" s="749"/>
      <c r="ES17" s="749"/>
      <c r="ET17" s="749"/>
      <c r="EU17" s="749"/>
      <c r="EV17" s="749"/>
      <c r="EW17" s="749"/>
    </row>
    <row r="18" spans="1:153" s="729" customFormat="1" ht="14.25" thickBot="1">
      <c r="A18" s="1139" t="str">
        <f t="shared" si="1"/>
        <v>対象期間</v>
      </c>
      <c r="C18" s="736" t="s">
        <v>920</v>
      </c>
      <c r="D18" s="1146"/>
      <c r="E18" s="1146"/>
      <c r="F18" s="1146"/>
      <c r="G18" s="738"/>
      <c r="H18" s="738"/>
      <c r="I18" s="1147"/>
      <c r="J18" s="738"/>
      <c r="K18" s="738"/>
      <c r="L18" s="738"/>
      <c r="M18" s="738"/>
      <c r="N18" s="738"/>
      <c r="O18" s="1147"/>
      <c r="P18" s="1147"/>
      <c r="Q18" s="738"/>
      <c r="R18" s="738"/>
      <c r="S18" s="738"/>
      <c r="T18" s="738"/>
      <c r="U18" s="738"/>
      <c r="V18" s="1147"/>
      <c r="W18" s="1147"/>
      <c r="X18" s="738"/>
      <c r="Y18" s="738"/>
      <c r="Z18" s="738"/>
      <c r="AA18" s="738"/>
      <c r="AB18" s="738"/>
      <c r="AC18" s="1147"/>
      <c r="AD18" s="1147"/>
      <c r="AE18" s="738"/>
      <c r="AF18" s="738"/>
      <c r="AG18" s="738"/>
      <c r="AH18" s="1169"/>
      <c r="AI18" s="1170"/>
      <c r="AJ18" s="1170"/>
      <c r="AK18" s="1170"/>
      <c r="AL18" s="1170"/>
      <c r="AM18" s="1170"/>
      <c r="AN18" s="1170"/>
      <c r="AO18" s="1170"/>
      <c r="AP18" s="1151">
        <f>COUNTIF(D18:AG18,"○")</f>
        <v>0</v>
      </c>
      <c r="AQ18" s="751">
        <f>+AP18</f>
        <v>0</v>
      </c>
      <c r="AS18" s="1840"/>
      <c r="AT18" s="1161" t="s">
        <v>923</v>
      </c>
      <c r="AU18" s="739">
        <f>IF(IF(MONTH(入力表!$E$6)=12,YEAR(入力表!$E$6)+1&amp;"01",YEAR(入力表!$E$6)&amp;TEXT(MONTH(入力表!$E$6)+1,"00"))&gt;YEAR($D14)&amp;TEXT(MONTH($D14),"00"),COUNTIF(D19:AG19,"●"),"")</f>
        <v>0</v>
      </c>
      <c r="AX18" s="752"/>
      <c r="AY18" s="752"/>
      <c r="AZ18" s="752"/>
      <c r="BB18" s="736" t="s">
        <v>920</v>
      </c>
      <c r="BC18" s="1184" t="s">
        <v>928</v>
      </c>
      <c r="BD18" s="1184" t="s">
        <v>928</v>
      </c>
      <c r="BE18" s="1184" t="s">
        <v>928</v>
      </c>
      <c r="BF18" s="1184" t="s">
        <v>928</v>
      </c>
      <c r="BG18" s="1184" t="s">
        <v>928</v>
      </c>
      <c r="BH18" s="1184" t="s">
        <v>928</v>
      </c>
      <c r="BI18" s="1184" t="s">
        <v>928</v>
      </c>
      <c r="BJ18" s="1184" t="s">
        <v>928</v>
      </c>
      <c r="BK18" s="1184" t="s">
        <v>928</v>
      </c>
      <c r="BL18" s="1184" t="s">
        <v>928</v>
      </c>
      <c r="BM18" s="1184" t="s">
        <v>928</v>
      </c>
      <c r="BN18" s="1184" t="s">
        <v>928</v>
      </c>
      <c r="BO18" s="1184" t="s">
        <v>928</v>
      </c>
      <c r="BP18" s="1184" t="s">
        <v>928</v>
      </c>
      <c r="BQ18" s="1184" t="s">
        <v>928</v>
      </c>
      <c r="BR18" s="1184" t="s">
        <v>928</v>
      </c>
      <c r="BS18" s="1184" t="s">
        <v>928</v>
      </c>
      <c r="BT18" s="1184" t="s">
        <v>928</v>
      </c>
      <c r="BU18" s="1184" t="s">
        <v>928</v>
      </c>
      <c r="BV18" s="1184" t="s">
        <v>928</v>
      </c>
      <c r="BW18" s="1184" t="s">
        <v>928</v>
      </c>
      <c r="BX18" s="1184" t="s">
        <v>928</v>
      </c>
      <c r="BY18" s="1184" t="s">
        <v>928</v>
      </c>
      <c r="BZ18" s="1184" t="s">
        <v>928</v>
      </c>
      <c r="CA18" s="1184" t="s">
        <v>928</v>
      </c>
      <c r="CB18" s="1184" t="s">
        <v>928</v>
      </c>
      <c r="CC18" s="1184" t="s">
        <v>928</v>
      </c>
      <c r="CD18" s="1184" t="s">
        <v>928</v>
      </c>
      <c r="CE18" s="1184" t="s">
        <v>928</v>
      </c>
      <c r="CF18" s="1184" t="s">
        <v>928</v>
      </c>
      <c r="CG18" s="1169" t="s">
        <v>928</v>
      </c>
      <c r="CH18" s="1169" t="s">
        <v>928</v>
      </c>
      <c r="CI18" s="1169" t="s">
        <v>928</v>
      </c>
      <c r="CJ18" s="1169" t="s">
        <v>928</v>
      </c>
      <c r="CK18" s="1169" t="s">
        <v>928</v>
      </c>
      <c r="CL18" s="1169" t="s">
        <v>928</v>
      </c>
      <c r="CM18" s="1169" t="s">
        <v>928</v>
      </c>
      <c r="CN18" s="1169" t="s">
        <v>928</v>
      </c>
      <c r="CO18" s="750">
        <f>COUNTIF(BC18:CF18,"○")</f>
        <v>0</v>
      </c>
      <c r="CP18" s="751">
        <f>+CO18</f>
        <v>0</v>
      </c>
      <c r="CR18" s="1840"/>
      <c r="CS18" s="1161" t="s">
        <v>923</v>
      </c>
      <c r="CT18" s="739">
        <f>IF(IF(MONTH(入力表!$E$6)=12,YEAR(入力表!$E$6)+1&amp;"01",YEAR(入力表!$E$6)&amp;TEXT(MONTH(入力表!$E$6)+1,"00"))&gt;YEAR($D14)&amp;TEXT(MONTH($D14),"00"),COUNTIF(BC19:CF19,"●"),"")</f>
        <v>0</v>
      </c>
      <c r="CV18" s="1139" t="str">
        <f t="shared" si="0"/>
        <v>対象期間</v>
      </c>
      <c r="CX18" s="736" t="s">
        <v>920</v>
      </c>
      <c r="CY18" s="1184" t="s">
        <v>928</v>
      </c>
      <c r="CZ18" s="1184" t="s">
        <v>928</v>
      </c>
      <c r="DA18" s="1184" t="s">
        <v>928</v>
      </c>
      <c r="DB18" s="1184" t="s">
        <v>928</v>
      </c>
      <c r="DC18" s="1184" t="s">
        <v>928</v>
      </c>
      <c r="DD18" s="1184" t="s">
        <v>928</v>
      </c>
      <c r="DE18" s="1184" t="s">
        <v>928</v>
      </c>
      <c r="DF18" s="1184" t="s">
        <v>928</v>
      </c>
      <c r="DG18" s="1184" t="s">
        <v>928</v>
      </c>
      <c r="DH18" s="1184" t="s">
        <v>928</v>
      </c>
      <c r="DI18" s="1184" t="s">
        <v>928</v>
      </c>
      <c r="DJ18" s="1184" t="s">
        <v>928</v>
      </c>
      <c r="DK18" s="1184" t="s">
        <v>928</v>
      </c>
      <c r="DL18" s="1184" t="s">
        <v>928</v>
      </c>
      <c r="DM18" s="1184" t="s">
        <v>928</v>
      </c>
      <c r="DN18" s="1184" t="s">
        <v>928</v>
      </c>
      <c r="DO18" s="1184" t="s">
        <v>928</v>
      </c>
      <c r="DP18" s="1184" t="s">
        <v>928</v>
      </c>
      <c r="DQ18" s="1184" t="s">
        <v>928</v>
      </c>
      <c r="DR18" s="1184" t="s">
        <v>928</v>
      </c>
      <c r="DS18" s="1184" t="s">
        <v>928</v>
      </c>
      <c r="DT18" s="1184" t="s">
        <v>928</v>
      </c>
      <c r="DU18" s="1184" t="s">
        <v>928</v>
      </c>
      <c r="DV18" s="1184" t="s">
        <v>928</v>
      </c>
      <c r="DW18" s="1184" t="s">
        <v>928</v>
      </c>
      <c r="DX18" s="1184" t="s">
        <v>928</v>
      </c>
      <c r="DY18" s="1184" t="s">
        <v>928</v>
      </c>
      <c r="DZ18" s="1184" t="s">
        <v>928</v>
      </c>
      <c r="EA18" s="1184" t="s">
        <v>928</v>
      </c>
      <c r="EB18" s="1184" t="s">
        <v>928</v>
      </c>
      <c r="EC18" s="1169" t="s">
        <v>928</v>
      </c>
      <c r="ED18" s="1169" t="s">
        <v>928</v>
      </c>
      <c r="EE18" s="1169" t="s">
        <v>928</v>
      </c>
      <c r="EF18" s="1169" t="s">
        <v>928</v>
      </c>
      <c r="EG18" s="1169" t="s">
        <v>928</v>
      </c>
      <c r="EH18" s="1169" t="s">
        <v>928</v>
      </c>
      <c r="EI18" s="1169" t="s">
        <v>928</v>
      </c>
      <c r="EJ18" s="1169" t="s">
        <v>928</v>
      </c>
      <c r="EK18" s="750">
        <f>COUNTIF(CY18:EB18,"○")</f>
        <v>0</v>
      </c>
      <c r="EL18" s="751">
        <f>+EK18</f>
        <v>0</v>
      </c>
      <c r="EN18" s="1840"/>
      <c r="EO18" s="1161" t="s">
        <v>923</v>
      </c>
      <c r="EP18" s="739">
        <f>IF(IF(MONTH(入力表!$E$6)=12,YEAR(入力表!$E$6)+1&amp;"01",YEAR(入力表!$E$6)&amp;TEXT(MONTH(入力表!$E$6)+1,"00"))&gt;YEAR($D14)&amp;TEXT(MONTH($D14),"00"),COUNTIF(CY19:EB19,"●"),"")</f>
        <v>0</v>
      </c>
      <c r="ER18" s="752"/>
      <c r="ES18" s="752"/>
      <c r="ET18" s="752"/>
      <c r="EU18" s="752"/>
      <c r="EV18" s="752"/>
      <c r="EW18" s="752"/>
    </row>
    <row r="19" spans="1:153" s="729" customFormat="1" ht="14.25" thickBot="1">
      <c r="A19" s="1139" t="str">
        <f t="shared" si="1"/>
        <v>対象期間</v>
      </c>
      <c r="C19" s="1154" t="s">
        <v>927</v>
      </c>
      <c r="D19" s="1155"/>
      <c r="E19" s="1155"/>
      <c r="F19" s="1155"/>
      <c r="G19" s="1155"/>
      <c r="H19" s="1155"/>
      <c r="I19" s="1155"/>
      <c r="J19" s="1155"/>
      <c r="K19" s="1155"/>
      <c r="L19" s="1155"/>
      <c r="M19" s="1155"/>
      <c r="N19" s="1155"/>
      <c r="O19" s="1155"/>
      <c r="P19" s="1155"/>
      <c r="Q19" s="1155"/>
      <c r="R19" s="1155"/>
      <c r="S19" s="1155"/>
      <c r="T19" s="1155"/>
      <c r="U19" s="1155"/>
      <c r="V19" s="1155"/>
      <c r="W19" s="1155"/>
      <c r="X19" s="1155"/>
      <c r="Y19" s="1155"/>
      <c r="Z19" s="1155"/>
      <c r="AA19" s="1155"/>
      <c r="AB19" s="1155"/>
      <c r="AC19" s="1155"/>
      <c r="AD19" s="1155"/>
      <c r="AE19" s="1155"/>
      <c r="AF19" s="1155"/>
      <c r="AG19" s="1155"/>
      <c r="AH19" s="1173"/>
      <c r="AI19" s="1174"/>
      <c r="AJ19" s="1174"/>
      <c r="AK19" s="1174"/>
      <c r="AL19" s="1174"/>
      <c r="AM19" s="1174"/>
      <c r="AN19" s="1174"/>
      <c r="AO19" s="1174"/>
      <c r="AP19" s="1157">
        <f>COUNTIF(D19:AG19,"●")</f>
        <v>0</v>
      </c>
      <c r="AQ19" s="1158">
        <f>+AP19</f>
        <v>0</v>
      </c>
      <c r="AS19" s="1840"/>
      <c r="AT19" s="1161" t="s">
        <v>925</v>
      </c>
      <c r="AU19" s="740">
        <f>IFERROR(+AU18/AU17,"")</f>
        <v>0</v>
      </c>
      <c r="AV19" s="741" t="str">
        <f>IF(AU19="","",IF(AU19&gt;=0.285,"4週8休以上",IF(AU19&gt;=0.25,"4週7休以上4週8休未満",IF(AU19&gt;=0.214,"4週6休以上4週7休未満",IF(0.214&gt;AU19,"4週6休未満")))))</f>
        <v>4週6休未満</v>
      </c>
      <c r="AX19" s="752"/>
      <c r="AY19" s="752"/>
      <c r="AZ19" s="752"/>
      <c r="BB19" s="1154" t="s">
        <v>927</v>
      </c>
      <c r="BC19" s="1155" t="s">
        <v>928</v>
      </c>
      <c r="BD19" s="1155" t="s">
        <v>928</v>
      </c>
      <c r="BE19" s="1155" t="s">
        <v>928</v>
      </c>
      <c r="BF19" s="1155" t="s">
        <v>928</v>
      </c>
      <c r="BG19" s="1155" t="s">
        <v>928</v>
      </c>
      <c r="BH19" s="1155" t="s">
        <v>928</v>
      </c>
      <c r="BI19" s="1155" t="s">
        <v>928</v>
      </c>
      <c r="BJ19" s="1155" t="s">
        <v>928</v>
      </c>
      <c r="BK19" s="1155" t="s">
        <v>928</v>
      </c>
      <c r="BL19" s="1155" t="s">
        <v>928</v>
      </c>
      <c r="BM19" s="1155" t="s">
        <v>928</v>
      </c>
      <c r="BN19" s="1155" t="s">
        <v>928</v>
      </c>
      <c r="BO19" s="1155" t="s">
        <v>928</v>
      </c>
      <c r="BP19" s="1155" t="s">
        <v>928</v>
      </c>
      <c r="BQ19" s="1155" t="s">
        <v>928</v>
      </c>
      <c r="BR19" s="1155" t="s">
        <v>928</v>
      </c>
      <c r="BS19" s="1155" t="s">
        <v>928</v>
      </c>
      <c r="BT19" s="1155" t="s">
        <v>928</v>
      </c>
      <c r="BU19" s="1155" t="s">
        <v>928</v>
      </c>
      <c r="BV19" s="1155" t="s">
        <v>928</v>
      </c>
      <c r="BW19" s="1155" t="s">
        <v>928</v>
      </c>
      <c r="BX19" s="1155" t="s">
        <v>928</v>
      </c>
      <c r="BY19" s="1155" t="s">
        <v>928</v>
      </c>
      <c r="BZ19" s="1155" t="s">
        <v>928</v>
      </c>
      <c r="CA19" s="1155" t="s">
        <v>928</v>
      </c>
      <c r="CB19" s="1155" t="s">
        <v>928</v>
      </c>
      <c r="CC19" s="1155" t="s">
        <v>928</v>
      </c>
      <c r="CD19" s="1155" t="s">
        <v>928</v>
      </c>
      <c r="CE19" s="1155" t="s">
        <v>928</v>
      </c>
      <c r="CF19" s="1155" t="s">
        <v>928</v>
      </c>
      <c r="CG19" s="1173" t="s">
        <v>928</v>
      </c>
      <c r="CH19" s="1173" t="s">
        <v>928</v>
      </c>
      <c r="CI19" s="1173" t="s">
        <v>928</v>
      </c>
      <c r="CJ19" s="1173" t="s">
        <v>928</v>
      </c>
      <c r="CK19" s="1173" t="s">
        <v>928</v>
      </c>
      <c r="CL19" s="1173" t="s">
        <v>928</v>
      </c>
      <c r="CM19" s="1173" t="s">
        <v>928</v>
      </c>
      <c r="CN19" s="1173" t="s">
        <v>928</v>
      </c>
      <c r="CO19" s="750">
        <f>COUNTIF(BC19:CF19,"●")</f>
        <v>0</v>
      </c>
      <c r="CP19" s="1158">
        <f>+CO19</f>
        <v>0</v>
      </c>
      <c r="CR19" s="1840"/>
      <c r="CS19" s="1161" t="s">
        <v>925</v>
      </c>
      <c r="CT19" s="740" t="str">
        <f>IFERROR(+CT18/CT17,"")</f>
        <v/>
      </c>
      <c r="CU19" s="741" t="str">
        <f>IF(CT19="","",IF(CT19&gt;=0.285,"4週8休以上",IF(CT19&gt;=0.25,"4週7休以上4週8休未満",IF(CT19&gt;=0.214,"4週6休以上4週7休未満",IF(0.214&gt;CT19,"4週6休未満")))))</f>
        <v/>
      </c>
      <c r="CV19" s="1139" t="str">
        <f t="shared" si="0"/>
        <v>対象期間</v>
      </c>
      <c r="CX19" s="1154" t="s">
        <v>927</v>
      </c>
      <c r="CY19" s="1155" t="s">
        <v>928</v>
      </c>
      <c r="CZ19" s="1155" t="s">
        <v>928</v>
      </c>
      <c r="DA19" s="1155" t="s">
        <v>928</v>
      </c>
      <c r="DB19" s="1155" t="s">
        <v>928</v>
      </c>
      <c r="DC19" s="1155" t="s">
        <v>928</v>
      </c>
      <c r="DD19" s="1155" t="s">
        <v>928</v>
      </c>
      <c r="DE19" s="1155" t="s">
        <v>928</v>
      </c>
      <c r="DF19" s="1155" t="s">
        <v>928</v>
      </c>
      <c r="DG19" s="1155" t="s">
        <v>928</v>
      </c>
      <c r="DH19" s="1155" t="s">
        <v>928</v>
      </c>
      <c r="DI19" s="1155" t="s">
        <v>928</v>
      </c>
      <c r="DJ19" s="1155" t="s">
        <v>928</v>
      </c>
      <c r="DK19" s="1155" t="s">
        <v>928</v>
      </c>
      <c r="DL19" s="1155" t="s">
        <v>928</v>
      </c>
      <c r="DM19" s="1155" t="s">
        <v>928</v>
      </c>
      <c r="DN19" s="1155" t="s">
        <v>928</v>
      </c>
      <c r="DO19" s="1155" t="s">
        <v>928</v>
      </c>
      <c r="DP19" s="1155" t="s">
        <v>928</v>
      </c>
      <c r="DQ19" s="1155" t="s">
        <v>928</v>
      </c>
      <c r="DR19" s="1155" t="s">
        <v>928</v>
      </c>
      <c r="DS19" s="1155" t="s">
        <v>928</v>
      </c>
      <c r="DT19" s="1155" t="s">
        <v>928</v>
      </c>
      <c r="DU19" s="1155" t="s">
        <v>928</v>
      </c>
      <c r="DV19" s="1155" t="s">
        <v>928</v>
      </c>
      <c r="DW19" s="1155" t="s">
        <v>928</v>
      </c>
      <c r="DX19" s="1155" t="s">
        <v>928</v>
      </c>
      <c r="DY19" s="1155" t="s">
        <v>928</v>
      </c>
      <c r="DZ19" s="1155" t="s">
        <v>928</v>
      </c>
      <c r="EA19" s="1155" t="s">
        <v>928</v>
      </c>
      <c r="EB19" s="1155" t="s">
        <v>928</v>
      </c>
      <c r="EC19" s="1173" t="s">
        <v>928</v>
      </c>
      <c r="ED19" s="1173" t="s">
        <v>928</v>
      </c>
      <c r="EE19" s="1173" t="s">
        <v>928</v>
      </c>
      <c r="EF19" s="1173" t="s">
        <v>928</v>
      </c>
      <c r="EG19" s="1173" t="s">
        <v>928</v>
      </c>
      <c r="EH19" s="1173" t="s">
        <v>928</v>
      </c>
      <c r="EI19" s="1173" t="s">
        <v>928</v>
      </c>
      <c r="EJ19" s="1173" t="s">
        <v>928</v>
      </c>
      <c r="EK19" s="1177">
        <f>COUNTIF(CY19:EB19,"●")</f>
        <v>0</v>
      </c>
      <c r="EL19" s="1158">
        <f>+EK19</f>
        <v>0</v>
      </c>
      <c r="EN19" s="1840"/>
      <c r="EO19" s="1161" t="s">
        <v>925</v>
      </c>
      <c r="EP19" s="740" t="str">
        <f>IFERROR(+EP18/EP17,"")</f>
        <v/>
      </c>
      <c r="EQ19" s="741" t="str">
        <f>IF(EP19="","",IF(EP19&gt;=0.285,"4週8休以上",IF(EP19&gt;=0.25,"4週7休以上4週8休未満",IF(EP19&gt;=0.214,"4週6休以上4週7休未満",IF(0.214&gt;EP19,"4週6休未満")))))</f>
        <v/>
      </c>
      <c r="ER19" s="752"/>
      <c r="ES19" s="752"/>
      <c r="ET19" s="752"/>
      <c r="EU19" s="752"/>
      <c r="EV19" s="752"/>
      <c r="EW19" s="752"/>
    </row>
    <row r="20" spans="1:153" s="729" customFormat="1" ht="14.25" thickBot="1">
      <c r="A20" s="1139"/>
      <c r="C20" s="778" t="s">
        <v>1956</v>
      </c>
      <c r="D20" s="1843"/>
      <c r="E20" s="1844"/>
      <c r="F20" s="1844"/>
      <c r="G20" s="1844"/>
      <c r="H20" s="1844"/>
      <c r="I20" s="1845"/>
      <c r="J20" s="1843" t="str">
        <f>IF(COUNTIF(J19:P19,"")&gt;=7,"",IF(COUNTIF(J19:P19,"●")&gt;=2,"OK","OUT"))</f>
        <v/>
      </c>
      <c r="K20" s="1844"/>
      <c r="L20" s="1844"/>
      <c r="M20" s="1844"/>
      <c r="N20" s="1844"/>
      <c r="O20" s="1844"/>
      <c r="P20" s="1845"/>
      <c r="Q20" s="1843" t="str">
        <f>IF(COUNTIF(Q19:W19,"")&gt;=7,"",IF(COUNTIF(Q19:W19,"●")&gt;=2,"OK","OUT"))</f>
        <v/>
      </c>
      <c r="R20" s="1844"/>
      <c r="S20" s="1844"/>
      <c r="T20" s="1844"/>
      <c r="U20" s="1844"/>
      <c r="V20" s="1844"/>
      <c r="W20" s="1845"/>
      <c r="X20" s="1843" t="str">
        <f>IF(COUNTIF(X19:AD19,"")&gt;=7,"",IF(COUNTIF(X19:AD19,"●")&gt;=2,"OK","OUT"))</f>
        <v/>
      </c>
      <c r="Y20" s="1844"/>
      <c r="Z20" s="1844"/>
      <c r="AA20" s="1844"/>
      <c r="AB20" s="1844"/>
      <c r="AC20" s="1844"/>
      <c r="AD20" s="1845"/>
      <c r="AE20" s="1843" t="str">
        <f>IF(COUNTIF(AE19:AK19,"")&gt;=7,"",IF(COUNTIF(AE19:AK19,"●")&gt;=2,"OK","OUT"))</f>
        <v/>
      </c>
      <c r="AF20" s="1844"/>
      <c r="AG20" s="1844"/>
      <c r="AH20" s="1844"/>
      <c r="AI20" s="1844"/>
      <c r="AJ20" s="1844"/>
      <c r="AK20" s="1845"/>
      <c r="AL20" s="1846"/>
      <c r="AM20" s="1847"/>
      <c r="AN20" s="1847"/>
      <c r="AO20" s="1848"/>
      <c r="AP20" s="1159"/>
      <c r="AQ20" s="780"/>
      <c r="AS20" s="1841"/>
      <c r="AT20" s="773" t="s">
        <v>1957</v>
      </c>
      <c r="AU20" s="1162" t="str">
        <f>IF(COUNTIF(D20:AO20,"OUT")&gt;=1,"OUT","OK")</f>
        <v>OK</v>
      </c>
      <c r="AV20" s="1153"/>
      <c r="AX20" s="752"/>
      <c r="AY20" s="752"/>
      <c r="AZ20" s="752"/>
      <c r="BB20" s="778" t="s">
        <v>1956</v>
      </c>
      <c r="BC20" s="1843"/>
      <c r="BD20" s="1844"/>
      <c r="BE20" s="1844"/>
      <c r="BF20" s="1844"/>
      <c r="BG20" s="1844"/>
      <c r="BH20" s="1845"/>
      <c r="BI20" s="1843" t="str">
        <f>IF(COUNTIF(BI19:BO19,"")&gt;=7,"",IF(COUNTIF(BI19:BO19,"●")&gt;=2,"OK","OUT"))</f>
        <v>OUT</v>
      </c>
      <c r="BJ20" s="1844"/>
      <c r="BK20" s="1844"/>
      <c r="BL20" s="1844"/>
      <c r="BM20" s="1844"/>
      <c r="BN20" s="1844"/>
      <c r="BO20" s="1845"/>
      <c r="BP20" s="1843" t="str">
        <f>IF(COUNTIF(BP19:BV19,"")&gt;=7,"",IF(COUNTIF(BP19:BV19,"●")&gt;=2,"OK","OUT"))</f>
        <v>OUT</v>
      </c>
      <c r="BQ20" s="1844"/>
      <c r="BR20" s="1844"/>
      <c r="BS20" s="1844"/>
      <c r="BT20" s="1844"/>
      <c r="BU20" s="1844"/>
      <c r="BV20" s="1845"/>
      <c r="BW20" s="1843" t="str">
        <f>IF(COUNTIF(BW19:CC19,"")&gt;=7,"",IF(COUNTIF(BW19:CC19,"●")&gt;=2,"OK","OUT"))</f>
        <v>OUT</v>
      </c>
      <c r="BX20" s="1844"/>
      <c r="BY20" s="1844"/>
      <c r="BZ20" s="1844"/>
      <c r="CA20" s="1844"/>
      <c r="CB20" s="1844"/>
      <c r="CC20" s="1845"/>
      <c r="CD20" s="1843" t="str">
        <f>IF(COUNTIF(CD19:CJ19,"")&gt;=7,"",IF(COUNTIF(CD19:CJ19,"●")&gt;=2,"OK","OUT"))</f>
        <v>OUT</v>
      </c>
      <c r="CE20" s="1844"/>
      <c r="CF20" s="1844"/>
      <c r="CG20" s="1844"/>
      <c r="CH20" s="1844"/>
      <c r="CI20" s="1844"/>
      <c r="CJ20" s="1845"/>
      <c r="CK20" s="1846"/>
      <c r="CL20" s="1847"/>
      <c r="CM20" s="1847"/>
      <c r="CN20" s="1847"/>
      <c r="CO20" s="779"/>
      <c r="CP20" s="780"/>
      <c r="CR20" s="1841"/>
      <c r="CS20" s="773" t="s">
        <v>1957</v>
      </c>
      <c r="CT20" s="1162" t="str">
        <f>IF(COUNTIF(BC20:CN20,"OUT")&gt;=1,"OUT","OK")</f>
        <v>OUT</v>
      </c>
      <c r="CU20" s="1153"/>
      <c r="CV20" s="1139"/>
      <c r="CX20" s="778" t="s">
        <v>1956</v>
      </c>
      <c r="CY20" s="1843"/>
      <c r="CZ20" s="1844"/>
      <c r="DA20" s="1844"/>
      <c r="DB20" s="1844"/>
      <c r="DC20" s="1844"/>
      <c r="DD20" s="1845"/>
      <c r="DE20" s="1843" t="str">
        <f>IF(COUNTIF(DE19:DK19,"")&gt;=7,"",IF(COUNTIF(DE19:DK19,"●")&gt;=2,"OK","OUT"))</f>
        <v>OUT</v>
      </c>
      <c r="DF20" s="1844"/>
      <c r="DG20" s="1844"/>
      <c r="DH20" s="1844"/>
      <c r="DI20" s="1844"/>
      <c r="DJ20" s="1844"/>
      <c r="DK20" s="1845"/>
      <c r="DL20" s="1843" t="str">
        <f>IF(COUNTIF(DL19:DR19,"")&gt;=7,"",IF(COUNTIF(DL19:DR19,"●")&gt;=2,"OK","OUT"))</f>
        <v>OUT</v>
      </c>
      <c r="DM20" s="1844"/>
      <c r="DN20" s="1844"/>
      <c r="DO20" s="1844"/>
      <c r="DP20" s="1844"/>
      <c r="DQ20" s="1844"/>
      <c r="DR20" s="1845"/>
      <c r="DS20" s="1843" t="str">
        <f>IF(COUNTIF(DS19:DY19,"")&gt;=7,"",IF(COUNTIF(DS19:DY19,"●")&gt;=2,"OK","OUT"))</f>
        <v>OUT</v>
      </c>
      <c r="DT20" s="1844"/>
      <c r="DU20" s="1844"/>
      <c r="DV20" s="1844"/>
      <c r="DW20" s="1844"/>
      <c r="DX20" s="1844"/>
      <c r="DY20" s="1845"/>
      <c r="DZ20" s="1843" t="str">
        <f>IF(COUNTIF(DZ19:EF19,"")&gt;=7,"",IF(COUNTIF(DZ19:EF19,"●")&gt;=2,"OK","OUT"))</f>
        <v>OUT</v>
      </c>
      <c r="EA20" s="1844"/>
      <c r="EB20" s="1844"/>
      <c r="EC20" s="1844"/>
      <c r="ED20" s="1844"/>
      <c r="EE20" s="1844"/>
      <c r="EF20" s="1845"/>
      <c r="EG20" s="1846"/>
      <c r="EH20" s="1847"/>
      <c r="EI20" s="1847"/>
      <c r="EJ20" s="1847"/>
      <c r="EK20" s="779"/>
      <c r="EL20" s="780"/>
      <c r="EN20" s="1841"/>
      <c r="EO20" s="773" t="s">
        <v>1957</v>
      </c>
      <c r="EP20" s="1162" t="str">
        <f>IF(COUNTIF(CY20:EJ20,"OUT")&gt;=1,"OUT","OK")</f>
        <v>OUT</v>
      </c>
      <c r="EQ20" s="1153"/>
      <c r="ER20" s="752"/>
      <c r="ES20" s="752"/>
      <c r="ET20" s="752"/>
      <c r="EU20" s="752"/>
      <c r="EV20" s="752"/>
      <c r="EW20" s="752"/>
    </row>
    <row r="21" spans="1:153" ht="14.25" thickBot="1">
      <c r="A21" s="1139" t="str">
        <f t="shared" si="1"/>
        <v>対象期間</v>
      </c>
      <c r="AX21" s="708"/>
      <c r="AY21" s="708"/>
      <c r="AZ21" s="708"/>
      <c r="CV21" s="1139" t="str">
        <f t="shared" si="0"/>
        <v>対象期間</v>
      </c>
      <c r="ER21" s="708"/>
      <c r="ES21" s="708"/>
      <c r="ET21" s="708"/>
      <c r="EU21" s="708"/>
      <c r="EV21" s="708"/>
      <c r="EW21" s="708"/>
    </row>
    <row r="22" spans="1:153" ht="13.5" customHeight="1">
      <c r="A22" s="1139" t="str">
        <f t="shared" ref="A22:A29" si="87">IF($AU$22="","","対象期間")</f>
        <v>対象期間</v>
      </c>
      <c r="B22" s="1129"/>
      <c r="C22" s="733" t="s">
        <v>917</v>
      </c>
      <c r="D22" s="1819">
        <f>D14+MONTH(1)</f>
        <v>5</v>
      </c>
      <c r="E22" s="1820"/>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36">
        <f>D22+1</f>
        <v>6</v>
      </c>
      <c r="AJ22" s="1837"/>
      <c r="AK22" s="1837"/>
      <c r="AL22" s="1837"/>
      <c r="AM22" s="1837"/>
      <c r="AN22" s="1837"/>
      <c r="AO22" s="1842"/>
      <c r="AP22" s="1821" t="s">
        <v>918</v>
      </c>
      <c r="AQ22" s="1824" t="s">
        <v>919</v>
      </c>
      <c r="AS22" s="1827" t="s">
        <v>920</v>
      </c>
      <c r="AT22" s="734" t="s">
        <v>921</v>
      </c>
      <c r="AU22" s="735">
        <f>IF(IF(MONTH(入力表!$E$6)=12,YEAR(入力表!$E$6)+1&amp;"01",YEAR(入力表!$E$6)&amp;TEXT(MONTH(入力表!$E$6)+1,"00"))&gt;YEAR($D22)&amp;TEXT(MONTH($D22),"00"),COUNTIF(D26:AH26,"")+COUNTIF(D26:AH26,"○"),"")</f>
        <v>31</v>
      </c>
      <c r="AV22" s="1137"/>
      <c r="AX22" s="708"/>
      <c r="AY22" s="708"/>
      <c r="AZ22" s="708"/>
      <c r="BA22" s="1129"/>
      <c r="BB22" s="733" t="s">
        <v>917</v>
      </c>
      <c r="BC22" s="1819">
        <f>BC14+MONTH(1)</f>
        <v>5</v>
      </c>
      <c r="BD22" s="1820"/>
      <c r="BE22" s="1820"/>
      <c r="BF22" s="1820"/>
      <c r="BG22" s="1820"/>
      <c r="BH22" s="1820"/>
      <c r="BI22" s="1820"/>
      <c r="BJ22" s="1820"/>
      <c r="BK22" s="1820"/>
      <c r="BL22" s="1820"/>
      <c r="BM22" s="1820"/>
      <c r="BN22" s="1820"/>
      <c r="BO22" s="1820"/>
      <c r="BP22" s="1820"/>
      <c r="BQ22" s="1820"/>
      <c r="BR22" s="1820"/>
      <c r="BS22" s="1820"/>
      <c r="BT22" s="1820"/>
      <c r="BU22" s="1820"/>
      <c r="BV22" s="1820"/>
      <c r="BW22" s="1820"/>
      <c r="BX22" s="1820"/>
      <c r="BY22" s="1820"/>
      <c r="BZ22" s="1820"/>
      <c r="CA22" s="1820"/>
      <c r="CB22" s="1820"/>
      <c r="CC22" s="1820"/>
      <c r="CD22" s="1820"/>
      <c r="CE22" s="1820"/>
      <c r="CF22" s="1820"/>
      <c r="CG22" s="1820"/>
      <c r="CH22" s="1836">
        <f>BC22+1</f>
        <v>6</v>
      </c>
      <c r="CI22" s="1837"/>
      <c r="CJ22" s="1837"/>
      <c r="CK22" s="1837"/>
      <c r="CL22" s="1837"/>
      <c r="CM22" s="1837"/>
      <c r="CN22" s="1842"/>
      <c r="CO22" s="1821" t="s">
        <v>918</v>
      </c>
      <c r="CP22" s="1824" t="s">
        <v>919</v>
      </c>
      <c r="CR22" s="1827" t="s">
        <v>920</v>
      </c>
      <c r="CS22" s="734" t="s">
        <v>921</v>
      </c>
      <c r="CT22" s="735">
        <f>IF(IF(MONTH(入力表!$E$6)=12,YEAR(入力表!$E$6)+1&amp;"01",YEAR(入力表!$E$6)&amp;TEXT(MONTH(入力表!$E$6)+1,"00"))&gt;YEAR($D22)&amp;TEXT(MONTH($D22),"00"),COUNTIF(BC26:CG26,"")+COUNTIF(BC26:CG26,"○"),"")</f>
        <v>20</v>
      </c>
      <c r="CU22" s="1137"/>
      <c r="CV22" s="1139" t="str">
        <f t="shared" ref="CV22:CV29" si="88">IF($AU$22="","","対象期間")</f>
        <v>対象期間</v>
      </c>
      <c r="CW22" s="1129"/>
      <c r="CX22" s="733" t="s">
        <v>917</v>
      </c>
      <c r="CY22" s="1819">
        <f>CY14+MONTH(1)</f>
        <v>5</v>
      </c>
      <c r="CZ22" s="1820"/>
      <c r="DA22" s="1820"/>
      <c r="DB22" s="1820"/>
      <c r="DC22" s="1820"/>
      <c r="DD22" s="1820"/>
      <c r="DE22" s="1820"/>
      <c r="DF22" s="1820"/>
      <c r="DG22" s="1820"/>
      <c r="DH22" s="1820"/>
      <c r="DI22" s="1820"/>
      <c r="DJ22" s="1820"/>
      <c r="DK22" s="1820"/>
      <c r="DL22" s="1820"/>
      <c r="DM22" s="1820"/>
      <c r="DN22" s="1820"/>
      <c r="DO22" s="1820"/>
      <c r="DP22" s="1820"/>
      <c r="DQ22" s="1820"/>
      <c r="DR22" s="1820"/>
      <c r="DS22" s="1820"/>
      <c r="DT22" s="1820"/>
      <c r="DU22" s="1820"/>
      <c r="DV22" s="1820"/>
      <c r="DW22" s="1820"/>
      <c r="DX22" s="1820"/>
      <c r="DY22" s="1820"/>
      <c r="DZ22" s="1820"/>
      <c r="EA22" s="1820"/>
      <c r="EB22" s="1820"/>
      <c r="EC22" s="1820"/>
      <c r="ED22" s="1836">
        <f>CY22+1</f>
        <v>6</v>
      </c>
      <c r="EE22" s="1837"/>
      <c r="EF22" s="1837"/>
      <c r="EG22" s="1837"/>
      <c r="EH22" s="1837"/>
      <c r="EI22" s="1837"/>
      <c r="EJ22" s="1842"/>
      <c r="EK22" s="1821" t="s">
        <v>918</v>
      </c>
      <c r="EL22" s="1824" t="s">
        <v>919</v>
      </c>
      <c r="EN22" s="1827" t="s">
        <v>920</v>
      </c>
      <c r="EO22" s="734" t="s">
        <v>921</v>
      </c>
      <c r="EP22" s="735">
        <f>IF(IF(MONTH(入力表!$E$6)=12,YEAR(入力表!$E$6)+1&amp;"01",YEAR(入力表!$E$6)&amp;TEXT(MONTH(入力表!$E$6)+1,"00"))&gt;YEAR($D22)&amp;TEXT(MONTH($D22),"00"),COUNTIF(CY26:EC26,"")+COUNTIF(CY26:EC26,"○"),"")</f>
        <v>20</v>
      </c>
      <c r="EQ22" s="1137"/>
      <c r="ER22" s="708"/>
      <c r="ES22" s="708"/>
      <c r="ET22" s="708"/>
      <c r="EU22" s="708"/>
      <c r="EV22" s="708"/>
      <c r="EW22" s="708"/>
    </row>
    <row r="23" spans="1:153" ht="14.25" thickBot="1">
      <c r="A23" s="1139" t="str">
        <f t="shared" si="87"/>
        <v>対象期間</v>
      </c>
      <c r="C23" s="736" t="s">
        <v>922</v>
      </c>
      <c r="D23" s="774">
        <f>DATE($M$7,D22,1)</f>
        <v>45778</v>
      </c>
      <c r="E23" s="774">
        <f>D23+1</f>
        <v>45779</v>
      </c>
      <c r="F23" s="774">
        <f t="shared" ref="F23" si="89">E23+1</f>
        <v>45780</v>
      </c>
      <c r="G23" s="737">
        <f t="shared" ref="G23:AD23" si="90">F23+1</f>
        <v>45781</v>
      </c>
      <c r="H23" s="737">
        <f t="shared" si="90"/>
        <v>45782</v>
      </c>
      <c r="I23" s="737">
        <f t="shared" si="90"/>
        <v>45783</v>
      </c>
      <c r="J23" s="737">
        <f t="shared" si="90"/>
        <v>45784</v>
      </c>
      <c r="K23" s="737">
        <f t="shared" si="90"/>
        <v>45785</v>
      </c>
      <c r="L23" s="737">
        <f t="shared" si="90"/>
        <v>45786</v>
      </c>
      <c r="M23" s="737">
        <f t="shared" si="90"/>
        <v>45787</v>
      </c>
      <c r="N23" s="737">
        <f t="shared" si="90"/>
        <v>45788</v>
      </c>
      <c r="O23" s="737">
        <f t="shared" si="90"/>
        <v>45789</v>
      </c>
      <c r="P23" s="737">
        <f t="shared" si="90"/>
        <v>45790</v>
      </c>
      <c r="Q23" s="737">
        <f t="shared" si="90"/>
        <v>45791</v>
      </c>
      <c r="R23" s="737">
        <f t="shared" si="90"/>
        <v>45792</v>
      </c>
      <c r="S23" s="737">
        <f t="shared" si="90"/>
        <v>45793</v>
      </c>
      <c r="T23" s="737">
        <f t="shared" si="90"/>
        <v>45794</v>
      </c>
      <c r="U23" s="737">
        <f t="shared" si="90"/>
        <v>45795</v>
      </c>
      <c r="V23" s="737">
        <f t="shared" si="90"/>
        <v>45796</v>
      </c>
      <c r="W23" s="737">
        <f t="shared" si="90"/>
        <v>45797</v>
      </c>
      <c r="X23" s="737">
        <f t="shared" si="90"/>
        <v>45798</v>
      </c>
      <c r="Y23" s="737">
        <f t="shared" si="90"/>
        <v>45799</v>
      </c>
      <c r="Z23" s="737">
        <f t="shared" si="90"/>
        <v>45800</v>
      </c>
      <c r="AA23" s="737">
        <f t="shared" si="90"/>
        <v>45801</v>
      </c>
      <c r="AB23" s="737">
        <f t="shared" si="90"/>
        <v>45802</v>
      </c>
      <c r="AC23" s="737">
        <f t="shared" si="90"/>
        <v>45803</v>
      </c>
      <c r="AD23" s="737">
        <f t="shared" si="90"/>
        <v>45804</v>
      </c>
      <c r="AE23" s="737">
        <f t="shared" ref="AE23" si="91">AD23+1</f>
        <v>45805</v>
      </c>
      <c r="AF23" s="737">
        <f t="shared" ref="AF23" si="92">AE23+1</f>
        <v>45806</v>
      </c>
      <c r="AG23" s="737">
        <f t="shared" ref="AG23:AH23" si="93">AF23+1</f>
        <v>45807</v>
      </c>
      <c r="AH23" s="1148">
        <f t="shared" si="93"/>
        <v>45808</v>
      </c>
      <c r="AI23" s="1168">
        <f t="shared" ref="AI23" si="94">AH23+1</f>
        <v>45809</v>
      </c>
      <c r="AJ23" s="1168">
        <f t="shared" ref="AJ23" si="95">AI23+1</f>
        <v>45810</v>
      </c>
      <c r="AK23" s="1168">
        <f t="shared" ref="AK23" si="96">AJ23+1</f>
        <v>45811</v>
      </c>
      <c r="AL23" s="1168">
        <f t="shared" ref="AL23" si="97">AK23+1</f>
        <v>45812</v>
      </c>
      <c r="AM23" s="1168">
        <f t="shared" ref="AM23" si="98">AL23+1</f>
        <v>45813</v>
      </c>
      <c r="AN23" s="1168">
        <f t="shared" ref="AN23" si="99">AM23+1</f>
        <v>45814</v>
      </c>
      <c r="AO23" s="1168">
        <f t="shared" ref="AO23" si="100">AN23+1</f>
        <v>45815</v>
      </c>
      <c r="AP23" s="1822"/>
      <c r="AQ23" s="1825"/>
      <c r="AS23" s="1827"/>
      <c r="AT23" s="734" t="s">
        <v>923</v>
      </c>
      <c r="AU23" s="739">
        <f>IF(IF(MONTH(入力表!$E$6)=12,YEAR(入力表!$E$6)+1&amp;"01",YEAR(入力表!$E$6)&amp;TEXT(MONTH(入力表!$E$6)+1,"00"))&gt;YEAR($D22)&amp;TEXT(MONTH($D22),"00"),COUNTIF(D26:AH26,"○"),"")</f>
        <v>0</v>
      </c>
      <c r="AX23" s="708"/>
      <c r="AY23" s="708"/>
      <c r="AZ23" s="708"/>
      <c r="BB23" s="736" t="s">
        <v>922</v>
      </c>
      <c r="BC23" s="774">
        <f>DATE($M$7,BC22,1)</f>
        <v>45778</v>
      </c>
      <c r="BD23" s="774">
        <f>BC23+1</f>
        <v>45779</v>
      </c>
      <c r="BE23" s="774">
        <f t="shared" ref="BE23" si="101">BD23+1</f>
        <v>45780</v>
      </c>
      <c r="BF23" s="737">
        <f t="shared" ref="BF23" si="102">BE23+1</f>
        <v>45781</v>
      </c>
      <c r="BG23" s="737">
        <f t="shared" ref="BG23" si="103">BF23+1</f>
        <v>45782</v>
      </c>
      <c r="BH23" s="737">
        <f t="shared" ref="BH23" si="104">BG23+1</f>
        <v>45783</v>
      </c>
      <c r="BI23" s="737">
        <f t="shared" ref="BI23" si="105">BH23+1</f>
        <v>45784</v>
      </c>
      <c r="BJ23" s="737">
        <f t="shared" ref="BJ23" si="106">BI23+1</f>
        <v>45785</v>
      </c>
      <c r="BK23" s="737">
        <f t="shared" ref="BK23" si="107">BJ23+1</f>
        <v>45786</v>
      </c>
      <c r="BL23" s="737">
        <f t="shared" ref="BL23" si="108">BK23+1</f>
        <v>45787</v>
      </c>
      <c r="BM23" s="737">
        <f t="shared" ref="BM23" si="109">BL23+1</f>
        <v>45788</v>
      </c>
      <c r="BN23" s="737">
        <f t="shared" ref="BN23" si="110">BM23+1</f>
        <v>45789</v>
      </c>
      <c r="BO23" s="737">
        <f t="shared" ref="BO23" si="111">BN23+1</f>
        <v>45790</v>
      </c>
      <c r="BP23" s="737">
        <f t="shared" ref="BP23" si="112">BO23+1</f>
        <v>45791</v>
      </c>
      <c r="BQ23" s="737">
        <f t="shared" ref="BQ23" si="113">BP23+1</f>
        <v>45792</v>
      </c>
      <c r="BR23" s="737">
        <f t="shared" ref="BR23" si="114">BQ23+1</f>
        <v>45793</v>
      </c>
      <c r="BS23" s="737">
        <f t="shared" ref="BS23" si="115">BR23+1</f>
        <v>45794</v>
      </c>
      <c r="BT23" s="737">
        <f t="shared" ref="BT23" si="116">BS23+1</f>
        <v>45795</v>
      </c>
      <c r="BU23" s="737">
        <f t="shared" ref="BU23" si="117">BT23+1</f>
        <v>45796</v>
      </c>
      <c r="BV23" s="737">
        <f t="shared" ref="BV23" si="118">BU23+1</f>
        <v>45797</v>
      </c>
      <c r="BW23" s="737">
        <f t="shared" ref="BW23" si="119">BV23+1</f>
        <v>45798</v>
      </c>
      <c r="BX23" s="737">
        <f t="shared" ref="BX23" si="120">BW23+1</f>
        <v>45799</v>
      </c>
      <c r="BY23" s="737">
        <f t="shared" ref="BY23" si="121">BX23+1</f>
        <v>45800</v>
      </c>
      <c r="BZ23" s="737">
        <f t="shared" ref="BZ23" si="122">BY23+1</f>
        <v>45801</v>
      </c>
      <c r="CA23" s="737">
        <f t="shared" ref="CA23" si="123">BZ23+1</f>
        <v>45802</v>
      </c>
      <c r="CB23" s="737">
        <f t="shared" ref="CB23" si="124">CA23+1</f>
        <v>45803</v>
      </c>
      <c r="CC23" s="737">
        <f t="shared" ref="CC23" si="125">CB23+1</f>
        <v>45804</v>
      </c>
      <c r="CD23" s="737">
        <f t="shared" ref="CD23" si="126">CC23+1</f>
        <v>45805</v>
      </c>
      <c r="CE23" s="737">
        <f t="shared" ref="CE23" si="127">CD23+1</f>
        <v>45806</v>
      </c>
      <c r="CF23" s="737">
        <f t="shared" ref="CF23" si="128">CE23+1</f>
        <v>45807</v>
      </c>
      <c r="CG23" s="1148">
        <f t="shared" ref="CG23" si="129">CF23+1</f>
        <v>45808</v>
      </c>
      <c r="CH23" s="1168">
        <f t="shared" ref="CH23" si="130">CG23+1</f>
        <v>45809</v>
      </c>
      <c r="CI23" s="1168">
        <f t="shared" ref="CI23" si="131">CH23+1</f>
        <v>45810</v>
      </c>
      <c r="CJ23" s="1168">
        <f t="shared" ref="CJ23" si="132">CI23+1</f>
        <v>45811</v>
      </c>
      <c r="CK23" s="1168">
        <f t="shared" ref="CK23" si="133">CJ23+1</f>
        <v>45812</v>
      </c>
      <c r="CL23" s="1168">
        <f t="shared" ref="CL23" si="134">CK23+1</f>
        <v>45813</v>
      </c>
      <c r="CM23" s="1168">
        <f t="shared" ref="CM23" si="135">CL23+1</f>
        <v>45814</v>
      </c>
      <c r="CN23" s="1168">
        <f t="shared" ref="CN23" si="136">CM23+1</f>
        <v>45815</v>
      </c>
      <c r="CO23" s="1822"/>
      <c r="CP23" s="1825"/>
      <c r="CR23" s="1827"/>
      <c r="CS23" s="734" t="s">
        <v>923</v>
      </c>
      <c r="CT23" s="739">
        <f>IF(IF(MONTH(入力表!$E$6)=12,YEAR(入力表!$E$6)+1&amp;"01",YEAR(入力表!$E$6)&amp;TEXT(MONTH(入力表!$E$6)+1,"00"))&gt;YEAR($D22)&amp;TEXT(MONTH($D22),"00"),COUNTIF(BC26:CG26,"○"),"")</f>
        <v>5</v>
      </c>
      <c r="CV23" s="1139" t="str">
        <f t="shared" si="88"/>
        <v>対象期間</v>
      </c>
      <c r="CX23" s="736" t="s">
        <v>922</v>
      </c>
      <c r="CY23" s="774">
        <f>DATE($M$7,CY22,1)</f>
        <v>45778</v>
      </c>
      <c r="CZ23" s="774">
        <f>CY23+1</f>
        <v>45779</v>
      </c>
      <c r="DA23" s="774">
        <f t="shared" ref="DA23" si="137">CZ23+1</f>
        <v>45780</v>
      </c>
      <c r="DB23" s="737">
        <f t="shared" ref="DB23" si="138">DA23+1</f>
        <v>45781</v>
      </c>
      <c r="DC23" s="737">
        <f t="shared" ref="DC23" si="139">DB23+1</f>
        <v>45782</v>
      </c>
      <c r="DD23" s="737">
        <f t="shared" ref="DD23" si="140">DC23+1</f>
        <v>45783</v>
      </c>
      <c r="DE23" s="737">
        <f t="shared" ref="DE23" si="141">DD23+1</f>
        <v>45784</v>
      </c>
      <c r="DF23" s="737">
        <f t="shared" ref="DF23" si="142">DE23+1</f>
        <v>45785</v>
      </c>
      <c r="DG23" s="737">
        <f t="shared" ref="DG23" si="143">DF23+1</f>
        <v>45786</v>
      </c>
      <c r="DH23" s="737">
        <f t="shared" ref="DH23" si="144">DG23+1</f>
        <v>45787</v>
      </c>
      <c r="DI23" s="737">
        <f t="shared" ref="DI23" si="145">DH23+1</f>
        <v>45788</v>
      </c>
      <c r="DJ23" s="737">
        <f t="shared" ref="DJ23" si="146">DI23+1</f>
        <v>45789</v>
      </c>
      <c r="DK23" s="737">
        <f t="shared" ref="DK23" si="147">DJ23+1</f>
        <v>45790</v>
      </c>
      <c r="DL23" s="737">
        <f t="shared" ref="DL23" si="148">DK23+1</f>
        <v>45791</v>
      </c>
      <c r="DM23" s="737">
        <f t="shared" ref="DM23" si="149">DL23+1</f>
        <v>45792</v>
      </c>
      <c r="DN23" s="737">
        <f t="shared" ref="DN23" si="150">DM23+1</f>
        <v>45793</v>
      </c>
      <c r="DO23" s="737">
        <f t="shared" ref="DO23" si="151">DN23+1</f>
        <v>45794</v>
      </c>
      <c r="DP23" s="737">
        <f t="shared" ref="DP23" si="152">DO23+1</f>
        <v>45795</v>
      </c>
      <c r="DQ23" s="737">
        <f t="shared" ref="DQ23" si="153">DP23+1</f>
        <v>45796</v>
      </c>
      <c r="DR23" s="737">
        <f t="shared" ref="DR23" si="154">DQ23+1</f>
        <v>45797</v>
      </c>
      <c r="DS23" s="737">
        <f t="shared" ref="DS23" si="155">DR23+1</f>
        <v>45798</v>
      </c>
      <c r="DT23" s="737">
        <f t="shared" ref="DT23" si="156">DS23+1</f>
        <v>45799</v>
      </c>
      <c r="DU23" s="737">
        <f t="shared" ref="DU23" si="157">DT23+1</f>
        <v>45800</v>
      </c>
      <c r="DV23" s="737">
        <f t="shared" ref="DV23" si="158">DU23+1</f>
        <v>45801</v>
      </c>
      <c r="DW23" s="737">
        <f t="shared" ref="DW23" si="159">DV23+1</f>
        <v>45802</v>
      </c>
      <c r="DX23" s="737">
        <f t="shared" ref="DX23" si="160">DW23+1</f>
        <v>45803</v>
      </c>
      <c r="DY23" s="737">
        <f t="shared" ref="DY23" si="161">DX23+1</f>
        <v>45804</v>
      </c>
      <c r="DZ23" s="737">
        <f t="shared" ref="DZ23" si="162">DY23+1</f>
        <v>45805</v>
      </c>
      <c r="EA23" s="737">
        <f t="shared" ref="EA23" si="163">DZ23+1</f>
        <v>45806</v>
      </c>
      <c r="EB23" s="737">
        <f t="shared" ref="EB23" si="164">EA23+1</f>
        <v>45807</v>
      </c>
      <c r="EC23" s="1148">
        <f t="shared" ref="EC23" si="165">EB23+1</f>
        <v>45808</v>
      </c>
      <c r="ED23" s="1168">
        <f t="shared" ref="ED23" si="166">EC23+1</f>
        <v>45809</v>
      </c>
      <c r="EE23" s="1168">
        <f t="shared" ref="EE23" si="167">ED23+1</f>
        <v>45810</v>
      </c>
      <c r="EF23" s="1168">
        <f t="shared" ref="EF23" si="168">EE23+1</f>
        <v>45811</v>
      </c>
      <c r="EG23" s="1168">
        <f t="shared" ref="EG23" si="169">EF23+1</f>
        <v>45812</v>
      </c>
      <c r="EH23" s="1168">
        <f t="shared" ref="EH23" si="170">EG23+1</f>
        <v>45813</v>
      </c>
      <c r="EI23" s="1168">
        <f t="shared" ref="EI23" si="171">EH23+1</f>
        <v>45814</v>
      </c>
      <c r="EJ23" s="1168">
        <f t="shared" ref="EJ23" si="172">EI23+1</f>
        <v>45815</v>
      </c>
      <c r="EK23" s="1822"/>
      <c r="EL23" s="1825"/>
      <c r="EN23" s="1827"/>
      <c r="EO23" s="734" t="s">
        <v>923</v>
      </c>
      <c r="EP23" s="739">
        <f>IF(IF(MONTH(入力表!$E$6)=12,YEAR(入力表!$E$6)+1&amp;"01",YEAR(入力表!$E$6)&amp;TEXT(MONTH(入力表!$E$6)+1,"00"))&gt;YEAR($D22)&amp;TEXT(MONTH($D22),"00"),COUNTIF(CY26:EC26,"○"),"")</f>
        <v>5</v>
      </c>
      <c r="ER23" s="708"/>
      <c r="ES23" s="708"/>
      <c r="ET23" s="708"/>
      <c r="EU23" s="708"/>
      <c r="EV23" s="708"/>
      <c r="EW23" s="708"/>
    </row>
    <row r="24" spans="1:153" ht="14.25" thickBot="1">
      <c r="A24" s="1139" t="str">
        <f t="shared" si="87"/>
        <v>対象期間</v>
      </c>
      <c r="C24" s="736" t="s">
        <v>924</v>
      </c>
      <c r="D24" s="1146" t="str">
        <f>TEXT(WEEKDAY(+D23),"aaa")</f>
        <v>木</v>
      </c>
      <c r="E24" s="1146" t="str">
        <f>TEXT(WEEKDAY(+E23),"aaa")</f>
        <v>金</v>
      </c>
      <c r="F24" s="1146" t="str">
        <f t="shared" ref="F24" si="173">TEXT(WEEKDAY(+F23),"aaa")</f>
        <v>土</v>
      </c>
      <c r="G24" s="738" t="str">
        <f t="shared" ref="G24:AE24" si="174">TEXT(WEEKDAY(+G23),"aaa")</f>
        <v>日</v>
      </c>
      <c r="H24" s="738" t="str">
        <f t="shared" si="174"/>
        <v>月</v>
      </c>
      <c r="I24" s="738" t="str">
        <f t="shared" si="174"/>
        <v>火</v>
      </c>
      <c r="J24" s="738" t="str">
        <f t="shared" si="174"/>
        <v>水</v>
      </c>
      <c r="K24" s="738" t="str">
        <f t="shared" si="174"/>
        <v>木</v>
      </c>
      <c r="L24" s="738" t="str">
        <f t="shared" si="174"/>
        <v>金</v>
      </c>
      <c r="M24" s="738" t="str">
        <f t="shared" si="174"/>
        <v>土</v>
      </c>
      <c r="N24" s="738" t="str">
        <f t="shared" si="174"/>
        <v>日</v>
      </c>
      <c r="O24" s="738" t="str">
        <f t="shared" si="174"/>
        <v>月</v>
      </c>
      <c r="P24" s="738" t="str">
        <f t="shared" si="174"/>
        <v>火</v>
      </c>
      <c r="Q24" s="738" t="str">
        <f t="shared" si="174"/>
        <v>水</v>
      </c>
      <c r="R24" s="738" t="str">
        <f t="shared" si="174"/>
        <v>木</v>
      </c>
      <c r="S24" s="738" t="str">
        <f t="shared" si="174"/>
        <v>金</v>
      </c>
      <c r="T24" s="738" t="str">
        <f t="shared" si="174"/>
        <v>土</v>
      </c>
      <c r="U24" s="738" t="str">
        <f t="shared" si="174"/>
        <v>日</v>
      </c>
      <c r="V24" s="738" t="str">
        <f t="shared" si="174"/>
        <v>月</v>
      </c>
      <c r="W24" s="738" t="str">
        <f t="shared" si="174"/>
        <v>火</v>
      </c>
      <c r="X24" s="738" t="str">
        <f t="shared" si="174"/>
        <v>水</v>
      </c>
      <c r="Y24" s="738" t="str">
        <f t="shared" si="174"/>
        <v>木</v>
      </c>
      <c r="Z24" s="738" t="str">
        <f t="shared" si="174"/>
        <v>金</v>
      </c>
      <c r="AA24" s="738" t="str">
        <f t="shared" si="174"/>
        <v>土</v>
      </c>
      <c r="AB24" s="738" t="str">
        <f t="shared" si="174"/>
        <v>日</v>
      </c>
      <c r="AC24" s="738" t="str">
        <f t="shared" si="174"/>
        <v>月</v>
      </c>
      <c r="AD24" s="738" t="str">
        <f t="shared" si="174"/>
        <v>火</v>
      </c>
      <c r="AE24" s="738" t="str">
        <f t="shared" si="174"/>
        <v>水</v>
      </c>
      <c r="AF24" s="1128" t="str">
        <f>IF(AF23="／","／",TEXT(WEEKDAY(+AF23),"aaa"))</f>
        <v>木</v>
      </c>
      <c r="AG24" s="1128" t="str">
        <f t="shared" ref="AG24:AO24" si="175">IF(AG23="／","／",TEXT(WEEKDAY(+AG23),"aaa"))</f>
        <v>金</v>
      </c>
      <c r="AH24" s="1149" t="str">
        <f t="shared" si="175"/>
        <v>土</v>
      </c>
      <c r="AI24" s="1170" t="str">
        <f t="shared" si="175"/>
        <v>日</v>
      </c>
      <c r="AJ24" s="1170" t="str">
        <f t="shared" si="175"/>
        <v>月</v>
      </c>
      <c r="AK24" s="1170" t="str">
        <f t="shared" si="175"/>
        <v>火</v>
      </c>
      <c r="AL24" s="1170" t="str">
        <f t="shared" si="175"/>
        <v>水</v>
      </c>
      <c r="AM24" s="1170" t="str">
        <f t="shared" si="175"/>
        <v>木</v>
      </c>
      <c r="AN24" s="1170" t="str">
        <f t="shared" si="175"/>
        <v>金</v>
      </c>
      <c r="AO24" s="1170" t="str">
        <f t="shared" si="175"/>
        <v>土</v>
      </c>
      <c r="AP24" s="1822"/>
      <c r="AQ24" s="1825"/>
      <c r="AS24" s="1827"/>
      <c r="AT24" s="734" t="s">
        <v>925</v>
      </c>
      <c r="AU24" s="740">
        <f>IFERROR(+AU23/AU22,"")</f>
        <v>0</v>
      </c>
      <c r="AV24" s="741" t="str">
        <f>IF(AU24="","",IF(AU24&gt;=0.285,"4週8休以上",IF(AU24&gt;=0.25,"4週7休以上4週8休未満",IF(AU24&gt;=0.214,"4週6休以上4週7休未満",IF(0.214&gt;AU24,"4週6休未満")))))</f>
        <v>4週6休未満</v>
      </c>
      <c r="AX24" s="708"/>
      <c r="AY24" s="708"/>
      <c r="AZ24" s="708"/>
      <c r="BB24" s="736" t="s">
        <v>924</v>
      </c>
      <c r="BC24" s="1184" t="str">
        <f>TEXT(WEEKDAY(+BC23),"aaa")</f>
        <v>木</v>
      </c>
      <c r="BD24" s="1184" t="str">
        <f>TEXT(WEEKDAY(+BD23),"aaa")</f>
        <v>金</v>
      </c>
      <c r="BE24" s="1184" t="str">
        <f t="shared" ref="BE24:CD24" si="176">TEXT(WEEKDAY(+BE23),"aaa")</f>
        <v>土</v>
      </c>
      <c r="BF24" s="1185" t="str">
        <f t="shared" si="176"/>
        <v>日</v>
      </c>
      <c r="BG24" s="1185" t="str">
        <f t="shared" si="176"/>
        <v>月</v>
      </c>
      <c r="BH24" s="1185" t="str">
        <f t="shared" si="176"/>
        <v>火</v>
      </c>
      <c r="BI24" s="1185" t="str">
        <f t="shared" si="176"/>
        <v>水</v>
      </c>
      <c r="BJ24" s="1185" t="str">
        <f t="shared" si="176"/>
        <v>木</v>
      </c>
      <c r="BK24" s="1185" t="str">
        <f t="shared" si="176"/>
        <v>金</v>
      </c>
      <c r="BL24" s="1185" t="str">
        <f t="shared" si="176"/>
        <v>土</v>
      </c>
      <c r="BM24" s="1185" t="str">
        <f t="shared" si="176"/>
        <v>日</v>
      </c>
      <c r="BN24" s="1185" t="str">
        <f t="shared" si="176"/>
        <v>月</v>
      </c>
      <c r="BO24" s="1185" t="str">
        <f t="shared" si="176"/>
        <v>火</v>
      </c>
      <c r="BP24" s="1185" t="str">
        <f t="shared" si="176"/>
        <v>水</v>
      </c>
      <c r="BQ24" s="1185" t="str">
        <f t="shared" si="176"/>
        <v>木</v>
      </c>
      <c r="BR24" s="1185" t="str">
        <f t="shared" si="176"/>
        <v>金</v>
      </c>
      <c r="BS24" s="1185" t="str">
        <f t="shared" si="176"/>
        <v>土</v>
      </c>
      <c r="BT24" s="1185" t="str">
        <f t="shared" si="176"/>
        <v>日</v>
      </c>
      <c r="BU24" s="1185" t="str">
        <f t="shared" si="176"/>
        <v>月</v>
      </c>
      <c r="BV24" s="1185" t="str">
        <f t="shared" si="176"/>
        <v>火</v>
      </c>
      <c r="BW24" s="1185" t="str">
        <f t="shared" si="176"/>
        <v>水</v>
      </c>
      <c r="BX24" s="1185" t="str">
        <f t="shared" si="176"/>
        <v>木</v>
      </c>
      <c r="BY24" s="1185" t="str">
        <f t="shared" si="176"/>
        <v>金</v>
      </c>
      <c r="BZ24" s="1185" t="str">
        <f t="shared" si="176"/>
        <v>土</v>
      </c>
      <c r="CA24" s="1185" t="str">
        <f t="shared" si="176"/>
        <v>日</v>
      </c>
      <c r="CB24" s="1185" t="str">
        <f t="shared" si="176"/>
        <v>月</v>
      </c>
      <c r="CC24" s="1185" t="str">
        <f t="shared" si="176"/>
        <v>火</v>
      </c>
      <c r="CD24" s="1185" t="str">
        <f t="shared" si="176"/>
        <v>水</v>
      </c>
      <c r="CE24" s="1185" t="str">
        <f>IF(CE23="／","／",TEXT(WEEKDAY(+CE23),"aaa"))</f>
        <v>木</v>
      </c>
      <c r="CF24" s="1185" t="str">
        <f t="shared" ref="CF24:CN24" si="177">IF(CF23="／","／",TEXT(WEEKDAY(+CF23),"aaa"))</f>
        <v>金</v>
      </c>
      <c r="CG24" s="1149" t="str">
        <f t="shared" si="177"/>
        <v>土</v>
      </c>
      <c r="CH24" s="1170" t="str">
        <f t="shared" si="177"/>
        <v>日</v>
      </c>
      <c r="CI24" s="1170" t="str">
        <f t="shared" si="177"/>
        <v>月</v>
      </c>
      <c r="CJ24" s="1170" t="str">
        <f t="shared" si="177"/>
        <v>火</v>
      </c>
      <c r="CK24" s="1170" t="str">
        <f t="shared" si="177"/>
        <v>水</v>
      </c>
      <c r="CL24" s="1170" t="str">
        <f t="shared" si="177"/>
        <v>木</v>
      </c>
      <c r="CM24" s="1170" t="str">
        <f t="shared" si="177"/>
        <v>金</v>
      </c>
      <c r="CN24" s="1170" t="str">
        <f t="shared" si="177"/>
        <v>土</v>
      </c>
      <c r="CO24" s="1822"/>
      <c r="CP24" s="1825"/>
      <c r="CR24" s="1827"/>
      <c r="CS24" s="734" t="s">
        <v>925</v>
      </c>
      <c r="CT24" s="740">
        <f>IFERROR(+CT23/CT22,"")</f>
        <v>0.25</v>
      </c>
      <c r="CU24" s="741" t="str">
        <f>IF(CT24="","",IF(CT24&gt;=0.285,"4週8休以上",IF(CT24&gt;=0.25,"4週7休以上4週8休未満",IF(CT24&gt;=0.214,"4週6休以上4週7休未満",IF(0.214&gt;CT24,"4週6休未満")))))</f>
        <v>4週7休以上4週8休未満</v>
      </c>
      <c r="CV24" s="1139" t="str">
        <f t="shared" si="88"/>
        <v>対象期間</v>
      </c>
      <c r="CX24" s="736" t="s">
        <v>924</v>
      </c>
      <c r="CY24" s="1184" t="str">
        <f>TEXT(WEEKDAY(+CY23),"aaa")</f>
        <v>木</v>
      </c>
      <c r="CZ24" s="1184" t="str">
        <f>TEXT(WEEKDAY(+CZ23),"aaa")</f>
        <v>金</v>
      </c>
      <c r="DA24" s="1184" t="str">
        <f t="shared" ref="DA24:DZ24" si="178">TEXT(WEEKDAY(+DA23),"aaa")</f>
        <v>土</v>
      </c>
      <c r="DB24" s="1185" t="str">
        <f t="shared" si="178"/>
        <v>日</v>
      </c>
      <c r="DC24" s="1185" t="str">
        <f t="shared" si="178"/>
        <v>月</v>
      </c>
      <c r="DD24" s="1185" t="str">
        <f t="shared" si="178"/>
        <v>火</v>
      </c>
      <c r="DE24" s="1185" t="str">
        <f t="shared" si="178"/>
        <v>水</v>
      </c>
      <c r="DF24" s="1185" t="str">
        <f t="shared" si="178"/>
        <v>木</v>
      </c>
      <c r="DG24" s="1185" t="str">
        <f t="shared" si="178"/>
        <v>金</v>
      </c>
      <c r="DH24" s="1185" t="str">
        <f t="shared" si="178"/>
        <v>土</v>
      </c>
      <c r="DI24" s="1185" t="str">
        <f t="shared" si="178"/>
        <v>日</v>
      </c>
      <c r="DJ24" s="1185" t="str">
        <f t="shared" si="178"/>
        <v>月</v>
      </c>
      <c r="DK24" s="1185" t="str">
        <f t="shared" si="178"/>
        <v>火</v>
      </c>
      <c r="DL24" s="1185" t="str">
        <f t="shared" si="178"/>
        <v>水</v>
      </c>
      <c r="DM24" s="1185" t="str">
        <f t="shared" si="178"/>
        <v>木</v>
      </c>
      <c r="DN24" s="1185" t="str">
        <f t="shared" si="178"/>
        <v>金</v>
      </c>
      <c r="DO24" s="1185" t="str">
        <f t="shared" si="178"/>
        <v>土</v>
      </c>
      <c r="DP24" s="1185" t="str">
        <f t="shared" si="178"/>
        <v>日</v>
      </c>
      <c r="DQ24" s="1185" t="str">
        <f t="shared" si="178"/>
        <v>月</v>
      </c>
      <c r="DR24" s="1185" t="str">
        <f t="shared" si="178"/>
        <v>火</v>
      </c>
      <c r="DS24" s="1185" t="str">
        <f t="shared" si="178"/>
        <v>水</v>
      </c>
      <c r="DT24" s="1185" t="str">
        <f t="shared" si="178"/>
        <v>木</v>
      </c>
      <c r="DU24" s="1185" t="str">
        <f t="shared" si="178"/>
        <v>金</v>
      </c>
      <c r="DV24" s="1185" t="str">
        <f t="shared" si="178"/>
        <v>土</v>
      </c>
      <c r="DW24" s="1185" t="str">
        <f t="shared" si="178"/>
        <v>日</v>
      </c>
      <c r="DX24" s="1185" t="str">
        <f t="shared" si="178"/>
        <v>月</v>
      </c>
      <c r="DY24" s="1185" t="str">
        <f t="shared" si="178"/>
        <v>火</v>
      </c>
      <c r="DZ24" s="1185" t="str">
        <f t="shared" si="178"/>
        <v>水</v>
      </c>
      <c r="EA24" s="1185" t="str">
        <f>IF(EA23="／","／",TEXT(WEEKDAY(+EA23),"aaa"))</f>
        <v>木</v>
      </c>
      <c r="EB24" s="1185" t="str">
        <f t="shared" ref="EB24:EJ24" si="179">IF(EB23="／","／",TEXT(WEEKDAY(+EB23),"aaa"))</f>
        <v>金</v>
      </c>
      <c r="EC24" s="1149" t="str">
        <f t="shared" si="179"/>
        <v>土</v>
      </c>
      <c r="ED24" s="1170" t="str">
        <f t="shared" si="179"/>
        <v>日</v>
      </c>
      <c r="EE24" s="1170" t="str">
        <f t="shared" si="179"/>
        <v>月</v>
      </c>
      <c r="EF24" s="1170" t="str">
        <f t="shared" si="179"/>
        <v>火</v>
      </c>
      <c r="EG24" s="1170" t="str">
        <f t="shared" si="179"/>
        <v>水</v>
      </c>
      <c r="EH24" s="1170" t="str">
        <f t="shared" si="179"/>
        <v>木</v>
      </c>
      <c r="EI24" s="1170" t="str">
        <f t="shared" si="179"/>
        <v>金</v>
      </c>
      <c r="EJ24" s="1170" t="str">
        <f t="shared" si="179"/>
        <v>土</v>
      </c>
      <c r="EK24" s="1822"/>
      <c r="EL24" s="1825"/>
      <c r="EN24" s="1827"/>
      <c r="EO24" s="734" t="s">
        <v>925</v>
      </c>
      <c r="EP24" s="740">
        <f>IFERROR(+EP23/EP22,"")</f>
        <v>0.25</v>
      </c>
      <c r="EQ24" s="741" t="str">
        <f>IF(EP24="","",IF(EP24&gt;=0.285,"4週8休以上",IF(EP24&gt;=0.25,"4週7休以上4週8休未満",IF(EP24&gt;=0.214,"4週6休以上4週7休未満",IF(0.214&gt;EP24,"4週6休未満")))))</f>
        <v>4週7休以上4週8休未満</v>
      </c>
      <c r="ER24" s="708"/>
      <c r="ES24" s="708"/>
      <c r="ET24" s="708"/>
      <c r="EU24" s="708"/>
      <c r="EV24" s="708"/>
      <c r="EW24" s="708"/>
    </row>
    <row r="25" spans="1:153" s="746" customFormat="1" ht="60" customHeight="1">
      <c r="A25" s="1139" t="str">
        <f t="shared" si="87"/>
        <v>対象期間</v>
      </c>
      <c r="C25" s="742" t="s">
        <v>926</v>
      </c>
      <c r="D25" s="743"/>
      <c r="E25" s="743"/>
      <c r="F25" s="743"/>
      <c r="G25" s="743"/>
      <c r="H25" s="743"/>
      <c r="I25" s="743"/>
      <c r="J25" s="743"/>
      <c r="K25" s="743"/>
      <c r="L25" s="744"/>
      <c r="M25" s="743"/>
      <c r="N25" s="743"/>
      <c r="O25" s="745"/>
      <c r="P25" s="743"/>
      <c r="Q25" s="743"/>
      <c r="R25" s="743"/>
      <c r="S25" s="743"/>
      <c r="T25" s="743"/>
      <c r="U25" s="743"/>
      <c r="V25" s="743"/>
      <c r="W25" s="743"/>
      <c r="X25" s="743"/>
      <c r="Y25" s="743"/>
      <c r="Z25" s="743"/>
      <c r="AA25" s="743"/>
      <c r="AB25" s="743"/>
      <c r="AC25" s="743"/>
      <c r="AD25" s="745"/>
      <c r="AE25" s="743"/>
      <c r="AF25" s="743"/>
      <c r="AG25" s="743"/>
      <c r="AH25" s="1150"/>
      <c r="AI25" s="1172"/>
      <c r="AJ25" s="1172"/>
      <c r="AK25" s="1172"/>
      <c r="AL25" s="1172"/>
      <c r="AM25" s="1172"/>
      <c r="AN25" s="1172"/>
      <c r="AO25" s="1172"/>
      <c r="AP25" s="1823"/>
      <c r="AQ25" s="1826"/>
      <c r="AS25" s="1839" t="s">
        <v>927</v>
      </c>
      <c r="AT25" s="747" t="s">
        <v>921</v>
      </c>
      <c r="AU25" s="748">
        <f>IF(IF(MONTH(入力表!$E$6)=12,YEAR(入力表!$E$6)+1&amp;"01",YEAR(入力表!$E$6)&amp;TEXT(MONTH(入力表!$E$6)+1,"00"))&gt;YEAR($D22)&amp;TEXT(MONTH($D22),"00"),COUNTIF(D27:AH27,"")+COUNTIF(D27:AH27,"●"),"")</f>
        <v>31</v>
      </c>
      <c r="AV25" s="1138"/>
      <c r="AX25" s="749"/>
      <c r="AY25" s="749"/>
      <c r="AZ25" s="749"/>
      <c r="BB25" s="742" t="s">
        <v>926</v>
      </c>
      <c r="BC25" s="743"/>
      <c r="BD25" s="743"/>
      <c r="BE25" s="743"/>
      <c r="BF25" s="743"/>
      <c r="BG25" s="743"/>
      <c r="BH25" s="743"/>
      <c r="BI25" s="743"/>
      <c r="BJ25" s="743"/>
      <c r="BK25" s="744"/>
      <c r="BL25" s="743"/>
      <c r="BM25" s="743"/>
      <c r="BN25" s="781" t="s">
        <v>1954</v>
      </c>
      <c r="BO25" s="743"/>
      <c r="BP25" s="743"/>
      <c r="BQ25" s="743"/>
      <c r="BR25" s="743"/>
      <c r="BS25" s="743"/>
      <c r="BT25" s="743"/>
      <c r="BU25" s="743"/>
      <c r="BV25" s="743"/>
      <c r="BW25" s="743"/>
      <c r="BX25" s="743"/>
      <c r="BY25" s="743"/>
      <c r="BZ25" s="743"/>
      <c r="CA25" s="743"/>
      <c r="CB25" s="743"/>
      <c r="CC25" s="745"/>
      <c r="CD25" s="743"/>
      <c r="CE25" s="743"/>
      <c r="CF25" s="743"/>
      <c r="CG25" s="1150"/>
      <c r="CH25" s="1172"/>
      <c r="CI25" s="1172"/>
      <c r="CJ25" s="1172"/>
      <c r="CK25" s="1172"/>
      <c r="CL25" s="1172"/>
      <c r="CM25" s="1172"/>
      <c r="CN25" s="1172"/>
      <c r="CO25" s="1823"/>
      <c r="CP25" s="1826"/>
      <c r="CR25" s="1839" t="s">
        <v>927</v>
      </c>
      <c r="CS25" s="747" t="s">
        <v>921</v>
      </c>
      <c r="CT25" s="748">
        <f>IF(IF(MONTH(入力表!$E$6)=12,YEAR(入力表!$E$6)+1&amp;"01",YEAR(入力表!$E$6)&amp;TEXT(MONTH(入力表!$E$6)+1,"00"))&gt;YEAR($D22)&amp;TEXT(MONTH($D22),"00"),COUNTIF(BC27:CG27,"")+COUNTIF(BC27:CG27,"●"),"")</f>
        <v>20</v>
      </c>
      <c r="CU25" s="1138"/>
      <c r="CV25" s="1139" t="str">
        <f t="shared" si="88"/>
        <v>対象期間</v>
      </c>
      <c r="CX25" s="742" t="s">
        <v>926</v>
      </c>
      <c r="CY25" s="743"/>
      <c r="CZ25" s="743"/>
      <c r="DA25" s="743"/>
      <c r="DB25" s="743"/>
      <c r="DC25" s="743"/>
      <c r="DD25" s="743"/>
      <c r="DE25" s="743"/>
      <c r="DF25" s="743"/>
      <c r="DG25" s="744"/>
      <c r="DH25" s="743"/>
      <c r="DI25" s="743"/>
      <c r="DJ25" s="781" t="s">
        <v>1954</v>
      </c>
      <c r="DK25" s="743"/>
      <c r="DL25" s="743"/>
      <c r="DM25" s="743"/>
      <c r="DN25" s="743"/>
      <c r="DO25" s="743"/>
      <c r="DP25" s="743"/>
      <c r="DQ25" s="743"/>
      <c r="DR25" s="743"/>
      <c r="DS25" s="743"/>
      <c r="DT25" s="743"/>
      <c r="DU25" s="743"/>
      <c r="DV25" s="743"/>
      <c r="DW25" s="743"/>
      <c r="DX25" s="743"/>
      <c r="DY25" s="745"/>
      <c r="DZ25" s="743"/>
      <c r="EA25" s="743"/>
      <c r="EB25" s="743"/>
      <c r="EC25" s="1150"/>
      <c r="ED25" s="1172"/>
      <c r="EE25" s="1172"/>
      <c r="EF25" s="1172"/>
      <c r="EG25" s="1172"/>
      <c r="EH25" s="1172"/>
      <c r="EI25" s="1172"/>
      <c r="EJ25" s="1172"/>
      <c r="EK25" s="1823"/>
      <c r="EL25" s="1826"/>
      <c r="EN25" s="1839" t="s">
        <v>927</v>
      </c>
      <c r="EO25" s="747" t="s">
        <v>921</v>
      </c>
      <c r="EP25" s="748">
        <f>IF(IF(MONTH(入力表!$E$6)=12,YEAR(入力表!$E$6)+1&amp;"01",YEAR(入力表!$E$6)&amp;TEXT(MONTH(入力表!$E$6)+1,"00"))&gt;YEAR($D22)&amp;TEXT(MONTH($D22),"00"),COUNTIF(CY27:EC27,"")+COUNTIF(CY27:EC27,"●"),"")</f>
        <v>20</v>
      </c>
      <c r="EQ25" s="1138"/>
      <c r="ER25" s="749"/>
      <c r="ES25" s="749"/>
      <c r="ET25" s="749"/>
      <c r="EU25" s="749"/>
      <c r="EV25" s="749"/>
      <c r="EW25" s="749"/>
    </row>
    <row r="26" spans="1:153" s="729" customFormat="1" ht="14.25" thickBot="1">
      <c r="A26" s="1139" t="str">
        <f t="shared" si="87"/>
        <v>対象期間</v>
      </c>
      <c r="C26" s="736" t="s">
        <v>920</v>
      </c>
      <c r="D26" s="1147"/>
      <c r="E26" s="1147"/>
      <c r="F26" s="1147"/>
      <c r="G26" s="1147"/>
      <c r="H26" s="738"/>
      <c r="I26" s="738"/>
      <c r="J26" s="738"/>
      <c r="K26" s="738"/>
      <c r="L26" s="738"/>
      <c r="M26" s="1147"/>
      <c r="N26" s="1147"/>
      <c r="O26" s="738"/>
      <c r="P26" s="738"/>
      <c r="Q26" s="738"/>
      <c r="R26" s="738"/>
      <c r="S26" s="738"/>
      <c r="T26" s="1147"/>
      <c r="U26" s="1147"/>
      <c r="V26" s="738"/>
      <c r="W26" s="738"/>
      <c r="X26" s="738"/>
      <c r="Y26" s="738"/>
      <c r="Z26" s="738"/>
      <c r="AA26" s="1147"/>
      <c r="AB26" s="1147"/>
      <c r="AC26" s="738"/>
      <c r="AD26" s="738"/>
      <c r="AE26" s="738"/>
      <c r="AF26" s="738"/>
      <c r="AG26" s="738"/>
      <c r="AH26" s="1147"/>
      <c r="AI26" s="1170"/>
      <c r="AJ26" s="1170"/>
      <c r="AK26" s="1170"/>
      <c r="AL26" s="1170"/>
      <c r="AM26" s="1170"/>
      <c r="AN26" s="1170"/>
      <c r="AO26" s="1170"/>
      <c r="AP26" s="776">
        <f>COUNTIF(D26:AH26,"○")</f>
        <v>0</v>
      </c>
      <c r="AQ26" s="777">
        <f>+AP26+AQ18</f>
        <v>0</v>
      </c>
      <c r="AS26" s="1840"/>
      <c r="AT26" s="734" t="s">
        <v>923</v>
      </c>
      <c r="AU26" s="739">
        <f>IF(IF(MONTH(入力表!$E$6)=12,YEAR(入力表!$E$6)+1&amp;"01",YEAR(入力表!$E$6)&amp;TEXT(MONTH(入力表!$E$6)+1,"00"))&gt;YEAR($D22)&amp;TEXT(MONTH($D22),"00"),COUNTIF(D27:AH27,"●"),"")</f>
        <v>0</v>
      </c>
      <c r="AX26" s="752"/>
      <c r="AY26" s="752"/>
      <c r="AZ26" s="752"/>
      <c r="BB26" s="736" t="s">
        <v>920</v>
      </c>
      <c r="BC26" s="1184" t="s">
        <v>928</v>
      </c>
      <c r="BD26" s="1184" t="s">
        <v>928</v>
      </c>
      <c r="BE26" s="1184" t="s">
        <v>928</v>
      </c>
      <c r="BF26" s="1184" t="s">
        <v>928</v>
      </c>
      <c r="BG26" s="1184" t="s">
        <v>928</v>
      </c>
      <c r="BH26" s="1184" t="s">
        <v>928</v>
      </c>
      <c r="BI26" s="1184" t="s">
        <v>928</v>
      </c>
      <c r="BJ26" s="1184" t="s">
        <v>928</v>
      </c>
      <c r="BK26" s="1184" t="s">
        <v>928</v>
      </c>
      <c r="BL26" s="1184" t="s">
        <v>928</v>
      </c>
      <c r="BM26" s="1184" t="s">
        <v>928</v>
      </c>
      <c r="BN26" s="1185"/>
      <c r="BO26" s="1185"/>
      <c r="BP26" s="1185"/>
      <c r="BQ26" s="1185"/>
      <c r="BR26" s="1185"/>
      <c r="BS26" s="1185" t="s">
        <v>929</v>
      </c>
      <c r="BT26" s="1185" t="s">
        <v>929</v>
      </c>
      <c r="BU26" s="1185"/>
      <c r="BV26" s="1185"/>
      <c r="BW26" s="1185"/>
      <c r="BX26" s="1185"/>
      <c r="BY26" s="1185"/>
      <c r="BZ26" s="1185" t="s">
        <v>929</v>
      </c>
      <c r="CA26" s="1185" t="s">
        <v>929</v>
      </c>
      <c r="CB26" s="1185"/>
      <c r="CC26" s="1185"/>
      <c r="CD26" s="1185"/>
      <c r="CE26" s="1185"/>
      <c r="CF26" s="1185"/>
      <c r="CG26" s="1185" t="s">
        <v>929</v>
      </c>
      <c r="CH26" s="1170" t="s">
        <v>929</v>
      </c>
      <c r="CI26" s="1170"/>
      <c r="CJ26" s="1170"/>
      <c r="CK26" s="1170"/>
      <c r="CL26" s="1170"/>
      <c r="CM26" s="1170"/>
      <c r="CN26" s="1170" t="s">
        <v>929</v>
      </c>
      <c r="CO26" s="776">
        <f>COUNTIF(BC26:CG26,"○")</f>
        <v>5</v>
      </c>
      <c r="CP26" s="777">
        <f>+CO26+CP18</f>
        <v>5</v>
      </c>
      <c r="CR26" s="1840"/>
      <c r="CS26" s="734" t="s">
        <v>923</v>
      </c>
      <c r="CT26" s="739">
        <f>IF(IF(MONTH(入力表!$E$6)=12,YEAR(入力表!$E$6)+1&amp;"01",YEAR(入力表!$E$6)&amp;TEXT(MONTH(入力表!$E$6)+1,"00"))&gt;YEAR($D22)&amp;TEXT(MONTH($D22),"00"),COUNTIF(BC27:CG27,"●"),"")</f>
        <v>0</v>
      </c>
      <c r="CV26" s="1139" t="str">
        <f t="shared" si="88"/>
        <v>対象期間</v>
      </c>
      <c r="CX26" s="736" t="s">
        <v>920</v>
      </c>
      <c r="CY26" s="1184" t="s">
        <v>928</v>
      </c>
      <c r="CZ26" s="1184" t="s">
        <v>928</v>
      </c>
      <c r="DA26" s="1184" t="s">
        <v>928</v>
      </c>
      <c r="DB26" s="1184" t="s">
        <v>928</v>
      </c>
      <c r="DC26" s="1184" t="s">
        <v>928</v>
      </c>
      <c r="DD26" s="1184" t="s">
        <v>928</v>
      </c>
      <c r="DE26" s="1184" t="s">
        <v>928</v>
      </c>
      <c r="DF26" s="1184" t="s">
        <v>928</v>
      </c>
      <c r="DG26" s="1184" t="s">
        <v>928</v>
      </c>
      <c r="DH26" s="1184" t="s">
        <v>928</v>
      </c>
      <c r="DI26" s="1184" t="s">
        <v>928</v>
      </c>
      <c r="DJ26" s="1185"/>
      <c r="DK26" s="1185"/>
      <c r="DL26" s="1185"/>
      <c r="DM26" s="1185"/>
      <c r="DN26" s="1185"/>
      <c r="DO26" s="1185" t="s">
        <v>929</v>
      </c>
      <c r="DP26" s="1185" t="s">
        <v>929</v>
      </c>
      <c r="DQ26" s="1185"/>
      <c r="DR26" s="1185"/>
      <c r="DS26" s="1185"/>
      <c r="DT26" s="1185"/>
      <c r="DU26" s="1185"/>
      <c r="DV26" s="1185" t="s">
        <v>929</v>
      </c>
      <c r="DW26" s="1185" t="s">
        <v>929</v>
      </c>
      <c r="DX26" s="1185"/>
      <c r="DY26" s="1185"/>
      <c r="DZ26" s="1185"/>
      <c r="EA26" s="1185"/>
      <c r="EB26" s="1185"/>
      <c r="EC26" s="1185" t="s">
        <v>929</v>
      </c>
      <c r="ED26" s="1170" t="s">
        <v>929</v>
      </c>
      <c r="EE26" s="1170"/>
      <c r="EF26" s="1170"/>
      <c r="EG26" s="1170"/>
      <c r="EH26" s="1170"/>
      <c r="EI26" s="1170"/>
      <c r="EJ26" s="1170" t="s">
        <v>929</v>
      </c>
      <c r="EK26" s="776">
        <f>COUNTIF(CY26:EC26,"○")</f>
        <v>5</v>
      </c>
      <c r="EL26" s="777">
        <f>+EK26+EL18</f>
        <v>5</v>
      </c>
      <c r="EN26" s="1840"/>
      <c r="EO26" s="734" t="s">
        <v>923</v>
      </c>
      <c r="EP26" s="739">
        <f>IF(IF(MONTH(入力表!$E$6)=12,YEAR(入力表!$E$6)+1&amp;"01",YEAR(入力表!$E$6)&amp;TEXT(MONTH(入力表!$E$6)+1,"00"))&gt;YEAR($D22)&amp;TEXT(MONTH($D22),"00"),COUNTIF(CY27:EC27,"●"),"")</f>
        <v>5</v>
      </c>
      <c r="ER26" s="752"/>
      <c r="ES26" s="752"/>
      <c r="ET26" s="752"/>
      <c r="EU26" s="752"/>
      <c r="EV26" s="752"/>
      <c r="EW26" s="752"/>
    </row>
    <row r="27" spans="1:153" s="729" customFormat="1" ht="14.25" thickBot="1">
      <c r="A27" s="1139" t="str">
        <f t="shared" si="87"/>
        <v>対象期間</v>
      </c>
      <c r="C27" s="1154" t="s">
        <v>927</v>
      </c>
      <c r="D27" s="1155"/>
      <c r="E27" s="1155"/>
      <c r="F27" s="1155"/>
      <c r="G27" s="1155"/>
      <c r="H27" s="1155"/>
      <c r="I27" s="1155"/>
      <c r="J27" s="1155"/>
      <c r="K27" s="1155"/>
      <c r="L27" s="1155"/>
      <c r="M27" s="1155"/>
      <c r="N27" s="1155"/>
      <c r="O27" s="1155"/>
      <c r="P27" s="1155"/>
      <c r="Q27" s="1155"/>
      <c r="R27" s="1155"/>
      <c r="S27" s="1155"/>
      <c r="T27" s="1155"/>
      <c r="U27" s="1155"/>
      <c r="V27" s="1155"/>
      <c r="W27" s="1155"/>
      <c r="X27" s="1155"/>
      <c r="Y27" s="1155"/>
      <c r="Z27" s="1155"/>
      <c r="AA27" s="1155"/>
      <c r="AB27" s="1155"/>
      <c r="AC27" s="1155"/>
      <c r="AD27" s="1155"/>
      <c r="AE27" s="1155"/>
      <c r="AF27" s="1155"/>
      <c r="AG27" s="1155"/>
      <c r="AH27" s="1155"/>
      <c r="AI27" s="1174"/>
      <c r="AJ27" s="1174"/>
      <c r="AK27" s="1174"/>
      <c r="AL27" s="1174"/>
      <c r="AM27" s="1174"/>
      <c r="AN27" s="1174"/>
      <c r="AO27" s="1174"/>
      <c r="AP27" s="1165">
        <f>COUNTIF(D27:AH27,"●")</f>
        <v>0</v>
      </c>
      <c r="AQ27" s="1166">
        <f>+AP27+AQ19</f>
        <v>0</v>
      </c>
      <c r="AS27" s="1840"/>
      <c r="AT27" s="734" t="s">
        <v>925</v>
      </c>
      <c r="AU27" s="740">
        <f>IFERROR(+AU26/AU25,"")</f>
        <v>0</v>
      </c>
      <c r="AV27" s="741" t="str">
        <f>IF(AU27="","",IF(AU27&gt;=0.285,"4週8休以上",IF(AU27&gt;=0.25,"4週7休以上4週8休未満",IF(AU27&gt;=0.214,"4週6休以上4週7休未満",IF(0.214&gt;AU27,"4週6休未満")))))</f>
        <v>4週6休未満</v>
      </c>
      <c r="AX27" s="752"/>
      <c r="AY27" s="752"/>
      <c r="AZ27" s="752"/>
      <c r="BB27" s="1154" t="s">
        <v>927</v>
      </c>
      <c r="BC27" s="1155" t="s">
        <v>928</v>
      </c>
      <c r="BD27" s="1155" t="s">
        <v>928</v>
      </c>
      <c r="BE27" s="1155" t="s">
        <v>928</v>
      </c>
      <c r="BF27" s="1155" t="s">
        <v>928</v>
      </c>
      <c r="BG27" s="1155" t="s">
        <v>928</v>
      </c>
      <c r="BH27" s="1155" t="s">
        <v>928</v>
      </c>
      <c r="BI27" s="1155" t="s">
        <v>928</v>
      </c>
      <c r="BJ27" s="1155" t="s">
        <v>928</v>
      </c>
      <c r="BK27" s="1155" t="s">
        <v>928</v>
      </c>
      <c r="BL27" s="1155" t="s">
        <v>928</v>
      </c>
      <c r="BM27" s="1155" t="s">
        <v>928</v>
      </c>
      <c r="BN27" s="1155"/>
      <c r="BO27" s="1155"/>
      <c r="BP27" s="1155"/>
      <c r="BQ27" s="1155"/>
      <c r="BR27" s="1155"/>
      <c r="BS27" s="1155"/>
      <c r="BT27" s="1155"/>
      <c r="BU27" s="1155"/>
      <c r="BV27" s="1155"/>
      <c r="BW27" s="1155"/>
      <c r="BX27" s="1155"/>
      <c r="BY27" s="1155"/>
      <c r="BZ27" s="1155"/>
      <c r="CA27" s="1155"/>
      <c r="CB27" s="1155"/>
      <c r="CC27" s="1155"/>
      <c r="CD27" s="1155"/>
      <c r="CE27" s="1155"/>
      <c r="CF27" s="1155"/>
      <c r="CG27" s="1155"/>
      <c r="CH27" s="1174"/>
      <c r="CI27" s="1174"/>
      <c r="CJ27" s="1174"/>
      <c r="CK27" s="1174"/>
      <c r="CL27" s="1174"/>
      <c r="CM27" s="1174"/>
      <c r="CN27" s="1174"/>
      <c r="CO27" s="1165">
        <f>COUNTIF(BC27:CG27,"●")</f>
        <v>0</v>
      </c>
      <c r="CP27" s="1166">
        <f>+CO27+CP19</f>
        <v>0</v>
      </c>
      <c r="CR27" s="1840"/>
      <c r="CS27" s="734" t="s">
        <v>925</v>
      </c>
      <c r="CT27" s="740">
        <f>IFERROR(+CT26/CT25,"")</f>
        <v>0</v>
      </c>
      <c r="CU27" s="741" t="str">
        <f>IF(CT27="","",IF(CT27&gt;=0.285,"4週8休以上",IF(CT27&gt;=0.25,"4週7休以上4週8休未満",IF(CT27&gt;=0.214,"4週6休以上4週7休未満",IF(0.214&gt;CT27,"4週6休未満")))))</f>
        <v>4週6休未満</v>
      </c>
      <c r="CV27" s="1139" t="str">
        <f t="shared" si="88"/>
        <v>対象期間</v>
      </c>
      <c r="CX27" s="1154" t="s">
        <v>927</v>
      </c>
      <c r="CY27" s="1155" t="s">
        <v>928</v>
      </c>
      <c r="CZ27" s="1155" t="s">
        <v>928</v>
      </c>
      <c r="DA27" s="1155" t="s">
        <v>928</v>
      </c>
      <c r="DB27" s="1155" t="s">
        <v>928</v>
      </c>
      <c r="DC27" s="1155" t="s">
        <v>928</v>
      </c>
      <c r="DD27" s="1155" t="s">
        <v>928</v>
      </c>
      <c r="DE27" s="1155" t="s">
        <v>928</v>
      </c>
      <c r="DF27" s="1155" t="s">
        <v>928</v>
      </c>
      <c r="DG27" s="1155" t="s">
        <v>928</v>
      </c>
      <c r="DH27" s="1155" t="s">
        <v>928</v>
      </c>
      <c r="DI27" s="1155" t="s">
        <v>928</v>
      </c>
      <c r="DJ27" s="1155"/>
      <c r="DK27" s="1155"/>
      <c r="DL27" s="1155"/>
      <c r="DM27" s="1155"/>
      <c r="DN27" s="1155"/>
      <c r="DO27" s="1155" t="s">
        <v>930</v>
      </c>
      <c r="DP27" s="1155" t="s">
        <v>930</v>
      </c>
      <c r="DQ27" s="1155"/>
      <c r="DR27" s="1155"/>
      <c r="DS27" s="1155"/>
      <c r="DT27" s="1155" t="s">
        <v>930</v>
      </c>
      <c r="DU27" s="1155"/>
      <c r="DV27" s="1155"/>
      <c r="DW27" s="1155" t="s">
        <v>930</v>
      </c>
      <c r="DX27" s="1155"/>
      <c r="DY27" s="1155"/>
      <c r="DZ27" s="1155"/>
      <c r="EA27" s="1155"/>
      <c r="EB27" s="1155"/>
      <c r="EC27" s="1155" t="s">
        <v>930</v>
      </c>
      <c r="ED27" s="1174" t="s">
        <v>930</v>
      </c>
      <c r="EE27" s="1174"/>
      <c r="EF27" s="1174"/>
      <c r="EG27" s="1174"/>
      <c r="EH27" s="1174"/>
      <c r="EI27" s="1174"/>
      <c r="EJ27" s="1174" t="s">
        <v>930</v>
      </c>
      <c r="EK27" s="1165">
        <f>COUNTIF(CY27:EC27,"●")</f>
        <v>5</v>
      </c>
      <c r="EL27" s="1166">
        <f>+EK27+EL19</f>
        <v>5</v>
      </c>
      <c r="EN27" s="1840"/>
      <c r="EO27" s="734" t="s">
        <v>925</v>
      </c>
      <c r="EP27" s="740">
        <f>IFERROR(+EP26/EP25,"")</f>
        <v>0.25</v>
      </c>
      <c r="EQ27" s="741" t="str">
        <f>IF(EP27="","",IF(EP27&gt;=0.285,"4週8休以上",IF(EP27&gt;=0.25,"4週7休以上4週8休未満",IF(EP27&gt;=0.214,"4週6休以上4週7休未満",IF(0.214&gt;EP27,"4週6休未満")))))</f>
        <v>4週7休以上4週8休未満</v>
      </c>
      <c r="ER27" s="752"/>
      <c r="ES27" s="752"/>
      <c r="ET27" s="752"/>
      <c r="EU27" s="752"/>
      <c r="EV27" s="752"/>
      <c r="EW27" s="752"/>
    </row>
    <row r="28" spans="1:153" s="729" customFormat="1" ht="14.25" thickBot="1">
      <c r="A28" s="1139"/>
      <c r="C28" s="778" t="s">
        <v>1956</v>
      </c>
      <c r="D28" s="1846"/>
      <c r="E28" s="1847"/>
      <c r="F28" s="1847"/>
      <c r="G28" s="1848"/>
      <c r="H28" s="1843" t="str">
        <f>IF(COUNTIF(H27:N27,"")&gt;=7,"",IF(COUNTIF(H27:N27,"●")&gt;=2,"OK","OUT"))</f>
        <v/>
      </c>
      <c r="I28" s="1844"/>
      <c r="J28" s="1844"/>
      <c r="K28" s="1844"/>
      <c r="L28" s="1844"/>
      <c r="M28" s="1844"/>
      <c r="N28" s="1845"/>
      <c r="O28" s="1843" t="str">
        <f>IF(COUNTIF(O27:U27,"")&gt;=7,"",IF(COUNTIF(O27:U27,"●")&gt;=2,"OK","OUT"))</f>
        <v/>
      </c>
      <c r="P28" s="1844"/>
      <c r="Q28" s="1844"/>
      <c r="R28" s="1844"/>
      <c r="S28" s="1844"/>
      <c r="T28" s="1844"/>
      <c r="U28" s="1845"/>
      <c r="V28" s="1843" t="str">
        <f>IF(COUNTIF(V27:AB27,"")&gt;=7,"",IF(COUNTIF(V27:AB27,"●")&gt;=2,"OK","OUT"))</f>
        <v/>
      </c>
      <c r="W28" s="1844"/>
      <c r="X28" s="1844"/>
      <c r="Y28" s="1844"/>
      <c r="Z28" s="1844"/>
      <c r="AA28" s="1844"/>
      <c r="AB28" s="1845"/>
      <c r="AC28" s="1843" t="str">
        <f>IF(COUNTIF(AC27:AI27,"")&gt;=7,"",IF(COUNTIF(AC27:AI27,"●")&gt;=2,"OK","OUT"))</f>
        <v/>
      </c>
      <c r="AD28" s="1844"/>
      <c r="AE28" s="1844"/>
      <c r="AF28" s="1844"/>
      <c r="AG28" s="1844"/>
      <c r="AH28" s="1844"/>
      <c r="AI28" s="1845"/>
      <c r="AJ28" s="1846"/>
      <c r="AK28" s="1847"/>
      <c r="AL28" s="1847"/>
      <c r="AM28" s="1847"/>
      <c r="AN28" s="1847"/>
      <c r="AO28" s="1854"/>
      <c r="AP28" s="779"/>
      <c r="AQ28" s="780"/>
      <c r="AS28" s="1841"/>
      <c r="AT28" s="773" t="s">
        <v>1957</v>
      </c>
      <c r="AU28" s="1162" t="str">
        <f>IF(COUNTIF(D28:AO28,"OUT")&gt;=1,"OUT","OK")</f>
        <v>OK</v>
      </c>
      <c r="AV28" s="1153"/>
      <c r="AX28" s="752"/>
      <c r="AY28" s="752"/>
      <c r="AZ28" s="752"/>
      <c r="BB28" s="778" t="s">
        <v>1956</v>
      </c>
      <c r="BC28" s="1846"/>
      <c r="BD28" s="1847"/>
      <c r="BE28" s="1847"/>
      <c r="BF28" s="1848"/>
      <c r="BG28" s="1843" t="str">
        <f>IF(COUNTIF(BG27:BM27,"")&gt;=7,"",IF(COUNTIF(BG27:BM27,"●")&gt;=2,"OK","OUT"))</f>
        <v>OUT</v>
      </c>
      <c r="BH28" s="1844"/>
      <c r="BI28" s="1844"/>
      <c r="BJ28" s="1844"/>
      <c r="BK28" s="1844"/>
      <c r="BL28" s="1844"/>
      <c r="BM28" s="1845"/>
      <c r="BN28" s="1843" t="str">
        <f>IF(COUNTIF(BN27:BT27,"")&gt;=7,"",IF(COUNTIF(BN27:BT27,"●")&gt;=2,"OK","OUT"))</f>
        <v/>
      </c>
      <c r="BO28" s="1844"/>
      <c r="BP28" s="1844"/>
      <c r="BQ28" s="1844"/>
      <c r="BR28" s="1844"/>
      <c r="BS28" s="1844"/>
      <c r="BT28" s="1845"/>
      <c r="BU28" s="1843" t="str">
        <f>IF(COUNTIF(BU27:CA27,"")&gt;=7,"",IF(COUNTIF(BU27:CA27,"●")&gt;=2,"OK","OUT"))</f>
        <v/>
      </c>
      <c r="BV28" s="1844"/>
      <c r="BW28" s="1844"/>
      <c r="BX28" s="1844"/>
      <c r="BY28" s="1844"/>
      <c r="BZ28" s="1844"/>
      <c r="CA28" s="1845"/>
      <c r="CB28" s="1843" t="str">
        <f>IF(COUNTIF(CB27:CH27,"")&gt;=7,"",IF(COUNTIF(CB27:CH27,"●")&gt;=2,"OK","OUT"))</f>
        <v/>
      </c>
      <c r="CC28" s="1844"/>
      <c r="CD28" s="1844"/>
      <c r="CE28" s="1844"/>
      <c r="CF28" s="1844"/>
      <c r="CG28" s="1844"/>
      <c r="CH28" s="1845"/>
      <c r="CI28" s="1846"/>
      <c r="CJ28" s="1847"/>
      <c r="CK28" s="1847"/>
      <c r="CL28" s="1847"/>
      <c r="CM28" s="1847"/>
      <c r="CN28" s="1854"/>
      <c r="CO28" s="779"/>
      <c r="CP28" s="780"/>
      <c r="CR28" s="1841"/>
      <c r="CS28" s="773" t="s">
        <v>1957</v>
      </c>
      <c r="CT28" s="1162" t="str">
        <f>IF(COUNTIF(BC28:CN28,"OUT")&gt;=1,"OUT","OK")</f>
        <v>OUT</v>
      </c>
      <c r="CU28" s="1153"/>
      <c r="CV28" s="1139"/>
      <c r="CX28" s="778" t="s">
        <v>1956</v>
      </c>
      <c r="CY28" s="1846"/>
      <c r="CZ28" s="1847"/>
      <c r="DA28" s="1847"/>
      <c r="DB28" s="1848"/>
      <c r="DC28" s="1843" t="str">
        <f>IF(COUNTIF(DC27:DI27,"")&gt;=7,"",IF(COUNTIF(DC27:DI27,"●")&gt;=2,"OK","OUT"))</f>
        <v>OUT</v>
      </c>
      <c r="DD28" s="1844"/>
      <c r="DE28" s="1844"/>
      <c r="DF28" s="1844"/>
      <c r="DG28" s="1844"/>
      <c r="DH28" s="1844"/>
      <c r="DI28" s="1845"/>
      <c r="DJ28" s="1843" t="str">
        <f>IF(COUNTIF(DJ27:DP27,"")&gt;=7,"",IF(COUNTIF(DJ27:DP27,"●")&gt;=2,"OK","OUT"))</f>
        <v>OK</v>
      </c>
      <c r="DK28" s="1844"/>
      <c r="DL28" s="1844"/>
      <c r="DM28" s="1844"/>
      <c r="DN28" s="1844"/>
      <c r="DO28" s="1844"/>
      <c r="DP28" s="1845"/>
      <c r="DQ28" s="1843" t="str">
        <f>IF(COUNTIF(DQ27:DW27,"")&gt;=7,"",IF(COUNTIF(DQ27:DW27,"●")&gt;=2,"OK","OUT"))</f>
        <v>OK</v>
      </c>
      <c r="DR28" s="1844"/>
      <c r="DS28" s="1844"/>
      <c r="DT28" s="1844"/>
      <c r="DU28" s="1844"/>
      <c r="DV28" s="1844"/>
      <c r="DW28" s="1845"/>
      <c r="DX28" s="1843" t="str">
        <f>IF(COUNTIF(DX27:ED27,"")&gt;=7,"",IF(COUNTIF(DX27:ED27,"●")&gt;=2,"OK","OUT"))</f>
        <v>OK</v>
      </c>
      <c r="DY28" s="1844"/>
      <c r="DZ28" s="1844"/>
      <c r="EA28" s="1844"/>
      <c r="EB28" s="1844"/>
      <c r="EC28" s="1844"/>
      <c r="ED28" s="1845"/>
      <c r="EE28" s="1846"/>
      <c r="EF28" s="1847"/>
      <c r="EG28" s="1847"/>
      <c r="EH28" s="1847"/>
      <c r="EI28" s="1847"/>
      <c r="EJ28" s="1854"/>
      <c r="EK28" s="779"/>
      <c r="EL28" s="780"/>
      <c r="EN28" s="1841"/>
      <c r="EO28" s="773" t="s">
        <v>1957</v>
      </c>
      <c r="EP28" s="1162" t="str">
        <f>IF(COUNTIF(CY28:EJ28,"OUT")&gt;=1,"OUT","OK")</f>
        <v>OUT</v>
      </c>
      <c r="EQ28" s="1153"/>
      <c r="ER28" s="752"/>
      <c r="ES28" s="752"/>
      <c r="ET28" s="752"/>
      <c r="EU28" s="752"/>
      <c r="EV28" s="752"/>
      <c r="EW28" s="752"/>
    </row>
    <row r="29" spans="1:153" ht="14.25" thickBot="1">
      <c r="A29" s="1139" t="str">
        <f t="shared" si="87"/>
        <v>対象期間</v>
      </c>
      <c r="AX29" s="708"/>
      <c r="AY29" s="708"/>
      <c r="AZ29" s="708"/>
      <c r="CV29" s="1139" t="str">
        <f t="shared" si="88"/>
        <v>対象期間</v>
      </c>
      <c r="ER29" s="708"/>
      <c r="ES29" s="708"/>
      <c r="ET29" s="708"/>
      <c r="EU29" s="708"/>
      <c r="EV29" s="708"/>
      <c r="EW29" s="708"/>
    </row>
    <row r="30" spans="1:153" ht="13.5" customHeight="1">
      <c r="A30" s="1139" t="str">
        <f t="shared" ref="A30:A37" si="180">IF($AU$30="","","対象期間")</f>
        <v>対象期間</v>
      </c>
      <c r="C30" s="733" t="s">
        <v>917</v>
      </c>
      <c r="D30" s="1819">
        <f>D22+MONTH(1)</f>
        <v>6</v>
      </c>
      <c r="E30" s="1820"/>
      <c r="F30" s="1820"/>
      <c r="G30" s="1820"/>
      <c r="H30" s="1820"/>
      <c r="I30" s="1820"/>
      <c r="J30" s="1820"/>
      <c r="K30" s="1820"/>
      <c r="L30" s="1820"/>
      <c r="M30" s="1820"/>
      <c r="N30" s="1820"/>
      <c r="O30" s="1820"/>
      <c r="P30" s="1820"/>
      <c r="Q30" s="1820"/>
      <c r="R30" s="1820"/>
      <c r="S30" s="1820"/>
      <c r="T30" s="1820"/>
      <c r="U30" s="1820"/>
      <c r="V30" s="1820"/>
      <c r="W30" s="1820"/>
      <c r="X30" s="1820"/>
      <c r="Y30" s="1820"/>
      <c r="Z30" s="1820"/>
      <c r="AA30" s="1820"/>
      <c r="AB30" s="1820"/>
      <c r="AC30" s="1820"/>
      <c r="AD30" s="1820"/>
      <c r="AE30" s="1820"/>
      <c r="AF30" s="1820"/>
      <c r="AG30" s="1820"/>
      <c r="AH30" s="1836">
        <f>D30+1</f>
        <v>7</v>
      </c>
      <c r="AI30" s="1837"/>
      <c r="AJ30" s="1837"/>
      <c r="AK30" s="1837"/>
      <c r="AL30" s="1837"/>
      <c r="AM30" s="1837"/>
      <c r="AN30" s="1837"/>
      <c r="AO30" s="1842"/>
      <c r="AP30" s="1821" t="s">
        <v>918</v>
      </c>
      <c r="AQ30" s="1824" t="s">
        <v>919</v>
      </c>
      <c r="AS30" s="1827" t="s">
        <v>920</v>
      </c>
      <c r="AT30" s="734" t="s">
        <v>921</v>
      </c>
      <c r="AU30" s="735">
        <f>IF(IF(MONTH(入力表!$E$6)=12,YEAR(入力表!$E$6)+1&amp;"01",YEAR(入力表!$E$6)&amp;TEXT(MONTH(入力表!$E$6)+1,"00"))&gt;YEAR($D30)&amp;TEXT(MONTH($D30),"00"),COUNTIF(D34:AH34,"")+COUNTIF(D34:AH34,"○"),"")</f>
        <v>31</v>
      </c>
      <c r="AV30" s="1137"/>
      <c r="AX30" s="708"/>
      <c r="AY30" s="708"/>
      <c r="AZ30" s="708"/>
      <c r="BB30" s="733" t="s">
        <v>917</v>
      </c>
      <c r="BC30" s="1819">
        <f>BC22+MONTH(1)</f>
        <v>6</v>
      </c>
      <c r="BD30" s="1820"/>
      <c r="BE30" s="1820"/>
      <c r="BF30" s="1820"/>
      <c r="BG30" s="1820"/>
      <c r="BH30" s="1820"/>
      <c r="BI30" s="1820"/>
      <c r="BJ30" s="1820"/>
      <c r="BK30" s="1820"/>
      <c r="BL30" s="1820"/>
      <c r="BM30" s="1820"/>
      <c r="BN30" s="1820"/>
      <c r="BO30" s="1820"/>
      <c r="BP30" s="1820"/>
      <c r="BQ30" s="1820"/>
      <c r="BR30" s="1820"/>
      <c r="BS30" s="1820"/>
      <c r="BT30" s="1820"/>
      <c r="BU30" s="1820"/>
      <c r="BV30" s="1820"/>
      <c r="BW30" s="1820"/>
      <c r="BX30" s="1820"/>
      <c r="BY30" s="1820"/>
      <c r="BZ30" s="1820"/>
      <c r="CA30" s="1820"/>
      <c r="CB30" s="1820"/>
      <c r="CC30" s="1820"/>
      <c r="CD30" s="1820"/>
      <c r="CE30" s="1820"/>
      <c r="CF30" s="1820"/>
      <c r="CG30" s="1836">
        <f>BC30+1</f>
        <v>7</v>
      </c>
      <c r="CH30" s="1837"/>
      <c r="CI30" s="1837"/>
      <c r="CJ30" s="1837"/>
      <c r="CK30" s="1837"/>
      <c r="CL30" s="1837"/>
      <c r="CM30" s="1837"/>
      <c r="CN30" s="1842"/>
      <c r="CO30" s="1821" t="s">
        <v>918</v>
      </c>
      <c r="CP30" s="1824" t="s">
        <v>919</v>
      </c>
      <c r="CR30" s="1827" t="s">
        <v>920</v>
      </c>
      <c r="CS30" s="734" t="s">
        <v>921</v>
      </c>
      <c r="CT30" s="735">
        <f>IF(IF(MONTH(入力表!$E$6)=12,YEAR(入力表!$E$6)+1&amp;"01",YEAR(入力表!$E$6)&amp;TEXT(MONTH(入力表!$E$6)+1,"00"))&gt;YEAR($D30)&amp;TEXT(MONTH($D30),"00"),COUNTIF(BC34:CG34,"")+COUNTIF(BC34:CG34,"○"),"")</f>
        <v>31</v>
      </c>
      <c r="CU30" s="1137"/>
      <c r="CV30" s="1139" t="str">
        <f t="shared" ref="CV30:CV37" si="181">IF($AU$30="","","対象期間")</f>
        <v>対象期間</v>
      </c>
      <c r="CX30" s="733" t="s">
        <v>917</v>
      </c>
      <c r="CY30" s="1819">
        <f>CY22+MONTH(1)</f>
        <v>6</v>
      </c>
      <c r="CZ30" s="1820"/>
      <c r="DA30" s="1820"/>
      <c r="DB30" s="1820"/>
      <c r="DC30" s="1820"/>
      <c r="DD30" s="1820"/>
      <c r="DE30" s="1820"/>
      <c r="DF30" s="1820"/>
      <c r="DG30" s="1820"/>
      <c r="DH30" s="1820"/>
      <c r="DI30" s="1820"/>
      <c r="DJ30" s="1820"/>
      <c r="DK30" s="1820"/>
      <c r="DL30" s="1820"/>
      <c r="DM30" s="1820"/>
      <c r="DN30" s="1820"/>
      <c r="DO30" s="1820"/>
      <c r="DP30" s="1820"/>
      <c r="DQ30" s="1820"/>
      <c r="DR30" s="1820"/>
      <c r="DS30" s="1820"/>
      <c r="DT30" s="1820"/>
      <c r="DU30" s="1820"/>
      <c r="DV30" s="1820"/>
      <c r="DW30" s="1820"/>
      <c r="DX30" s="1820"/>
      <c r="DY30" s="1820"/>
      <c r="DZ30" s="1820"/>
      <c r="EA30" s="1820"/>
      <c r="EB30" s="1820"/>
      <c r="EC30" s="1836">
        <f>CY30+1</f>
        <v>7</v>
      </c>
      <c r="ED30" s="1837"/>
      <c r="EE30" s="1837"/>
      <c r="EF30" s="1837"/>
      <c r="EG30" s="1837"/>
      <c r="EH30" s="1837"/>
      <c r="EI30" s="1837"/>
      <c r="EJ30" s="1842"/>
      <c r="EK30" s="1821" t="s">
        <v>918</v>
      </c>
      <c r="EL30" s="1824" t="s">
        <v>919</v>
      </c>
      <c r="EN30" s="1827" t="s">
        <v>920</v>
      </c>
      <c r="EO30" s="734" t="s">
        <v>921</v>
      </c>
      <c r="EP30" s="735">
        <f>IF(IF(MONTH(入力表!$E$6)=12,YEAR(入力表!$E$6)+1&amp;"01",YEAR(入力表!$E$6)&amp;TEXT(MONTH(入力表!$E$6)+1,"00"))&gt;YEAR($D30)&amp;TEXT(MONTH($D30),"00"),COUNTIF(CY34:EC34,"")+COUNTIF(CY34:EC34,"○"),"")</f>
        <v>31</v>
      </c>
      <c r="EQ30" s="1137"/>
      <c r="ER30" s="708"/>
      <c r="ES30" s="708"/>
      <c r="ET30" s="708"/>
      <c r="EU30" s="708"/>
      <c r="EV30" s="708"/>
      <c r="EW30" s="708"/>
    </row>
    <row r="31" spans="1:153" ht="14.25" thickBot="1">
      <c r="A31" s="1139" t="str">
        <f t="shared" si="180"/>
        <v>対象期間</v>
      </c>
      <c r="C31" s="736" t="s">
        <v>922</v>
      </c>
      <c r="D31" s="774">
        <f>DATE($M$7,D30,1)</f>
        <v>45809</v>
      </c>
      <c r="E31" s="774">
        <f>D31+1</f>
        <v>45810</v>
      </c>
      <c r="F31" s="774">
        <f t="shared" ref="F31" si="182">E31+1</f>
        <v>45811</v>
      </c>
      <c r="G31" s="737">
        <f t="shared" ref="G31" si="183">F31+1</f>
        <v>45812</v>
      </c>
      <c r="H31" s="737">
        <f t="shared" ref="H31" si="184">G31+1</f>
        <v>45813</v>
      </c>
      <c r="I31" s="737">
        <f t="shared" ref="I31" si="185">H31+1</f>
        <v>45814</v>
      </c>
      <c r="J31" s="737">
        <f t="shared" ref="J31" si="186">I31+1</f>
        <v>45815</v>
      </c>
      <c r="K31" s="737">
        <f t="shared" ref="K31" si="187">J31+1</f>
        <v>45816</v>
      </c>
      <c r="L31" s="737">
        <f t="shared" ref="L31" si="188">K31+1</f>
        <v>45817</v>
      </c>
      <c r="M31" s="737">
        <f t="shared" ref="M31" si="189">L31+1</f>
        <v>45818</v>
      </c>
      <c r="N31" s="737">
        <f t="shared" ref="N31" si="190">M31+1</f>
        <v>45819</v>
      </c>
      <c r="O31" s="737">
        <f t="shared" ref="O31" si="191">N31+1</f>
        <v>45820</v>
      </c>
      <c r="P31" s="737">
        <f t="shared" ref="P31" si="192">O31+1</f>
        <v>45821</v>
      </c>
      <c r="Q31" s="737">
        <f t="shared" ref="Q31" si="193">P31+1</f>
        <v>45822</v>
      </c>
      <c r="R31" s="737">
        <f t="shared" ref="R31" si="194">Q31+1</f>
        <v>45823</v>
      </c>
      <c r="S31" s="737">
        <f t="shared" ref="S31" si="195">R31+1</f>
        <v>45824</v>
      </c>
      <c r="T31" s="737">
        <f t="shared" ref="T31" si="196">S31+1</f>
        <v>45825</v>
      </c>
      <c r="U31" s="737">
        <f t="shared" ref="U31" si="197">T31+1</f>
        <v>45826</v>
      </c>
      <c r="V31" s="737">
        <f t="shared" ref="V31" si="198">U31+1</f>
        <v>45827</v>
      </c>
      <c r="W31" s="737">
        <f t="shared" ref="W31" si="199">V31+1</f>
        <v>45828</v>
      </c>
      <c r="X31" s="737">
        <f t="shared" ref="X31" si="200">W31+1</f>
        <v>45829</v>
      </c>
      <c r="Y31" s="737">
        <f t="shared" ref="Y31" si="201">X31+1</f>
        <v>45830</v>
      </c>
      <c r="Z31" s="737">
        <f t="shared" ref="Z31" si="202">Y31+1</f>
        <v>45831</v>
      </c>
      <c r="AA31" s="737">
        <f t="shared" ref="AA31" si="203">Z31+1</f>
        <v>45832</v>
      </c>
      <c r="AB31" s="737">
        <f t="shared" ref="AB31" si="204">AA31+1</f>
        <v>45833</v>
      </c>
      <c r="AC31" s="737">
        <f t="shared" ref="AC31" si="205">AB31+1</f>
        <v>45834</v>
      </c>
      <c r="AD31" s="737">
        <f t="shared" ref="AD31" si="206">AC31+1</f>
        <v>45835</v>
      </c>
      <c r="AE31" s="737">
        <f t="shared" ref="AE31" si="207">AD31+1</f>
        <v>45836</v>
      </c>
      <c r="AF31" s="737">
        <f t="shared" ref="AF31" si="208">AE31+1</f>
        <v>45837</v>
      </c>
      <c r="AG31" s="1148">
        <f t="shared" ref="AG31" si="209">AF31+1</f>
        <v>45838</v>
      </c>
      <c r="AH31" s="1168">
        <f t="shared" ref="AH31" si="210">AG31+1</f>
        <v>45839</v>
      </c>
      <c r="AI31" s="1168">
        <f t="shared" ref="AI31" si="211">AH31+1</f>
        <v>45840</v>
      </c>
      <c r="AJ31" s="1168">
        <f t="shared" ref="AJ31" si="212">AI31+1</f>
        <v>45841</v>
      </c>
      <c r="AK31" s="1168">
        <f t="shared" ref="AK31" si="213">AJ31+1</f>
        <v>45842</v>
      </c>
      <c r="AL31" s="1168">
        <f t="shared" ref="AL31" si="214">AK31+1</f>
        <v>45843</v>
      </c>
      <c r="AM31" s="1168">
        <f t="shared" ref="AM31" si="215">AL31+1</f>
        <v>45844</v>
      </c>
      <c r="AN31" s="1168">
        <f t="shared" ref="AN31" si="216">AM31+1</f>
        <v>45845</v>
      </c>
      <c r="AO31" s="1168">
        <f t="shared" ref="AO31" si="217">AN31+1</f>
        <v>45846</v>
      </c>
      <c r="AP31" s="1822"/>
      <c r="AQ31" s="1825"/>
      <c r="AS31" s="1827"/>
      <c r="AT31" s="734" t="s">
        <v>923</v>
      </c>
      <c r="AU31" s="739">
        <f>IF(IF(MONTH(入力表!$E$6)=12,YEAR(入力表!$E$6)+1&amp;"01",YEAR(入力表!$E$6)&amp;TEXT(MONTH(入力表!$E$6)+1,"00"))&gt;YEAR($D30)&amp;TEXT(MONTH($D30),"00"),COUNTIF(D34:AH34,"○"),"")</f>
        <v>0</v>
      </c>
      <c r="AX31" s="708"/>
      <c r="AY31" s="708"/>
      <c r="AZ31" s="708"/>
      <c r="BB31" s="736" t="s">
        <v>922</v>
      </c>
      <c r="BC31" s="774">
        <f>DATE($M$7,BC30,1)</f>
        <v>45809</v>
      </c>
      <c r="BD31" s="774">
        <f>BC31+1</f>
        <v>45810</v>
      </c>
      <c r="BE31" s="774">
        <f t="shared" ref="BE31" si="218">BD31+1</f>
        <v>45811</v>
      </c>
      <c r="BF31" s="737">
        <f t="shared" ref="BF31" si="219">BE31+1</f>
        <v>45812</v>
      </c>
      <c r="BG31" s="737">
        <f t="shared" ref="BG31" si="220">BF31+1</f>
        <v>45813</v>
      </c>
      <c r="BH31" s="737">
        <f t="shared" ref="BH31" si="221">BG31+1</f>
        <v>45814</v>
      </c>
      <c r="BI31" s="737">
        <f t="shared" ref="BI31" si="222">BH31+1</f>
        <v>45815</v>
      </c>
      <c r="BJ31" s="737">
        <f t="shared" ref="BJ31" si="223">BI31+1</f>
        <v>45816</v>
      </c>
      <c r="BK31" s="737">
        <f t="shared" ref="BK31" si="224">BJ31+1</f>
        <v>45817</v>
      </c>
      <c r="BL31" s="737">
        <f t="shared" ref="BL31" si="225">BK31+1</f>
        <v>45818</v>
      </c>
      <c r="BM31" s="737">
        <f t="shared" ref="BM31" si="226">BL31+1</f>
        <v>45819</v>
      </c>
      <c r="BN31" s="737">
        <f t="shared" ref="BN31" si="227">BM31+1</f>
        <v>45820</v>
      </c>
      <c r="BO31" s="737">
        <f t="shared" ref="BO31" si="228">BN31+1</f>
        <v>45821</v>
      </c>
      <c r="BP31" s="737">
        <f t="shared" ref="BP31" si="229">BO31+1</f>
        <v>45822</v>
      </c>
      <c r="BQ31" s="737">
        <f t="shared" ref="BQ31" si="230">BP31+1</f>
        <v>45823</v>
      </c>
      <c r="BR31" s="737">
        <f t="shared" ref="BR31" si="231">BQ31+1</f>
        <v>45824</v>
      </c>
      <c r="BS31" s="737">
        <f t="shared" ref="BS31" si="232">BR31+1</f>
        <v>45825</v>
      </c>
      <c r="BT31" s="737">
        <f t="shared" ref="BT31" si="233">BS31+1</f>
        <v>45826</v>
      </c>
      <c r="BU31" s="737">
        <f t="shared" ref="BU31" si="234">BT31+1</f>
        <v>45827</v>
      </c>
      <c r="BV31" s="737">
        <f t="shared" ref="BV31" si="235">BU31+1</f>
        <v>45828</v>
      </c>
      <c r="BW31" s="737">
        <f t="shared" ref="BW31" si="236">BV31+1</f>
        <v>45829</v>
      </c>
      <c r="BX31" s="737">
        <f t="shared" ref="BX31" si="237">BW31+1</f>
        <v>45830</v>
      </c>
      <c r="BY31" s="737">
        <f t="shared" ref="BY31" si="238">BX31+1</f>
        <v>45831</v>
      </c>
      <c r="BZ31" s="737">
        <f t="shared" ref="BZ31" si="239">BY31+1</f>
        <v>45832</v>
      </c>
      <c r="CA31" s="737">
        <f t="shared" ref="CA31" si="240">BZ31+1</f>
        <v>45833</v>
      </c>
      <c r="CB31" s="737">
        <f t="shared" ref="CB31" si="241">CA31+1</f>
        <v>45834</v>
      </c>
      <c r="CC31" s="737">
        <f t="shared" ref="CC31" si="242">CB31+1</f>
        <v>45835</v>
      </c>
      <c r="CD31" s="737">
        <f t="shared" ref="CD31" si="243">CC31+1</f>
        <v>45836</v>
      </c>
      <c r="CE31" s="737">
        <f t="shared" ref="CE31" si="244">CD31+1</f>
        <v>45837</v>
      </c>
      <c r="CF31" s="1148">
        <f t="shared" ref="CF31" si="245">CE31+1</f>
        <v>45838</v>
      </c>
      <c r="CG31" s="1168">
        <f t="shared" ref="CG31" si="246">CF31+1</f>
        <v>45839</v>
      </c>
      <c r="CH31" s="1168">
        <f t="shared" ref="CH31" si="247">CG31+1</f>
        <v>45840</v>
      </c>
      <c r="CI31" s="1168">
        <f t="shared" ref="CI31" si="248">CH31+1</f>
        <v>45841</v>
      </c>
      <c r="CJ31" s="1168">
        <f t="shared" ref="CJ31" si="249">CI31+1</f>
        <v>45842</v>
      </c>
      <c r="CK31" s="1168">
        <f t="shared" ref="CK31" si="250">CJ31+1</f>
        <v>45843</v>
      </c>
      <c r="CL31" s="1168">
        <f t="shared" ref="CL31" si="251">CK31+1</f>
        <v>45844</v>
      </c>
      <c r="CM31" s="1168">
        <f t="shared" ref="CM31" si="252">CL31+1</f>
        <v>45845</v>
      </c>
      <c r="CN31" s="1168">
        <f t="shared" ref="CN31" si="253">CM31+1</f>
        <v>45846</v>
      </c>
      <c r="CO31" s="1822"/>
      <c r="CP31" s="1825"/>
      <c r="CR31" s="1827"/>
      <c r="CS31" s="734" t="s">
        <v>923</v>
      </c>
      <c r="CT31" s="739">
        <f>IF(IF(MONTH(入力表!$E$6)=12,YEAR(入力表!$E$6)+1&amp;"01",YEAR(入力表!$E$6)&amp;TEXT(MONTH(入力表!$E$6)+1,"00"))&gt;YEAR($D30)&amp;TEXT(MONTH($D30),"00"),COUNTIF(BC34:CG34,"○"),"")</f>
        <v>9</v>
      </c>
      <c r="CV31" s="1139" t="str">
        <f t="shared" si="181"/>
        <v>対象期間</v>
      </c>
      <c r="CX31" s="736" t="s">
        <v>922</v>
      </c>
      <c r="CY31" s="774">
        <f>DATE($M$7,CY30,1)</f>
        <v>45809</v>
      </c>
      <c r="CZ31" s="774">
        <f>CY31+1</f>
        <v>45810</v>
      </c>
      <c r="DA31" s="774">
        <f t="shared" ref="DA31" si="254">CZ31+1</f>
        <v>45811</v>
      </c>
      <c r="DB31" s="737">
        <f t="shared" ref="DB31" si="255">DA31+1</f>
        <v>45812</v>
      </c>
      <c r="DC31" s="737">
        <f t="shared" ref="DC31" si="256">DB31+1</f>
        <v>45813</v>
      </c>
      <c r="DD31" s="737">
        <f t="shared" ref="DD31" si="257">DC31+1</f>
        <v>45814</v>
      </c>
      <c r="DE31" s="737">
        <f t="shared" ref="DE31" si="258">DD31+1</f>
        <v>45815</v>
      </c>
      <c r="DF31" s="737">
        <f t="shared" ref="DF31" si="259">DE31+1</f>
        <v>45816</v>
      </c>
      <c r="DG31" s="737">
        <f t="shared" ref="DG31" si="260">DF31+1</f>
        <v>45817</v>
      </c>
      <c r="DH31" s="737">
        <f t="shared" ref="DH31" si="261">DG31+1</f>
        <v>45818</v>
      </c>
      <c r="DI31" s="737">
        <f t="shared" ref="DI31" si="262">DH31+1</f>
        <v>45819</v>
      </c>
      <c r="DJ31" s="737">
        <f t="shared" ref="DJ31" si="263">DI31+1</f>
        <v>45820</v>
      </c>
      <c r="DK31" s="737">
        <f t="shared" ref="DK31" si="264">DJ31+1</f>
        <v>45821</v>
      </c>
      <c r="DL31" s="737">
        <f t="shared" ref="DL31" si="265">DK31+1</f>
        <v>45822</v>
      </c>
      <c r="DM31" s="737">
        <f t="shared" ref="DM31" si="266">DL31+1</f>
        <v>45823</v>
      </c>
      <c r="DN31" s="737">
        <f t="shared" ref="DN31" si="267">DM31+1</f>
        <v>45824</v>
      </c>
      <c r="DO31" s="737">
        <f t="shared" ref="DO31" si="268">DN31+1</f>
        <v>45825</v>
      </c>
      <c r="DP31" s="737">
        <f t="shared" ref="DP31" si="269">DO31+1</f>
        <v>45826</v>
      </c>
      <c r="DQ31" s="737">
        <f t="shared" ref="DQ31" si="270">DP31+1</f>
        <v>45827</v>
      </c>
      <c r="DR31" s="737">
        <f t="shared" ref="DR31" si="271">DQ31+1</f>
        <v>45828</v>
      </c>
      <c r="DS31" s="737">
        <f t="shared" ref="DS31" si="272">DR31+1</f>
        <v>45829</v>
      </c>
      <c r="DT31" s="737">
        <f t="shared" ref="DT31" si="273">DS31+1</f>
        <v>45830</v>
      </c>
      <c r="DU31" s="737">
        <f t="shared" ref="DU31" si="274">DT31+1</f>
        <v>45831</v>
      </c>
      <c r="DV31" s="737">
        <f t="shared" ref="DV31" si="275">DU31+1</f>
        <v>45832</v>
      </c>
      <c r="DW31" s="737">
        <f t="shared" ref="DW31" si="276">DV31+1</f>
        <v>45833</v>
      </c>
      <c r="DX31" s="737">
        <f t="shared" ref="DX31" si="277">DW31+1</f>
        <v>45834</v>
      </c>
      <c r="DY31" s="737">
        <f t="shared" ref="DY31" si="278">DX31+1</f>
        <v>45835</v>
      </c>
      <c r="DZ31" s="737">
        <f t="shared" ref="DZ31" si="279">DY31+1</f>
        <v>45836</v>
      </c>
      <c r="EA31" s="737">
        <f t="shared" ref="EA31" si="280">DZ31+1</f>
        <v>45837</v>
      </c>
      <c r="EB31" s="1148">
        <f t="shared" ref="EB31" si="281">EA31+1</f>
        <v>45838</v>
      </c>
      <c r="EC31" s="1168">
        <f t="shared" ref="EC31" si="282">EB31+1</f>
        <v>45839</v>
      </c>
      <c r="ED31" s="1168">
        <f t="shared" ref="ED31" si="283">EC31+1</f>
        <v>45840</v>
      </c>
      <c r="EE31" s="1168">
        <f t="shared" ref="EE31" si="284">ED31+1</f>
        <v>45841</v>
      </c>
      <c r="EF31" s="1168">
        <f t="shared" ref="EF31" si="285">EE31+1</f>
        <v>45842</v>
      </c>
      <c r="EG31" s="1168">
        <f t="shared" ref="EG31" si="286">EF31+1</f>
        <v>45843</v>
      </c>
      <c r="EH31" s="1168">
        <f t="shared" ref="EH31" si="287">EG31+1</f>
        <v>45844</v>
      </c>
      <c r="EI31" s="1168">
        <f t="shared" ref="EI31" si="288">EH31+1</f>
        <v>45845</v>
      </c>
      <c r="EJ31" s="1168">
        <f t="shared" ref="EJ31" si="289">EI31+1</f>
        <v>45846</v>
      </c>
      <c r="EK31" s="1822"/>
      <c r="EL31" s="1825"/>
      <c r="EN31" s="1827"/>
      <c r="EO31" s="734" t="s">
        <v>923</v>
      </c>
      <c r="EP31" s="739">
        <f>IF(IF(MONTH(入力表!$E$6)=12,YEAR(入力表!$E$6)+1&amp;"01",YEAR(入力表!$E$6)&amp;TEXT(MONTH(入力表!$E$6)+1,"00"))&gt;YEAR($D30)&amp;TEXT(MONTH($D30),"00"),COUNTIF(CY34:EC34,"○"),"")</f>
        <v>9</v>
      </c>
      <c r="ER31" s="708"/>
      <c r="ES31" s="708"/>
      <c r="ET31" s="708"/>
      <c r="EU31" s="708"/>
      <c r="EV31" s="708"/>
      <c r="EW31" s="708"/>
    </row>
    <row r="32" spans="1:153" ht="14.25" thickBot="1">
      <c r="A32" s="1139" t="str">
        <f t="shared" si="180"/>
        <v>対象期間</v>
      </c>
      <c r="C32" s="736" t="s">
        <v>924</v>
      </c>
      <c r="D32" s="1146" t="str">
        <f>TEXT(WEEKDAY(+D31),"aaa")</f>
        <v>日</v>
      </c>
      <c r="E32" s="1146" t="str">
        <f>TEXT(WEEKDAY(+E31),"aaa")</f>
        <v>月</v>
      </c>
      <c r="F32" s="1146" t="str">
        <f t="shared" ref="F32:AE32" si="290">TEXT(WEEKDAY(+F31),"aaa")</f>
        <v>火</v>
      </c>
      <c r="G32" s="1147" t="str">
        <f t="shared" si="290"/>
        <v>水</v>
      </c>
      <c r="H32" s="1147" t="str">
        <f t="shared" si="290"/>
        <v>木</v>
      </c>
      <c r="I32" s="1147" t="str">
        <f t="shared" si="290"/>
        <v>金</v>
      </c>
      <c r="J32" s="1147" t="str">
        <f t="shared" si="290"/>
        <v>土</v>
      </c>
      <c r="K32" s="1147" t="str">
        <f t="shared" si="290"/>
        <v>日</v>
      </c>
      <c r="L32" s="1147" t="str">
        <f t="shared" si="290"/>
        <v>月</v>
      </c>
      <c r="M32" s="1147" t="str">
        <f t="shared" si="290"/>
        <v>火</v>
      </c>
      <c r="N32" s="1147" t="str">
        <f t="shared" si="290"/>
        <v>水</v>
      </c>
      <c r="O32" s="1147" t="str">
        <f t="shared" si="290"/>
        <v>木</v>
      </c>
      <c r="P32" s="1147" t="str">
        <f t="shared" si="290"/>
        <v>金</v>
      </c>
      <c r="Q32" s="1147" t="str">
        <f t="shared" si="290"/>
        <v>土</v>
      </c>
      <c r="R32" s="1147" t="str">
        <f t="shared" si="290"/>
        <v>日</v>
      </c>
      <c r="S32" s="1147" t="str">
        <f t="shared" si="290"/>
        <v>月</v>
      </c>
      <c r="T32" s="1147" t="str">
        <f t="shared" si="290"/>
        <v>火</v>
      </c>
      <c r="U32" s="1147" t="str">
        <f t="shared" si="290"/>
        <v>水</v>
      </c>
      <c r="V32" s="1147" t="str">
        <f t="shared" si="290"/>
        <v>木</v>
      </c>
      <c r="W32" s="1147" t="str">
        <f t="shared" si="290"/>
        <v>金</v>
      </c>
      <c r="X32" s="1147" t="str">
        <f t="shared" si="290"/>
        <v>土</v>
      </c>
      <c r="Y32" s="1147" t="str">
        <f t="shared" si="290"/>
        <v>日</v>
      </c>
      <c r="Z32" s="1147" t="str">
        <f t="shared" si="290"/>
        <v>月</v>
      </c>
      <c r="AA32" s="1147" t="str">
        <f t="shared" si="290"/>
        <v>火</v>
      </c>
      <c r="AB32" s="1147" t="str">
        <f t="shared" si="290"/>
        <v>水</v>
      </c>
      <c r="AC32" s="1147" t="str">
        <f t="shared" si="290"/>
        <v>木</v>
      </c>
      <c r="AD32" s="1147" t="str">
        <f t="shared" si="290"/>
        <v>金</v>
      </c>
      <c r="AE32" s="1147" t="str">
        <f t="shared" si="290"/>
        <v>土</v>
      </c>
      <c r="AF32" s="1147" t="str">
        <f>IF(AF31="／","／",TEXT(WEEKDAY(+AF31),"aaa"))</f>
        <v>日</v>
      </c>
      <c r="AG32" s="1149" t="str">
        <f t="shared" ref="AG32:AO32" si="291">IF(AG31="／","／",TEXT(WEEKDAY(+AG31),"aaa"))</f>
        <v>月</v>
      </c>
      <c r="AH32" s="1170" t="str">
        <f t="shared" si="291"/>
        <v>火</v>
      </c>
      <c r="AI32" s="1170" t="str">
        <f t="shared" si="291"/>
        <v>水</v>
      </c>
      <c r="AJ32" s="1170" t="str">
        <f t="shared" si="291"/>
        <v>木</v>
      </c>
      <c r="AK32" s="1170" t="str">
        <f t="shared" si="291"/>
        <v>金</v>
      </c>
      <c r="AL32" s="1170" t="str">
        <f t="shared" si="291"/>
        <v>土</v>
      </c>
      <c r="AM32" s="1170" t="str">
        <f t="shared" si="291"/>
        <v>日</v>
      </c>
      <c r="AN32" s="1170" t="str">
        <f t="shared" si="291"/>
        <v>月</v>
      </c>
      <c r="AO32" s="1170" t="str">
        <f t="shared" si="291"/>
        <v>火</v>
      </c>
      <c r="AP32" s="1822"/>
      <c r="AQ32" s="1825"/>
      <c r="AS32" s="1827"/>
      <c r="AT32" s="734" t="s">
        <v>925</v>
      </c>
      <c r="AU32" s="740">
        <f>IFERROR(+AU31/AU30,"")</f>
        <v>0</v>
      </c>
      <c r="AV32" s="741" t="str">
        <f>IF(AU32="","",IF(AU32&gt;=0.285,"4週8休以上",IF(AU32&gt;=0.25,"4週7休以上4週8休未満",IF(AU32&gt;=0.214,"4週6休以上4週7休未満",IF(0.214&gt;AU32,"4週6休未満")))))</f>
        <v>4週6休未満</v>
      </c>
      <c r="AX32" s="708"/>
      <c r="AY32" s="708"/>
      <c r="AZ32" s="708"/>
      <c r="BB32" s="736" t="s">
        <v>924</v>
      </c>
      <c r="BC32" s="1184" t="str">
        <f>TEXT(WEEKDAY(+BC31),"aaa")</f>
        <v>日</v>
      </c>
      <c r="BD32" s="1184" t="str">
        <f>TEXT(WEEKDAY(+BD31),"aaa")</f>
        <v>月</v>
      </c>
      <c r="BE32" s="1184" t="str">
        <f t="shared" ref="BE32:CD32" si="292">TEXT(WEEKDAY(+BE31),"aaa")</f>
        <v>火</v>
      </c>
      <c r="BF32" s="1185" t="str">
        <f t="shared" si="292"/>
        <v>水</v>
      </c>
      <c r="BG32" s="1185" t="str">
        <f t="shared" si="292"/>
        <v>木</v>
      </c>
      <c r="BH32" s="1185" t="str">
        <f t="shared" si="292"/>
        <v>金</v>
      </c>
      <c r="BI32" s="1185" t="str">
        <f t="shared" si="292"/>
        <v>土</v>
      </c>
      <c r="BJ32" s="1185" t="str">
        <f t="shared" si="292"/>
        <v>日</v>
      </c>
      <c r="BK32" s="1185" t="str">
        <f t="shared" si="292"/>
        <v>月</v>
      </c>
      <c r="BL32" s="1185" t="str">
        <f t="shared" si="292"/>
        <v>火</v>
      </c>
      <c r="BM32" s="1185" t="str">
        <f t="shared" si="292"/>
        <v>水</v>
      </c>
      <c r="BN32" s="1185" t="str">
        <f t="shared" si="292"/>
        <v>木</v>
      </c>
      <c r="BO32" s="1185" t="str">
        <f t="shared" si="292"/>
        <v>金</v>
      </c>
      <c r="BP32" s="1185" t="str">
        <f t="shared" si="292"/>
        <v>土</v>
      </c>
      <c r="BQ32" s="1185" t="str">
        <f t="shared" si="292"/>
        <v>日</v>
      </c>
      <c r="BR32" s="1185" t="str">
        <f t="shared" si="292"/>
        <v>月</v>
      </c>
      <c r="BS32" s="1185" t="str">
        <f t="shared" si="292"/>
        <v>火</v>
      </c>
      <c r="BT32" s="1185" t="str">
        <f t="shared" si="292"/>
        <v>水</v>
      </c>
      <c r="BU32" s="1185" t="str">
        <f t="shared" si="292"/>
        <v>木</v>
      </c>
      <c r="BV32" s="1185" t="str">
        <f t="shared" si="292"/>
        <v>金</v>
      </c>
      <c r="BW32" s="1185" t="str">
        <f t="shared" si="292"/>
        <v>土</v>
      </c>
      <c r="BX32" s="1185" t="str">
        <f t="shared" si="292"/>
        <v>日</v>
      </c>
      <c r="BY32" s="1185" t="str">
        <f t="shared" si="292"/>
        <v>月</v>
      </c>
      <c r="BZ32" s="1185" t="str">
        <f t="shared" si="292"/>
        <v>火</v>
      </c>
      <c r="CA32" s="1185" t="str">
        <f t="shared" si="292"/>
        <v>水</v>
      </c>
      <c r="CB32" s="1185" t="str">
        <f t="shared" si="292"/>
        <v>木</v>
      </c>
      <c r="CC32" s="1185" t="str">
        <f t="shared" si="292"/>
        <v>金</v>
      </c>
      <c r="CD32" s="1185" t="str">
        <f t="shared" si="292"/>
        <v>土</v>
      </c>
      <c r="CE32" s="1185" t="str">
        <f>IF(CE31="／","／",TEXT(WEEKDAY(+CE31),"aaa"))</f>
        <v>日</v>
      </c>
      <c r="CF32" s="1149" t="str">
        <f t="shared" ref="CF32:CN32" si="293">IF(CF31="／","／",TEXT(WEEKDAY(+CF31),"aaa"))</f>
        <v>月</v>
      </c>
      <c r="CG32" s="1170" t="str">
        <f t="shared" si="293"/>
        <v>火</v>
      </c>
      <c r="CH32" s="1170" t="str">
        <f t="shared" si="293"/>
        <v>水</v>
      </c>
      <c r="CI32" s="1170" t="str">
        <f t="shared" si="293"/>
        <v>木</v>
      </c>
      <c r="CJ32" s="1170" t="str">
        <f t="shared" si="293"/>
        <v>金</v>
      </c>
      <c r="CK32" s="1170" t="str">
        <f t="shared" si="293"/>
        <v>土</v>
      </c>
      <c r="CL32" s="1170" t="str">
        <f t="shared" si="293"/>
        <v>日</v>
      </c>
      <c r="CM32" s="1170" t="str">
        <f t="shared" si="293"/>
        <v>月</v>
      </c>
      <c r="CN32" s="1170" t="str">
        <f t="shared" si="293"/>
        <v>火</v>
      </c>
      <c r="CO32" s="1822"/>
      <c r="CP32" s="1825"/>
      <c r="CR32" s="1827"/>
      <c r="CS32" s="734" t="s">
        <v>925</v>
      </c>
      <c r="CT32" s="740">
        <f>IFERROR(+CT31/CT30,"")</f>
        <v>0.29032258064516131</v>
      </c>
      <c r="CU32" s="741" t="str">
        <f>IF(CT32="","",IF(CT32&gt;=0.285,"4週8休以上",IF(CT32&gt;=0.25,"4週7休以上4週8休未満",IF(CT32&gt;=0.214,"4週6休以上4週7休未満",IF(0.214&gt;CT32,"4週6休未満")))))</f>
        <v>4週8休以上</v>
      </c>
      <c r="CV32" s="1139" t="str">
        <f t="shared" si="181"/>
        <v>対象期間</v>
      </c>
      <c r="CX32" s="736" t="s">
        <v>924</v>
      </c>
      <c r="CY32" s="1184" t="str">
        <f>TEXT(WEEKDAY(+CY31),"aaa")</f>
        <v>日</v>
      </c>
      <c r="CZ32" s="1184" t="str">
        <f>TEXT(WEEKDAY(+CZ31),"aaa")</f>
        <v>月</v>
      </c>
      <c r="DA32" s="1184" t="str">
        <f t="shared" ref="DA32:DZ32" si="294">TEXT(WEEKDAY(+DA31),"aaa")</f>
        <v>火</v>
      </c>
      <c r="DB32" s="1185" t="str">
        <f t="shared" si="294"/>
        <v>水</v>
      </c>
      <c r="DC32" s="1185" t="str">
        <f t="shared" si="294"/>
        <v>木</v>
      </c>
      <c r="DD32" s="1185" t="str">
        <f t="shared" si="294"/>
        <v>金</v>
      </c>
      <c r="DE32" s="1185" t="str">
        <f t="shared" si="294"/>
        <v>土</v>
      </c>
      <c r="DF32" s="1185" t="str">
        <f t="shared" si="294"/>
        <v>日</v>
      </c>
      <c r="DG32" s="1185" t="str">
        <f t="shared" si="294"/>
        <v>月</v>
      </c>
      <c r="DH32" s="1185" t="str">
        <f t="shared" si="294"/>
        <v>火</v>
      </c>
      <c r="DI32" s="1185" t="str">
        <f t="shared" si="294"/>
        <v>水</v>
      </c>
      <c r="DJ32" s="1185" t="str">
        <f t="shared" si="294"/>
        <v>木</v>
      </c>
      <c r="DK32" s="1185" t="str">
        <f t="shared" si="294"/>
        <v>金</v>
      </c>
      <c r="DL32" s="1185" t="str">
        <f t="shared" si="294"/>
        <v>土</v>
      </c>
      <c r="DM32" s="1185" t="str">
        <f t="shared" si="294"/>
        <v>日</v>
      </c>
      <c r="DN32" s="1185" t="str">
        <f t="shared" si="294"/>
        <v>月</v>
      </c>
      <c r="DO32" s="1185" t="str">
        <f t="shared" si="294"/>
        <v>火</v>
      </c>
      <c r="DP32" s="1185" t="str">
        <f t="shared" si="294"/>
        <v>水</v>
      </c>
      <c r="DQ32" s="1185" t="str">
        <f t="shared" si="294"/>
        <v>木</v>
      </c>
      <c r="DR32" s="1185" t="str">
        <f t="shared" si="294"/>
        <v>金</v>
      </c>
      <c r="DS32" s="1185" t="str">
        <f t="shared" si="294"/>
        <v>土</v>
      </c>
      <c r="DT32" s="1185" t="str">
        <f t="shared" si="294"/>
        <v>日</v>
      </c>
      <c r="DU32" s="1185" t="str">
        <f t="shared" si="294"/>
        <v>月</v>
      </c>
      <c r="DV32" s="1185" t="str">
        <f t="shared" si="294"/>
        <v>火</v>
      </c>
      <c r="DW32" s="1185" t="str">
        <f t="shared" si="294"/>
        <v>水</v>
      </c>
      <c r="DX32" s="1185" t="str">
        <f t="shared" si="294"/>
        <v>木</v>
      </c>
      <c r="DY32" s="1185" t="str">
        <f t="shared" si="294"/>
        <v>金</v>
      </c>
      <c r="DZ32" s="1185" t="str">
        <f t="shared" si="294"/>
        <v>土</v>
      </c>
      <c r="EA32" s="1185" t="str">
        <f>IF(EA31="／","／",TEXT(WEEKDAY(+EA31),"aaa"))</f>
        <v>日</v>
      </c>
      <c r="EB32" s="1149" t="str">
        <f t="shared" ref="EB32:EJ32" si="295">IF(EB31="／","／",TEXT(WEEKDAY(+EB31),"aaa"))</f>
        <v>月</v>
      </c>
      <c r="EC32" s="1170" t="str">
        <f t="shared" si="295"/>
        <v>火</v>
      </c>
      <c r="ED32" s="1170" t="str">
        <f t="shared" si="295"/>
        <v>水</v>
      </c>
      <c r="EE32" s="1170" t="str">
        <f t="shared" si="295"/>
        <v>木</v>
      </c>
      <c r="EF32" s="1170" t="str">
        <f t="shared" si="295"/>
        <v>金</v>
      </c>
      <c r="EG32" s="1170" t="str">
        <f t="shared" si="295"/>
        <v>土</v>
      </c>
      <c r="EH32" s="1170" t="str">
        <f t="shared" si="295"/>
        <v>日</v>
      </c>
      <c r="EI32" s="1170" t="str">
        <f t="shared" si="295"/>
        <v>月</v>
      </c>
      <c r="EJ32" s="1170" t="str">
        <f t="shared" si="295"/>
        <v>火</v>
      </c>
      <c r="EK32" s="1822"/>
      <c r="EL32" s="1825"/>
      <c r="EN32" s="1827"/>
      <c r="EO32" s="734" t="s">
        <v>925</v>
      </c>
      <c r="EP32" s="740">
        <f>IFERROR(+EP31/EP30,"")</f>
        <v>0.29032258064516131</v>
      </c>
      <c r="EQ32" s="741" t="str">
        <f>IF(EP32="","",IF(EP32&gt;=0.285,"4週8休以上",IF(EP32&gt;=0.25,"4週7休以上4週8休未満",IF(EP32&gt;=0.214,"4週6休以上4週7休未満",IF(0.214&gt;EP32,"4週6休未満")))))</f>
        <v>4週8休以上</v>
      </c>
      <c r="ER32" s="708"/>
      <c r="ES32" s="708"/>
      <c r="ET32" s="708"/>
      <c r="EU32" s="708"/>
      <c r="EV32" s="708"/>
      <c r="EW32" s="708"/>
    </row>
    <row r="33" spans="1:153" s="746" customFormat="1" ht="60" customHeight="1">
      <c r="A33" s="1139" t="str">
        <f t="shared" si="180"/>
        <v>対象期間</v>
      </c>
      <c r="C33" s="742" t="s">
        <v>926</v>
      </c>
      <c r="D33" s="743"/>
      <c r="E33" s="743"/>
      <c r="F33" s="743"/>
      <c r="G33" s="743"/>
      <c r="H33" s="743"/>
      <c r="I33" s="743"/>
      <c r="J33" s="743"/>
      <c r="K33" s="743"/>
      <c r="L33" s="744"/>
      <c r="M33" s="743"/>
      <c r="N33" s="743"/>
      <c r="O33" s="745"/>
      <c r="P33" s="743"/>
      <c r="Q33" s="743"/>
      <c r="R33" s="743"/>
      <c r="S33" s="743"/>
      <c r="T33" s="743"/>
      <c r="U33" s="743"/>
      <c r="V33" s="743"/>
      <c r="W33" s="743"/>
      <c r="X33" s="743"/>
      <c r="Y33" s="743"/>
      <c r="Z33" s="743"/>
      <c r="AA33" s="743"/>
      <c r="AB33" s="743"/>
      <c r="AC33" s="743"/>
      <c r="AD33" s="745"/>
      <c r="AE33" s="743"/>
      <c r="AF33" s="743"/>
      <c r="AG33" s="1150"/>
      <c r="AH33" s="1171"/>
      <c r="AI33" s="1172"/>
      <c r="AJ33" s="1172"/>
      <c r="AK33" s="1172"/>
      <c r="AL33" s="1172"/>
      <c r="AM33" s="1172"/>
      <c r="AN33" s="1172"/>
      <c r="AO33" s="1172"/>
      <c r="AP33" s="1823"/>
      <c r="AQ33" s="1826"/>
      <c r="AS33" s="1839" t="s">
        <v>927</v>
      </c>
      <c r="AT33" s="747" t="s">
        <v>921</v>
      </c>
      <c r="AU33" s="748">
        <f>IF(IF(MONTH(入力表!$E$6)=12,YEAR(入力表!$E$6)+1&amp;"01",YEAR(入力表!$E$6)&amp;TEXT(MONTH(入力表!$E$6)+1,"00"))&gt;YEAR($D30)&amp;TEXT(MONTH($D30),"00"),COUNTIF(D35:AH35,"")+COUNTIF(D35:AH35,"●"),"")</f>
        <v>31</v>
      </c>
      <c r="AV33" s="1138"/>
      <c r="AX33" s="749"/>
      <c r="AY33" s="749"/>
      <c r="AZ33" s="749"/>
      <c r="BB33" s="742" t="s">
        <v>926</v>
      </c>
      <c r="BC33" s="743"/>
      <c r="BD33" s="743"/>
      <c r="BE33" s="743"/>
      <c r="BF33" s="743"/>
      <c r="BG33" s="743"/>
      <c r="BH33" s="743"/>
      <c r="BI33" s="743"/>
      <c r="BJ33" s="743"/>
      <c r="BK33" s="744"/>
      <c r="BL33" s="743"/>
      <c r="BM33" s="743"/>
      <c r="BN33" s="745"/>
      <c r="BO33" s="743"/>
      <c r="BP33" s="743"/>
      <c r="BQ33" s="743"/>
      <c r="BR33" s="743"/>
      <c r="BS33" s="743"/>
      <c r="BT33" s="743"/>
      <c r="BU33" s="743"/>
      <c r="BV33" s="743"/>
      <c r="BW33" s="743"/>
      <c r="BX33" s="743"/>
      <c r="BY33" s="743"/>
      <c r="BZ33" s="743"/>
      <c r="CA33" s="743"/>
      <c r="CB33" s="743"/>
      <c r="CC33" s="745"/>
      <c r="CD33" s="743"/>
      <c r="CE33" s="743"/>
      <c r="CF33" s="1150"/>
      <c r="CG33" s="1171"/>
      <c r="CH33" s="1172"/>
      <c r="CI33" s="1172"/>
      <c r="CJ33" s="1172"/>
      <c r="CK33" s="1172"/>
      <c r="CL33" s="1172"/>
      <c r="CM33" s="1172"/>
      <c r="CN33" s="1172"/>
      <c r="CO33" s="1823"/>
      <c r="CP33" s="1826"/>
      <c r="CR33" s="1839" t="s">
        <v>927</v>
      </c>
      <c r="CS33" s="747" t="s">
        <v>921</v>
      </c>
      <c r="CT33" s="748">
        <f>IF(IF(MONTH(入力表!$E$6)=12,YEAR(入力表!$E$6)+1&amp;"01",YEAR(入力表!$E$6)&amp;TEXT(MONTH(入力表!$E$6)+1,"00"))&gt;YEAR($D30)&amp;TEXT(MONTH($D30),"00"),COUNTIF(BC35:CG35,"")+COUNTIF(BC35:CG35,"●"),"")</f>
        <v>31</v>
      </c>
      <c r="CU33" s="1138"/>
      <c r="CV33" s="1139" t="str">
        <f t="shared" si="181"/>
        <v>対象期間</v>
      </c>
      <c r="CX33" s="742" t="s">
        <v>926</v>
      </c>
      <c r="CY33" s="743"/>
      <c r="CZ33" s="743"/>
      <c r="DA33" s="743"/>
      <c r="DB33" s="743"/>
      <c r="DC33" s="743"/>
      <c r="DD33" s="743"/>
      <c r="DE33" s="743"/>
      <c r="DF33" s="743"/>
      <c r="DG33" s="744"/>
      <c r="DH33" s="743"/>
      <c r="DI33" s="743"/>
      <c r="DJ33" s="745"/>
      <c r="DK33" s="743"/>
      <c r="DL33" s="743"/>
      <c r="DM33" s="743"/>
      <c r="DN33" s="743"/>
      <c r="DO33" s="743"/>
      <c r="DP33" s="743"/>
      <c r="DQ33" s="743"/>
      <c r="DR33" s="743"/>
      <c r="DS33" s="743"/>
      <c r="DT33" s="743"/>
      <c r="DU33" s="743"/>
      <c r="DV33" s="743"/>
      <c r="DW33" s="743"/>
      <c r="DX33" s="743"/>
      <c r="DY33" s="745"/>
      <c r="DZ33" s="743"/>
      <c r="EA33" s="743"/>
      <c r="EB33" s="1150"/>
      <c r="EC33" s="1171"/>
      <c r="ED33" s="1172"/>
      <c r="EE33" s="1172"/>
      <c r="EF33" s="1172"/>
      <c r="EG33" s="1172"/>
      <c r="EH33" s="1172"/>
      <c r="EI33" s="1172"/>
      <c r="EJ33" s="1172"/>
      <c r="EK33" s="1823"/>
      <c r="EL33" s="1826"/>
      <c r="EN33" s="1839" t="s">
        <v>927</v>
      </c>
      <c r="EO33" s="747" t="s">
        <v>921</v>
      </c>
      <c r="EP33" s="748">
        <f>IF(IF(MONTH(入力表!$E$6)=12,YEAR(入力表!$E$6)+1&amp;"01",YEAR(入力表!$E$6)&amp;TEXT(MONTH(入力表!$E$6)+1,"00"))&gt;YEAR($D30)&amp;TEXT(MONTH($D30),"00"),COUNTIF(CY35:EC35,"")+COUNTIF(CY35:EC35,"●"),"")</f>
        <v>31</v>
      </c>
      <c r="EQ33" s="1138"/>
      <c r="ER33" s="749"/>
      <c r="ES33" s="749"/>
      <c r="ET33" s="749"/>
      <c r="EU33" s="749"/>
      <c r="EV33" s="749"/>
      <c r="EW33" s="749"/>
    </row>
    <row r="34" spans="1:153" s="729" customFormat="1" ht="14.25" thickBot="1">
      <c r="A34" s="1139" t="str">
        <f t="shared" si="180"/>
        <v>対象期間</v>
      </c>
      <c r="C34" s="736" t="s">
        <v>920</v>
      </c>
      <c r="D34" s="1147"/>
      <c r="E34" s="1147"/>
      <c r="F34" s="1147"/>
      <c r="G34" s="1147"/>
      <c r="H34" s="1147"/>
      <c r="I34" s="1147"/>
      <c r="J34" s="1147"/>
      <c r="K34" s="1147"/>
      <c r="L34" s="1147"/>
      <c r="M34" s="1147"/>
      <c r="N34" s="1147"/>
      <c r="O34" s="1147"/>
      <c r="P34" s="1147"/>
      <c r="Q34" s="1147"/>
      <c r="R34" s="1147"/>
      <c r="S34" s="1147"/>
      <c r="T34" s="1147"/>
      <c r="U34" s="1147"/>
      <c r="V34" s="1147"/>
      <c r="W34" s="1147"/>
      <c r="X34" s="1147"/>
      <c r="Y34" s="1147"/>
      <c r="Z34" s="1147"/>
      <c r="AA34" s="1147"/>
      <c r="AB34" s="1147"/>
      <c r="AC34" s="1147"/>
      <c r="AD34" s="1147"/>
      <c r="AE34" s="1147"/>
      <c r="AF34" s="1147"/>
      <c r="AG34" s="1149"/>
      <c r="AH34" s="1169"/>
      <c r="AI34" s="1170"/>
      <c r="AJ34" s="1170"/>
      <c r="AK34" s="1170"/>
      <c r="AL34" s="1170"/>
      <c r="AM34" s="1170"/>
      <c r="AN34" s="1170"/>
      <c r="AO34" s="1170"/>
      <c r="AP34" s="750">
        <f>COUNTIF(D34:AG34,"○")</f>
        <v>0</v>
      </c>
      <c r="AQ34" s="751">
        <f>+AP34+AQ26</f>
        <v>0</v>
      </c>
      <c r="AS34" s="1840"/>
      <c r="AT34" s="734" t="s">
        <v>923</v>
      </c>
      <c r="AU34" s="739">
        <f>IF(IF(MONTH(入力表!$E$6)=12,YEAR(入力表!$E$6)+1&amp;"01",YEAR(入力表!$E$6)&amp;TEXT(MONTH(入力表!$E$6)+1,"00"))&gt;YEAR($D30)&amp;TEXT(MONTH($D30),"00"),COUNTIF(D35:AH35,"●"),"")</f>
        <v>0</v>
      </c>
      <c r="AX34" s="752"/>
      <c r="AY34" s="752"/>
      <c r="AZ34" s="752"/>
      <c r="BB34" s="736" t="s">
        <v>920</v>
      </c>
      <c r="BC34" s="1185" t="s">
        <v>929</v>
      </c>
      <c r="BD34" s="1185"/>
      <c r="BE34" s="1185"/>
      <c r="BF34" s="1185"/>
      <c r="BG34" s="1185"/>
      <c r="BH34" s="1185"/>
      <c r="BI34" s="1185" t="s">
        <v>929</v>
      </c>
      <c r="BJ34" s="1185" t="s">
        <v>929</v>
      </c>
      <c r="BK34" s="1185"/>
      <c r="BL34" s="1185"/>
      <c r="BM34" s="1185"/>
      <c r="BN34" s="1185"/>
      <c r="BO34" s="1185"/>
      <c r="BP34" s="1185" t="s">
        <v>929</v>
      </c>
      <c r="BQ34" s="1185" t="s">
        <v>929</v>
      </c>
      <c r="BR34" s="1185"/>
      <c r="BS34" s="1185"/>
      <c r="BT34" s="1185"/>
      <c r="BU34" s="1185"/>
      <c r="BV34" s="1185"/>
      <c r="BW34" s="1185" t="s">
        <v>929</v>
      </c>
      <c r="BX34" s="1185" t="s">
        <v>929</v>
      </c>
      <c r="BY34" s="1185"/>
      <c r="BZ34" s="1185"/>
      <c r="CA34" s="1185"/>
      <c r="CB34" s="1185"/>
      <c r="CC34" s="1185"/>
      <c r="CD34" s="1185" t="s">
        <v>929</v>
      </c>
      <c r="CE34" s="1185" t="s">
        <v>929</v>
      </c>
      <c r="CF34" s="1149"/>
      <c r="CG34" s="1169"/>
      <c r="CH34" s="1170"/>
      <c r="CI34" s="1170"/>
      <c r="CJ34" s="1170"/>
      <c r="CK34" s="1170" t="s">
        <v>929</v>
      </c>
      <c r="CL34" s="1170" t="s">
        <v>929</v>
      </c>
      <c r="CM34" s="1170"/>
      <c r="CN34" s="1170"/>
      <c r="CO34" s="750">
        <f>COUNTIF(BC34:CF34,"○")</f>
        <v>9</v>
      </c>
      <c r="CP34" s="751">
        <f>+CO34+CP26</f>
        <v>14</v>
      </c>
      <c r="CR34" s="1840"/>
      <c r="CS34" s="734" t="s">
        <v>923</v>
      </c>
      <c r="CT34" s="739">
        <f>IF(IF(MONTH(入力表!$E$6)=12,YEAR(入力表!$E$6)+1&amp;"01",YEAR(入力表!$E$6)&amp;TEXT(MONTH(入力表!$E$6)+1,"00"))&gt;YEAR($D30)&amp;TEXT(MONTH($D30),"00"),COUNTIF(BC35:CG35,"●"),"")</f>
        <v>0</v>
      </c>
      <c r="CV34" s="1139" t="str">
        <f t="shared" si="181"/>
        <v>対象期間</v>
      </c>
      <c r="CX34" s="736" t="s">
        <v>920</v>
      </c>
      <c r="CY34" s="1185" t="s">
        <v>929</v>
      </c>
      <c r="CZ34" s="1185"/>
      <c r="DA34" s="1185"/>
      <c r="DB34" s="1185"/>
      <c r="DC34" s="1185"/>
      <c r="DD34" s="1185"/>
      <c r="DE34" s="1185" t="s">
        <v>929</v>
      </c>
      <c r="DF34" s="1185" t="s">
        <v>929</v>
      </c>
      <c r="DG34" s="1185"/>
      <c r="DH34" s="1185"/>
      <c r="DI34" s="1185"/>
      <c r="DJ34" s="1185"/>
      <c r="DK34" s="1185"/>
      <c r="DL34" s="1185" t="s">
        <v>929</v>
      </c>
      <c r="DM34" s="1185" t="s">
        <v>929</v>
      </c>
      <c r="DN34" s="1185"/>
      <c r="DO34" s="1185"/>
      <c r="DP34" s="1185"/>
      <c r="DQ34" s="1185"/>
      <c r="DR34" s="1185"/>
      <c r="DS34" s="1185" t="s">
        <v>929</v>
      </c>
      <c r="DT34" s="1185" t="s">
        <v>929</v>
      </c>
      <c r="DU34" s="1185"/>
      <c r="DV34" s="1185"/>
      <c r="DW34" s="1185"/>
      <c r="DX34" s="1185"/>
      <c r="DY34" s="1185"/>
      <c r="DZ34" s="1185" t="s">
        <v>929</v>
      </c>
      <c r="EA34" s="1185" t="s">
        <v>929</v>
      </c>
      <c r="EB34" s="1149"/>
      <c r="EC34" s="1169"/>
      <c r="ED34" s="1170"/>
      <c r="EE34" s="1170"/>
      <c r="EF34" s="1170"/>
      <c r="EG34" s="1170" t="s">
        <v>929</v>
      </c>
      <c r="EH34" s="1170" t="s">
        <v>929</v>
      </c>
      <c r="EI34" s="1170"/>
      <c r="EJ34" s="1170"/>
      <c r="EK34" s="750">
        <f>COUNTIF(CY34:EB34,"○")</f>
        <v>9</v>
      </c>
      <c r="EL34" s="751">
        <f>+EK34+EL26</f>
        <v>14</v>
      </c>
      <c r="EN34" s="1840"/>
      <c r="EO34" s="734" t="s">
        <v>923</v>
      </c>
      <c r="EP34" s="739">
        <f>IF(IF(MONTH(入力表!$E$6)=12,YEAR(入力表!$E$6)+1&amp;"01",YEAR(入力表!$E$6)&amp;TEXT(MONTH(入力表!$E$6)+1,"00"))&gt;YEAR($D30)&amp;TEXT(MONTH($D30),"00"),COUNTIF(CY35:EC35,"●"),"")</f>
        <v>9</v>
      </c>
      <c r="ER34" s="752"/>
      <c r="ES34" s="752"/>
      <c r="ET34" s="752"/>
      <c r="EU34" s="752"/>
      <c r="EV34" s="752"/>
      <c r="EW34" s="752"/>
    </row>
    <row r="35" spans="1:153" s="729" customFormat="1" ht="14.25" thickBot="1">
      <c r="A35" s="1139" t="str">
        <f t="shared" si="180"/>
        <v>対象期間</v>
      </c>
      <c r="C35" s="1154" t="s">
        <v>927</v>
      </c>
      <c r="D35" s="1155"/>
      <c r="E35" s="1155"/>
      <c r="F35" s="1155"/>
      <c r="G35" s="1155"/>
      <c r="H35" s="1155"/>
      <c r="I35" s="1155"/>
      <c r="J35" s="1155"/>
      <c r="K35" s="1155"/>
      <c r="L35" s="1155"/>
      <c r="M35" s="1155"/>
      <c r="N35" s="1155"/>
      <c r="O35" s="1155"/>
      <c r="P35" s="1155"/>
      <c r="Q35" s="1155"/>
      <c r="R35" s="1155"/>
      <c r="S35" s="1155"/>
      <c r="T35" s="1155"/>
      <c r="U35" s="1155"/>
      <c r="V35" s="1155"/>
      <c r="W35" s="1155"/>
      <c r="X35" s="1155"/>
      <c r="Y35" s="1155"/>
      <c r="Z35" s="1155"/>
      <c r="AA35" s="1155"/>
      <c r="AB35" s="1155"/>
      <c r="AC35" s="1155"/>
      <c r="AD35" s="1155"/>
      <c r="AE35" s="1155"/>
      <c r="AF35" s="1155"/>
      <c r="AG35" s="1156"/>
      <c r="AH35" s="1173"/>
      <c r="AI35" s="1174"/>
      <c r="AJ35" s="1174"/>
      <c r="AK35" s="1174"/>
      <c r="AL35" s="1174"/>
      <c r="AM35" s="1174"/>
      <c r="AN35" s="1174"/>
      <c r="AO35" s="1174"/>
      <c r="AP35" s="1177">
        <f>COUNTIF(D35:AG35,"●")</f>
        <v>0</v>
      </c>
      <c r="AQ35" s="1158">
        <f>+AP35+AQ27</f>
        <v>0</v>
      </c>
      <c r="AS35" s="1840"/>
      <c r="AT35" s="734" t="s">
        <v>925</v>
      </c>
      <c r="AU35" s="740">
        <f>IFERROR(+AU34/AU33,"")</f>
        <v>0</v>
      </c>
      <c r="AV35" s="741" t="str">
        <f>IF(AU35="","",IF(AU35&gt;=0.285,"4週8休以上",IF(AU35&gt;=0.25,"4週7休以上4週8休未満",IF(AU35&gt;=0.214,"4週6休以上4週7休未満",IF(0.214&gt;AU35,"4週6休未満")))))</f>
        <v>4週6休未満</v>
      </c>
      <c r="AX35" s="752"/>
      <c r="AY35" s="752"/>
      <c r="AZ35" s="752"/>
      <c r="BB35" s="1154" t="s">
        <v>927</v>
      </c>
      <c r="BC35" s="1155"/>
      <c r="BD35" s="1155"/>
      <c r="BE35" s="1155"/>
      <c r="BF35" s="1155"/>
      <c r="BG35" s="1155"/>
      <c r="BH35" s="1155"/>
      <c r="BI35" s="1155"/>
      <c r="BJ35" s="1155"/>
      <c r="BK35" s="1155"/>
      <c r="BL35" s="1155"/>
      <c r="BM35" s="1155"/>
      <c r="BN35" s="1155"/>
      <c r="BO35" s="1155"/>
      <c r="BP35" s="1155"/>
      <c r="BQ35" s="1155"/>
      <c r="BR35" s="1155"/>
      <c r="BS35" s="1155"/>
      <c r="BT35" s="1155"/>
      <c r="BU35" s="1155"/>
      <c r="BV35" s="1155"/>
      <c r="BW35" s="1155"/>
      <c r="BX35" s="1155"/>
      <c r="BY35" s="1155"/>
      <c r="BZ35" s="1155"/>
      <c r="CA35" s="1155"/>
      <c r="CB35" s="1155"/>
      <c r="CC35" s="1155"/>
      <c r="CD35" s="1155"/>
      <c r="CE35" s="1155"/>
      <c r="CF35" s="1156"/>
      <c r="CG35" s="1173"/>
      <c r="CH35" s="1174"/>
      <c r="CI35" s="1174"/>
      <c r="CJ35" s="1174"/>
      <c r="CK35" s="1174"/>
      <c r="CL35" s="1174"/>
      <c r="CM35" s="1174"/>
      <c r="CN35" s="1174"/>
      <c r="CO35" s="1177">
        <f>COUNTIF(BC35:CF35,"●")</f>
        <v>0</v>
      </c>
      <c r="CP35" s="1158">
        <f>+CO35+CP27</f>
        <v>0</v>
      </c>
      <c r="CR35" s="1840"/>
      <c r="CS35" s="734" t="s">
        <v>925</v>
      </c>
      <c r="CT35" s="740">
        <f>IFERROR(+CT34/CT33,"")</f>
        <v>0</v>
      </c>
      <c r="CU35" s="741" t="str">
        <f>IF(CT35="","",IF(CT35&gt;=0.285,"4週8休以上",IF(CT35&gt;=0.25,"4週7休以上4週8休未満",IF(CT35&gt;=0.214,"4週6休以上4週7休未満",IF(0.214&gt;CT35,"4週6休未満")))))</f>
        <v>4週6休未満</v>
      </c>
      <c r="CV35" s="1139" t="str">
        <f t="shared" si="181"/>
        <v>対象期間</v>
      </c>
      <c r="CX35" s="1154" t="s">
        <v>927</v>
      </c>
      <c r="CY35" s="1155" t="s">
        <v>930</v>
      </c>
      <c r="CZ35" s="1155"/>
      <c r="DA35" s="1155"/>
      <c r="DB35" s="1155"/>
      <c r="DC35" s="1155"/>
      <c r="DD35" s="1155"/>
      <c r="DE35" s="1155" t="s">
        <v>930</v>
      </c>
      <c r="DF35" s="1155" t="s">
        <v>930</v>
      </c>
      <c r="DG35" s="1155"/>
      <c r="DH35" s="1155"/>
      <c r="DI35" s="1155"/>
      <c r="DJ35" s="1155"/>
      <c r="DK35" s="1155"/>
      <c r="DL35" s="1155" t="s">
        <v>930</v>
      </c>
      <c r="DM35" s="1155" t="s">
        <v>930</v>
      </c>
      <c r="DN35" s="1155" t="s">
        <v>930</v>
      </c>
      <c r="DO35" s="1155"/>
      <c r="DP35" s="1155"/>
      <c r="DQ35" s="1155"/>
      <c r="DR35" s="1155"/>
      <c r="DS35" s="1155"/>
      <c r="DT35" s="1155" t="s">
        <v>930</v>
      </c>
      <c r="DU35" s="1155"/>
      <c r="DV35" s="1155"/>
      <c r="DW35" s="1155"/>
      <c r="DX35" s="1155"/>
      <c r="DY35" s="1155"/>
      <c r="DZ35" s="1155" t="s">
        <v>930</v>
      </c>
      <c r="EA35" s="1155" t="s">
        <v>930</v>
      </c>
      <c r="EB35" s="1156"/>
      <c r="EC35" s="1173"/>
      <c r="ED35" s="1174"/>
      <c r="EE35" s="1174"/>
      <c r="EF35" s="1174"/>
      <c r="EG35" s="1174" t="s">
        <v>930</v>
      </c>
      <c r="EH35" s="1174" t="s">
        <v>930</v>
      </c>
      <c r="EI35" s="1174"/>
      <c r="EJ35" s="1174"/>
      <c r="EK35" s="1177">
        <f>COUNTIF(CY35:EB35,"●")</f>
        <v>9</v>
      </c>
      <c r="EL35" s="1158">
        <f>+EK35+EL27</f>
        <v>14</v>
      </c>
      <c r="EN35" s="1840"/>
      <c r="EO35" s="734" t="s">
        <v>925</v>
      </c>
      <c r="EP35" s="740">
        <f>IFERROR(+EP34/EP33,"")</f>
        <v>0.29032258064516131</v>
      </c>
      <c r="EQ35" s="741" t="str">
        <f>IF(EP35="","",IF(EP35&gt;=0.285,"4週8休以上",IF(EP35&gt;=0.25,"4週7休以上4週8休未満",IF(EP35&gt;=0.214,"4週6休以上4週7休未満",IF(0.214&gt;EP35,"4週6休未満")))))</f>
        <v>4週8休以上</v>
      </c>
      <c r="ER35" s="752"/>
      <c r="ES35" s="752"/>
      <c r="ET35" s="752"/>
      <c r="EU35" s="752"/>
      <c r="EV35" s="752"/>
      <c r="EW35" s="752"/>
    </row>
    <row r="36" spans="1:153" s="729" customFormat="1" ht="14.25" thickBot="1">
      <c r="A36" s="1139"/>
      <c r="C36" s="778" t="s">
        <v>1956</v>
      </c>
      <c r="D36" s="1175"/>
      <c r="E36" s="1843" t="str">
        <f>IF(COUNTIF(E35:K35,"")&gt;=7,"",IF(COUNTIF(E35:K35,"●")&gt;=2,"OK","OUT"))</f>
        <v/>
      </c>
      <c r="F36" s="1844"/>
      <c r="G36" s="1844"/>
      <c r="H36" s="1844"/>
      <c r="I36" s="1844"/>
      <c r="J36" s="1844"/>
      <c r="K36" s="1845"/>
      <c r="L36" s="1843" t="str">
        <f>IF(COUNTIF(L35:R35,"")&gt;=7,"",IF(COUNTIF(L35:R35,"●")&gt;=2,"OK","OUT"))</f>
        <v/>
      </c>
      <c r="M36" s="1844"/>
      <c r="N36" s="1844"/>
      <c r="O36" s="1844"/>
      <c r="P36" s="1844"/>
      <c r="Q36" s="1844"/>
      <c r="R36" s="1845"/>
      <c r="S36" s="1843" t="str">
        <f>IF(COUNTIF(S35:Y35,"")&gt;=7,"",IF(COUNTIF(S35:Y35,"●")&gt;=2,"OK","OUT"))</f>
        <v/>
      </c>
      <c r="T36" s="1844"/>
      <c r="U36" s="1844"/>
      <c r="V36" s="1844"/>
      <c r="W36" s="1844"/>
      <c r="X36" s="1844"/>
      <c r="Y36" s="1845"/>
      <c r="Z36" s="1843" t="str">
        <f>IF(COUNTIF(Z35:AF35,"")&gt;=7,"",IF(COUNTIF(Z35:AF35,"●")&gt;=2,"OK","OUT"))</f>
        <v/>
      </c>
      <c r="AA36" s="1844"/>
      <c r="AB36" s="1844"/>
      <c r="AC36" s="1844"/>
      <c r="AD36" s="1844"/>
      <c r="AE36" s="1844"/>
      <c r="AF36" s="1845"/>
      <c r="AG36" s="1843" t="str">
        <f>IF(COUNTIF(AG35:AM35,"")&gt;=7,"",IF(COUNTIF(AG35:AM35,"●")&gt;=2,"OK","OUT"))</f>
        <v/>
      </c>
      <c r="AH36" s="1844"/>
      <c r="AI36" s="1844"/>
      <c r="AJ36" s="1844"/>
      <c r="AK36" s="1844"/>
      <c r="AL36" s="1844"/>
      <c r="AM36" s="1845"/>
      <c r="AN36" s="1846"/>
      <c r="AO36" s="1847"/>
      <c r="AP36" s="779"/>
      <c r="AQ36" s="780"/>
      <c r="AS36" s="1841"/>
      <c r="AT36" s="773" t="s">
        <v>1957</v>
      </c>
      <c r="AU36" s="1162" t="str">
        <f>IF(COUNTIF(D36:AO36,"OUT")&gt;=1,"OUT","OK")</f>
        <v>OK</v>
      </c>
      <c r="AV36" s="1153"/>
      <c r="AX36" s="752"/>
      <c r="AY36" s="752"/>
      <c r="AZ36" s="752"/>
      <c r="BB36" s="778" t="s">
        <v>1956</v>
      </c>
      <c r="BC36" s="1175"/>
      <c r="BD36" s="1843" t="str">
        <f>IF(COUNTIF(BD35:BJ35,"")&gt;=7,"",IF(COUNTIF(BD35:BJ35,"●")&gt;=2,"OK","OUT"))</f>
        <v/>
      </c>
      <c r="BE36" s="1844"/>
      <c r="BF36" s="1844"/>
      <c r="BG36" s="1844"/>
      <c r="BH36" s="1844"/>
      <c r="BI36" s="1844"/>
      <c r="BJ36" s="1845"/>
      <c r="BK36" s="1843" t="str">
        <f>IF(COUNTIF(BK35:BQ35,"")&gt;=7,"",IF(COUNTIF(BK35:BQ35,"●")&gt;=2,"OK","OUT"))</f>
        <v/>
      </c>
      <c r="BL36" s="1844"/>
      <c r="BM36" s="1844"/>
      <c r="BN36" s="1844"/>
      <c r="BO36" s="1844"/>
      <c r="BP36" s="1844"/>
      <c r="BQ36" s="1845"/>
      <c r="BR36" s="1843" t="str">
        <f>IF(COUNTIF(BR35:BX35,"")&gt;=7,"",IF(COUNTIF(BR35:BX35,"●")&gt;=2,"OK","OUT"))</f>
        <v/>
      </c>
      <c r="BS36" s="1844"/>
      <c r="BT36" s="1844"/>
      <c r="BU36" s="1844"/>
      <c r="BV36" s="1844"/>
      <c r="BW36" s="1844"/>
      <c r="BX36" s="1845"/>
      <c r="BY36" s="1843" t="str">
        <f>IF(COUNTIF(BY35:CE35,"")&gt;=7,"",IF(COUNTIF(BY35:CE35,"●")&gt;=2,"OK","OUT"))</f>
        <v/>
      </c>
      <c r="BZ36" s="1844"/>
      <c r="CA36" s="1844"/>
      <c r="CB36" s="1844"/>
      <c r="CC36" s="1844"/>
      <c r="CD36" s="1844"/>
      <c r="CE36" s="1845"/>
      <c r="CF36" s="1843" t="str">
        <f>IF(COUNTIF(CF35:CL35,"")&gt;=7,"",IF(COUNTIF(CF35:CL35,"●")&gt;=2,"OK","OUT"))</f>
        <v/>
      </c>
      <c r="CG36" s="1844"/>
      <c r="CH36" s="1844"/>
      <c r="CI36" s="1844"/>
      <c r="CJ36" s="1844"/>
      <c r="CK36" s="1844"/>
      <c r="CL36" s="1845"/>
      <c r="CM36" s="1846"/>
      <c r="CN36" s="1847"/>
      <c r="CO36" s="779"/>
      <c r="CP36" s="780"/>
      <c r="CR36" s="1841"/>
      <c r="CS36" s="773" t="s">
        <v>1957</v>
      </c>
      <c r="CT36" s="1162" t="str">
        <f>IF(COUNTIF(BC36:CN36,"OUT")&gt;=1,"OUT","OK")</f>
        <v>OK</v>
      </c>
      <c r="CU36" s="1153"/>
      <c r="CV36" s="1139"/>
      <c r="CX36" s="778" t="s">
        <v>1956</v>
      </c>
      <c r="CY36" s="1175"/>
      <c r="CZ36" s="1843" t="str">
        <f>IF(COUNTIF(CZ35:DF35,"")&gt;=7,"",IF(COUNTIF(CZ35:DF35,"●")&gt;=2,"OK","OUT"))</f>
        <v>OK</v>
      </c>
      <c r="DA36" s="1844"/>
      <c r="DB36" s="1844"/>
      <c r="DC36" s="1844"/>
      <c r="DD36" s="1844"/>
      <c r="DE36" s="1844"/>
      <c r="DF36" s="1845"/>
      <c r="DG36" s="1843" t="str">
        <f>IF(COUNTIF(DG35:DM35,"")&gt;=7,"",IF(COUNTIF(DG35:DM35,"●")&gt;=2,"OK","OUT"))</f>
        <v>OK</v>
      </c>
      <c r="DH36" s="1844"/>
      <c r="DI36" s="1844"/>
      <c r="DJ36" s="1844"/>
      <c r="DK36" s="1844"/>
      <c r="DL36" s="1844"/>
      <c r="DM36" s="1845"/>
      <c r="DN36" s="1843" t="str">
        <f>IF(COUNTIF(DN35:DT35,"")&gt;=7,"",IF(COUNTIF(DN35:DT35,"●")&gt;=2,"OK","OUT"))</f>
        <v>OK</v>
      </c>
      <c r="DO36" s="1844"/>
      <c r="DP36" s="1844"/>
      <c r="DQ36" s="1844"/>
      <c r="DR36" s="1844"/>
      <c r="DS36" s="1844"/>
      <c r="DT36" s="1845"/>
      <c r="DU36" s="1843" t="str">
        <f>IF(COUNTIF(DU35:EA35,"")&gt;=7,"",IF(COUNTIF(DU35:EA35,"●")&gt;=2,"OK","OUT"))</f>
        <v>OK</v>
      </c>
      <c r="DV36" s="1844"/>
      <c r="DW36" s="1844"/>
      <c r="DX36" s="1844"/>
      <c r="DY36" s="1844"/>
      <c r="DZ36" s="1844"/>
      <c r="EA36" s="1845"/>
      <c r="EB36" s="1843" t="str">
        <f>IF(COUNTIF(EB35:EH35,"")&gt;=7,"",IF(COUNTIF(EB35:EH35,"●")&gt;=2,"OK","OUT"))</f>
        <v>OK</v>
      </c>
      <c r="EC36" s="1844"/>
      <c r="ED36" s="1844"/>
      <c r="EE36" s="1844"/>
      <c r="EF36" s="1844"/>
      <c r="EG36" s="1844"/>
      <c r="EH36" s="1845"/>
      <c r="EI36" s="1846"/>
      <c r="EJ36" s="1847"/>
      <c r="EK36" s="779"/>
      <c r="EL36" s="780"/>
      <c r="EN36" s="1841"/>
      <c r="EO36" s="773" t="s">
        <v>1957</v>
      </c>
      <c r="EP36" s="1162" t="str">
        <f>IF(COUNTIF(CY36:EJ36,"OUT")&gt;=1,"OUT","OK")</f>
        <v>OK</v>
      </c>
      <c r="EQ36" s="1153"/>
      <c r="ER36" s="752"/>
      <c r="ES36" s="752"/>
      <c r="ET36" s="752"/>
      <c r="EU36" s="752"/>
      <c r="EV36" s="752"/>
      <c r="EW36" s="752"/>
    </row>
    <row r="37" spans="1:153" ht="14.25" thickBot="1">
      <c r="A37" s="1139" t="str">
        <f t="shared" si="180"/>
        <v>対象期間</v>
      </c>
      <c r="AH37" s="1179"/>
      <c r="AX37" s="708"/>
      <c r="AY37" s="708"/>
      <c r="AZ37" s="708"/>
      <c r="CG37" s="1179"/>
      <c r="CV37" s="1139" t="str">
        <f t="shared" si="181"/>
        <v>対象期間</v>
      </c>
      <c r="EC37" s="1179"/>
      <c r="ER37" s="708"/>
      <c r="ES37" s="708"/>
      <c r="ET37" s="708"/>
      <c r="EU37" s="708"/>
      <c r="EV37" s="708"/>
      <c r="EW37" s="708"/>
    </row>
    <row r="38" spans="1:153" ht="13.5" customHeight="1">
      <c r="A38" s="1139" t="str">
        <f t="shared" ref="A38:A45" si="296">IF($AU$38="","","対象期間")</f>
        <v>対象期間</v>
      </c>
      <c r="C38" s="733" t="s">
        <v>917</v>
      </c>
      <c r="D38" s="1819">
        <f>D30+MONTH(1)</f>
        <v>7</v>
      </c>
      <c r="E38" s="1820"/>
      <c r="F38" s="1820"/>
      <c r="G38" s="1820"/>
      <c r="H38" s="1820"/>
      <c r="I38" s="1820"/>
      <c r="J38" s="1820"/>
      <c r="K38" s="1820"/>
      <c r="L38" s="1820"/>
      <c r="M38" s="1820"/>
      <c r="N38" s="1820"/>
      <c r="O38" s="1820"/>
      <c r="P38" s="1820"/>
      <c r="Q38" s="1820"/>
      <c r="R38" s="1820"/>
      <c r="S38" s="1820"/>
      <c r="T38" s="1820"/>
      <c r="U38" s="1820"/>
      <c r="V38" s="1820"/>
      <c r="W38" s="1820"/>
      <c r="X38" s="1820"/>
      <c r="Y38" s="1820"/>
      <c r="Z38" s="1820"/>
      <c r="AA38" s="1820"/>
      <c r="AB38" s="1820"/>
      <c r="AC38" s="1820"/>
      <c r="AD38" s="1820"/>
      <c r="AE38" s="1820"/>
      <c r="AF38" s="1820"/>
      <c r="AG38" s="1820"/>
      <c r="AH38" s="1855"/>
      <c r="AI38" s="1836">
        <f>D38+1</f>
        <v>8</v>
      </c>
      <c r="AJ38" s="1837"/>
      <c r="AK38" s="1837"/>
      <c r="AL38" s="1837"/>
      <c r="AM38" s="1837"/>
      <c r="AN38" s="1837"/>
      <c r="AO38" s="1842"/>
      <c r="AP38" s="1821" t="s">
        <v>918</v>
      </c>
      <c r="AQ38" s="1824" t="s">
        <v>919</v>
      </c>
      <c r="AS38" s="1827" t="s">
        <v>920</v>
      </c>
      <c r="AT38" s="734" t="s">
        <v>921</v>
      </c>
      <c r="AU38" s="735">
        <f>IF(IF(MONTH(入力表!$E$6)=12,YEAR(入力表!$E$6)+1&amp;"01",YEAR(入力表!$E$6)&amp;TEXT(MONTH(入力表!$E$6)+1,"00"))&gt;YEAR($D38)&amp;TEXT(MONTH($D38),"00"),COUNTIF(D42:AH42,"")+COUNTIF(D42:AH42,"○"),"")</f>
        <v>31</v>
      </c>
      <c r="AV38" s="1137"/>
      <c r="AX38" s="708"/>
      <c r="AY38" s="708"/>
      <c r="AZ38" s="708"/>
      <c r="BB38" s="733" t="s">
        <v>917</v>
      </c>
      <c r="BC38" s="1819">
        <f>BC30+MONTH(1)</f>
        <v>7</v>
      </c>
      <c r="BD38" s="1820"/>
      <c r="BE38" s="1820"/>
      <c r="BF38" s="1820"/>
      <c r="BG38" s="1820"/>
      <c r="BH38" s="1820"/>
      <c r="BI38" s="1820"/>
      <c r="BJ38" s="1820"/>
      <c r="BK38" s="1820"/>
      <c r="BL38" s="1820"/>
      <c r="BM38" s="1820"/>
      <c r="BN38" s="1820"/>
      <c r="BO38" s="1820"/>
      <c r="BP38" s="1820"/>
      <c r="BQ38" s="1820"/>
      <c r="BR38" s="1820"/>
      <c r="BS38" s="1820"/>
      <c r="BT38" s="1820"/>
      <c r="BU38" s="1820"/>
      <c r="BV38" s="1820"/>
      <c r="BW38" s="1820"/>
      <c r="BX38" s="1820"/>
      <c r="BY38" s="1820"/>
      <c r="BZ38" s="1820"/>
      <c r="CA38" s="1820"/>
      <c r="CB38" s="1820"/>
      <c r="CC38" s="1820"/>
      <c r="CD38" s="1820"/>
      <c r="CE38" s="1820"/>
      <c r="CF38" s="1820"/>
      <c r="CG38" s="1855"/>
      <c r="CH38" s="1836">
        <f>BC38+1</f>
        <v>8</v>
      </c>
      <c r="CI38" s="1837"/>
      <c r="CJ38" s="1837"/>
      <c r="CK38" s="1837"/>
      <c r="CL38" s="1837"/>
      <c r="CM38" s="1837"/>
      <c r="CN38" s="1842"/>
      <c r="CO38" s="1821" t="s">
        <v>918</v>
      </c>
      <c r="CP38" s="1824" t="s">
        <v>919</v>
      </c>
      <c r="CR38" s="1827" t="s">
        <v>920</v>
      </c>
      <c r="CS38" s="734" t="s">
        <v>921</v>
      </c>
      <c r="CT38" s="735">
        <f>IF(IF(MONTH(入力表!$E$6)=12,YEAR(入力表!$E$6)+1&amp;"01",YEAR(入力表!$E$6)&amp;TEXT(MONTH(入力表!$E$6)+1,"00"))&gt;YEAR($D38)&amp;TEXT(MONTH($D38),"00"),COUNTIF(BC42:CG42,"")+COUNTIF(BC42:CG42,"○"),"")</f>
        <v>31</v>
      </c>
      <c r="CU38" s="1137"/>
      <c r="CV38" s="1139" t="str">
        <f t="shared" ref="CV38:CV45" si="297">IF($AU$38="","","対象期間")</f>
        <v>対象期間</v>
      </c>
      <c r="CX38" s="733" t="s">
        <v>917</v>
      </c>
      <c r="CY38" s="1819">
        <f>CY30+MONTH(1)</f>
        <v>7</v>
      </c>
      <c r="CZ38" s="1820"/>
      <c r="DA38" s="1820"/>
      <c r="DB38" s="1820"/>
      <c r="DC38" s="1820"/>
      <c r="DD38" s="1820"/>
      <c r="DE38" s="1820"/>
      <c r="DF38" s="1820"/>
      <c r="DG38" s="1820"/>
      <c r="DH38" s="1820"/>
      <c r="DI38" s="1820"/>
      <c r="DJ38" s="1820"/>
      <c r="DK38" s="1820"/>
      <c r="DL38" s="1820"/>
      <c r="DM38" s="1820"/>
      <c r="DN38" s="1820"/>
      <c r="DO38" s="1820"/>
      <c r="DP38" s="1820"/>
      <c r="DQ38" s="1820"/>
      <c r="DR38" s="1820"/>
      <c r="DS38" s="1820"/>
      <c r="DT38" s="1820"/>
      <c r="DU38" s="1820"/>
      <c r="DV38" s="1820"/>
      <c r="DW38" s="1820"/>
      <c r="DX38" s="1820"/>
      <c r="DY38" s="1820"/>
      <c r="DZ38" s="1820"/>
      <c r="EA38" s="1820"/>
      <c r="EB38" s="1820"/>
      <c r="EC38" s="1855"/>
      <c r="ED38" s="1836">
        <f>CY38+1</f>
        <v>8</v>
      </c>
      <c r="EE38" s="1837"/>
      <c r="EF38" s="1837"/>
      <c r="EG38" s="1837"/>
      <c r="EH38" s="1837"/>
      <c r="EI38" s="1837"/>
      <c r="EJ38" s="1842"/>
      <c r="EK38" s="1821" t="s">
        <v>918</v>
      </c>
      <c r="EL38" s="1824" t="s">
        <v>919</v>
      </c>
      <c r="EN38" s="1827" t="s">
        <v>920</v>
      </c>
      <c r="EO38" s="734" t="s">
        <v>921</v>
      </c>
      <c r="EP38" s="735">
        <f>IF(IF(MONTH(入力表!$E$6)=12,YEAR(入力表!$E$6)+1&amp;"01",YEAR(入力表!$E$6)&amp;TEXT(MONTH(入力表!$E$6)+1,"00"))&gt;YEAR($D38)&amp;TEXT(MONTH($D38),"00"),COUNTIF(CY42:EC42,"")+COUNTIF(CY42:EC42,"○"),"")</f>
        <v>31</v>
      </c>
      <c r="EQ38" s="1137"/>
      <c r="ER38" s="708"/>
      <c r="ES38" s="708"/>
      <c r="ET38" s="708"/>
      <c r="EU38" s="708"/>
      <c r="EV38" s="708"/>
      <c r="EW38" s="708"/>
    </row>
    <row r="39" spans="1:153" ht="14.25" thickBot="1">
      <c r="A39" s="1139" t="str">
        <f t="shared" si="296"/>
        <v>対象期間</v>
      </c>
      <c r="C39" s="736" t="s">
        <v>922</v>
      </c>
      <c r="D39" s="774">
        <f>DATE($M$7,D38,1)</f>
        <v>45839</v>
      </c>
      <c r="E39" s="774">
        <f>D39+1</f>
        <v>45840</v>
      </c>
      <c r="F39" s="774">
        <f t="shared" ref="F39" si="298">E39+1</f>
        <v>45841</v>
      </c>
      <c r="G39" s="737">
        <f t="shared" ref="G39" si="299">F39+1</f>
        <v>45842</v>
      </c>
      <c r="H39" s="737">
        <f t="shared" ref="H39" si="300">G39+1</f>
        <v>45843</v>
      </c>
      <c r="I39" s="737">
        <f t="shared" ref="I39" si="301">H39+1</f>
        <v>45844</v>
      </c>
      <c r="J39" s="737">
        <f t="shared" ref="J39" si="302">I39+1</f>
        <v>45845</v>
      </c>
      <c r="K39" s="737">
        <f t="shared" ref="K39" si="303">J39+1</f>
        <v>45846</v>
      </c>
      <c r="L39" s="737">
        <f t="shared" ref="L39" si="304">K39+1</f>
        <v>45847</v>
      </c>
      <c r="M39" s="737">
        <f t="shared" ref="M39" si="305">L39+1</f>
        <v>45848</v>
      </c>
      <c r="N39" s="737">
        <f t="shared" ref="N39" si="306">M39+1</f>
        <v>45849</v>
      </c>
      <c r="O39" s="737">
        <f t="shared" ref="O39" si="307">N39+1</f>
        <v>45850</v>
      </c>
      <c r="P39" s="737">
        <f t="shared" ref="P39" si="308">O39+1</f>
        <v>45851</v>
      </c>
      <c r="Q39" s="737">
        <f t="shared" ref="Q39" si="309">P39+1</f>
        <v>45852</v>
      </c>
      <c r="R39" s="737">
        <f t="shared" ref="R39" si="310">Q39+1</f>
        <v>45853</v>
      </c>
      <c r="S39" s="737">
        <f t="shared" ref="S39" si="311">R39+1</f>
        <v>45854</v>
      </c>
      <c r="T39" s="737">
        <f t="shared" ref="T39" si="312">S39+1</f>
        <v>45855</v>
      </c>
      <c r="U39" s="737">
        <f t="shared" ref="U39" si="313">T39+1</f>
        <v>45856</v>
      </c>
      <c r="V39" s="737">
        <f t="shared" ref="V39" si="314">U39+1</f>
        <v>45857</v>
      </c>
      <c r="W39" s="737">
        <f t="shared" ref="W39" si="315">V39+1</f>
        <v>45858</v>
      </c>
      <c r="X39" s="737">
        <f t="shared" ref="X39" si="316">W39+1</f>
        <v>45859</v>
      </c>
      <c r="Y39" s="737">
        <f t="shared" ref="Y39" si="317">X39+1</f>
        <v>45860</v>
      </c>
      <c r="Z39" s="737">
        <f t="shared" ref="Z39" si="318">Y39+1</f>
        <v>45861</v>
      </c>
      <c r="AA39" s="737">
        <f t="shared" ref="AA39" si="319">Z39+1</f>
        <v>45862</v>
      </c>
      <c r="AB39" s="737">
        <f t="shared" ref="AB39" si="320">AA39+1</f>
        <v>45863</v>
      </c>
      <c r="AC39" s="737">
        <f t="shared" ref="AC39" si="321">AB39+1</f>
        <v>45864</v>
      </c>
      <c r="AD39" s="737">
        <f t="shared" ref="AD39" si="322">AC39+1</f>
        <v>45865</v>
      </c>
      <c r="AE39" s="737">
        <f t="shared" ref="AE39" si="323">AD39+1</f>
        <v>45866</v>
      </c>
      <c r="AF39" s="737">
        <f t="shared" ref="AF39" si="324">AE39+1</f>
        <v>45867</v>
      </c>
      <c r="AG39" s="1148">
        <f t="shared" ref="AG39" si="325">AF39+1</f>
        <v>45868</v>
      </c>
      <c r="AH39" s="1163">
        <f t="shared" ref="AH39" si="326">AG39+1</f>
        <v>45869</v>
      </c>
      <c r="AI39" s="1168">
        <f t="shared" ref="AI39" si="327">AH39+1</f>
        <v>45870</v>
      </c>
      <c r="AJ39" s="1168">
        <f t="shared" ref="AJ39" si="328">AI39+1</f>
        <v>45871</v>
      </c>
      <c r="AK39" s="1168">
        <f t="shared" ref="AK39" si="329">AJ39+1</f>
        <v>45872</v>
      </c>
      <c r="AL39" s="1168">
        <f t="shared" ref="AL39" si="330">AK39+1</f>
        <v>45873</v>
      </c>
      <c r="AM39" s="1168">
        <f t="shared" ref="AM39" si="331">AL39+1</f>
        <v>45874</v>
      </c>
      <c r="AN39" s="1168">
        <f t="shared" ref="AN39" si="332">AM39+1</f>
        <v>45875</v>
      </c>
      <c r="AO39" s="1168">
        <f t="shared" ref="AO39" si="333">AN39+1</f>
        <v>45876</v>
      </c>
      <c r="AP39" s="1822"/>
      <c r="AQ39" s="1825"/>
      <c r="AS39" s="1827"/>
      <c r="AT39" s="734" t="s">
        <v>923</v>
      </c>
      <c r="AU39" s="739">
        <f>IF(IF(MONTH(入力表!$E$6)=12,YEAR(入力表!$E$6)+1&amp;"01",YEAR(入力表!$E$6)&amp;TEXT(MONTH(入力表!$E$6)+1,"00"))&gt;YEAR($D38)&amp;TEXT(MONTH($D38),"00"),COUNTIF(D42:AH42,"○"),"")</f>
        <v>0</v>
      </c>
      <c r="AX39" s="708"/>
      <c r="AY39" s="708"/>
      <c r="AZ39" s="708"/>
      <c r="BB39" s="736" t="s">
        <v>922</v>
      </c>
      <c r="BC39" s="774">
        <f>DATE($M$7,BC38,1)</f>
        <v>45839</v>
      </c>
      <c r="BD39" s="774">
        <f>BC39+1</f>
        <v>45840</v>
      </c>
      <c r="BE39" s="774">
        <f t="shared" ref="BE39" si="334">BD39+1</f>
        <v>45841</v>
      </c>
      <c r="BF39" s="737">
        <f t="shared" ref="BF39" si="335">BE39+1</f>
        <v>45842</v>
      </c>
      <c r="BG39" s="737">
        <f t="shared" ref="BG39" si="336">BF39+1</f>
        <v>45843</v>
      </c>
      <c r="BH39" s="737">
        <f t="shared" ref="BH39" si="337">BG39+1</f>
        <v>45844</v>
      </c>
      <c r="BI39" s="737">
        <f t="shared" ref="BI39" si="338">BH39+1</f>
        <v>45845</v>
      </c>
      <c r="BJ39" s="737">
        <f t="shared" ref="BJ39" si="339">BI39+1</f>
        <v>45846</v>
      </c>
      <c r="BK39" s="737">
        <f t="shared" ref="BK39" si="340">BJ39+1</f>
        <v>45847</v>
      </c>
      <c r="BL39" s="737">
        <f t="shared" ref="BL39" si="341">BK39+1</f>
        <v>45848</v>
      </c>
      <c r="BM39" s="737">
        <f t="shared" ref="BM39" si="342">BL39+1</f>
        <v>45849</v>
      </c>
      <c r="BN39" s="737">
        <f t="shared" ref="BN39" si="343">BM39+1</f>
        <v>45850</v>
      </c>
      <c r="BO39" s="737">
        <f t="shared" ref="BO39" si="344">BN39+1</f>
        <v>45851</v>
      </c>
      <c r="BP39" s="737">
        <f t="shared" ref="BP39" si="345">BO39+1</f>
        <v>45852</v>
      </c>
      <c r="BQ39" s="737">
        <f t="shared" ref="BQ39" si="346">BP39+1</f>
        <v>45853</v>
      </c>
      <c r="BR39" s="737">
        <f t="shared" ref="BR39" si="347">BQ39+1</f>
        <v>45854</v>
      </c>
      <c r="BS39" s="737">
        <f t="shared" ref="BS39" si="348">BR39+1</f>
        <v>45855</v>
      </c>
      <c r="BT39" s="737">
        <f t="shared" ref="BT39" si="349">BS39+1</f>
        <v>45856</v>
      </c>
      <c r="BU39" s="737">
        <f t="shared" ref="BU39" si="350">BT39+1</f>
        <v>45857</v>
      </c>
      <c r="BV39" s="737">
        <f t="shared" ref="BV39" si="351">BU39+1</f>
        <v>45858</v>
      </c>
      <c r="BW39" s="737">
        <f t="shared" ref="BW39" si="352">BV39+1</f>
        <v>45859</v>
      </c>
      <c r="BX39" s="737">
        <f t="shared" ref="BX39" si="353">BW39+1</f>
        <v>45860</v>
      </c>
      <c r="BY39" s="737">
        <f t="shared" ref="BY39" si="354">BX39+1</f>
        <v>45861</v>
      </c>
      <c r="BZ39" s="737">
        <f t="shared" ref="BZ39" si="355">BY39+1</f>
        <v>45862</v>
      </c>
      <c r="CA39" s="737">
        <f t="shared" ref="CA39" si="356">BZ39+1</f>
        <v>45863</v>
      </c>
      <c r="CB39" s="737">
        <f t="shared" ref="CB39" si="357">CA39+1</f>
        <v>45864</v>
      </c>
      <c r="CC39" s="737">
        <f t="shared" ref="CC39" si="358">CB39+1</f>
        <v>45865</v>
      </c>
      <c r="CD39" s="737">
        <f t="shared" ref="CD39" si="359">CC39+1</f>
        <v>45866</v>
      </c>
      <c r="CE39" s="737">
        <f t="shared" ref="CE39" si="360">CD39+1</f>
        <v>45867</v>
      </c>
      <c r="CF39" s="1148">
        <f t="shared" ref="CF39" si="361">CE39+1</f>
        <v>45868</v>
      </c>
      <c r="CG39" s="1163">
        <f t="shared" ref="CG39" si="362">CF39+1</f>
        <v>45869</v>
      </c>
      <c r="CH39" s="1168">
        <f t="shared" ref="CH39" si="363">CG39+1</f>
        <v>45870</v>
      </c>
      <c r="CI39" s="1168">
        <f t="shared" ref="CI39" si="364">CH39+1</f>
        <v>45871</v>
      </c>
      <c r="CJ39" s="1168">
        <f t="shared" ref="CJ39" si="365">CI39+1</f>
        <v>45872</v>
      </c>
      <c r="CK39" s="1168">
        <f t="shared" ref="CK39" si="366">CJ39+1</f>
        <v>45873</v>
      </c>
      <c r="CL39" s="1168">
        <f t="shared" ref="CL39" si="367">CK39+1</f>
        <v>45874</v>
      </c>
      <c r="CM39" s="1168">
        <f t="shared" ref="CM39" si="368">CL39+1</f>
        <v>45875</v>
      </c>
      <c r="CN39" s="1168">
        <f t="shared" ref="CN39" si="369">CM39+1</f>
        <v>45876</v>
      </c>
      <c r="CO39" s="1822"/>
      <c r="CP39" s="1825"/>
      <c r="CR39" s="1827"/>
      <c r="CS39" s="734" t="s">
        <v>923</v>
      </c>
      <c r="CT39" s="739">
        <f>IF(IF(MONTH(入力表!$E$6)=12,YEAR(入力表!$E$6)+1&amp;"01",YEAR(入力表!$E$6)&amp;TEXT(MONTH(入力表!$E$6)+1,"00"))&gt;YEAR($D38)&amp;TEXT(MONTH($D38),"00"),COUNTIF(BC42:CG42,"○"),"")</f>
        <v>8</v>
      </c>
      <c r="CV39" s="1139" t="str">
        <f t="shared" si="297"/>
        <v>対象期間</v>
      </c>
      <c r="CX39" s="736" t="s">
        <v>922</v>
      </c>
      <c r="CY39" s="774">
        <f>DATE($M$7,CY38,1)</f>
        <v>45839</v>
      </c>
      <c r="CZ39" s="774">
        <f>CY39+1</f>
        <v>45840</v>
      </c>
      <c r="DA39" s="774">
        <f t="shared" ref="DA39" si="370">CZ39+1</f>
        <v>45841</v>
      </c>
      <c r="DB39" s="737">
        <f t="shared" ref="DB39" si="371">DA39+1</f>
        <v>45842</v>
      </c>
      <c r="DC39" s="737">
        <f t="shared" ref="DC39" si="372">DB39+1</f>
        <v>45843</v>
      </c>
      <c r="DD39" s="737">
        <f t="shared" ref="DD39" si="373">DC39+1</f>
        <v>45844</v>
      </c>
      <c r="DE39" s="737">
        <f t="shared" ref="DE39" si="374">DD39+1</f>
        <v>45845</v>
      </c>
      <c r="DF39" s="737">
        <f t="shared" ref="DF39" si="375">DE39+1</f>
        <v>45846</v>
      </c>
      <c r="DG39" s="737">
        <f t="shared" ref="DG39" si="376">DF39+1</f>
        <v>45847</v>
      </c>
      <c r="DH39" s="737">
        <f t="shared" ref="DH39" si="377">DG39+1</f>
        <v>45848</v>
      </c>
      <c r="DI39" s="737">
        <f t="shared" ref="DI39" si="378">DH39+1</f>
        <v>45849</v>
      </c>
      <c r="DJ39" s="737">
        <f t="shared" ref="DJ39" si="379">DI39+1</f>
        <v>45850</v>
      </c>
      <c r="DK39" s="737">
        <f t="shared" ref="DK39" si="380">DJ39+1</f>
        <v>45851</v>
      </c>
      <c r="DL39" s="737">
        <f t="shared" ref="DL39" si="381">DK39+1</f>
        <v>45852</v>
      </c>
      <c r="DM39" s="737">
        <f t="shared" ref="DM39" si="382">DL39+1</f>
        <v>45853</v>
      </c>
      <c r="DN39" s="737">
        <f t="shared" ref="DN39" si="383">DM39+1</f>
        <v>45854</v>
      </c>
      <c r="DO39" s="737">
        <f t="shared" ref="DO39" si="384">DN39+1</f>
        <v>45855</v>
      </c>
      <c r="DP39" s="737">
        <f t="shared" ref="DP39" si="385">DO39+1</f>
        <v>45856</v>
      </c>
      <c r="DQ39" s="737">
        <f t="shared" ref="DQ39" si="386">DP39+1</f>
        <v>45857</v>
      </c>
      <c r="DR39" s="737">
        <f t="shared" ref="DR39" si="387">DQ39+1</f>
        <v>45858</v>
      </c>
      <c r="DS39" s="737">
        <f t="shared" ref="DS39" si="388">DR39+1</f>
        <v>45859</v>
      </c>
      <c r="DT39" s="737">
        <f t="shared" ref="DT39" si="389">DS39+1</f>
        <v>45860</v>
      </c>
      <c r="DU39" s="737">
        <f t="shared" ref="DU39" si="390">DT39+1</f>
        <v>45861</v>
      </c>
      <c r="DV39" s="737">
        <f t="shared" ref="DV39" si="391">DU39+1</f>
        <v>45862</v>
      </c>
      <c r="DW39" s="737">
        <f t="shared" ref="DW39" si="392">DV39+1</f>
        <v>45863</v>
      </c>
      <c r="DX39" s="737">
        <f t="shared" ref="DX39" si="393">DW39+1</f>
        <v>45864</v>
      </c>
      <c r="DY39" s="737">
        <f t="shared" ref="DY39" si="394">DX39+1</f>
        <v>45865</v>
      </c>
      <c r="DZ39" s="737">
        <f t="shared" ref="DZ39" si="395">DY39+1</f>
        <v>45866</v>
      </c>
      <c r="EA39" s="737">
        <f t="shared" ref="EA39" si="396">DZ39+1</f>
        <v>45867</v>
      </c>
      <c r="EB39" s="1148">
        <f t="shared" ref="EB39" si="397">EA39+1</f>
        <v>45868</v>
      </c>
      <c r="EC39" s="1163">
        <f t="shared" ref="EC39" si="398">EB39+1</f>
        <v>45869</v>
      </c>
      <c r="ED39" s="1168">
        <f t="shared" ref="ED39" si="399">EC39+1</f>
        <v>45870</v>
      </c>
      <c r="EE39" s="1168">
        <f t="shared" ref="EE39" si="400">ED39+1</f>
        <v>45871</v>
      </c>
      <c r="EF39" s="1168">
        <f t="shared" ref="EF39" si="401">EE39+1</f>
        <v>45872</v>
      </c>
      <c r="EG39" s="1168">
        <f t="shared" ref="EG39" si="402">EF39+1</f>
        <v>45873</v>
      </c>
      <c r="EH39" s="1168">
        <f t="shared" ref="EH39" si="403">EG39+1</f>
        <v>45874</v>
      </c>
      <c r="EI39" s="1168">
        <f t="shared" ref="EI39" si="404">EH39+1</f>
        <v>45875</v>
      </c>
      <c r="EJ39" s="1168">
        <f t="shared" ref="EJ39" si="405">EI39+1</f>
        <v>45876</v>
      </c>
      <c r="EK39" s="1822"/>
      <c r="EL39" s="1825"/>
      <c r="EN39" s="1827"/>
      <c r="EO39" s="734" t="s">
        <v>923</v>
      </c>
      <c r="EP39" s="739">
        <f>IF(IF(MONTH(入力表!$E$6)=12,YEAR(入力表!$E$6)+1&amp;"01",YEAR(入力表!$E$6)&amp;TEXT(MONTH(入力表!$E$6)+1,"00"))&gt;YEAR($D38)&amp;TEXT(MONTH($D38),"00"),COUNTIF(CY42:EC42,"○"),"")</f>
        <v>8</v>
      </c>
      <c r="ER39" s="708"/>
      <c r="ES39" s="708"/>
      <c r="ET39" s="708"/>
      <c r="EU39" s="708"/>
      <c r="EV39" s="708"/>
      <c r="EW39" s="708"/>
    </row>
    <row r="40" spans="1:153" ht="14.25" thickBot="1">
      <c r="A40" s="1139" t="str">
        <f t="shared" si="296"/>
        <v>対象期間</v>
      </c>
      <c r="C40" s="736" t="s">
        <v>924</v>
      </c>
      <c r="D40" s="1146" t="str">
        <f>TEXT(WEEKDAY(+D39),"aaa")</f>
        <v>火</v>
      </c>
      <c r="E40" s="1146" t="str">
        <f>TEXT(WEEKDAY(+E39),"aaa")</f>
        <v>水</v>
      </c>
      <c r="F40" s="1146" t="str">
        <f t="shared" ref="F40:AE40" si="406">TEXT(WEEKDAY(+F39),"aaa")</f>
        <v>木</v>
      </c>
      <c r="G40" s="1147" t="str">
        <f t="shared" si="406"/>
        <v>金</v>
      </c>
      <c r="H40" s="1147" t="str">
        <f t="shared" si="406"/>
        <v>土</v>
      </c>
      <c r="I40" s="1147" t="str">
        <f t="shared" si="406"/>
        <v>日</v>
      </c>
      <c r="J40" s="1147" t="str">
        <f t="shared" si="406"/>
        <v>月</v>
      </c>
      <c r="K40" s="1147" t="str">
        <f t="shared" si="406"/>
        <v>火</v>
      </c>
      <c r="L40" s="1147" t="str">
        <f t="shared" si="406"/>
        <v>水</v>
      </c>
      <c r="M40" s="1147" t="str">
        <f t="shared" si="406"/>
        <v>木</v>
      </c>
      <c r="N40" s="1147" t="str">
        <f t="shared" si="406"/>
        <v>金</v>
      </c>
      <c r="O40" s="1147" t="str">
        <f t="shared" si="406"/>
        <v>土</v>
      </c>
      <c r="P40" s="1147" t="str">
        <f t="shared" si="406"/>
        <v>日</v>
      </c>
      <c r="Q40" s="1147" t="str">
        <f t="shared" si="406"/>
        <v>月</v>
      </c>
      <c r="R40" s="1147" t="str">
        <f t="shared" si="406"/>
        <v>火</v>
      </c>
      <c r="S40" s="1147" t="str">
        <f t="shared" si="406"/>
        <v>水</v>
      </c>
      <c r="T40" s="1147" t="str">
        <f t="shared" si="406"/>
        <v>木</v>
      </c>
      <c r="U40" s="1147" t="str">
        <f t="shared" si="406"/>
        <v>金</v>
      </c>
      <c r="V40" s="1147" t="str">
        <f t="shared" si="406"/>
        <v>土</v>
      </c>
      <c r="W40" s="1147" t="str">
        <f t="shared" si="406"/>
        <v>日</v>
      </c>
      <c r="X40" s="1147" t="str">
        <f t="shared" si="406"/>
        <v>月</v>
      </c>
      <c r="Y40" s="1147" t="str">
        <f t="shared" si="406"/>
        <v>火</v>
      </c>
      <c r="Z40" s="1147" t="str">
        <f t="shared" si="406"/>
        <v>水</v>
      </c>
      <c r="AA40" s="1147" t="str">
        <f t="shared" si="406"/>
        <v>木</v>
      </c>
      <c r="AB40" s="1147" t="str">
        <f t="shared" si="406"/>
        <v>金</v>
      </c>
      <c r="AC40" s="1147" t="str">
        <f t="shared" si="406"/>
        <v>土</v>
      </c>
      <c r="AD40" s="1147" t="str">
        <f t="shared" si="406"/>
        <v>日</v>
      </c>
      <c r="AE40" s="1147" t="str">
        <f t="shared" si="406"/>
        <v>月</v>
      </c>
      <c r="AF40" s="1147" t="str">
        <f>IF(AF39="／","／",TEXT(WEEKDAY(+AF39),"aaa"))</f>
        <v>火</v>
      </c>
      <c r="AG40" s="1149" t="str">
        <f t="shared" ref="AG40:AO40" si="407">IF(AG39="／","／",TEXT(WEEKDAY(+AG39),"aaa"))</f>
        <v>水</v>
      </c>
      <c r="AH40" s="1164" t="str">
        <f t="shared" si="407"/>
        <v>木</v>
      </c>
      <c r="AI40" s="1170" t="str">
        <f t="shared" si="407"/>
        <v>金</v>
      </c>
      <c r="AJ40" s="1170" t="str">
        <f t="shared" si="407"/>
        <v>土</v>
      </c>
      <c r="AK40" s="1170" t="str">
        <f t="shared" si="407"/>
        <v>日</v>
      </c>
      <c r="AL40" s="1170" t="str">
        <f t="shared" si="407"/>
        <v>月</v>
      </c>
      <c r="AM40" s="1170" t="str">
        <f t="shared" si="407"/>
        <v>火</v>
      </c>
      <c r="AN40" s="1170" t="str">
        <f t="shared" si="407"/>
        <v>水</v>
      </c>
      <c r="AO40" s="1170" t="str">
        <f t="shared" si="407"/>
        <v>木</v>
      </c>
      <c r="AP40" s="1822"/>
      <c r="AQ40" s="1825"/>
      <c r="AS40" s="1827"/>
      <c r="AT40" s="734" t="s">
        <v>925</v>
      </c>
      <c r="AU40" s="740">
        <f>IFERROR(+AU39/AU38,"")</f>
        <v>0</v>
      </c>
      <c r="AV40" s="741" t="str">
        <f>IF(AU40="","",IF(AU40&gt;=0.285,"4週8休以上",IF(AU40&gt;=0.25,"4週7休以上4週8休未満",IF(AU40&gt;=0.214,"4週6休以上4週7休未満",IF(0.214&gt;AU40,"4週6休未満")))))</f>
        <v>4週6休未満</v>
      </c>
      <c r="AX40" s="708"/>
      <c r="AY40" s="708"/>
      <c r="AZ40" s="708"/>
      <c r="BB40" s="736" t="s">
        <v>924</v>
      </c>
      <c r="BC40" s="1184" t="str">
        <f>TEXT(WEEKDAY(+BC39),"aaa")</f>
        <v>火</v>
      </c>
      <c r="BD40" s="1184" t="str">
        <f>TEXT(WEEKDAY(+BD39),"aaa")</f>
        <v>水</v>
      </c>
      <c r="BE40" s="1184" t="str">
        <f t="shared" ref="BE40:CD40" si="408">TEXT(WEEKDAY(+BE39),"aaa")</f>
        <v>木</v>
      </c>
      <c r="BF40" s="1185" t="str">
        <f t="shared" si="408"/>
        <v>金</v>
      </c>
      <c r="BG40" s="1185" t="str">
        <f t="shared" si="408"/>
        <v>土</v>
      </c>
      <c r="BH40" s="1185" t="str">
        <f t="shared" si="408"/>
        <v>日</v>
      </c>
      <c r="BI40" s="1185" t="str">
        <f t="shared" si="408"/>
        <v>月</v>
      </c>
      <c r="BJ40" s="1185" t="str">
        <f t="shared" si="408"/>
        <v>火</v>
      </c>
      <c r="BK40" s="1185" t="str">
        <f t="shared" si="408"/>
        <v>水</v>
      </c>
      <c r="BL40" s="1185" t="str">
        <f t="shared" si="408"/>
        <v>木</v>
      </c>
      <c r="BM40" s="1185" t="str">
        <f t="shared" si="408"/>
        <v>金</v>
      </c>
      <c r="BN40" s="1185" t="str">
        <f t="shared" si="408"/>
        <v>土</v>
      </c>
      <c r="BO40" s="1185" t="str">
        <f t="shared" si="408"/>
        <v>日</v>
      </c>
      <c r="BP40" s="1185" t="str">
        <f t="shared" si="408"/>
        <v>月</v>
      </c>
      <c r="BQ40" s="1185" t="str">
        <f t="shared" si="408"/>
        <v>火</v>
      </c>
      <c r="BR40" s="1185" t="str">
        <f t="shared" si="408"/>
        <v>水</v>
      </c>
      <c r="BS40" s="1185" t="str">
        <f t="shared" si="408"/>
        <v>木</v>
      </c>
      <c r="BT40" s="1185" t="str">
        <f t="shared" si="408"/>
        <v>金</v>
      </c>
      <c r="BU40" s="1185" t="str">
        <f t="shared" si="408"/>
        <v>土</v>
      </c>
      <c r="BV40" s="1185" t="str">
        <f t="shared" si="408"/>
        <v>日</v>
      </c>
      <c r="BW40" s="1185" t="str">
        <f t="shared" si="408"/>
        <v>月</v>
      </c>
      <c r="BX40" s="1185" t="str">
        <f t="shared" si="408"/>
        <v>火</v>
      </c>
      <c r="BY40" s="1185" t="str">
        <f t="shared" si="408"/>
        <v>水</v>
      </c>
      <c r="BZ40" s="1185" t="str">
        <f t="shared" si="408"/>
        <v>木</v>
      </c>
      <c r="CA40" s="1185" t="str">
        <f t="shared" si="408"/>
        <v>金</v>
      </c>
      <c r="CB40" s="1185" t="str">
        <f t="shared" si="408"/>
        <v>土</v>
      </c>
      <c r="CC40" s="1185" t="str">
        <f t="shared" si="408"/>
        <v>日</v>
      </c>
      <c r="CD40" s="1185" t="str">
        <f t="shared" si="408"/>
        <v>月</v>
      </c>
      <c r="CE40" s="1185" t="str">
        <f>IF(CE39="／","／",TEXT(WEEKDAY(+CE39),"aaa"))</f>
        <v>火</v>
      </c>
      <c r="CF40" s="1149" t="str">
        <f t="shared" ref="CF40:CN40" si="409">IF(CF39="／","／",TEXT(WEEKDAY(+CF39),"aaa"))</f>
        <v>水</v>
      </c>
      <c r="CG40" s="1164" t="str">
        <f t="shared" si="409"/>
        <v>木</v>
      </c>
      <c r="CH40" s="1170" t="str">
        <f t="shared" si="409"/>
        <v>金</v>
      </c>
      <c r="CI40" s="1170" t="str">
        <f t="shared" si="409"/>
        <v>土</v>
      </c>
      <c r="CJ40" s="1170" t="str">
        <f t="shared" si="409"/>
        <v>日</v>
      </c>
      <c r="CK40" s="1170" t="str">
        <f t="shared" si="409"/>
        <v>月</v>
      </c>
      <c r="CL40" s="1170" t="str">
        <f t="shared" si="409"/>
        <v>火</v>
      </c>
      <c r="CM40" s="1170" t="str">
        <f t="shared" si="409"/>
        <v>水</v>
      </c>
      <c r="CN40" s="1170" t="str">
        <f t="shared" si="409"/>
        <v>木</v>
      </c>
      <c r="CO40" s="1822"/>
      <c r="CP40" s="1825"/>
      <c r="CR40" s="1827"/>
      <c r="CS40" s="734" t="s">
        <v>925</v>
      </c>
      <c r="CT40" s="740">
        <f>IFERROR(+CT39/CT38,"")</f>
        <v>0.25806451612903225</v>
      </c>
      <c r="CU40" s="741" t="str">
        <f>IF(CT40="","",IF(CT40&gt;=0.285,"4週8休以上",IF(CT40&gt;=0.25,"4週7休以上4週8休未満",IF(CT40&gt;=0.214,"4週6休以上4週7休未満",IF(0.214&gt;CT40,"4週6休未満")))))</f>
        <v>4週7休以上4週8休未満</v>
      </c>
      <c r="CV40" s="1139" t="str">
        <f t="shared" si="297"/>
        <v>対象期間</v>
      </c>
      <c r="CX40" s="736" t="s">
        <v>924</v>
      </c>
      <c r="CY40" s="1184" t="str">
        <f>TEXT(WEEKDAY(+CY39),"aaa")</f>
        <v>火</v>
      </c>
      <c r="CZ40" s="1184" t="str">
        <f>TEXT(WEEKDAY(+CZ39),"aaa")</f>
        <v>水</v>
      </c>
      <c r="DA40" s="1184" t="str">
        <f t="shared" ref="DA40:DZ40" si="410">TEXT(WEEKDAY(+DA39),"aaa")</f>
        <v>木</v>
      </c>
      <c r="DB40" s="1185" t="str">
        <f t="shared" si="410"/>
        <v>金</v>
      </c>
      <c r="DC40" s="1185" t="str">
        <f t="shared" si="410"/>
        <v>土</v>
      </c>
      <c r="DD40" s="1185" t="str">
        <f t="shared" si="410"/>
        <v>日</v>
      </c>
      <c r="DE40" s="1185" t="str">
        <f t="shared" si="410"/>
        <v>月</v>
      </c>
      <c r="DF40" s="1185" t="str">
        <f t="shared" si="410"/>
        <v>火</v>
      </c>
      <c r="DG40" s="1185" t="str">
        <f t="shared" si="410"/>
        <v>水</v>
      </c>
      <c r="DH40" s="1185" t="str">
        <f t="shared" si="410"/>
        <v>木</v>
      </c>
      <c r="DI40" s="1185" t="str">
        <f t="shared" si="410"/>
        <v>金</v>
      </c>
      <c r="DJ40" s="1185" t="str">
        <f t="shared" si="410"/>
        <v>土</v>
      </c>
      <c r="DK40" s="1185" t="str">
        <f t="shared" si="410"/>
        <v>日</v>
      </c>
      <c r="DL40" s="1185" t="str">
        <f t="shared" si="410"/>
        <v>月</v>
      </c>
      <c r="DM40" s="1185" t="str">
        <f t="shared" si="410"/>
        <v>火</v>
      </c>
      <c r="DN40" s="1185" t="str">
        <f t="shared" si="410"/>
        <v>水</v>
      </c>
      <c r="DO40" s="1185" t="str">
        <f t="shared" si="410"/>
        <v>木</v>
      </c>
      <c r="DP40" s="1185" t="str">
        <f t="shared" si="410"/>
        <v>金</v>
      </c>
      <c r="DQ40" s="1185" t="str">
        <f t="shared" si="410"/>
        <v>土</v>
      </c>
      <c r="DR40" s="1185" t="str">
        <f t="shared" si="410"/>
        <v>日</v>
      </c>
      <c r="DS40" s="1185" t="str">
        <f t="shared" si="410"/>
        <v>月</v>
      </c>
      <c r="DT40" s="1185" t="str">
        <f t="shared" si="410"/>
        <v>火</v>
      </c>
      <c r="DU40" s="1185" t="str">
        <f t="shared" si="410"/>
        <v>水</v>
      </c>
      <c r="DV40" s="1185" t="str">
        <f t="shared" si="410"/>
        <v>木</v>
      </c>
      <c r="DW40" s="1185" t="str">
        <f t="shared" si="410"/>
        <v>金</v>
      </c>
      <c r="DX40" s="1185" t="str">
        <f t="shared" si="410"/>
        <v>土</v>
      </c>
      <c r="DY40" s="1185" t="str">
        <f t="shared" si="410"/>
        <v>日</v>
      </c>
      <c r="DZ40" s="1185" t="str">
        <f t="shared" si="410"/>
        <v>月</v>
      </c>
      <c r="EA40" s="1185" t="str">
        <f>IF(EA39="／","／",TEXT(WEEKDAY(+EA39),"aaa"))</f>
        <v>火</v>
      </c>
      <c r="EB40" s="1149" t="str">
        <f t="shared" ref="EB40:EJ40" si="411">IF(EB39="／","／",TEXT(WEEKDAY(+EB39),"aaa"))</f>
        <v>水</v>
      </c>
      <c r="EC40" s="1164" t="str">
        <f t="shared" si="411"/>
        <v>木</v>
      </c>
      <c r="ED40" s="1170" t="str">
        <f t="shared" si="411"/>
        <v>金</v>
      </c>
      <c r="EE40" s="1170" t="str">
        <f t="shared" si="411"/>
        <v>土</v>
      </c>
      <c r="EF40" s="1170" t="str">
        <f t="shared" si="411"/>
        <v>日</v>
      </c>
      <c r="EG40" s="1170" t="str">
        <f t="shared" si="411"/>
        <v>月</v>
      </c>
      <c r="EH40" s="1170" t="str">
        <f t="shared" si="411"/>
        <v>火</v>
      </c>
      <c r="EI40" s="1170" t="str">
        <f t="shared" si="411"/>
        <v>水</v>
      </c>
      <c r="EJ40" s="1170" t="str">
        <f t="shared" si="411"/>
        <v>木</v>
      </c>
      <c r="EK40" s="1822"/>
      <c r="EL40" s="1825"/>
      <c r="EN40" s="1827"/>
      <c r="EO40" s="734" t="s">
        <v>925</v>
      </c>
      <c r="EP40" s="740">
        <f>IFERROR(+EP39/EP38,"")</f>
        <v>0.25806451612903225</v>
      </c>
      <c r="EQ40" s="741" t="str">
        <f>IF(EP40="","",IF(EP40&gt;=0.285,"4週8休以上",IF(EP40&gt;=0.25,"4週7休以上4週8休未満",IF(EP40&gt;=0.214,"4週6休以上4週7休未満",IF(0.214&gt;EP40,"4週6休未満")))))</f>
        <v>4週7休以上4週8休未満</v>
      </c>
      <c r="ER40" s="708"/>
      <c r="ES40" s="708"/>
      <c r="ET40" s="708"/>
      <c r="EU40" s="708"/>
      <c r="EV40" s="708"/>
      <c r="EW40" s="708"/>
    </row>
    <row r="41" spans="1:153" s="746" customFormat="1" ht="60" customHeight="1">
      <c r="A41" s="1139" t="str">
        <f t="shared" si="296"/>
        <v>対象期間</v>
      </c>
      <c r="C41" s="742" t="s">
        <v>926</v>
      </c>
      <c r="D41" s="743"/>
      <c r="E41" s="743"/>
      <c r="F41" s="743"/>
      <c r="G41" s="743"/>
      <c r="H41" s="743"/>
      <c r="I41" s="743"/>
      <c r="J41" s="743"/>
      <c r="K41" s="743"/>
      <c r="L41" s="744"/>
      <c r="M41" s="743"/>
      <c r="N41" s="743"/>
      <c r="O41" s="745"/>
      <c r="P41" s="743"/>
      <c r="Q41" s="743"/>
      <c r="R41" s="743"/>
      <c r="S41" s="743"/>
      <c r="T41" s="743"/>
      <c r="U41" s="743"/>
      <c r="V41" s="743"/>
      <c r="W41" s="743"/>
      <c r="X41" s="743"/>
      <c r="Y41" s="743"/>
      <c r="Z41" s="743"/>
      <c r="AA41" s="743"/>
      <c r="AB41" s="743"/>
      <c r="AC41" s="743"/>
      <c r="AD41" s="745"/>
      <c r="AE41" s="743"/>
      <c r="AF41" s="743"/>
      <c r="AG41" s="1150"/>
      <c r="AH41" s="1180"/>
      <c r="AI41" s="1172"/>
      <c r="AJ41" s="1172"/>
      <c r="AK41" s="1172"/>
      <c r="AL41" s="1172"/>
      <c r="AM41" s="1172"/>
      <c r="AN41" s="1172"/>
      <c r="AO41" s="1172"/>
      <c r="AP41" s="1823"/>
      <c r="AQ41" s="1826"/>
      <c r="AS41" s="1839" t="s">
        <v>927</v>
      </c>
      <c r="AT41" s="747" t="s">
        <v>921</v>
      </c>
      <c r="AU41" s="748">
        <f>IF(IF(MONTH(入力表!$E$6)=12,YEAR(入力表!$E$6)+1&amp;"01",YEAR(入力表!$E$6)&amp;TEXT(MONTH(入力表!$E$6)+1,"00"))&gt;YEAR($D38)&amp;TEXT(MONTH($D38),"00"),COUNTIF(D43:AH43,"")+COUNTIF(D43:AH43,"●"),"")</f>
        <v>31</v>
      </c>
      <c r="AV41" s="1138"/>
      <c r="AX41" s="749"/>
      <c r="AY41" s="749"/>
      <c r="AZ41" s="749"/>
      <c r="BB41" s="742" t="s">
        <v>926</v>
      </c>
      <c r="BC41" s="743"/>
      <c r="BD41" s="743"/>
      <c r="BE41" s="743"/>
      <c r="BF41" s="743"/>
      <c r="BG41" s="743"/>
      <c r="BH41" s="743"/>
      <c r="BI41" s="743"/>
      <c r="BJ41" s="743"/>
      <c r="BK41" s="744"/>
      <c r="BL41" s="743"/>
      <c r="BM41" s="743"/>
      <c r="BN41" s="745"/>
      <c r="BO41" s="743"/>
      <c r="BP41" s="743"/>
      <c r="BQ41" s="743"/>
      <c r="BR41" s="743"/>
      <c r="BS41" s="743"/>
      <c r="BT41" s="743"/>
      <c r="BU41" s="743"/>
      <c r="BV41" s="743"/>
      <c r="BW41" s="743"/>
      <c r="BX41" s="743"/>
      <c r="BY41" s="743"/>
      <c r="BZ41" s="743"/>
      <c r="CA41" s="743"/>
      <c r="CB41" s="743"/>
      <c r="CC41" s="745"/>
      <c r="CD41" s="743"/>
      <c r="CE41" s="743"/>
      <c r="CF41" s="1150"/>
      <c r="CG41" s="1180"/>
      <c r="CH41" s="1172"/>
      <c r="CI41" s="1172"/>
      <c r="CJ41" s="1172"/>
      <c r="CK41" s="1172"/>
      <c r="CL41" s="1172"/>
      <c r="CM41" s="1172"/>
      <c r="CN41" s="1172"/>
      <c r="CO41" s="1823"/>
      <c r="CP41" s="1826"/>
      <c r="CR41" s="1839" t="s">
        <v>927</v>
      </c>
      <c r="CS41" s="747" t="s">
        <v>921</v>
      </c>
      <c r="CT41" s="748">
        <f>IF(IF(MONTH(入力表!$E$6)=12,YEAR(入力表!$E$6)+1&amp;"01",YEAR(入力表!$E$6)&amp;TEXT(MONTH(入力表!$E$6)+1,"00"))&gt;YEAR($D38)&amp;TEXT(MONTH($D38),"00"),COUNTIF(BC43:CG43,"")+COUNTIF(BC43:CG43,"●"),"")</f>
        <v>31</v>
      </c>
      <c r="CU41" s="1138"/>
      <c r="CV41" s="1139" t="str">
        <f t="shared" si="297"/>
        <v>対象期間</v>
      </c>
      <c r="CX41" s="742" t="s">
        <v>926</v>
      </c>
      <c r="CY41" s="743"/>
      <c r="CZ41" s="743"/>
      <c r="DA41" s="743"/>
      <c r="DB41" s="743"/>
      <c r="DC41" s="743"/>
      <c r="DD41" s="743"/>
      <c r="DE41" s="743"/>
      <c r="DF41" s="743"/>
      <c r="DG41" s="744"/>
      <c r="DH41" s="743"/>
      <c r="DI41" s="743"/>
      <c r="DJ41" s="745"/>
      <c r="DK41" s="743"/>
      <c r="DL41" s="743"/>
      <c r="DM41" s="743"/>
      <c r="DN41" s="743"/>
      <c r="DO41" s="743"/>
      <c r="DP41" s="743"/>
      <c r="DQ41" s="743"/>
      <c r="DR41" s="743"/>
      <c r="DS41" s="743"/>
      <c r="DT41" s="743"/>
      <c r="DU41" s="743"/>
      <c r="DV41" s="743"/>
      <c r="DW41" s="743"/>
      <c r="DX41" s="743"/>
      <c r="DY41" s="745"/>
      <c r="DZ41" s="743"/>
      <c r="EA41" s="743"/>
      <c r="EB41" s="1150"/>
      <c r="EC41" s="1180"/>
      <c r="ED41" s="1172"/>
      <c r="EE41" s="1172"/>
      <c r="EF41" s="1172"/>
      <c r="EG41" s="1172"/>
      <c r="EH41" s="1172"/>
      <c r="EI41" s="1172"/>
      <c r="EJ41" s="1172"/>
      <c r="EK41" s="1823"/>
      <c r="EL41" s="1826"/>
      <c r="EN41" s="1839" t="s">
        <v>927</v>
      </c>
      <c r="EO41" s="747" t="s">
        <v>921</v>
      </c>
      <c r="EP41" s="748">
        <f>IF(IF(MONTH(入力表!$E$6)=12,YEAR(入力表!$E$6)+1&amp;"01",YEAR(入力表!$E$6)&amp;TEXT(MONTH(入力表!$E$6)+1,"00"))&gt;YEAR($D38)&amp;TEXT(MONTH($D38),"00"),COUNTIF(CY43:EC43,"")+COUNTIF(CY43:EC43,"●"),"")</f>
        <v>31</v>
      </c>
      <c r="EQ41" s="1138"/>
      <c r="ER41" s="749"/>
      <c r="ES41" s="749"/>
      <c r="ET41" s="749"/>
      <c r="EU41" s="749"/>
      <c r="EV41" s="749"/>
      <c r="EW41" s="749"/>
    </row>
    <row r="42" spans="1:153" s="729" customFormat="1" ht="14.25" thickBot="1">
      <c r="A42" s="1139" t="str">
        <f t="shared" si="296"/>
        <v>対象期間</v>
      </c>
      <c r="C42" s="736" t="s">
        <v>920</v>
      </c>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c r="AB42" s="1147"/>
      <c r="AC42" s="1147"/>
      <c r="AD42" s="1147"/>
      <c r="AE42" s="1147"/>
      <c r="AF42" s="1147"/>
      <c r="AG42" s="1149"/>
      <c r="AH42" s="1181"/>
      <c r="AI42" s="1170"/>
      <c r="AJ42" s="1170"/>
      <c r="AK42" s="1170"/>
      <c r="AL42" s="1170"/>
      <c r="AM42" s="1170"/>
      <c r="AN42" s="1170"/>
      <c r="AO42" s="1170"/>
      <c r="AP42" s="750">
        <f>COUNTIF(D42:AH42,"○")</f>
        <v>0</v>
      </c>
      <c r="AQ42" s="751">
        <f>+AP42+AQ34</f>
        <v>0</v>
      </c>
      <c r="AS42" s="1840"/>
      <c r="AT42" s="734" t="s">
        <v>923</v>
      </c>
      <c r="AU42" s="739">
        <f>IF(IF(MONTH(入力表!$E$6)=12,YEAR(入力表!$E$6)+1&amp;"01",YEAR(入力表!$E$6)&amp;TEXT(MONTH(入力表!$E$6)+1,"00"))&gt;YEAR($D38)&amp;TEXT(MONTH($D38),"00"),COUNTIF(D43:AH43,"●"),"")</f>
        <v>0</v>
      </c>
      <c r="AX42" s="752"/>
      <c r="AY42" s="752"/>
      <c r="AZ42" s="752"/>
      <c r="BB42" s="736" t="s">
        <v>920</v>
      </c>
      <c r="BC42" s="1185"/>
      <c r="BD42" s="1185"/>
      <c r="BE42" s="1185"/>
      <c r="BF42" s="1185"/>
      <c r="BG42" s="1185" t="s">
        <v>929</v>
      </c>
      <c r="BH42" s="1185" t="s">
        <v>929</v>
      </c>
      <c r="BI42" s="1185"/>
      <c r="BJ42" s="1185"/>
      <c r="BK42" s="1185"/>
      <c r="BL42" s="1185"/>
      <c r="BM42" s="1185"/>
      <c r="BN42" s="1185" t="s">
        <v>929</v>
      </c>
      <c r="BO42" s="1185" t="s">
        <v>929</v>
      </c>
      <c r="BP42" s="1185"/>
      <c r="BQ42" s="1185"/>
      <c r="BR42" s="1185"/>
      <c r="BS42" s="1185"/>
      <c r="BT42" s="1185"/>
      <c r="BU42" s="1185" t="s">
        <v>929</v>
      </c>
      <c r="BV42" s="1185" t="s">
        <v>929</v>
      </c>
      <c r="BW42" s="1185"/>
      <c r="BX42" s="1185"/>
      <c r="BY42" s="1185"/>
      <c r="BZ42" s="1185"/>
      <c r="CA42" s="1185"/>
      <c r="CB42" s="1185" t="s">
        <v>929</v>
      </c>
      <c r="CC42" s="1185" t="s">
        <v>929</v>
      </c>
      <c r="CD42" s="1185"/>
      <c r="CE42" s="1185"/>
      <c r="CF42" s="1149"/>
      <c r="CG42" s="1181"/>
      <c r="CH42" s="1170"/>
      <c r="CI42" s="1170" t="s">
        <v>929</v>
      </c>
      <c r="CJ42" s="1170" t="s">
        <v>929</v>
      </c>
      <c r="CK42" s="1170"/>
      <c r="CL42" s="1170"/>
      <c r="CM42" s="1170"/>
      <c r="CN42" s="1170"/>
      <c r="CO42" s="750">
        <f>COUNTIF(BC42:CG42,"○")</f>
        <v>8</v>
      </c>
      <c r="CP42" s="751">
        <f>+CO42+CP34</f>
        <v>22</v>
      </c>
      <c r="CR42" s="1840"/>
      <c r="CS42" s="734" t="s">
        <v>923</v>
      </c>
      <c r="CT42" s="739">
        <f>IF(IF(MONTH(入力表!$E$6)=12,YEAR(入力表!$E$6)+1&amp;"01",YEAR(入力表!$E$6)&amp;TEXT(MONTH(入力表!$E$6)+1,"00"))&gt;YEAR($D38)&amp;TEXT(MONTH($D38),"00"),COUNTIF(BC43:CG43,"●"),"")</f>
        <v>0</v>
      </c>
      <c r="CV42" s="1139" t="str">
        <f t="shared" si="297"/>
        <v>対象期間</v>
      </c>
      <c r="CX42" s="736" t="s">
        <v>920</v>
      </c>
      <c r="CY42" s="1185"/>
      <c r="CZ42" s="1185"/>
      <c r="DA42" s="1185"/>
      <c r="DB42" s="1185"/>
      <c r="DC42" s="1185" t="s">
        <v>929</v>
      </c>
      <c r="DD42" s="1185" t="s">
        <v>929</v>
      </c>
      <c r="DE42" s="1185"/>
      <c r="DF42" s="1185"/>
      <c r="DG42" s="1185"/>
      <c r="DH42" s="1185"/>
      <c r="DI42" s="1185"/>
      <c r="DJ42" s="1185" t="s">
        <v>929</v>
      </c>
      <c r="DK42" s="1185" t="s">
        <v>929</v>
      </c>
      <c r="DL42" s="1185"/>
      <c r="DM42" s="1185"/>
      <c r="DN42" s="1185"/>
      <c r="DO42" s="1185"/>
      <c r="DP42" s="1185"/>
      <c r="DQ42" s="1185" t="s">
        <v>929</v>
      </c>
      <c r="DR42" s="1185" t="s">
        <v>929</v>
      </c>
      <c r="DS42" s="1185"/>
      <c r="DT42" s="1185"/>
      <c r="DU42" s="1185"/>
      <c r="DV42" s="1185"/>
      <c r="DW42" s="1185"/>
      <c r="DX42" s="1185" t="s">
        <v>929</v>
      </c>
      <c r="DY42" s="1185" t="s">
        <v>929</v>
      </c>
      <c r="DZ42" s="1185"/>
      <c r="EA42" s="1185"/>
      <c r="EB42" s="1149"/>
      <c r="EC42" s="1181"/>
      <c r="ED42" s="1170"/>
      <c r="EE42" s="1170" t="s">
        <v>929</v>
      </c>
      <c r="EF42" s="1170" t="s">
        <v>929</v>
      </c>
      <c r="EG42" s="1170"/>
      <c r="EH42" s="1170"/>
      <c r="EI42" s="1170"/>
      <c r="EJ42" s="1170"/>
      <c r="EK42" s="750">
        <f>COUNTIF(CY42:EC42,"○")</f>
        <v>8</v>
      </c>
      <c r="EL42" s="751">
        <f>+EK42+EL34</f>
        <v>22</v>
      </c>
      <c r="EN42" s="1840"/>
      <c r="EO42" s="734" t="s">
        <v>923</v>
      </c>
      <c r="EP42" s="739">
        <f>IF(IF(MONTH(入力表!$E$6)=12,YEAR(入力表!$E$6)+1&amp;"01",YEAR(入力表!$E$6)&amp;TEXT(MONTH(入力表!$E$6)+1,"00"))&gt;YEAR($D38)&amp;TEXT(MONTH($D38),"00"),COUNTIF(CY43:EC43,"●"),"")</f>
        <v>8</v>
      </c>
      <c r="ER42" s="752"/>
      <c r="ES42" s="752"/>
      <c r="ET42" s="752"/>
      <c r="EU42" s="752"/>
      <c r="EV42" s="752"/>
      <c r="EW42" s="752"/>
    </row>
    <row r="43" spans="1:153" s="729" customFormat="1" ht="14.25" thickBot="1">
      <c r="A43" s="1139" t="str">
        <f t="shared" si="296"/>
        <v>対象期間</v>
      </c>
      <c r="C43" s="1154" t="s">
        <v>927</v>
      </c>
      <c r="D43" s="1155"/>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5"/>
      <c r="AE43" s="1155"/>
      <c r="AF43" s="1155"/>
      <c r="AG43" s="1156"/>
      <c r="AH43" s="1182"/>
      <c r="AI43" s="1174"/>
      <c r="AJ43" s="1174"/>
      <c r="AK43" s="1174"/>
      <c r="AL43" s="1174"/>
      <c r="AM43" s="1174"/>
      <c r="AN43" s="1174"/>
      <c r="AO43" s="1174"/>
      <c r="AP43" s="1177">
        <f>COUNTIF(D43:AH43,"●")</f>
        <v>0</v>
      </c>
      <c r="AQ43" s="1158">
        <f>+AP43+AQ35</f>
        <v>0</v>
      </c>
      <c r="AS43" s="1840"/>
      <c r="AT43" s="734" t="s">
        <v>925</v>
      </c>
      <c r="AU43" s="740">
        <f>IFERROR(+AU42/AU41,"")</f>
        <v>0</v>
      </c>
      <c r="AV43" s="741" t="str">
        <f>IF(AU43="","",IF(AU43&gt;=0.285,"4週8休以上",IF(AU43&gt;=0.25,"4週7休以上4週8休未満",IF(AU43&gt;=0.214,"4週6休以上4週7休未満",IF(0.214&gt;AU43,"4週6休未満")))))</f>
        <v>4週6休未満</v>
      </c>
      <c r="AX43" s="752"/>
      <c r="AY43" s="752"/>
      <c r="AZ43" s="752"/>
      <c r="BB43" s="1154" t="s">
        <v>927</v>
      </c>
      <c r="BC43" s="1155"/>
      <c r="BD43" s="1155"/>
      <c r="BE43" s="1155"/>
      <c r="BF43" s="1155"/>
      <c r="BG43" s="1155"/>
      <c r="BH43" s="1155"/>
      <c r="BI43" s="1155"/>
      <c r="BJ43" s="1155"/>
      <c r="BK43" s="1155"/>
      <c r="BL43" s="1155"/>
      <c r="BM43" s="1155"/>
      <c r="BN43" s="1155"/>
      <c r="BO43" s="1155"/>
      <c r="BP43" s="1155"/>
      <c r="BQ43" s="1155"/>
      <c r="BR43" s="1155"/>
      <c r="BS43" s="1155"/>
      <c r="BT43" s="1155"/>
      <c r="BU43" s="1155"/>
      <c r="BV43" s="1155"/>
      <c r="BW43" s="1155"/>
      <c r="BX43" s="1155"/>
      <c r="BY43" s="1155"/>
      <c r="BZ43" s="1155"/>
      <c r="CA43" s="1155"/>
      <c r="CB43" s="1155"/>
      <c r="CC43" s="1155"/>
      <c r="CD43" s="1155"/>
      <c r="CE43" s="1155"/>
      <c r="CF43" s="1156"/>
      <c r="CG43" s="1182"/>
      <c r="CH43" s="1174"/>
      <c r="CI43" s="1174"/>
      <c r="CJ43" s="1174"/>
      <c r="CK43" s="1174"/>
      <c r="CL43" s="1174"/>
      <c r="CM43" s="1174"/>
      <c r="CN43" s="1174"/>
      <c r="CO43" s="1177">
        <f>COUNTIF(BC43:CG43,"●")</f>
        <v>0</v>
      </c>
      <c r="CP43" s="1158">
        <f>+CO43+CP35</f>
        <v>0</v>
      </c>
      <c r="CR43" s="1840"/>
      <c r="CS43" s="734" t="s">
        <v>925</v>
      </c>
      <c r="CT43" s="740">
        <f>IFERROR(+CT42/CT41,"")</f>
        <v>0</v>
      </c>
      <c r="CU43" s="741" t="str">
        <f>IF(CT43="","",IF(CT43&gt;=0.285,"4週8休以上",IF(CT43&gt;=0.25,"4週7休以上4週8休未満",IF(CT43&gt;=0.214,"4週6休以上4週7休未満",IF(0.214&gt;CT43,"4週6休未満")))))</f>
        <v>4週6休未満</v>
      </c>
      <c r="CV43" s="1139" t="str">
        <f t="shared" si="297"/>
        <v>対象期間</v>
      </c>
      <c r="CX43" s="1154" t="s">
        <v>927</v>
      </c>
      <c r="CY43" s="1155"/>
      <c r="CZ43" s="1155"/>
      <c r="DA43" s="1155"/>
      <c r="DB43" s="1155"/>
      <c r="DC43" s="1155" t="s">
        <v>930</v>
      </c>
      <c r="DD43" s="1155" t="s">
        <v>930</v>
      </c>
      <c r="DE43" s="1155"/>
      <c r="DF43" s="1155"/>
      <c r="DG43" s="1155"/>
      <c r="DH43" s="1155"/>
      <c r="DI43" s="1155"/>
      <c r="DJ43" s="1155" t="s">
        <v>930</v>
      </c>
      <c r="DK43" s="1155" t="s">
        <v>930</v>
      </c>
      <c r="DL43" s="1155"/>
      <c r="DM43" s="1155"/>
      <c r="DN43" s="1155"/>
      <c r="DO43" s="1155"/>
      <c r="DP43" s="1155"/>
      <c r="DQ43" s="1155" t="s">
        <v>930</v>
      </c>
      <c r="DR43" s="1155" t="s">
        <v>930</v>
      </c>
      <c r="DS43" s="1155"/>
      <c r="DT43" s="1155"/>
      <c r="DU43" s="1155"/>
      <c r="DV43" s="1155"/>
      <c r="DW43" s="1155"/>
      <c r="DX43" s="1155" t="s">
        <v>930</v>
      </c>
      <c r="DY43" s="1155" t="s">
        <v>930</v>
      </c>
      <c r="DZ43" s="1155"/>
      <c r="EA43" s="1155"/>
      <c r="EB43" s="1156"/>
      <c r="EC43" s="1182"/>
      <c r="ED43" s="1174"/>
      <c r="EE43" s="1174" t="s">
        <v>930</v>
      </c>
      <c r="EF43" s="1174" t="s">
        <v>930</v>
      </c>
      <c r="EG43" s="1174"/>
      <c r="EH43" s="1174"/>
      <c r="EI43" s="1174"/>
      <c r="EJ43" s="1174"/>
      <c r="EK43" s="1177">
        <f>COUNTIF(CY43:EC43,"●")</f>
        <v>8</v>
      </c>
      <c r="EL43" s="1158">
        <f>+EK43+EL35</f>
        <v>22</v>
      </c>
      <c r="EN43" s="1840"/>
      <c r="EO43" s="734" t="s">
        <v>925</v>
      </c>
      <c r="EP43" s="740">
        <f>IFERROR(+EP42/EP41,"")</f>
        <v>0.25806451612903225</v>
      </c>
      <c r="EQ43" s="741" t="str">
        <f>IF(EP43="","",IF(EP43&gt;=0.285,"4週8休以上",IF(EP43&gt;=0.25,"4週7休以上4週8休未満",IF(EP43&gt;=0.214,"4週6休以上4週7休未満",IF(0.214&gt;EP43,"4週6休未満")))))</f>
        <v>4週7休以上4週8休未満</v>
      </c>
      <c r="ER43" s="752"/>
      <c r="ES43" s="752"/>
      <c r="ET43" s="752"/>
      <c r="EU43" s="752"/>
      <c r="EV43" s="752"/>
      <c r="EW43" s="752"/>
    </row>
    <row r="44" spans="1:153" s="729" customFormat="1" ht="14.25" thickBot="1">
      <c r="A44" s="1139"/>
      <c r="C44" s="778" t="s">
        <v>1956</v>
      </c>
      <c r="D44" s="1846"/>
      <c r="E44" s="1847"/>
      <c r="F44" s="1847"/>
      <c r="G44" s="1847"/>
      <c r="H44" s="1847"/>
      <c r="I44" s="1848"/>
      <c r="J44" s="1843" t="str">
        <f t="shared" ref="J44" si="412">IF(COUNTIF(J43:P43,"")&gt;=7,"",IF(COUNTIF(J43:P43,"●")&gt;=2,"OK","OUT"))</f>
        <v/>
      </c>
      <c r="K44" s="1844"/>
      <c r="L44" s="1844"/>
      <c r="M44" s="1844"/>
      <c r="N44" s="1844"/>
      <c r="O44" s="1844"/>
      <c r="P44" s="1845"/>
      <c r="Q44" s="1843" t="str">
        <f t="shared" ref="Q44" si="413">IF(COUNTIF(Q43:W43,"")&gt;=7,"",IF(COUNTIF(Q43:W43,"●")&gt;=2,"OK","OUT"))</f>
        <v/>
      </c>
      <c r="R44" s="1844"/>
      <c r="S44" s="1844"/>
      <c r="T44" s="1844"/>
      <c r="U44" s="1844"/>
      <c r="V44" s="1844"/>
      <c r="W44" s="1845"/>
      <c r="X44" s="1843" t="str">
        <f t="shared" ref="X44" si="414">IF(COUNTIF(X43:AD43,"")&gt;=7,"",IF(COUNTIF(X43:AD43,"●")&gt;=2,"OK","OUT"))</f>
        <v/>
      </c>
      <c r="Y44" s="1844"/>
      <c r="Z44" s="1844"/>
      <c r="AA44" s="1844"/>
      <c r="AB44" s="1844"/>
      <c r="AC44" s="1844"/>
      <c r="AD44" s="1845"/>
      <c r="AE44" s="1843" t="str">
        <f t="shared" ref="AE44" si="415">IF(COUNTIF(AE43:AK43,"")&gt;=7,"",IF(COUNTIF(AE43:AK43,"●")&gt;=2,"OK","OUT"))</f>
        <v/>
      </c>
      <c r="AF44" s="1844"/>
      <c r="AG44" s="1844"/>
      <c r="AH44" s="1844"/>
      <c r="AI44" s="1844"/>
      <c r="AJ44" s="1844"/>
      <c r="AK44" s="1845"/>
      <c r="AL44" s="1846"/>
      <c r="AM44" s="1847"/>
      <c r="AN44" s="1847"/>
      <c r="AO44" s="1847"/>
      <c r="AP44" s="779"/>
      <c r="AQ44" s="780"/>
      <c r="AS44" s="1841"/>
      <c r="AT44" s="773" t="s">
        <v>1957</v>
      </c>
      <c r="AU44" s="1162" t="str">
        <f>IF(COUNTIF(D44:AO44,"OUT")&gt;=1,"OUT","OK")</f>
        <v>OK</v>
      </c>
      <c r="AV44" s="1153"/>
      <c r="AX44" s="752"/>
      <c r="AY44" s="752"/>
      <c r="AZ44" s="752"/>
      <c r="BB44" s="778" t="s">
        <v>1956</v>
      </c>
      <c r="BC44" s="1846"/>
      <c r="BD44" s="1847"/>
      <c r="BE44" s="1847"/>
      <c r="BF44" s="1847"/>
      <c r="BG44" s="1847"/>
      <c r="BH44" s="1848"/>
      <c r="BI44" s="1843" t="str">
        <f t="shared" ref="BI44" si="416">IF(COUNTIF(BI43:BO43,"")&gt;=7,"",IF(COUNTIF(BI43:BO43,"●")&gt;=2,"OK","OUT"))</f>
        <v/>
      </c>
      <c r="BJ44" s="1844"/>
      <c r="BK44" s="1844"/>
      <c r="BL44" s="1844"/>
      <c r="BM44" s="1844"/>
      <c r="BN44" s="1844"/>
      <c r="BO44" s="1845"/>
      <c r="BP44" s="1843" t="str">
        <f t="shared" ref="BP44" si="417">IF(COUNTIF(BP43:BV43,"")&gt;=7,"",IF(COUNTIF(BP43:BV43,"●")&gt;=2,"OK","OUT"))</f>
        <v/>
      </c>
      <c r="BQ44" s="1844"/>
      <c r="BR44" s="1844"/>
      <c r="BS44" s="1844"/>
      <c r="BT44" s="1844"/>
      <c r="BU44" s="1844"/>
      <c r="BV44" s="1845"/>
      <c r="BW44" s="1843" t="str">
        <f t="shared" ref="BW44" si="418">IF(COUNTIF(BW43:CC43,"")&gt;=7,"",IF(COUNTIF(BW43:CC43,"●")&gt;=2,"OK","OUT"))</f>
        <v/>
      </c>
      <c r="BX44" s="1844"/>
      <c r="BY44" s="1844"/>
      <c r="BZ44" s="1844"/>
      <c r="CA44" s="1844"/>
      <c r="CB44" s="1844"/>
      <c r="CC44" s="1845"/>
      <c r="CD44" s="1843" t="str">
        <f t="shared" ref="CD44" si="419">IF(COUNTIF(CD43:CJ43,"")&gt;=7,"",IF(COUNTIF(CD43:CJ43,"●")&gt;=2,"OK","OUT"))</f>
        <v/>
      </c>
      <c r="CE44" s="1844"/>
      <c r="CF44" s="1844"/>
      <c r="CG44" s="1844"/>
      <c r="CH44" s="1844"/>
      <c r="CI44" s="1844"/>
      <c r="CJ44" s="1845"/>
      <c r="CK44" s="1846"/>
      <c r="CL44" s="1847"/>
      <c r="CM44" s="1847"/>
      <c r="CN44" s="1847"/>
      <c r="CO44" s="779"/>
      <c r="CP44" s="780"/>
      <c r="CR44" s="1841"/>
      <c r="CS44" s="773" t="s">
        <v>1957</v>
      </c>
      <c r="CT44" s="1162" t="str">
        <f>IF(COUNTIF(BC44:CN44,"OUT")&gt;=1,"OUT","OK")</f>
        <v>OK</v>
      </c>
      <c r="CU44" s="1153"/>
      <c r="CV44" s="1139"/>
      <c r="CX44" s="778" t="s">
        <v>1956</v>
      </c>
      <c r="CY44" s="1846"/>
      <c r="CZ44" s="1847"/>
      <c r="DA44" s="1847"/>
      <c r="DB44" s="1847"/>
      <c r="DC44" s="1847"/>
      <c r="DD44" s="1848"/>
      <c r="DE44" s="1843" t="str">
        <f t="shared" ref="DE44" si="420">IF(COUNTIF(DE43:DK43,"")&gt;=7,"",IF(COUNTIF(DE43:DK43,"●")&gt;=2,"OK","OUT"))</f>
        <v>OK</v>
      </c>
      <c r="DF44" s="1844"/>
      <c r="DG44" s="1844"/>
      <c r="DH44" s="1844"/>
      <c r="DI44" s="1844"/>
      <c r="DJ44" s="1844"/>
      <c r="DK44" s="1845"/>
      <c r="DL44" s="1843" t="str">
        <f t="shared" ref="DL44" si="421">IF(COUNTIF(DL43:DR43,"")&gt;=7,"",IF(COUNTIF(DL43:DR43,"●")&gt;=2,"OK","OUT"))</f>
        <v>OK</v>
      </c>
      <c r="DM44" s="1844"/>
      <c r="DN44" s="1844"/>
      <c r="DO44" s="1844"/>
      <c r="DP44" s="1844"/>
      <c r="DQ44" s="1844"/>
      <c r="DR44" s="1845"/>
      <c r="DS44" s="1843" t="str">
        <f t="shared" ref="DS44" si="422">IF(COUNTIF(DS43:DY43,"")&gt;=7,"",IF(COUNTIF(DS43:DY43,"●")&gt;=2,"OK","OUT"))</f>
        <v>OK</v>
      </c>
      <c r="DT44" s="1844"/>
      <c r="DU44" s="1844"/>
      <c r="DV44" s="1844"/>
      <c r="DW44" s="1844"/>
      <c r="DX44" s="1844"/>
      <c r="DY44" s="1845"/>
      <c r="DZ44" s="1843" t="str">
        <f t="shared" ref="DZ44" si="423">IF(COUNTIF(DZ43:EF43,"")&gt;=7,"",IF(COUNTIF(DZ43:EF43,"●")&gt;=2,"OK","OUT"))</f>
        <v>OK</v>
      </c>
      <c r="EA44" s="1844"/>
      <c r="EB44" s="1844"/>
      <c r="EC44" s="1844"/>
      <c r="ED44" s="1844"/>
      <c r="EE44" s="1844"/>
      <c r="EF44" s="1845"/>
      <c r="EG44" s="1846"/>
      <c r="EH44" s="1847"/>
      <c r="EI44" s="1847"/>
      <c r="EJ44" s="1847"/>
      <c r="EK44" s="779"/>
      <c r="EL44" s="780"/>
      <c r="EN44" s="1841"/>
      <c r="EO44" s="773" t="s">
        <v>1957</v>
      </c>
      <c r="EP44" s="1162" t="str">
        <f>IF(COUNTIF(CY44:EJ44,"OUT")&gt;=1,"OUT","OK")</f>
        <v>OK</v>
      </c>
      <c r="EQ44" s="1153"/>
      <c r="ER44" s="752"/>
      <c r="ES44" s="752"/>
      <c r="ET44" s="752"/>
      <c r="EU44" s="752"/>
      <c r="EV44" s="752"/>
      <c r="EW44" s="752"/>
    </row>
    <row r="45" spans="1:153" ht="14.25" thickBot="1">
      <c r="A45" s="1139" t="str">
        <f t="shared" si="296"/>
        <v>対象期間</v>
      </c>
      <c r="AX45" s="708"/>
      <c r="AY45" s="708"/>
      <c r="AZ45" s="708"/>
      <c r="CV45" s="1139" t="str">
        <f t="shared" si="297"/>
        <v>対象期間</v>
      </c>
      <c r="ER45" s="708"/>
      <c r="ES45" s="708"/>
      <c r="ET45" s="708"/>
      <c r="EU45" s="708"/>
      <c r="EV45" s="708"/>
      <c r="EW45" s="708"/>
    </row>
    <row r="46" spans="1:153" ht="13.5" customHeight="1">
      <c r="A46" s="1139" t="str">
        <f t="shared" ref="A46:A53" si="424">IF($AU$46="","","対象期間")</f>
        <v>対象期間</v>
      </c>
      <c r="C46" s="733" t="s">
        <v>917</v>
      </c>
      <c r="D46" s="1819">
        <f>D38+MONTH(1)</f>
        <v>8</v>
      </c>
      <c r="E46" s="1820"/>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36">
        <f>D46+1</f>
        <v>9</v>
      </c>
      <c r="AJ46" s="1837"/>
      <c r="AK46" s="1837"/>
      <c r="AL46" s="1837"/>
      <c r="AM46" s="1837"/>
      <c r="AN46" s="1837"/>
      <c r="AO46" s="1842"/>
      <c r="AP46" s="1821" t="s">
        <v>918</v>
      </c>
      <c r="AQ46" s="1824" t="s">
        <v>919</v>
      </c>
      <c r="AS46" s="1827" t="s">
        <v>920</v>
      </c>
      <c r="AT46" s="734" t="s">
        <v>921</v>
      </c>
      <c r="AU46" s="735">
        <f>IF(IF(MONTH(入力表!$E$6)=12,YEAR(入力表!$E$6)+1&amp;"01",YEAR(入力表!$E$6)&amp;TEXT(MONTH(入力表!$E$6)+1,"00"))&gt;YEAR($D46)&amp;TEXT(MONTH($D46),"00"),COUNTIF(D50:AH50,"")+COUNTIF(D50:AH50,"○"),"")</f>
        <v>31</v>
      </c>
      <c r="AV46" s="1137"/>
      <c r="AX46" s="708"/>
      <c r="AY46" s="708"/>
      <c r="AZ46" s="708"/>
      <c r="BB46" s="733" t="s">
        <v>917</v>
      </c>
      <c r="BC46" s="1819">
        <f>BC38+MONTH(1)</f>
        <v>8</v>
      </c>
      <c r="BD46" s="1820"/>
      <c r="BE46" s="1820"/>
      <c r="BF46" s="1820"/>
      <c r="BG46" s="1820"/>
      <c r="BH46" s="1820"/>
      <c r="BI46" s="1820"/>
      <c r="BJ46" s="1820"/>
      <c r="BK46" s="1820"/>
      <c r="BL46" s="1820"/>
      <c r="BM46" s="1820"/>
      <c r="BN46" s="1820"/>
      <c r="BO46" s="1820"/>
      <c r="BP46" s="1820"/>
      <c r="BQ46" s="1820"/>
      <c r="BR46" s="1820"/>
      <c r="BS46" s="1820"/>
      <c r="BT46" s="1820"/>
      <c r="BU46" s="1820"/>
      <c r="BV46" s="1820"/>
      <c r="BW46" s="1820"/>
      <c r="BX46" s="1820"/>
      <c r="BY46" s="1820"/>
      <c r="BZ46" s="1820"/>
      <c r="CA46" s="1820"/>
      <c r="CB46" s="1820"/>
      <c r="CC46" s="1820"/>
      <c r="CD46" s="1820"/>
      <c r="CE46" s="1820"/>
      <c r="CF46" s="1820"/>
      <c r="CG46" s="1820"/>
      <c r="CH46" s="1836">
        <f>BC46+1</f>
        <v>9</v>
      </c>
      <c r="CI46" s="1837"/>
      <c r="CJ46" s="1837"/>
      <c r="CK46" s="1837"/>
      <c r="CL46" s="1837"/>
      <c r="CM46" s="1837"/>
      <c r="CN46" s="1842"/>
      <c r="CO46" s="1821" t="s">
        <v>918</v>
      </c>
      <c r="CP46" s="1824" t="s">
        <v>919</v>
      </c>
      <c r="CR46" s="1827" t="s">
        <v>920</v>
      </c>
      <c r="CS46" s="734" t="s">
        <v>921</v>
      </c>
      <c r="CT46" s="735">
        <f>IF(IF(MONTH(入力表!$E$6)=12,YEAR(入力表!$E$6)+1&amp;"01",YEAR(入力表!$E$6)&amp;TEXT(MONTH(入力表!$E$6)+1,"00"))&gt;YEAR($D46)&amp;TEXT(MONTH($D46),"00"),COUNTIF(BC50:CG50,"")+COUNTIF(BC50:CG50,"○"),"")</f>
        <v>28</v>
      </c>
      <c r="CU46" s="1137"/>
      <c r="CV46" s="1139" t="str">
        <f t="shared" ref="CV46:CV53" si="425">IF($AU$46="","","対象期間")</f>
        <v>対象期間</v>
      </c>
      <c r="CX46" s="733" t="s">
        <v>917</v>
      </c>
      <c r="CY46" s="1819">
        <f>CY38+MONTH(1)</f>
        <v>8</v>
      </c>
      <c r="CZ46" s="1820"/>
      <c r="DA46" s="1820"/>
      <c r="DB46" s="1820"/>
      <c r="DC46" s="1820"/>
      <c r="DD46" s="1820"/>
      <c r="DE46" s="1820"/>
      <c r="DF46" s="1820"/>
      <c r="DG46" s="1820"/>
      <c r="DH46" s="1820"/>
      <c r="DI46" s="1820"/>
      <c r="DJ46" s="1820"/>
      <c r="DK46" s="1820"/>
      <c r="DL46" s="1820"/>
      <c r="DM46" s="1820"/>
      <c r="DN46" s="1820"/>
      <c r="DO46" s="1820"/>
      <c r="DP46" s="1820"/>
      <c r="DQ46" s="1820"/>
      <c r="DR46" s="1820"/>
      <c r="DS46" s="1820"/>
      <c r="DT46" s="1820"/>
      <c r="DU46" s="1820"/>
      <c r="DV46" s="1820"/>
      <c r="DW46" s="1820"/>
      <c r="DX46" s="1820"/>
      <c r="DY46" s="1820"/>
      <c r="DZ46" s="1820"/>
      <c r="EA46" s="1820"/>
      <c r="EB46" s="1820"/>
      <c r="EC46" s="1820"/>
      <c r="ED46" s="1836">
        <f>CY46+1</f>
        <v>9</v>
      </c>
      <c r="EE46" s="1837"/>
      <c r="EF46" s="1837"/>
      <c r="EG46" s="1837"/>
      <c r="EH46" s="1837"/>
      <c r="EI46" s="1837"/>
      <c r="EJ46" s="1842"/>
      <c r="EK46" s="1821" t="s">
        <v>918</v>
      </c>
      <c r="EL46" s="1824" t="s">
        <v>919</v>
      </c>
      <c r="EN46" s="1827" t="s">
        <v>920</v>
      </c>
      <c r="EO46" s="734" t="s">
        <v>921</v>
      </c>
      <c r="EP46" s="735">
        <f>IF(IF(MONTH(入力表!$E$6)=12,YEAR(入力表!$E$6)+1&amp;"01",YEAR(入力表!$E$6)&amp;TEXT(MONTH(入力表!$E$6)+1,"00"))&gt;YEAR($D46)&amp;TEXT(MONTH($D46),"00"),COUNTIF(CY50:EC50,"")+COUNTIF(CY50:EC50,"○"),"")</f>
        <v>28</v>
      </c>
      <c r="EQ46" s="1137"/>
      <c r="ER46" s="708"/>
      <c r="ES46" s="708"/>
      <c r="ET46" s="708"/>
      <c r="EU46" s="708"/>
      <c r="EV46" s="708"/>
      <c r="EW46" s="708"/>
    </row>
    <row r="47" spans="1:153" ht="14.25" thickBot="1">
      <c r="A47" s="1139" t="str">
        <f t="shared" si="424"/>
        <v>対象期間</v>
      </c>
      <c r="C47" s="736" t="s">
        <v>922</v>
      </c>
      <c r="D47" s="774">
        <f>DATE($M$7,D46,1)</f>
        <v>45870</v>
      </c>
      <c r="E47" s="774">
        <f>D47+1</f>
        <v>45871</v>
      </c>
      <c r="F47" s="774">
        <f t="shared" ref="F47" si="426">E47+1</f>
        <v>45872</v>
      </c>
      <c r="G47" s="737">
        <f t="shared" ref="G47" si="427">F47+1</f>
        <v>45873</v>
      </c>
      <c r="H47" s="737">
        <f t="shared" ref="H47" si="428">G47+1</f>
        <v>45874</v>
      </c>
      <c r="I47" s="737">
        <f t="shared" ref="I47" si="429">H47+1</f>
        <v>45875</v>
      </c>
      <c r="J47" s="737">
        <f t="shared" ref="J47" si="430">I47+1</f>
        <v>45876</v>
      </c>
      <c r="K47" s="737">
        <f t="shared" ref="K47" si="431">J47+1</f>
        <v>45877</v>
      </c>
      <c r="L47" s="737">
        <f t="shared" ref="L47" si="432">K47+1</f>
        <v>45878</v>
      </c>
      <c r="M47" s="737">
        <f t="shared" ref="M47" si="433">L47+1</f>
        <v>45879</v>
      </c>
      <c r="N47" s="737">
        <f t="shared" ref="N47" si="434">M47+1</f>
        <v>45880</v>
      </c>
      <c r="O47" s="737">
        <f t="shared" ref="O47" si="435">N47+1</f>
        <v>45881</v>
      </c>
      <c r="P47" s="737">
        <f t="shared" ref="P47" si="436">O47+1</f>
        <v>45882</v>
      </c>
      <c r="Q47" s="737">
        <f t="shared" ref="Q47" si="437">P47+1</f>
        <v>45883</v>
      </c>
      <c r="R47" s="737">
        <f t="shared" ref="R47" si="438">Q47+1</f>
        <v>45884</v>
      </c>
      <c r="S47" s="737">
        <f t="shared" ref="S47" si="439">R47+1</f>
        <v>45885</v>
      </c>
      <c r="T47" s="737">
        <f t="shared" ref="T47" si="440">S47+1</f>
        <v>45886</v>
      </c>
      <c r="U47" s="737">
        <f t="shared" ref="U47" si="441">T47+1</f>
        <v>45887</v>
      </c>
      <c r="V47" s="737">
        <f t="shared" ref="V47" si="442">U47+1</f>
        <v>45888</v>
      </c>
      <c r="W47" s="737">
        <f t="shared" ref="W47" si="443">V47+1</f>
        <v>45889</v>
      </c>
      <c r="X47" s="737">
        <f t="shared" ref="X47" si="444">W47+1</f>
        <v>45890</v>
      </c>
      <c r="Y47" s="737">
        <f t="shared" ref="Y47" si="445">X47+1</f>
        <v>45891</v>
      </c>
      <c r="Z47" s="737">
        <f t="shared" ref="Z47" si="446">Y47+1</f>
        <v>45892</v>
      </c>
      <c r="AA47" s="737">
        <f t="shared" ref="AA47" si="447">Z47+1</f>
        <v>45893</v>
      </c>
      <c r="AB47" s="737">
        <f t="shared" ref="AB47" si="448">AA47+1</f>
        <v>45894</v>
      </c>
      <c r="AC47" s="737">
        <f t="shared" ref="AC47" si="449">AB47+1</f>
        <v>45895</v>
      </c>
      <c r="AD47" s="737">
        <f t="shared" ref="AD47" si="450">AC47+1</f>
        <v>45896</v>
      </c>
      <c r="AE47" s="737">
        <f t="shared" ref="AE47" si="451">AD47+1</f>
        <v>45897</v>
      </c>
      <c r="AF47" s="737">
        <f t="shared" ref="AF47" si="452">AE47+1</f>
        <v>45898</v>
      </c>
      <c r="AG47" s="737">
        <f t="shared" ref="AG47" si="453">AF47+1</f>
        <v>45899</v>
      </c>
      <c r="AH47" s="1148">
        <f t="shared" ref="AH47" si="454">AG47+1</f>
        <v>45900</v>
      </c>
      <c r="AI47" s="1168">
        <f t="shared" ref="AI47" si="455">AH47+1</f>
        <v>45901</v>
      </c>
      <c r="AJ47" s="1168">
        <f t="shared" ref="AJ47" si="456">AI47+1</f>
        <v>45902</v>
      </c>
      <c r="AK47" s="1168">
        <f t="shared" ref="AK47" si="457">AJ47+1</f>
        <v>45903</v>
      </c>
      <c r="AL47" s="1168">
        <f t="shared" ref="AL47" si="458">AK47+1</f>
        <v>45904</v>
      </c>
      <c r="AM47" s="1168">
        <f t="shared" ref="AM47" si="459">AL47+1</f>
        <v>45905</v>
      </c>
      <c r="AN47" s="1168">
        <f t="shared" ref="AN47" si="460">AM47+1</f>
        <v>45906</v>
      </c>
      <c r="AO47" s="1168">
        <f t="shared" ref="AO47" si="461">AN47+1</f>
        <v>45907</v>
      </c>
      <c r="AP47" s="1822"/>
      <c r="AQ47" s="1825"/>
      <c r="AS47" s="1827"/>
      <c r="AT47" s="734" t="s">
        <v>923</v>
      </c>
      <c r="AU47" s="739">
        <f>IF(IF(MONTH(入力表!$E$6)=12,YEAR(入力表!$E$6)+1&amp;"01",YEAR(入力表!$E$6)&amp;TEXT(MONTH(入力表!$E$6)+1,"00"))&gt;YEAR($D46)&amp;TEXT(MONTH($D46),"00"),COUNTIF(D50:AH50,"○"),"")</f>
        <v>0</v>
      </c>
      <c r="AX47" s="708"/>
      <c r="AY47" s="708"/>
      <c r="AZ47" s="708"/>
      <c r="BB47" s="736" t="s">
        <v>922</v>
      </c>
      <c r="BC47" s="774">
        <f>DATE($M$7,BC46,1)</f>
        <v>45870</v>
      </c>
      <c r="BD47" s="774">
        <f>BC47+1</f>
        <v>45871</v>
      </c>
      <c r="BE47" s="774">
        <f t="shared" ref="BE47" si="462">BD47+1</f>
        <v>45872</v>
      </c>
      <c r="BF47" s="737">
        <f t="shared" ref="BF47" si="463">BE47+1</f>
        <v>45873</v>
      </c>
      <c r="BG47" s="737">
        <f t="shared" ref="BG47" si="464">BF47+1</f>
        <v>45874</v>
      </c>
      <c r="BH47" s="737">
        <f t="shared" ref="BH47" si="465">BG47+1</f>
        <v>45875</v>
      </c>
      <c r="BI47" s="737">
        <f t="shared" ref="BI47" si="466">BH47+1</f>
        <v>45876</v>
      </c>
      <c r="BJ47" s="737">
        <f t="shared" ref="BJ47" si="467">BI47+1</f>
        <v>45877</v>
      </c>
      <c r="BK47" s="737">
        <f t="shared" ref="BK47" si="468">BJ47+1</f>
        <v>45878</v>
      </c>
      <c r="BL47" s="737">
        <f t="shared" ref="BL47" si="469">BK47+1</f>
        <v>45879</v>
      </c>
      <c r="BM47" s="737">
        <f t="shared" ref="BM47" si="470">BL47+1</f>
        <v>45880</v>
      </c>
      <c r="BN47" s="737">
        <f t="shared" ref="BN47" si="471">BM47+1</f>
        <v>45881</v>
      </c>
      <c r="BO47" s="1223">
        <f t="shared" ref="BO47" si="472">BN47+1</f>
        <v>45882</v>
      </c>
      <c r="BP47" s="1223">
        <f t="shared" ref="BP47" si="473">BO47+1</f>
        <v>45883</v>
      </c>
      <c r="BQ47" s="1223">
        <f t="shared" ref="BQ47" si="474">BP47+1</f>
        <v>45884</v>
      </c>
      <c r="BR47" s="737">
        <f t="shared" ref="BR47" si="475">BQ47+1</f>
        <v>45885</v>
      </c>
      <c r="BS47" s="737">
        <f t="shared" ref="BS47" si="476">BR47+1</f>
        <v>45886</v>
      </c>
      <c r="BT47" s="737">
        <f t="shared" ref="BT47" si="477">BS47+1</f>
        <v>45887</v>
      </c>
      <c r="BU47" s="737">
        <f t="shared" ref="BU47" si="478">BT47+1</f>
        <v>45888</v>
      </c>
      <c r="BV47" s="737">
        <f t="shared" ref="BV47" si="479">BU47+1</f>
        <v>45889</v>
      </c>
      <c r="BW47" s="737">
        <f t="shared" ref="BW47" si="480">BV47+1</f>
        <v>45890</v>
      </c>
      <c r="BX47" s="737">
        <f t="shared" ref="BX47" si="481">BW47+1</f>
        <v>45891</v>
      </c>
      <c r="BY47" s="737">
        <f t="shared" ref="BY47" si="482">BX47+1</f>
        <v>45892</v>
      </c>
      <c r="BZ47" s="737">
        <f t="shared" ref="BZ47" si="483">BY47+1</f>
        <v>45893</v>
      </c>
      <c r="CA47" s="737">
        <f t="shared" ref="CA47" si="484">BZ47+1</f>
        <v>45894</v>
      </c>
      <c r="CB47" s="737">
        <f t="shared" ref="CB47" si="485">CA47+1</f>
        <v>45895</v>
      </c>
      <c r="CC47" s="737">
        <f t="shared" ref="CC47" si="486">CB47+1</f>
        <v>45896</v>
      </c>
      <c r="CD47" s="737">
        <f t="shared" ref="CD47" si="487">CC47+1</f>
        <v>45897</v>
      </c>
      <c r="CE47" s="737">
        <f t="shared" ref="CE47" si="488">CD47+1</f>
        <v>45898</v>
      </c>
      <c r="CF47" s="737">
        <f t="shared" ref="CF47" si="489">CE47+1</f>
        <v>45899</v>
      </c>
      <c r="CG47" s="1148">
        <f t="shared" ref="CG47" si="490">CF47+1</f>
        <v>45900</v>
      </c>
      <c r="CH47" s="1168">
        <f t="shared" ref="CH47" si="491">CG47+1</f>
        <v>45901</v>
      </c>
      <c r="CI47" s="1168">
        <f t="shared" ref="CI47" si="492">CH47+1</f>
        <v>45902</v>
      </c>
      <c r="CJ47" s="1168">
        <f t="shared" ref="CJ47" si="493">CI47+1</f>
        <v>45903</v>
      </c>
      <c r="CK47" s="1168">
        <f t="shared" ref="CK47" si="494">CJ47+1</f>
        <v>45904</v>
      </c>
      <c r="CL47" s="1168">
        <f t="shared" ref="CL47" si="495">CK47+1</f>
        <v>45905</v>
      </c>
      <c r="CM47" s="1168">
        <f t="shared" ref="CM47" si="496">CL47+1</f>
        <v>45906</v>
      </c>
      <c r="CN47" s="1168">
        <f t="shared" ref="CN47" si="497">CM47+1</f>
        <v>45907</v>
      </c>
      <c r="CO47" s="1822"/>
      <c r="CP47" s="1825"/>
      <c r="CR47" s="1827"/>
      <c r="CS47" s="734" t="s">
        <v>923</v>
      </c>
      <c r="CT47" s="739">
        <f>IF(IF(MONTH(入力表!$E$6)=12,YEAR(入力表!$E$6)+1&amp;"01",YEAR(入力表!$E$6)&amp;TEXT(MONTH(入力表!$E$6)+1,"00"))&gt;YEAR($D46)&amp;TEXT(MONTH($D46),"00"),COUNTIF(BC50:CG50,"○"),"")</f>
        <v>10</v>
      </c>
      <c r="CV47" s="1139" t="str">
        <f t="shared" si="425"/>
        <v>対象期間</v>
      </c>
      <c r="CX47" s="736" t="s">
        <v>922</v>
      </c>
      <c r="CY47" s="774">
        <f>DATE($M$7,CY46,1)</f>
        <v>45870</v>
      </c>
      <c r="CZ47" s="774">
        <f>CY47+1</f>
        <v>45871</v>
      </c>
      <c r="DA47" s="774">
        <f t="shared" ref="DA47" si="498">CZ47+1</f>
        <v>45872</v>
      </c>
      <c r="DB47" s="737">
        <f t="shared" ref="DB47" si="499">DA47+1</f>
        <v>45873</v>
      </c>
      <c r="DC47" s="737">
        <f t="shared" ref="DC47" si="500">DB47+1</f>
        <v>45874</v>
      </c>
      <c r="DD47" s="737">
        <f t="shared" ref="DD47" si="501">DC47+1</f>
        <v>45875</v>
      </c>
      <c r="DE47" s="737">
        <f t="shared" ref="DE47" si="502">DD47+1</f>
        <v>45876</v>
      </c>
      <c r="DF47" s="737">
        <f t="shared" ref="DF47" si="503">DE47+1</f>
        <v>45877</v>
      </c>
      <c r="DG47" s="737">
        <f t="shared" ref="DG47" si="504">DF47+1</f>
        <v>45878</v>
      </c>
      <c r="DH47" s="737">
        <f t="shared" ref="DH47" si="505">DG47+1</f>
        <v>45879</v>
      </c>
      <c r="DI47" s="737">
        <f t="shared" ref="DI47" si="506">DH47+1</f>
        <v>45880</v>
      </c>
      <c r="DJ47" s="737">
        <f t="shared" ref="DJ47" si="507">DI47+1</f>
        <v>45881</v>
      </c>
      <c r="DK47" s="1223">
        <f t="shared" ref="DK47" si="508">DJ47+1</f>
        <v>45882</v>
      </c>
      <c r="DL47" s="1223">
        <f t="shared" ref="DL47" si="509">DK47+1</f>
        <v>45883</v>
      </c>
      <c r="DM47" s="1223">
        <f t="shared" ref="DM47" si="510">DL47+1</f>
        <v>45884</v>
      </c>
      <c r="DN47" s="737">
        <f t="shared" ref="DN47" si="511">DM47+1</f>
        <v>45885</v>
      </c>
      <c r="DO47" s="737">
        <f t="shared" ref="DO47" si="512">DN47+1</f>
        <v>45886</v>
      </c>
      <c r="DP47" s="737">
        <f t="shared" ref="DP47" si="513">DO47+1</f>
        <v>45887</v>
      </c>
      <c r="DQ47" s="737">
        <f t="shared" ref="DQ47" si="514">DP47+1</f>
        <v>45888</v>
      </c>
      <c r="DR47" s="737">
        <f t="shared" ref="DR47" si="515">DQ47+1</f>
        <v>45889</v>
      </c>
      <c r="DS47" s="737">
        <f t="shared" ref="DS47" si="516">DR47+1</f>
        <v>45890</v>
      </c>
      <c r="DT47" s="737">
        <f t="shared" ref="DT47" si="517">DS47+1</f>
        <v>45891</v>
      </c>
      <c r="DU47" s="737">
        <f t="shared" ref="DU47" si="518">DT47+1</f>
        <v>45892</v>
      </c>
      <c r="DV47" s="737">
        <f t="shared" ref="DV47" si="519">DU47+1</f>
        <v>45893</v>
      </c>
      <c r="DW47" s="737">
        <f t="shared" ref="DW47" si="520">DV47+1</f>
        <v>45894</v>
      </c>
      <c r="DX47" s="737">
        <f t="shared" ref="DX47" si="521">DW47+1</f>
        <v>45895</v>
      </c>
      <c r="DY47" s="737">
        <f t="shared" ref="DY47" si="522">DX47+1</f>
        <v>45896</v>
      </c>
      <c r="DZ47" s="737">
        <f t="shared" ref="DZ47" si="523">DY47+1</f>
        <v>45897</v>
      </c>
      <c r="EA47" s="737">
        <f t="shared" ref="EA47" si="524">DZ47+1</f>
        <v>45898</v>
      </c>
      <c r="EB47" s="737">
        <f t="shared" ref="EB47" si="525">EA47+1</f>
        <v>45899</v>
      </c>
      <c r="EC47" s="1148">
        <f t="shared" ref="EC47" si="526">EB47+1</f>
        <v>45900</v>
      </c>
      <c r="ED47" s="1168">
        <f t="shared" ref="ED47" si="527">EC47+1</f>
        <v>45901</v>
      </c>
      <c r="EE47" s="1168">
        <f t="shared" ref="EE47" si="528">ED47+1</f>
        <v>45902</v>
      </c>
      <c r="EF47" s="1168">
        <f t="shared" ref="EF47" si="529">EE47+1</f>
        <v>45903</v>
      </c>
      <c r="EG47" s="1168">
        <f t="shared" ref="EG47" si="530">EF47+1</f>
        <v>45904</v>
      </c>
      <c r="EH47" s="1168">
        <f t="shared" ref="EH47" si="531">EG47+1</f>
        <v>45905</v>
      </c>
      <c r="EI47" s="1168">
        <f t="shared" ref="EI47" si="532">EH47+1</f>
        <v>45906</v>
      </c>
      <c r="EJ47" s="1168">
        <f t="shared" ref="EJ47" si="533">EI47+1</f>
        <v>45907</v>
      </c>
      <c r="EK47" s="1822"/>
      <c r="EL47" s="1825"/>
      <c r="EN47" s="1827"/>
      <c r="EO47" s="734" t="s">
        <v>923</v>
      </c>
      <c r="EP47" s="739">
        <f>IF(IF(MONTH(入力表!$E$6)=12,YEAR(入力表!$E$6)+1&amp;"01",YEAR(入力表!$E$6)&amp;TEXT(MONTH(入力表!$E$6)+1,"00"))&gt;YEAR($D46)&amp;TEXT(MONTH($D46),"00"),COUNTIF(CY50:EC50,"○"),"")</f>
        <v>10</v>
      </c>
      <c r="ER47" s="708"/>
      <c r="ES47" s="708"/>
      <c r="ET47" s="708"/>
      <c r="EU47" s="708"/>
      <c r="EV47" s="708"/>
      <c r="EW47" s="708"/>
    </row>
    <row r="48" spans="1:153" ht="14.25" thickBot="1">
      <c r="A48" s="1139" t="str">
        <f t="shared" si="424"/>
        <v>対象期間</v>
      </c>
      <c r="C48" s="736" t="s">
        <v>924</v>
      </c>
      <c r="D48" s="1146" t="str">
        <f>TEXT(WEEKDAY(+D47),"aaa")</f>
        <v>金</v>
      </c>
      <c r="E48" s="1146" t="str">
        <f>TEXT(WEEKDAY(+E47),"aaa")</f>
        <v>土</v>
      </c>
      <c r="F48" s="1146" t="str">
        <f t="shared" ref="F48:AE48" si="534">TEXT(WEEKDAY(+F47),"aaa")</f>
        <v>日</v>
      </c>
      <c r="G48" s="1147" t="str">
        <f t="shared" si="534"/>
        <v>月</v>
      </c>
      <c r="H48" s="1147" t="str">
        <f t="shared" si="534"/>
        <v>火</v>
      </c>
      <c r="I48" s="1147" t="str">
        <f t="shared" si="534"/>
        <v>水</v>
      </c>
      <c r="J48" s="1147" t="str">
        <f t="shared" si="534"/>
        <v>木</v>
      </c>
      <c r="K48" s="1147" t="str">
        <f t="shared" si="534"/>
        <v>金</v>
      </c>
      <c r="L48" s="1147" t="str">
        <f t="shared" si="534"/>
        <v>土</v>
      </c>
      <c r="M48" s="1147" t="str">
        <f t="shared" si="534"/>
        <v>日</v>
      </c>
      <c r="N48" s="1147" t="str">
        <f t="shared" si="534"/>
        <v>月</v>
      </c>
      <c r="O48" s="1147" t="str">
        <f t="shared" si="534"/>
        <v>火</v>
      </c>
      <c r="P48" s="1147" t="str">
        <f t="shared" si="534"/>
        <v>水</v>
      </c>
      <c r="Q48" s="1147" t="str">
        <f t="shared" si="534"/>
        <v>木</v>
      </c>
      <c r="R48" s="1147" t="str">
        <f t="shared" si="534"/>
        <v>金</v>
      </c>
      <c r="S48" s="1147" t="str">
        <f t="shared" si="534"/>
        <v>土</v>
      </c>
      <c r="T48" s="1147" t="str">
        <f t="shared" si="534"/>
        <v>日</v>
      </c>
      <c r="U48" s="1147" t="str">
        <f t="shared" si="534"/>
        <v>月</v>
      </c>
      <c r="V48" s="1147" t="str">
        <f t="shared" si="534"/>
        <v>火</v>
      </c>
      <c r="W48" s="1147" t="str">
        <f t="shared" si="534"/>
        <v>水</v>
      </c>
      <c r="X48" s="1147" t="str">
        <f t="shared" si="534"/>
        <v>木</v>
      </c>
      <c r="Y48" s="1147" t="str">
        <f t="shared" si="534"/>
        <v>金</v>
      </c>
      <c r="Z48" s="1147" t="str">
        <f t="shared" si="534"/>
        <v>土</v>
      </c>
      <c r="AA48" s="1147" t="str">
        <f t="shared" si="534"/>
        <v>日</v>
      </c>
      <c r="AB48" s="1147" t="str">
        <f t="shared" si="534"/>
        <v>月</v>
      </c>
      <c r="AC48" s="1147" t="str">
        <f t="shared" si="534"/>
        <v>火</v>
      </c>
      <c r="AD48" s="1147" t="str">
        <f t="shared" si="534"/>
        <v>水</v>
      </c>
      <c r="AE48" s="1147" t="str">
        <f t="shared" si="534"/>
        <v>木</v>
      </c>
      <c r="AF48" s="1147" t="str">
        <f>IF(AF47="／","／",TEXT(WEEKDAY(+AF47),"aaa"))</f>
        <v>金</v>
      </c>
      <c r="AG48" s="1147" t="str">
        <f t="shared" ref="AG48:AO48" si="535">IF(AG47="／","／",TEXT(WEEKDAY(+AG47),"aaa"))</f>
        <v>土</v>
      </c>
      <c r="AH48" s="1149" t="str">
        <f t="shared" si="535"/>
        <v>日</v>
      </c>
      <c r="AI48" s="1170" t="str">
        <f t="shared" si="535"/>
        <v>月</v>
      </c>
      <c r="AJ48" s="1170" t="str">
        <f t="shared" si="535"/>
        <v>火</v>
      </c>
      <c r="AK48" s="1170" t="str">
        <f t="shared" si="535"/>
        <v>水</v>
      </c>
      <c r="AL48" s="1170" t="str">
        <f t="shared" si="535"/>
        <v>木</v>
      </c>
      <c r="AM48" s="1170" t="str">
        <f t="shared" si="535"/>
        <v>金</v>
      </c>
      <c r="AN48" s="1170" t="str">
        <f t="shared" si="535"/>
        <v>土</v>
      </c>
      <c r="AO48" s="1170" t="str">
        <f t="shared" si="535"/>
        <v>日</v>
      </c>
      <c r="AP48" s="1822"/>
      <c r="AQ48" s="1825"/>
      <c r="AS48" s="1827"/>
      <c r="AT48" s="734" t="s">
        <v>925</v>
      </c>
      <c r="AU48" s="740">
        <f>IFERROR(+AU47/AU46,"")</f>
        <v>0</v>
      </c>
      <c r="AV48" s="741" t="str">
        <f>IF(AU48="","",IF(AU48&gt;=0.285,"4週8休以上",IF(AU48&gt;=0.25,"4週7休以上4週8休未満",IF(AU48&gt;=0.214,"4週6休以上4週7休未満",IF(0.214&gt;AU48,"4週6休未満")))))</f>
        <v>4週6休未満</v>
      </c>
      <c r="AX48" s="708"/>
      <c r="AY48" s="708"/>
      <c r="AZ48" s="708"/>
      <c r="BB48" s="736" t="s">
        <v>924</v>
      </c>
      <c r="BC48" s="1184" t="str">
        <f>TEXT(WEEKDAY(+BC47),"aaa")</f>
        <v>金</v>
      </c>
      <c r="BD48" s="1184" t="str">
        <f>TEXT(WEEKDAY(+BD47),"aaa")</f>
        <v>土</v>
      </c>
      <c r="BE48" s="1184" t="str">
        <f t="shared" ref="BE48:CD48" si="536">TEXT(WEEKDAY(+BE47),"aaa")</f>
        <v>日</v>
      </c>
      <c r="BF48" s="1185" t="str">
        <f t="shared" si="536"/>
        <v>月</v>
      </c>
      <c r="BG48" s="1185" t="str">
        <f t="shared" si="536"/>
        <v>火</v>
      </c>
      <c r="BH48" s="1185" t="str">
        <f t="shared" si="536"/>
        <v>水</v>
      </c>
      <c r="BI48" s="1185" t="str">
        <f t="shared" si="536"/>
        <v>木</v>
      </c>
      <c r="BJ48" s="1185" t="str">
        <f t="shared" si="536"/>
        <v>金</v>
      </c>
      <c r="BK48" s="1185" t="str">
        <f t="shared" si="536"/>
        <v>土</v>
      </c>
      <c r="BL48" s="1185" t="str">
        <f t="shared" si="536"/>
        <v>日</v>
      </c>
      <c r="BM48" s="1185" t="str">
        <f t="shared" si="536"/>
        <v>月</v>
      </c>
      <c r="BN48" s="1185" t="str">
        <f t="shared" si="536"/>
        <v>火</v>
      </c>
      <c r="BO48" s="1225" t="str">
        <f t="shared" si="536"/>
        <v>水</v>
      </c>
      <c r="BP48" s="1225" t="str">
        <f t="shared" si="536"/>
        <v>木</v>
      </c>
      <c r="BQ48" s="1225" t="str">
        <f t="shared" si="536"/>
        <v>金</v>
      </c>
      <c r="BR48" s="1185" t="str">
        <f t="shared" si="536"/>
        <v>土</v>
      </c>
      <c r="BS48" s="1185" t="str">
        <f t="shared" si="536"/>
        <v>日</v>
      </c>
      <c r="BT48" s="1185" t="str">
        <f t="shared" si="536"/>
        <v>月</v>
      </c>
      <c r="BU48" s="1185" t="str">
        <f t="shared" si="536"/>
        <v>火</v>
      </c>
      <c r="BV48" s="1185" t="str">
        <f t="shared" si="536"/>
        <v>水</v>
      </c>
      <c r="BW48" s="1185" t="str">
        <f t="shared" si="536"/>
        <v>木</v>
      </c>
      <c r="BX48" s="1185" t="str">
        <f t="shared" si="536"/>
        <v>金</v>
      </c>
      <c r="BY48" s="1185" t="str">
        <f t="shared" si="536"/>
        <v>土</v>
      </c>
      <c r="BZ48" s="1185" t="str">
        <f t="shared" si="536"/>
        <v>日</v>
      </c>
      <c r="CA48" s="1185" t="str">
        <f t="shared" si="536"/>
        <v>月</v>
      </c>
      <c r="CB48" s="1185" t="str">
        <f t="shared" si="536"/>
        <v>火</v>
      </c>
      <c r="CC48" s="1185" t="str">
        <f t="shared" si="536"/>
        <v>水</v>
      </c>
      <c r="CD48" s="1185" t="str">
        <f t="shared" si="536"/>
        <v>木</v>
      </c>
      <c r="CE48" s="1185" t="str">
        <f>IF(CE47="／","／",TEXT(WEEKDAY(+CE47),"aaa"))</f>
        <v>金</v>
      </c>
      <c r="CF48" s="1185" t="str">
        <f t="shared" ref="CF48:CN48" si="537">IF(CF47="／","／",TEXT(WEEKDAY(+CF47),"aaa"))</f>
        <v>土</v>
      </c>
      <c r="CG48" s="1149" t="str">
        <f t="shared" si="537"/>
        <v>日</v>
      </c>
      <c r="CH48" s="1170" t="str">
        <f t="shared" si="537"/>
        <v>月</v>
      </c>
      <c r="CI48" s="1170" t="str">
        <f t="shared" si="537"/>
        <v>火</v>
      </c>
      <c r="CJ48" s="1170" t="str">
        <f t="shared" si="537"/>
        <v>水</v>
      </c>
      <c r="CK48" s="1170" t="str">
        <f t="shared" si="537"/>
        <v>木</v>
      </c>
      <c r="CL48" s="1170" t="str">
        <f t="shared" si="537"/>
        <v>金</v>
      </c>
      <c r="CM48" s="1170" t="str">
        <f t="shared" si="537"/>
        <v>土</v>
      </c>
      <c r="CN48" s="1170" t="str">
        <f t="shared" si="537"/>
        <v>日</v>
      </c>
      <c r="CO48" s="1822"/>
      <c r="CP48" s="1825"/>
      <c r="CR48" s="1827"/>
      <c r="CS48" s="734" t="s">
        <v>925</v>
      </c>
      <c r="CT48" s="740">
        <f>IFERROR(+CT47/CT46,"")</f>
        <v>0.35714285714285715</v>
      </c>
      <c r="CU48" s="741" t="str">
        <f>IF(CT48="","",IF(CT48&gt;=0.285,"4週8休以上",IF(CT48&gt;=0.25,"4週7休以上4週8休未満",IF(CT48&gt;=0.214,"4週6休以上4週7休未満",IF(0.214&gt;CT48,"4週6休未満")))))</f>
        <v>4週8休以上</v>
      </c>
      <c r="CV48" s="1139" t="str">
        <f t="shared" si="425"/>
        <v>対象期間</v>
      </c>
      <c r="CX48" s="736" t="s">
        <v>924</v>
      </c>
      <c r="CY48" s="1184" t="str">
        <f>TEXT(WEEKDAY(+CY47),"aaa")</f>
        <v>金</v>
      </c>
      <c r="CZ48" s="1184" t="str">
        <f>TEXT(WEEKDAY(+CZ47),"aaa")</f>
        <v>土</v>
      </c>
      <c r="DA48" s="1184" t="str">
        <f t="shared" ref="DA48:DZ48" si="538">TEXT(WEEKDAY(+DA47),"aaa")</f>
        <v>日</v>
      </c>
      <c r="DB48" s="1185" t="str">
        <f t="shared" si="538"/>
        <v>月</v>
      </c>
      <c r="DC48" s="1185" t="str">
        <f t="shared" si="538"/>
        <v>火</v>
      </c>
      <c r="DD48" s="1185" t="str">
        <f t="shared" si="538"/>
        <v>水</v>
      </c>
      <c r="DE48" s="1185" t="str">
        <f t="shared" si="538"/>
        <v>木</v>
      </c>
      <c r="DF48" s="1185" t="str">
        <f t="shared" si="538"/>
        <v>金</v>
      </c>
      <c r="DG48" s="1185" t="str">
        <f t="shared" si="538"/>
        <v>土</v>
      </c>
      <c r="DH48" s="1185" t="str">
        <f t="shared" si="538"/>
        <v>日</v>
      </c>
      <c r="DI48" s="1185" t="str">
        <f t="shared" si="538"/>
        <v>月</v>
      </c>
      <c r="DJ48" s="1185" t="str">
        <f t="shared" si="538"/>
        <v>火</v>
      </c>
      <c r="DK48" s="1225" t="str">
        <f t="shared" si="538"/>
        <v>水</v>
      </c>
      <c r="DL48" s="1225" t="str">
        <f t="shared" si="538"/>
        <v>木</v>
      </c>
      <c r="DM48" s="1225" t="str">
        <f t="shared" si="538"/>
        <v>金</v>
      </c>
      <c r="DN48" s="1185" t="str">
        <f t="shared" si="538"/>
        <v>土</v>
      </c>
      <c r="DO48" s="1185" t="str">
        <f t="shared" si="538"/>
        <v>日</v>
      </c>
      <c r="DP48" s="1185" t="str">
        <f t="shared" si="538"/>
        <v>月</v>
      </c>
      <c r="DQ48" s="1185" t="str">
        <f t="shared" si="538"/>
        <v>火</v>
      </c>
      <c r="DR48" s="1185" t="str">
        <f t="shared" si="538"/>
        <v>水</v>
      </c>
      <c r="DS48" s="1185" t="str">
        <f t="shared" si="538"/>
        <v>木</v>
      </c>
      <c r="DT48" s="1185" t="str">
        <f t="shared" si="538"/>
        <v>金</v>
      </c>
      <c r="DU48" s="1185" t="str">
        <f t="shared" si="538"/>
        <v>土</v>
      </c>
      <c r="DV48" s="1185" t="str">
        <f t="shared" si="538"/>
        <v>日</v>
      </c>
      <c r="DW48" s="1185" t="str">
        <f t="shared" si="538"/>
        <v>月</v>
      </c>
      <c r="DX48" s="1185" t="str">
        <f t="shared" si="538"/>
        <v>火</v>
      </c>
      <c r="DY48" s="1185" t="str">
        <f t="shared" si="538"/>
        <v>水</v>
      </c>
      <c r="DZ48" s="1185" t="str">
        <f t="shared" si="538"/>
        <v>木</v>
      </c>
      <c r="EA48" s="1185" t="str">
        <f>IF(EA47="／","／",TEXT(WEEKDAY(+EA47),"aaa"))</f>
        <v>金</v>
      </c>
      <c r="EB48" s="1185" t="str">
        <f t="shared" ref="EB48:EJ48" si="539">IF(EB47="／","／",TEXT(WEEKDAY(+EB47),"aaa"))</f>
        <v>土</v>
      </c>
      <c r="EC48" s="1149" t="str">
        <f t="shared" si="539"/>
        <v>日</v>
      </c>
      <c r="ED48" s="1170" t="str">
        <f t="shared" si="539"/>
        <v>月</v>
      </c>
      <c r="EE48" s="1170" t="str">
        <f t="shared" si="539"/>
        <v>火</v>
      </c>
      <c r="EF48" s="1170" t="str">
        <f t="shared" si="539"/>
        <v>水</v>
      </c>
      <c r="EG48" s="1170" t="str">
        <f t="shared" si="539"/>
        <v>木</v>
      </c>
      <c r="EH48" s="1170" t="str">
        <f t="shared" si="539"/>
        <v>金</v>
      </c>
      <c r="EI48" s="1170" t="str">
        <f t="shared" si="539"/>
        <v>土</v>
      </c>
      <c r="EJ48" s="1170" t="str">
        <f t="shared" si="539"/>
        <v>日</v>
      </c>
      <c r="EK48" s="1822"/>
      <c r="EL48" s="1825"/>
      <c r="EN48" s="1827"/>
      <c r="EO48" s="734" t="s">
        <v>925</v>
      </c>
      <c r="EP48" s="740">
        <f>IFERROR(+EP47/EP46,"")</f>
        <v>0.35714285714285715</v>
      </c>
      <c r="EQ48" s="741" t="str">
        <f>IF(EP48="","",IF(EP48&gt;=0.285,"4週8休以上",IF(EP48&gt;=0.25,"4週7休以上4週8休未満",IF(EP48&gt;=0.214,"4週6休以上4週7休未満",IF(0.214&gt;EP48,"4週6休未満")))))</f>
        <v>4週8休以上</v>
      </c>
      <c r="ER48" s="708"/>
      <c r="ES48" s="708"/>
      <c r="ET48" s="708"/>
      <c r="EU48" s="708"/>
      <c r="EV48" s="708"/>
      <c r="EW48" s="708"/>
    </row>
    <row r="49" spans="1:153" s="746" customFormat="1" ht="60" customHeight="1">
      <c r="A49" s="1139" t="str">
        <f t="shared" si="424"/>
        <v>対象期間</v>
      </c>
      <c r="C49" s="742" t="s">
        <v>926</v>
      </c>
      <c r="D49" s="743"/>
      <c r="E49" s="743"/>
      <c r="F49" s="743"/>
      <c r="G49" s="743"/>
      <c r="H49" s="743"/>
      <c r="I49" s="743"/>
      <c r="J49" s="743"/>
      <c r="K49" s="743"/>
      <c r="L49" s="744"/>
      <c r="M49" s="743"/>
      <c r="N49" s="743"/>
      <c r="O49" s="745"/>
      <c r="P49" s="743"/>
      <c r="Q49" s="743"/>
      <c r="R49" s="743"/>
      <c r="S49" s="743"/>
      <c r="T49" s="743"/>
      <c r="U49" s="743"/>
      <c r="V49" s="743"/>
      <c r="W49" s="743"/>
      <c r="X49" s="743"/>
      <c r="Y49" s="743"/>
      <c r="Z49" s="743"/>
      <c r="AA49" s="743"/>
      <c r="AB49" s="743"/>
      <c r="AC49" s="743"/>
      <c r="AD49" s="745"/>
      <c r="AE49" s="743"/>
      <c r="AF49" s="743"/>
      <c r="AG49" s="743"/>
      <c r="AH49" s="1150"/>
      <c r="AI49" s="1172"/>
      <c r="AJ49" s="1172"/>
      <c r="AK49" s="1172"/>
      <c r="AL49" s="1172"/>
      <c r="AM49" s="1172"/>
      <c r="AN49" s="1172"/>
      <c r="AO49" s="1172"/>
      <c r="AP49" s="1823"/>
      <c r="AQ49" s="1826"/>
      <c r="AS49" s="1839" t="s">
        <v>927</v>
      </c>
      <c r="AT49" s="747" t="s">
        <v>921</v>
      </c>
      <c r="AU49" s="748">
        <f>IF(IF(MONTH(入力表!$E$6)=12,YEAR(入力表!$E$6)+1&amp;"01",YEAR(入力表!$E$6)&amp;TEXT(MONTH(入力表!$E$6)+1,"00"))&gt;YEAR($D46)&amp;TEXT(MONTH($D46),"00"),COUNTIF(D51:AH51,"")+COUNTIF(D51:AH51,"●"),"")</f>
        <v>31</v>
      </c>
      <c r="AV49" s="1138"/>
      <c r="AX49" s="749"/>
      <c r="AY49" s="749"/>
      <c r="AZ49" s="749"/>
      <c r="BB49" s="742" t="s">
        <v>926</v>
      </c>
      <c r="BC49" s="743"/>
      <c r="BD49" s="743"/>
      <c r="BE49" s="743"/>
      <c r="BF49" s="743"/>
      <c r="BG49" s="743"/>
      <c r="BH49" s="743"/>
      <c r="BI49" s="743"/>
      <c r="BJ49" s="743"/>
      <c r="BK49" s="744"/>
      <c r="BL49" s="743"/>
      <c r="BM49" s="743"/>
      <c r="BN49" s="745"/>
      <c r="BO49" s="1227"/>
      <c r="BP49" s="1227"/>
      <c r="BQ49" s="1227"/>
      <c r="BR49" s="743"/>
      <c r="BS49" s="743"/>
      <c r="BT49" s="743"/>
      <c r="BU49" s="743"/>
      <c r="BV49" s="743"/>
      <c r="BW49" s="743"/>
      <c r="BX49" s="743"/>
      <c r="BY49" s="743"/>
      <c r="BZ49" s="743"/>
      <c r="CA49" s="743"/>
      <c r="CB49" s="743"/>
      <c r="CC49" s="745"/>
      <c r="CD49" s="743"/>
      <c r="CE49" s="743"/>
      <c r="CF49" s="743"/>
      <c r="CG49" s="1150"/>
      <c r="CH49" s="1172"/>
      <c r="CI49" s="1172"/>
      <c r="CJ49" s="1172"/>
      <c r="CK49" s="1172"/>
      <c r="CL49" s="1172"/>
      <c r="CM49" s="1172"/>
      <c r="CN49" s="1172"/>
      <c r="CO49" s="1823"/>
      <c r="CP49" s="1826"/>
      <c r="CR49" s="1839" t="s">
        <v>927</v>
      </c>
      <c r="CS49" s="747" t="s">
        <v>921</v>
      </c>
      <c r="CT49" s="748">
        <f>IF(IF(MONTH(入力表!$E$6)=12,YEAR(入力表!$E$6)+1&amp;"01",YEAR(入力表!$E$6)&amp;TEXT(MONTH(入力表!$E$6)+1,"00"))&gt;YEAR($D46)&amp;TEXT(MONTH($D46),"00"),COUNTIF(BC51:CG51,"")+COUNTIF(BC51:CG51,"●"),"")</f>
        <v>31</v>
      </c>
      <c r="CU49" s="1138"/>
      <c r="CV49" s="1139" t="str">
        <f t="shared" si="425"/>
        <v>対象期間</v>
      </c>
      <c r="CX49" s="742" t="s">
        <v>926</v>
      </c>
      <c r="CY49" s="743"/>
      <c r="CZ49" s="743"/>
      <c r="DA49" s="743"/>
      <c r="DB49" s="743"/>
      <c r="DC49" s="743"/>
      <c r="DD49" s="743"/>
      <c r="DE49" s="743"/>
      <c r="DF49" s="743"/>
      <c r="DG49" s="744"/>
      <c r="DH49" s="743"/>
      <c r="DI49" s="743"/>
      <c r="DJ49" s="745"/>
      <c r="DK49" s="1227"/>
      <c r="DL49" s="1227"/>
      <c r="DM49" s="1227"/>
      <c r="DN49" s="743"/>
      <c r="DO49" s="743"/>
      <c r="DP49" s="743"/>
      <c r="DQ49" s="743"/>
      <c r="DR49" s="743"/>
      <c r="DS49" s="743"/>
      <c r="DT49" s="743"/>
      <c r="DU49" s="743"/>
      <c r="DV49" s="743"/>
      <c r="DW49" s="743"/>
      <c r="DX49" s="743"/>
      <c r="DY49" s="745"/>
      <c r="DZ49" s="743"/>
      <c r="EA49" s="743"/>
      <c r="EB49" s="743"/>
      <c r="EC49" s="1150"/>
      <c r="ED49" s="1172"/>
      <c r="EE49" s="1172"/>
      <c r="EF49" s="1172"/>
      <c r="EG49" s="1172"/>
      <c r="EH49" s="1172"/>
      <c r="EI49" s="1172"/>
      <c r="EJ49" s="1172"/>
      <c r="EK49" s="1823"/>
      <c r="EL49" s="1826"/>
      <c r="EN49" s="1839" t="s">
        <v>927</v>
      </c>
      <c r="EO49" s="747" t="s">
        <v>921</v>
      </c>
      <c r="EP49" s="748">
        <f>IF(IF(MONTH(入力表!$E$6)=12,YEAR(入力表!$E$6)+1&amp;"01",YEAR(入力表!$E$6)&amp;TEXT(MONTH(入力表!$E$6)+1,"00"))&gt;YEAR($D46)&amp;TEXT(MONTH($D46),"00"),COUNTIF(CY51:EC51,"")+COUNTIF(CY51:EC51,"●"),"")</f>
        <v>28</v>
      </c>
      <c r="EQ49" s="1138"/>
      <c r="ER49" s="749"/>
      <c r="ES49" s="749"/>
      <c r="ET49" s="749"/>
      <c r="EU49" s="749"/>
      <c r="EV49" s="749"/>
      <c r="EW49" s="749"/>
    </row>
    <row r="50" spans="1:153" s="729" customFormat="1" ht="14.25" thickBot="1">
      <c r="A50" s="1139" t="str">
        <f t="shared" si="424"/>
        <v>対象期間</v>
      </c>
      <c r="C50" s="736" t="s">
        <v>920</v>
      </c>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49"/>
      <c r="AI50" s="1170"/>
      <c r="AJ50" s="1170"/>
      <c r="AK50" s="1170"/>
      <c r="AL50" s="1170"/>
      <c r="AM50" s="1170"/>
      <c r="AN50" s="1170"/>
      <c r="AO50" s="1170"/>
      <c r="AP50" s="750">
        <f>COUNTIF(D50:AH50,"○")</f>
        <v>0</v>
      </c>
      <c r="AQ50" s="751">
        <f>+AP50+AQ42</f>
        <v>0</v>
      </c>
      <c r="AS50" s="1840"/>
      <c r="AT50" s="734" t="s">
        <v>923</v>
      </c>
      <c r="AU50" s="739">
        <f>IF(IF(MONTH(入力表!$E$6)=12,YEAR(入力表!$E$6)+1&amp;"01",YEAR(入力表!$E$6)&amp;TEXT(MONTH(入力表!$E$6)+1,"00"))&gt;YEAR($D46)&amp;TEXT(MONTH($D46),"00"),COUNTIF(D51:AH51,"●"),"")</f>
        <v>0</v>
      </c>
      <c r="AX50" s="752"/>
      <c r="AY50" s="752"/>
      <c r="AZ50" s="752"/>
      <c r="BB50" s="736" t="s">
        <v>920</v>
      </c>
      <c r="BC50" s="1185"/>
      <c r="BD50" s="1185" t="s">
        <v>929</v>
      </c>
      <c r="BE50" s="1185" t="s">
        <v>929</v>
      </c>
      <c r="BF50" s="1185"/>
      <c r="BG50" s="1185"/>
      <c r="BH50" s="1185"/>
      <c r="BI50" s="1185"/>
      <c r="BJ50" s="1185"/>
      <c r="BK50" s="1185" t="s">
        <v>929</v>
      </c>
      <c r="BL50" s="1185" t="s">
        <v>929</v>
      </c>
      <c r="BM50" s="1185"/>
      <c r="BN50" s="1185"/>
      <c r="BO50" s="1225" t="s">
        <v>928</v>
      </c>
      <c r="BP50" s="1225" t="s">
        <v>928</v>
      </c>
      <c r="BQ50" s="1225" t="s">
        <v>928</v>
      </c>
      <c r="BR50" s="1185" t="s">
        <v>929</v>
      </c>
      <c r="BS50" s="1185" t="s">
        <v>929</v>
      </c>
      <c r="BT50" s="1185"/>
      <c r="BU50" s="1185"/>
      <c r="BV50" s="1185"/>
      <c r="BW50" s="1185"/>
      <c r="BX50" s="1185"/>
      <c r="BY50" s="1185" t="s">
        <v>929</v>
      </c>
      <c r="BZ50" s="1185" t="s">
        <v>929</v>
      </c>
      <c r="CA50" s="1185"/>
      <c r="CB50" s="1185"/>
      <c r="CC50" s="1185"/>
      <c r="CD50" s="1185"/>
      <c r="CE50" s="1185"/>
      <c r="CF50" s="1185" t="s">
        <v>929</v>
      </c>
      <c r="CG50" s="1185" t="s">
        <v>929</v>
      </c>
      <c r="CH50" s="1170"/>
      <c r="CI50" s="1170"/>
      <c r="CJ50" s="1170"/>
      <c r="CK50" s="1170"/>
      <c r="CL50" s="1170"/>
      <c r="CM50" s="1170" t="s">
        <v>929</v>
      </c>
      <c r="CN50" s="1170" t="s">
        <v>929</v>
      </c>
      <c r="CO50" s="750">
        <f>COUNTIF(BC50:CG50,"○")</f>
        <v>10</v>
      </c>
      <c r="CP50" s="751">
        <f>+CO50+CP42</f>
        <v>32</v>
      </c>
      <c r="CR50" s="1840"/>
      <c r="CS50" s="734" t="s">
        <v>923</v>
      </c>
      <c r="CT50" s="739">
        <f>IF(IF(MONTH(入力表!$E$6)=12,YEAR(入力表!$E$6)+1&amp;"01",YEAR(入力表!$E$6)&amp;TEXT(MONTH(入力表!$E$6)+1,"00"))&gt;YEAR($D46)&amp;TEXT(MONTH($D46),"00"),COUNTIF(BC51:CG51,"●"),"")</f>
        <v>0</v>
      </c>
      <c r="CV50" s="1139" t="str">
        <f t="shared" si="425"/>
        <v>対象期間</v>
      </c>
      <c r="CX50" s="736" t="s">
        <v>920</v>
      </c>
      <c r="CY50" s="1185"/>
      <c r="CZ50" s="1185" t="s">
        <v>929</v>
      </c>
      <c r="DA50" s="1185" t="s">
        <v>929</v>
      </c>
      <c r="DB50" s="1185"/>
      <c r="DC50" s="1185"/>
      <c r="DD50" s="1185"/>
      <c r="DE50" s="1185"/>
      <c r="DF50" s="1185"/>
      <c r="DG50" s="1185" t="s">
        <v>929</v>
      </c>
      <c r="DH50" s="1185" t="s">
        <v>929</v>
      </c>
      <c r="DI50" s="1185"/>
      <c r="DJ50" s="1185"/>
      <c r="DK50" s="1225" t="s">
        <v>928</v>
      </c>
      <c r="DL50" s="1225" t="s">
        <v>928</v>
      </c>
      <c r="DM50" s="1225" t="s">
        <v>928</v>
      </c>
      <c r="DN50" s="1185" t="s">
        <v>929</v>
      </c>
      <c r="DO50" s="1185" t="s">
        <v>929</v>
      </c>
      <c r="DP50" s="1185"/>
      <c r="DQ50" s="1185"/>
      <c r="DR50" s="1185"/>
      <c r="DS50" s="1185"/>
      <c r="DT50" s="1185"/>
      <c r="DU50" s="1185" t="s">
        <v>929</v>
      </c>
      <c r="DV50" s="1185" t="s">
        <v>929</v>
      </c>
      <c r="DW50" s="1185"/>
      <c r="DX50" s="1185"/>
      <c r="DY50" s="1185"/>
      <c r="DZ50" s="1185"/>
      <c r="EA50" s="1185"/>
      <c r="EB50" s="1185" t="s">
        <v>929</v>
      </c>
      <c r="EC50" s="1185" t="s">
        <v>929</v>
      </c>
      <c r="ED50" s="1170"/>
      <c r="EE50" s="1170"/>
      <c r="EF50" s="1170"/>
      <c r="EG50" s="1170"/>
      <c r="EH50" s="1170"/>
      <c r="EI50" s="1170" t="s">
        <v>929</v>
      </c>
      <c r="EJ50" s="1170" t="s">
        <v>929</v>
      </c>
      <c r="EK50" s="750">
        <f>COUNTIF(CY50:EC50,"○")</f>
        <v>10</v>
      </c>
      <c r="EL50" s="751">
        <f>+EK50+EL42</f>
        <v>32</v>
      </c>
      <c r="EN50" s="1840"/>
      <c r="EO50" s="734" t="s">
        <v>923</v>
      </c>
      <c r="EP50" s="739">
        <f>IF(IF(MONTH(入力表!$E$6)=12,YEAR(入力表!$E$6)+1&amp;"01",YEAR(入力表!$E$6)&amp;TEXT(MONTH(入力表!$E$6)+1,"00"))&gt;YEAR($D46)&amp;TEXT(MONTH($D46),"00"),COUNTIF(CY51:EC51,"●"),"")</f>
        <v>10</v>
      </c>
      <c r="ER50" s="752"/>
      <c r="ES50" s="752"/>
      <c r="ET50" s="752"/>
      <c r="EU50" s="752"/>
      <c r="EV50" s="752"/>
      <c r="EW50" s="752"/>
    </row>
    <row r="51" spans="1:153" s="729" customFormat="1" ht="14.25" thickBot="1">
      <c r="A51" s="1139" t="str">
        <f t="shared" si="424"/>
        <v>対象期間</v>
      </c>
      <c r="C51" s="1154" t="s">
        <v>927</v>
      </c>
      <c r="D51" s="1155"/>
      <c r="E51" s="1155"/>
      <c r="F51" s="1155"/>
      <c r="G51" s="1155"/>
      <c r="H51" s="1155"/>
      <c r="I51" s="1155"/>
      <c r="J51" s="1155"/>
      <c r="K51" s="1155"/>
      <c r="L51" s="1155"/>
      <c r="M51" s="1155"/>
      <c r="N51" s="1155"/>
      <c r="O51" s="1155"/>
      <c r="P51" s="1155"/>
      <c r="Q51" s="1155"/>
      <c r="R51" s="1155"/>
      <c r="S51" s="1155"/>
      <c r="T51" s="1155"/>
      <c r="U51" s="1155"/>
      <c r="V51" s="1155"/>
      <c r="W51" s="1155"/>
      <c r="X51" s="1155"/>
      <c r="Y51" s="1155"/>
      <c r="Z51" s="1155"/>
      <c r="AA51" s="1155"/>
      <c r="AB51" s="1155"/>
      <c r="AC51" s="1155"/>
      <c r="AD51" s="1155"/>
      <c r="AE51" s="1155"/>
      <c r="AF51" s="1155"/>
      <c r="AG51" s="1155"/>
      <c r="AH51" s="1156"/>
      <c r="AI51" s="1174"/>
      <c r="AJ51" s="1174"/>
      <c r="AK51" s="1174"/>
      <c r="AL51" s="1174"/>
      <c r="AM51" s="1174"/>
      <c r="AN51" s="1174"/>
      <c r="AO51" s="1174"/>
      <c r="AP51" s="1177">
        <f>COUNTIF(D51:AH51,"●")</f>
        <v>0</v>
      </c>
      <c r="AQ51" s="1158">
        <f>+AP51+AQ43</f>
        <v>0</v>
      </c>
      <c r="AS51" s="1840"/>
      <c r="AT51" s="734" t="s">
        <v>925</v>
      </c>
      <c r="AU51" s="740">
        <f>IFERROR(+AU50/AU49,"")</f>
        <v>0</v>
      </c>
      <c r="AV51" s="741" t="str">
        <f>IF(AU51="","",IF(AU51&gt;=0.285,"4週8休以上",IF(AU51&gt;=0.25,"4週7休以上4週8休未満",IF(AU51&gt;=0.214,"4週6休以上4週7休未満",IF(0.214&gt;AU51,"4週6休未満")))))</f>
        <v>4週6休未満</v>
      </c>
      <c r="AX51" s="752"/>
      <c r="AY51" s="752"/>
      <c r="AZ51" s="752"/>
      <c r="BB51" s="1154" t="s">
        <v>927</v>
      </c>
      <c r="BC51" s="1155"/>
      <c r="BD51" s="1155"/>
      <c r="BE51" s="1155"/>
      <c r="BF51" s="1155"/>
      <c r="BG51" s="1155"/>
      <c r="BH51" s="1155"/>
      <c r="BI51" s="1155"/>
      <c r="BJ51" s="1155"/>
      <c r="BK51" s="1155"/>
      <c r="BL51" s="1155"/>
      <c r="BM51" s="1155"/>
      <c r="BN51" s="1155"/>
      <c r="BO51" s="1229"/>
      <c r="BP51" s="1229"/>
      <c r="BQ51" s="1229"/>
      <c r="BR51" s="1155"/>
      <c r="BS51" s="1155"/>
      <c r="BT51" s="1155"/>
      <c r="BU51" s="1155"/>
      <c r="BV51" s="1155"/>
      <c r="BW51" s="1155"/>
      <c r="BX51" s="1155"/>
      <c r="BY51" s="1155"/>
      <c r="BZ51" s="1155"/>
      <c r="CA51" s="1155"/>
      <c r="CB51" s="1155"/>
      <c r="CC51" s="1155"/>
      <c r="CD51" s="1155"/>
      <c r="CE51" s="1155"/>
      <c r="CF51" s="1155"/>
      <c r="CG51" s="1155"/>
      <c r="CH51" s="1174"/>
      <c r="CI51" s="1174"/>
      <c r="CJ51" s="1174"/>
      <c r="CK51" s="1174"/>
      <c r="CL51" s="1174"/>
      <c r="CM51" s="1174"/>
      <c r="CN51" s="1174"/>
      <c r="CO51" s="1177">
        <f>COUNTIF(BC51:CG51,"●")</f>
        <v>0</v>
      </c>
      <c r="CP51" s="1158">
        <f>+CO51+CP43</f>
        <v>0</v>
      </c>
      <c r="CR51" s="1840"/>
      <c r="CS51" s="734" t="s">
        <v>925</v>
      </c>
      <c r="CT51" s="740">
        <f>IFERROR(+CT50/CT49,"")</f>
        <v>0</v>
      </c>
      <c r="CU51" s="741" t="str">
        <f>IF(CT51="","",IF(CT51&gt;=0.285,"4週8休以上",IF(CT51&gt;=0.25,"4週7休以上4週8休未満",IF(CT51&gt;=0.214,"4週6休以上4週7休未満",IF(0.214&gt;CT51,"4週6休未満")))))</f>
        <v>4週6休未満</v>
      </c>
      <c r="CV51" s="1139" t="str">
        <f t="shared" si="425"/>
        <v>対象期間</v>
      </c>
      <c r="CX51" s="1154" t="s">
        <v>927</v>
      </c>
      <c r="CY51" s="1155"/>
      <c r="CZ51" s="1155" t="s">
        <v>930</v>
      </c>
      <c r="DA51" s="1155" t="s">
        <v>930</v>
      </c>
      <c r="DB51" s="1155"/>
      <c r="DC51" s="1155"/>
      <c r="DD51" s="1155"/>
      <c r="DE51" s="1155"/>
      <c r="DF51" s="1155"/>
      <c r="DG51" s="1155" t="s">
        <v>930</v>
      </c>
      <c r="DH51" s="1155" t="s">
        <v>930</v>
      </c>
      <c r="DI51" s="1155"/>
      <c r="DJ51" s="1155"/>
      <c r="DK51" s="1229" t="s">
        <v>928</v>
      </c>
      <c r="DL51" s="1229" t="s">
        <v>928</v>
      </c>
      <c r="DM51" s="1229" t="s">
        <v>928</v>
      </c>
      <c r="DN51" s="1155" t="s">
        <v>930</v>
      </c>
      <c r="DO51" s="1155" t="s">
        <v>930</v>
      </c>
      <c r="DP51" s="1155"/>
      <c r="DQ51" s="1155"/>
      <c r="DR51" s="1155"/>
      <c r="DS51" s="1155"/>
      <c r="DT51" s="1155"/>
      <c r="DU51" s="1155" t="s">
        <v>930</v>
      </c>
      <c r="DV51" s="1155" t="s">
        <v>930</v>
      </c>
      <c r="DW51" s="1155"/>
      <c r="DX51" s="1155"/>
      <c r="DY51" s="1155"/>
      <c r="DZ51" s="1155"/>
      <c r="EA51" s="1155"/>
      <c r="EB51" s="1155" t="s">
        <v>930</v>
      </c>
      <c r="EC51" s="1155" t="s">
        <v>930</v>
      </c>
      <c r="ED51" s="1174"/>
      <c r="EE51" s="1174"/>
      <c r="EF51" s="1174"/>
      <c r="EG51" s="1174"/>
      <c r="EH51" s="1174"/>
      <c r="EI51" s="1174" t="s">
        <v>930</v>
      </c>
      <c r="EJ51" s="1174" t="s">
        <v>930</v>
      </c>
      <c r="EK51" s="1177">
        <f>COUNTIF(CY51:EC51,"●")</f>
        <v>10</v>
      </c>
      <c r="EL51" s="1158">
        <f>+EK51+EL43</f>
        <v>32</v>
      </c>
      <c r="EN51" s="1840"/>
      <c r="EO51" s="734" t="s">
        <v>925</v>
      </c>
      <c r="EP51" s="740">
        <f>IFERROR(+EP50/EP49,"")</f>
        <v>0.35714285714285715</v>
      </c>
      <c r="EQ51" s="741" t="str">
        <f>IF(EP51="","",IF(EP51&gt;=0.285,"4週8休以上",IF(EP51&gt;=0.25,"4週7休以上4週8休未満",IF(EP51&gt;=0.214,"4週6休以上4週7休未満",IF(0.214&gt;EP51,"4週6休未満")))))</f>
        <v>4週8休以上</v>
      </c>
      <c r="ER51" s="752"/>
      <c r="ES51" s="752"/>
      <c r="ET51" s="752"/>
      <c r="EU51" s="752"/>
      <c r="EV51" s="752"/>
      <c r="EW51" s="752"/>
    </row>
    <row r="52" spans="1:153" s="729" customFormat="1" ht="14.25" thickBot="1">
      <c r="A52" s="1139"/>
      <c r="C52" s="778" t="s">
        <v>1956</v>
      </c>
      <c r="D52" s="1846"/>
      <c r="E52" s="1847"/>
      <c r="F52" s="1848"/>
      <c r="G52" s="1843" t="str">
        <f>IF(COUNTIF(G51:M51,"")&gt;=7,"",IF(COUNTIF(G51:M51,"●")&gt;=2,"OK","OUT"))</f>
        <v/>
      </c>
      <c r="H52" s="1844"/>
      <c r="I52" s="1844"/>
      <c r="J52" s="1844"/>
      <c r="K52" s="1844"/>
      <c r="L52" s="1844"/>
      <c r="M52" s="1845"/>
      <c r="N52" s="1843" t="str">
        <f>IF(COUNTIF(N51:T51,"")&gt;=7,"",IF(COUNTIF(N51:T51,"●")&gt;=2,"OK","OUT"))</f>
        <v/>
      </c>
      <c r="O52" s="1844"/>
      <c r="P52" s="1844"/>
      <c r="Q52" s="1844"/>
      <c r="R52" s="1844"/>
      <c r="S52" s="1844"/>
      <c r="T52" s="1845"/>
      <c r="U52" s="1843" t="str">
        <f>IF(COUNTIF(U51:AA51,"")&gt;=7,"",IF(COUNTIF(U51:AA51,"●")&gt;=2,"OK","OUT"))</f>
        <v/>
      </c>
      <c r="V52" s="1844"/>
      <c r="W52" s="1844"/>
      <c r="X52" s="1844"/>
      <c r="Y52" s="1844"/>
      <c r="Z52" s="1844"/>
      <c r="AA52" s="1845"/>
      <c r="AB52" s="1843" t="str">
        <f>IF(COUNTIF(AB51:AH51,"")&gt;=7,"",IF(COUNTIF(AB51:AH51,"●")&gt;=2,"OK","OUT"))</f>
        <v/>
      </c>
      <c r="AC52" s="1844"/>
      <c r="AD52" s="1844"/>
      <c r="AE52" s="1844"/>
      <c r="AF52" s="1844"/>
      <c r="AG52" s="1844"/>
      <c r="AH52" s="1845"/>
      <c r="AI52" s="1843" t="str">
        <f>IF(COUNTIF(AI51:AO51,"")&gt;=7,"",IF(COUNTIF(AI51:AO51,"●")&gt;=2,"OK","OUT"))</f>
        <v/>
      </c>
      <c r="AJ52" s="1844"/>
      <c r="AK52" s="1844"/>
      <c r="AL52" s="1844"/>
      <c r="AM52" s="1844"/>
      <c r="AN52" s="1844"/>
      <c r="AO52" s="1845"/>
      <c r="AP52" s="779"/>
      <c r="AQ52" s="780"/>
      <c r="AS52" s="1841"/>
      <c r="AT52" s="773" t="s">
        <v>1957</v>
      </c>
      <c r="AU52" s="1162" t="str">
        <f>IF(COUNTIF(D52:AO52,"OUT")&gt;=1,"OUT","OK")</f>
        <v>OK</v>
      </c>
      <c r="AV52" s="1153"/>
      <c r="AX52" s="752"/>
      <c r="AY52" s="752"/>
      <c r="AZ52" s="752"/>
      <c r="BB52" s="778" t="s">
        <v>1956</v>
      </c>
      <c r="BC52" s="1846"/>
      <c r="BD52" s="1847"/>
      <c r="BE52" s="1848"/>
      <c r="BF52" s="1843" t="str">
        <f>IF(COUNTIF(BF51:BL51,"")&gt;=7,"",IF(COUNTIF(BF51:BL51,"●")&gt;=2,"OK","OUT"))</f>
        <v/>
      </c>
      <c r="BG52" s="1844"/>
      <c r="BH52" s="1844"/>
      <c r="BI52" s="1844"/>
      <c r="BJ52" s="1844"/>
      <c r="BK52" s="1844"/>
      <c r="BL52" s="1845"/>
      <c r="BM52" s="1843" t="str">
        <f>IF(COUNTIF(BM51:BS51,"")&gt;=7,"",IF(COUNTIF(BM51:BS51,"●")&gt;=2,"OK","OUT"))</f>
        <v/>
      </c>
      <c r="BN52" s="1844"/>
      <c r="BO52" s="1844"/>
      <c r="BP52" s="1844"/>
      <c r="BQ52" s="1844"/>
      <c r="BR52" s="1844"/>
      <c r="BS52" s="1845"/>
      <c r="BT52" s="1843" t="str">
        <f>IF(COUNTIF(BT51:BZ51,"")&gt;=7,"",IF(COUNTIF(BT51:BZ51,"●")&gt;=2,"OK","OUT"))</f>
        <v/>
      </c>
      <c r="BU52" s="1844"/>
      <c r="BV52" s="1844"/>
      <c r="BW52" s="1844"/>
      <c r="BX52" s="1844"/>
      <c r="BY52" s="1844"/>
      <c r="BZ52" s="1845"/>
      <c r="CA52" s="1843" t="str">
        <f>IF(COUNTIF(CA51:CG51,"")&gt;=7,"",IF(COUNTIF(CA51:CG51,"●")&gt;=2,"OK","OUT"))</f>
        <v/>
      </c>
      <c r="CB52" s="1844"/>
      <c r="CC52" s="1844"/>
      <c r="CD52" s="1844"/>
      <c r="CE52" s="1844"/>
      <c r="CF52" s="1844"/>
      <c r="CG52" s="1845"/>
      <c r="CH52" s="1843" t="str">
        <f>IF(COUNTIF(CH51:CN51,"")&gt;=7,"",IF(COUNTIF(CH51:CN51,"●")&gt;=2,"OK","OUT"))</f>
        <v/>
      </c>
      <c r="CI52" s="1844"/>
      <c r="CJ52" s="1844"/>
      <c r="CK52" s="1844"/>
      <c r="CL52" s="1844"/>
      <c r="CM52" s="1844"/>
      <c r="CN52" s="1845"/>
      <c r="CO52" s="779"/>
      <c r="CP52" s="780"/>
      <c r="CR52" s="1841"/>
      <c r="CS52" s="773" t="s">
        <v>1957</v>
      </c>
      <c r="CT52" s="1162" t="str">
        <f>IF(COUNTIF(BC52:CN52,"OUT")&gt;=1,"OUT","OK")</f>
        <v>OK</v>
      </c>
      <c r="CU52" s="1153"/>
      <c r="CV52" s="1139"/>
      <c r="CX52" s="778" t="s">
        <v>1956</v>
      </c>
      <c r="CY52" s="1846"/>
      <c r="CZ52" s="1847"/>
      <c r="DA52" s="1848"/>
      <c r="DB52" s="1843" t="str">
        <f>IF(COUNTIF(DB51:DH51,"")&gt;=7,"",IF(COUNTIF(DB51:DH51,"●")&gt;=2,"OK","OUT"))</f>
        <v>OK</v>
      </c>
      <c r="DC52" s="1844"/>
      <c r="DD52" s="1844"/>
      <c r="DE52" s="1844"/>
      <c r="DF52" s="1844"/>
      <c r="DG52" s="1844"/>
      <c r="DH52" s="1845"/>
      <c r="DI52" s="1843" t="str">
        <f>IF(COUNTIF(DI51:DO51,"")&gt;=7,"",IF(COUNTIF(DI51:DO51,"●")&gt;=2,"OK","OUT"))</f>
        <v>OK</v>
      </c>
      <c r="DJ52" s="1844"/>
      <c r="DK52" s="1844"/>
      <c r="DL52" s="1844"/>
      <c r="DM52" s="1844"/>
      <c r="DN52" s="1844"/>
      <c r="DO52" s="1845"/>
      <c r="DP52" s="1843" t="str">
        <f>IF(COUNTIF(DP51:DV51,"")&gt;=7,"",IF(COUNTIF(DP51:DV51,"●")&gt;=2,"OK","OUT"))</f>
        <v>OK</v>
      </c>
      <c r="DQ52" s="1844"/>
      <c r="DR52" s="1844"/>
      <c r="DS52" s="1844"/>
      <c r="DT52" s="1844"/>
      <c r="DU52" s="1844"/>
      <c r="DV52" s="1845"/>
      <c r="DW52" s="1843" t="str">
        <f>IF(COUNTIF(DW51:EC51,"")&gt;=7,"",IF(COUNTIF(DW51:EC51,"●")&gt;=2,"OK","OUT"))</f>
        <v>OK</v>
      </c>
      <c r="DX52" s="1844"/>
      <c r="DY52" s="1844"/>
      <c r="DZ52" s="1844"/>
      <c r="EA52" s="1844"/>
      <c r="EB52" s="1844"/>
      <c r="EC52" s="1845"/>
      <c r="ED52" s="1843" t="str">
        <f>IF(COUNTIF(ED51:EJ51,"")&gt;=7,"",IF(COUNTIF(ED51:EJ51,"●")&gt;=2,"OK","OUT"))</f>
        <v>OK</v>
      </c>
      <c r="EE52" s="1844"/>
      <c r="EF52" s="1844"/>
      <c r="EG52" s="1844"/>
      <c r="EH52" s="1844"/>
      <c r="EI52" s="1844"/>
      <c r="EJ52" s="1845"/>
      <c r="EK52" s="779"/>
      <c r="EL52" s="780"/>
      <c r="EN52" s="1841"/>
      <c r="EO52" s="773" t="s">
        <v>1957</v>
      </c>
      <c r="EP52" s="1162" t="str">
        <f>IF(COUNTIF(CY52:EJ52,"OUT")&gt;=1,"OUT","OK")</f>
        <v>OK</v>
      </c>
      <c r="EQ52" s="1153"/>
      <c r="ER52" s="752"/>
      <c r="ES52" s="752"/>
      <c r="ET52" s="752"/>
      <c r="EU52" s="752"/>
      <c r="EV52" s="752"/>
      <c r="EW52" s="752"/>
    </row>
    <row r="53" spans="1:153" ht="14.25" thickBot="1">
      <c r="A53" s="1139" t="str">
        <f t="shared" si="424"/>
        <v>対象期間</v>
      </c>
      <c r="AX53" s="708"/>
      <c r="AY53" s="708"/>
      <c r="AZ53" s="708"/>
      <c r="CV53" s="1139" t="str">
        <f t="shared" si="425"/>
        <v>対象期間</v>
      </c>
      <c r="ER53" s="708"/>
      <c r="ES53" s="708"/>
      <c r="ET53" s="708"/>
      <c r="EU53" s="708"/>
      <c r="EV53" s="708"/>
      <c r="EW53" s="708"/>
    </row>
    <row r="54" spans="1:153" ht="13.5" customHeight="1">
      <c r="A54" s="1139" t="str">
        <f t="shared" ref="A54:A61" si="540">IF($AU$54="","","対象期間")</f>
        <v>対象期間</v>
      </c>
      <c r="C54" s="733" t="s">
        <v>917</v>
      </c>
      <c r="D54" s="1819">
        <f>D46+MONTH(1)</f>
        <v>9</v>
      </c>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820"/>
      <c r="AA54" s="1820"/>
      <c r="AB54" s="1820"/>
      <c r="AC54" s="1820"/>
      <c r="AD54" s="1820"/>
      <c r="AE54" s="1820"/>
      <c r="AF54" s="1820"/>
      <c r="AG54" s="1820"/>
      <c r="AH54" s="1836">
        <f>D54+1</f>
        <v>10</v>
      </c>
      <c r="AI54" s="1837"/>
      <c r="AJ54" s="1837"/>
      <c r="AK54" s="1837"/>
      <c r="AL54" s="1837"/>
      <c r="AM54" s="1837"/>
      <c r="AN54" s="1837"/>
      <c r="AO54" s="1842"/>
      <c r="AP54" s="1821" t="s">
        <v>918</v>
      </c>
      <c r="AQ54" s="1824" t="s">
        <v>919</v>
      </c>
      <c r="AS54" s="1827" t="s">
        <v>920</v>
      </c>
      <c r="AT54" s="734" t="s">
        <v>921</v>
      </c>
      <c r="AU54" s="735">
        <f>IF(IF(MONTH(入力表!$E$6)=12,YEAR(入力表!$E$6)+1&amp;"01",YEAR(入力表!$E$6)&amp;TEXT(MONTH(入力表!$E$6)+1,"00"))&gt;YEAR($D54)&amp;TEXT(MONTH($D54),"00"),COUNTIF(D58:AH58,"")+COUNTIF(D58:AH58,"○"),"")</f>
        <v>31</v>
      </c>
      <c r="AV54" s="1137"/>
      <c r="AX54" s="708"/>
      <c r="AY54" s="708"/>
      <c r="AZ54" s="708"/>
      <c r="BB54" s="733" t="s">
        <v>917</v>
      </c>
      <c r="BC54" s="1819">
        <f>BC46+MONTH(1)</f>
        <v>9</v>
      </c>
      <c r="BD54" s="1820"/>
      <c r="BE54" s="1820"/>
      <c r="BF54" s="1820"/>
      <c r="BG54" s="1820"/>
      <c r="BH54" s="1820"/>
      <c r="BI54" s="1820"/>
      <c r="BJ54" s="1820"/>
      <c r="BK54" s="1820"/>
      <c r="BL54" s="1820"/>
      <c r="BM54" s="1820"/>
      <c r="BN54" s="1820"/>
      <c r="BO54" s="1820"/>
      <c r="BP54" s="1820"/>
      <c r="BQ54" s="1820"/>
      <c r="BR54" s="1820"/>
      <c r="BS54" s="1820"/>
      <c r="BT54" s="1820"/>
      <c r="BU54" s="1820"/>
      <c r="BV54" s="1820"/>
      <c r="BW54" s="1820"/>
      <c r="BX54" s="1820"/>
      <c r="BY54" s="1820"/>
      <c r="BZ54" s="1820"/>
      <c r="CA54" s="1820"/>
      <c r="CB54" s="1820"/>
      <c r="CC54" s="1820"/>
      <c r="CD54" s="1820"/>
      <c r="CE54" s="1820"/>
      <c r="CF54" s="1820"/>
      <c r="CG54" s="1836">
        <f>BC54+1</f>
        <v>10</v>
      </c>
      <c r="CH54" s="1837"/>
      <c r="CI54" s="1837"/>
      <c r="CJ54" s="1837"/>
      <c r="CK54" s="1837"/>
      <c r="CL54" s="1837"/>
      <c r="CM54" s="1837"/>
      <c r="CN54" s="1842"/>
      <c r="CO54" s="1821" t="s">
        <v>918</v>
      </c>
      <c r="CP54" s="1824" t="s">
        <v>919</v>
      </c>
      <c r="CR54" s="1827" t="s">
        <v>920</v>
      </c>
      <c r="CS54" s="734" t="s">
        <v>921</v>
      </c>
      <c r="CT54" s="735">
        <f>IF(IF(MONTH(入力表!$E$6)=12,YEAR(入力表!$E$6)+1&amp;"01",YEAR(入力表!$E$6)&amp;TEXT(MONTH(入力表!$E$6)+1,"00"))&gt;YEAR($D54)&amp;TEXT(MONTH($D54),"00"),COUNTIF(BC58:CG58,"")+COUNTIF(BC58:CG58,"○"),"")</f>
        <v>31</v>
      </c>
      <c r="CU54" s="1137"/>
      <c r="CV54" s="1139" t="str">
        <f t="shared" ref="CV54:CV61" si="541">IF($AU$54="","","対象期間")</f>
        <v>対象期間</v>
      </c>
      <c r="CX54" s="733" t="s">
        <v>917</v>
      </c>
      <c r="CY54" s="1819">
        <f>CY46+MONTH(1)</f>
        <v>9</v>
      </c>
      <c r="CZ54" s="1820"/>
      <c r="DA54" s="1820"/>
      <c r="DB54" s="1820"/>
      <c r="DC54" s="1820"/>
      <c r="DD54" s="1820"/>
      <c r="DE54" s="1820"/>
      <c r="DF54" s="1820"/>
      <c r="DG54" s="1820"/>
      <c r="DH54" s="1820"/>
      <c r="DI54" s="1820"/>
      <c r="DJ54" s="1820"/>
      <c r="DK54" s="1820"/>
      <c r="DL54" s="1820"/>
      <c r="DM54" s="1820"/>
      <c r="DN54" s="1820"/>
      <c r="DO54" s="1820"/>
      <c r="DP54" s="1820"/>
      <c r="DQ54" s="1820"/>
      <c r="DR54" s="1820"/>
      <c r="DS54" s="1820"/>
      <c r="DT54" s="1820"/>
      <c r="DU54" s="1820"/>
      <c r="DV54" s="1820"/>
      <c r="DW54" s="1820"/>
      <c r="DX54" s="1820"/>
      <c r="DY54" s="1820"/>
      <c r="DZ54" s="1820"/>
      <c r="EA54" s="1820"/>
      <c r="EB54" s="1820"/>
      <c r="EC54" s="1836">
        <f>CY54+1</f>
        <v>10</v>
      </c>
      <c r="ED54" s="1837"/>
      <c r="EE54" s="1837"/>
      <c r="EF54" s="1837"/>
      <c r="EG54" s="1837"/>
      <c r="EH54" s="1837"/>
      <c r="EI54" s="1837"/>
      <c r="EJ54" s="1842"/>
      <c r="EK54" s="1821" t="s">
        <v>918</v>
      </c>
      <c r="EL54" s="1824" t="s">
        <v>919</v>
      </c>
      <c r="EN54" s="1827" t="s">
        <v>920</v>
      </c>
      <c r="EO54" s="734" t="s">
        <v>921</v>
      </c>
      <c r="EP54" s="735">
        <f>IF(IF(MONTH(入力表!$E$6)=12,YEAR(入力表!$E$6)+1&amp;"01",YEAR(入力表!$E$6)&amp;TEXT(MONTH(入力表!$E$6)+1,"00"))&gt;YEAR($D54)&amp;TEXT(MONTH($D54),"00"),COUNTIF(CY58:EC58,"")+COUNTIF(CY58:EC58,"○"),"")</f>
        <v>31</v>
      </c>
      <c r="EQ54" s="1137"/>
      <c r="ER54" s="708"/>
      <c r="ES54" s="708"/>
      <c r="ET54" s="708"/>
      <c r="EU54" s="708"/>
      <c r="EV54" s="708"/>
      <c r="EW54" s="708"/>
    </row>
    <row r="55" spans="1:153" ht="14.25" thickBot="1">
      <c r="A55" s="1139" t="str">
        <f t="shared" si="540"/>
        <v>対象期間</v>
      </c>
      <c r="C55" s="736" t="s">
        <v>922</v>
      </c>
      <c r="D55" s="774">
        <f>DATE($M$7,D54,1)</f>
        <v>45901</v>
      </c>
      <c r="E55" s="774">
        <f>D55+1</f>
        <v>45902</v>
      </c>
      <c r="F55" s="774">
        <f t="shared" ref="F55" si="542">E55+1</f>
        <v>45903</v>
      </c>
      <c r="G55" s="737">
        <f t="shared" ref="G55" si="543">F55+1</f>
        <v>45904</v>
      </c>
      <c r="H55" s="737">
        <f t="shared" ref="H55" si="544">G55+1</f>
        <v>45905</v>
      </c>
      <c r="I55" s="737">
        <f t="shared" ref="I55" si="545">H55+1</f>
        <v>45906</v>
      </c>
      <c r="J55" s="737">
        <f t="shared" ref="J55" si="546">I55+1</f>
        <v>45907</v>
      </c>
      <c r="K55" s="737">
        <f t="shared" ref="K55" si="547">J55+1</f>
        <v>45908</v>
      </c>
      <c r="L55" s="737">
        <f t="shared" ref="L55" si="548">K55+1</f>
        <v>45909</v>
      </c>
      <c r="M55" s="737">
        <f t="shared" ref="M55" si="549">L55+1</f>
        <v>45910</v>
      </c>
      <c r="N55" s="737">
        <f t="shared" ref="N55" si="550">M55+1</f>
        <v>45911</v>
      </c>
      <c r="O55" s="737">
        <f t="shared" ref="O55" si="551">N55+1</f>
        <v>45912</v>
      </c>
      <c r="P55" s="737">
        <f t="shared" ref="P55" si="552">O55+1</f>
        <v>45913</v>
      </c>
      <c r="Q55" s="737">
        <f t="shared" ref="Q55" si="553">P55+1</f>
        <v>45914</v>
      </c>
      <c r="R55" s="737">
        <f t="shared" ref="R55" si="554">Q55+1</f>
        <v>45915</v>
      </c>
      <c r="S55" s="737">
        <f t="shared" ref="S55" si="555">R55+1</f>
        <v>45916</v>
      </c>
      <c r="T55" s="737">
        <f t="shared" ref="T55" si="556">S55+1</f>
        <v>45917</v>
      </c>
      <c r="U55" s="737">
        <f t="shared" ref="U55" si="557">T55+1</f>
        <v>45918</v>
      </c>
      <c r="V55" s="737">
        <f t="shared" ref="V55" si="558">U55+1</f>
        <v>45919</v>
      </c>
      <c r="W55" s="737">
        <f t="shared" ref="W55" si="559">V55+1</f>
        <v>45920</v>
      </c>
      <c r="X55" s="737">
        <f t="shared" ref="X55" si="560">W55+1</f>
        <v>45921</v>
      </c>
      <c r="Y55" s="737">
        <f t="shared" ref="Y55" si="561">X55+1</f>
        <v>45922</v>
      </c>
      <c r="Z55" s="737">
        <f t="shared" ref="Z55" si="562">Y55+1</f>
        <v>45923</v>
      </c>
      <c r="AA55" s="737">
        <f t="shared" ref="AA55" si="563">Z55+1</f>
        <v>45924</v>
      </c>
      <c r="AB55" s="737">
        <f t="shared" ref="AB55" si="564">AA55+1</f>
        <v>45925</v>
      </c>
      <c r="AC55" s="737">
        <f t="shared" ref="AC55" si="565">AB55+1</f>
        <v>45926</v>
      </c>
      <c r="AD55" s="737">
        <f t="shared" ref="AD55" si="566">AC55+1</f>
        <v>45927</v>
      </c>
      <c r="AE55" s="737">
        <f t="shared" ref="AE55" si="567">AD55+1</f>
        <v>45928</v>
      </c>
      <c r="AF55" s="737">
        <f t="shared" ref="AF55" si="568">AE55+1</f>
        <v>45929</v>
      </c>
      <c r="AG55" s="1148">
        <f t="shared" ref="AG55" si="569">AF55+1</f>
        <v>45930</v>
      </c>
      <c r="AH55" s="1168">
        <f t="shared" ref="AH55" si="570">AG55+1</f>
        <v>45931</v>
      </c>
      <c r="AI55" s="1168">
        <f t="shared" ref="AI55" si="571">AH55+1</f>
        <v>45932</v>
      </c>
      <c r="AJ55" s="1168">
        <f t="shared" ref="AJ55" si="572">AI55+1</f>
        <v>45933</v>
      </c>
      <c r="AK55" s="1168">
        <f t="shared" ref="AK55" si="573">AJ55+1</f>
        <v>45934</v>
      </c>
      <c r="AL55" s="1168">
        <f t="shared" ref="AL55" si="574">AK55+1</f>
        <v>45935</v>
      </c>
      <c r="AM55" s="1168">
        <f t="shared" ref="AM55" si="575">AL55+1</f>
        <v>45936</v>
      </c>
      <c r="AN55" s="1168">
        <f t="shared" ref="AN55" si="576">AM55+1</f>
        <v>45937</v>
      </c>
      <c r="AO55" s="1168">
        <f t="shared" ref="AO55" si="577">AN55+1</f>
        <v>45938</v>
      </c>
      <c r="AP55" s="1822"/>
      <c r="AQ55" s="1825"/>
      <c r="AS55" s="1827"/>
      <c r="AT55" s="734" t="s">
        <v>923</v>
      </c>
      <c r="AU55" s="739">
        <f>IF(IF(MONTH(入力表!$E$6)=12,YEAR(入力表!$E$6)+1&amp;"01",YEAR(入力表!$E$6)&amp;TEXT(MONTH(入力表!$E$6)+1,"00"))&gt;YEAR($D54)&amp;TEXT(MONTH($D54),"00"),COUNTIF(D58:AH58,"○"),"")</f>
        <v>0</v>
      </c>
      <c r="AX55" s="708"/>
      <c r="AY55" s="708"/>
      <c r="AZ55" s="708"/>
      <c r="BB55" s="736" t="s">
        <v>922</v>
      </c>
      <c r="BC55" s="774">
        <f>DATE($M$7,BC54,1)</f>
        <v>45901</v>
      </c>
      <c r="BD55" s="774">
        <f>BC55+1</f>
        <v>45902</v>
      </c>
      <c r="BE55" s="774">
        <f t="shared" ref="BE55" si="578">BD55+1</f>
        <v>45903</v>
      </c>
      <c r="BF55" s="737">
        <f t="shared" ref="BF55" si="579">BE55+1</f>
        <v>45904</v>
      </c>
      <c r="BG55" s="737">
        <f t="shared" ref="BG55" si="580">BF55+1</f>
        <v>45905</v>
      </c>
      <c r="BH55" s="737">
        <f t="shared" ref="BH55" si="581">BG55+1</f>
        <v>45906</v>
      </c>
      <c r="BI55" s="737">
        <f t="shared" ref="BI55" si="582">BH55+1</f>
        <v>45907</v>
      </c>
      <c r="BJ55" s="737">
        <f t="shared" ref="BJ55" si="583">BI55+1</f>
        <v>45908</v>
      </c>
      <c r="BK55" s="737">
        <f t="shared" ref="BK55" si="584">BJ55+1</f>
        <v>45909</v>
      </c>
      <c r="BL55" s="737">
        <f t="shared" ref="BL55" si="585">BK55+1</f>
        <v>45910</v>
      </c>
      <c r="BM55" s="737">
        <f t="shared" ref="BM55" si="586">BL55+1</f>
        <v>45911</v>
      </c>
      <c r="BN55" s="737">
        <f t="shared" ref="BN55" si="587">BM55+1</f>
        <v>45912</v>
      </c>
      <c r="BO55" s="737">
        <f t="shared" ref="BO55" si="588">BN55+1</f>
        <v>45913</v>
      </c>
      <c r="BP55" s="737">
        <f t="shared" ref="BP55" si="589">BO55+1</f>
        <v>45914</v>
      </c>
      <c r="BQ55" s="737">
        <f t="shared" ref="BQ55" si="590">BP55+1</f>
        <v>45915</v>
      </c>
      <c r="BR55" s="737">
        <f t="shared" ref="BR55" si="591">BQ55+1</f>
        <v>45916</v>
      </c>
      <c r="BS55" s="737">
        <f t="shared" ref="BS55" si="592">BR55+1</f>
        <v>45917</v>
      </c>
      <c r="BT55" s="737">
        <f t="shared" ref="BT55" si="593">BS55+1</f>
        <v>45918</v>
      </c>
      <c r="BU55" s="737">
        <f t="shared" ref="BU55" si="594">BT55+1</f>
        <v>45919</v>
      </c>
      <c r="BV55" s="737">
        <f t="shared" ref="BV55" si="595">BU55+1</f>
        <v>45920</v>
      </c>
      <c r="BW55" s="737">
        <f t="shared" ref="BW55" si="596">BV55+1</f>
        <v>45921</v>
      </c>
      <c r="BX55" s="737">
        <f t="shared" ref="BX55" si="597">BW55+1</f>
        <v>45922</v>
      </c>
      <c r="BY55" s="737">
        <f t="shared" ref="BY55" si="598">BX55+1</f>
        <v>45923</v>
      </c>
      <c r="BZ55" s="737">
        <f t="shared" ref="BZ55" si="599">BY55+1</f>
        <v>45924</v>
      </c>
      <c r="CA55" s="737">
        <f t="shared" ref="CA55" si="600">BZ55+1</f>
        <v>45925</v>
      </c>
      <c r="CB55" s="737">
        <f t="shared" ref="CB55" si="601">CA55+1</f>
        <v>45926</v>
      </c>
      <c r="CC55" s="737">
        <f t="shared" ref="CC55" si="602">CB55+1</f>
        <v>45927</v>
      </c>
      <c r="CD55" s="737">
        <f t="shared" ref="CD55" si="603">CC55+1</f>
        <v>45928</v>
      </c>
      <c r="CE55" s="737">
        <f t="shared" ref="CE55" si="604">CD55+1</f>
        <v>45929</v>
      </c>
      <c r="CF55" s="1148">
        <f t="shared" ref="CF55" si="605">CE55+1</f>
        <v>45930</v>
      </c>
      <c r="CG55" s="1168">
        <f t="shared" ref="CG55" si="606">CF55+1</f>
        <v>45931</v>
      </c>
      <c r="CH55" s="1168">
        <f t="shared" ref="CH55" si="607">CG55+1</f>
        <v>45932</v>
      </c>
      <c r="CI55" s="1168">
        <f t="shared" ref="CI55" si="608">CH55+1</f>
        <v>45933</v>
      </c>
      <c r="CJ55" s="1168">
        <f t="shared" ref="CJ55" si="609">CI55+1</f>
        <v>45934</v>
      </c>
      <c r="CK55" s="1168">
        <f t="shared" ref="CK55" si="610">CJ55+1</f>
        <v>45935</v>
      </c>
      <c r="CL55" s="1168">
        <f t="shared" ref="CL55" si="611">CK55+1</f>
        <v>45936</v>
      </c>
      <c r="CM55" s="1168">
        <f t="shared" ref="CM55" si="612">CL55+1</f>
        <v>45937</v>
      </c>
      <c r="CN55" s="1168">
        <f t="shared" ref="CN55" si="613">CM55+1</f>
        <v>45938</v>
      </c>
      <c r="CO55" s="1822"/>
      <c r="CP55" s="1825"/>
      <c r="CR55" s="1827"/>
      <c r="CS55" s="734" t="s">
        <v>923</v>
      </c>
      <c r="CT55" s="739">
        <f>IF(IF(MONTH(入力表!$E$6)=12,YEAR(入力表!$E$6)+1&amp;"01",YEAR(入力表!$E$6)&amp;TEXT(MONTH(入力表!$E$6)+1,"00"))&gt;YEAR($D54)&amp;TEXT(MONTH($D54),"00"),COUNTIF(BC58:CG58,"○"),"")</f>
        <v>8</v>
      </c>
      <c r="CV55" s="1139" t="str">
        <f t="shared" si="541"/>
        <v>対象期間</v>
      </c>
      <c r="CX55" s="736" t="s">
        <v>922</v>
      </c>
      <c r="CY55" s="774">
        <f>DATE($M$7,CY54,1)</f>
        <v>45901</v>
      </c>
      <c r="CZ55" s="774">
        <f>CY55+1</f>
        <v>45902</v>
      </c>
      <c r="DA55" s="774">
        <f t="shared" ref="DA55" si="614">CZ55+1</f>
        <v>45903</v>
      </c>
      <c r="DB55" s="737">
        <f t="shared" ref="DB55" si="615">DA55+1</f>
        <v>45904</v>
      </c>
      <c r="DC55" s="737">
        <f t="shared" ref="DC55" si="616">DB55+1</f>
        <v>45905</v>
      </c>
      <c r="DD55" s="737">
        <f t="shared" ref="DD55" si="617">DC55+1</f>
        <v>45906</v>
      </c>
      <c r="DE55" s="737">
        <f t="shared" ref="DE55" si="618">DD55+1</f>
        <v>45907</v>
      </c>
      <c r="DF55" s="737">
        <f t="shared" ref="DF55" si="619">DE55+1</f>
        <v>45908</v>
      </c>
      <c r="DG55" s="737">
        <f t="shared" ref="DG55" si="620">DF55+1</f>
        <v>45909</v>
      </c>
      <c r="DH55" s="737">
        <f t="shared" ref="DH55" si="621">DG55+1</f>
        <v>45910</v>
      </c>
      <c r="DI55" s="737">
        <f t="shared" ref="DI55" si="622">DH55+1</f>
        <v>45911</v>
      </c>
      <c r="DJ55" s="737">
        <f t="shared" ref="DJ55" si="623">DI55+1</f>
        <v>45912</v>
      </c>
      <c r="DK55" s="737">
        <f t="shared" ref="DK55" si="624">DJ55+1</f>
        <v>45913</v>
      </c>
      <c r="DL55" s="737">
        <f t="shared" ref="DL55" si="625">DK55+1</f>
        <v>45914</v>
      </c>
      <c r="DM55" s="737">
        <f t="shared" ref="DM55" si="626">DL55+1</f>
        <v>45915</v>
      </c>
      <c r="DN55" s="737">
        <f t="shared" ref="DN55" si="627">DM55+1</f>
        <v>45916</v>
      </c>
      <c r="DO55" s="737">
        <f t="shared" ref="DO55" si="628">DN55+1</f>
        <v>45917</v>
      </c>
      <c r="DP55" s="737">
        <f t="shared" ref="DP55" si="629">DO55+1</f>
        <v>45918</v>
      </c>
      <c r="DQ55" s="737">
        <f t="shared" ref="DQ55" si="630">DP55+1</f>
        <v>45919</v>
      </c>
      <c r="DR55" s="737">
        <f t="shared" ref="DR55" si="631">DQ55+1</f>
        <v>45920</v>
      </c>
      <c r="DS55" s="737">
        <f t="shared" ref="DS55" si="632">DR55+1</f>
        <v>45921</v>
      </c>
      <c r="DT55" s="737">
        <f t="shared" ref="DT55" si="633">DS55+1</f>
        <v>45922</v>
      </c>
      <c r="DU55" s="737">
        <f t="shared" ref="DU55" si="634">DT55+1</f>
        <v>45923</v>
      </c>
      <c r="DV55" s="737">
        <f t="shared" ref="DV55" si="635">DU55+1</f>
        <v>45924</v>
      </c>
      <c r="DW55" s="737">
        <f t="shared" ref="DW55" si="636">DV55+1</f>
        <v>45925</v>
      </c>
      <c r="DX55" s="737">
        <f t="shared" ref="DX55" si="637">DW55+1</f>
        <v>45926</v>
      </c>
      <c r="DY55" s="737">
        <f t="shared" ref="DY55" si="638">DX55+1</f>
        <v>45927</v>
      </c>
      <c r="DZ55" s="737">
        <f t="shared" ref="DZ55" si="639">DY55+1</f>
        <v>45928</v>
      </c>
      <c r="EA55" s="737">
        <f t="shared" ref="EA55" si="640">DZ55+1</f>
        <v>45929</v>
      </c>
      <c r="EB55" s="1148">
        <f t="shared" ref="EB55" si="641">EA55+1</f>
        <v>45930</v>
      </c>
      <c r="EC55" s="1168">
        <f t="shared" ref="EC55" si="642">EB55+1</f>
        <v>45931</v>
      </c>
      <c r="ED55" s="1168">
        <f t="shared" ref="ED55" si="643">EC55+1</f>
        <v>45932</v>
      </c>
      <c r="EE55" s="1168">
        <f t="shared" ref="EE55" si="644">ED55+1</f>
        <v>45933</v>
      </c>
      <c r="EF55" s="1168">
        <f t="shared" ref="EF55" si="645">EE55+1</f>
        <v>45934</v>
      </c>
      <c r="EG55" s="1168">
        <f t="shared" ref="EG55" si="646">EF55+1</f>
        <v>45935</v>
      </c>
      <c r="EH55" s="1168">
        <f t="shared" ref="EH55" si="647">EG55+1</f>
        <v>45936</v>
      </c>
      <c r="EI55" s="1168">
        <f t="shared" ref="EI55" si="648">EH55+1</f>
        <v>45937</v>
      </c>
      <c r="EJ55" s="1168">
        <f t="shared" ref="EJ55" si="649">EI55+1</f>
        <v>45938</v>
      </c>
      <c r="EK55" s="1822"/>
      <c r="EL55" s="1825"/>
      <c r="EN55" s="1827"/>
      <c r="EO55" s="734" t="s">
        <v>923</v>
      </c>
      <c r="EP55" s="739">
        <f>IF(IF(MONTH(入力表!$E$6)=12,YEAR(入力表!$E$6)+1&amp;"01",YEAR(入力表!$E$6)&amp;TEXT(MONTH(入力表!$E$6)+1,"00"))&gt;YEAR($D54)&amp;TEXT(MONTH($D54),"00"),COUNTIF(CY58:EC58,"○"),"")</f>
        <v>8</v>
      </c>
      <c r="ER55" s="708"/>
      <c r="ES55" s="708"/>
      <c r="ET55" s="708"/>
      <c r="EU55" s="708"/>
      <c r="EV55" s="708"/>
      <c r="EW55" s="708"/>
    </row>
    <row r="56" spans="1:153" ht="14.25" thickBot="1">
      <c r="A56" s="1139" t="str">
        <f t="shared" si="540"/>
        <v>対象期間</v>
      </c>
      <c r="C56" s="736" t="s">
        <v>924</v>
      </c>
      <c r="D56" s="1146" t="str">
        <f>TEXT(WEEKDAY(+D55),"aaa")</f>
        <v>月</v>
      </c>
      <c r="E56" s="1146" t="str">
        <f>TEXT(WEEKDAY(+E55),"aaa")</f>
        <v>火</v>
      </c>
      <c r="F56" s="1146" t="str">
        <f t="shared" ref="F56:AE56" si="650">TEXT(WEEKDAY(+F55),"aaa")</f>
        <v>水</v>
      </c>
      <c r="G56" s="1147" t="str">
        <f t="shared" si="650"/>
        <v>木</v>
      </c>
      <c r="H56" s="1147" t="str">
        <f t="shared" si="650"/>
        <v>金</v>
      </c>
      <c r="I56" s="1147" t="str">
        <f t="shared" si="650"/>
        <v>土</v>
      </c>
      <c r="J56" s="1147" t="str">
        <f t="shared" si="650"/>
        <v>日</v>
      </c>
      <c r="K56" s="1147" t="str">
        <f t="shared" si="650"/>
        <v>月</v>
      </c>
      <c r="L56" s="1147" t="str">
        <f t="shared" si="650"/>
        <v>火</v>
      </c>
      <c r="M56" s="1147" t="str">
        <f t="shared" si="650"/>
        <v>水</v>
      </c>
      <c r="N56" s="1147" t="str">
        <f t="shared" si="650"/>
        <v>木</v>
      </c>
      <c r="O56" s="1147" t="str">
        <f t="shared" si="650"/>
        <v>金</v>
      </c>
      <c r="P56" s="1147" t="str">
        <f t="shared" si="650"/>
        <v>土</v>
      </c>
      <c r="Q56" s="1147" t="str">
        <f t="shared" si="650"/>
        <v>日</v>
      </c>
      <c r="R56" s="1147" t="str">
        <f t="shared" si="650"/>
        <v>月</v>
      </c>
      <c r="S56" s="1147" t="str">
        <f t="shared" si="650"/>
        <v>火</v>
      </c>
      <c r="T56" s="1147" t="str">
        <f t="shared" si="650"/>
        <v>水</v>
      </c>
      <c r="U56" s="1147" t="str">
        <f t="shared" si="650"/>
        <v>木</v>
      </c>
      <c r="V56" s="1147" t="str">
        <f t="shared" si="650"/>
        <v>金</v>
      </c>
      <c r="W56" s="1147" t="str">
        <f t="shared" si="650"/>
        <v>土</v>
      </c>
      <c r="X56" s="1147" t="str">
        <f t="shared" si="650"/>
        <v>日</v>
      </c>
      <c r="Y56" s="1147" t="str">
        <f t="shared" si="650"/>
        <v>月</v>
      </c>
      <c r="Z56" s="1147" t="str">
        <f t="shared" si="650"/>
        <v>火</v>
      </c>
      <c r="AA56" s="1147" t="str">
        <f t="shared" si="650"/>
        <v>水</v>
      </c>
      <c r="AB56" s="1147" t="str">
        <f t="shared" si="650"/>
        <v>木</v>
      </c>
      <c r="AC56" s="1147" t="str">
        <f t="shared" si="650"/>
        <v>金</v>
      </c>
      <c r="AD56" s="1147" t="str">
        <f t="shared" si="650"/>
        <v>土</v>
      </c>
      <c r="AE56" s="1147" t="str">
        <f t="shared" si="650"/>
        <v>日</v>
      </c>
      <c r="AF56" s="1147" t="str">
        <f>IF(AF55="／","／",TEXT(WEEKDAY(+AF55),"aaa"))</f>
        <v>月</v>
      </c>
      <c r="AG56" s="1149" t="str">
        <f t="shared" ref="AG56:AO56" si="651">IF(AG55="／","／",TEXT(WEEKDAY(+AG55),"aaa"))</f>
        <v>火</v>
      </c>
      <c r="AH56" s="1170" t="str">
        <f t="shared" si="651"/>
        <v>水</v>
      </c>
      <c r="AI56" s="1170" t="str">
        <f t="shared" si="651"/>
        <v>木</v>
      </c>
      <c r="AJ56" s="1170" t="str">
        <f t="shared" si="651"/>
        <v>金</v>
      </c>
      <c r="AK56" s="1170" t="str">
        <f t="shared" si="651"/>
        <v>土</v>
      </c>
      <c r="AL56" s="1170" t="str">
        <f t="shared" si="651"/>
        <v>日</v>
      </c>
      <c r="AM56" s="1170" t="str">
        <f t="shared" si="651"/>
        <v>月</v>
      </c>
      <c r="AN56" s="1170" t="str">
        <f t="shared" si="651"/>
        <v>火</v>
      </c>
      <c r="AO56" s="1170" t="str">
        <f t="shared" si="651"/>
        <v>水</v>
      </c>
      <c r="AP56" s="1822"/>
      <c r="AQ56" s="1825"/>
      <c r="AS56" s="1827"/>
      <c r="AT56" s="734" t="s">
        <v>925</v>
      </c>
      <c r="AU56" s="740">
        <f>IFERROR(+AU55/AU54,"")</f>
        <v>0</v>
      </c>
      <c r="AV56" s="741" t="str">
        <f>IF(AU56="","",IF(AU56&gt;=0.285,"4週8休以上",IF(AU56&gt;=0.25,"4週7休以上4週8休未満",IF(AU56&gt;=0.214,"4週6休以上4週7休未満",IF(0.214&gt;AU56,"4週6休未満")))))</f>
        <v>4週6休未満</v>
      </c>
      <c r="AX56" s="708"/>
      <c r="AY56" s="708"/>
      <c r="AZ56" s="708"/>
      <c r="BB56" s="736" t="s">
        <v>924</v>
      </c>
      <c r="BC56" s="1184" t="str">
        <f>TEXT(WEEKDAY(+BC55),"aaa")</f>
        <v>月</v>
      </c>
      <c r="BD56" s="1184" t="str">
        <f>TEXT(WEEKDAY(+BD55),"aaa")</f>
        <v>火</v>
      </c>
      <c r="BE56" s="1184" t="str">
        <f t="shared" ref="BE56:CD56" si="652">TEXT(WEEKDAY(+BE55),"aaa")</f>
        <v>水</v>
      </c>
      <c r="BF56" s="1185" t="str">
        <f t="shared" si="652"/>
        <v>木</v>
      </c>
      <c r="BG56" s="1185" t="str">
        <f t="shared" si="652"/>
        <v>金</v>
      </c>
      <c r="BH56" s="1185" t="str">
        <f t="shared" si="652"/>
        <v>土</v>
      </c>
      <c r="BI56" s="1185" t="str">
        <f t="shared" si="652"/>
        <v>日</v>
      </c>
      <c r="BJ56" s="1185" t="str">
        <f t="shared" si="652"/>
        <v>月</v>
      </c>
      <c r="BK56" s="1185" t="str">
        <f t="shared" si="652"/>
        <v>火</v>
      </c>
      <c r="BL56" s="1185" t="str">
        <f t="shared" si="652"/>
        <v>水</v>
      </c>
      <c r="BM56" s="1185" t="str">
        <f t="shared" si="652"/>
        <v>木</v>
      </c>
      <c r="BN56" s="1185" t="str">
        <f t="shared" si="652"/>
        <v>金</v>
      </c>
      <c r="BO56" s="1185" t="str">
        <f t="shared" si="652"/>
        <v>土</v>
      </c>
      <c r="BP56" s="1185" t="str">
        <f t="shared" si="652"/>
        <v>日</v>
      </c>
      <c r="BQ56" s="1185" t="str">
        <f t="shared" si="652"/>
        <v>月</v>
      </c>
      <c r="BR56" s="1185" t="str">
        <f t="shared" si="652"/>
        <v>火</v>
      </c>
      <c r="BS56" s="1185" t="str">
        <f t="shared" si="652"/>
        <v>水</v>
      </c>
      <c r="BT56" s="1185" t="str">
        <f t="shared" si="652"/>
        <v>木</v>
      </c>
      <c r="BU56" s="1185" t="str">
        <f t="shared" si="652"/>
        <v>金</v>
      </c>
      <c r="BV56" s="1185" t="str">
        <f t="shared" si="652"/>
        <v>土</v>
      </c>
      <c r="BW56" s="1185" t="str">
        <f t="shared" si="652"/>
        <v>日</v>
      </c>
      <c r="BX56" s="1185" t="str">
        <f t="shared" si="652"/>
        <v>月</v>
      </c>
      <c r="BY56" s="1185" t="str">
        <f t="shared" si="652"/>
        <v>火</v>
      </c>
      <c r="BZ56" s="1185" t="str">
        <f t="shared" si="652"/>
        <v>水</v>
      </c>
      <c r="CA56" s="1185" t="str">
        <f t="shared" si="652"/>
        <v>木</v>
      </c>
      <c r="CB56" s="1185" t="str">
        <f t="shared" si="652"/>
        <v>金</v>
      </c>
      <c r="CC56" s="1185" t="str">
        <f t="shared" si="652"/>
        <v>土</v>
      </c>
      <c r="CD56" s="1185" t="str">
        <f t="shared" si="652"/>
        <v>日</v>
      </c>
      <c r="CE56" s="1185" t="str">
        <f>IF(CE55="／","／",TEXT(WEEKDAY(+CE55),"aaa"))</f>
        <v>月</v>
      </c>
      <c r="CF56" s="1149" t="str">
        <f t="shared" ref="CF56:CN56" si="653">IF(CF55="／","／",TEXT(WEEKDAY(+CF55),"aaa"))</f>
        <v>火</v>
      </c>
      <c r="CG56" s="1170" t="str">
        <f t="shared" si="653"/>
        <v>水</v>
      </c>
      <c r="CH56" s="1170" t="str">
        <f t="shared" si="653"/>
        <v>木</v>
      </c>
      <c r="CI56" s="1170" t="str">
        <f t="shared" si="653"/>
        <v>金</v>
      </c>
      <c r="CJ56" s="1170" t="str">
        <f t="shared" si="653"/>
        <v>土</v>
      </c>
      <c r="CK56" s="1170" t="str">
        <f t="shared" si="653"/>
        <v>日</v>
      </c>
      <c r="CL56" s="1170" t="str">
        <f t="shared" si="653"/>
        <v>月</v>
      </c>
      <c r="CM56" s="1170" t="str">
        <f t="shared" si="653"/>
        <v>火</v>
      </c>
      <c r="CN56" s="1170" t="str">
        <f t="shared" si="653"/>
        <v>水</v>
      </c>
      <c r="CO56" s="1822"/>
      <c r="CP56" s="1825"/>
      <c r="CR56" s="1827"/>
      <c r="CS56" s="734" t="s">
        <v>925</v>
      </c>
      <c r="CT56" s="740">
        <f>IFERROR(+CT55/CT54,"")</f>
        <v>0.25806451612903225</v>
      </c>
      <c r="CU56" s="741" t="str">
        <f>IF(CT56="","",IF(CT56&gt;=0.285,"4週8休以上",IF(CT56&gt;=0.25,"4週7休以上4週8休未満",IF(CT56&gt;=0.214,"4週6休以上4週7休未満",IF(0.214&gt;CT56,"4週6休未満")))))</f>
        <v>4週7休以上4週8休未満</v>
      </c>
      <c r="CV56" s="1139" t="str">
        <f t="shared" si="541"/>
        <v>対象期間</v>
      </c>
      <c r="CX56" s="736" t="s">
        <v>924</v>
      </c>
      <c r="CY56" s="1184" t="str">
        <f>TEXT(WEEKDAY(+CY55),"aaa")</f>
        <v>月</v>
      </c>
      <c r="CZ56" s="1184" t="str">
        <f>TEXT(WEEKDAY(+CZ55),"aaa")</f>
        <v>火</v>
      </c>
      <c r="DA56" s="1184" t="str">
        <f t="shared" ref="DA56:DZ56" si="654">TEXT(WEEKDAY(+DA55),"aaa")</f>
        <v>水</v>
      </c>
      <c r="DB56" s="1185" t="str">
        <f t="shared" si="654"/>
        <v>木</v>
      </c>
      <c r="DC56" s="1185" t="str">
        <f t="shared" si="654"/>
        <v>金</v>
      </c>
      <c r="DD56" s="1185" t="str">
        <f t="shared" si="654"/>
        <v>土</v>
      </c>
      <c r="DE56" s="1185" t="str">
        <f t="shared" si="654"/>
        <v>日</v>
      </c>
      <c r="DF56" s="1185" t="str">
        <f t="shared" si="654"/>
        <v>月</v>
      </c>
      <c r="DG56" s="1185" t="str">
        <f t="shared" si="654"/>
        <v>火</v>
      </c>
      <c r="DH56" s="1185" t="str">
        <f t="shared" si="654"/>
        <v>水</v>
      </c>
      <c r="DI56" s="1185" t="str">
        <f t="shared" si="654"/>
        <v>木</v>
      </c>
      <c r="DJ56" s="1185" t="str">
        <f t="shared" si="654"/>
        <v>金</v>
      </c>
      <c r="DK56" s="1185" t="str">
        <f t="shared" si="654"/>
        <v>土</v>
      </c>
      <c r="DL56" s="1185" t="str">
        <f t="shared" si="654"/>
        <v>日</v>
      </c>
      <c r="DM56" s="1185" t="str">
        <f t="shared" si="654"/>
        <v>月</v>
      </c>
      <c r="DN56" s="1185" t="str">
        <f t="shared" si="654"/>
        <v>火</v>
      </c>
      <c r="DO56" s="1185" t="str">
        <f t="shared" si="654"/>
        <v>水</v>
      </c>
      <c r="DP56" s="1185" t="str">
        <f t="shared" si="654"/>
        <v>木</v>
      </c>
      <c r="DQ56" s="1185" t="str">
        <f t="shared" si="654"/>
        <v>金</v>
      </c>
      <c r="DR56" s="1185" t="str">
        <f t="shared" si="654"/>
        <v>土</v>
      </c>
      <c r="DS56" s="1185" t="str">
        <f t="shared" si="654"/>
        <v>日</v>
      </c>
      <c r="DT56" s="1185" t="str">
        <f t="shared" si="654"/>
        <v>月</v>
      </c>
      <c r="DU56" s="1185" t="str">
        <f t="shared" si="654"/>
        <v>火</v>
      </c>
      <c r="DV56" s="1185" t="str">
        <f t="shared" si="654"/>
        <v>水</v>
      </c>
      <c r="DW56" s="1185" t="str">
        <f t="shared" si="654"/>
        <v>木</v>
      </c>
      <c r="DX56" s="1185" t="str">
        <f t="shared" si="654"/>
        <v>金</v>
      </c>
      <c r="DY56" s="1185" t="str">
        <f t="shared" si="654"/>
        <v>土</v>
      </c>
      <c r="DZ56" s="1185" t="str">
        <f t="shared" si="654"/>
        <v>日</v>
      </c>
      <c r="EA56" s="1185" t="str">
        <f>IF(EA55="／","／",TEXT(WEEKDAY(+EA55),"aaa"))</f>
        <v>月</v>
      </c>
      <c r="EB56" s="1149" t="str">
        <f t="shared" ref="EB56:EJ56" si="655">IF(EB55="／","／",TEXT(WEEKDAY(+EB55),"aaa"))</f>
        <v>火</v>
      </c>
      <c r="EC56" s="1170" t="str">
        <f t="shared" si="655"/>
        <v>水</v>
      </c>
      <c r="ED56" s="1170" t="str">
        <f t="shared" si="655"/>
        <v>木</v>
      </c>
      <c r="EE56" s="1170" t="str">
        <f t="shared" si="655"/>
        <v>金</v>
      </c>
      <c r="EF56" s="1170" t="str">
        <f t="shared" si="655"/>
        <v>土</v>
      </c>
      <c r="EG56" s="1170" t="str">
        <f t="shared" si="655"/>
        <v>日</v>
      </c>
      <c r="EH56" s="1170" t="str">
        <f t="shared" si="655"/>
        <v>月</v>
      </c>
      <c r="EI56" s="1170" t="str">
        <f t="shared" si="655"/>
        <v>火</v>
      </c>
      <c r="EJ56" s="1170" t="str">
        <f t="shared" si="655"/>
        <v>水</v>
      </c>
      <c r="EK56" s="1822"/>
      <c r="EL56" s="1825"/>
      <c r="EN56" s="1827"/>
      <c r="EO56" s="734" t="s">
        <v>925</v>
      </c>
      <c r="EP56" s="740">
        <f>IFERROR(+EP55/EP54,"")</f>
        <v>0.25806451612903225</v>
      </c>
      <c r="EQ56" s="741" t="str">
        <f>IF(EP56="","",IF(EP56&gt;=0.285,"4週8休以上",IF(EP56&gt;=0.25,"4週7休以上4週8休未満",IF(EP56&gt;=0.214,"4週6休以上4週7休未満",IF(0.214&gt;EP56,"4週6休未満")))))</f>
        <v>4週7休以上4週8休未満</v>
      </c>
      <c r="ER56" s="708"/>
      <c r="ES56" s="708"/>
      <c r="ET56" s="708"/>
      <c r="EU56" s="708"/>
      <c r="EV56" s="708"/>
      <c r="EW56" s="708"/>
    </row>
    <row r="57" spans="1:153" s="746" customFormat="1" ht="60" customHeight="1">
      <c r="A57" s="1139" t="str">
        <f t="shared" si="540"/>
        <v>対象期間</v>
      </c>
      <c r="C57" s="742" t="s">
        <v>926</v>
      </c>
      <c r="D57" s="743"/>
      <c r="E57" s="743"/>
      <c r="F57" s="743"/>
      <c r="G57" s="743"/>
      <c r="H57" s="743"/>
      <c r="I57" s="743"/>
      <c r="J57" s="743"/>
      <c r="K57" s="743"/>
      <c r="L57" s="744"/>
      <c r="M57" s="743"/>
      <c r="N57" s="743"/>
      <c r="O57" s="745"/>
      <c r="P57" s="743"/>
      <c r="Q57" s="743"/>
      <c r="R57" s="743"/>
      <c r="S57" s="743"/>
      <c r="T57" s="743"/>
      <c r="U57" s="743"/>
      <c r="V57" s="743"/>
      <c r="W57" s="743"/>
      <c r="X57" s="743"/>
      <c r="Y57" s="743"/>
      <c r="Z57" s="743"/>
      <c r="AA57" s="743"/>
      <c r="AB57" s="743"/>
      <c r="AC57" s="743"/>
      <c r="AD57" s="745"/>
      <c r="AE57" s="743"/>
      <c r="AF57" s="743"/>
      <c r="AG57" s="1150"/>
      <c r="AH57" s="1171"/>
      <c r="AI57" s="1172"/>
      <c r="AJ57" s="1172"/>
      <c r="AK57" s="1172"/>
      <c r="AL57" s="1172"/>
      <c r="AM57" s="1172"/>
      <c r="AN57" s="1172"/>
      <c r="AO57" s="1172"/>
      <c r="AP57" s="1823"/>
      <c r="AQ57" s="1826"/>
      <c r="AS57" s="1839" t="s">
        <v>927</v>
      </c>
      <c r="AT57" s="747" t="s">
        <v>921</v>
      </c>
      <c r="AU57" s="748">
        <f>IF(IF(MONTH(入力表!$E$6)=12,YEAR(入力表!$E$6)+1&amp;"01",YEAR(入力表!$E$6)&amp;TEXT(MONTH(入力表!$E$6)+1,"00"))&gt;YEAR($D54)&amp;TEXT(MONTH($D54),"00"),COUNTIF(D59:AH59,"")+COUNTIF(D59:AH59,"●"),"")</f>
        <v>31</v>
      </c>
      <c r="AV57" s="1138"/>
      <c r="AX57" s="749"/>
      <c r="AY57" s="749"/>
      <c r="AZ57" s="749"/>
      <c r="BB57" s="742" t="s">
        <v>926</v>
      </c>
      <c r="BC57" s="743"/>
      <c r="BD57" s="743"/>
      <c r="BE57" s="743"/>
      <c r="BF57" s="743"/>
      <c r="BG57" s="743"/>
      <c r="BH57" s="743"/>
      <c r="BI57" s="743"/>
      <c r="BJ57" s="743"/>
      <c r="BK57" s="744"/>
      <c r="BL57" s="743"/>
      <c r="BM57" s="743"/>
      <c r="BN57" s="745"/>
      <c r="BO57" s="743"/>
      <c r="BP57" s="743"/>
      <c r="BQ57" s="743"/>
      <c r="BR57" s="743"/>
      <c r="BS57" s="743"/>
      <c r="BT57" s="743"/>
      <c r="BU57" s="743"/>
      <c r="BV57" s="743"/>
      <c r="BW57" s="743"/>
      <c r="BX57" s="743"/>
      <c r="BY57" s="743"/>
      <c r="BZ57" s="743"/>
      <c r="CA57" s="743"/>
      <c r="CB57" s="743"/>
      <c r="CC57" s="745"/>
      <c r="CD57" s="743"/>
      <c r="CE57" s="743"/>
      <c r="CF57" s="1150"/>
      <c r="CG57" s="1171"/>
      <c r="CH57" s="1172"/>
      <c r="CI57" s="1172"/>
      <c r="CJ57" s="1172"/>
      <c r="CK57" s="1172"/>
      <c r="CL57" s="1172"/>
      <c r="CM57" s="1172"/>
      <c r="CN57" s="1172"/>
      <c r="CO57" s="1823"/>
      <c r="CP57" s="1826"/>
      <c r="CR57" s="1839" t="s">
        <v>927</v>
      </c>
      <c r="CS57" s="747" t="s">
        <v>921</v>
      </c>
      <c r="CT57" s="748">
        <f>IF(IF(MONTH(入力表!$E$6)=12,YEAR(入力表!$E$6)+1&amp;"01",YEAR(入力表!$E$6)&amp;TEXT(MONTH(入力表!$E$6)+1,"00"))&gt;YEAR($D54)&amp;TEXT(MONTH($D54),"00"),COUNTIF(BC59:CG59,"")+COUNTIF(BC59:CG59,"●"),"")</f>
        <v>31</v>
      </c>
      <c r="CU57" s="1138"/>
      <c r="CV57" s="1139" t="str">
        <f t="shared" si="541"/>
        <v>対象期間</v>
      </c>
      <c r="CX57" s="742" t="s">
        <v>926</v>
      </c>
      <c r="CY57" s="743"/>
      <c r="CZ57" s="743"/>
      <c r="DA57" s="743"/>
      <c r="DB57" s="743"/>
      <c r="DC57" s="743"/>
      <c r="DD57" s="743"/>
      <c r="DE57" s="743"/>
      <c r="DF57" s="743"/>
      <c r="DG57" s="744"/>
      <c r="DH57" s="743"/>
      <c r="DI57" s="743"/>
      <c r="DJ57" s="745"/>
      <c r="DK57" s="743"/>
      <c r="DL57" s="743"/>
      <c r="DM57" s="743"/>
      <c r="DN57" s="743"/>
      <c r="DO57" s="743"/>
      <c r="DP57" s="743"/>
      <c r="DQ57" s="743"/>
      <c r="DR57" s="743"/>
      <c r="DS57" s="743"/>
      <c r="DT57" s="743"/>
      <c r="DU57" s="743"/>
      <c r="DV57" s="743"/>
      <c r="DW57" s="743"/>
      <c r="DX57" s="743"/>
      <c r="DY57" s="745"/>
      <c r="DZ57" s="743"/>
      <c r="EA57" s="743"/>
      <c r="EB57" s="1150"/>
      <c r="EC57" s="1171"/>
      <c r="ED57" s="1172"/>
      <c r="EE57" s="1172"/>
      <c r="EF57" s="1172"/>
      <c r="EG57" s="1172"/>
      <c r="EH57" s="1172"/>
      <c r="EI57" s="1172"/>
      <c r="EJ57" s="1172"/>
      <c r="EK57" s="1823"/>
      <c r="EL57" s="1826"/>
      <c r="EN57" s="1839" t="s">
        <v>927</v>
      </c>
      <c r="EO57" s="747" t="s">
        <v>921</v>
      </c>
      <c r="EP57" s="748">
        <f>IF(IF(MONTH(入力表!$E$6)=12,YEAR(入力表!$E$6)+1&amp;"01",YEAR(入力表!$E$6)&amp;TEXT(MONTH(入力表!$E$6)+1,"00"))&gt;YEAR($D54)&amp;TEXT(MONTH($D54),"00"),COUNTIF(CY59:EC59,"")+COUNTIF(CY59:EC59,"●"),"")</f>
        <v>31</v>
      </c>
      <c r="EQ57" s="1138"/>
      <c r="ER57" s="749"/>
      <c r="ES57" s="749"/>
      <c r="ET57" s="749"/>
      <c r="EU57" s="749"/>
      <c r="EV57" s="749"/>
      <c r="EW57" s="749"/>
    </row>
    <row r="58" spans="1:153" s="729" customFormat="1" ht="14.25" thickBot="1">
      <c r="A58" s="1139" t="str">
        <f t="shared" si="540"/>
        <v>対象期間</v>
      </c>
      <c r="C58" s="736" t="s">
        <v>920</v>
      </c>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9"/>
      <c r="AH58" s="1169"/>
      <c r="AI58" s="1170"/>
      <c r="AJ58" s="1170"/>
      <c r="AK58" s="1170"/>
      <c r="AL58" s="1170"/>
      <c r="AM58" s="1170"/>
      <c r="AN58" s="1170"/>
      <c r="AO58" s="1170"/>
      <c r="AP58" s="750">
        <f>COUNTIF(D58:AG58,"○")</f>
        <v>0</v>
      </c>
      <c r="AQ58" s="751">
        <f>+AP58+AQ50</f>
        <v>0</v>
      </c>
      <c r="AS58" s="1840"/>
      <c r="AT58" s="734" t="s">
        <v>923</v>
      </c>
      <c r="AU58" s="739">
        <f>IF(IF(MONTH(入力表!$E$6)=12,YEAR(入力表!$E$6)+1&amp;"01",YEAR(入力表!$E$6)&amp;TEXT(MONTH(入力表!$E$6)+1,"00"))&gt;YEAR($D54)&amp;TEXT(MONTH($D54),"00"),COUNTIF(D59:AH59,"●"),"")</f>
        <v>0</v>
      </c>
      <c r="AX58" s="752"/>
      <c r="AY58" s="752"/>
      <c r="AZ58" s="752"/>
      <c r="BB58" s="736" t="s">
        <v>920</v>
      </c>
      <c r="BC58" s="1185"/>
      <c r="BD58" s="1185"/>
      <c r="BE58" s="1185"/>
      <c r="BF58" s="1185"/>
      <c r="BG58" s="1185"/>
      <c r="BH58" s="1185" t="s">
        <v>929</v>
      </c>
      <c r="BI58" s="1185" t="s">
        <v>929</v>
      </c>
      <c r="BJ58" s="1185"/>
      <c r="BK58" s="1185"/>
      <c r="BL58" s="1185"/>
      <c r="BM58" s="1185"/>
      <c r="BN58" s="1185"/>
      <c r="BO58" s="1185" t="s">
        <v>929</v>
      </c>
      <c r="BP58" s="1185" t="s">
        <v>929</v>
      </c>
      <c r="BQ58" s="1185"/>
      <c r="BR58" s="1185"/>
      <c r="BS58" s="1185"/>
      <c r="BT58" s="1185"/>
      <c r="BU58" s="1185"/>
      <c r="BV58" s="1185" t="s">
        <v>929</v>
      </c>
      <c r="BW58" s="1185" t="s">
        <v>929</v>
      </c>
      <c r="BX58" s="1185"/>
      <c r="BY58" s="1185"/>
      <c r="BZ58" s="1185"/>
      <c r="CA58" s="1185"/>
      <c r="CB58" s="1185"/>
      <c r="CC58" s="1185" t="s">
        <v>929</v>
      </c>
      <c r="CD58" s="1185" t="s">
        <v>929</v>
      </c>
      <c r="CE58" s="1185"/>
      <c r="CF58" s="1149"/>
      <c r="CG58" s="1169"/>
      <c r="CH58" s="1170"/>
      <c r="CI58" s="1170"/>
      <c r="CJ58" s="1170" t="s">
        <v>929</v>
      </c>
      <c r="CK58" s="1170" t="s">
        <v>929</v>
      </c>
      <c r="CL58" s="1170"/>
      <c r="CM58" s="1170"/>
      <c r="CN58" s="1170"/>
      <c r="CO58" s="750">
        <f>COUNTIF(BC58:CF58,"○")</f>
        <v>8</v>
      </c>
      <c r="CP58" s="751">
        <f>+CO58+CP50</f>
        <v>40</v>
      </c>
      <c r="CR58" s="1840"/>
      <c r="CS58" s="734" t="s">
        <v>923</v>
      </c>
      <c r="CT58" s="739">
        <f>IF(IF(MONTH(入力表!$E$6)=12,YEAR(入力表!$E$6)+1&amp;"01",YEAR(入力表!$E$6)&amp;TEXT(MONTH(入力表!$E$6)+1,"00"))&gt;YEAR($D54)&amp;TEXT(MONTH($D54),"00"),COUNTIF(BC59:CG59,"●"),"")</f>
        <v>0</v>
      </c>
      <c r="CV58" s="1139" t="str">
        <f t="shared" si="541"/>
        <v>対象期間</v>
      </c>
      <c r="CX58" s="736" t="s">
        <v>920</v>
      </c>
      <c r="CY58" s="1185"/>
      <c r="CZ58" s="1185"/>
      <c r="DA58" s="1185"/>
      <c r="DB58" s="1185"/>
      <c r="DC58" s="1185"/>
      <c r="DD58" s="1185" t="s">
        <v>929</v>
      </c>
      <c r="DE58" s="1185" t="s">
        <v>929</v>
      </c>
      <c r="DF58" s="1185"/>
      <c r="DG58" s="1185"/>
      <c r="DH58" s="1185"/>
      <c r="DI58" s="1185"/>
      <c r="DJ58" s="1185"/>
      <c r="DK58" s="1185" t="s">
        <v>929</v>
      </c>
      <c r="DL58" s="1185" t="s">
        <v>929</v>
      </c>
      <c r="DM58" s="1185"/>
      <c r="DN58" s="1185"/>
      <c r="DO58" s="1185"/>
      <c r="DP58" s="1185"/>
      <c r="DQ58" s="1185"/>
      <c r="DR58" s="1185" t="s">
        <v>929</v>
      </c>
      <c r="DS58" s="1185" t="s">
        <v>929</v>
      </c>
      <c r="DT58" s="1185"/>
      <c r="DU58" s="1185"/>
      <c r="DV58" s="1185"/>
      <c r="DW58" s="1185"/>
      <c r="DX58" s="1185"/>
      <c r="DY58" s="1185" t="s">
        <v>929</v>
      </c>
      <c r="DZ58" s="1185" t="s">
        <v>929</v>
      </c>
      <c r="EA58" s="1185"/>
      <c r="EB58" s="1149"/>
      <c r="EC58" s="1169"/>
      <c r="ED58" s="1170"/>
      <c r="EE58" s="1170"/>
      <c r="EF58" s="1170" t="s">
        <v>929</v>
      </c>
      <c r="EG58" s="1170" t="s">
        <v>929</v>
      </c>
      <c r="EH58" s="1170"/>
      <c r="EI58" s="1170"/>
      <c r="EJ58" s="1170"/>
      <c r="EK58" s="750">
        <f>COUNTIF(CY58:EB58,"○")</f>
        <v>8</v>
      </c>
      <c r="EL58" s="751">
        <f>+EK58+EL50</f>
        <v>40</v>
      </c>
      <c r="EN58" s="1840"/>
      <c r="EO58" s="734" t="s">
        <v>923</v>
      </c>
      <c r="EP58" s="739">
        <f>IF(IF(MONTH(入力表!$E$6)=12,YEAR(入力表!$E$6)+1&amp;"01",YEAR(入力表!$E$6)&amp;TEXT(MONTH(入力表!$E$6)+1,"00"))&gt;YEAR($D54)&amp;TEXT(MONTH($D54),"00"),COUNTIF(CY59:EC59,"●"),"")</f>
        <v>8</v>
      </c>
      <c r="ER58" s="752"/>
      <c r="ES58" s="752"/>
      <c r="ET58" s="752"/>
      <c r="EU58" s="752"/>
      <c r="EV58" s="752"/>
      <c r="EW58" s="752"/>
    </row>
    <row r="59" spans="1:153" s="729" customFormat="1" ht="14.25" thickBot="1">
      <c r="A59" s="1139" t="str">
        <f t="shared" si="540"/>
        <v>対象期間</v>
      </c>
      <c r="C59" s="1154" t="s">
        <v>927</v>
      </c>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6"/>
      <c r="AH59" s="1173"/>
      <c r="AI59" s="1174"/>
      <c r="AJ59" s="1174"/>
      <c r="AK59" s="1174"/>
      <c r="AL59" s="1174"/>
      <c r="AM59" s="1174"/>
      <c r="AN59" s="1174"/>
      <c r="AO59" s="1174"/>
      <c r="AP59" s="1177">
        <f>COUNTIF(D59:AG59,"●")</f>
        <v>0</v>
      </c>
      <c r="AQ59" s="1158">
        <f>+AP59+AQ51</f>
        <v>0</v>
      </c>
      <c r="AS59" s="1840"/>
      <c r="AT59" s="734" t="s">
        <v>925</v>
      </c>
      <c r="AU59" s="740">
        <f>IFERROR(+AU58/AU57,"")</f>
        <v>0</v>
      </c>
      <c r="AV59" s="741" t="str">
        <f>IF(AU59="","",IF(AU59&gt;=0.285,"4週8休以上",IF(AU59&gt;=0.25,"4週7休以上4週8休未満",IF(AU59&gt;=0.214,"4週6休以上4週7休未満",IF(0.214&gt;AU59,"4週6休未満")))))</f>
        <v>4週6休未満</v>
      </c>
      <c r="AX59" s="752"/>
      <c r="AY59" s="752"/>
      <c r="AZ59" s="752"/>
      <c r="BB59" s="1154" t="s">
        <v>927</v>
      </c>
      <c r="BC59" s="1155"/>
      <c r="BD59" s="1155"/>
      <c r="BE59" s="1155"/>
      <c r="BF59" s="1155"/>
      <c r="BG59" s="1155"/>
      <c r="BH59" s="1155"/>
      <c r="BI59" s="1155"/>
      <c r="BJ59" s="1155"/>
      <c r="BK59" s="1155"/>
      <c r="BL59" s="1155"/>
      <c r="BM59" s="1155"/>
      <c r="BN59" s="1155"/>
      <c r="BO59" s="1155"/>
      <c r="BP59" s="1155"/>
      <c r="BQ59" s="1155"/>
      <c r="BR59" s="1155"/>
      <c r="BS59" s="1155"/>
      <c r="BT59" s="1155"/>
      <c r="BU59" s="1155"/>
      <c r="BV59" s="1155"/>
      <c r="BW59" s="1155"/>
      <c r="BX59" s="1155"/>
      <c r="BY59" s="1155"/>
      <c r="BZ59" s="1155"/>
      <c r="CA59" s="1155"/>
      <c r="CB59" s="1155"/>
      <c r="CC59" s="1155"/>
      <c r="CD59" s="1155"/>
      <c r="CE59" s="1155"/>
      <c r="CF59" s="1156"/>
      <c r="CG59" s="1173"/>
      <c r="CH59" s="1174"/>
      <c r="CI59" s="1174"/>
      <c r="CJ59" s="1174"/>
      <c r="CK59" s="1174"/>
      <c r="CL59" s="1174"/>
      <c r="CM59" s="1174"/>
      <c r="CN59" s="1174"/>
      <c r="CO59" s="1177">
        <f>COUNTIF(BC59:CF59,"●")</f>
        <v>0</v>
      </c>
      <c r="CP59" s="1158">
        <f>+CO59+CP51</f>
        <v>0</v>
      </c>
      <c r="CR59" s="1840"/>
      <c r="CS59" s="734" t="s">
        <v>925</v>
      </c>
      <c r="CT59" s="740">
        <f>IFERROR(+CT58/CT57,"")</f>
        <v>0</v>
      </c>
      <c r="CU59" s="741" t="str">
        <f>IF(CT59="","",IF(CT59&gt;=0.285,"4週8休以上",IF(CT59&gt;=0.25,"4週7休以上4週8休未満",IF(CT59&gt;=0.214,"4週6休以上4週7休未満",IF(0.214&gt;CT59,"4週6休未満")))))</f>
        <v>4週6休未満</v>
      </c>
      <c r="CV59" s="1139" t="str">
        <f t="shared" si="541"/>
        <v>対象期間</v>
      </c>
      <c r="CX59" s="1154" t="s">
        <v>927</v>
      </c>
      <c r="CY59" s="1155"/>
      <c r="CZ59" s="1155"/>
      <c r="DA59" s="1155"/>
      <c r="DB59" s="1155"/>
      <c r="DC59" s="1155"/>
      <c r="DD59" s="1155" t="s">
        <v>930</v>
      </c>
      <c r="DE59" s="1155" t="s">
        <v>930</v>
      </c>
      <c r="DF59" s="1155"/>
      <c r="DG59" s="1155"/>
      <c r="DH59" s="1155"/>
      <c r="DI59" s="1155"/>
      <c r="DJ59" s="1155"/>
      <c r="DK59" s="1155" t="s">
        <v>930</v>
      </c>
      <c r="DL59" s="1155" t="s">
        <v>930</v>
      </c>
      <c r="DM59" s="1155"/>
      <c r="DN59" s="1155"/>
      <c r="DO59" s="1155"/>
      <c r="DP59" s="1155"/>
      <c r="DQ59" s="1155"/>
      <c r="DR59" s="1155" t="s">
        <v>930</v>
      </c>
      <c r="DS59" s="1155" t="s">
        <v>930</v>
      </c>
      <c r="DT59" s="1155"/>
      <c r="DU59" s="1155"/>
      <c r="DV59" s="1155"/>
      <c r="DW59" s="1155"/>
      <c r="DX59" s="1155"/>
      <c r="DY59" s="1155" t="s">
        <v>930</v>
      </c>
      <c r="DZ59" s="1155" t="s">
        <v>930</v>
      </c>
      <c r="EA59" s="1155"/>
      <c r="EB59" s="1156"/>
      <c r="EC59" s="1173"/>
      <c r="ED59" s="1174"/>
      <c r="EE59" s="1174"/>
      <c r="EF59" s="1174" t="s">
        <v>930</v>
      </c>
      <c r="EG59" s="1174" t="s">
        <v>930</v>
      </c>
      <c r="EH59" s="1174"/>
      <c r="EI59" s="1174"/>
      <c r="EJ59" s="1174"/>
      <c r="EK59" s="1177">
        <f>COUNTIF(CY59:EB59,"●")</f>
        <v>8</v>
      </c>
      <c r="EL59" s="1158">
        <f>+EK59+EL51</f>
        <v>40</v>
      </c>
      <c r="EN59" s="1840"/>
      <c r="EO59" s="734" t="s">
        <v>925</v>
      </c>
      <c r="EP59" s="740">
        <f>IFERROR(+EP58/EP57,"")</f>
        <v>0.25806451612903225</v>
      </c>
      <c r="EQ59" s="741" t="str">
        <f>IF(EP59="","",IF(EP59&gt;=0.285,"4週8休以上",IF(EP59&gt;=0.25,"4週7休以上4週8休未満",IF(EP59&gt;=0.214,"4週6休以上4週7休未満",IF(0.214&gt;EP59,"4週6休未満")))))</f>
        <v>4週7休以上4週8休未満</v>
      </c>
      <c r="ER59" s="752"/>
      <c r="ES59" s="752"/>
      <c r="ET59" s="752"/>
      <c r="EU59" s="752"/>
      <c r="EV59" s="752"/>
      <c r="EW59" s="752"/>
    </row>
    <row r="60" spans="1:153" s="729" customFormat="1" ht="14.25" thickBot="1">
      <c r="A60" s="1139"/>
      <c r="C60" s="778" t="s">
        <v>1956</v>
      </c>
      <c r="D60" s="1843" t="str">
        <f>IF(COUNTIF(D59:J59,"")&gt;=7,"",IF(COUNTIF(D59:J59,"●")&gt;=2,"OK","OUT"))</f>
        <v/>
      </c>
      <c r="E60" s="1844"/>
      <c r="F60" s="1844"/>
      <c r="G60" s="1844"/>
      <c r="H60" s="1844"/>
      <c r="I60" s="1844"/>
      <c r="J60" s="1845"/>
      <c r="K60" s="1843" t="str">
        <f>IF(COUNTIF(K59:Q59,"")&gt;=7,"",IF(COUNTIF(K59:Q59,"●")&gt;=2,"OK","OUT"))</f>
        <v/>
      </c>
      <c r="L60" s="1844"/>
      <c r="M60" s="1844"/>
      <c r="N60" s="1844"/>
      <c r="O60" s="1844"/>
      <c r="P60" s="1844"/>
      <c r="Q60" s="1845"/>
      <c r="R60" s="1843" t="str">
        <f>IF(COUNTIF(R59:X59,"")&gt;=7,"",IF(COUNTIF(R59:X59,"●")&gt;=2,"OK","OUT"))</f>
        <v/>
      </c>
      <c r="S60" s="1844"/>
      <c r="T60" s="1844"/>
      <c r="U60" s="1844"/>
      <c r="V60" s="1844"/>
      <c r="W60" s="1844"/>
      <c r="X60" s="1845"/>
      <c r="Y60" s="1843" t="str">
        <f>IF(COUNTIF(Y59:AE59,"")&gt;=7,"",IF(COUNTIF(Y59:AE59,"●")&gt;=2,"OK","OUT"))</f>
        <v/>
      </c>
      <c r="Z60" s="1844"/>
      <c r="AA60" s="1844"/>
      <c r="AB60" s="1844"/>
      <c r="AC60" s="1844"/>
      <c r="AD60" s="1844"/>
      <c r="AE60" s="1845"/>
      <c r="AF60" s="1843" t="str">
        <f>IF(COUNTIF(AF59:AL59,"")&gt;=7,"",IF(COUNTIF(AF59:AL59,"●")&gt;=2,"OK","OUT"))</f>
        <v/>
      </c>
      <c r="AG60" s="1844"/>
      <c r="AH60" s="1844"/>
      <c r="AI60" s="1844"/>
      <c r="AJ60" s="1844"/>
      <c r="AK60" s="1844"/>
      <c r="AL60" s="1845"/>
      <c r="AM60" s="1846"/>
      <c r="AN60" s="1847"/>
      <c r="AO60" s="1847"/>
      <c r="AP60" s="779"/>
      <c r="AQ60" s="780"/>
      <c r="AS60" s="1841"/>
      <c r="AT60" s="773" t="s">
        <v>1957</v>
      </c>
      <c r="AU60" s="1162" t="str">
        <f>IF(COUNTIF(D60:AO60,"OUT")&gt;=1,"OUT","OK")</f>
        <v>OK</v>
      </c>
      <c r="AV60" s="1153"/>
      <c r="AX60" s="752"/>
      <c r="AY60" s="752"/>
      <c r="AZ60" s="752"/>
      <c r="BB60" s="778" t="s">
        <v>1956</v>
      </c>
      <c r="BC60" s="1843" t="str">
        <f>IF(COUNTIF(BC59:BI59,"")&gt;=7,"",IF(COUNTIF(BC59:BI59,"●")&gt;=2,"OK","OUT"))</f>
        <v/>
      </c>
      <c r="BD60" s="1844"/>
      <c r="BE60" s="1844"/>
      <c r="BF60" s="1844"/>
      <c r="BG60" s="1844"/>
      <c r="BH60" s="1844"/>
      <c r="BI60" s="1845"/>
      <c r="BJ60" s="1843" t="str">
        <f>IF(COUNTIF(BJ59:BP59,"")&gt;=7,"",IF(COUNTIF(BJ59:BP59,"●")&gt;=2,"OK","OUT"))</f>
        <v/>
      </c>
      <c r="BK60" s="1844"/>
      <c r="BL60" s="1844"/>
      <c r="BM60" s="1844"/>
      <c r="BN60" s="1844"/>
      <c r="BO60" s="1844"/>
      <c r="BP60" s="1845"/>
      <c r="BQ60" s="1843" t="str">
        <f>IF(COUNTIF(BQ59:BW59,"")&gt;=7,"",IF(COUNTIF(BQ59:BW59,"●")&gt;=2,"OK","OUT"))</f>
        <v/>
      </c>
      <c r="BR60" s="1844"/>
      <c r="BS60" s="1844"/>
      <c r="BT60" s="1844"/>
      <c r="BU60" s="1844"/>
      <c r="BV60" s="1844"/>
      <c r="BW60" s="1845"/>
      <c r="BX60" s="1843" t="str">
        <f>IF(COUNTIF(BX59:CD59,"")&gt;=7,"",IF(COUNTIF(BX59:CD59,"●")&gt;=2,"OK","OUT"))</f>
        <v/>
      </c>
      <c r="BY60" s="1844"/>
      <c r="BZ60" s="1844"/>
      <c r="CA60" s="1844"/>
      <c r="CB60" s="1844"/>
      <c r="CC60" s="1844"/>
      <c r="CD60" s="1845"/>
      <c r="CE60" s="1843" t="str">
        <f>IF(COUNTIF(CE59:CK59,"")&gt;=7,"",IF(COUNTIF(CE59:CK59,"●")&gt;=2,"OK","OUT"))</f>
        <v/>
      </c>
      <c r="CF60" s="1844"/>
      <c r="CG60" s="1844"/>
      <c r="CH60" s="1844"/>
      <c r="CI60" s="1844"/>
      <c r="CJ60" s="1844"/>
      <c r="CK60" s="1845"/>
      <c r="CL60" s="1846"/>
      <c r="CM60" s="1847"/>
      <c r="CN60" s="1847"/>
      <c r="CO60" s="779"/>
      <c r="CP60" s="780"/>
      <c r="CR60" s="1841"/>
      <c r="CS60" s="773" t="s">
        <v>1957</v>
      </c>
      <c r="CT60" s="1162" t="str">
        <f>IF(COUNTIF(BC60:CN60,"OUT")&gt;=1,"OUT","OK")</f>
        <v>OK</v>
      </c>
      <c r="CU60" s="1153"/>
      <c r="CV60" s="1139"/>
      <c r="CX60" s="778" t="s">
        <v>1956</v>
      </c>
      <c r="CY60" s="1843" t="str">
        <f>IF(COUNTIF(CY59:DE59,"")&gt;=7,"",IF(COUNTIF(CY59:DE59,"●")&gt;=2,"OK","OUT"))</f>
        <v>OK</v>
      </c>
      <c r="CZ60" s="1844"/>
      <c r="DA60" s="1844"/>
      <c r="DB60" s="1844"/>
      <c r="DC60" s="1844"/>
      <c r="DD60" s="1844"/>
      <c r="DE60" s="1845"/>
      <c r="DF60" s="1843" t="str">
        <f>IF(COUNTIF(DF59:DL59,"")&gt;=7,"",IF(COUNTIF(DF59:DL59,"●")&gt;=2,"OK","OUT"))</f>
        <v>OK</v>
      </c>
      <c r="DG60" s="1844"/>
      <c r="DH60" s="1844"/>
      <c r="DI60" s="1844"/>
      <c r="DJ60" s="1844"/>
      <c r="DK60" s="1844"/>
      <c r="DL60" s="1845"/>
      <c r="DM60" s="1843" t="str">
        <f>IF(COUNTIF(DM59:DS59,"")&gt;=7,"",IF(COUNTIF(DM59:DS59,"●")&gt;=2,"OK","OUT"))</f>
        <v>OK</v>
      </c>
      <c r="DN60" s="1844"/>
      <c r="DO60" s="1844"/>
      <c r="DP60" s="1844"/>
      <c r="DQ60" s="1844"/>
      <c r="DR60" s="1844"/>
      <c r="DS60" s="1845"/>
      <c r="DT60" s="1843" t="str">
        <f>IF(COUNTIF(DT59:DZ59,"")&gt;=7,"",IF(COUNTIF(DT59:DZ59,"●")&gt;=2,"OK","OUT"))</f>
        <v>OK</v>
      </c>
      <c r="DU60" s="1844"/>
      <c r="DV60" s="1844"/>
      <c r="DW60" s="1844"/>
      <c r="DX60" s="1844"/>
      <c r="DY60" s="1844"/>
      <c r="DZ60" s="1845"/>
      <c r="EA60" s="1843" t="str">
        <f>IF(COUNTIF(EA59:EG59,"")&gt;=7,"",IF(COUNTIF(EA59:EG59,"●")&gt;=2,"OK","OUT"))</f>
        <v>OK</v>
      </c>
      <c r="EB60" s="1844"/>
      <c r="EC60" s="1844"/>
      <c r="ED60" s="1844"/>
      <c r="EE60" s="1844"/>
      <c r="EF60" s="1844"/>
      <c r="EG60" s="1845"/>
      <c r="EH60" s="1846"/>
      <c r="EI60" s="1847"/>
      <c r="EJ60" s="1847"/>
      <c r="EK60" s="779"/>
      <c r="EL60" s="780"/>
      <c r="EN60" s="1841"/>
      <c r="EO60" s="773" t="s">
        <v>1957</v>
      </c>
      <c r="EP60" s="1162" t="str">
        <f>IF(COUNTIF(CY60:EJ60,"OUT")&gt;=1,"OUT","OK")</f>
        <v>OK</v>
      </c>
      <c r="EQ60" s="1153"/>
      <c r="ER60" s="752"/>
      <c r="ES60" s="752"/>
      <c r="ET60" s="752"/>
      <c r="EU60" s="752"/>
      <c r="EV60" s="752"/>
      <c r="EW60" s="752"/>
    </row>
    <row r="61" spans="1:153" ht="14.25" thickBot="1">
      <c r="A61" s="1139" t="str">
        <f t="shared" si="540"/>
        <v>対象期間</v>
      </c>
      <c r="AX61" s="708"/>
      <c r="AY61" s="708"/>
      <c r="AZ61" s="708"/>
      <c r="CV61" s="1139" t="str">
        <f t="shared" si="541"/>
        <v>対象期間</v>
      </c>
      <c r="ER61" s="708"/>
      <c r="ES61" s="708"/>
      <c r="ET61" s="708"/>
      <c r="EU61" s="708"/>
      <c r="EV61" s="708"/>
      <c r="EW61" s="708"/>
    </row>
    <row r="62" spans="1:153" ht="13.5" customHeight="1">
      <c r="A62" s="1139" t="str">
        <f t="shared" ref="A62:A69" si="656">IF($AU$62="","","対象期間")</f>
        <v>対象期間</v>
      </c>
      <c r="C62" s="733" t="s">
        <v>917</v>
      </c>
      <c r="D62" s="1819">
        <f>D54+MONTH(1)</f>
        <v>10</v>
      </c>
      <c r="E62" s="1820"/>
      <c r="F62" s="1820"/>
      <c r="G62" s="1820"/>
      <c r="H62" s="1820"/>
      <c r="I62" s="1820"/>
      <c r="J62" s="1820"/>
      <c r="K62" s="1820"/>
      <c r="L62" s="1820"/>
      <c r="M62" s="1820"/>
      <c r="N62" s="1820"/>
      <c r="O62" s="1820"/>
      <c r="P62" s="1820"/>
      <c r="Q62" s="1820"/>
      <c r="R62" s="1820"/>
      <c r="S62" s="1820"/>
      <c r="T62" s="1820"/>
      <c r="U62" s="1820"/>
      <c r="V62" s="1820"/>
      <c r="W62" s="1820"/>
      <c r="X62" s="1820"/>
      <c r="Y62" s="1820"/>
      <c r="Z62" s="1820"/>
      <c r="AA62" s="1820"/>
      <c r="AB62" s="1820"/>
      <c r="AC62" s="1820"/>
      <c r="AD62" s="1820"/>
      <c r="AE62" s="1820"/>
      <c r="AF62" s="1820"/>
      <c r="AG62" s="1820"/>
      <c r="AH62" s="1820"/>
      <c r="AI62" s="1836">
        <f>D62+1</f>
        <v>11</v>
      </c>
      <c r="AJ62" s="1837"/>
      <c r="AK62" s="1837"/>
      <c r="AL62" s="1837"/>
      <c r="AM62" s="1837"/>
      <c r="AN62" s="1837"/>
      <c r="AO62" s="1842"/>
      <c r="AP62" s="1821" t="s">
        <v>918</v>
      </c>
      <c r="AQ62" s="1824" t="s">
        <v>919</v>
      </c>
      <c r="AS62" s="1827" t="s">
        <v>920</v>
      </c>
      <c r="AT62" s="734" t="s">
        <v>921</v>
      </c>
      <c r="AU62" s="735">
        <f>IF(IF(MONTH(入力表!$E$6)=12,YEAR(入力表!$E$6)+1&amp;"01",YEAR(入力表!$E$6)&amp;TEXT(MONTH(入力表!$E$6)+1,"00"))&gt;YEAR($D62)&amp;TEXT(MONTH($D62),"00"),COUNTIF(D66:AH66,"")+COUNTIF(D66:AH66,"○"),"")</f>
        <v>31</v>
      </c>
      <c r="AV62" s="1137"/>
      <c r="AX62" s="708"/>
      <c r="AY62" s="708"/>
      <c r="AZ62" s="708"/>
      <c r="BB62" s="733" t="s">
        <v>917</v>
      </c>
      <c r="BC62" s="1819">
        <f>BC54+MONTH(1)</f>
        <v>10</v>
      </c>
      <c r="BD62" s="1820"/>
      <c r="BE62" s="1820"/>
      <c r="BF62" s="1820"/>
      <c r="BG62" s="1820"/>
      <c r="BH62" s="1820"/>
      <c r="BI62" s="1820"/>
      <c r="BJ62" s="1820"/>
      <c r="BK62" s="1820"/>
      <c r="BL62" s="1820"/>
      <c r="BM62" s="1820"/>
      <c r="BN62" s="1820"/>
      <c r="BO62" s="1820"/>
      <c r="BP62" s="1820"/>
      <c r="BQ62" s="1820"/>
      <c r="BR62" s="1820"/>
      <c r="BS62" s="1820"/>
      <c r="BT62" s="1820"/>
      <c r="BU62" s="1820"/>
      <c r="BV62" s="1820"/>
      <c r="BW62" s="1820"/>
      <c r="BX62" s="1820"/>
      <c r="BY62" s="1820"/>
      <c r="BZ62" s="1820"/>
      <c r="CA62" s="1820"/>
      <c r="CB62" s="1820"/>
      <c r="CC62" s="1820"/>
      <c r="CD62" s="1820"/>
      <c r="CE62" s="1820"/>
      <c r="CF62" s="1820"/>
      <c r="CG62" s="1820"/>
      <c r="CH62" s="1836">
        <f>BC62+1</f>
        <v>11</v>
      </c>
      <c r="CI62" s="1837"/>
      <c r="CJ62" s="1837"/>
      <c r="CK62" s="1837"/>
      <c r="CL62" s="1837"/>
      <c r="CM62" s="1837"/>
      <c r="CN62" s="1842"/>
      <c r="CO62" s="1821" t="s">
        <v>918</v>
      </c>
      <c r="CP62" s="1824" t="s">
        <v>919</v>
      </c>
      <c r="CR62" s="1827" t="s">
        <v>920</v>
      </c>
      <c r="CS62" s="734" t="s">
        <v>921</v>
      </c>
      <c r="CT62" s="735">
        <f>IF(IF(MONTH(入力表!$E$6)=12,YEAR(入力表!$E$6)+1&amp;"01",YEAR(入力表!$E$6)&amp;TEXT(MONTH(入力表!$E$6)+1,"00"))&gt;YEAR($D62)&amp;TEXT(MONTH($D62),"00"),COUNTIF(BC66:CG66,"")+COUNTIF(BC66:CG66,"○"),"")</f>
        <v>31</v>
      </c>
      <c r="CU62" s="1137"/>
      <c r="CV62" s="1139" t="str">
        <f t="shared" ref="CV62:CV69" si="657">IF($AU$62="","","対象期間")</f>
        <v>対象期間</v>
      </c>
      <c r="CX62" s="733" t="s">
        <v>917</v>
      </c>
      <c r="CY62" s="1819">
        <f>CY54+MONTH(1)</f>
        <v>10</v>
      </c>
      <c r="CZ62" s="1820"/>
      <c r="DA62" s="1820"/>
      <c r="DB62" s="1820"/>
      <c r="DC62" s="1820"/>
      <c r="DD62" s="1820"/>
      <c r="DE62" s="1820"/>
      <c r="DF62" s="1820"/>
      <c r="DG62" s="1820"/>
      <c r="DH62" s="1820"/>
      <c r="DI62" s="1820"/>
      <c r="DJ62" s="1820"/>
      <c r="DK62" s="1820"/>
      <c r="DL62" s="1820"/>
      <c r="DM62" s="1820"/>
      <c r="DN62" s="1820"/>
      <c r="DO62" s="1820"/>
      <c r="DP62" s="1820"/>
      <c r="DQ62" s="1820"/>
      <c r="DR62" s="1820"/>
      <c r="DS62" s="1820"/>
      <c r="DT62" s="1820"/>
      <c r="DU62" s="1820"/>
      <c r="DV62" s="1820"/>
      <c r="DW62" s="1820"/>
      <c r="DX62" s="1820"/>
      <c r="DY62" s="1820"/>
      <c r="DZ62" s="1820"/>
      <c r="EA62" s="1820"/>
      <c r="EB62" s="1820"/>
      <c r="EC62" s="1820"/>
      <c r="ED62" s="1836">
        <f>CY62+1</f>
        <v>11</v>
      </c>
      <c r="EE62" s="1837"/>
      <c r="EF62" s="1837"/>
      <c r="EG62" s="1837"/>
      <c r="EH62" s="1837"/>
      <c r="EI62" s="1837"/>
      <c r="EJ62" s="1842"/>
      <c r="EK62" s="1821" t="s">
        <v>918</v>
      </c>
      <c r="EL62" s="1824" t="s">
        <v>919</v>
      </c>
      <c r="EN62" s="1827" t="s">
        <v>920</v>
      </c>
      <c r="EO62" s="734" t="s">
        <v>921</v>
      </c>
      <c r="EP62" s="735">
        <f>IF(IF(MONTH(入力表!$E$6)=12,YEAR(入力表!$E$6)+1&amp;"01",YEAR(入力表!$E$6)&amp;TEXT(MONTH(入力表!$E$6)+1,"00"))&gt;YEAR($D62)&amp;TEXT(MONTH($D62),"00"),COUNTIF(CY66:EC66,"")+COUNTIF(CY66:EC66,"○"),"")</f>
        <v>31</v>
      </c>
      <c r="EQ62" s="1137"/>
      <c r="ER62" s="708"/>
      <c r="ES62" s="708"/>
      <c r="ET62" s="708"/>
      <c r="EU62" s="708"/>
      <c r="EV62" s="708"/>
      <c r="EW62" s="708"/>
    </row>
    <row r="63" spans="1:153" ht="14.25" thickBot="1">
      <c r="A63" s="1139" t="str">
        <f t="shared" si="656"/>
        <v>対象期間</v>
      </c>
      <c r="C63" s="736" t="s">
        <v>922</v>
      </c>
      <c r="D63" s="774">
        <f>DATE($M$7,D62,1)</f>
        <v>45931</v>
      </c>
      <c r="E63" s="774">
        <f>D63+1</f>
        <v>45932</v>
      </c>
      <c r="F63" s="774">
        <f t="shared" ref="F63" si="658">E63+1</f>
        <v>45933</v>
      </c>
      <c r="G63" s="737">
        <f t="shared" ref="G63" si="659">F63+1</f>
        <v>45934</v>
      </c>
      <c r="H63" s="737">
        <f t="shared" ref="H63" si="660">G63+1</f>
        <v>45935</v>
      </c>
      <c r="I63" s="737">
        <f t="shared" ref="I63" si="661">H63+1</f>
        <v>45936</v>
      </c>
      <c r="J63" s="737">
        <f t="shared" ref="J63" si="662">I63+1</f>
        <v>45937</v>
      </c>
      <c r="K63" s="737">
        <f t="shared" ref="K63" si="663">J63+1</f>
        <v>45938</v>
      </c>
      <c r="L63" s="737">
        <f t="shared" ref="L63" si="664">K63+1</f>
        <v>45939</v>
      </c>
      <c r="M63" s="737">
        <f t="shared" ref="M63" si="665">L63+1</f>
        <v>45940</v>
      </c>
      <c r="N63" s="737">
        <f t="shared" ref="N63" si="666">M63+1</f>
        <v>45941</v>
      </c>
      <c r="O63" s="737">
        <f t="shared" ref="O63" si="667">N63+1</f>
        <v>45942</v>
      </c>
      <c r="P63" s="737">
        <f t="shared" ref="P63" si="668">O63+1</f>
        <v>45943</v>
      </c>
      <c r="Q63" s="737">
        <f t="shared" ref="Q63" si="669">P63+1</f>
        <v>45944</v>
      </c>
      <c r="R63" s="737">
        <f t="shared" ref="R63" si="670">Q63+1</f>
        <v>45945</v>
      </c>
      <c r="S63" s="737">
        <f t="shared" ref="S63" si="671">R63+1</f>
        <v>45946</v>
      </c>
      <c r="T63" s="737">
        <f t="shared" ref="T63" si="672">S63+1</f>
        <v>45947</v>
      </c>
      <c r="U63" s="737">
        <f t="shared" ref="U63" si="673">T63+1</f>
        <v>45948</v>
      </c>
      <c r="V63" s="737">
        <f t="shared" ref="V63" si="674">U63+1</f>
        <v>45949</v>
      </c>
      <c r="W63" s="737">
        <f t="shared" ref="W63" si="675">V63+1</f>
        <v>45950</v>
      </c>
      <c r="X63" s="737">
        <f t="shared" ref="X63" si="676">W63+1</f>
        <v>45951</v>
      </c>
      <c r="Y63" s="737">
        <f t="shared" ref="Y63" si="677">X63+1</f>
        <v>45952</v>
      </c>
      <c r="Z63" s="737">
        <f t="shared" ref="Z63" si="678">Y63+1</f>
        <v>45953</v>
      </c>
      <c r="AA63" s="737">
        <f t="shared" ref="AA63" si="679">Z63+1</f>
        <v>45954</v>
      </c>
      <c r="AB63" s="737">
        <f t="shared" ref="AB63" si="680">AA63+1</f>
        <v>45955</v>
      </c>
      <c r="AC63" s="737">
        <f t="shared" ref="AC63" si="681">AB63+1</f>
        <v>45956</v>
      </c>
      <c r="AD63" s="737">
        <f t="shared" ref="AD63" si="682">AC63+1</f>
        <v>45957</v>
      </c>
      <c r="AE63" s="737">
        <f t="shared" ref="AE63" si="683">AD63+1</f>
        <v>45958</v>
      </c>
      <c r="AF63" s="737">
        <f t="shared" ref="AF63" si="684">AE63+1</f>
        <v>45959</v>
      </c>
      <c r="AG63" s="737">
        <f t="shared" ref="AG63" si="685">AF63+1</f>
        <v>45960</v>
      </c>
      <c r="AH63" s="1148">
        <f t="shared" ref="AH63" si="686">AG63+1</f>
        <v>45961</v>
      </c>
      <c r="AI63" s="1168">
        <f t="shared" ref="AI63" si="687">AH63+1</f>
        <v>45962</v>
      </c>
      <c r="AJ63" s="1168">
        <f t="shared" ref="AJ63" si="688">AI63+1</f>
        <v>45963</v>
      </c>
      <c r="AK63" s="1168">
        <f t="shared" ref="AK63" si="689">AJ63+1</f>
        <v>45964</v>
      </c>
      <c r="AL63" s="1168">
        <f t="shared" ref="AL63" si="690">AK63+1</f>
        <v>45965</v>
      </c>
      <c r="AM63" s="1168">
        <f t="shared" ref="AM63" si="691">AL63+1</f>
        <v>45966</v>
      </c>
      <c r="AN63" s="1168">
        <f t="shared" ref="AN63" si="692">AM63+1</f>
        <v>45967</v>
      </c>
      <c r="AO63" s="1168">
        <f t="shared" ref="AO63" si="693">AN63+1</f>
        <v>45968</v>
      </c>
      <c r="AP63" s="1822"/>
      <c r="AQ63" s="1825"/>
      <c r="AS63" s="1827"/>
      <c r="AT63" s="734" t="s">
        <v>923</v>
      </c>
      <c r="AU63" s="739">
        <f>IF(IF(MONTH(入力表!$E$6)=12,YEAR(入力表!$E$6)+1&amp;"01",YEAR(入力表!$E$6)&amp;TEXT(MONTH(入力表!$E$6)+1,"00"))&gt;YEAR($D62)&amp;TEXT(MONTH($D62),"00"),COUNTIF(D66:AH66,"○"),"")</f>
        <v>0</v>
      </c>
      <c r="AX63" s="708"/>
      <c r="AY63" s="708"/>
      <c r="AZ63" s="708"/>
      <c r="BB63" s="736" t="s">
        <v>922</v>
      </c>
      <c r="BC63" s="774">
        <f>DATE($M$7,BC62,1)</f>
        <v>45931</v>
      </c>
      <c r="BD63" s="774">
        <f>BC63+1</f>
        <v>45932</v>
      </c>
      <c r="BE63" s="774">
        <f t="shared" ref="BE63" si="694">BD63+1</f>
        <v>45933</v>
      </c>
      <c r="BF63" s="737">
        <f t="shared" ref="BF63" si="695">BE63+1</f>
        <v>45934</v>
      </c>
      <c r="BG63" s="737">
        <f t="shared" ref="BG63" si="696">BF63+1</f>
        <v>45935</v>
      </c>
      <c r="BH63" s="737">
        <f t="shared" ref="BH63" si="697">BG63+1</f>
        <v>45936</v>
      </c>
      <c r="BI63" s="737">
        <f t="shared" ref="BI63" si="698">BH63+1</f>
        <v>45937</v>
      </c>
      <c r="BJ63" s="737">
        <f t="shared" ref="BJ63" si="699">BI63+1</f>
        <v>45938</v>
      </c>
      <c r="BK63" s="737">
        <f t="shared" ref="BK63" si="700">BJ63+1</f>
        <v>45939</v>
      </c>
      <c r="BL63" s="737">
        <f t="shared" ref="BL63" si="701">BK63+1</f>
        <v>45940</v>
      </c>
      <c r="BM63" s="737">
        <f t="shared" ref="BM63" si="702">BL63+1</f>
        <v>45941</v>
      </c>
      <c r="BN63" s="737">
        <f t="shared" ref="BN63" si="703">BM63+1</f>
        <v>45942</v>
      </c>
      <c r="BO63" s="737">
        <f t="shared" ref="BO63" si="704">BN63+1</f>
        <v>45943</v>
      </c>
      <c r="BP63" s="737">
        <f t="shared" ref="BP63" si="705">BO63+1</f>
        <v>45944</v>
      </c>
      <c r="BQ63" s="737">
        <f t="shared" ref="BQ63" si="706">BP63+1</f>
        <v>45945</v>
      </c>
      <c r="BR63" s="737">
        <f t="shared" ref="BR63" si="707">BQ63+1</f>
        <v>45946</v>
      </c>
      <c r="BS63" s="737">
        <f t="shared" ref="BS63" si="708">BR63+1</f>
        <v>45947</v>
      </c>
      <c r="BT63" s="737">
        <f t="shared" ref="BT63" si="709">BS63+1</f>
        <v>45948</v>
      </c>
      <c r="BU63" s="737">
        <f t="shared" ref="BU63" si="710">BT63+1</f>
        <v>45949</v>
      </c>
      <c r="BV63" s="737">
        <f t="shared" ref="BV63" si="711">BU63+1</f>
        <v>45950</v>
      </c>
      <c r="BW63" s="737">
        <f t="shared" ref="BW63" si="712">BV63+1</f>
        <v>45951</v>
      </c>
      <c r="BX63" s="737">
        <f t="shared" ref="BX63" si="713">BW63+1</f>
        <v>45952</v>
      </c>
      <c r="BY63" s="737">
        <f t="shared" ref="BY63" si="714">BX63+1</f>
        <v>45953</v>
      </c>
      <c r="BZ63" s="737">
        <f t="shared" ref="BZ63" si="715">BY63+1</f>
        <v>45954</v>
      </c>
      <c r="CA63" s="737">
        <f t="shared" ref="CA63" si="716">BZ63+1</f>
        <v>45955</v>
      </c>
      <c r="CB63" s="737">
        <f t="shared" ref="CB63" si="717">CA63+1</f>
        <v>45956</v>
      </c>
      <c r="CC63" s="737">
        <f t="shared" ref="CC63" si="718">CB63+1</f>
        <v>45957</v>
      </c>
      <c r="CD63" s="737">
        <f t="shared" ref="CD63" si="719">CC63+1</f>
        <v>45958</v>
      </c>
      <c r="CE63" s="737">
        <f t="shared" ref="CE63" si="720">CD63+1</f>
        <v>45959</v>
      </c>
      <c r="CF63" s="737">
        <f t="shared" ref="CF63" si="721">CE63+1</f>
        <v>45960</v>
      </c>
      <c r="CG63" s="1148">
        <f t="shared" ref="CG63" si="722">CF63+1</f>
        <v>45961</v>
      </c>
      <c r="CH63" s="1168">
        <f t="shared" ref="CH63" si="723">CG63+1</f>
        <v>45962</v>
      </c>
      <c r="CI63" s="1168">
        <f t="shared" ref="CI63" si="724">CH63+1</f>
        <v>45963</v>
      </c>
      <c r="CJ63" s="1168">
        <f t="shared" ref="CJ63" si="725">CI63+1</f>
        <v>45964</v>
      </c>
      <c r="CK63" s="1168">
        <f t="shared" ref="CK63" si="726">CJ63+1</f>
        <v>45965</v>
      </c>
      <c r="CL63" s="1168">
        <f t="shared" ref="CL63" si="727">CK63+1</f>
        <v>45966</v>
      </c>
      <c r="CM63" s="1168">
        <f t="shared" ref="CM63" si="728">CL63+1</f>
        <v>45967</v>
      </c>
      <c r="CN63" s="1168">
        <f t="shared" ref="CN63" si="729">CM63+1</f>
        <v>45968</v>
      </c>
      <c r="CO63" s="1822"/>
      <c r="CP63" s="1825"/>
      <c r="CR63" s="1827"/>
      <c r="CS63" s="734" t="s">
        <v>923</v>
      </c>
      <c r="CT63" s="739">
        <f>IF(IF(MONTH(入力表!$E$6)=12,YEAR(入力表!$E$6)+1&amp;"01",YEAR(入力表!$E$6)&amp;TEXT(MONTH(入力表!$E$6)+1,"00"))&gt;YEAR($D62)&amp;TEXT(MONTH($D62),"00"),COUNTIF(BC66:CG66,"○"),"")</f>
        <v>8</v>
      </c>
      <c r="CV63" s="1139" t="str">
        <f t="shared" si="657"/>
        <v>対象期間</v>
      </c>
      <c r="CX63" s="736" t="s">
        <v>922</v>
      </c>
      <c r="CY63" s="774">
        <f>DATE($M$7,CY62,1)</f>
        <v>45931</v>
      </c>
      <c r="CZ63" s="774">
        <f>CY63+1</f>
        <v>45932</v>
      </c>
      <c r="DA63" s="774">
        <f t="shared" ref="DA63" si="730">CZ63+1</f>
        <v>45933</v>
      </c>
      <c r="DB63" s="737">
        <f t="shared" ref="DB63" si="731">DA63+1</f>
        <v>45934</v>
      </c>
      <c r="DC63" s="737">
        <f t="shared" ref="DC63" si="732">DB63+1</f>
        <v>45935</v>
      </c>
      <c r="DD63" s="737">
        <f t="shared" ref="DD63" si="733">DC63+1</f>
        <v>45936</v>
      </c>
      <c r="DE63" s="737">
        <f t="shared" ref="DE63" si="734">DD63+1</f>
        <v>45937</v>
      </c>
      <c r="DF63" s="737">
        <f t="shared" ref="DF63" si="735">DE63+1</f>
        <v>45938</v>
      </c>
      <c r="DG63" s="737">
        <f t="shared" ref="DG63" si="736">DF63+1</f>
        <v>45939</v>
      </c>
      <c r="DH63" s="737">
        <f t="shared" ref="DH63" si="737">DG63+1</f>
        <v>45940</v>
      </c>
      <c r="DI63" s="737">
        <f t="shared" ref="DI63" si="738">DH63+1</f>
        <v>45941</v>
      </c>
      <c r="DJ63" s="737">
        <f t="shared" ref="DJ63" si="739">DI63+1</f>
        <v>45942</v>
      </c>
      <c r="DK63" s="737">
        <f t="shared" ref="DK63" si="740">DJ63+1</f>
        <v>45943</v>
      </c>
      <c r="DL63" s="737">
        <f t="shared" ref="DL63" si="741">DK63+1</f>
        <v>45944</v>
      </c>
      <c r="DM63" s="737">
        <f t="shared" ref="DM63" si="742">DL63+1</f>
        <v>45945</v>
      </c>
      <c r="DN63" s="737">
        <f t="shared" ref="DN63" si="743">DM63+1</f>
        <v>45946</v>
      </c>
      <c r="DO63" s="737">
        <f t="shared" ref="DO63" si="744">DN63+1</f>
        <v>45947</v>
      </c>
      <c r="DP63" s="737">
        <f t="shared" ref="DP63" si="745">DO63+1</f>
        <v>45948</v>
      </c>
      <c r="DQ63" s="737">
        <f t="shared" ref="DQ63" si="746">DP63+1</f>
        <v>45949</v>
      </c>
      <c r="DR63" s="737">
        <f t="shared" ref="DR63" si="747">DQ63+1</f>
        <v>45950</v>
      </c>
      <c r="DS63" s="737">
        <f t="shared" ref="DS63" si="748">DR63+1</f>
        <v>45951</v>
      </c>
      <c r="DT63" s="737">
        <f t="shared" ref="DT63" si="749">DS63+1</f>
        <v>45952</v>
      </c>
      <c r="DU63" s="737">
        <f t="shared" ref="DU63" si="750">DT63+1</f>
        <v>45953</v>
      </c>
      <c r="DV63" s="737">
        <f t="shared" ref="DV63" si="751">DU63+1</f>
        <v>45954</v>
      </c>
      <c r="DW63" s="737">
        <f t="shared" ref="DW63" si="752">DV63+1</f>
        <v>45955</v>
      </c>
      <c r="DX63" s="737">
        <f t="shared" ref="DX63" si="753">DW63+1</f>
        <v>45956</v>
      </c>
      <c r="DY63" s="737">
        <f t="shared" ref="DY63" si="754">DX63+1</f>
        <v>45957</v>
      </c>
      <c r="DZ63" s="737">
        <f t="shared" ref="DZ63" si="755">DY63+1</f>
        <v>45958</v>
      </c>
      <c r="EA63" s="737">
        <f t="shared" ref="EA63" si="756">DZ63+1</f>
        <v>45959</v>
      </c>
      <c r="EB63" s="737">
        <f t="shared" ref="EB63" si="757">EA63+1</f>
        <v>45960</v>
      </c>
      <c r="EC63" s="1148">
        <f t="shared" ref="EC63" si="758">EB63+1</f>
        <v>45961</v>
      </c>
      <c r="ED63" s="1168">
        <f t="shared" ref="ED63" si="759">EC63+1</f>
        <v>45962</v>
      </c>
      <c r="EE63" s="1168">
        <f t="shared" ref="EE63" si="760">ED63+1</f>
        <v>45963</v>
      </c>
      <c r="EF63" s="1168">
        <f t="shared" ref="EF63" si="761">EE63+1</f>
        <v>45964</v>
      </c>
      <c r="EG63" s="1168">
        <f t="shared" ref="EG63" si="762">EF63+1</f>
        <v>45965</v>
      </c>
      <c r="EH63" s="1168">
        <f t="shared" ref="EH63" si="763">EG63+1</f>
        <v>45966</v>
      </c>
      <c r="EI63" s="1168">
        <f t="shared" ref="EI63" si="764">EH63+1</f>
        <v>45967</v>
      </c>
      <c r="EJ63" s="1168">
        <f t="shared" ref="EJ63" si="765">EI63+1</f>
        <v>45968</v>
      </c>
      <c r="EK63" s="1822"/>
      <c r="EL63" s="1825"/>
      <c r="EN63" s="1827"/>
      <c r="EO63" s="734" t="s">
        <v>923</v>
      </c>
      <c r="EP63" s="739">
        <f>IF(IF(MONTH(入力表!$E$6)=12,YEAR(入力表!$E$6)+1&amp;"01",YEAR(入力表!$E$6)&amp;TEXT(MONTH(入力表!$E$6)+1,"00"))&gt;YEAR($D62)&amp;TEXT(MONTH($D62),"00"),COUNTIF(CY66:EC66,"○"),"")</f>
        <v>8</v>
      </c>
      <c r="ER63" s="708"/>
      <c r="ES63" s="708"/>
      <c r="ET63" s="708"/>
      <c r="EU63" s="708"/>
      <c r="EV63" s="708"/>
      <c r="EW63" s="708"/>
    </row>
    <row r="64" spans="1:153" ht="14.25" thickBot="1">
      <c r="A64" s="1139" t="str">
        <f t="shared" si="656"/>
        <v>対象期間</v>
      </c>
      <c r="C64" s="736" t="s">
        <v>924</v>
      </c>
      <c r="D64" s="1146" t="str">
        <f>TEXT(WEEKDAY(+D63),"aaa")</f>
        <v>水</v>
      </c>
      <c r="E64" s="1146" t="str">
        <f>TEXT(WEEKDAY(+E63),"aaa")</f>
        <v>木</v>
      </c>
      <c r="F64" s="1146" t="str">
        <f t="shared" ref="F64:AE64" si="766">TEXT(WEEKDAY(+F63),"aaa")</f>
        <v>金</v>
      </c>
      <c r="G64" s="1147" t="str">
        <f t="shared" si="766"/>
        <v>土</v>
      </c>
      <c r="H64" s="1147" t="str">
        <f t="shared" si="766"/>
        <v>日</v>
      </c>
      <c r="I64" s="1147" t="str">
        <f t="shared" si="766"/>
        <v>月</v>
      </c>
      <c r="J64" s="1147" t="str">
        <f t="shared" si="766"/>
        <v>火</v>
      </c>
      <c r="K64" s="1147" t="str">
        <f t="shared" si="766"/>
        <v>水</v>
      </c>
      <c r="L64" s="1147" t="str">
        <f t="shared" si="766"/>
        <v>木</v>
      </c>
      <c r="M64" s="1147" t="str">
        <f t="shared" si="766"/>
        <v>金</v>
      </c>
      <c r="N64" s="1147" t="str">
        <f t="shared" si="766"/>
        <v>土</v>
      </c>
      <c r="O64" s="1147" t="str">
        <f t="shared" si="766"/>
        <v>日</v>
      </c>
      <c r="P64" s="1147" t="str">
        <f t="shared" si="766"/>
        <v>月</v>
      </c>
      <c r="Q64" s="1147" t="str">
        <f t="shared" si="766"/>
        <v>火</v>
      </c>
      <c r="R64" s="1147" t="str">
        <f t="shared" si="766"/>
        <v>水</v>
      </c>
      <c r="S64" s="1147" t="str">
        <f t="shared" si="766"/>
        <v>木</v>
      </c>
      <c r="T64" s="1147" t="str">
        <f t="shared" si="766"/>
        <v>金</v>
      </c>
      <c r="U64" s="1147" t="str">
        <f t="shared" si="766"/>
        <v>土</v>
      </c>
      <c r="V64" s="1147" t="str">
        <f t="shared" si="766"/>
        <v>日</v>
      </c>
      <c r="W64" s="1147" t="str">
        <f t="shared" si="766"/>
        <v>月</v>
      </c>
      <c r="X64" s="1147" t="str">
        <f t="shared" si="766"/>
        <v>火</v>
      </c>
      <c r="Y64" s="1147" t="str">
        <f t="shared" si="766"/>
        <v>水</v>
      </c>
      <c r="Z64" s="1147" t="str">
        <f t="shared" si="766"/>
        <v>木</v>
      </c>
      <c r="AA64" s="1147" t="str">
        <f t="shared" si="766"/>
        <v>金</v>
      </c>
      <c r="AB64" s="1147" t="str">
        <f t="shared" si="766"/>
        <v>土</v>
      </c>
      <c r="AC64" s="1147" t="str">
        <f t="shared" si="766"/>
        <v>日</v>
      </c>
      <c r="AD64" s="1147" t="str">
        <f t="shared" si="766"/>
        <v>月</v>
      </c>
      <c r="AE64" s="1147" t="str">
        <f t="shared" si="766"/>
        <v>火</v>
      </c>
      <c r="AF64" s="1147" t="str">
        <f>IF(AF63="／","／",TEXT(WEEKDAY(+AF63),"aaa"))</f>
        <v>水</v>
      </c>
      <c r="AG64" s="1147" t="str">
        <f t="shared" ref="AG64:AO64" si="767">IF(AG63="／","／",TEXT(WEEKDAY(+AG63),"aaa"))</f>
        <v>木</v>
      </c>
      <c r="AH64" s="1149" t="str">
        <f t="shared" si="767"/>
        <v>金</v>
      </c>
      <c r="AI64" s="1170" t="str">
        <f t="shared" si="767"/>
        <v>土</v>
      </c>
      <c r="AJ64" s="1170" t="str">
        <f t="shared" si="767"/>
        <v>日</v>
      </c>
      <c r="AK64" s="1170" t="str">
        <f t="shared" si="767"/>
        <v>月</v>
      </c>
      <c r="AL64" s="1170" t="str">
        <f t="shared" si="767"/>
        <v>火</v>
      </c>
      <c r="AM64" s="1170" t="str">
        <f t="shared" si="767"/>
        <v>水</v>
      </c>
      <c r="AN64" s="1170" t="str">
        <f t="shared" si="767"/>
        <v>木</v>
      </c>
      <c r="AO64" s="1170" t="str">
        <f t="shared" si="767"/>
        <v>金</v>
      </c>
      <c r="AP64" s="1822"/>
      <c r="AQ64" s="1825"/>
      <c r="AS64" s="1827"/>
      <c r="AT64" s="734" t="s">
        <v>925</v>
      </c>
      <c r="AU64" s="740">
        <f>IFERROR(+AU63/AU62,"")</f>
        <v>0</v>
      </c>
      <c r="AV64" s="741" t="str">
        <f>IF(AU64="","",IF(AU64&gt;=0.285,"4週8休以上",IF(AU64&gt;=0.25,"4週7休以上4週8休未満",IF(AU64&gt;=0.214,"4週6休以上4週7休未満",IF(0.214&gt;AU64,"4週6休未満")))))</f>
        <v>4週6休未満</v>
      </c>
      <c r="AX64" s="708"/>
      <c r="AY64" s="708"/>
      <c r="AZ64" s="708"/>
      <c r="BB64" s="736" t="s">
        <v>924</v>
      </c>
      <c r="BC64" s="1184" t="str">
        <f>TEXT(WEEKDAY(+BC63),"aaa")</f>
        <v>水</v>
      </c>
      <c r="BD64" s="1184" t="str">
        <f>TEXT(WEEKDAY(+BD63),"aaa")</f>
        <v>木</v>
      </c>
      <c r="BE64" s="1184" t="str">
        <f t="shared" ref="BE64:CD64" si="768">TEXT(WEEKDAY(+BE63),"aaa")</f>
        <v>金</v>
      </c>
      <c r="BF64" s="1185" t="str">
        <f t="shared" si="768"/>
        <v>土</v>
      </c>
      <c r="BG64" s="1185" t="str">
        <f t="shared" si="768"/>
        <v>日</v>
      </c>
      <c r="BH64" s="1185" t="str">
        <f t="shared" si="768"/>
        <v>月</v>
      </c>
      <c r="BI64" s="1185" t="str">
        <f t="shared" si="768"/>
        <v>火</v>
      </c>
      <c r="BJ64" s="1185" t="str">
        <f t="shared" si="768"/>
        <v>水</v>
      </c>
      <c r="BK64" s="1185" t="str">
        <f t="shared" si="768"/>
        <v>木</v>
      </c>
      <c r="BL64" s="1185" t="str">
        <f t="shared" si="768"/>
        <v>金</v>
      </c>
      <c r="BM64" s="1185" t="str">
        <f t="shared" si="768"/>
        <v>土</v>
      </c>
      <c r="BN64" s="1185" t="str">
        <f t="shared" si="768"/>
        <v>日</v>
      </c>
      <c r="BO64" s="1185" t="str">
        <f t="shared" si="768"/>
        <v>月</v>
      </c>
      <c r="BP64" s="1185" t="str">
        <f t="shared" si="768"/>
        <v>火</v>
      </c>
      <c r="BQ64" s="1185" t="str">
        <f t="shared" si="768"/>
        <v>水</v>
      </c>
      <c r="BR64" s="1185" t="str">
        <f t="shared" si="768"/>
        <v>木</v>
      </c>
      <c r="BS64" s="1185" t="str">
        <f t="shared" si="768"/>
        <v>金</v>
      </c>
      <c r="BT64" s="1185" t="str">
        <f t="shared" si="768"/>
        <v>土</v>
      </c>
      <c r="BU64" s="1185" t="str">
        <f t="shared" si="768"/>
        <v>日</v>
      </c>
      <c r="BV64" s="1185" t="str">
        <f t="shared" si="768"/>
        <v>月</v>
      </c>
      <c r="BW64" s="1185" t="str">
        <f t="shared" si="768"/>
        <v>火</v>
      </c>
      <c r="BX64" s="1185" t="str">
        <f t="shared" si="768"/>
        <v>水</v>
      </c>
      <c r="BY64" s="1185" t="str">
        <f t="shared" si="768"/>
        <v>木</v>
      </c>
      <c r="BZ64" s="1185" t="str">
        <f t="shared" si="768"/>
        <v>金</v>
      </c>
      <c r="CA64" s="1185" t="str">
        <f t="shared" si="768"/>
        <v>土</v>
      </c>
      <c r="CB64" s="1185" t="str">
        <f t="shared" si="768"/>
        <v>日</v>
      </c>
      <c r="CC64" s="1185" t="str">
        <f t="shared" si="768"/>
        <v>月</v>
      </c>
      <c r="CD64" s="1185" t="str">
        <f t="shared" si="768"/>
        <v>火</v>
      </c>
      <c r="CE64" s="1185" t="str">
        <f>IF(CE63="／","／",TEXT(WEEKDAY(+CE63),"aaa"))</f>
        <v>水</v>
      </c>
      <c r="CF64" s="1185" t="str">
        <f t="shared" ref="CF64:CN64" si="769">IF(CF63="／","／",TEXT(WEEKDAY(+CF63),"aaa"))</f>
        <v>木</v>
      </c>
      <c r="CG64" s="1149" t="str">
        <f t="shared" si="769"/>
        <v>金</v>
      </c>
      <c r="CH64" s="1170" t="str">
        <f t="shared" si="769"/>
        <v>土</v>
      </c>
      <c r="CI64" s="1170" t="str">
        <f t="shared" si="769"/>
        <v>日</v>
      </c>
      <c r="CJ64" s="1170" t="str">
        <f t="shared" si="769"/>
        <v>月</v>
      </c>
      <c r="CK64" s="1170" t="str">
        <f t="shared" si="769"/>
        <v>火</v>
      </c>
      <c r="CL64" s="1170" t="str">
        <f t="shared" si="769"/>
        <v>水</v>
      </c>
      <c r="CM64" s="1170" t="str">
        <f t="shared" si="769"/>
        <v>木</v>
      </c>
      <c r="CN64" s="1170" t="str">
        <f t="shared" si="769"/>
        <v>金</v>
      </c>
      <c r="CO64" s="1822"/>
      <c r="CP64" s="1825"/>
      <c r="CR64" s="1827"/>
      <c r="CS64" s="734" t="s">
        <v>925</v>
      </c>
      <c r="CT64" s="740">
        <f>IFERROR(+CT63/CT62,"")</f>
        <v>0.25806451612903225</v>
      </c>
      <c r="CU64" s="741" t="str">
        <f>IF(CT64="","",IF(CT64&gt;=0.285,"4週8休以上",IF(CT64&gt;=0.25,"4週7休以上4週8休未満",IF(CT64&gt;=0.214,"4週6休以上4週7休未満",IF(0.214&gt;CT64,"4週6休未満")))))</f>
        <v>4週7休以上4週8休未満</v>
      </c>
      <c r="CV64" s="1139" t="str">
        <f t="shared" si="657"/>
        <v>対象期間</v>
      </c>
      <c r="CX64" s="736" t="s">
        <v>924</v>
      </c>
      <c r="CY64" s="1184" t="str">
        <f>TEXT(WEEKDAY(+CY63),"aaa")</f>
        <v>水</v>
      </c>
      <c r="CZ64" s="1184" t="str">
        <f>TEXT(WEEKDAY(+CZ63),"aaa")</f>
        <v>木</v>
      </c>
      <c r="DA64" s="1184" t="str">
        <f t="shared" ref="DA64:DZ64" si="770">TEXT(WEEKDAY(+DA63),"aaa")</f>
        <v>金</v>
      </c>
      <c r="DB64" s="1185" t="str">
        <f t="shared" si="770"/>
        <v>土</v>
      </c>
      <c r="DC64" s="1185" t="str">
        <f t="shared" si="770"/>
        <v>日</v>
      </c>
      <c r="DD64" s="1185" t="str">
        <f t="shared" si="770"/>
        <v>月</v>
      </c>
      <c r="DE64" s="1185" t="str">
        <f t="shared" si="770"/>
        <v>火</v>
      </c>
      <c r="DF64" s="1185" t="str">
        <f t="shared" si="770"/>
        <v>水</v>
      </c>
      <c r="DG64" s="1185" t="str">
        <f t="shared" si="770"/>
        <v>木</v>
      </c>
      <c r="DH64" s="1185" t="str">
        <f t="shared" si="770"/>
        <v>金</v>
      </c>
      <c r="DI64" s="1185" t="str">
        <f t="shared" si="770"/>
        <v>土</v>
      </c>
      <c r="DJ64" s="1185" t="str">
        <f t="shared" si="770"/>
        <v>日</v>
      </c>
      <c r="DK64" s="1185" t="str">
        <f t="shared" si="770"/>
        <v>月</v>
      </c>
      <c r="DL64" s="1185" t="str">
        <f t="shared" si="770"/>
        <v>火</v>
      </c>
      <c r="DM64" s="1185" t="str">
        <f t="shared" si="770"/>
        <v>水</v>
      </c>
      <c r="DN64" s="1185" t="str">
        <f t="shared" si="770"/>
        <v>木</v>
      </c>
      <c r="DO64" s="1185" t="str">
        <f t="shared" si="770"/>
        <v>金</v>
      </c>
      <c r="DP64" s="1185" t="str">
        <f t="shared" si="770"/>
        <v>土</v>
      </c>
      <c r="DQ64" s="1185" t="str">
        <f t="shared" si="770"/>
        <v>日</v>
      </c>
      <c r="DR64" s="1185" t="str">
        <f t="shared" si="770"/>
        <v>月</v>
      </c>
      <c r="DS64" s="1185" t="str">
        <f t="shared" si="770"/>
        <v>火</v>
      </c>
      <c r="DT64" s="1185" t="str">
        <f t="shared" si="770"/>
        <v>水</v>
      </c>
      <c r="DU64" s="1185" t="str">
        <f t="shared" si="770"/>
        <v>木</v>
      </c>
      <c r="DV64" s="1185" t="str">
        <f t="shared" si="770"/>
        <v>金</v>
      </c>
      <c r="DW64" s="1185" t="str">
        <f t="shared" si="770"/>
        <v>土</v>
      </c>
      <c r="DX64" s="1185" t="str">
        <f t="shared" si="770"/>
        <v>日</v>
      </c>
      <c r="DY64" s="1185" t="str">
        <f t="shared" si="770"/>
        <v>月</v>
      </c>
      <c r="DZ64" s="1185" t="str">
        <f t="shared" si="770"/>
        <v>火</v>
      </c>
      <c r="EA64" s="1185" t="str">
        <f>IF(EA63="／","／",TEXT(WEEKDAY(+EA63),"aaa"))</f>
        <v>水</v>
      </c>
      <c r="EB64" s="1185" t="str">
        <f t="shared" ref="EB64:EJ64" si="771">IF(EB63="／","／",TEXT(WEEKDAY(+EB63),"aaa"))</f>
        <v>木</v>
      </c>
      <c r="EC64" s="1149" t="str">
        <f t="shared" si="771"/>
        <v>金</v>
      </c>
      <c r="ED64" s="1170" t="str">
        <f t="shared" si="771"/>
        <v>土</v>
      </c>
      <c r="EE64" s="1170" t="str">
        <f t="shared" si="771"/>
        <v>日</v>
      </c>
      <c r="EF64" s="1170" t="str">
        <f t="shared" si="771"/>
        <v>月</v>
      </c>
      <c r="EG64" s="1170" t="str">
        <f t="shared" si="771"/>
        <v>火</v>
      </c>
      <c r="EH64" s="1170" t="str">
        <f t="shared" si="771"/>
        <v>水</v>
      </c>
      <c r="EI64" s="1170" t="str">
        <f t="shared" si="771"/>
        <v>木</v>
      </c>
      <c r="EJ64" s="1170" t="str">
        <f t="shared" si="771"/>
        <v>金</v>
      </c>
      <c r="EK64" s="1822"/>
      <c r="EL64" s="1825"/>
      <c r="EN64" s="1827"/>
      <c r="EO64" s="734" t="s">
        <v>925</v>
      </c>
      <c r="EP64" s="740">
        <f>IFERROR(+EP63/EP62,"")</f>
        <v>0.25806451612903225</v>
      </c>
      <c r="EQ64" s="741" t="str">
        <f>IF(EP64="","",IF(EP64&gt;=0.285,"4週8休以上",IF(EP64&gt;=0.25,"4週7休以上4週8休未満",IF(EP64&gt;=0.214,"4週6休以上4週7休未満",IF(0.214&gt;EP64,"4週6休未満")))))</f>
        <v>4週7休以上4週8休未満</v>
      </c>
      <c r="ER64" s="708"/>
      <c r="ES64" s="708"/>
      <c r="ET64" s="708"/>
      <c r="EU64" s="708"/>
      <c r="EV64" s="708"/>
      <c r="EW64" s="708"/>
    </row>
    <row r="65" spans="1:153" s="746" customFormat="1" ht="60" customHeight="1">
      <c r="A65" s="1139" t="str">
        <f t="shared" si="656"/>
        <v>対象期間</v>
      </c>
      <c r="C65" s="742" t="s">
        <v>926</v>
      </c>
      <c r="D65" s="743"/>
      <c r="E65" s="743"/>
      <c r="F65" s="743"/>
      <c r="G65" s="743"/>
      <c r="H65" s="743"/>
      <c r="I65" s="743"/>
      <c r="J65" s="743"/>
      <c r="K65" s="743"/>
      <c r="L65" s="744"/>
      <c r="M65" s="743"/>
      <c r="N65" s="743"/>
      <c r="O65" s="745"/>
      <c r="P65" s="743"/>
      <c r="Q65" s="743"/>
      <c r="R65" s="743"/>
      <c r="S65" s="743"/>
      <c r="T65" s="743"/>
      <c r="U65" s="743"/>
      <c r="V65" s="743"/>
      <c r="W65" s="743"/>
      <c r="X65" s="743"/>
      <c r="Y65" s="743"/>
      <c r="Z65" s="743"/>
      <c r="AA65" s="743"/>
      <c r="AB65" s="743"/>
      <c r="AC65" s="743"/>
      <c r="AD65" s="745"/>
      <c r="AE65" s="743"/>
      <c r="AF65" s="743"/>
      <c r="AG65" s="743"/>
      <c r="AH65" s="1150"/>
      <c r="AI65" s="1172"/>
      <c r="AJ65" s="1172"/>
      <c r="AK65" s="1172"/>
      <c r="AL65" s="1172"/>
      <c r="AM65" s="1172"/>
      <c r="AN65" s="1172"/>
      <c r="AO65" s="1172"/>
      <c r="AP65" s="1823"/>
      <c r="AQ65" s="1826"/>
      <c r="AS65" s="1839" t="s">
        <v>927</v>
      </c>
      <c r="AT65" s="747" t="s">
        <v>921</v>
      </c>
      <c r="AU65" s="748">
        <f>IF(IF(MONTH(入力表!$E$6)=12,YEAR(入力表!$E$6)+1&amp;"01",YEAR(入力表!$E$6)&amp;TEXT(MONTH(入力表!$E$6)+1,"00"))&gt;YEAR($D62)&amp;TEXT(MONTH($D62),"00"),COUNTIF(D67:AH67,"")+COUNTIF(D67:AH67,"●"),"")</f>
        <v>31</v>
      </c>
      <c r="AV65" s="1138"/>
      <c r="AX65" s="749"/>
      <c r="AY65" s="749"/>
      <c r="AZ65" s="749"/>
      <c r="BB65" s="742" t="s">
        <v>926</v>
      </c>
      <c r="BC65" s="743"/>
      <c r="BD65" s="743"/>
      <c r="BE65" s="743"/>
      <c r="BF65" s="743"/>
      <c r="BG65" s="743"/>
      <c r="BH65" s="743"/>
      <c r="BI65" s="743"/>
      <c r="BJ65" s="743"/>
      <c r="BK65" s="744"/>
      <c r="BL65" s="743"/>
      <c r="BM65" s="743"/>
      <c r="BN65" s="745"/>
      <c r="BO65" s="743"/>
      <c r="BP65" s="743"/>
      <c r="BQ65" s="743"/>
      <c r="BR65" s="743"/>
      <c r="BS65" s="743"/>
      <c r="BT65" s="743"/>
      <c r="BU65" s="743"/>
      <c r="BV65" s="743"/>
      <c r="BW65" s="743"/>
      <c r="BX65" s="743"/>
      <c r="BY65" s="743"/>
      <c r="BZ65" s="743"/>
      <c r="CA65" s="743"/>
      <c r="CB65" s="743"/>
      <c r="CC65" s="745"/>
      <c r="CD65" s="743"/>
      <c r="CE65" s="743"/>
      <c r="CF65" s="743"/>
      <c r="CG65" s="1150"/>
      <c r="CH65" s="1172"/>
      <c r="CI65" s="1172"/>
      <c r="CJ65" s="1172"/>
      <c r="CK65" s="1172"/>
      <c r="CL65" s="1172"/>
      <c r="CM65" s="1172"/>
      <c r="CN65" s="1172"/>
      <c r="CO65" s="1823"/>
      <c r="CP65" s="1826"/>
      <c r="CR65" s="1839" t="s">
        <v>927</v>
      </c>
      <c r="CS65" s="747" t="s">
        <v>921</v>
      </c>
      <c r="CT65" s="748">
        <f>IF(IF(MONTH(入力表!$E$6)=12,YEAR(入力表!$E$6)+1&amp;"01",YEAR(入力表!$E$6)&amp;TEXT(MONTH(入力表!$E$6)+1,"00"))&gt;YEAR($D62)&amp;TEXT(MONTH($D62),"00"),COUNTIF(BC67:CG67,"")+COUNTIF(BC67:CG67,"●"),"")</f>
        <v>31</v>
      </c>
      <c r="CU65" s="1138"/>
      <c r="CV65" s="1139" t="str">
        <f t="shared" si="657"/>
        <v>対象期間</v>
      </c>
      <c r="CX65" s="742" t="s">
        <v>926</v>
      </c>
      <c r="CY65" s="743"/>
      <c r="CZ65" s="743"/>
      <c r="DA65" s="743"/>
      <c r="DB65" s="743"/>
      <c r="DC65" s="743"/>
      <c r="DD65" s="743"/>
      <c r="DE65" s="743"/>
      <c r="DF65" s="743"/>
      <c r="DG65" s="744"/>
      <c r="DH65" s="743"/>
      <c r="DI65" s="743"/>
      <c r="DJ65" s="745"/>
      <c r="DK65" s="743"/>
      <c r="DL65" s="743"/>
      <c r="DM65" s="743"/>
      <c r="DN65" s="743"/>
      <c r="DO65" s="743"/>
      <c r="DP65" s="743"/>
      <c r="DQ65" s="743"/>
      <c r="DR65" s="743"/>
      <c r="DS65" s="743"/>
      <c r="DT65" s="743"/>
      <c r="DU65" s="743"/>
      <c r="DV65" s="743"/>
      <c r="DW65" s="743"/>
      <c r="DX65" s="743"/>
      <c r="DY65" s="745"/>
      <c r="DZ65" s="743"/>
      <c r="EA65" s="743"/>
      <c r="EB65" s="743"/>
      <c r="EC65" s="1150"/>
      <c r="ED65" s="1172"/>
      <c r="EE65" s="1172"/>
      <c r="EF65" s="1172"/>
      <c r="EG65" s="1172"/>
      <c r="EH65" s="1172"/>
      <c r="EI65" s="1172"/>
      <c r="EJ65" s="1172"/>
      <c r="EK65" s="1823"/>
      <c r="EL65" s="1826"/>
      <c r="EN65" s="1839" t="s">
        <v>927</v>
      </c>
      <c r="EO65" s="747" t="s">
        <v>921</v>
      </c>
      <c r="EP65" s="748">
        <f>IF(IF(MONTH(入力表!$E$6)=12,YEAR(入力表!$E$6)+1&amp;"01",YEAR(入力表!$E$6)&amp;TEXT(MONTH(入力表!$E$6)+1,"00"))&gt;YEAR($D62)&amp;TEXT(MONTH($D62),"00"),COUNTIF(CY67:EC67,"")+COUNTIF(CY67:EC67,"●"),"")</f>
        <v>31</v>
      </c>
      <c r="EQ65" s="1138"/>
      <c r="ER65" s="749"/>
      <c r="ES65" s="749"/>
      <c r="ET65" s="749"/>
      <c r="EU65" s="749"/>
      <c r="EV65" s="749"/>
      <c r="EW65" s="749"/>
    </row>
    <row r="66" spans="1:153" s="729" customFormat="1" ht="14.25" thickBot="1">
      <c r="A66" s="1139" t="str">
        <f t="shared" si="656"/>
        <v>対象期間</v>
      </c>
      <c r="C66" s="736" t="s">
        <v>920</v>
      </c>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c r="AB66" s="1147"/>
      <c r="AC66" s="1147"/>
      <c r="AD66" s="1147"/>
      <c r="AE66" s="1147"/>
      <c r="AF66" s="1147"/>
      <c r="AG66" s="1147"/>
      <c r="AH66" s="1149"/>
      <c r="AI66" s="1170"/>
      <c r="AJ66" s="1170"/>
      <c r="AK66" s="1170"/>
      <c r="AL66" s="1170"/>
      <c r="AM66" s="1170"/>
      <c r="AN66" s="1170"/>
      <c r="AO66" s="1170"/>
      <c r="AP66" s="750">
        <f>COUNTIF(D66:AH66,"○")</f>
        <v>0</v>
      </c>
      <c r="AQ66" s="751">
        <f>+AP66+AQ58</f>
        <v>0</v>
      </c>
      <c r="AS66" s="1840"/>
      <c r="AT66" s="734" t="s">
        <v>923</v>
      </c>
      <c r="AU66" s="739">
        <f>IF(IF(MONTH(入力表!$E$6)=12,YEAR(入力表!$E$6)+1&amp;"01",YEAR(入力表!$E$6)&amp;TEXT(MONTH(入力表!$E$6)+1,"00"))&gt;YEAR($D62)&amp;TEXT(MONTH($D62),"00"),COUNTIF(D67:AH67,"●"),"")</f>
        <v>0</v>
      </c>
      <c r="AX66" s="752"/>
      <c r="AY66" s="752"/>
      <c r="AZ66" s="752"/>
      <c r="BB66" s="736" t="s">
        <v>920</v>
      </c>
      <c r="BC66" s="1185"/>
      <c r="BD66" s="1185"/>
      <c r="BE66" s="1185"/>
      <c r="BF66" s="1185" t="s">
        <v>929</v>
      </c>
      <c r="BG66" s="1185" t="s">
        <v>929</v>
      </c>
      <c r="BH66" s="1185"/>
      <c r="BI66" s="1185"/>
      <c r="BJ66" s="1185"/>
      <c r="BK66" s="1185"/>
      <c r="BL66" s="1185"/>
      <c r="BM66" s="1185" t="s">
        <v>929</v>
      </c>
      <c r="BN66" s="1185" t="s">
        <v>929</v>
      </c>
      <c r="BO66" s="1185"/>
      <c r="BP66" s="1185"/>
      <c r="BQ66" s="1185"/>
      <c r="BR66" s="1185"/>
      <c r="BS66" s="1185"/>
      <c r="BT66" s="1185" t="s">
        <v>929</v>
      </c>
      <c r="BU66" s="1185" t="s">
        <v>929</v>
      </c>
      <c r="BV66" s="1185"/>
      <c r="BW66" s="1185"/>
      <c r="BX66" s="1185"/>
      <c r="BY66" s="1185"/>
      <c r="BZ66" s="1185"/>
      <c r="CA66" s="1185" t="s">
        <v>929</v>
      </c>
      <c r="CB66" s="1185" t="s">
        <v>929</v>
      </c>
      <c r="CC66" s="1185"/>
      <c r="CD66" s="1185"/>
      <c r="CE66" s="1185"/>
      <c r="CF66" s="1185"/>
      <c r="CG66" s="1149"/>
      <c r="CH66" s="1170" t="s">
        <v>929</v>
      </c>
      <c r="CI66" s="1170" t="s">
        <v>929</v>
      </c>
      <c r="CJ66" s="1170"/>
      <c r="CK66" s="1170"/>
      <c r="CL66" s="1170"/>
      <c r="CM66" s="1170"/>
      <c r="CN66" s="1170"/>
      <c r="CO66" s="750">
        <f>COUNTIF(BC66:CG66,"○")</f>
        <v>8</v>
      </c>
      <c r="CP66" s="751">
        <f>+CO66+CP58</f>
        <v>48</v>
      </c>
      <c r="CR66" s="1840"/>
      <c r="CS66" s="734" t="s">
        <v>923</v>
      </c>
      <c r="CT66" s="739">
        <f>IF(IF(MONTH(入力表!$E$6)=12,YEAR(入力表!$E$6)+1&amp;"01",YEAR(入力表!$E$6)&amp;TEXT(MONTH(入力表!$E$6)+1,"00"))&gt;YEAR($D62)&amp;TEXT(MONTH($D62),"00"),COUNTIF(BC67:CG67,"●"),"")</f>
        <v>0</v>
      </c>
      <c r="CV66" s="1139" t="str">
        <f t="shared" si="657"/>
        <v>対象期間</v>
      </c>
      <c r="CX66" s="736" t="s">
        <v>920</v>
      </c>
      <c r="CY66" s="1185"/>
      <c r="CZ66" s="1185"/>
      <c r="DA66" s="1185"/>
      <c r="DB66" s="1185" t="s">
        <v>929</v>
      </c>
      <c r="DC66" s="1185" t="s">
        <v>929</v>
      </c>
      <c r="DD66" s="1185"/>
      <c r="DE66" s="1185"/>
      <c r="DF66" s="1185"/>
      <c r="DG66" s="1185"/>
      <c r="DH66" s="1185"/>
      <c r="DI66" s="1185" t="s">
        <v>929</v>
      </c>
      <c r="DJ66" s="1185" t="s">
        <v>929</v>
      </c>
      <c r="DK66" s="1185"/>
      <c r="DL66" s="1185"/>
      <c r="DM66" s="1185"/>
      <c r="DN66" s="1185"/>
      <c r="DO66" s="1185"/>
      <c r="DP66" s="1185" t="s">
        <v>929</v>
      </c>
      <c r="DQ66" s="1185" t="s">
        <v>929</v>
      </c>
      <c r="DR66" s="1185"/>
      <c r="DS66" s="1185"/>
      <c r="DT66" s="1185"/>
      <c r="DU66" s="1185"/>
      <c r="DV66" s="1185"/>
      <c r="DW66" s="1185" t="s">
        <v>929</v>
      </c>
      <c r="DX66" s="1185" t="s">
        <v>929</v>
      </c>
      <c r="DY66" s="1185"/>
      <c r="DZ66" s="1185"/>
      <c r="EA66" s="1185"/>
      <c r="EB66" s="1185"/>
      <c r="EC66" s="1149"/>
      <c r="ED66" s="1170" t="s">
        <v>929</v>
      </c>
      <c r="EE66" s="1170" t="s">
        <v>929</v>
      </c>
      <c r="EF66" s="1170"/>
      <c r="EG66" s="1170"/>
      <c r="EH66" s="1170"/>
      <c r="EI66" s="1170"/>
      <c r="EJ66" s="1170"/>
      <c r="EK66" s="750">
        <f>COUNTIF(CY66:EC66,"○")</f>
        <v>8</v>
      </c>
      <c r="EL66" s="751">
        <f>+EK66+EL58</f>
        <v>48</v>
      </c>
      <c r="EN66" s="1840"/>
      <c r="EO66" s="734" t="s">
        <v>923</v>
      </c>
      <c r="EP66" s="739">
        <f>IF(IF(MONTH(入力表!$E$6)=12,YEAR(入力表!$E$6)+1&amp;"01",YEAR(入力表!$E$6)&amp;TEXT(MONTH(入力表!$E$6)+1,"00"))&gt;YEAR($D62)&amp;TEXT(MONTH($D62),"00"),COUNTIF(CY67:EC67,"●"),"")</f>
        <v>8</v>
      </c>
      <c r="ER66" s="752"/>
      <c r="ES66" s="752"/>
      <c r="ET66" s="752"/>
      <c r="EU66" s="752"/>
      <c r="EV66" s="752"/>
      <c r="EW66" s="752"/>
    </row>
    <row r="67" spans="1:153" s="729" customFormat="1" ht="14.25" thickBot="1">
      <c r="A67" s="1139" t="str">
        <f t="shared" si="656"/>
        <v>対象期間</v>
      </c>
      <c r="C67" s="1154" t="s">
        <v>927</v>
      </c>
      <c r="D67" s="1155"/>
      <c r="E67" s="1155"/>
      <c r="F67" s="1155"/>
      <c r="G67" s="1155"/>
      <c r="H67" s="1155"/>
      <c r="I67" s="1155"/>
      <c r="J67" s="1155"/>
      <c r="K67" s="1155"/>
      <c r="L67" s="1155"/>
      <c r="M67" s="1155"/>
      <c r="N67" s="1155"/>
      <c r="O67" s="1155"/>
      <c r="P67" s="1155"/>
      <c r="Q67" s="1155"/>
      <c r="R67" s="1155"/>
      <c r="S67" s="1155"/>
      <c r="T67" s="1155"/>
      <c r="U67" s="1155"/>
      <c r="V67" s="1155"/>
      <c r="W67" s="1155"/>
      <c r="X67" s="1155"/>
      <c r="Y67" s="1155"/>
      <c r="Z67" s="1155"/>
      <c r="AA67" s="1155"/>
      <c r="AB67" s="1155"/>
      <c r="AC67" s="1155"/>
      <c r="AD67" s="1155"/>
      <c r="AE67" s="1155"/>
      <c r="AF67" s="1155"/>
      <c r="AG67" s="1155"/>
      <c r="AH67" s="1156"/>
      <c r="AI67" s="1174"/>
      <c r="AJ67" s="1174"/>
      <c r="AK67" s="1174"/>
      <c r="AL67" s="1174"/>
      <c r="AM67" s="1174"/>
      <c r="AN67" s="1174"/>
      <c r="AO67" s="1174"/>
      <c r="AP67" s="1177">
        <f>COUNTIF(D67:AH67,"●")</f>
        <v>0</v>
      </c>
      <c r="AQ67" s="1158">
        <f>+AP67+AQ59</f>
        <v>0</v>
      </c>
      <c r="AS67" s="1840"/>
      <c r="AT67" s="734" t="s">
        <v>925</v>
      </c>
      <c r="AU67" s="740">
        <f>IFERROR(+AU66/AU65,"")</f>
        <v>0</v>
      </c>
      <c r="AV67" s="741" t="str">
        <f>IF(AU67="","",IF(AU67&gt;=0.285,"4週8休以上",IF(AU67&gt;=0.25,"4週7休以上4週8休未満",IF(AU67&gt;=0.214,"4週6休以上4週7休未満",IF(0.214&gt;AU67,"4週6休未満")))))</f>
        <v>4週6休未満</v>
      </c>
      <c r="AX67" s="752"/>
      <c r="AY67" s="752"/>
      <c r="AZ67" s="752"/>
      <c r="BB67" s="1154" t="s">
        <v>927</v>
      </c>
      <c r="BC67" s="1155"/>
      <c r="BD67" s="1155"/>
      <c r="BE67" s="1155"/>
      <c r="BF67" s="1155"/>
      <c r="BG67" s="1155"/>
      <c r="BH67" s="1155"/>
      <c r="BI67" s="1155"/>
      <c r="BJ67" s="1155"/>
      <c r="BK67" s="1155"/>
      <c r="BL67" s="1155"/>
      <c r="BM67" s="1155"/>
      <c r="BN67" s="1155"/>
      <c r="BO67" s="1155"/>
      <c r="BP67" s="1155"/>
      <c r="BQ67" s="1155"/>
      <c r="BR67" s="1155"/>
      <c r="BS67" s="1155"/>
      <c r="BT67" s="1155"/>
      <c r="BU67" s="1155"/>
      <c r="BV67" s="1155"/>
      <c r="BW67" s="1155"/>
      <c r="BX67" s="1155"/>
      <c r="BY67" s="1155"/>
      <c r="BZ67" s="1155"/>
      <c r="CA67" s="1155"/>
      <c r="CB67" s="1155"/>
      <c r="CC67" s="1155"/>
      <c r="CD67" s="1155"/>
      <c r="CE67" s="1155"/>
      <c r="CF67" s="1155"/>
      <c r="CG67" s="1156"/>
      <c r="CH67" s="1174"/>
      <c r="CI67" s="1174"/>
      <c r="CJ67" s="1174"/>
      <c r="CK67" s="1174"/>
      <c r="CL67" s="1174"/>
      <c r="CM67" s="1174"/>
      <c r="CN67" s="1174"/>
      <c r="CO67" s="1177">
        <f>COUNTIF(BC67:CG67,"●")</f>
        <v>0</v>
      </c>
      <c r="CP67" s="1158">
        <f>+CO67+CP59</f>
        <v>0</v>
      </c>
      <c r="CR67" s="1840"/>
      <c r="CS67" s="734" t="s">
        <v>925</v>
      </c>
      <c r="CT67" s="740">
        <f>IFERROR(+CT66/CT65,"")</f>
        <v>0</v>
      </c>
      <c r="CU67" s="741" t="str">
        <f>IF(CT67="","",IF(CT67&gt;=0.285,"4週8休以上",IF(CT67&gt;=0.25,"4週7休以上4週8休未満",IF(CT67&gt;=0.214,"4週6休以上4週7休未満",IF(0.214&gt;CT67,"4週6休未満")))))</f>
        <v>4週6休未満</v>
      </c>
      <c r="CV67" s="1139" t="str">
        <f t="shared" si="657"/>
        <v>対象期間</v>
      </c>
      <c r="CX67" s="1154" t="s">
        <v>927</v>
      </c>
      <c r="CY67" s="1155"/>
      <c r="CZ67" s="1155"/>
      <c r="DA67" s="1155"/>
      <c r="DB67" s="1155" t="s">
        <v>930</v>
      </c>
      <c r="DC67" s="1155" t="s">
        <v>930</v>
      </c>
      <c r="DD67" s="1155"/>
      <c r="DE67" s="1155"/>
      <c r="DF67" s="1155"/>
      <c r="DG67" s="1155"/>
      <c r="DH67" s="1155"/>
      <c r="DI67" s="1155" t="s">
        <v>930</v>
      </c>
      <c r="DJ67" s="1155" t="s">
        <v>930</v>
      </c>
      <c r="DK67" s="1155"/>
      <c r="DL67" s="1155"/>
      <c r="DM67" s="1155"/>
      <c r="DN67" s="1155"/>
      <c r="DO67" s="1155"/>
      <c r="DP67" s="1155" t="s">
        <v>930</v>
      </c>
      <c r="DQ67" s="1155" t="s">
        <v>930</v>
      </c>
      <c r="DR67" s="1155"/>
      <c r="DS67" s="1155"/>
      <c r="DT67" s="1155"/>
      <c r="DU67" s="1155"/>
      <c r="DV67" s="1155"/>
      <c r="DW67" s="1155" t="s">
        <v>930</v>
      </c>
      <c r="DX67" s="1155" t="s">
        <v>930</v>
      </c>
      <c r="DY67" s="1155"/>
      <c r="DZ67" s="1155"/>
      <c r="EA67" s="1155"/>
      <c r="EB67" s="1155"/>
      <c r="EC67" s="1156"/>
      <c r="ED67" s="1174" t="s">
        <v>930</v>
      </c>
      <c r="EE67" s="1174" t="s">
        <v>930</v>
      </c>
      <c r="EF67" s="1174"/>
      <c r="EG67" s="1174"/>
      <c r="EH67" s="1174"/>
      <c r="EI67" s="1174"/>
      <c r="EJ67" s="1174"/>
      <c r="EK67" s="1177">
        <f>COUNTIF(CY67:EC67,"●")</f>
        <v>8</v>
      </c>
      <c r="EL67" s="1158">
        <f>+EK67+EL59</f>
        <v>48</v>
      </c>
      <c r="EN67" s="1840"/>
      <c r="EO67" s="734" t="s">
        <v>925</v>
      </c>
      <c r="EP67" s="740">
        <f>IFERROR(+EP66/EP65,"")</f>
        <v>0.25806451612903225</v>
      </c>
      <c r="EQ67" s="741" t="str">
        <f>IF(EP67="","",IF(EP67&gt;=0.285,"4週8休以上",IF(EP67&gt;=0.25,"4週7休以上4週8休未満",IF(EP67&gt;=0.214,"4週6休以上4週7休未満",IF(0.214&gt;EP67,"4週6休未満")))))</f>
        <v>4週7休以上4週8休未満</v>
      </c>
      <c r="ER67" s="752"/>
      <c r="ES67" s="752"/>
      <c r="ET67" s="752"/>
      <c r="EU67" s="752"/>
      <c r="EV67" s="752"/>
      <c r="EW67" s="752"/>
    </row>
    <row r="68" spans="1:153" s="729" customFormat="1" ht="14.25" thickBot="1">
      <c r="A68" s="1139"/>
      <c r="C68" s="778" t="s">
        <v>1956</v>
      </c>
      <c r="D68" s="1846"/>
      <c r="E68" s="1847"/>
      <c r="F68" s="1847"/>
      <c r="G68" s="1847"/>
      <c r="H68" s="1848"/>
      <c r="I68" s="1843" t="str">
        <f>IF(COUNTIF(I67:O67,"")&gt;=7,"",IF(COUNTIF(I67:O67,"●")&gt;=2,"OK","OUT"))</f>
        <v/>
      </c>
      <c r="J68" s="1844"/>
      <c r="K68" s="1844"/>
      <c r="L68" s="1844"/>
      <c r="M68" s="1844"/>
      <c r="N68" s="1844"/>
      <c r="O68" s="1845"/>
      <c r="P68" s="1843" t="str">
        <f>IF(COUNTIF(P67:V67,"")&gt;=7,"",IF(COUNTIF(P67:V67,"●")&gt;=2,"OK","OUT"))</f>
        <v/>
      </c>
      <c r="Q68" s="1844"/>
      <c r="R68" s="1844"/>
      <c r="S68" s="1844"/>
      <c r="T68" s="1844"/>
      <c r="U68" s="1844"/>
      <c r="V68" s="1845"/>
      <c r="W68" s="1843" t="str">
        <f>IF(COUNTIF(W67:AC67,"")&gt;=7,"",IF(COUNTIF(W67:AC67,"●")&gt;=2,"OK","OUT"))</f>
        <v/>
      </c>
      <c r="X68" s="1844"/>
      <c r="Y68" s="1844"/>
      <c r="Z68" s="1844"/>
      <c r="AA68" s="1844"/>
      <c r="AB68" s="1844"/>
      <c r="AC68" s="1845"/>
      <c r="AD68" s="1843" t="str">
        <f>IF(COUNTIF(AD67:AJ67,"")&gt;=7,"",IF(COUNTIF(AD67:AJ67,"●")&gt;=2,"OK","OUT"))</f>
        <v/>
      </c>
      <c r="AE68" s="1844"/>
      <c r="AF68" s="1844"/>
      <c r="AG68" s="1844"/>
      <c r="AH68" s="1844"/>
      <c r="AI68" s="1844"/>
      <c r="AJ68" s="1845"/>
      <c r="AK68" s="1846"/>
      <c r="AL68" s="1847"/>
      <c r="AM68" s="1847"/>
      <c r="AN68" s="1847"/>
      <c r="AO68" s="1847"/>
      <c r="AP68" s="779"/>
      <c r="AQ68" s="780"/>
      <c r="AS68" s="1841"/>
      <c r="AT68" s="773" t="s">
        <v>1957</v>
      </c>
      <c r="AU68" s="1162" t="str">
        <f>IF(COUNTIF(D68:AO68,"OUT")&gt;=1,"OUT","OK")</f>
        <v>OK</v>
      </c>
      <c r="AV68" s="1153"/>
      <c r="AX68" s="752"/>
      <c r="AY68" s="752"/>
      <c r="AZ68" s="752"/>
      <c r="BB68" s="778" t="s">
        <v>1956</v>
      </c>
      <c r="BC68" s="1846"/>
      <c r="BD68" s="1847"/>
      <c r="BE68" s="1847"/>
      <c r="BF68" s="1847"/>
      <c r="BG68" s="1848"/>
      <c r="BH68" s="1843" t="str">
        <f>IF(COUNTIF(BH67:BN67,"")&gt;=7,"",IF(COUNTIF(BH67:BN67,"●")&gt;=2,"OK","OUT"))</f>
        <v/>
      </c>
      <c r="BI68" s="1844"/>
      <c r="BJ68" s="1844"/>
      <c r="BK68" s="1844"/>
      <c r="BL68" s="1844"/>
      <c r="BM68" s="1844"/>
      <c r="BN68" s="1845"/>
      <c r="BO68" s="1843" t="str">
        <f>IF(COUNTIF(BO67:BU67,"")&gt;=7,"",IF(COUNTIF(BO67:BU67,"●")&gt;=2,"OK","OUT"))</f>
        <v/>
      </c>
      <c r="BP68" s="1844"/>
      <c r="BQ68" s="1844"/>
      <c r="BR68" s="1844"/>
      <c r="BS68" s="1844"/>
      <c r="BT68" s="1844"/>
      <c r="BU68" s="1845"/>
      <c r="BV68" s="1843" t="str">
        <f>IF(COUNTIF(BV67:CB67,"")&gt;=7,"",IF(COUNTIF(BV67:CB67,"●")&gt;=2,"OK","OUT"))</f>
        <v/>
      </c>
      <c r="BW68" s="1844"/>
      <c r="BX68" s="1844"/>
      <c r="BY68" s="1844"/>
      <c r="BZ68" s="1844"/>
      <c r="CA68" s="1844"/>
      <c r="CB68" s="1845"/>
      <c r="CC68" s="1843" t="str">
        <f>IF(COUNTIF(CC67:CI67,"")&gt;=7,"",IF(COUNTIF(CC67:CI67,"●")&gt;=2,"OK","OUT"))</f>
        <v/>
      </c>
      <c r="CD68" s="1844"/>
      <c r="CE68" s="1844"/>
      <c r="CF68" s="1844"/>
      <c r="CG68" s="1844"/>
      <c r="CH68" s="1844"/>
      <c r="CI68" s="1845"/>
      <c r="CJ68" s="1846"/>
      <c r="CK68" s="1847"/>
      <c r="CL68" s="1847"/>
      <c r="CM68" s="1847"/>
      <c r="CN68" s="1847"/>
      <c r="CO68" s="779"/>
      <c r="CP68" s="780"/>
      <c r="CR68" s="1841"/>
      <c r="CS68" s="773" t="s">
        <v>1957</v>
      </c>
      <c r="CT68" s="1162" t="str">
        <f>IF(COUNTIF(BC68:CN68,"OUT")&gt;=1,"OUT","OK")</f>
        <v>OK</v>
      </c>
      <c r="CU68" s="1153"/>
      <c r="CV68" s="1139"/>
      <c r="CX68" s="778" t="s">
        <v>1956</v>
      </c>
      <c r="CY68" s="1846"/>
      <c r="CZ68" s="1847"/>
      <c r="DA68" s="1847"/>
      <c r="DB68" s="1847"/>
      <c r="DC68" s="1848"/>
      <c r="DD68" s="1843" t="str">
        <f>IF(COUNTIF(DD67:DJ67,"")&gt;=7,"",IF(COUNTIF(DD67:DJ67,"●")&gt;=2,"OK","OUT"))</f>
        <v>OK</v>
      </c>
      <c r="DE68" s="1844"/>
      <c r="DF68" s="1844"/>
      <c r="DG68" s="1844"/>
      <c r="DH68" s="1844"/>
      <c r="DI68" s="1844"/>
      <c r="DJ68" s="1845"/>
      <c r="DK68" s="1843" t="str">
        <f>IF(COUNTIF(DK67:DQ67,"")&gt;=7,"",IF(COUNTIF(DK67:DQ67,"●")&gt;=2,"OK","OUT"))</f>
        <v>OK</v>
      </c>
      <c r="DL68" s="1844"/>
      <c r="DM68" s="1844"/>
      <c r="DN68" s="1844"/>
      <c r="DO68" s="1844"/>
      <c r="DP68" s="1844"/>
      <c r="DQ68" s="1845"/>
      <c r="DR68" s="1843" t="str">
        <f>IF(COUNTIF(DR67:DX67,"")&gt;=7,"",IF(COUNTIF(DR67:DX67,"●")&gt;=2,"OK","OUT"))</f>
        <v>OK</v>
      </c>
      <c r="DS68" s="1844"/>
      <c r="DT68" s="1844"/>
      <c r="DU68" s="1844"/>
      <c r="DV68" s="1844"/>
      <c r="DW68" s="1844"/>
      <c r="DX68" s="1845"/>
      <c r="DY68" s="1843" t="str">
        <f>IF(COUNTIF(DY67:EE67,"")&gt;=7,"",IF(COUNTIF(DY67:EE67,"●")&gt;=2,"OK","OUT"))</f>
        <v>OK</v>
      </c>
      <c r="DZ68" s="1844"/>
      <c r="EA68" s="1844"/>
      <c r="EB68" s="1844"/>
      <c r="EC68" s="1844"/>
      <c r="ED68" s="1844"/>
      <c r="EE68" s="1845"/>
      <c r="EF68" s="1846"/>
      <c r="EG68" s="1847"/>
      <c r="EH68" s="1847"/>
      <c r="EI68" s="1847"/>
      <c r="EJ68" s="1847"/>
      <c r="EK68" s="779"/>
      <c r="EL68" s="780"/>
      <c r="EN68" s="1841"/>
      <c r="EO68" s="773" t="s">
        <v>1957</v>
      </c>
      <c r="EP68" s="1162" t="str">
        <f>IF(COUNTIF(CY68:EJ68,"OUT")&gt;=1,"OUT","OK")</f>
        <v>OK</v>
      </c>
      <c r="EQ68" s="1153"/>
      <c r="ER68" s="752"/>
      <c r="ES68" s="752"/>
      <c r="ET68" s="752"/>
      <c r="EU68" s="752"/>
      <c r="EV68" s="752"/>
      <c r="EW68" s="752"/>
    </row>
    <row r="69" spans="1:153" ht="14.25" thickBot="1">
      <c r="A69" s="1139" t="str">
        <f t="shared" si="656"/>
        <v>対象期間</v>
      </c>
      <c r="AF69" s="1129"/>
      <c r="AH69" s="1131"/>
      <c r="AI69" s="1131"/>
      <c r="AJ69" s="1131"/>
      <c r="AK69" s="1131"/>
      <c r="AL69" s="1131"/>
      <c r="AM69" s="1131"/>
      <c r="AN69" s="1131"/>
      <c r="AO69" s="1131"/>
      <c r="AX69" s="708"/>
      <c r="AY69" s="708"/>
      <c r="AZ69" s="708"/>
      <c r="CE69" s="1129"/>
      <c r="CG69" s="1131"/>
      <c r="CH69" s="1131"/>
      <c r="CI69" s="1131"/>
      <c r="CJ69" s="1131"/>
      <c r="CK69" s="1131"/>
      <c r="CL69" s="1131"/>
      <c r="CM69" s="1131"/>
      <c r="CN69" s="1131"/>
      <c r="CV69" s="1139" t="str">
        <f t="shared" si="657"/>
        <v>対象期間</v>
      </c>
      <c r="EA69" s="1129"/>
      <c r="EC69" s="1131"/>
      <c r="ED69" s="1131"/>
      <c r="EE69" s="1131"/>
      <c r="EF69" s="1131"/>
      <c r="EG69" s="1131"/>
      <c r="EH69" s="1131"/>
      <c r="EI69" s="1131"/>
      <c r="EJ69" s="1131"/>
      <c r="ER69" s="708"/>
      <c r="ES69" s="708"/>
      <c r="ET69" s="708"/>
      <c r="EU69" s="708"/>
      <c r="EV69" s="708"/>
      <c r="EW69" s="708"/>
    </row>
    <row r="70" spans="1:153" ht="13.5" customHeight="1">
      <c r="A70" s="1139" t="str">
        <f t="shared" ref="A70:A77" si="772">IF($AU$70="","","対象期間")</f>
        <v>対象期間</v>
      </c>
      <c r="C70" s="733" t="s">
        <v>917</v>
      </c>
      <c r="D70" s="1819">
        <f>D62+MONTH(1)</f>
        <v>11</v>
      </c>
      <c r="E70" s="1820"/>
      <c r="F70" s="1820"/>
      <c r="G70" s="1820"/>
      <c r="H70" s="1820"/>
      <c r="I70" s="1820"/>
      <c r="J70" s="1820"/>
      <c r="K70" s="1820"/>
      <c r="L70" s="1820"/>
      <c r="M70" s="1820"/>
      <c r="N70" s="1820"/>
      <c r="O70" s="1820"/>
      <c r="P70" s="1820"/>
      <c r="Q70" s="1820"/>
      <c r="R70" s="1820"/>
      <c r="S70" s="1820"/>
      <c r="T70" s="1820"/>
      <c r="U70" s="1820"/>
      <c r="V70" s="1820"/>
      <c r="W70" s="1820"/>
      <c r="X70" s="1820"/>
      <c r="Y70" s="1820"/>
      <c r="Z70" s="1820"/>
      <c r="AA70" s="1820"/>
      <c r="AB70" s="1820"/>
      <c r="AC70" s="1820"/>
      <c r="AD70" s="1820"/>
      <c r="AE70" s="1820"/>
      <c r="AF70" s="1820"/>
      <c r="AG70" s="1820"/>
      <c r="AH70" s="1836">
        <f>D70+1</f>
        <v>12</v>
      </c>
      <c r="AI70" s="1837"/>
      <c r="AJ70" s="1837"/>
      <c r="AK70" s="1837"/>
      <c r="AL70" s="1837"/>
      <c r="AM70" s="1837"/>
      <c r="AN70" s="1837"/>
      <c r="AO70" s="1842"/>
      <c r="AP70" s="1821" t="s">
        <v>918</v>
      </c>
      <c r="AQ70" s="1824" t="s">
        <v>919</v>
      </c>
      <c r="AS70" s="1827" t="s">
        <v>920</v>
      </c>
      <c r="AT70" s="734" t="s">
        <v>921</v>
      </c>
      <c r="AU70" s="735">
        <f>IF(IF(MONTH(入力表!$E$6)=12,YEAR(入力表!$E$6)+1&amp;"01",YEAR(入力表!$E$6)&amp;TEXT(MONTH(入力表!$E$6)+1,"00"))&gt;YEAR($D70)&amp;TEXT(MONTH($D70),"00"),COUNTIF(D74:AH74,"")+COUNTIF(D74:AH74,"○"),"")</f>
        <v>31</v>
      </c>
      <c r="AV70" s="1137"/>
      <c r="AX70" s="708"/>
      <c r="AY70" s="708"/>
      <c r="AZ70" s="708"/>
      <c r="BB70" s="733" t="s">
        <v>917</v>
      </c>
      <c r="BC70" s="1819">
        <f>BC62+MONTH(1)</f>
        <v>11</v>
      </c>
      <c r="BD70" s="1820"/>
      <c r="BE70" s="1820"/>
      <c r="BF70" s="1820"/>
      <c r="BG70" s="1820"/>
      <c r="BH70" s="1820"/>
      <c r="BI70" s="1820"/>
      <c r="BJ70" s="1820"/>
      <c r="BK70" s="1820"/>
      <c r="BL70" s="1820"/>
      <c r="BM70" s="1820"/>
      <c r="BN70" s="1820"/>
      <c r="BO70" s="1820"/>
      <c r="BP70" s="1820"/>
      <c r="BQ70" s="1820"/>
      <c r="BR70" s="1820"/>
      <c r="BS70" s="1820"/>
      <c r="BT70" s="1820"/>
      <c r="BU70" s="1820"/>
      <c r="BV70" s="1820"/>
      <c r="BW70" s="1820"/>
      <c r="BX70" s="1820"/>
      <c r="BY70" s="1820"/>
      <c r="BZ70" s="1820"/>
      <c r="CA70" s="1820"/>
      <c r="CB70" s="1820"/>
      <c r="CC70" s="1820"/>
      <c r="CD70" s="1820"/>
      <c r="CE70" s="1820"/>
      <c r="CF70" s="1820"/>
      <c r="CG70" s="1836">
        <f>BC70+1</f>
        <v>12</v>
      </c>
      <c r="CH70" s="1837"/>
      <c r="CI70" s="1837"/>
      <c r="CJ70" s="1837"/>
      <c r="CK70" s="1837"/>
      <c r="CL70" s="1837"/>
      <c r="CM70" s="1837"/>
      <c r="CN70" s="1842"/>
      <c r="CO70" s="1821" t="s">
        <v>918</v>
      </c>
      <c r="CP70" s="1824" t="s">
        <v>919</v>
      </c>
      <c r="CR70" s="1827" t="s">
        <v>920</v>
      </c>
      <c r="CS70" s="734" t="s">
        <v>921</v>
      </c>
      <c r="CT70" s="735">
        <f>IF(IF(MONTH(入力表!$E$6)=12,YEAR(入力表!$E$6)+1&amp;"01",YEAR(入力表!$E$6)&amp;TEXT(MONTH(入力表!$E$6)+1,"00"))&gt;YEAR($D70)&amp;TEXT(MONTH($D70),"00"),COUNTIF(BC74:CG74,"")+COUNTIF(BC74:CG74,"○"),"")</f>
        <v>31</v>
      </c>
      <c r="CU70" s="1137"/>
      <c r="CV70" s="1139" t="str">
        <f t="shared" ref="CV70:CV77" si="773">IF($AU$70="","","対象期間")</f>
        <v>対象期間</v>
      </c>
      <c r="CX70" s="733" t="s">
        <v>917</v>
      </c>
      <c r="CY70" s="1819">
        <f>CY62+MONTH(1)</f>
        <v>11</v>
      </c>
      <c r="CZ70" s="1820"/>
      <c r="DA70" s="1820"/>
      <c r="DB70" s="1820"/>
      <c r="DC70" s="1820"/>
      <c r="DD70" s="1820"/>
      <c r="DE70" s="1820"/>
      <c r="DF70" s="1820"/>
      <c r="DG70" s="1820"/>
      <c r="DH70" s="1820"/>
      <c r="DI70" s="1820"/>
      <c r="DJ70" s="1820"/>
      <c r="DK70" s="1820"/>
      <c r="DL70" s="1820"/>
      <c r="DM70" s="1820"/>
      <c r="DN70" s="1820"/>
      <c r="DO70" s="1820"/>
      <c r="DP70" s="1820"/>
      <c r="DQ70" s="1820"/>
      <c r="DR70" s="1820"/>
      <c r="DS70" s="1820"/>
      <c r="DT70" s="1820"/>
      <c r="DU70" s="1820"/>
      <c r="DV70" s="1820"/>
      <c r="DW70" s="1820"/>
      <c r="DX70" s="1820"/>
      <c r="DY70" s="1820"/>
      <c r="DZ70" s="1820"/>
      <c r="EA70" s="1820"/>
      <c r="EB70" s="1820"/>
      <c r="EC70" s="1836">
        <f>CY70+1</f>
        <v>12</v>
      </c>
      <c r="ED70" s="1837"/>
      <c r="EE70" s="1837"/>
      <c r="EF70" s="1837"/>
      <c r="EG70" s="1837"/>
      <c r="EH70" s="1837"/>
      <c r="EI70" s="1837"/>
      <c r="EJ70" s="1842"/>
      <c r="EK70" s="1821" t="s">
        <v>918</v>
      </c>
      <c r="EL70" s="1824" t="s">
        <v>919</v>
      </c>
      <c r="EN70" s="1827" t="s">
        <v>920</v>
      </c>
      <c r="EO70" s="734" t="s">
        <v>921</v>
      </c>
      <c r="EP70" s="735">
        <f>IF(IF(MONTH(入力表!$E$6)=12,YEAR(入力表!$E$6)+1&amp;"01",YEAR(入力表!$E$6)&amp;TEXT(MONTH(入力表!$E$6)+1,"00"))&gt;YEAR($D70)&amp;TEXT(MONTH($D70),"00"),COUNTIF(CY74:EC74,"")+COUNTIF(CY74:EC74,"○"),"")</f>
        <v>31</v>
      </c>
      <c r="EQ70" s="1137"/>
      <c r="ER70" s="708"/>
      <c r="ES70" s="708"/>
      <c r="ET70" s="708"/>
      <c r="EU70" s="708"/>
      <c r="EV70" s="708"/>
      <c r="EW70" s="708"/>
    </row>
    <row r="71" spans="1:153" ht="14.25" thickBot="1">
      <c r="A71" s="1139" t="str">
        <f t="shared" si="772"/>
        <v>対象期間</v>
      </c>
      <c r="C71" s="736" t="s">
        <v>922</v>
      </c>
      <c r="D71" s="774">
        <f>DATE($M$7,D70,1)</f>
        <v>45962</v>
      </c>
      <c r="E71" s="774">
        <f>D71+1</f>
        <v>45963</v>
      </c>
      <c r="F71" s="774">
        <f t="shared" ref="F71" si="774">E71+1</f>
        <v>45964</v>
      </c>
      <c r="G71" s="737">
        <f t="shared" ref="G71" si="775">F71+1</f>
        <v>45965</v>
      </c>
      <c r="H71" s="737">
        <f t="shared" ref="H71" si="776">G71+1</f>
        <v>45966</v>
      </c>
      <c r="I71" s="737">
        <f t="shared" ref="I71" si="777">H71+1</f>
        <v>45967</v>
      </c>
      <c r="J71" s="737">
        <f t="shared" ref="J71" si="778">I71+1</f>
        <v>45968</v>
      </c>
      <c r="K71" s="737">
        <f t="shared" ref="K71" si="779">J71+1</f>
        <v>45969</v>
      </c>
      <c r="L71" s="737">
        <f t="shared" ref="L71" si="780">K71+1</f>
        <v>45970</v>
      </c>
      <c r="M71" s="737">
        <f t="shared" ref="M71" si="781">L71+1</f>
        <v>45971</v>
      </c>
      <c r="N71" s="737">
        <f t="shared" ref="N71" si="782">M71+1</f>
        <v>45972</v>
      </c>
      <c r="O71" s="737">
        <f t="shared" ref="O71" si="783">N71+1</f>
        <v>45973</v>
      </c>
      <c r="P71" s="737">
        <f t="shared" ref="P71" si="784">O71+1</f>
        <v>45974</v>
      </c>
      <c r="Q71" s="737">
        <f t="shared" ref="Q71" si="785">P71+1</f>
        <v>45975</v>
      </c>
      <c r="R71" s="737">
        <f t="shared" ref="R71" si="786">Q71+1</f>
        <v>45976</v>
      </c>
      <c r="S71" s="737">
        <f t="shared" ref="S71" si="787">R71+1</f>
        <v>45977</v>
      </c>
      <c r="T71" s="737">
        <f t="shared" ref="T71" si="788">S71+1</f>
        <v>45978</v>
      </c>
      <c r="U71" s="737">
        <f t="shared" ref="U71" si="789">T71+1</f>
        <v>45979</v>
      </c>
      <c r="V71" s="737">
        <f t="shared" ref="V71" si="790">U71+1</f>
        <v>45980</v>
      </c>
      <c r="W71" s="737">
        <f t="shared" ref="W71" si="791">V71+1</f>
        <v>45981</v>
      </c>
      <c r="X71" s="737">
        <f t="shared" ref="X71" si="792">W71+1</f>
        <v>45982</v>
      </c>
      <c r="Y71" s="737">
        <f t="shared" ref="Y71" si="793">X71+1</f>
        <v>45983</v>
      </c>
      <c r="Z71" s="737">
        <f t="shared" ref="Z71" si="794">Y71+1</f>
        <v>45984</v>
      </c>
      <c r="AA71" s="737">
        <f t="shared" ref="AA71" si="795">Z71+1</f>
        <v>45985</v>
      </c>
      <c r="AB71" s="737">
        <f t="shared" ref="AB71" si="796">AA71+1</f>
        <v>45986</v>
      </c>
      <c r="AC71" s="737">
        <f t="shared" ref="AC71" si="797">AB71+1</f>
        <v>45987</v>
      </c>
      <c r="AD71" s="737">
        <f t="shared" ref="AD71" si="798">AC71+1</f>
        <v>45988</v>
      </c>
      <c r="AE71" s="737">
        <f t="shared" ref="AE71" si="799">AD71+1</f>
        <v>45989</v>
      </c>
      <c r="AF71" s="737">
        <f t="shared" ref="AF71" si="800">AE71+1</f>
        <v>45990</v>
      </c>
      <c r="AG71" s="1148">
        <f t="shared" ref="AG71" si="801">AF71+1</f>
        <v>45991</v>
      </c>
      <c r="AH71" s="1168">
        <f t="shared" ref="AH71" si="802">AG71+1</f>
        <v>45992</v>
      </c>
      <c r="AI71" s="1168">
        <f t="shared" ref="AI71" si="803">AH71+1</f>
        <v>45993</v>
      </c>
      <c r="AJ71" s="1168">
        <f t="shared" ref="AJ71" si="804">AI71+1</f>
        <v>45994</v>
      </c>
      <c r="AK71" s="1168">
        <f t="shared" ref="AK71" si="805">AJ71+1</f>
        <v>45995</v>
      </c>
      <c r="AL71" s="1168">
        <f t="shared" ref="AL71" si="806">AK71+1</f>
        <v>45996</v>
      </c>
      <c r="AM71" s="1168">
        <f t="shared" ref="AM71" si="807">AL71+1</f>
        <v>45997</v>
      </c>
      <c r="AN71" s="1168">
        <f t="shared" ref="AN71" si="808">AM71+1</f>
        <v>45998</v>
      </c>
      <c r="AO71" s="1168">
        <f t="shared" ref="AO71" si="809">AN71+1</f>
        <v>45999</v>
      </c>
      <c r="AP71" s="1822"/>
      <c r="AQ71" s="1825"/>
      <c r="AS71" s="1827"/>
      <c r="AT71" s="734" t="s">
        <v>923</v>
      </c>
      <c r="AU71" s="739">
        <f>IF(IF(MONTH(入力表!$E$6)=12,YEAR(入力表!$E$6)+1&amp;"01",YEAR(入力表!$E$6)&amp;TEXT(MONTH(入力表!$E$6)+1,"00"))&gt;YEAR($D70)&amp;TEXT(MONTH($D70),"00"),COUNTIF(D74:AH74,"○"),"")</f>
        <v>0</v>
      </c>
      <c r="AX71" s="708"/>
      <c r="AY71" s="708"/>
      <c r="AZ71" s="708"/>
      <c r="BB71" s="736" t="s">
        <v>922</v>
      </c>
      <c r="BC71" s="774">
        <f>DATE($M$7,BC70,1)</f>
        <v>45962</v>
      </c>
      <c r="BD71" s="774">
        <f>BC71+1</f>
        <v>45963</v>
      </c>
      <c r="BE71" s="774">
        <f t="shared" ref="BE71" si="810">BD71+1</f>
        <v>45964</v>
      </c>
      <c r="BF71" s="737">
        <f t="shared" ref="BF71" si="811">BE71+1</f>
        <v>45965</v>
      </c>
      <c r="BG71" s="737">
        <f t="shared" ref="BG71" si="812">BF71+1</f>
        <v>45966</v>
      </c>
      <c r="BH71" s="737">
        <f t="shared" ref="BH71" si="813">BG71+1</f>
        <v>45967</v>
      </c>
      <c r="BI71" s="737">
        <f t="shared" ref="BI71" si="814">BH71+1</f>
        <v>45968</v>
      </c>
      <c r="BJ71" s="737">
        <f t="shared" ref="BJ71" si="815">BI71+1</f>
        <v>45969</v>
      </c>
      <c r="BK71" s="737">
        <f t="shared" ref="BK71" si="816">BJ71+1</f>
        <v>45970</v>
      </c>
      <c r="BL71" s="737">
        <f t="shared" ref="BL71" si="817">BK71+1</f>
        <v>45971</v>
      </c>
      <c r="BM71" s="737">
        <f t="shared" ref="BM71" si="818">BL71+1</f>
        <v>45972</v>
      </c>
      <c r="BN71" s="737">
        <f t="shared" ref="BN71" si="819">BM71+1</f>
        <v>45973</v>
      </c>
      <c r="BO71" s="737">
        <f t="shared" ref="BO71" si="820">BN71+1</f>
        <v>45974</v>
      </c>
      <c r="BP71" s="737">
        <f t="shared" ref="BP71" si="821">BO71+1</f>
        <v>45975</v>
      </c>
      <c r="BQ71" s="737">
        <f t="shared" ref="BQ71" si="822">BP71+1</f>
        <v>45976</v>
      </c>
      <c r="BR71" s="737">
        <f t="shared" ref="BR71" si="823">BQ71+1</f>
        <v>45977</v>
      </c>
      <c r="BS71" s="737">
        <f t="shared" ref="BS71" si="824">BR71+1</f>
        <v>45978</v>
      </c>
      <c r="BT71" s="737">
        <f t="shared" ref="BT71" si="825">BS71+1</f>
        <v>45979</v>
      </c>
      <c r="BU71" s="737">
        <f t="shared" ref="BU71" si="826">BT71+1</f>
        <v>45980</v>
      </c>
      <c r="BV71" s="737">
        <f t="shared" ref="BV71" si="827">BU71+1</f>
        <v>45981</v>
      </c>
      <c r="BW71" s="737">
        <f t="shared" ref="BW71" si="828">BV71+1</f>
        <v>45982</v>
      </c>
      <c r="BX71" s="737">
        <f t="shared" ref="BX71" si="829">BW71+1</f>
        <v>45983</v>
      </c>
      <c r="BY71" s="737">
        <f t="shared" ref="BY71" si="830">BX71+1</f>
        <v>45984</v>
      </c>
      <c r="BZ71" s="737">
        <f t="shared" ref="BZ71" si="831">BY71+1</f>
        <v>45985</v>
      </c>
      <c r="CA71" s="737">
        <f t="shared" ref="CA71" si="832">BZ71+1</f>
        <v>45986</v>
      </c>
      <c r="CB71" s="737">
        <f t="shared" ref="CB71" si="833">CA71+1</f>
        <v>45987</v>
      </c>
      <c r="CC71" s="737">
        <f t="shared" ref="CC71" si="834">CB71+1</f>
        <v>45988</v>
      </c>
      <c r="CD71" s="737">
        <f t="shared" ref="CD71" si="835">CC71+1</f>
        <v>45989</v>
      </c>
      <c r="CE71" s="737">
        <f t="shared" ref="CE71" si="836">CD71+1</f>
        <v>45990</v>
      </c>
      <c r="CF71" s="1148">
        <f t="shared" ref="CF71" si="837">CE71+1</f>
        <v>45991</v>
      </c>
      <c r="CG71" s="1168">
        <f t="shared" ref="CG71" si="838">CF71+1</f>
        <v>45992</v>
      </c>
      <c r="CH71" s="1168">
        <f t="shared" ref="CH71" si="839">CG71+1</f>
        <v>45993</v>
      </c>
      <c r="CI71" s="1168">
        <f t="shared" ref="CI71" si="840">CH71+1</f>
        <v>45994</v>
      </c>
      <c r="CJ71" s="1168">
        <f t="shared" ref="CJ71" si="841">CI71+1</f>
        <v>45995</v>
      </c>
      <c r="CK71" s="1168">
        <f t="shared" ref="CK71" si="842">CJ71+1</f>
        <v>45996</v>
      </c>
      <c r="CL71" s="1168">
        <f t="shared" ref="CL71" si="843">CK71+1</f>
        <v>45997</v>
      </c>
      <c r="CM71" s="1168">
        <f t="shared" ref="CM71" si="844">CL71+1</f>
        <v>45998</v>
      </c>
      <c r="CN71" s="1168">
        <f t="shared" ref="CN71" si="845">CM71+1</f>
        <v>45999</v>
      </c>
      <c r="CO71" s="1822"/>
      <c r="CP71" s="1825"/>
      <c r="CR71" s="1827"/>
      <c r="CS71" s="734" t="s">
        <v>923</v>
      </c>
      <c r="CT71" s="739">
        <f>IF(IF(MONTH(入力表!$E$6)=12,YEAR(入力表!$E$6)+1&amp;"01",YEAR(入力表!$E$6)&amp;TEXT(MONTH(入力表!$E$6)+1,"00"))&gt;YEAR($D70)&amp;TEXT(MONTH($D70),"00"),COUNTIF(BC74:CG74,"○"),"")</f>
        <v>10</v>
      </c>
      <c r="CV71" s="1139" t="str">
        <f t="shared" si="773"/>
        <v>対象期間</v>
      </c>
      <c r="CX71" s="736" t="s">
        <v>922</v>
      </c>
      <c r="CY71" s="774">
        <f>DATE($M$7,CY70,1)</f>
        <v>45962</v>
      </c>
      <c r="CZ71" s="774">
        <f>CY71+1</f>
        <v>45963</v>
      </c>
      <c r="DA71" s="774">
        <f t="shared" ref="DA71" si="846">CZ71+1</f>
        <v>45964</v>
      </c>
      <c r="DB71" s="737">
        <f t="shared" ref="DB71" si="847">DA71+1</f>
        <v>45965</v>
      </c>
      <c r="DC71" s="737">
        <f t="shared" ref="DC71" si="848">DB71+1</f>
        <v>45966</v>
      </c>
      <c r="DD71" s="737">
        <f t="shared" ref="DD71" si="849">DC71+1</f>
        <v>45967</v>
      </c>
      <c r="DE71" s="737">
        <f t="shared" ref="DE71" si="850">DD71+1</f>
        <v>45968</v>
      </c>
      <c r="DF71" s="737">
        <f t="shared" ref="DF71" si="851">DE71+1</f>
        <v>45969</v>
      </c>
      <c r="DG71" s="737">
        <f t="shared" ref="DG71" si="852">DF71+1</f>
        <v>45970</v>
      </c>
      <c r="DH71" s="737">
        <f t="shared" ref="DH71" si="853">DG71+1</f>
        <v>45971</v>
      </c>
      <c r="DI71" s="737">
        <f t="shared" ref="DI71" si="854">DH71+1</f>
        <v>45972</v>
      </c>
      <c r="DJ71" s="737">
        <f t="shared" ref="DJ71" si="855">DI71+1</f>
        <v>45973</v>
      </c>
      <c r="DK71" s="737">
        <f t="shared" ref="DK71" si="856">DJ71+1</f>
        <v>45974</v>
      </c>
      <c r="DL71" s="737">
        <f t="shared" ref="DL71" si="857">DK71+1</f>
        <v>45975</v>
      </c>
      <c r="DM71" s="737">
        <f t="shared" ref="DM71" si="858">DL71+1</f>
        <v>45976</v>
      </c>
      <c r="DN71" s="737">
        <f t="shared" ref="DN71" si="859">DM71+1</f>
        <v>45977</v>
      </c>
      <c r="DO71" s="737">
        <f t="shared" ref="DO71" si="860">DN71+1</f>
        <v>45978</v>
      </c>
      <c r="DP71" s="737">
        <f t="shared" ref="DP71" si="861">DO71+1</f>
        <v>45979</v>
      </c>
      <c r="DQ71" s="737">
        <f t="shared" ref="DQ71" si="862">DP71+1</f>
        <v>45980</v>
      </c>
      <c r="DR71" s="737">
        <f t="shared" ref="DR71" si="863">DQ71+1</f>
        <v>45981</v>
      </c>
      <c r="DS71" s="737">
        <f t="shared" ref="DS71" si="864">DR71+1</f>
        <v>45982</v>
      </c>
      <c r="DT71" s="737">
        <f t="shared" ref="DT71" si="865">DS71+1</f>
        <v>45983</v>
      </c>
      <c r="DU71" s="737">
        <f t="shared" ref="DU71" si="866">DT71+1</f>
        <v>45984</v>
      </c>
      <c r="DV71" s="737">
        <f t="shared" ref="DV71" si="867">DU71+1</f>
        <v>45985</v>
      </c>
      <c r="DW71" s="737">
        <f t="shared" ref="DW71" si="868">DV71+1</f>
        <v>45986</v>
      </c>
      <c r="DX71" s="737">
        <f t="shared" ref="DX71" si="869">DW71+1</f>
        <v>45987</v>
      </c>
      <c r="DY71" s="737">
        <f t="shared" ref="DY71" si="870">DX71+1</f>
        <v>45988</v>
      </c>
      <c r="DZ71" s="737">
        <f t="shared" ref="DZ71" si="871">DY71+1</f>
        <v>45989</v>
      </c>
      <c r="EA71" s="737">
        <f t="shared" ref="EA71" si="872">DZ71+1</f>
        <v>45990</v>
      </c>
      <c r="EB71" s="1148">
        <f t="shared" ref="EB71" si="873">EA71+1</f>
        <v>45991</v>
      </c>
      <c r="EC71" s="1168">
        <f t="shared" ref="EC71" si="874">EB71+1</f>
        <v>45992</v>
      </c>
      <c r="ED71" s="1168">
        <f t="shared" ref="ED71" si="875">EC71+1</f>
        <v>45993</v>
      </c>
      <c r="EE71" s="1168">
        <f t="shared" ref="EE71" si="876">ED71+1</f>
        <v>45994</v>
      </c>
      <c r="EF71" s="1168">
        <f t="shared" ref="EF71" si="877">EE71+1</f>
        <v>45995</v>
      </c>
      <c r="EG71" s="1168">
        <f t="shared" ref="EG71" si="878">EF71+1</f>
        <v>45996</v>
      </c>
      <c r="EH71" s="1168">
        <f t="shared" ref="EH71" si="879">EG71+1</f>
        <v>45997</v>
      </c>
      <c r="EI71" s="1168">
        <f t="shared" ref="EI71" si="880">EH71+1</f>
        <v>45998</v>
      </c>
      <c r="EJ71" s="1168">
        <f t="shared" ref="EJ71" si="881">EI71+1</f>
        <v>45999</v>
      </c>
      <c r="EK71" s="1822"/>
      <c r="EL71" s="1825"/>
      <c r="EN71" s="1827"/>
      <c r="EO71" s="734" t="s">
        <v>923</v>
      </c>
      <c r="EP71" s="739">
        <f>IF(IF(MONTH(入力表!$E$6)=12,YEAR(入力表!$E$6)+1&amp;"01",YEAR(入力表!$E$6)&amp;TEXT(MONTH(入力表!$E$6)+1,"00"))&gt;YEAR($D70)&amp;TEXT(MONTH($D70),"00"),COUNTIF(CY74:EC74,"○"),"")</f>
        <v>10</v>
      </c>
      <c r="ER71" s="708"/>
      <c r="ES71" s="708"/>
      <c r="ET71" s="708"/>
      <c r="EU71" s="708"/>
      <c r="EV71" s="708"/>
      <c r="EW71" s="708"/>
    </row>
    <row r="72" spans="1:153" ht="14.25" thickBot="1">
      <c r="A72" s="1139" t="str">
        <f t="shared" si="772"/>
        <v>対象期間</v>
      </c>
      <c r="C72" s="736" t="s">
        <v>924</v>
      </c>
      <c r="D72" s="1146" t="str">
        <f>TEXT(WEEKDAY(+D71),"aaa")</f>
        <v>土</v>
      </c>
      <c r="E72" s="1146" t="str">
        <f>TEXT(WEEKDAY(+E71),"aaa")</f>
        <v>日</v>
      </c>
      <c r="F72" s="1146" t="str">
        <f t="shared" ref="F72:AE72" si="882">TEXT(WEEKDAY(+F71),"aaa")</f>
        <v>月</v>
      </c>
      <c r="G72" s="1147" t="str">
        <f t="shared" si="882"/>
        <v>火</v>
      </c>
      <c r="H72" s="1147" t="str">
        <f t="shared" si="882"/>
        <v>水</v>
      </c>
      <c r="I72" s="1147" t="str">
        <f t="shared" si="882"/>
        <v>木</v>
      </c>
      <c r="J72" s="1147" t="str">
        <f t="shared" si="882"/>
        <v>金</v>
      </c>
      <c r="K72" s="1147" t="str">
        <f t="shared" si="882"/>
        <v>土</v>
      </c>
      <c r="L72" s="1147" t="str">
        <f t="shared" si="882"/>
        <v>日</v>
      </c>
      <c r="M72" s="1147" t="str">
        <f t="shared" si="882"/>
        <v>月</v>
      </c>
      <c r="N72" s="1147" t="str">
        <f t="shared" si="882"/>
        <v>火</v>
      </c>
      <c r="O72" s="1147" t="str">
        <f t="shared" si="882"/>
        <v>水</v>
      </c>
      <c r="P72" s="1147" t="str">
        <f t="shared" si="882"/>
        <v>木</v>
      </c>
      <c r="Q72" s="1147" t="str">
        <f t="shared" si="882"/>
        <v>金</v>
      </c>
      <c r="R72" s="1147" t="str">
        <f t="shared" si="882"/>
        <v>土</v>
      </c>
      <c r="S72" s="1147" t="str">
        <f t="shared" si="882"/>
        <v>日</v>
      </c>
      <c r="T72" s="1147" t="str">
        <f t="shared" si="882"/>
        <v>月</v>
      </c>
      <c r="U72" s="1147" t="str">
        <f t="shared" si="882"/>
        <v>火</v>
      </c>
      <c r="V72" s="1147" t="str">
        <f t="shared" si="882"/>
        <v>水</v>
      </c>
      <c r="W72" s="1147" t="str">
        <f t="shared" si="882"/>
        <v>木</v>
      </c>
      <c r="X72" s="1147" t="str">
        <f t="shared" si="882"/>
        <v>金</v>
      </c>
      <c r="Y72" s="1147" t="str">
        <f t="shared" si="882"/>
        <v>土</v>
      </c>
      <c r="Z72" s="1147" t="str">
        <f t="shared" si="882"/>
        <v>日</v>
      </c>
      <c r="AA72" s="1147" t="str">
        <f t="shared" si="882"/>
        <v>月</v>
      </c>
      <c r="AB72" s="1147" t="str">
        <f t="shared" si="882"/>
        <v>火</v>
      </c>
      <c r="AC72" s="1147" t="str">
        <f t="shared" si="882"/>
        <v>水</v>
      </c>
      <c r="AD72" s="1147" t="str">
        <f t="shared" si="882"/>
        <v>木</v>
      </c>
      <c r="AE72" s="1147" t="str">
        <f t="shared" si="882"/>
        <v>金</v>
      </c>
      <c r="AF72" s="1147" t="str">
        <f>IF(AF71="／","／",TEXT(WEEKDAY(+AF71),"aaa"))</f>
        <v>土</v>
      </c>
      <c r="AG72" s="1149" t="str">
        <f t="shared" ref="AG72:AO72" si="883">IF(AG71="／","／",TEXT(WEEKDAY(+AG71),"aaa"))</f>
        <v>日</v>
      </c>
      <c r="AH72" s="1170" t="str">
        <f t="shared" si="883"/>
        <v>月</v>
      </c>
      <c r="AI72" s="1170" t="str">
        <f t="shared" si="883"/>
        <v>火</v>
      </c>
      <c r="AJ72" s="1170" t="str">
        <f t="shared" si="883"/>
        <v>水</v>
      </c>
      <c r="AK72" s="1170" t="str">
        <f t="shared" si="883"/>
        <v>木</v>
      </c>
      <c r="AL72" s="1170" t="str">
        <f t="shared" si="883"/>
        <v>金</v>
      </c>
      <c r="AM72" s="1170" t="str">
        <f t="shared" si="883"/>
        <v>土</v>
      </c>
      <c r="AN72" s="1170" t="str">
        <f t="shared" si="883"/>
        <v>日</v>
      </c>
      <c r="AO72" s="1170" t="str">
        <f t="shared" si="883"/>
        <v>月</v>
      </c>
      <c r="AP72" s="1822"/>
      <c r="AQ72" s="1825"/>
      <c r="AS72" s="1827"/>
      <c r="AT72" s="734" t="s">
        <v>925</v>
      </c>
      <c r="AU72" s="740">
        <f>IFERROR(+AU71/AU70,"")</f>
        <v>0</v>
      </c>
      <c r="AV72" s="741" t="str">
        <f>IF(AU72="","",IF(AU72&gt;=0.285,"4週8休以上",IF(AU72&gt;=0.25,"4週7休以上4週8休未満",IF(AU72&gt;=0.214,"4週6休以上4週7休未満",IF(0.214&gt;AU72,"4週6休未満")))))</f>
        <v>4週6休未満</v>
      </c>
      <c r="AX72" s="708"/>
      <c r="AY72" s="708"/>
      <c r="AZ72" s="708"/>
      <c r="BB72" s="736" t="s">
        <v>924</v>
      </c>
      <c r="BC72" s="1184" t="str">
        <f>TEXT(WEEKDAY(+BC71),"aaa")</f>
        <v>土</v>
      </c>
      <c r="BD72" s="1184" t="str">
        <f>TEXT(WEEKDAY(+BD71),"aaa")</f>
        <v>日</v>
      </c>
      <c r="BE72" s="1184" t="str">
        <f t="shared" ref="BE72:CD72" si="884">TEXT(WEEKDAY(+BE71),"aaa")</f>
        <v>月</v>
      </c>
      <c r="BF72" s="1185" t="str">
        <f t="shared" si="884"/>
        <v>火</v>
      </c>
      <c r="BG72" s="1185" t="str">
        <f t="shared" si="884"/>
        <v>水</v>
      </c>
      <c r="BH72" s="1185" t="str">
        <f t="shared" si="884"/>
        <v>木</v>
      </c>
      <c r="BI72" s="1185" t="str">
        <f t="shared" si="884"/>
        <v>金</v>
      </c>
      <c r="BJ72" s="1185" t="str">
        <f t="shared" si="884"/>
        <v>土</v>
      </c>
      <c r="BK72" s="1185" t="str">
        <f t="shared" si="884"/>
        <v>日</v>
      </c>
      <c r="BL72" s="1185" t="str">
        <f t="shared" si="884"/>
        <v>月</v>
      </c>
      <c r="BM72" s="1185" t="str">
        <f t="shared" si="884"/>
        <v>火</v>
      </c>
      <c r="BN72" s="1185" t="str">
        <f t="shared" si="884"/>
        <v>水</v>
      </c>
      <c r="BO72" s="1185" t="str">
        <f t="shared" si="884"/>
        <v>木</v>
      </c>
      <c r="BP72" s="1185" t="str">
        <f t="shared" si="884"/>
        <v>金</v>
      </c>
      <c r="BQ72" s="1185" t="str">
        <f t="shared" si="884"/>
        <v>土</v>
      </c>
      <c r="BR72" s="1185" t="str">
        <f t="shared" si="884"/>
        <v>日</v>
      </c>
      <c r="BS72" s="1185" t="str">
        <f t="shared" si="884"/>
        <v>月</v>
      </c>
      <c r="BT72" s="1185" t="str">
        <f t="shared" si="884"/>
        <v>火</v>
      </c>
      <c r="BU72" s="1185" t="str">
        <f t="shared" si="884"/>
        <v>水</v>
      </c>
      <c r="BV72" s="1185" t="str">
        <f t="shared" si="884"/>
        <v>木</v>
      </c>
      <c r="BW72" s="1185" t="str">
        <f t="shared" si="884"/>
        <v>金</v>
      </c>
      <c r="BX72" s="1185" t="str">
        <f t="shared" si="884"/>
        <v>土</v>
      </c>
      <c r="BY72" s="1185" t="str">
        <f t="shared" si="884"/>
        <v>日</v>
      </c>
      <c r="BZ72" s="1185" t="str">
        <f t="shared" si="884"/>
        <v>月</v>
      </c>
      <c r="CA72" s="1185" t="str">
        <f t="shared" si="884"/>
        <v>火</v>
      </c>
      <c r="CB72" s="1185" t="str">
        <f t="shared" si="884"/>
        <v>水</v>
      </c>
      <c r="CC72" s="1185" t="str">
        <f t="shared" si="884"/>
        <v>木</v>
      </c>
      <c r="CD72" s="1185" t="str">
        <f t="shared" si="884"/>
        <v>金</v>
      </c>
      <c r="CE72" s="1185" t="str">
        <f>IF(CE71="／","／",TEXT(WEEKDAY(+CE71),"aaa"))</f>
        <v>土</v>
      </c>
      <c r="CF72" s="1149" t="str">
        <f t="shared" ref="CF72:CN72" si="885">IF(CF71="／","／",TEXT(WEEKDAY(+CF71),"aaa"))</f>
        <v>日</v>
      </c>
      <c r="CG72" s="1170" t="str">
        <f t="shared" si="885"/>
        <v>月</v>
      </c>
      <c r="CH72" s="1170" t="str">
        <f t="shared" si="885"/>
        <v>火</v>
      </c>
      <c r="CI72" s="1170" t="str">
        <f t="shared" si="885"/>
        <v>水</v>
      </c>
      <c r="CJ72" s="1170" t="str">
        <f t="shared" si="885"/>
        <v>木</v>
      </c>
      <c r="CK72" s="1170" t="str">
        <f t="shared" si="885"/>
        <v>金</v>
      </c>
      <c r="CL72" s="1170" t="str">
        <f t="shared" si="885"/>
        <v>土</v>
      </c>
      <c r="CM72" s="1170" t="str">
        <f t="shared" si="885"/>
        <v>日</v>
      </c>
      <c r="CN72" s="1170" t="str">
        <f t="shared" si="885"/>
        <v>月</v>
      </c>
      <c r="CO72" s="1822"/>
      <c r="CP72" s="1825"/>
      <c r="CR72" s="1827"/>
      <c r="CS72" s="734" t="s">
        <v>925</v>
      </c>
      <c r="CT72" s="740">
        <f>IFERROR(+CT71/CT70,"")</f>
        <v>0.32258064516129031</v>
      </c>
      <c r="CU72" s="741" t="str">
        <f>IF(CT72="","",IF(CT72&gt;=0.285,"4週8休以上",IF(CT72&gt;=0.25,"4週7休以上4週8休未満",IF(CT72&gt;=0.214,"4週6休以上4週7休未満",IF(0.214&gt;CT72,"4週6休未満")))))</f>
        <v>4週8休以上</v>
      </c>
      <c r="CV72" s="1139" t="str">
        <f t="shared" si="773"/>
        <v>対象期間</v>
      </c>
      <c r="CX72" s="736" t="s">
        <v>924</v>
      </c>
      <c r="CY72" s="1184" t="str">
        <f>TEXT(WEEKDAY(+CY71),"aaa")</f>
        <v>土</v>
      </c>
      <c r="CZ72" s="1184" t="str">
        <f>TEXT(WEEKDAY(+CZ71),"aaa")</f>
        <v>日</v>
      </c>
      <c r="DA72" s="1184" t="str">
        <f t="shared" ref="DA72:DZ72" si="886">TEXT(WEEKDAY(+DA71),"aaa")</f>
        <v>月</v>
      </c>
      <c r="DB72" s="1185" t="str">
        <f t="shared" si="886"/>
        <v>火</v>
      </c>
      <c r="DC72" s="1185" t="str">
        <f t="shared" si="886"/>
        <v>水</v>
      </c>
      <c r="DD72" s="1185" t="str">
        <f t="shared" si="886"/>
        <v>木</v>
      </c>
      <c r="DE72" s="1185" t="str">
        <f t="shared" si="886"/>
        <v>金</v>
      </c>
      <c r="DF72" s="1185" t="str">
        <f t="shared" si="886"/>
        <v>土</v>
      </c>
      <c r="DG72" s="1185" t="str">
        <f t="shared" si="886"/>
        <v>日</v>
      </c>
      <c r="DH72" s="1185" t="str">
        <f t="shared" si="886"/>
        <v>月</v>
      </c>
      <c r="DI72" s="1185" t="str">
        <f t="shared" si="886"/>
        <v>火</v>
      </c>
      <c r="DJ72" s="1185" t="str">
        <f t="shared" si="886"/>
        <v>水</v>
      </c>
      <c r="DK72" s="1185" t="str">
        <f t="shared" si="886"/>
        <v>木</v>
      </c>
      <c r="DL72" s="1185" t="str">
        <f t="shared" si="886"/>
        <v>金</v>
      </c>
      <c r="DM72" s="1185" t="str">
        <f t="shared" si="886"/>
        <v>土</v>
      </c>
      <c r="DN72" s="1185" t="str">
        <f t="shared" si="886"/>
        <v>日</v>
      </c>
      <c r="DO72" s="1185" t="str">
        <f t="shared" si="886"/>
        <v>月</v>
      </c>
      <c r="DP72" s="1185" t="str">
        <f t="shared" si="886"/>
        <v>火</v>
      </c>
      <c r="DQ72" s="1185" t="str">
        <f t="shared" si="886"/>
        <v>水</v>
      </c>
      <c r="DR72" s="1185" t="str">
        <f t="shared" si="886"/>
        <v>木</v>
      </c>
      <c r="DS72" s="1185" t="str">
        <f t="shared" si="886"/>
        <v>金</v>
      </c>
      <c r="DT72" s="1185" t="str">
        <f t="shared" si="886"/>
        <v>土</v>
      </c>
      <c r="DU72" s="1185" t="str">
        <f t="shared" si="886"/>
        <v>日</v>
      </c>
      <c r="DV72" s="1185" t="str">
        <f t="shared" si="886"/>
        <v>月</v>
      </c>
      <c r="DW72" s="1185" t="str">
        <f t="shared" si="886"/>
        <v>火</v>
      </c>
      <c r="DX72" s="1185" t="str">
        <f t="shared" si="886"/>
        <v>水</v>
      </c>
      <c r="DY72" s="1185" t="str">
        <f t="shared" si="886"/>
        <v>木</v>
      </c>
      <c r="DZ72" s="1185" t="str">
        <f t="shared" si="886"/>
        <v>金</v>
      </c>
      <c r="EA72" s="1185" t="str">
        <f>IF(EA71="／","／",TEXT(WEEKDAY(+EA71),"aaa"))</f>
        <v>土</v>
      </c>
      <c r="EB72" s="1149" t="str">
        <f t="shared" ref="EB72:EJ72" si="887">IF(EB71="／","／",TEXT(WEEKDAY(+EB71),"aaa"))</f>
        <v>日</v>
      </c>
      <c r="EC72" s="1170" t="str">
        <f t="shared" si="887"/>
        <v>月</v>
      </c>
      <c r="ED72" s="1170" t="str">
        <f t="shared" si="887"/>
        <v>火</v>
      </c>
      <c r="EE72" s="1170" t="str">
        <f t="shared" si="887"/>
        <v>水</v>
      </c>
      <c r="EF72" s="1170" t="str">
        <f t="shared" si="887"/>
        <v>木</v>
      </c>
      <c r="EG72" s="1170" t="str">
        <f t="shared" si="887"/>
        <v>金</v>
      </c>
      <c r="EH72" s="1170" t="str">
        <f t="shared" si="887"/>
        <v>土</v>
      </c>
      <c r="EI72" s="1170" t="str">
        <f t="shared" si="887"/>
        <v>日</v>
      </c>
      <c r="EJ72" s="1170" t="str">
        <f t="shared" si="887"/>
        <v>月</v>
      </c>
      <c r="EK72" s="1822"/>
      <c r="EL72" s="1825"/>
      <c r="EN72" s="1827"/>
      <c r="EO72" s="734" t="s">
        <v>925</v>
      </c>
      <c r="EP72" s="740">
        <f>IFERROR(+EP71/EP70,"")</f>
        <v>0.32258064516129031</v>
      </c>
      <c r="EQ72" s="741" t="str">
        <f>IF(EP72="","",IF(EP72&gt;=0.285,"4週8休以上",IF(EP72&gt;=0.25,"4週7休以上4週8休未満",IF(EP72&gt;=0.214,"4週6休以上4週7休未満",IF(0.214&gt;EP72,"4週6休未満")))))</f>
        <v>4週8休以上</v>
      </c>
      <c r="ER72" s="708"/>
      <c r="ES72" s="708"/>
      <c r="ET72" s="708"/>
      <c r="EU72" s="708"/>
      <c r="EV72" s="708"/>
      <c r="EW72" s="708"/>
    </row>
    <row r="73" spans="1:153" s="746" customFormat="1" ht="60" customHeight="1">
      <c r="A73" s="1139" t="str">
        <f t="shared" si="772"/>
        <v>対象期間</v>
      </c>
      <c r="C73" s="742" t="s">
        <v>926</v>
      </c>
      <c r="D73" s="743"/>
      <c r="E73" s="743"/>
      <c r="F73" s="743"/>
      <c r="G73" s="743"/>
      <c r="H73" s="743"/>
      <c r="I73" s="743"/>
      <c r="J73" s="743"/>
      <c r="K73" s="743"/>
      <c r="L73" s="744"/>
      <c r="M73" s="743"/>
      <c r="N73" s="743"/>
      <c r="O73" s="745"/>
      <c r="P73" s="743"/>
      <c r="Q73" s="743"/>
      <c r="R73" s="743"/>
      <c r="S73" s="743"/>
      <c r="T73" s="743"/>
      <c r="U73" s="743"/>
      <c r="V73" s="743"/>
      <c r="W73" s="743"/>
      <c r="X73" s="743"/>
      <c r="Y73" s="743"/>
      <c r="Z73" s="743"/>
      <c r="AA73" s="743"/>
      <c r="AB73" s="743"/>
      <c r="AC73" s="743"/>
      <c r="AD73" s="745"/>
      <c r="AE73" s="743"/>
      <c r="AF73" s="743"/>
      <c r="AG73" s="1150"/>
      <c r="AH73" s="1171"/>
      <c r="AI73" s="1172"/>
      <c r="AJ73" s="1172"/>
      <c r="AK73" s="1172"/>
      <c r="AL73" s="1172"/>
      <c r="AM73" s="1172"/>
      <c r="AN73" s="1172"/>
      <c r="AO73" s="1172"/>
      <c r="AP73" s="1823"/>
      <c r="AQ73" s="1826"/>
      <c r="AS73" s="1839" t="s">
        <v>927</v>
      </c>
      <c r="AT73" s="747" t="s">
        <v>921</v>
      </c>
      <c r="AU73" s="748">
        <f>IF(IF(MONTH(入力表!$E$6)=12,YEAR(入力表!$E$6)+1&amp;"01",YEAR(入力表!$E$6)&amp;TEXT(MONTH(入力表!$E$6)+1,"00"))&gt;YEAR($D70)&amp;TEXT(MONTH($D70),"00"),COUNTIF(D75:AH75,"")+COUNTIF(D75:AH75,"●"),"")</f>
        <v>31</v>
      </c>
      <c r="AV73" s="1138"/>
      <c r="AX73" s="749"/>
      <c r="AY73" s="749"/>
      <c r="AZ73" s="749"/>
      <c r="BB73" s="742" t="s">
        <v>926</v>
      </c>
      <c r="BC73" s="743"/>
      <c r="BD73" s="743"/>
      <c r="BE73" s="743"/>
      <c r="BF73" s="743"/>
      <c r="BG73" s="743"/>
      <c r="BH73" s="743"/>
      <c r="BI73" s="743"/>
      <c r="BJ73" s="743"/>
      <c r="BK73" s="744"/>
      <c r="BL73" s="743"/>
      <c r="BM73" s="743"/>
      <c r="BN73" s="745"/>
      <c r="BO73" s="743"/>
      <c r="BP73" s="743"/>
      <c r="BQ73" s="743"/>
      <c r="BR73" s="743"/>
      <c r="BS73" s="743"/>
      <c r="BT73" s="743"/>
      <c r="BU73" s="743"/>
      <c r="BV73" s="743"/>
      <c r="BW73" s="743"/>
      <c r="BX73" s="743"/>
      <c r="BY73" s="743"/>
      <c r="BZ73" s="743"/>
      <c r="CA73" s="743"/>
      <c r="CB73" s="743"/>
      <c r="CC73" s="745"/>
      <c r="CD73" s="743"/>
      <c r="CE73" s="743"/>
      <c r="CF73" s="1150"/>
      <c r="CG73" s="1171"/>
      <c r="CH73" s="1172"/>
      <c r="CI73" s="1172"/>
      <c r="CJ73" s="1172"/>
      <c r="CK73" s="1172"/>
      <c r="CL73" s="1172"/>
      <c r="CM73" s="1172"/>
      <c r="CN73" s="1172"/>
      <c r="CO73" s="1823"/>
      <c r="CP73" s="1826"/>
      <c r="CR73" s="1839" t="s">
        <v>927</v>
      </c>
      <c r="CS73" s="747" t="s">
        <v>921</v>
      </c>
      <c r="CT73" s="748">
        <f>IF(IF(MONTH(入力表!$E$6)=12,YEAR(入力表!$E$6)+1&amp;"01",YEAR(入力表!$E$6)&amp;TEXT(MONTH(入力表!$E$6)+1,"00"))&gt;YEAR($D70)&amp;TEXT(MONTH($D70),"00"),COUNTIF(BC75:CG75,"")+COUNTIF(BC75:CG75,"●"),"")</f>
        <v>31</v>
      </c>
      <c r="CU73" s="1138"/>
      <c r="CV73" s="1139" t="str">
        <f t="shared" si="773"/>
        <v>対象期間</v>
      </c>
      <c r="CX73" s="742" t="s">
        <v>926</v>
      </c>
      <c r="CY73" s="743"/>
      <c r="CZ73" s="743"/>
      <c r="DA73" s="743"/>
      <c r="DB73" s="743"/>
      <c r="DC73" s="743"/>
      <c r="DD73" s="743"/>
      <c r="DE73" s="743"/>
      <c r="DF73" s="743"/>
      <c r="DG73" s="744"/>
      <c r="DH73" s="743"/>
      <c r="DI73" s="743"/>
      <c r="DJ73" s="745"/>
      <c r="DK73" s="743"/>
      <c r="DL73" s="743"/>
      <c r="DM73" s="743"/>
      <c r="DN73" s="743"/>
      <c r="DO73" s="743"/>
      <c r="DP73" s="743"/>
      <c r="DQ73" s="743"/>
      <c r="DR73" s="743"/>
      <c r="DS73" s="743"/>
      <c r="DT73" s="743"/>
      <c r="DU73" s="743"/>
      <c r="DV73" s="743"/>
      <c r="DW73" s="743"/>
      <c r="DX73" s="743"/>
      <c r="DY73" s="745"/>
      <c r="DZ73" s="743"/>
      <c r="EA73" s="743"/>
      <c r="EB73" s="1150"/>
      <c r="EC73" s="1171"/>
      <c r="ED73" s="1172"/>
      <c r="EE73" s="1172"/>
      <c r="EF73" s="1172"/>
      <c r="EG73" s="1172"/>
      <c r="EH73" s="1172"/>
      <c r="EI73" s="1172"/>
      <c r="EJ73" s="1172"/>
      <c r="EK73" s="1823"/>
      <c r="EL73" s="1826"/>
      <c r="EN73" s="1839" t="s">
        <v>927</v>
      </c>
      <c r="EO73" s="747" t="s">
        <v>921</v>
      </c>
      <c r="EP73" s="748">
        <f>IF(IF(MONTH(入力表!$E$6)=12,YEAR(入力表!$E$6)+1&amp;"01",YEAR(入力表!$E$6)&amp;TEXT(MONTH(入力表!$E$6)+1,"00"))&gt;YEAR($D70)&amp;TEXT(MONTH($D70),"00"),COUNTIF(CY75:EC75,"")+COUNTIF(CY75:EC75,"●"),"")</f>
        <v>31</v>
      </c>
      <c r="EQ73" s="1138"/>
      <c r="ER73" s="749"/>
      <c r="ES73" s="749"/>
      <c r="ET73" s="749"/>
      <c r="EU73" s="749"/>
      <c r="EV73" s="749"/>
      <c r="EW73" s="749"/>
    </row>
    <row r="74" spans="1:153" s="729" customFormat="1" ht="14.25" thickBot="1">
      <c r="A74" s="1139" t="str">
        <f t="shared" si="772"/>
        <v>対象期間</v>
      </c>
      <c r="C74" s="736" t="s">
        <v>920</v>
      </c>
      <c r="D74" s="1147"/>
      <c r="E74" s="1147"/>
      <c r="F74" s="1147"/>
      <c r="G74" s="1147"/>
      <c r="H74" s="1147"/>
      <c r="I74" s="1147"/>
      <c r="J74" s="1147"/>
      <c r="K74" s="1147"/>
      <c r="L74" s="1147"/>
      <c r="M74" s="1147"/>
      <c r="N74" s="1147"/>
      <c r="O74" s="1147"/>
      <c r="P74" s="1147"/>
      <c r="Q74" s="1147"/>
      <c r="R74" s="1147"/>
      <c r="S74" s="1147"/>
      <c r="T74" s="1147"/>
      <c r="U74" s="1147"/>
      <c r="V74" s="1147"/>
      <c r="W74" s="1147"/>
      <c r="X74" s="1147"/>
      <c r="Y74" s="1147"/>
      <c r="Z74" s="1147"/>
      <c r="AA74" s="1147"/>
      <c r="AB74" s="1147"/>
      <c r="AC74" s="1147"/>
      <c r="AD74" s="1147"/>
      <c r="AE74" s="1147"/>
      <c r="AF74" s="1147"/>
      <c r="AG74" s="1147"/>
      <c r="AH74" s="1169"/>
      <c r="AI74" s="1170"/>
      <c r="AJ74" s="1170"/>
      <c r="AK74" s="1170"/>
      <c r="AL74" s="1170"/>
      <c r="AM74" s="1170"/>
      <c r="AN74" s="1170"/>
      <c r="AO74" s="1170"/>
      <c r="AP74" s="750">
        <f>COUNTIF(D74:AG74,"○")</f>
        <v>0</v>
      </c>
      <c r="AQ74" s="751">
        <f>+AP74+AQ66</f>
        <v>0</v>
      </c>
      <c r="AS74" s="1840"/>
      <c r="AT74" s="734" t="s">
        <v>923</v>
      </c>
      <c r="AU74" s="739">
        <f>IF(IF(MONTH(入力表!$E$6)=12,YEAR(入力表!$E$6)+1&amp;"01",YEAR(入力表!$E$6)&amp;TEXT(MONTH(入力表!$E$6)+1,"00"))&gt;YEAR($D70)&amp;TEXT(MONTH($D70),"00"),COUNTIF(D75:AH75,"●"),"")</f>
        <v>0</v>
      </c>
      <c r="AX74" s="752"/>
      <c r="AY74" s="752"/>
      <c r="AZ74" s="752"/>
      <c r="BB74" s="736" t="s">
        <v>920</v>
      </c>
      <c r="BC74" s="1185" t="s">
        <v>929</v>
      </c>
      <c r="BD74" s="1185" t="s">
        <v>929</v>
      </c>
      <c r="BE74" s="1185"/>
      <c r="BF74" s="1185"/>
      <c r="BG74" s="1185"/>
      <c r="BH74" s="1185"/>
      <c r="BI74" s="1185"/>
      <c r="BJ74" s="1185" t="s">
        <v>929</v>
      </c>
      <c r="BK74" s="1185" t="s">
        <v>929</v>
      </c>
      <c r="BL74" s="1185"/>
      <c r="BM74" s="1185"/>
      <c r="BN74" s="1185"/>
      <c r="BO74" s="1185"/>
      <c r="BP74" s="1185"/>
      <c r="BQ74" s="1185" t="s">
        <v>929</v>
      </c>
      <c r="BR74" s="1185" t="s">
        <v>929</v>
      </c>
      <c r="BS74" s="1185"/>
      <c r="BT74" s="1185"/>
      <c r="BU74" s="1185"/>
      <c r="BV74" s="1185"/>
      <c r="BW74" s="1185"/>
      <c r="BX74" s="1185" t="s">
        <v>929</v>
      </c>
      <c r="BY74" s="1185" t="s">
        <v>929</v>
      </c>
      <c r="BZ74" s="1185"/>
      <c r="CA74" s="1185"/>
      <c r="CB74" s="1185"/>
      <c r="CC74" s="1185"/>
      <c r="CD74" s="1185"/>
      <c r="CE74" s="1185" t="s">
        <v>929</v>
      </c>
      <c r="CF74" s="1185" t="s">
        <v>929</v>
      </c>
      <c r="CG74" s="1169"/>
      <c r="CH74" s="1170"/>
      <c r="CI74" s="1170"/>
      <c r="CJ74" s="1170"/>
      <c r="CK74" s="1170"/>
      <c r="CL74" s="1170" t="s">
        <v>929</v>
      </c>
      <c r="CM74" s="1170" t="s">
        <v>929</v>
      </c>
      <c r="CN74" s="1170"/>
      <c r="CO74" s="750">
        <f>COUNTIF(BC74:CF74,"○")</f>
        <v>10</v>
      </c>
      <c r="CP74" s="751">
        <f>+CO74+CP66</f>
        <v>58</v>
      </c>
      <c r="CR74" s="1840"/>
      <c r="CS74" s="734" t="s">
        <v>923</v>
      </c>
      <c r="CT74" s="739">
        <f>IF(IF(MONTH(入力表!$E$6)=12,YEAR(入力表!$E$6)+1&amp;"01",YEAR(入力表!$E$6)&amp;TEXT(MONTH(入力表!$E$6)+1,"00"))&gt;YEAR($D70)&amp;TEXT(MONTH($D70),"00"),COUNTIF(BC75:CG75,"●"),"")</f>
        <v>0</v>
      </c>
      <c r="CV74" s="1139" t="str">
        <f t="shared" si="773"/>
        <v>対象期間</v>
      </c>
      <c r="CX74" s="736" t="s">
        <v>920</v>
      </c>
      <c r="CY74" s="1185" t="s">
        <v>929</v>
      </c>
      <c r="CZ74" s="1185" t="s">
        <v>929</v>
      </c>
      <c r="DA74" s="1185"/>
      <c r="DB74" s="1185"/>
      <c r="DC74" s="1185"/>
      <c r="DD74" s="1185"/>
      <c r="DE74" s="1185"/>
      <c r="DF74" s="1185" t="s">
        <v>929</v>
      </c>
      <c r="DG74" s="1185" t="s">
        <v>929</v>
      </c>
      <c r="DH74" s="1185"/>
      <c r="DI74" s="1185"/>
      <c r="DJ74" s="1185"/>
      <c r="DK74" s="1185"/>
      <c r="DL74" s="1185"/>
      <c r="DM74" s="1185" t="s">
        <v>929</v>
      </c>
      <c r="DN74" s="1185" t="s">
        <v>929</v>
      </c>
      <c r="DO74" s="1185"/>
      <c r="DP74" s="1185"/>
      <c r="DQ74" s="1185"/>
      <c r="DR74" s="1185"/>
      <c r="DS74" s="1185"/>
      <c r="DT74" s="1185" t="s">
        <v>929</v>
      </c>
      <c r="DU74" s="1185" t="s">
        <v>929</v>
      </c>
      <c r="DV74" s="1185"/>
      <c r="DW74" s="1185"/>
      <c r="DX74" s="1185"/>
      <c r="DY74" s="1185"/>
      <c r="DZ74" s="1185"/>
      <c r="EA74" s="1185" t="s">
        <v>929</v>
      </c>
      <c r="EB74" s="1185" t="s">
        <v>929</v>
      </c>
      <c r="EC74" s="1169"/>
      <c r="ED74" s="1170"/>
      <c r="EE74" s="1170"/>
      <c r="EF74" s="1170"/>
      <c r="EG74" s="1170"/>
      <c r="EH74" s="1170" t="s">
        <v>929</v>
      </c>
      <c r="EI74" s="1170" t="s">
        <v>929</v>
      </c>
      <c r="EJ74" s="1170"/>
      <c r="EK74" s="750">
        <f>COUNTIF(CY74:EB74,"○")</f>
        <v>10</v>
      </c>
      <c r="EL74" s="751">
        <f>+EK74+EL66</f>
        <v>58</v>
      </c>
      <c r="EN74" s="1840"/>
      <c r="EO74" s="734" t="s">
        <v>923</v>
      </c>
      <c r="EP74" s="739">
        <f>IF(IF(MONTH(入力表!$E$6)=12,YEAR(入力表!$E$6)+1&amp;"01",YEAR(入力表!$E$6)&amp;TEXT(MONTH(入力表!$E$6)+1,"00"))&gt;YEAR($D70)&amp;TEXT(MONTH($D70),"00"),COUNTIF(CY75:EC75,"●"),"")</f>
        <v>9</v>
      </c>
      <c r="ER74" s="752"/>
      <c r="ES74" s="752"/>
      <c r="ET74" s="752"/>
      <c r="EU74" s="752"/>
      <c r="EV74" s="752"/>
      <c r="EW74" s="752"/>
    </row>
    <row r="75" spans="1:153" s="729" customFormat="1" ht="14.25" thickBot="1">
      <c r="A75" s="1139" t="str">
        <f t="shared" si="772"/>
        <v>対象期間</v>
      </c>
      <c r="C75" s="1154" t="s">
        <v>927</v>
      </c>
      <c r="D75" s="1155"/>
      <c r="E75" s="1155"/>
      <c r="F75" s="1155"/>
      <c r="G75" s="1155"/>
      <c r="H75" s="1155"/>
      <c r="I75" s="1155"/>
      <c r="J75" s="1155"/>
      <c r="K75" s="1155"/>
      <c r="L75" s="1155"/>
      <c r="M75" s="1155"/>
      <c r="N75" s="1155"/>
      <c r="O75" s="1155"/>
      <c r="P75" s="1155"/>
      <c r="Q75" s="1155"/>
      <c r="R75" s="1155"/>
      <c r="S75" s="1155"/>
      <c r="T75" s="1155"/>
      <c r="U75" s="1155"/>
      <c r="V75" s="1155"/>
      <c r="W75" s="1155"/>
      <c r="X75" s="1155"/>
      <c r="Y75" s="1155"/>
      <c r="Z75" s="1155"/>
      <c r="AA75" s="1155"/>
      <c r="AB75" s="1155"/>
      <c r="AC75" s="1155"/>
      <c r="AD75" s="1155"/>
      <c r="AE75" s="1155"/>
      <c r="AF75" s="1155"/>
      <c r="AG75" s="1155"/>
      <c r="AH75" s="1173"/>
      <c r="AI75" s="1174"/>
      <c r="AJ75" s="1174"/>
      <c r="AK75" s="1174"/>
      <c r="AL75" s="1174"/>
      <c r="AM75" s="1174"/>
      <c r="AN75" s="1174"/>
      <c r="AO75" s="1174"/>
      <c r="AP75" s="1177">
        <f>COUNTIF(D75:AG75,"●")</f>
        <v>0</v>
      </c>
      <c r="AQ75" s="1158">
        <f>+AP75+AQ67</f>
        <v>0</v>
      </c>
      <c r="AS75" s="1840"/>
      <c r="AT75" s="734" t="s">
        <v>925</v>
      </c>
      <c r="AU75" s="740">
        <f>IFERROR(+AU74/AU73,"")</f>
        <v>0</v>
      </c>
      <c r="AV75" s="741" t="str">
        <f>IF(AU75="","",IF(AU75&gt;=0.285,"4週8休以上",IF(AU75&gt;=0.25,"4週7休以上4週8休未満",IF(AU75&gt;=0.214,"4週6休以上4週7休未満",IF(0.214&gt;AU75,"4週6休未満")))))</f>
        <v>4週6休未満</v>
      </c>
      <c r="AX75" s="752"/>
      <c r="AY75" s="752"/>
      <c r="AZ75" s="752"/>
      <c r="BB75" s="1154" t="s">
        <v>927</v>
      </c>
      <c r="BC75" s="1155"/>
      <c r="BD75" s="1155"/>
      <c r="BE75" s="1155"/>
      <c r="BF75" s="1155"/>
      <c r="BG75" s="1155"/>
      <c r="BH75" s="1155"/>
      <c r="BI75" s="1155"/>
      <c r="BJ75" s="1155"/>
      <c r="BK75" s="1155"/>
      <c r="BL75" s="1155"/>
      <c r="BM75" s="1155"/>
      <c r="BN75" s="1155"/>
      <c r="BO75" s="1155"/>
      <c r="BP75" s="1155"/>
      <c r="BQ75" s="1155"/>
      <c r="BR75" s="1155"/>
      <c r="BS75" s="1155"/>
      <c r="BT75" s="1155"/>
      <c r="BU75" s="1155"/>
      <c r="BV75" s="1155"/>
      <c r="BW75" s="1155"/>
      <c r="BX75" s="1155"/>
      <c r="BY75" s="1155"/>
      <c r="BZ75" s="1155"/>
      <c r="CA75" s="1155"/>
      <c r="CB75" s="1155"/>
      <c r="CC75" s="1155"/>
      <c r="CD75" s="1155"/>
      <c r="CE75" s="1155"/>
      <c r="CF75" s="1155"/>
      <c r="CG75" s="1173"/>
      <c r="CH75" s="1174"/>
      <c r="CI75" s="1174"/>
      <c r="CJ75" s="1174"/>
      <c r="CK75" s="1174"/>
      <c r="CL75" s="1174"/>
      <c r="CM75" s="1174"/>
      <c r="CN75" s="1174"/>
      <c r="CO75" s="1177">
        <f>COUNTIF(BC75:CF75,"●")</f>
        <v>0</v>
      </c>
      <c r="CP75" s="1158">
        <f>+CO75+CP67</f>
        <v>0</v>
      </c>
      <c r="CR75" s="1840"/>
      <c r="CS75" s="734" t="s">
        <v>925</v>
      </c>
      <c r="CT75" s="740">
        <f>IFERROR(+CT74/CT73,"")</f>
        <v>0</v>
      </c>
      <c r="CU75" s="741" t="str">
        <f>IF(CT75="","",IF(CT75&gt;=0.285,"4週8休以上",IF(CT75&gt;=0.25,"4週7休以上4週8休未満",IF(CT75&gt;=0.214,"4週6休以上4週7休未満",IF(0.214&gt;CT75,"4週6休未満")))))</f>
        <v>4週6休未満</v>
      </c>
      <c r="CV75" s="1139" t="str">
        <f t="shared" si="773"/>
        <v>対象期間</v>
      </c>
      <c r="CX75" s="1154" t="s">
        <v>927</v>
      </c>
      <c r="CY75" s="1155" t="s">
        <v>930</v>
      </c>
      <c r="CZ75" s="1155" t="s">
        <v>930</v>
      </c>
      <c r="DA75" s="1155"/>
      <c r="DB75" s="1155"/>
      <c r="DC75" s="1155"/>
      <c r="DD75" s="1155"/>
      <c r="DE75" s="1155"/>
      <c r="DF75" s="1155" t="s">
        <v>930</v>
      </c>
      <c r="DG75" s="1155" t="s">
        <v>930</v>
      </c>
      <c r="DH75" s="1155"/>
      <c r="DI75" s="1155"/>
      <c r="DJ75" s="1155"/>
      <c r="DK75" s="1155"/>
      <c r="DL75" s="1155"/>
      <c r="DM75" s="1155"/>
      <c r="DN75" s="1155" t="s">
        <v>930</v>
      </c>
      <c r="DO75" s="1155"/>
      <c r="DP75" s="1155"/>
      <c r="DQ75" s="1155"/>
      <c r="DR75" s="1155"/>
      <c r="DS75" s="1155"/>
      <c r="DT75" s="1155" t="s">
        <v>930</v>
      </c>
      <c r="DU75" s="1155" t="s">
        <v>930</v>
      </c>
      <c r="DV75" s="1155"/>
      <c r="DW75" s="1155"/>
      <c r="DX75" s="1155"/>
      <c r="DY75" s="1155"/>
      <c r="DZ75" s="1155"/>
      <c r="EA75" s="1155" t="s">
        <v>930</v>
      </c>
      <c r="EB75" s="1155" t="s">
        <v>930</v>
      </c>
      <c r="EC75" s="1173"/>
      <c r="ED75" s="1174"/>
      <c r="EE75" s="1174"/>
      <c r="EF75" s="1174"/>
      <c r="EG75" s="1174"/>
      <c r="EH75" s="1174" t="s">
        <v>930</v>
      </c>
      <c r="EI75" s="1174" t="s">
        <v>930</v>
      </c>
      <c r="EJ75" s="1174"/>
      <c r="EK75" s="1177">
        <f>COUNTIF(CY75:EB75,"●")</f>
        <v>9</v>
      </c>
      <c r="EL75" s="1158">
        <f>+EK75+EL67</f>
        <v>57</v>
      </c>
      <c r="EN75" s="1840"/>
      <c r="EO75" s="734" t="s">
        <v>925</v>
      </c>
      <c r="EP75" s="740">
        <f>IFERROR(+EP74/EP73,"")</f>
        <v>0.29032258064516131</v>
      </c>
      <c r="EQ75" s="741" t="str">
        <f>IF(EP75="","",IF(EP75&gt;=0.285,"4週8休以上",IF(EP75&gt;=0.25,"4週7休以上4週8休未満",IF(EP75&gt;=0.214,"4週6休以上4週7休未満",IF(0.214&gt;EP75,"4週6休未満")))))</f>
        <v>4週8休以上</v>
      </c>
      <c r="ER75" s="752"/>
      <c r="ES75" s="752"/>
      <c r="ET75" s="752"/>
      <c r="EU75" s="752"/>
      <c r="EV75" s="752"/>
      <c r="EW75" s="752"/>
    </row>
    <row r="76" spans="1:153" s="729" customFormat="1" ht="14.25" thickBot="1">
      <c r="A76" s="1139"/>
      <c r="C76" s="778" t="s">
        <v>1956</v>
      </c>
      <c r="D76" s="1846"/>
      <c r="E76" s="1848"/>
      <c r="F76" s="1843" t="str">
        <f>IF(COUNTIF(F75:L75,"")&gt;=7,"",IF(COUNTIF(F75:L75,"●")&gt;=2,"OK","OUT"))</f>
        <v/>
      </c>
      <c r="G76" s="1844"/>
      <c r="H76" s="1844"/>
      <c r="I76" s="1844"/>
      <c r="J76" s="1844"/>
      <c r="K76" s="1844"/>
      <c r="L76" s="1845"/>
      <c r="M76" s="1843" t="str">
        <f>IF(COUNTIF(M75:S75,"")&gt;=7,"",IF(COUNTIF(M75:S75,"●")&gt;=2,"OK","OUT"))</f>
        <v/>
      </c>
      <c r="N76" s="1844"/>
      <c r="O76" s="1844"/>
      <c r="P76" s="1844"/>
      <c r="Q76" s="1844"/>
      <c r="R76" s="1844"/>
      <c r="S76" s="1845"/>
      <c r="T76" s="1843" t="str">
        <f>IF(COUNTIF(T75:Z75,"")&gt;=7,"",IF(COUNTIF(T75:Z75,"●")&gt;=2,"OK","OUT"))</f>
        <v/>
      </c>
      <c r="U76" s="1844"/>
      <c r="V76" s="1844"/>
      <c r="W76" s="1844"/>
      <c r="X76" s="1844"/>
      <c r="Y76" s="1844"/>
      <c r="Z76" s="1845"/>
      <c r="AA76" s="1843" t="str">
        <f>IF(COUNTIF(AA75:AG75,"")&gt;=7,"",IF(COUNTIF(AA75:AG75,"●")&gt;=2,"OK","OUT"))</f>
        <v/>
      </c>
      <c r="AB76" s="1844"/>
      <c r="AC76" s="1844"/>
      <c r="AD76" s="1844"/>
      <c r="AE76" s="1844"/>
      <c r="AF76" s="1844"/>
      <c r="AG76" s="1845"/>
      <c r="AH76" s="1843" t="str">
        <f>IF(COUNTIF(AH75:AN75,"")&gt;=7,"",IF(COUNTIF(AH75:AN75,"●")&gt;=2,"OK","OUT"))</f>
        <v/>
      </c>
      <c r="AI76" s="1844"/>
      <c r="AJ76" s="1844"/>
      <c r="AK76" s="1844"/>
      <c r="AL76" s="1844"/>
      <c r="AM76" s="1844"/>
      <c r="AN76" s="1845"/>
      <c r="AO76" s="1176"/>
      <c r="AP76" s="779"/>
      <c r="AQ76" s="780"/>
      <c r="AS76" s="1841"/>
      <c r="AT76" s="773" t="s">
        <v>1957</v>
      </c>
      <c r="AU76" s="1162" t="str">
        <f>IF(COUNTIF(D76:AO76,"OUT")&gt;=1,"OUT","OK")</f>
        <v>OK</v>
      </c>
      <c r="AV76" s="1153"/>
      <c r="AX76" s="752"/>
      <c r="AY76" s="752"/>
      <c r="AZ76" s="752"/>
      <c r="BB76" s="778" t="s">
        <v>1956</v>
      </c>
      <c r="BC76" s="1846"/>
      <c r="BD76" s="1848"/>
      <c r="BE76" s="1843" t="str">
        <f>IF(COUNTIF(BE75:BK75,"")&gt;=7,"",IF(COUNTIF(BE75:BK75,"●")&gt;=2,"OK","OUT"))</f>
        <v/>
      </c>
      <c r="BF76" s="1844"/>
      <c r="BG76" s="1844"/>
      <c r="BH76" s="1844"/>
      <c r="BI76" s="1844"/>
      <c r="BJ76" s="1844"/>
      <c r="BK76" s="1845"/>
      <c r="BL76" s="1843" t="str">
        <f>IF(COUNTIF(BL75:BR75,"")&gt;=7,"",IF(COUNTIF(BL75:BR75,"●")&gt;=2,"OK","OUT"))</f>
        <v/>
      </c>
      <c r="BM76" s="1844"/>
      <c r="BN76" s="1844"/>
      <c r="BO76" s="1844"/>
      <c r="BP76" s="1844"/>
      <c r="BQ76" s="1844"/>
      <c r="BR76" s="1845"/>
      <c r="BS76" s="1843" t="str">
        <f>IF(COUNTIF(BS75:BY75,"")&gt;=7,"",IF(COUNTIF(BS75:BY75,"●")&gt;=2,"OK","OUT"))</f>
        <v/>
      </c>
      <c r="BT76" s="1844"/>
      <c r="BU76" s="1844"/>
      <c r="BV76" s="1844"/>
      <c r="BW76" s="1844"/>
      <c r="BX76" s="1844"/>
      <c r="BY76" s="1845"/>
      <c r="BZ76" s="1843" t="str">
        <f>IF(COUNTIF(BZ75:CF75,"")&gt;=7,"",IF(COUNTIF(BZ75:CF75,"●")&gt;=2,"OK","OUT"))</f>
        <v/>
      </c>
      <c r="CA76" s="1844"/>
      <c r="CB76" s="1844"/>
      <c r="CC76" s="1844"/>
      <c r="CD76" s="1844"/>
      <c r="CE76" s="1844"/>
      <c r="CF76" s="1845"/>
      <c r="CG76" s="1843" t="str">
        <f>IF(COUNTIF(CG75:CM75,"")&gt;=7,"",IF(COUNTIF(CG75:CM75,"●")&gt;=2,"OK","OUT"))</f>
        <v/>
      </c>
      <c r="CH76" s="1844"/>
      <c r="CI76" s="1844"/>
      <c r="CJ76" s="1844"/>
      <c r="CK76" s="1844"/>
      <c r="CL76" s="1844"/>
      <c r="CM76" s="1845"/>
      <c r="CN76" s="1183"/>
      <c r="CO76" s="779"/>
      <c r="CP76" s="780"/>
      <c r="CR76" s="1841"/>
      <c r="CS76" s="773" t="s">
        <v>1957</v>
      </c>
      <c r="CT76" s="1162" t="str">
        <f>IF(COUNTIF(BC76:CN76,"OUT")&gt;=1,"OUT","OK")</f>
        <v>OK</v>
      </c>
      <c r="CU76" s="1153"/>
      <c r="CV76" s="1139"/>
      <c r="CX76" s="778" t="s">
        <v>1956</v>
      </c>
      <c r="CY76" s="1846"/>
      <c r="CZ76" s="1848"/>
      <c r="DA76" s="1843" t="str">
        <f>IF(COUNTIF(DA75:DG75,"")&gt;=7,"",IF(COUNTIF(DA75:DG75,"●")&gt;=2,"OK","OUT"))</f>
        <v>OK</v>
      </c>
      <c r="DB76" s="1844"/>
      <c r="DC76" s="1844"/>
      <c r="DD76" s="1844"/>
      <c r="DE76" s="1844"/>
      <c r="DF76" s="1844"/>
      <c r="DG76" s="1845"/>
      <c r="DH76" s="1843" t="str">
        <f>IF(COUNTIF(DH75:DN75,"")&gt;=7,"",IF(COUNTIF(DH75:DN75,"●")&gt;=2,"OK","OUT"))</f>
        <v>OUT</v>
      </c>
      <c r="DI76" s="1844"/>
      <c r="DJ76" s="1844"/>
      <c r="DK76" s="1844"/>
      <c r="DL76" s="1844"/>
      <c r="DM76" s="1844"/>
      <c r="DN76" s="1845"/>
      <c r="DO76" s="1843" t="str">
        <f>IF(COUNTIF(DO75:DU75,"")&gt;=7,"",IF(COUNTIF(DO75:DU75,"●")&gt;=2,"OK","OUT"))</f>
        <v>OK</v>
      </c>
      <c r="DP76" s="1844"/>
      <c r="DQ76" s="1844"/>
      <c r="DR76" s="1844"/>
      <c r="DS76" s="1844"/>
      <c r="DT76" s="1844"/>
      <c r="DU76" s="1845"/>
      <c r="DV76" s="1843" t="str">
        <f>IF(COUNTIF(DV75:EB75,"")&gt;=7,"",IF(COUNTIF(DV75:EB75,"●")&gt;=2,"OK","OUT"))</f>
        <v>OK</v>
      </c>
      <c r="DW76" s="1844"/>
      <c r="DX76" s="1844"/>
      <c r="DY76" s="1844"/>
      <c r="DZ76" s="1844"/>
      <c r="EA76" s="1844"/>
      <c r="EB76" s="1845"/>
      <c r="EC76" s="1843" t="str">
        <f>IF(COUNTIF(EC75:EI75,"")&gt;=7,"",IF(COUNTIF(EC75:EI75,"●")&gt;=2,"OK","OUT"))</f>
        <v>OK</v>
      </c>
      <c r="ED76" s="1844"/>
      <c r="EE76" s="1844"/>
      <c r="EF76" s="1844"/>
      <c r="EG76" s="1844"/>
      <c r="EH76" s="1844"/>
      <c r="EI76" s="1845"/>
      <c r="EJ76" s="1183"/>
      <c r="EK76" s="779"/>
      <c r="EL76" s="780"/>
      <c r="EN76" s="1841"/>
      <c r="EO76" s="773" t="s">
        <v>1957</v>
      </c>
      <c r="EP76" s="1162" t="str">
        <f>IF(COUNTIF(CY76:EJ76,"OUT")&gt;=1,"OUT","OK")</f>
        <v>OUT</v>
      </c>
      <c r="EQ76" s="1153"/>
      <c r="ER76" s="752"/>
      <c r="ES76" s="752"/>
      <c r="ET76" s="752"/>
      <c r="EU76" s="752"/>
      <c r="EV76" s="752"/>
      <c r="EW76" s="752"/>
    </row>
    <row r="77" spans="1:153" ht="14.25" thickBot="1">
      <c r="A77" s="1139" t="str">
        <f t="shared" si="772"/>
        <v>対象期間</v>
      </c>
      <c r="AX77" s="708"/>
      <c r="AY77" s="708"/>
      <c r="AZ77" s="708"/>
      <c r="CV77" s="1139" t="str">
        <f t="shared" si="773"/>
        <v>対象期間</v>
      </c>
      <c r="ER77" s="708"/>
      <c r="ES77" s="708"/>
      <c r="ET77" s="708"/>
      <c r="EU77" s="708"/>
      <c r="EV77" s="708"/>
      <c r="EW77" s="708"/>
    </row>
    <row r="78" spans="1:153" ht="13.5" customHeight="1">
      <c r="A78" s="1139" t="str">
        <f t="shared" ref="A78:A85" si="888">IF($AU$78="","","対象期間")</f>
        <v>対象期間</v>
      </c>
      <c r="C78" s="733" t="s">
        <v>917</v>
      </c>
      <c r="D78" s="1819">
        <f>D70+MONTH(1)</f>
        <v>12</v>
      </c>
      <c r="E78" s="1820"/>
      <c r="F78" s="1820"/>
      <c r="G78" s="1820"/>
      <c r="H78" s="1820"/>
      <c r="I78" s="1820"/>
      <c r="J78" s="1820"/>
      <c r="K78" s="1820"/>
      <c r="L78" s="1820"/>
      <c r="M78" s="1820"/>
      <c r="N78" s="1820"/>
      <c r="O78" s="1820"/>
      <c r="P78" s="1820"/>
      <c r="Q78" s="1820"/>
      <c r="R78" s="1820"/>
      <c r="S78" s="1820"/>
      <c r="T78" s="1820"/>
      <c r="U78" s="1820"/>
      <c r="V78" s="1820"/>
      <c r="W78" s="1820"/>
      <c r="X78" s="1820"/>
      <c r="Y78" s="1820"/>
      <c r="Z78" s="1820"/>
      <c r="AA78" s="1820"/>
      <c r="AB78" s="1820"/>
      <c r="AC78" s="1820"/>
      <c r="AD78" s="1820"/>
      <c r="AE78" s="1820"/>
      <c r="AF78" s="1820"/>
      <c r="AG78" s="1820"/>
      <c r="AH78" s="1820"/>
      <c r="AI78" s="1836">
        <f>MONTH(D78+1)</f>
        <v>1</v>
      </c>
      <c r="AJ78" s="1837"/>
      <c r="AK78" s="1837"/>
      <c r="AL78" s="1837"/>
      <c r="AM78" s="1837"/>
      <c r="AN78" s="1837"/>
      <c r="AO78" s="1842"/>
      <c r="AP78" s="1821" t="s">
        <v>918</v>
      </c>
      <c r="AQ78" s="1824" t="s">
        <v>919</v>
      </c>
      <c r="AS78" s="1827" t="s">
        <v>920</v>
      </c>
      <c r="AT78" s="734" t="s">
        <v>921</v>
      </c>
      <c r="AU78" s="735">
        <f>IF(IF(MONTH(入力表!$E$6)=12,YEAR(入力表!$E$6)+1&amp;"01",YEAR(入力表!$E$6)&amp;TEXT(MONTH(入力表!$E$6)+1,"00"))&gt;YEAR($D78)&amp;TEXT(MONTH($D78),"00"),COUNTIF(D82:AH82,"")+COUNTIF(D82:AH82,"○"),"")</f>
        <v>31</v>
      </c>
      <c r="AV78" s="1137"/>
      <c r="AX78" s="708"/>
      <c r="AY78" s="708"/>
      <c r="AZ78" s="708"/>
      <c r="BB78" s="733" t="s">
        <v>917</v>
      </c>
      <c r="BC78" s="1819">
        <f>BC70+MONTH(1)</f>
        <v>12</v>
      </c>
      <c r="BD78" s="1820"/>
      <c r="BE78" s="1820"/>
      <c r="BF78" s="1820"/>
      <c r="BG78" s="1820"/>
      <c r="BH78" s="1820"/>
      <c r="BI78" s="1820"/>
      <c r="BJ78" s="1820"/>
      <c r="BK78" s="1820"/>
      <c r="BL78" s="1820"/>
      <c r="BM78" s="1820"/>
      <c r="BN78" s="1820"/>
      <c r="BO78" s="1820"/>
      <c r="BP78" s="1820"/>
      <c r="BQ78" s="1820"/>
      <c r="BR78" s="1820"/>
      <c r="BS78" s="1820"/>
      <c r="BT78" s="1820"/>
      <c r="BU78" s="1820"/>
      <c r="BV78" s="1820"/>
      <c r="BW78" s="1820"/>
      <c r="BX78" s="1820"/>
      <c r="BY78" s="1820"/>
      <c r="BZ78" s="1820"/>
      <c r="CA78" s="1820"/>
      <c r="CB78" s="1820"/>
      <c r="CC78" s="1820"/>
      <c r="CD78" s="1820"/>
      <c r="CE78" s="1820"/>
      <c r="CF78" s="1820"/>
      <c r="CG78" s="1820"/>
      <c r="CH78" s="1836">
        <f>MONTH(BC78+1)</f>
        <v>1</v>
      </c>
      <c r="CI78" s="1837"/>
      <c r="CJ78" s="1837"/>
      <c r="CK78" s="1837"/>
      <c r="CL78" s="1837"/>
      <c r="CM78" s="1837"/>
      <c r="CN78" s="1842"/>
      <c r="CO78" s="1821" t="s">
        <v>918</v>
      </c>
      <c r="CP78" s="1824" t="s">
        <v>919</v>
      </c>
      <c r="CR78" s="1827" t="s">
        <v>920</v>
      </c>
      <c r="CS78" s="734" t="s">
        <v>921</v>
      </c>
      <c r="CT78" s="735">
        <f>IF(IF(MONTH(入力表!$E$6)=12,YEAR(入力表!$E$6)+1&amp;"01",YEAR(入力表!$E$6)&amp;TEXT(MONTH(入力表!$E$6)+1,"00"))&gt;YEAR($D78)&amp;TEXT(MONTH($D78),"00"),COUNTIF(BC82:CG82,"")+COUNTIF(BC82:CG82,"○"),"")</f>
        <v>28</v>
      </c>
      <c r="CU78" s="1137"/>
      <c r="CV78" s="1139" t="str">
        <f t="shared" ref="CV78:CV85" si="889">IF($AU$78="","","対象期間")</f>
        <v>対象期間</v>
      </c>
      <c r="CX78" s="733" t="s">
        <v>917</v>
      </c>
      <c r="CY78" s="1819">
        <f>CY70+MONTH(1)</f>
        <v>12</v>
      </c>
      <c r="CZ78" s="1820"/>
      <c r="DA78" s="1820"/>
      <c r="DB78" s="1820"/>
      <c r="DC78" s="1820"/>
      <c r="DD78" s="1820"/>
      <c r="DE78" s="1820"/>
      <c r="DF78" s="1820"/>
      <c r="DG78" s="1820"/>
      <c r="DH78" s="1820"/>
      <c r="DI78" s="1820"/>
      <c r="DJ78" s="1820"/>
      <c r="DK78" s="1820"/>
      <c r="DL78" s="1820"/>
      <c r="DM78" s="1820"/>
      <c r="DN78" s="1820"/>
      <c r="DO78" s="1820"/>
      <c r="DP78" s="1820"/>
      <c r="DQ78" s="1820"/>
      <c r="DR78" s="1820"/>
      <c r="DS78" s="1820"/>
      <c r="DT78" s="1820"/>
      <c r="DU78" s="1820"/>
      <c r="DV78" s="1820"/>
      <c r="DW78" s="1820"/>
      <c r="DX78" s="1820"/>
      <c r="DY78" s="1820"/>
      <c r="DZ78" s="1820"/>
      <c r="EA78" s="1820"/>
      <c r="EB78" s="1820"/>
      <c r="EC78" s="1820"/>
      <c r="ED78" s="1836">
        <f>MONTH(CY78+1)</f>
        <v>1</v>
      </c>
      <c r="EE78" s="1837"/>
      <c r="EF78" s="1837"/>
      <c r="EG78" s="1837"/>
      <c r="EH78" s="1837"/>
      <c r="EI78" s="1837"/>
      <c r="EJ78" s="1842"/>
      <c r="EK78" s="1821" t="s">
        <v>918</v>
      </c>
      <c r="EL78" s="1824" t="s">
        <v>919</v>
      </c>
      <c r="EN78" s="1827" t="s">
        <v>920</v>
      </c>
      <c r="EO78" s="734" t="s">
        <v>921</v>
      </c>
      <c r="EP78" s="735">
        <f>IF(IF(MONTH(入力表!$E$6)=12,YEAR(入力表!$E$6)+1&amp;"01",YEAR(入力表!$E$6)&amp;TEXT(MONTH(入力表!$E$6)+1,"00"))&gt;YEAR($D78)&amp;TEXT(MONTH($D78),"00"),COUNTIF(CY82:EC82,"")+COUNTIF(CY82:EC82,"○"),"")</f>
        <v>28</v>
      </c>
      <c r="EQ78" s="1137"/>
      <c r="ER78" s="708"/>
      <c r="ES78" s="708"/>
      <c r="ET78" s="708"/>
      <c r="EU78" s="708"/>
      <c r="EV78" s="708"/>
      <c r="EW78" s="708"/>
    </row>
    <row r="79" spans="1:153" ht="14.25" thickBot="1">
      <c r="A79" s="1139" t="str">
        <f t="shared" si="888"/>
        <v>対象期間</v>
      </c>
      <c r="C79" s="736" t="s">
        <v>922</v>
      </c>
      <c r="D79" s="774">
        <f>DATE($M$7,D78,1)</f>
        <v>45992</v>
      </c>
      <c r="E79" s="774">
        <f>D79+1</f>
        <v>45993</v>
      </c>
      <c r="F79" s="774">
        <f t="shared" ref="F79" si="890">E79+1</f>
        <v>45994</v>
      </c>
      <c r="G79" s="737">
        <f t="shared" ref="G79" si="891">F79+1</f>
        <v>45995</v>
      </c>
      <c r="H79" s="737">
        <f t="shared" ref="H79" si="892">G79+1</f>
        <v>45996</v>
      </c>
      <c r="I79" s="737">
        <f t="shared" ref="I79" si="893">H79+1</f>
        <v>45997</v>
      </c>
      <c r="J79" s="737">
        <f t="shared" ref="J79" si="894">I79+1</f>
        <v>45998</v>
      </c>
      <c r="K79" s="737">
        <f t="shared" ref="K79" si="895">J79+1</f>
        <v>45999</v>
      </c>
      <c r="L79" s="737">
        <f t="shared" ref="L79" si="896">K79+1</f>
        <v>46000</v>
      </c>
      <c r="M79" s="737">
        <f t="shared" ref="M79" si="897">L79+1</f>
        <v>46001</v>
      </c>
      <c r="N79" s="737">
        <f t="shared" ref="N79" si="898">M79+1</f>
        <v>46002</v>
      </c>
      <c r="O79" s="737">
        <f t="shared" ref="O79" si="899">N79+1</f>
        <v>46003</v>
      </c>
      <c r="P79" s="737">
        <f t="shared" ref="P79" si="900">O79+1</f>
        <v>46004</v>
      </c>
      <c r="Q79" s="737">
        <f t="shared" ref="Q79" si="901">P79+1</f>
        <v>46005</v>
      </c>
      <c r="R79" s="737">
        <f t="shared" ref="R79" si="902">Q79+1</f>
        <v>46006</v>
      </c>
      <c r="S79" s="737">
        <f t="shared" ref="S79" si="903">R79+1</f>
        <v>46007</v>
      </c>
      <c r="T79" s="737">
        <f t="shared" ref="T79" si="904">S79+1</f>
        <v>46008</v>
      </c>
      <c r="U79" s="737">
        <f t="shared" ref="U79" si="905">T79+1</f>
        <v>46009</v>
      </c>
      <c r="V79" s="737">
        <f t="shared" ref="V79" si="906">U79+1</f>
        <v>46010</v>
      </c>
      <c r="W79" s="737">
        <f t="shared" ref="W79" si="907">V79+1</f>
        <v>46011</v>
      </c>
      <c r="X79" s="737">
        <f t="shared" ref="X79" si="908">W79+1</f>
        <v>46012</v>
      </c>
      <c r="Y79" s="737">
        <f t="shared" ref="Y79" si="909">X79+1</f>
        <v>46013</v>
      </c>
      <c r="Z79" s="737">
        <f t="shared" ref="Z79" si="910">Y79+1</f>
        <v>46014</v>
      </c>
      <c r="AA79" s="737">
        <f t="shared" ref="AA79" si="911">Z79+1</f>
        <v>46015</v>
      </c>
      <c r="AB79" s="737">
        <f t="shared" ref="AB79" si="912">AA79+1</f>
        <v>46016</v>
      </c>
      <c r="AC79" s="737">
        <f t="shared" ref="AC79" si="913">AB79+1</f>
        <v>46017</v>
      </c>
      <c r="AD79" s="737">
        <f t="shared" ref="AD79" si="914">AC79+1</f>
        <v>46018</v>
      </c>
      <c r="AE79" s="737">
        <f t="shared" ref="AE79" si="915">AD79+1</f>
        <v>46019</v>
      </c>
      <c r="AF79" s="737">
        <f t="shared" ref="AF79" si="916">AE79+1</f>
        <v>46020</v>
      </c>
      <c r="AG79" s="737">
        <f t="shared" ref="AG79" si="917">AF79+1</f>
        <v>46021</v>
      </c>
      <c r="AH79" s="1148">
        <f t="shared" ref="AH79" si="918">AG79+1</f>
        <v>46022</v>
      </c>
      <c r="AI79" s="1168">
        <f t="shared" ref="AI79" si="919">AH79+1</f>
        <v>46023</v>
      </c>
      <c r="AJ79" s="1168">
        <f t="shared" ref="AJ79" si="920">AI79+1</f>
        <v>46024</v>
      </c>
      <c r="AK79" s="1168">
        <f t="shared" ref="AK79" si="921">AJ79+1</f>
        <v>46025</v>
      </c>
      <c r="AL79" s="1168">
        <f t="shared" ref="AL79" si="922">AK79+1</f>
        <v>46026</v>
      </c>
      <c r="AM79" s="1168">
        <f t="shared" ref="AM79" si="923">AL79+1</f>
        <v>46027</v>
      </c>
      <c r="AN79" s="1168">
        <f t="shared" ref="AN79" si="924">AM79+1</f>
        <v>46028</v>
      </c>
      <c r="AO79" s="1168">
        <f t="shared" ref="AO79" si="925">AN79+1</f>
        <v>46029</v>
      </c>
      <c r="AP79" s="1822"/>
      <c r="AQ79" s="1825"/>
      <c r="AS79" s="1827"/>
      <c r="AT79" s="734" t="s">
        <v>923</v>
      </c>
      <c r="AU79" s="739">
        <f>IF(IF(MONTH(入力表!$E$6)=12,YEAR(入力表!$E$6)+1&amp;"01",YEAR(入力表!$E$6)&amp;TEXT(MONTH(入力表!$E$6)+1,"00"))&gt;YEAR($D78)&amp;TEXT(MONTH($D78),"00"),COUNTIF(D82:AH82,"○"),"")</f>
        <v>0</v>
      </c>
      <c r="AX79" s="708"/>
      <c r="AY79" s="708"/>
      <c r="AZ79" s="708"/>
      <c r="BB79" s="736" t="s">
        <v>922</v>
      </c>
      <c r="BC79" s="774">
        <f>DATE($M$7,BC78,1)</f>
        <v>45992</v>
      </c>
      <c r="BD79" s="774">
        <f>BC79+1</f>
        <v>45993</v>
      </c>
      <c r="BE79" s="774">
        <f t="shared" ref="BE79" si="926">BD79+1</f>
        <v>45994</v>
      </c>
      <c r="BF79" s="737">
        <f t="shared" ref="BF79" si="927">BE79+1</f>
        <v>45995</v>
      </c>
      <c r="BG79" s="737">
        <f t="shared" ref="BG79" si="928">BF79+1</f>
        <v>45996</v>
      </c>
      <c r="BH79" s="737">
        <f t="shared" ref="BH79" si="929">BG79+1</f>
        <v>45997</v>
      </c>
      <c r="BI79" s="737">
        <f t="shared" ref="BI79" si="930">BH79+1</f>
        <v>45998</v>
      </c>
      <c r="BJ79" s="737">
        <f t="shared" ref="BJ79" si="931">BI79+1</f>
        <v>45999</v>
      </c>
      <c r="BK79" s="737">
        <f t="shared" ref="BK79" si="932">BJ79+1</f>
        <v>46000</v>
      </c>
      <c r="BL79" s="737">
        <f t="shared" ref="BL79" si="933">BK79+1</f>
        <v>46001</v>
      </c>
      <c r="BM79" s="737">
        <f t="shared" ref="BM79" si="934">BL79+1</f>
        <v>46002</v>
      </c>
      <c r="BN79" s="737">
        <f t="shared" ref="BN79" si="935">BM79+1</f>
        <v>46003</v>
      </c>
      <c r="BO79" s="737">
        <f t="shared" ref="BO79" si="936">BN79+1</f>
        <v>46004</v>
      </c>
      <c r="BP79" s="737">
        <f t="shared" ref="BP79" si="937">BO79+1</f>
        <v>46005</v>
      </c>
      <c r="BQ79" s="737">
        <f t="shared" ref="BQ79" si="938">BP79+1</f>
        <v>46006</v>
      </c>
      <c r="BR79" s="737">
        <f t="shared" ref="BR79" si="939">BQ79+1</f>
        <v>46007</v>
      </c>
      <c r="BS79" s="737">
        <f t="shared" ref="BS79" si="940">BR79+1</f>
        <v>46008</v>
      </c>
      <c r="BT79" s="737">
        <f t="shared" ref="BT79" si="941">BS79+1</f>
        <v>46009</v>
      </c>
      <c r="BU79" s="737">
        <f t="shared" ref="BU79" si="942">BT79+1</f>
        <v>46010</v>
      </c>
      <c r="BV79" s="737">
        <f t="shared" ref="BV79" si="943">BU79+1</f>
        <v>46011</v>
      </c>
      <c r="BW79" s="737">
        <f t="shared" ref="BW79" si="944">BV79+1</f>
        <v>46012</v>
      </c>
      <c r="BX79" s="737">
        <f t="shared" ref="BX79" si="945">BW79+1</f>
        <v>46013</v>
      </c>
      <c r="BY79" s="737">
        <f t="shared" ref="BY79" si="946">BX79+1</f>
        <v>46014</v>
      </c>
      <c r="BZ79" s="737">
        <f t="shared" ref="BZ79" si="947">BY79+1</f>
        <v>46015</v>
      </c>
      <c r="CA79" s="737">
        <f t="shared" ref="CA79" si="948">BZ79+1</f>
        <v>46016</v>
      </c>
      <c r="CB79" s="737">
        <f t="shared" ref="CB79" si="949">CA79+1</f>
        <v>46017</v>
      </c>
      <c r="CC79" s="737">
        <f t="shared" ref="CC79" si="950">CB79+1</f>
        <v>46018</v>
      </c>
      <c r="CD79" s="737">
        <f t="shared" ref="CD79" si="951">CC79+1</f>
        <v>46019</v>
      </c>
      <c r="CE79" s="1223">
        <f t="shared" ref="CE79" si="952">CD79+1</f>
        <v>46020</v>
      </c>
      <c r="CF79" s="1223">
        <f t="shared" ref="CF79" si="953">CE79+1</f>
        <v>46021</v>
      </c>
      <c r="CG79" s="1224">
        <f t="shared" ref="CG79" si="954">CF79+1</f>
        <v>46022</v>
      </c>
      <c r="CH79" s="1223">
        <f t="shared" ref="CH79" si="955">CG79+1</f>
        <v>46023</v>
      </c>
      <c r="CI79" s="1223">
        <f t="shared" ref="CI79" si="956">CH79+1</f>
        <v>46024</v>
      </c>
      <c r="CJ79" s="1223">
        <f t="shared" ref="CJ79" si="957">CI79+1</f>
        <v>46025</v>
      </c>
      <c r="CK79" s="1168">
        <f t="shared" ref="CK79" si="958">CJ79+1</f>
        <v>46026</v>
      </c>
      <c r="CL79" s="1168">
        <f t="shared" ref="CL79" si="959">CK79+1</f>
        <v>46027</v>
      </c>
      <c r="CM79" s="1168">
        <f t="shared" ref="CM79" si="960">CL79+1</f>
        <v>46028</v>
      </c>
      <c r="CN79" s="1168">
        <f t="shared" ref="CN79" si="961">CM79+1</f>
        <v>46029</v>
      </c>
      <c r="CO79" s="1822"/>
      <c r="CP79" s="1825"/>
      <c r="CR79" s="1827"/>
      <c r="CS79" s="734" t="s">
        <v>923</v>
      </c>
      <c r="CT79" s="739">
        <f>IF(IF(MONTH(入力表!$E$6)=12,YEAR(入力表!$E$6)+1&amp;"01",YEAR(入力表!$E$6)&amp;TEXT(MONTH(入力表!$E$6)+1,"00"))&gt;YEAR($D78)&amp;TEXT(MONTH($D78),"00"),COUNTIF(BC82:CG82,"○"),"")</f>
        <v>8</v>
      </c>
      <c r="CV79" s="1139" t="str">
        <f t="shared" si="889"/>
        <v>対象期間</v>
      </c>
      <c r="CX79" s="736" t="s">
        <v>922</v>
      </c>
      <c r="CY79" s="774">
        <f>DATE($M$7,CY78,1)</f>
        <v>45992</v>
      </c>
      <c r="CZ79" s="774">
        <f>CY79+1</f>
        <v>45993</v>
      </c>
      <c r="DA79" s="774">
        <f t="shared" ref="DA79" si="962">CZ79+1</f>
        <v>45994</v>
      </c>
      <c r="DB79" s="737">
        <f t="shared" ref="DB79" si="963">DA79+1</f>
        <v>45995</v>
      </c>
      <c r="DC79" s="737">
        <f t="shared" ref="DC79" si="964">DB79+1</f>
        <v>45996</v>
      </c>
      <c r="DD79" s="737">
        <f t="shared" ref="DD79" si="965">DC79+1</f>
        <v>45997</v>
      </c>
      <c r="DE79" s="737">
        <f t="shared" ref="DE79" si="966">DD79+1</f>
        <v>45998</v>
      </c>
      <c r="DF79" s="737">
        <f t="shared" ref="DF79" si="967">DE79+1</f>
        <v>45999</v>
      </c>
      <c r="DG79" s="737">
        <f t="shared" ref="DG79" si="968">DF79+1</f>
        <v>46000</v>
      </c>
      <c r="DH79" s="737">
        <f t="shared" ref="DH79" si="969">DG79+1</f>
        <v>46001</v>
      </c>
      <c r="DI79" s="737">
        <f t="shared" ref="DI79" si="970">DH79+1</f>
        <v>46002</v>
      </c>
      <c r="DJ79" s="737">
        <f t="shared" ref="DJ79" si="971">DI79+1</f>
        <v>46003</v>
      </c>
      <c r="DK79" s="737">
        <f t="shared" ref="DK79" si="972">DJ79+1</f>
        <v>46004</v>
      </c>
      <c r="DL79" s="737">
        <f t="shared" ref="DL79" si="973">DK79+1</f>
        <v>46005</v>
      </c>
      <c r="DM79" s="737">
        <f t="shared" ref="DM79" si="974">DL79+1</f>
        <v>46006</v>
      </c>
      <c r="DN79" s="737">
        <f t="shared" ref="DN79" si="975">DM79+1</f>
        <v>46007</v>
      </c>
      <c r="DO79" s="737">
        <f t="shared" ref="DO79" si="976">DN79+1</f>
        <v>46008</v>
      </c>
      <c r="DP79" s="737">
        <f t="shared" ref="DP79" si="977">DO79+1</f>
        <v>46009</v>
      </c>
      <c r="DQ79" s="737">
        <f t="shared" ref="DQ79" si="978">DP79+1</f>
        <v>46010</v>
      </c>
      <c r="DR79" s="737">
        <f t="shared" ref="DR79" si="979">DQ79+1</f>
        <v>46011</v>
      </c>
      <c r="DS79" s="737">
        <f t="shared" ref="DS79" si="980">DR79+1</f>
        <v>46012</v>
      </c>
      <c r="DT79" s="737">
        <f t="shared" ref="DT79" si="981">DS79+1</f>
        <v>46013</v>
      </c>
      <c r="DU79" s="737">
        <f t="shared" ref="DU79" si="982">DT79+1</f>
        <v>46014</v>
      </c>
      <c r="DV79" s="737">
        <f t="shared" ref="DV79" si="983">DU79+1</f>
        <v>46015</v>
      </c>
      <c r="DW79" s="737">
        <f t="shared" ref="DW79" si="984">DV79+1</f>
        <v>46016</v>
      </c>
      <c r="DX79" s="737">
        <f t="shared" ref="DX79" si="985">DW79+1</f>
        <v>46017</v>
      </c>
      <c r="DY79" s="737">
        <f t="shared" ref="DY79" si="986">DX79+1</f>
        <v>46018</v>
      </c>
      <c r="DZ79" s="737">
        <f t="shared" ref="DZ79" si="987">DY79+1</f>
        <v>46019</v>
      </c>
      <c r="EA79" s="1223">
        <f t="shared" ref="EA79" si="988">DZ79+1</f>
        <v>46020</v>
      </c>
      <c r="EB79" s="1223">
        <f t="shared" ref="EB79" si="989">EA79+1</f>
        <v>46021</v>
      </c>
      <c r="EC79" s="1224">
        <f t="shared" ref="EC79" si="990">EB79+1</f>
        <v>46022</v>
      </c>
      <c r="ED79" s="1223">
        <f t="shared" ref="ED79" si="991">EC79+1</f>
        <v>46023</v>
      </c>
      <c r="EE79" s="1223">
        <f t="shared" ref="EE79" si="992">ED79+1</f>
        <v>46024</v>
      </c>
      <c r="EF79" s="1223">
        <f t="shared" ref="EF79" si="993">EE79+1</f>
        <v>46025</v>
      </c>
      <c r="EG79" s="1168">
        <f t="shared" ref="EG79" si="994">EF79+1</f>
        <v>46026</v>
      </c>
      <c r="EH79" s="1168">
        <f t="shared" ref="EH79" si="995">EG79+1</f>
        <v>46027</v>
      </c>
      <c r="EI79" s="1168">
        <f t="shared" ref="EI79" si="996">EH79+1</f>
        <v>46028</v>
      </c>
      <c r="EJ79" s="1168">
        <f t="shared" ref="EJ79" si="997">EI79+1</f>
        <v>46029</v>
      </c>
      <c r="EK79" s="1822"/>
      <c r="EL79" s="1825"/>
      <c r="EN79" s="1827"/>
      <c r="EO79" s="734" t="s">
        <v>923</v>
      </c>
      <c r="EP79" s="739">
        <f>IF(IF(MONTH(入力表!$E$6)=12,YEAR(入力表!$E$6)+1&amp;"01",YEAR(入力表!$E$6)&amp;TEXT(MONTH(入力表!$E$6)+1,"00"))&gt;YEAR($D78)&amp;TEXT(MONTH($D78),"00"),COUNTIF(CY82:EC82,"○"),"")</f>
        <v>8</v>
      </c>
      <c r="ER79" s="708"/>
      <c r="ES79" s="708"/>
      <c r="ET79" s="708"/>
      <c r="EU79" s="708"/>
      <c r="EV79" s="708"/>
      <c r="EW79" s="708"/>
    </row>
    <row r="80" spans="1:153" ht="14.25" thickBot="1">
      <c r="A80" s="1139" t="str">
        <f t="shared" si="888"/>
        <v>対象期間</v>
      </c>
      <c r="C80" s="736" t="s">
        <v>924</v>
      </c>
      <c r="D80" s="1146" t="str">
        <f>TEXT(WEEKDAY(+D79),"aaa")</f>
        <v>月</v>
      </c>
      <c r="E80" s="1146" t="str">
        <f>TEXT(WEEKDAY(+E79),"aaa")</f>
        <v>火</v>
      </c>
      <c r="F80" s="1146" t="str">
        <f t="shared" ref="F80:AE80" si="998">TEXT(WEEKDAY(+F79),"aaa")</f>
        <v>水</v>
      </c>
      <c r="G80" s="1147" t="str">
        <f t="shared" si="998"/>
        <v>木</v>
      </c>
      <c r="H80" s="1147" t="str">
        <f t="shared" si="998"/>
        <v>金</v>
      </c>
      <c r="I80" s="1147" t="str">
        <f t="shared" si="998"/>
        <v>土</v>
      </c>
      <c r="J80" s="1147" t="str">
        <f t="shared" si="998"/>
        <v>日</v>
      </c>
      <c r="K80" s="1147" t="str">
        <f t="shared" si="998"/>
        <v>月</v>
      </c>
      <c r="L80" s="1147" t="str">
        <f t="shared" si="998"/>
        <v>火</v>
      </c>
      <c r="M80" s="1147" t="str">
        <f t="shared" si="998"/>
        <v>水</v>
      </c>
      <c r="N80" s="1147" t="str">
        <f t="shared" si="998"/>
        <v>木</v>
      </c>
      <c r="O80" s="1147" t="str">
        <f t="shared" si="998"/>
        <v>金</v>
      </c>
      <c r="P80" s="1147" t="str">
        <f t="shared" si="998"/>
        <v>土</v>
      </c>
      <c r="Q80" s="1147" t="str">
        <f t="shared" si="998"/>
        <v>日</v>
      </c>
      <c r="R80" s="1147" t="str">
        <f t="shared" si="998"/>
        <v>月</v>
      </c>
      <c r="S80" s="1147" t="str">
        <f t="shared" si="998"/>
        <v>火</v>
      </c>
      <c r="T80" s="1147" t="str">
        <f t="shared" si="998"/>
        <v>水</v>
      </c>
      <c r="U80" s="1147" t="str">
        <f t="shared" si="998"/>
        <v>木</v>
      </c>
      <c r="V80" s="1147" t="str">
        <f t="shared" si="998"/>
        <v>金</v>
      </c>
      <c r="W80" s="1147" t="str">
        <f t="shared" si="998"/>
        <v>土</v>
      </c>
      <c r="X80" s="1147" t="str">
        <f t="shared" si="998"/>
        <v>日</v>
      </c>
      <c r="Y80" s="1147" t="str">
        <f t="shared" si="998"/>
        <v>月</v>
      </c>
      <c r="Z80" s="1147" t="str">
        <f t="shared" si="998"/>
        <v>火</v>
      </c>
      <c r="AA80" s="1147" t="str">
        <f t="shared" si="998"/>
        <v>水</v>
      </c>
      <c r="AB80" s="1147" t="str">
        <f t="shared" si="998"/>
        <v>木</v>
      </c>
      <c r="AC80" s="1147" t="str">
        <f t="shared" si="998"/>
        <v>金</v>
      </c>
      <c r="AD80" s="1147" t="str">
        <f t="shared" si="998"/>
        <v>土</v>
      </c>
      <c r="AE80" s="1147" t="str">
        <f t="shared" si="998"/>
        <v>日</v>
      </c>
      <c r="AF80" s="1147" t="str">
        <f>IF(AF79="／","／",TEXT(WEEKDAY(+AF79),"aaa"))</f>
        <v>月</v>
      </c>
      <c r="AG80" s="1147" t="str">
        <f t="shared" ref="AG80:AO80" si="999">IF(AG79="／","／",TEXT(WEEKDAY(+AG79),"aaa"))</f>
        <v>火</v>
      </c>
      <c r="AH80" s="1149" t="str">
        <f t="shared" si="999"/>
        <v>水</v>
      </c>
      <c r="AI80" s="1170" t="str">
        <f t="shared" si="999"/>
        <v>木</v>
      </c>
      <c r="AJ80" s="1170" t="str">
        <f t="shared" si="999"/>
        <v>金</v>
      </c>
      <c r="AK80" s="1170" t="str">
        <f t="shared" si="999"/>
        <v>土</v>
      </c>
      <c r="AL80" s="1170" t="str">
        <f t="shared" si="999"/>
        <v>日</v>
      </c>
      <c r="AM80" s="1170" t="str">
        <f t="shared" si="999"/>
        <v>月</v>
      </c>
      <c r="AN80" s="1170" t="str">
        <f t="shared" si="999"/>
        <v>火</v>
      </c>
      <c r="AO80" s="1170" t="str">
        <f t="shared" si="999"/>
        <v>水</v>
      </c>
      <c r="AP80" s="1822"/>
      <c r="AQ80" s="1825"/>
      <c r="AS80" s="1827"/>
      <c r="AT80" s="734" t="s">
        <v>925</v>
      </c>
      <c r="AU80" s="740">
        <f>IFERROR(+AU79/AU78,"")</f>
        <v>0</v>
      </c>
      <c r="AV80" s="741" t="str">
        <f>IF(AU80="","",IF(AU80&gt;=0.285,"4週8休以上",IF(AU80&gt;=0.25,"4週7休以上4週8休未満",IF(AU80&gt;=0.214,"4週6休以上4週7休未満",IF(0.214&gt;AU80,"4週6休未満")))))</f>
        <v>4週6休未満</v>
      </c>
      <c r="AX80" s="708"/>
      <c r="AY80" s="708"/>
      <c r="AZ80" s="708"/>
      <c r="BB80" s="736" t="s">
        <v>924</v>
      </c>
      <c r="BC80" s="1184" t="str">
        <f>TEXT(WEEKDAY(+BC79),"aaa")</f>
        <v>月</v>
      </c>
      <c r="BD80" s="1184" t="str">
        <f>TEXT(WEEKDAY(+BD79),"aaa")</f>
        <v>火</v>
      </c>
      <c r="BE80" s="1184" t="str">
        <f t="shared" ref="BE80:CD80" si="1000">TEXT(WEEKDAY(+BE79),"aaa")</f>
        <v>水</v>
      </c>
      <c r="BF80" s="1185" t="str">
        <f t="shared" si="1000"/>
        <v>木</v>
      </c>
      <c r="BG80" s="1185" t="str">
        <f t="shared" si="1000"/>
        <v>金</v>
      </c>
      <c r="BH80" s="1185" t="str">
        <f t="shared" si="1000"/>
        <v>土</v>
      </c>
      <c r="BI80" s="1185" t="str">
        <f t="shared" si="1000"/>
        <v>日</v>
      </c>
      <c r="BJ80" s="1185" t="str">
        <f t="shared" si="1000"/>
        <v>月</v>
      </c>
      <c r="BK80" s="1185" t="str">
        <f t="shared" si="1000"/>
        <v>火</v>
      </c>
      <c r="BL80" s="1185" t="str">
        <f t="shared" si="1000"/>
        <v>水</v>
      </c>
      <c r="BM80" s="1185" t="str">
        <f t="shared" si="1000"/>
        <v>木</v>
      </c>
      <c r="BN80" s="1185" t="str">
        <f t="shared" si="1000"/>
        <v>金</v>
      </c>
      <c r="BO80" s="1185" t="str">
        <f t="shared" si="1000"/>
        <v>土</v>
      </c>
      <c r="BP80" s="1185" t="str">
        <f t="shared" si="1000"/>
        <v>日</v>
      </c>
      <c r="BQ80" s="1185" t="str">
        <f t="shared" si="1000"/>
        <v>月</v>
      </c>
      <c r="BR80" s="1185" t="str">
        <f t="shared" si="1000"/>
        <v>火</v>
      </c>
      <c r="BS80" s="1185" t="str">
        <f t="shared" si="1000"/>
        <v>水</v>
      </c>
      <c r="BT80" s="1185" t="str">
        <f t="shared" si="1000"/>
        <v>木</v>
      </c>
      <c r="BU80" s="1185" t="str">
        <f t="shared" si="1000"/>
        <v>金</v>
      </c>
      <c r="BV80" s="1185" t="str">
        <f t="shared" si="1000"/>
        <v>土</v>
      </c>
      <c r="BW80" s="1185" t="str">
        <f t="shared" si="1000"/>
        <v>日</v>
      </c>
      <c r="BX80" s="1185" t="str">
        <f t="shared" si="1000"/>
        <v>月</v>
      </c>
      <c r="BY80" s="1185" t="str">
        <f t="shared" si="1000"/>
        <v>火</v>
      </c>
      <c r="BZ80" s="1185" t="str">
        <f t="shared" si="1000"/>
        <v>水</v>
      </c>
      <c r="CA80" s="1185" t="str">
        <f t="shared" si="1000"/>
        <v>木</v>
      </c>
      <c r="CB80" s="1185" t="str">
        <f t="shared" si="1000"/>
        <v>金</v>
      </c>
      <c r="CC80" s="1185" t="str">
        <f t="shared" si="1000"/>
        <v>土</v>
      </c>
      <c r="CD80" s="1185" t="str">
        <f t="shared" si="1000"/>
        <v>日</v>
      </c>
      <c r="CE80" s="1225" t="str">
        <f>IF(CE79="／","／",TEXT(WEEKDAY(+CE79),"aaa"))</f>
        <v>月</v>
      </c>
      <c r="CF80" s="1225" t="str">
        <f t="shared" ref="CF80:CN80" si="1001">IF(CF79="／","／",TEXT(WEEKDAY(+CF79),"aaa"))</f>
        <v>火</v>
      </c>
      <c r="CG80" s="1226" t="str">
        <f t="shared" si="1001"/>
        <v>水</v>
      </c>
      <c r="CH80" s="1225" t="str">
        <f t="shared" si="1001"/>
        <v>木</v>
      </c>
      <c r="CI80" s="1225" t="str">
        <f t="shared" si="1001"/>
        <v>金</v>
      </c>
      <c r="CJ80" s="1225" t="str">
        <f t="shared" si="1001"/>
        <v>土</v>
      </c>
      <c r="CK80" s="1170" t="str">
        <f t="shared" si="1001"/>
        <v>日</v>
      </c>
      <c r="CL80" s="1170" t="str">
        <f t="shared" si="1001"/>
        <v>月</v>
      </c>
      <c r="CM80" s="1170" t="str">
        <f t="shared" si="1001"/>
        <v>火</v>
      </c>
      <c r="CN80" s="1170" t="str">
        <f t="shared" si="1001"/>
        <v>水</v>
      </c>
      <c r="CO80" s="1822"/>
      <c r="CP80" s="1825"/>
      <c r="CR80" s="1827"/>
      <c r="CS80" s="734" t="s">
        <v>925</v>
      </c>
      <c r="CT80" s="740">
        <f>IFERROR(+CT79/CT78,"")</f>
        <v>0.2857142857142857</v>
      </c>
      <c r="CU80" s="741" t="str">
        <f>IF(CT80="","",IF(CT80&gt;=0.285,"4週8休以上",IF(CT80&gt;=0.25,"4週7休以上4週8休未満",IF(CT80&gt;=0.214,"4週6休以上4週7休未満",IF(0.214&gt;CT80,"4週6休未満")))))</f>
        <v>4週8休以上</v>
      </c>
      <c r="CV80" s="1139" t="str">
        <f t="shared" si="889"/>
        <v>対象期間</v>
      </c>
      <c r="CX80" s="736" t="s">
        <v>924</v>
      </c>
      <c r="CY80" s="1184" t="str">
        <f>TEXT(WEEKDAY(+CY79),"aaa")</f>
        <v>月</v>
      </c>
      <c r="CZ80" s="1184" t="str">
        <f>TEXT(WEEKDAY(+CZ79),"aaa")</f>
        <v>火</v>
      </c>
      <c r="DA80" s="1184" t="str">
        <f t="shared" ref="DA80:DZ80" si="1002">TEXT(WEEKDAY(+DA79),"aaa")</f>
        <v>水</v>
      </c>
      <c r="DB80" s="1185" t="str">
        <f t="shared" si="1002"/>
        <v>木</v>
      </c>
      <c r="DC80" s="1185" t="str">
        <f t="shared" si="1002"/>
        <v>金</v>
      </c>
      <c r="DD80" s="1185" t="str">
        <f t="shared" si="1002"/>
        <v>土</v>
      </c>
      <c r="DE80" s="1185" t="str">
        <f t="shared" si="1002"/>
        <v>日</v>
      </c>
      <c r="DF80" s="1185" t="str">
        <f t="shared" si="1002"/>
        <v>月</v>
      </c>
      <c r="DG80" s="1185" t="str">
        <f t="shared" si="1002"/>
        <v>火</v>
      </c>
      <c r="DH80" s="1185" t="str">
        <f t="shared" si="1002"/>
        <v>水</v>
      </c>
      <c r="DI80" s="1185" t="str">
        <f t="shared" si="1002"/>
        <v>木</v>
      </c>
      <c r="DJ80" s="1185" t="str">
        <f t="shared" si="1002"/>
        <v>金</v>
      </c>
      <c r="DK80" s="1185" t="str">
        <f t="shared" si="1002"/>
        <v>土</v>
      </c>
      <c r="DL80" s="1185" t="str">
        <f t="shared" si="1002"/>
        <v>日</v>
      </c>
      <c r="DM80" s="1185" t="str">
        <f t="shared" si="1002"/>
        <v>月</v>
      </c>
      <c r="DN80" s="1185" t="str">
        <f t="shared" si="1002"/>
        <v>火</v>
      </c>
      <c r="DO80" s="1185" t="str">
        <f t="shared" si="1002"/>
        <v>水</v>
      </c>
      <c r="DP80" s="1185" t="str">
        <f t="shared" si="1002"/>
        <v>木</v>
      </c>
      <c r="DQ80" s="1185" t="str">
        <f t="shared" si="1002"/>
        <v>金</v>
      </c>
      <c r="DR80" s="1185" t="str">
        <f t="shared" si="1002"/>
        <v>土</v>
      </c>
      <c r="DS80" s="1185" t="str">
        <f t="shared" si="1002"/>
        <v>日</v>
      </c>
      <c r="DT80" s="1185" t="str">
        <f t="shared" si="1002"/>
        <v>月</v>
      </c>
      <c r="DU80" s="1185" t="str">
        <f t="shared" si="1002"/>
        <v>火</v>
      </c>
      <c r="DV80" s="1185" t="str">
        <f t="shared" si="1002"/>
        <v>水</v>
      </c>
      <c r="DW80" s="1185" t="str">
        <f t="shared" si="1002"/>
        <v>木</v>
      </c>
      <c r="DX80" s="1185" t="str">
        <f t="shared" si="1002"/>
        <v>金</v>
      </c>
      <c r="DY80" s="1185" t="str">
        <f t="shared" si="1002"/>
        <v>土</v>
      </c>
      <c r="DZ80" s="1185" t="str">
        <f t="shared" si="1002"/>
        <v>日</v>
      </c>
      <c r="EA80" s="1225" t="str">
        <f>IF(EA79="／","／",TEXT(WEEKDAY(+EA79),"aaa"))</f>
        <v>月</v>
      </c>
      <c r="EB80" s="1225" t="str">
        <f t="shared" ref="EB80:EJ80" si="1003">IF(EB79="／","／",TEXT(WEEKDAY(+EB79),"aaa"))</f>
        <v>火</v>
      </c>
      <c r="EC80" s="1226" t="str">
        <f t="shared" si="1003"/>
        <v>水</v>
      </c>
      <c r="ED80" s="1225" t="str">
        <f t="shared" si="1003"/>
        <v>木</v>
      </c>
      <c r="EE80" s="1225" t="str">
        <f t="shared" si="1003"/>
        <v>金</v>
      </c>
      <c r="EF80" s="1225" t="str">
        <f t="shared" si="1003"/>
        <v>土</v>
      </c>
      <c r="EG80" s="1170" t="str">
        <f t="shared" si="1003"/>
        <v>日</v>
      </c>
      <c r="EH80" s="1170" t="str">
        <f t="shared" si="1003"/>
        <v>月</v>
      </c>
      <c r="EI80" s="1170" t="str">
        <f t="shared" si="1003"/>
        <v>火</v>
      </c>
      <c r="EJ80" s="1170" t="str">
        <f t="shared" si="1003"/>
        <v>水</v>
      </c>
      <c r="EK80" s="1822"/>
      <c r="EL80" s="1825"/>
      <c r="EN80" s="1827"/>
      <c r="EO80" s="734" t="s">
        <v>925</v>
      </c>
      <c r="EP80" s="740">
        <f>IFERROR(+EP79/EP78,"")</f>
        <v>0.2857142857142857</v>
      </c>
      <c r="EQ80" s="741" t="str">
        <f>IF(EP80="","",IF(EP80&gt;=0.285,"4週8休以上",IF(EP80&gt;=0.25,"4週7休以上4週8休未満",IF(EP80&gt;=0.214,"4週6休以上4週7休未満",IF(0.214&gt;EP80,"4週6休未満")))))</f>
        <v>4週8休以上</v>
      </c>
      <c r="ER80" s="708"/>
      <c r="ES80" s="708"/>
      <c r="ET80" s="708"/>
      <c r="EU80" s="708"/>
      <c r="EV80" s="708"/>
      <c r="EW80" s="708"/>
    </row>
    <row r="81" spans="1:153" s="746" customFormat="1" ht="60" customHeight="1">
      <c r="A81" s="1139" t="str">
        <f t="shared" si="888"/>
        <v>対象期間</v>
      </c>
      <c r="C81" s="742" t="s">
        <v>926</v>
      </c>
      <c r="D81" s="743"/>
      <c r="E81" s="743"/>
      <c r="F81" s="743"/>
      <c r="G81" s="743"/>
      <c r="H81" s="743"/>
      <c r="I81" s="743"/>
      <c r="J81" s="743"/>
      <c r="K81" s="743"/>
      <c r="L81" s="744"/>
      <c r="M81" s="743"/>
      <c r="N81" s="743"/>
      <c r="O81" s="745"/>
      <c r="P81" s="743"/>
      <c r="Q81" s="743"/>
      <c r="R81" s="743"/>
      <c r="S81" s="743"/>
      <c r="T81" s="743"/>
      <c r="U81" s="743"/>
      <c r="V81" s="743"/>
      <c r="W81" s="743"/>
      <c r="X81" s="743"/>
      <c r="Y81" s="743"/>
      <c r="Z81" s="743"/>
      <c r="AA81" s="743"/>
      <c r="AB81" s="743"/>
      <c r="AC81" s="743"/>
      <c r="AD81" s="745"/>
      <c r="AE81" s="743"/>
      <c r="AF81" s="743"/>
      <c r="AG81" s="743"/>
      <c r="AH81" s="1150"/>
      <c r="AI81" s="1172"/>
      <c r="AJ81" s="1172"/>
      <c r="AK81" s="1172"/>
      <c r="AL81" s="1172"/>
      <c r="AM81" s="1172"/>
      <c r="AN81" s="1172"/>
      <c r="AO81" s="1172"/>
      <c r="AP81" s="1823"/>
      <c r="AQ81" s="1826"/>
      <c r="AS81" s="1839" t="s">
        <v>927</v>
      </c>
      <c r="AT81" s="747" t="s">
        <v>921</v>
      </c>
      <c r="AU81" s="748">
        <f>IF(IF(MONTH(入力表!$E$6)=12,YEAR(入力表!$E$6)+1&amp;"01",YEAR(入力表!$E$6)&amp;TEXT(MONTH(入力表!$E$6)+1,"00"))&gt;YEAR($D78)&amp;TEXT(MONTH($D78),"00"),COUNTIF(D83:AH83,"")+COUNTIF(D83:AH83,"●"),"")</f>
        <v>31</v>
      </c>
      <c r="AV81" s="1138"/>
      <c r="AX81" s="749"/>
      <c r="AY81" s="749"/>
      <c r="AZ81" s="749"/>
      <c r="BB81" s="742" t="s">
        <v>926</v>
      </c>
      <c r="BC81" s="743"/>
      <c r="BD81" s="743"/>
      <c r="BE81" s="743"/>
      <c r="BF81" s="743"/>
      <c r="BG81" s="743"/>
      <c r="BH81" s="743"/>
      <c r="BI81" s="743"/>
      <c r="BJ81" s="743"/>
      <c r="BK81" s="744"/>
      <c r="BL81" s="743"/>
      <c r="BM81" s="743"/>
      <c r="BN81" s="745"/>
      <c r="BO81" s="743"/>
      <c r="BP81" s="743"/>
      <c r="BQ81" s="743"/>
      <c r="BR81" s="743"/>
      <c r="BS81" s="743"/>
      <c r="BT81" s="743"/>
      <c r="BU81" s="743"/>
      <c r="BV81" s="743"/>
      <c r="BW81" s="743"/>
      <c r="BX81" s="743"/>
      <c r="BY81" s="743"/>
      <c r="BZ81" s="743"/>
      <c r="CA81" s="743"/>
      <c r="CB81" s="743"/>
      <c r="CC81" s="745"/>
      <c r="CD81" s="743"/>
      <c r="CE81" s="1227"/>
      <c r="CF81" s="1227"/>
      <c r="CG81" s="1228"/>
      <c r="CH81" s="1227"/>
      <c r="CI81" s="1227"/>
      <c r="CJ81" s="1227"/>
      <c r="CK81" s="1172"/>
      <c r="CL81" s="1172"/>
      <c r="CM81" s="1172"/>
      <c r="CN81" s="1172"/>
      <c r="CO81" s="1823"/>
      <c r="CP81" s="1826"/>
      <c r="CR81" s="1839" t="s">
        <v>927</v>
      </c>
      <c r="CS81" s="747" t="s">
        <v>921</v>
      </c>
      <c r="CT81" s="748">
        <f>IF(IF(MONTH(入力表!$E$6)=12,YEAR(入力表!$E$6)+1&amp;"01",YEAR(入力表!$E$6)&amp;TEXT(MONTH(入力表!$E$6)+1,"00"))&gt;YEAR($D78)&amp;TEXT(MONTH($D78),"00"),COUNTIF(BC83:CG83,"")+COUNTIF(BC83:CG83,"●"),"")</f>
        <v>31</v>
      </c>
      <c r="CU81" s="1138"/>
      <c r="CV81" s="1139" t="str">
        <f t="shared" si="889"/>
        <v>対象期間</v>
      </c>
      <c r="CX81" s="742" t="s">
        <v>926</v>
      </c>
      <c r="CY81" s="743"/>
      <c r="CZ81" s="743"/>
      <c r="DA81" s="743"/>
      <c r="DB81" s="743"/>
      <c r="DC81" s="743"/>
      <c r="DD81" s="743"/>
      <c r="DE81" s="743"/>
      <c r="DF81" s="743"/>
      <c r="DG81" s="744"/>
      <c r="DH81" s="743"/>
      <c r="DI81" s="743"/>
      <c r="DJ81" s="745"/>
      <c r="DK81" s="743"/>
      <c r="DL81" s="743"/>
      <c r="DM81" s="743"/>
      <c r="DN81" s="743"/>
      <c r="DO81" s="743"/>
      <c r="DP81" s="743"/>
      <c r="DQ81" s="743"/>
      <c r="DR81" s="743"/>
      <c r="DS81" s="743"/>
      <c r="DT81" s="743"/>
      <c r="DU81" s="743"/>
      <c r="DV81" s="743"/>
      <c r="DW81" s="743"/>
      <c r="DX81" s="743"/>
      <c r="DY81" s="745"/>
      <c r="DZ81" s="743"/>
      <c r="EA81" s="1227"/>
      <c r="EB81" s="1227"/>
      <c r="EC81" s="1228"/>
      <c r="ED81" s="1227"/>
      <c r="EE81" s="1227"/>
      <c r="EF81" s="1227"/>
      <c r="EG81" s="1172"/>
      <c r="EH81" s="1172"/>
      <c r="EI81" s="1172"/>
      <c r="EJ81" s="1172"/>
      <c r="EK81" s="1823"/>
      <c r="EL81" s="1826"/>
      <c r="EN81" s="1839" t="s">
        <v>927</v>
      </c>
      <c r="EO81" s="747" t="s">
        <v>921</v>
      </c>
      <c r="EP81" s="748">
        <f>IF(IF(MONTH(入力表!$E$6)=12,YEAR(入力表!$E$6)+1&amp;"01",YEAR(入力表!$E$6)&amp;TEXT(MONTH(入力表!$E$6)+1,"00"))&gt;YEAR($D78)&amp;TEXT(MONTH($D78),"00"),COUNTIF(CY83:EC83,"")+COUNTIF(CY83:EC83,"●"),"")</f>
        <v>28</v>
      </c>
      <c r="EQ81" s="1138"/>
      <c r="ER81" s="749"/>
      <c r="ES81" s="749"/>
      <c r="ET81" s="749"/>
      <c r="EU81" s="749"/>
      <c r="EV81" s="749"/>
      <c r="EW81" s="749"/>
    </row>
    <row r="82" spans="1:153" s="729" customFormat="1" ht="14.25" thickBot="1">
      <c r="A82" s="1139" t="str">
        <f t="shared" si="888"/>
        <v>対象期間</v>
      </c>
      <c r="C82" s="736" t="s">
        <v>920</v>
      </c>
      <c r="D82" s="1147"/>
      <c r="E82" s="1147"/>
      <c r="F82" s="1147"/>
      <c r="G82" s="1147"/>
      <c r="H82" s="1147"/>
      <c r="I82" s="1147"/>
      <c r="J82" s="1147"/>
      <c r="K82" s="1147"/>
      <c r="L82" s="1147"/>
      <c r="M82" s="1147"/>
      <c r="N82" s="1147"/>
      <c r="O82" s="1147"/>
      <c r="P82" s="1147"/>
      <c r="Q82" s="1147"/>
      <c r="R82" s="1147"/>
      <c r="S82" s="1147"/>
      <c r="T82" s="1147"/>
      <c r="U82" s="1147"/>
      <c r="V82" s="1147"/>
      <c r="W82" s="1147"/>
      <c r="X82" s="1147"/>
      <c r="Y82" s="1147"/>
      <c r="Z82" s="1147"/>
      <c r="AA82" s="1147"/>
      <c r="AB82" s="1147"/>
      <c r="AC82" s="1147"/>
      <c r="AD82" s="1147"/>
      <c r="AE82" s="1147"/>
      <c r="AF82" s="1147"/>
      <c r="AG82" s="1147"/>
      <c r="AH82" s="1149"/>
      <c r="AI82" s="1170"/>
      <c r="AJ82" s="1170"/>
      <c r="AK82" s="1170"/>
      <c r="AL82" s="1170"/>
      <c r="AM82" s="1170"/>
      <c r="AN82" s="1170"/>
      <c r="AO82" s="1170"/>
      <c r="AP82" s="750">
        <f>COUNTIF(D82:AH82,"○")</f>
        <v>0</v>
      </c>
      <c r="AQ82" s="751">
        <f>+AP82+AQ74</f>
        <v>0</v>
      </c>
      <c r="AS82" s="1840"/>
      <c r="AT82" s="734" t="s">
        <v>923</v>
      </c>
      <c r="AU82" s="739">
        <f>IF(IF(MONTH(入力表!$E$6)=12,YEAR(入力表!$E$6)+1&amp;"01",YEAR(入力表!$E$6)&amp;TEXT(MONTH(入力表!$E$6)+1,"00"))&gt;YEAR($D78)&amp;TEXT(MONTH($D78),"00"),COUNTIF(D83:AH83,"●"),"")</f>
        <v>0</v>
      </c>
      <c r="AX82" s="752"/>
      <c r="AY82" s="752"/>
      <c r="AZ82" s="752"/>
      <c r="BB82" s="736" t="s">
        <v>920</v>
      </c>
      <c r="BC82" s="1185"/>
      <c r="BD82" s="1185"/>
      <c r="BE82" s="1185"/>
      <c r="BF82" s="1185"/>
      <c r="BG82" s="1185"/>
      <c r="BH82" s="1185" t="s">
        <v>929</v>
      </c>
      <c r="BI82" s="1185" t="s">
        <v>929</v>
      </c>
      <c r="BJ82" s="1185"/>
      <c r="BK82" s="1185"/>
      <c r="BL82" s="1185"/>
      <c r="BM82" s="1185"/>
      <c r="BN82" s="1185"/>
      <c r="BO82" s="1185" t="s">
        <v>929</v>
      </c>
      <c r="BP82" s="1185" t="s">
        <v>929</v>
      </c>
      <c r="BQ82" s="1185"/>
      <c r="BR82" s="1185"/>
      <c r="BS82" s="1185"/>
      <c r="BT82" s="1185"/>
      <c r="BU82" s="1185"/>
      <c r="BV82" s="1185" t="s">
        <v>929</v>
      </c>
      <c r="BW82" s="1185" t="s">
        <v>929</v>
      </c>
      <c r="BX82" s="1185"/>
      <c r="BY82" s="1185"/>
      <c r="BZ82" s="1185"/>
      <c r="CA82" s="1185"/>
      <c r="CB82" s="1185"/>
      <c r="CC82" s="1185" t="s">
        <v>929</v>
      </c>
      <c r="CD82" s="1185" t="s">
        <v>929</v>
      </c>
      <c r="CE82" s="1225" t="s">
        <v>928</v>
      </c>
      <c r="CF82" s="1225" t="s">
        <v>928</v>
      </c>
      <c r="CG82" s="1225" t="s">
        <v>928</v>
      </c>
      <c r="CH82" s="1225" t="s">
        <v>928</v>
      </c>
      <c r="CI82" s="1225" t="s">
        <v>928</v>
      </c>
      <c r="CJ82" s="1225" t="s">
        <v>928</v>
      </c>
      <c r="CK82" s="1170" t="s">
        <v>929</v>
      </c>
      <c r="CL82" s="1170"/>
      <c r="CM82" s="1170"/>
      <c r="CN82" s="1170"/>
      <c r="CO82" s="750">
        <f>COUNTIF(BC82:CG82,"○")</f>
        <v>8</v>
      </c>
      <c r="CP82" s="751">
        <f>+CO82+CP74</f>
        <v>66</v>
      </c>
      <c r="CR82" s="1840"/>
      <c r="CS82" s="734" t="s">
        <v>923</v>
      </c>
      <c r="CT82" s="739">
        <f>IF(IF(MONTH(入力表!$E$6)=12,YEAR(入力表!$E$6)+1&amp;"01",YEAR(入力表!$E$6)&amp;TEXT(MONTH(入力表!$E$6)+1,"00"))&gt;YEAR($D78)&amp;TEXT(MONTH($D78),"00"),COUNTIF(BC83:CG83,"●"),"")</f>
        <v>0</v>
      </c>
      <c r="CV82" s="1139" t="str">
        <f t="shared" si="889"/>
        <v>対象期間</v>
      </c>
      <c r="CX82" s="736" t="s">
        <v>920</v>
      </c>
      <c r="CY82" s="1185"/>
      <c r="CZ82" s="1185"/>
      <c r="DA82" s="1185"/>
      <c r="DB82" s="1185"/>
      <c r="DC82" s="1185"/>
      <c r="DD82" s="1185" t="s">
        <v>929</v>
      </c>
      <c r="DE82" s="1185" t="s">
        <v>929</v>
      </c>
      <c r="DF82" s="1185"/>
      <c r="DG82" s="1185"/>
      <c r="DH82" s="1185"/>
      <c r="DI82" s="1185"/>
      <c r="DJ82" s="1185"/>
      <c r="DK82" s="1185" t="s">
        <v>929</v>
      </c>
      <c r="DL82" s="1185" t="s">
        <v>929</v>
      </c>
      <c r="DM82" s="1185"/>
      <c r="DN82" s="1185"/>
      <c r="DO82" s="1185"/>
      <c r="DP82" s="1185"/>
      <c r="DQ82" s="1185"/>
      <c r="DR82" s="1185" t="s">
        <v>929</v>
      </c>
      <c r="DS82" s="1185" t="s">
        <v>929</v>
      </c>
      <c r="DT82" s="1185"/>
      <c r="DU82" s="1185"/>
      <c r="DV82" s="1185"/>
      <c r="DW82" s="1185"/>
      <c r="DX82" s="1185"/>
      <c r="DY82" s="1185" t="s">
        <v>929</v>
      </c>
      <c r="DZ82" s="1185" t="s">
        <v>929</v>
      </c>
      <c r="EA82" s="1225" t="s">
        <v>928</v>
      </c>
      <c r="EB82" s="1225" t="s">
        <v>928</v>
      </c>
      <c r="EC82" s="1225" t="s">
        <v>928</v>
      </c>
      <c r="ED82" s="1225" t="s">
        <v>928</v>
      </c>
      <c r="EE82" s="1225" t="s">
        <v>928</v>
      </c>
      <c r="EF82" s="1225" t="s">
        <v>928</v>
      </c>
      <c r="EG82" s="1170" t="s">
        <v>929</v>
      </c>
      <c r="EH82" s="1170"/>
      <c r="EI82" s="1170"/>
      <c r="EJ82" s="1170"/>
      <c r="EK82" s="750">
        <f>COUNTIF(CY82:EC82,"○")</f>
        <v>8</v>
      </c>
      <c r="EL82" s="751">
        <f>+EK82+EL74</f>
        <v>66</v>
      </c>
      <c r="EN82" s="1840"/>
      <c r="EO82" s="734" t="s">
        <v>923</v>
      </c>
      <c r="EP82" s="739">
        <f>IF(IF(MONTH(入力表!$E$6)=12,YEAR(入力表!$E$6)+1&amp;"01",YEAR(入力表!$E$6)&amp;TEXT(MONTH(入力表!$E$6)+1,"00"))&gt;YEAR($D78)&amp;TEXT(MONTH($D78),"00"),COUNTIF(CY83:EC83,"●"),"")</f>
        <v>8</v>
      </c>
      <c r="ER82" s="752"/>
      <c r="ES82" s="752"/>
      <c r="ET82" s="752"/>
      <c r="EU82" s="752"/>
      <c r="EV82" s="752"/>
      <c r="EW82" s="752"/>
    </row>
    <row r="83" spans="1:153" s="729" customFormat="1" ht="14.25" thickBot="1">
      <c r="A83" s="1139" t="str">
        <f t="shared" si="888"/>
        <v>対象期間</v>
      </c>
      <c r="C83" s="1154" t="s">
        <v>927</v>
      </c>
      <c r="D83" s="1155"/>
      <c r="E83" s="1155"/>
      <c r="F83" s="1155"/>
      <c r="G83" s="1155"/>
      <c r="H83" s="1155"/>
      <c r="I83" s="1155"/>
      <c r="J83" s="1155"/>
      <c r="K83" s="1155"/>
      <c r="L83" s="1155"/>
      <c r="M83" s="1155"/>
      <c r="N83" s="1155"/>
      <c r="O83" s="1155"/>
      <c r="P83" s="1155"/>
      <c r="Q83" s="1155"/>
      <c r="R83" s="1155"/>
      <c r="S83" s="1155"/>
      <c r="T83" s="1155"/>
      <c r="U83" s="1155"/>
      <c r="V83" s="1155"/>
      <c r="W83" s="1155"/>
      <c r="X83" s="1155"/>
      <c r="Y83" s="1155"/>
      <c r="Z83" s="1155"/>
      <c r="AA83" s="1155"/>
      <c r="AB83" s="1155"/>
      <c r="AC83" s="1155"/>
      <c r="AD83" s="1155"/>
      <c r="AE83" s="1155"/>
      <c r="AF83" s="1155"/>
      <c r="AG83" s="1155"/>
      <c r="AH83" s="1156"/>
      <c r="AI83" s="1174"/>
      <c r="AJ83" s="1174"/>
      <c r="AK83" s="1174"/>
      <c r="AL83" s="1174"/>
      <c r="AM83" s="1174"/>
      <c r="AN83" s="1174"/>
      <c r="AO83" s="1174"/>
      <c r="AP83" s="1177">
        <f>COUNTIF(D83:AH83,"●")</f>
        <v>0</v>
      </c>
      <c r="AQ83" s="1158">
        <f>+AP83+AQ75</f>
        <v>0</v>
      </c>
      <c r="AS83" s="1840"/>
      <c r="AT83" s="734" t="s">
        <v>925</v>
      </c>
      <c r="AU83" s="740">
        <f>IFERROR(+AU82/AU81,"")</f>
        <v>0</v>
      </c>
      <c r="AV83" s="741" t="str">
        <f>IF(AU83="","",IF(AU83&gt;=0.285,"4週8休以上",IF(AU83&gt;=0.25,"4週7休以上4週8休未満",IF(AU83&gt;=0.214,"4週6休以上4週7休未満",IF(0.214&gt;AU83,"4週6休未満")))))</f>
        <v>4週6休未満</v>
      </c>
      <c r="AX83" s="752"/>
      <c r="AY83" s="752"/>
      <c r="AZ83" s="752"/>
      <c r="BB83" s="1154" t="s">
        <v>927</v>
      </c>
      <c r="BC83" s="1155"/>
      <c r="BD83" s="1155"/>
      <c r="BE83" s="1155"/>
      <c r="BF83" s="1155"/>
      <c r="BG83" s="1155"/>
      <c r="BH83" s="1155"/>
      <c r="BI83" s="1155"/>
      <c r="BJ83" s="1155"/>
      <c r="BK83" s="1155"/>
      <c r="BL83" s="1155"/>
      <c r="BM83" s="1155"/>
      <c r="BN83" s="1155"/>
      <c r="BO83" s="1155"/>
      <c r="BP83" s="1155"/>
      <c r="BQ83" s="1155"/>
      <c r="BR83" s="1155"/>
      <c r="BS83" s="1155"/>
      <c r="BT83" s="1155"/>
      <c r="BU83" s="1155"/>
      <c r="BV83" s="1155"/>
      <c r="BW83" s="1155"/>
      <c r="BX83" s="1155"/>
      <c r="BY83" s="1155"/>
      <c r="BZ83" s="1155"/>
      <c r="CA83" s="1155"/>
      <c r="CB83" s="1155"/>
      <c r="CC83" s="1155"/>
      <c r="CD83" s="1155"/>
      <c r="CE83" s="1229"/>
      <c r="CF83" s="1229"/>
      <c r="CG83" s="1229"/>
      <c r="CH83" s="1229"/>
      <c r="CI83" s="1229"/>
      <c r="CJ83" s="1229"/>
      <c r="CK83" s="1174"/>
      <c r="CL83" s="1174"/>
      <c r="CM83" s="1174"/>
      <c r="CN83" s="1174"/>
      <c r="CO83" s="1177">
        <f>COUNTIF(BC83:CG83,"●")</f>
        <v>0</v>
      </c>
      <c r="CP83" s="1158">
        <f>+CO83+CP75</f>
        <v>0</v>
      </c>
      <c r="CR83" s="1840"/>
      <c r="CS83" s="734" t="s">
        <v>925</v>
      </c>
      <c r="CT83" s="740">
        <f>IFERROR(+CT82/CT81,"")</f>
        <v>0</v>
      </c>
      <c r="CU83" s="741" t="str">
        <f>IF(CT83="","",IF(CT83&gt;=0.285,"4週8休以上",IF(CT83&gt;=0.25,"4週7休以上4週8休未満",IF(CT83&gt;=0.214,"4週6休以上4週7休未満",IF(0.214&gt;CT83,"4週6休未満")))))</f>
        <v>4週6休未満</v>
      </c>
      <c r="CV83" s="1139" t="str">
        <f t="shared" si="889"/>
        <v>対象期間</v>
      </c>
      <c r="CX83" s="1154" t="s">
        <v>927</v>
      </c>
      <c r="CY83" s="1155"/>
      <c r="CZ83" s="1155"/>
      <c r="DA83" s="1155"/>
      <c r="DB83" s="1155"/>
      <c r="DC83" s="1155"/>
      <c r="DD83" s="1155" t="s">
        <v>930</v>
      </c>
      <c r="DE83" s="1155" t="s">
        <v>930</v>
      </c>
      <c r="DF83" s="1155"/>
      <c r="DG83" s="1155"/>
      <c r="DH83" s="1155"/>
      <c r="DI83" s="1155"/>
      <c r="DJ83" s="1155"/>
      <c r="DK83" s="1155" t="s">
        <v>930</v>
      </c>
      <c r="DL83" s="1155" t="s">
        <v>930</v>
      </c>
      <c r="DM83" s="1155"/>
      <c r="DN83" s="1155"/>
      <c r="DO83" s="1155"/>
      <c r="DP83" s="1155"/>
      <c r="DQ83" s="1155"/>
      <c r="DR83" s="1155" t="s">
        <v>930</v>
      </c>
      <c r="DS83" s="1155" t="s">
        <v>930</v>
      </c>
      <c r="DT83" s="1155"/>
      <c r="DU83" s="1155"/>
      <c r="DV83" s="1155"/>
      <c r="DW83" s="1155"/>
      <c r="DX83" s="1155"/>
      <c r="DY83" s="1155" t="s">
        <v>930</v>
      </c>
      <c r="DZ83" s="1155" t="s">
        <v>930</v>
      </c>
      <c r="EA83" s="1229" t="s">
        <v>928</v>
      </c>
      <c r="EB83" s="1229" t="s">
        <v>928</v>
      </c>
      <c r="EC83" s="1229" t="s">
        <v>928</v>
      </c>
      <c r="ED83" s="1229" t="s">
        <v>928</v>
      </c>
      <c r="EE83" s="1229" t="s">
        <v>928</v>
      </c>
      <c r="EF83" s="1229" t="s">
        <v>928</v>
      </c>
      <c r="EG83" s="1174" t="s">
        <v>930</v>
      </c>
      <c r="EH83" s="1174"/>
      <c r="EI83" s="1174"/>
      <c r="EJ83" s="1174"/>
      <c r="EK83" s="1177">
        <f>COUNTIF(CY83:EC83,"●")</f>
        <v>8</v>
      </c>
      <c r="EL83" s="1158">
        <f>+EK83+EL75</f>
        <v>65</v>
      </c>
      <c r="EN83" s="1840"/>
      <c r="EO83" s="734" t="s">
        <v>925</v>
      </c>
      <c r="EP83" s="740">
        <f>IFERROR(+EP82/EP81,"")</f>
        <v>0.2857142857142857</v>
      </c>
      <c r="EQ83" s="741" t="str">
        <f>IF(EP83="","",IF(EP83&gt;=0.285,"4週8休以上",IF(EP83&gt;=0.25,"4週7休以上4週8休未満",IF(EP83&gt;=0.214,"4週6休以上4週7休未満",IF(0.214&gt;EP83,"4週6休未満")))))</f>
        <v>4週8休以上</v>
      </c>
      <c r="ER83" s="752"/>
      <c r="ES83" s="752"/>
      <c r="ET83" s="752"/>
      <c r="EU83" s="752"/>
      <c r="EV83" s="752"/>
      <c r="EW83" s="752"/>
    </row>
    <row r="84" spans="1:153" s="729" customFormat="1" ht="14.25" thickBot="1">
      <c r="A84" s="1139"/>
      <c r="C84" s="778" t="s">
        <v>1956</v>
      </c>
      <c r="D84" s="1843" t="str">
        <f>IF(COUNTIF(D83:J83,"")&gt;=7,"",IF(COUNTIF(D83:J83,"●")&gt;=2,"OK","OUT"))</f>
        <v/>
      </c>
      <c r="E84" s="1844"/>
      <c r="F84" s="1844"/>
      <c r="G84" s="1844"/>
      <c r="H84" s="1844"/>
      <c r="I84" s="1844"/>
      <c r="J84" s="1845"/>
      <c r="K84" s="1843" t="str">
        <f>IF(COUNTIF(K83:Q83,"")&gt;=7,"",IF(COUNTIF(K83:Q83,"●")&gt;=2,"OK","OUT"))</f>
        <v/>
      </c>
      <c r="L84" s="1844"/>
      <c r="M84" s="1844"/>
      <c r="N84" s="1844"/>
      <c r="O84" s="1844"/>
      <c r="P84" s="1844"/>
      <c r="Q84" s="1845"/>
      <c r="R84" s="1843" t="str">
        <f>IF(COUNTIF(R83:X83,"")&gt;=7,"",IF(COUNTIF(R83:X83,"●")&gt;=2,"OK","OUT"))</f>
        <v/>
      </c>
      <c r="S84" s="1844"/>
      <c r="T84" s="1844"/>
      <c r="U84" s="1844"/>
      <c r="V84" s="1844"/>
      <c r="W84" s="1844"/>
      <c r="X84" s="1845"/>
      <c r="Y84" s="1843" t="str">
        <f>IF(COUNTIF(Y83:AE83,"")&gt;=7,"",IF(COUNTIF(Y83:AE83,"●")&gt;=2,"OK","OUT"))</f>
        <v/>
      </c>
      <c r="Z84" s="1844"/>
      <c r="AA84" s="1844"/>
      <c r="AB84" s="1844"/>
      <c r="AC84" s="1844"/>
      <c r="AD84" s="1844"/>
      <c r="AE84" s="1845"/>
      <c r="AF84" s="1843" t="str">
        <f>IF(COUNTIF(AF83:AL83,"")&gt;=7,"",IF(COUNTIF(AF83:AL83,"●")&gt;=2,"OK","OUT"))</f>
        <v/>
      </c>
      <c r="AG84" s="1844"/>
      <c r="AH84" s="1844"/>
      <c r="AI84" s="1844"/>
      <c r="AJ84" s="1844"/>
      <c r="AK84" s="1844"/>
      <c r="AL84" s="1845"/>
      <c r="AM84" s="1846"/>
      <c r="AN84" s="1847"/>
      <c r="AO84" s="1847"/>
      <c r="AP84" s="779"/>
      <c r="AQ84" s="780"/>
      <c r="AS84" s="1841"/>
      <c r="AT84" s="773" t="s">
        <v>1957</v>
      </c>
      <c r="AU84" s="1162" t="str">
        <f>IF(COUNTIF(D84:AO84,"OUT")&gt;=1,"OUT","OK")</f>
        <v>OK</v>
      </c>
      <c r="AV84" s="1153"/>
      <c r="AX84" s="752"/>
      <c r="AY84" s="752"/>
      <c r="AZ84" s="752"/>
      <c r="BB84" s="778" t="s">
        <v>1956</v>
      </c>
      <c r="BC84" s="1843" t="str">
        <f>IF(COUNTIF(BC83:BI83,"")&gt;=7,"",IF(COUNTIF(BC83:BI83,"●")&gt;=2,"OK","OUT"))</f>
        <v/>
      </c>
      <c r="BD84" s="1844"/>
      <c r="BE84" s="1844"/>
      <c r="BF84" s="1844"/>
      <c r="BG84" s="1844"/>
      <c r="BH84" s="1844"/>
      <c r="BI84" s="1845"/>
      <c r="BJ84" s="1843" t="str">
        <f>IF(COUNTIF(BJ83:BP83,"")&gt;=7,"",IF(COUNTIF(BJ83:BP83,"●")&gt;=2,"OK","OUT"))</f>
        <v/>
      </c>
      <c r="BK84" s="1844"/>
      <c r="BL84" s="1844"/>
      <c r="BM84" s="1844"/>
      <c r="BN84" s="1844"/>
      <c r="BO84" s="1844"/>
      <c r="BP84" s="1845"/>
      <c r="BQ84" s="1843" t="str">
        <f>IF(COUNTIF(BQ83:BW83,"")&gt;=7,"",IF(COUNTIF(BQ83:BW83,"●")&gt;=2,"OK","OUT"))</f>
        <v/>
      </c>
      <c r="BR84" s="1844"/>
      <c r="BS84" s="1844"/>
      <c r="BT84" s="1844"/>
      <c r="BU84" s="1844"/>
      <c r="BV84" s="1844"/>
      <c r="BW84" s="1845"/>
      <c r="BX84" s="1843" t="str">
        <f>IF(COUNTIF(BX83:CD83,"")&gt;=7,"",IF(COUNTIF(BX83:CD83,"●")&gt;=2,"OK","OUT"))</f>
        <v/>
      </c>
      <c r="BY84" s="1844"/>
      <c r="BZ84" s="1844"/>
      <c r="CA84" s="1844"/>
      <c r="CB84" s="1844"/>
      <c r="CC84" s="1844"/>
      <c r="CD84" s="1845"/>
      <c r="CE84" s="1843" t="str">
        <f>IF(COUNTIF(CE83:CK83,"")&gt;=7,"",IF(COUNTIF(CE83:CK83,"●")&gt;=2,"OK","OUT"))</f>
        <v/>
      </c>
      <c r="CF84" s="1844"/>
      <c r="CG84" s="1844"/>
      <c r="CH84" s="1844"/>
      <c r="CI84" s="1844"/>
      <c r="CJ84" s="1844"/>
      <c r="CK84" s="1845"/>
      <c r="CL84" s="1846"/>
      <c r="CM84" s="1847"/>
      <c r="CN84" s="1847"/>
      <c r="CO84" s="779"/>
      <c r="CP84" s="780"/>
      <c r="CR84" s="1841"/>
      <c r="CS84" s="773" t="s">
        <v>1957</v>
      </c>
      <c r="CT84" s="1162" t="str">
        <f>IF(COUNTIF(BC84:CN84,"OUT")&gt;=1,"OUT","OK")</f>
        <v>OK</v>
      </c>
      <c r="CU84" s="1153"/>
      <c r="CV84" s="1139"/>
      <c r="CX84" s="778" t="s">
        <v>1956</v>
      </c>
      <c r="CY84" s="1843" t="str">
        <f>IF(COUNTIF(CY83:DE83,"")&gt;=7,"",IF(COUNTIF(CY83:DE83,"●")&gt;=2,"OK","OUT"))</f>
        <v>OK</v>
      </c>
      <c r="CZ84" s="1844"/>
      <c r="DA84" s="1844"/>
      <c r="DB84" s="1844"/>
      <c r="DC84" s="1844"/>
      <c r="DD84" s="1844"/>
      <c r="DE84" s="1845"/>
      <c r="DF84" s="1843" t="str">
        <f>IF(COUNTIF(DF83:DL83,"")&gt;=7,"",IF(COUNTIF(DF83:DL83,"●")&gt;=2,"OK","OUT"))</f>
        <v>OK</v>
      </c>
      <c r="DG84" s="1844"/>
      <c r="DH84" s="1844"/>
      <c r="DI84" s="1844"/>
      <c r="DJ84" s="1844"/>
      <c r="DK84" s="1844"/>
      <c r="DL84" s="1845"/>
      <c r="DM84" s="1843" t="str">
        <f>IF(COUNTIF(DM83:DS83,"")&gt;=7,"",IF(COUNTIF(DM83:DS83,"●")&gt;=2,"OK","OUT"))</f>
        <v>OK</v>
      </c>
      <c r="DN84" s="1844"/>
      <c r="DO84" s="1844"/>
      <c r="DP84" s="1844"/>
      <c r="DQ84" s="1844"/>
      <c r="DR84" s="1844"/>
      <c r="DS84" s="1845"/>
      <c r="DT84" s="1843" t="str">
        <f>IF(COUNTIF(DT83:DZ83,"")&gt;=7,"",IF(COUNTIF(DT83:DZ83,"●")&gt;=2,"OK","OUT"))</f>
        <v>OK</v>
      </c>
      <c r="DU84" s="1844"/>
      <c r="DV84" s="1844"/>
      <c r="DW84" s="1844"/>
      <c r="DX84" s="1844"/>
      <c r="DY84" s="1844"/>
      <c r="DZ84" s="1845"/>
      <c r="EA84" s="1843" t="str">
        <f>IF(COUNTIF(EA83:EG83,"")&gt;=7,"",IF(COUNTIF(EA83:EG83,"●")&gt;=2,"OK","OUT"))</f>
        <v>OUT</v>
      </c>
      <c r="EB84" s="1844"/>
      <c r="EC84" s="1844"/>
      <c r="ED84" s="1844"/>
      <c r="EE84" s="1844"/>
      <c r="EF84" s="1844"/>
      <c r="EG84" s="1845"/>
      <c r="EH84" s="1846"/>
      <c r="EI84" s="1847"/>
      <c r="EJ84" s="1847"/>
      <c r="EK84" s="779"/>
      <c r="EL84" s="780"/>
      <c r="EN84" s="1841"/>
      <c r="EO84" s="773" t="s">
        <v>1957</v>
      </c>
      <c r="EP84" s="1162" t="str">
        <f>IF(COUNTIF(CY84:EJ84,"OUT")&gt;=1,"OUT","OK")</f>
        <v>OUT</v>
      </c>
      <c r="EQ84" s="1153"/>
      <c r="ER84" s="752"/>
      <c r="ES84" s="752"/>
      <c r="ET84" s="752"/>
      <c r="EU84" s="752"/>
      <c r="EV84" s="752"/>
      <c r="EW84" s="752"/>
    </row>
    <row r="85" spans="1:153" ht="14.25" thickBot="1">
      <c r="A85" s="1139" t="str">
        <f t="shared" si="888"/>
        <v>対象期間</v>
      </c>
      <c r="AX85" s="708"/>
      <c r="AY85" s="708"/>
      <c r="AZ85" s="708"/>
      <c r="CV85" s="1139" t="str">
        <f t="shared" si="889"/>
        <v>対象期間</v>
      </c>
      <c r="ER85" s="708"/>
      <c r="ES85" s="708"/>
      <c r="ET85" s="708"/>
      <c r="EU85" s="708"/>
      <c r="EV85" s="708"/>
      <c r="EW85" s="708"/>
    </row>
    <row r="86" spans="1:153" ht="13.5" customHeight="1">
      <c r="A86" s="1139" t="str">
        <f t="shared" ref="A86:A93" si="1004">IF($AU$86="","","対象期間")</f>
        <v>対象期間</v>
      </c>
      <c r="C86" s="733" t="s">
        <v>917</v>
      </c>
      <c r="D86" s="1852">
        <f>MONTH(D78+1)</f>
        <v>1</v>
      </c>
      <c r="E86" s="1853"/>
      <c r="F86" s="1853"/>
      <c r="G86" s="1853"/>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36">
        <f>D86+1</f>
        <v>2</v>
      </c>
      <c r="AJ86" s="1837"/>
      <c r="AK86" s="1837"/>
      <c r="AL86" s="1837"/>
      <c r="AM86" s="1837"/>
      <c r="AN86" s="1837"/>
      <c r="AO86" s="1842"/>
      <c r="AP86" s="1821" t="s">
        <v>918</v>
      </c>
      <c r="AQ86" s="1824" t="s">
        <v>919</v>
      </c>
      <c r="AS86" s="1827" t="s">
        <v>920</v>
      </c>
      <c r="AT86" s="734" t="s">
        <v>921</v>
      </c>
      <c r="AU86" s="735">
        <f>IF(IF(MONTH(入力表!$E$6)=12,YEAR(入力表!$E$6)+1&amp;"01",YEAR(入力表!$E$6)&amp;TEXT(MONTH(入力表!$E$6)+1,"00"))&gt;YEAR($D86)&amp;TEXT(MONTH($D86),"00"),COUNTIF(D90:AH90,"")+COUNTIF(D90:AH90,"○"),"")</f>
        <v>31</v>
      </c>
      <c r="AV86" s="1137"/>
      <c r="AX86" s="708"/>
      <c r="AY86" s="708"/>
      <c r="AZ86" s="708"/>
      <c r="BB86" s="733" t="s">
        <v>917</v>
      </c>
      <c r="BC86" s="1852">
        <f>MONTH(BC78+1)</f>
        <v>1</v>
      </c>
      <c r="BD86" s="1853"/>
      <c r="BE86" s="1853"/>
      <c r="BF86" s="1853"/>
      <c r="BG86" s="1853"/>
      <c r="BH86" s="1853"/>
      <c r="BI86" s="1853"/>
      <c r="BJ86" s="1853"/>
      <c r="BK86" s="1853"/>
      <c r="BL86" s="1853"/>
      <c r="BM86" s="1853"/>
      <c r="BN86" s="1853"/>
      <c r="BO86" s="1853"/>
      <c r="BP86" s="1853"/>
      <c r="BQ86" s="1853"/>
      <c r="BR86" s="1853"/>
      <c r="BS86" s="1853"/>
      <c r="BT86" s="1853"/>
      <c r="BU86" s="1853"/>
      <c r="BV86" s="1853"/>
      <c r="BW86" s="1853"/>
      <c r="BX86" s="1853"/>
      <c r="BY86" s="1853"/>
      <c r="BZ86" s="1853"/>
      <c r="CA86" s="1853"/>
      <c r="CB86" s="1853"/>
      <c r="CC86" s="1853"/>
      <c r="CD86" s="1853"/>
      <c r="CE86" s="1853"/>
      <c r="CF86" s="1853"/>
      <c r="CG86" s="1853"/>
      <c r="CH86" s="1836">
        <f>BC86+1</f>
        <v>2</v>
      </c>
      <c r="CI86" s="1837"/>
      <c r="CJ86" s="1837"/>
      <c r="CK86" s="1837"/>
      <c r="CL86" s="1837"/>
      <c r="CM86" s="1837"/>
      <c r="CN86" s="1842"/>
      <c r="CO86" s="1821" t="s">
        <v>918</v>
      </c>
      <c r="CP86" s="1824" t="s">
        <v>919</v>
      </c>
      <c r="CR86" s="1827" t="s">
        <v>920</v>
      </c>
      <c r="CS86" s="734" t="s">
        <v>921</v>
      </c>
      <c r="CT86" s="735">
        <f>IF(IF(MONTH(入力表!$E$6)=12,YEAR(入力表!$E$6)+1&amp;"01",YEAR(入力表!$E$6)&amp;TEXT(MONTH(入力表!$E$6)+1,"00"))&gt;YEAR($D86)&amp;TEXT(MONTH($D86),"00"),COUNTIF(BC90:CG90,"")+COUNTIF(BC90:CG90,"○"),"")</f>
        <v>31</v>
      </c>
      <c r="CU86" s="1137"/>
      <c r="CV86" s="1139" t="str">
        <f t="shared" ref="CV86:CV93" si="1005">IF($AU$86="","","対象期間")</f>
        <v>対象期間</v>
      </c>
      <c r="CX86" s="733" t="s">
        <v>917</v>
      </c>
      <c r="CY86" s="1852">
        <f>MONTH(CY78+1)</f>
        <v>1</v>
      </c>
      <c r="CZ86" s="1853"/>
      <c r="DA86" s="1853"/>
      <c r="DB86" s="1853"/>
      <c r="DC86" s="1853"/>
      <c r="DD86" s="1853"/>
      <c r="DE86" s="1853"/>
      <c r="DF86" s="1853"/>
      <c r="DG86" s="1853"/>
      <c r="DH86" s="1853"/>
      <c r="DI86" s="1853"/>
      <c r="DJ86" s="1853"/>
      <c r="DK86" s="1853"/>
      <c r="DL86" s="1853"/>
      <c r="DM86" s="1853"/>
      <c r="DN86" s="1853"/>
      <c r="DO86" s="1853"/>
      <c r="DP86" s="1853"/>
      <c r="DQ86" s="1853"/>
      <c r="DR86" s="1853"/>
      <c r="DS86" s="1853"/>
      <c r="DT86" s="1853"/>
      <c r="DU86" s="1853"/>
      <c r="DV86" s="1853"/>
      <c r="DW86" s="1853"/>
      <c r="DX86" s="1853"/>
      <c r="DY86" s="1853"/>
      <c r="DZ86" s="1853"/>
      <c r="EA86" s="1853"/>
      <c r="EB86" s="1853"/>
      <c r="EC86" s="1853"/>
      <c r="ED86" s="1836">
        <f>CY86+1</f>
        <v>2</v>
      </c>
      <c r="EE86" s="1837"/>
      <c r="EF86" s="1837"/>
      <c r="EG86" s="1837"/>
      <c r="EH86" s="1837"/>
      <c r="EI86" s="1837"/>
      <c r="EJ86" s="1842"/>
      <c r="EK86" s="1821" t="s">
        <v>918</v>
      </c>
      <c r="EL86" s="1824" t="s">
        <v>919</v>
      </c>
      <c r="EN86" s="1827" t="s">
        <v>920</v>
      </c>
      <c r="EO86" s="734" t="s">
        <v>921</v>
      </c>
      <c r="EP86" s="735">
        <f>IF(IF(MONTH(入力表!$E$6)=12,YEAR(入力表!$E$6)+1&amp;"01",YEAR(入力表!$E$6)&amp;TEXT(MONTH(入力表!$E$6)+1,"00"))&gt;YEAR($D86)&amp;TEXT(MONTH($D86),"00"),COUNTIF(CY90:EC90,"")+COUNTIF(CY90:EC90,"○"),"")</f>
        <v>31</v>
      </c>
      <c r="EQ86" s="1137"/>
      <c r="ER86" s="708"/>
      <c r="ES86" s="708"/>
      <c r="ET86" s="708"/>
      <c r="EU86" s="708"/>
      <c r="EV86" s="708"/>
      <c r="EW86" s="708"/>
    </row>
    <row r="87" spans="1:153" ht="14.25" thickBot="1">
      <c r="A87" s="1139" t="str">
        <f t="shared" si="1004"/>
        <v>対象期間</v>
      </c>
      <c r="C87" s="736" t="s">
        <v>922</v>
      </c>
      <c r="D87" s="774">
        <f>DATE($M$7,D86,1)</f>
        <v>45658</v>
      </c>
      <c r="E87" s="774">
        <f>D87+1</f>
        <v>45659</v>
      </c>
      <c r="F87" s="774">
        <f t="shared" ref="F87" si="1006">E87+1</f>
        <v>45660</v>
      </c>
      <c r="G87" s="737">
        <f t="shared" ref="G87" si="1007">F87+1</f>
        <v>45661</v>
      </c>
      <c r="H87" s="737">
        <f t="shared" ref="H87" si="1008">G87+1</f>
        <v>45662</v>
      </c>
      <c r="I87" s="737">
        <f t="shared" ref="I87" si="1009">H87+1</f>
        <v>45663</v>
      </c>
      <c r="J87" s="737">
        <f t="shared" ref="J87" si="1010">I87+1</f>
        <v>45664</v>
      </c>
      <c r="K87" s="737">
        <f t="shared" ref="K87" si="1011">J87+1</f>
        <v>45665</v>
      </c>
      <c r="L87" s="737">
        <f t="shared" ref="L87" si="1012">K87+1</f>
        <v>45666</v>
      </c>
      <c r="M87" s="737">
        <f t="shared" ref="M87" si="1013">L87+1</f>
        <v>45667</v>
      </c>
      <c r="N87" s="737">
        <f t="shared" ref="N87" si="1014">M87+1</f>
        <v>45668</v>
      </c>
      <c r="O87" s="737">
        <f t="shared" ref="O87" si="1015">N87+1</f>
        <v>45669</v>
      </c>
      <c r="P87" s="737">
        <f t="shared" ref="P87" si="1016">O87+1</f>
        <v>45670</v>
      </c>
      <c r="Q87" s="737">
        <f t="shared" ref="Q87" si="1017">P87+1</f>
        <v>45671</v>
      </c>
      <c r="R87" s="737">
        <f t="shared" ref="R87" si="1018">Q87+1</f>
        <v>45672</v>
      </c>
      <c r="S87" s="737">
        <f t="shared" ref="S87" si="1019">R87+1</f>
        <v>45673</v>
      </c>
      <c r="T87" s="737">
        <f t="shared" ref="T87" si="1020">S87+1</f>
        <v>45674</v>
      </c>
      <c r="U87" s="737">
        <f t="shared" ref="U87" si="1021">T87+1</f>
        <v>45675</v>
      </c>
      <c r="V87" s="737">
        <f t="shared" ref="V87" si="1022">U87+1</f>
        <v>45676</v>
      </c>
      <c r="W87" s="737">
        <f t="shared" ref="W87" si="1023">V87+1</f>
        <v>45677</v>
      </c>
      <c r="X87" s="737">
        <f t="shared" ref="X87" si="1024">W87+1</f>
        <v>45678</v>
      </c>
      <c r="Y87" s="737">
        <f t="shared" ref="Y87" si="1025">X87+1</f>
        <v>45679</v>
      </c>
      <c r="Z87" s="737">
        <f t="shared" ref="Z87" si="1026">Y87+1</f>
        <v>45680</v>
      </c>
      <c r="AA87" s="737">
        <f t="shared" ref="AA87" si="1027">Z87+1</f>
        <v>45681</v>
      </c>
      <c r="AB87" s="737">
        <f t="shared" ref="AB87" si="1028">AA87+1</f>
        <v>45682</v>
      </c>
      <c r="AC87" s="737">
        <f t="shared" ref="AC87" si="1029">AB87+1</f>
        <v>45683</v>
      </c>
      <c r="AD87" s="737">
        <f t="shared" ref="AD87" si="1030">AC87+1</f>
        <v>45684</v>
      </c>
      <c r="AE87" s="737">
        <f t="shared" ref="AE87" si="1031">AD87+1</f>
        <v>45685</v>
      </c>
      <c r="AF87" s="737">
        <f t="shared" ref="AF87" si="1032">AE87+1</f>
        <v>45686</v>
      </c>
      <c r="AG87" s="737">
        <f t="shared" ref="AG87" si="1033">AF87+1</f>
        <v>45687</v>
      </c>
      <c r="AH87" s="1148">
        <f t="shared" ref="AH87" si="1034">AG87+1</f>
        <v>45688</v>
      </c>
      <c r="AI87" s="1168">
        <f t="shared" ref="AI87" si="1035">AH87+1</f>
        <v>45689</v>
      </c>
      <c r="AJ87" s="1168">
        <f t="shared" ref="AJ87" si="1036">AI87+1</f>
        <v>45690</v>
      </c>
      <c r="AK87" s="1168">
        <f t="shared" ref="AK87" si="1037">AJ87+1</f>
        <v>45691</v>
      </c>
      <c r="AL87" s="1168">
        <f t="shared" ref="AL87" si="1038">AK87+1</f>
        <v>45692</v>
      </c>
      <c r="AM87" s="1168">
        <f t="shared" ref="AM87" si="1039">AL87+1</f>
        <v>45693</v>
      </c>
      <c r="AN87" s="1168">
        <f t="shared" ref="AN87" si="1040">AM87+1</f>
        <v>45694</v>
      </c>
      <c r="AO87" s="1168">
        <f t="shared" ref="AO87" si="1041">AN87+1</f>
        <v>45695</v>
      </c>
      <c r="AP87" s="1822"/>
      <c r="AQ87" s="1825"/>
      <c r="AS87" s="1827"/>
      <c r="AT87" s="734" t="s">
        <v>923</v>
      </c>
      <c r="AU87" s="739">
        <f>IF(IF(MONTH(入力表!$E$6)=12,YEAR(入力表!$E$6)+1&amp;"01",YEAR(入力表!$E$6)&amp;TEXT(MONTH(入力表!$E$6)+1,"00"))&gt;YEAR($D86)&amp;TEXT(MONTH($D86),"00"),COUNTIF(D90:AH90,"○"),"")</f>
        <v>0</v>
      </c>
      <c r="AX87" s="708"/>
      <c r="AY87" s="708"/>
      <c r="AZ87" s="708"/>
      <c r="BB87" s="736" t="s">
        <v>922</v>
      </c>
      <c r="BC87" s="1230">
        <f>DATE($M$7,BC86,1)</f>
        <v>45658</v>
      </c>
      <c r="BD87" s="1230">
        <f>BC87+1</f>
        <v>45659</v>
      </c>
      <c r="BE87" s="1230">
        <f t="shared" ref="BE87" si="1042">BD87+1</f>
        <v>45660</v>
      </c>
      <c r="BF87" s="737">
        <f t="shared" ref="BF87" si="1043">BE87+1</f>
        <v>45661</v>
      </c>
      <c r="BG87" s="737">
        <f t="shared" ref="BG87" si="1044">BF87+1</f>
        <v>45662</v>
      </c>
      <c r="BH87" s="737">
        <f t="shared" ref="BH87" si="1045">BG87+1</f>
        <v>45663</v>
      </c>
      <c r="BI87" s="737">
        <f t="shared" ref="BI87" si="1046">BH87+1</f>
        <v>45664</v>
      </c>
      <c r="BJ87" s="737">
        <f t="shared" ref="BJ87" si="1047">BI87+1</f>
        <v>45665</v>
      </c>
      <c r="BK87" s="737">
        <f t="shared" ref="BK87" si="1048">BJ87+1</f>
        <v>45666</v>
      </c>
      <c r="BL87" s="737">
        <f t="shared" ref="BL87" si="1049">BK87+1</f>
        <v>45667</v>
      </c>
      <c r="BM87" s="737">
        <f t="shared" ref="BM87" si="1050">BL87+1</f>
        <v>45668</v>
      </c>
      <c r="BN87" s="737">
        <f t="shared" ref="BN87" si="1051">BM87+1</f>
        <v>45669</v>
      </c>
      <c r="BO87" s="737">
        <f t="shared" ref="BO87" si="1052">BN87+1</f>
        <v>45670</v>
      </c>
      <c r="BP87" s="737">
        <f t="shared" ref="BP87" si="1053">BO87+1</f>
        <v>45671</v>
      </c>
      <c r="BQ87" s="737">
        <f t="shared" ref="BQ87" si="1054">BP87+1</f>
        <v>45672</v>
      </c>
      <c r="BR87" s="737">
        <f t="shared" ref="BR87" si="1055">BQ87+1</f>
        <v>45673</v>
      </c>
      <c r="BS87" s="737">
        <f t="shared" ref="BS87" si="1056">BR87+1</f>
        <v>45674</v>
      </c>
      <c r="BT87" s="737">
        <f t="shared" ref="BT87" si="1057">BS87+1</f>
        <v>45675</v>
      </c>
      <c r="BU87" s="737">
        <f t="shared" ref="BU87" si="1058">BT87+1</f>
        <v>45676</v>
      </c>
      <c r="BV87" s="737">
        <f t="shared" ref="BV87" si="1059">BU87+1</f>
        <v>45677</v>
      </c>
      <c r="BW87" s="737">
        <f t="shared" ref="BW87" si="1060">BV87+1</f>
        <v>45678</v>
      </c>
      <c r="BX87" s="737">
        <f t="shared" ref="BX87" si="1061">BW87+1</f>
        <v>45679</v>
      </c>
      <c r="BY87" s="737">
        <f t="shared" ref="BY87" si="1062">BX87+1</f>
        <v>45680</v>
      </c>
      <c r="BZ87" s="737">
        <f t="shared" ref="BZ87" si="1063">BY87+1</f>
        <v>45681</v>
      </c>
      <c r="CA87" s="737">
        <f t="shared" ref="CA87" si="1064">BZ87+1</f>
        <v>45682</v>
      </c>
      <c r="CB87" s="737">
        <f t="shared" ref="CB87" si="1065">CA87+1</f>
        <v>45683</v>
      </c>
      <c r="CC87" s="737">
        <f t="shared" ref="CC87" si="1066">CB87+1</f>
        <v>45684</v>
      </c>
      <c r="CD87" s="737">
        <f t="shared" ref="CD87" si="1067">CC87+1</f>
        <v>45685</v>
      </c>
      <c r="CE87" s="737">
        <f t="shared" ref="CE87" si="1068">CD87+1</f>
        <v>45686</v>
      </c>
      <c r="CF87" s="737">
        <f t="shared" ref="CF87" si="1069">CE87+1</f>
        <v>45687</v>
      </c>
      <c r="CG87" s="1148">
        <f t="shared" ref="CG87" si="1070">CF87+1</f>
        <v>45688</v>
      </c>
      <c r="CH87" s="1168">
        <f t="shared" ref="CH87" si="1071">CG87+1</f>
        <v>45689</v>
      </c>
      <c r="CI87" s="1168">
        <f t="shared" ref="CI87" si="1072">CH87+1</f>
        <v>45690</v>
      </c>
      <c r="CJ87" s="1168">
        <f t="shared" ref="CJ87" si="1073">CI87+1</f>
        <v>45691</v>
      </c>
      <c r="CK87" s="1168">
        <f t="shared" ref="CK87" si="1074">CJ87+1</f>
        <v>45692</v>
      </c>
      <c r="CL87" s="1168">
        <f t="shared" ref="CL87" si="1075">CK87+1</f>
        <v>45693</v>
      </c>
      <c r="CM87" s="1168">
        <f t="shared" ref="CM87" si="1076">CL87+1</f>
        <v>45694</v>
      </c>
      <c r="CN87" s="1168">
        <f t="shared" ref="CN87" si="1077">CM87+1</f>
        <v>45695</v>
      </c>
      <c r="CO87" s="1822"/>
      <c r="CP87" s="1825"/>
      <c r="CR87" s="1827"/>
      <c r="CS87" s="734" t="s">
        <v>923</v>
      </c>
      <c r="CT87" s="739">
        <f>IF(IF(MONTH(入力表!$E$6)=12,YEAR(入力表!$E$6)+1&amp;"01",YEAR(入力表!$E$6)&amp;TEXT(MONTH(入力表!$E$6)+1,"00"))&gt;YEAR($D86)&amp;TEXT(MONTH($D86),"00"),COUNTIF(BC90:CG90,"○"),"")</f>
        <v>11</v>
      </c>
      <c r="CV87" s="1139" t="str">
        <f t="shared" si="1005"/>
        <v>対象期間</v>
      </c>
      <c r="CX87" s="736" t="s">
        <v>922</v>
      </c>
      <c r="CY87" s="1230">
        <f>DATE($M$7,CY86,1)</f>
        <v>45658</v>
      </c>
      <c r="CZ87" s="1230">
        <f>CY87+1</f>
        <v>45659</v>
      </c>
      <c r="DA87" s="1230">
        <f t="shared" ref="DA87" si="1078">CZ87+1</f>
        <v>45660</v>
      </c>
      <c r="DB87" s="737">
        <f t="shared" ref="DB87" si="1079">DA87+1</f>
        <v>45661</v>
      </c>
      <c r="DC87" s="737">
        <f t="shared" ref="DC87" si="1080">DB87+1</f>
        <v>45662</v>
      </c>
      <c r="DD87" s="737">
        <f t="shared" ref="DD87" si="1081">DC87+1</f>
        <v>45663</v>
      </c>
      <c r="DE87" s="737">
        <f t="shared" ref="DE87" si="1082">DD87+1</f>
        <v>45664</v>
      </c>
      <c r="DF87" s="737">
        <f t="shared" ref="DF87" si="1083">DE87+1</f>
        <v>45665</v>
      </c>
      <c r="DG87" s="737">
        <f t="shared" ref="DG87" si="1084">DF87+1</f>
        <v>45666</v>
      </c>
      <c r="DH87" s="737">
        <f t="shared" ref="DH87" si="1085">DG87+1</f>
        <v>45667</v>
      </c>
      <c r="DI87" s="737">
        <f t="shared" ref="DI87" si="1086">DH87+1</f>
        <v>45668</v>
      </c>
      <c r="DJ87" s="737">
        <f t="shared" ref="DJ87" si="1087">DI87+1</f>
        <v>45669</v>
      </c>
      <c r="DK87" s="737">
        <f t="shared" ref="DK87" si="1088">DJ87+1</f>
        <v>45670</v>
      </c>
      <c r="DL87" s="737">
        <f t="shared" ref="DL87" si="1089">DK87+1</f>
        <v>45671</v>
      </c>
      <c r="DM87" s="737">
        <f t="shared" ref="DM87" si="1090">DL87+1</f>
        <v>45672</v>
      </c>
      <c r="DN87" s="737">
        <f t="shared" ref="DN87" si="1091">DM87+1</f>
        <v>45673</v>
      </c>
      <c r="DO87" s="737">
        <f t="shared" ref="DO87" si="1092">DN87+1</f>
        <v>45674</v>
      </c>
      <c r="DP87" s="737">
        <f t="shared" ref="DP87" si="1093">DO87+1</f>
        <v>45675</v>
      </c>
      <c r="DQ87" s="737">
        <f t="shared" ref="DQ87" si="1094">DP87+1</f>
        <v>45676</v>
      </c>
      <c r="DR87" s="737">
        <f t="shared" ref="DR87" si="1095">DQ87+1</f>
        <v>45677</v>
      </c>
      <c r="DS87" s="737">
        <f t="shared" ref="DS87" si="1096">DR87+1</f>
        <v>45678</v>
      </c>
      <c r="DT87" s="737">
        <f t="shared" ref="DT87" si="1097">DS87+1</f>
        <v>45679</v>
      </c>
      <c r="DU87" s="737">
        <f t="shared" ref="DU87" si="1098">DT87+1</f>
        <v>45680</v>
      </c>
      <c r="DV87" s="737">
        <f t="shared" ref="DV87" si="1099">DU87+1</f>
        <v>45681</v>
      </c>
      <c r="DW87" s="737">
        <f t="shared" ref="DW87" si="1100">DV87+1</f>
        <v>45682</v>
      </c>
      <c r="DX87" s="737">
        <f t="shared" ref="DX87" si="1101">DW87+1</f>
        <v>45683</v>
      </c>
      <c r="DY87" s="737">
        <f t="shared" ref="DY87" si="1102">DX87+1</f>
        <v>45684</v>
      </c>
      <c r="DZ87" s="737">
        <f t="shared" ref="DZ87" si="1103">DY87+1</f>
        <v>45685</v>
      </c>
      <c r="EA87" s="737">
        <f t="shared" ref="EA87" si="1104">DZ87+1</f>
        <v>45686</v>
      </c>
      <c r="EB87" s="737">
        <f t="shared" ref="EB87" si="1105">EA87+1</f>
        <v>45687</v>
      </c>
      <c r="EC87" s="1148">
        <f t="shared" ref="EC87" si="1106">EB87+1</f>
        <v>45688</v>
      </c>
      <c r="ED87" s="1168">
        <f t="shared" ref="ED87" si="1107">EC87+1</f>
        <v>45689</v>
      </c>
      <c r="EE87" s="1168">
        <f t="shared" ref="EE87" si="1108">ED87+1</f>
        <v>45690</v>
      </c>
      <c r="EF87" s="1168">
        <f t="shared" ref="EF87" si="1109">EE87+1</f>
        <v>45691</v>
      </c>
      <c r="EG87" s="1168">
        <f t="shared" ref="EG87" si="1110">EF87+1</f>
        <v>45692</v>
      </c>
      <c r="EH87" s="1168">
        <f t="shared" ref="EH87" si="1111">EG87+1</f>
        <v>45693</v>
      </c>
      <c r="EI87" s="1168">
        <f t="shared" ref="EI87" si="1112">EH87+1</f>
        <v>45694</v>
      </c>
      <c r="EJ87" s="1168">
        <f t="shared" ref="EJ87" si="1113">EI87+1</f>
        <v>45695</v>
      </c>
      <c r="EK87" s="1822"/>
      <c r="EL87" s="1825"/>
      <c r="EN87" s="1827"/>
      <c r="EO87" s="734" t="s">
        <v>923</v>
      </c>
      <c r="EP87" s="739">
        <f>IF(IF(MONTH(入力表!$E$6)=12,YEAR(入力表!$E$6)+1&amp;"01",YEAR(入力表!$E$6)&amp;TEXT(MONTH(入力表!$E$6)+1,"00"))&gt;YEAR($D86)&amp;TEXT(MONTH($D86),"00"),COUNTIF(CY90:EC90,"○"),"")</f>
        <v>11</v>
      </c>
      <c r="ER87" s="708"/>
      <c r="ES87" s="708"/>
      <c r="ET87" s="708"/>
      <c r="EU87" s="708"/>
      <c r="EV87" s="708"/>
      <c r="EW87" s="708"/>
    </row>
    <row r="88" spans="1:153" ht="14.25" thickBot="1">
      <c r="A88" s="1139" t="str">
        <f t="shared" si="1004"/>
        <v>対象期間</v>
      </c>
      <c r="C88" s="736" t="s">
        <v>924</v>
      </c>
      <c r="D88" s="1146" t="str">
        <f>TEXT(WEEKDAY(+D87),"aaa")</f>
        <v>水</v>
      </c>
      <c r="E88" s="1146" t="str">
        <f>TEXT(WEEKDAY(+E87),"aaa")</f>
        <v>木</v>
      </c>
      <c r="F88" s="1146" t="str">
        <f t="shared" ref="F88:AE88" si="1114">TEXT(WEEKDAY(+F87),"aaa")</f>
        <v>金</v>
      </c>
      <c r="G88" s="1147" t="str">
        <f t="shared" si="1114"/>
        <v>土</v>
      </c>
      <c r="H88" s="1147" t="str">
        <f t="shared" si="1114"/>
        <v>日</v>
      </c>
      <c r="I88" s="1147" t="str">
        <f t="shared" si="1114"/>
        <v>月</v>
      </c>
      <c r="J88" s="1147" t="str">
        <f t="shared" si="1114"/>
        <v>火</v>
      </c>
      <c r="K88" s="1147" t="str">
        <f t="shared" si="1114"/>
        <v>水</v>
      </c>
      <c r="L88" s="1147" t="str">
        <f t="shared" si="1114"/>
        <v>木</v>
      </c>
      <c r="M88" s="1147" t="str">
        <f t="shared" si="1114"/>
        <v>金</v>
      </c>
      <c r="N88" s="1147" t="str">
        <f t="shared" si="1114"/>
        <v>土</v>
      </c>
      <c r="O88" s="1147" t="str">
        <f t="shared" si="1114"/>
        <v>日</v>
      </c>
      <c r="P88" s="1147" t="str">
        <f t="shared" si="1114"/>
        <v>月</v>
      </c>
      <c r="Q88" s="1147" t="str">
        <f t="shared" si="1114"/>
        <v>火</v>
      </c>
      <c r="R88" s="1147" t="str">
        <f t="shared" si="1114"/>
        <v>水</v>
      </c>
      <c r="S88" s="1147" t="str">
        <f t="shared" si="1114"/>
        <v>木</v>
      </c>
      <c r="T88" s="1147" t="str">
        <f t="shared" si="1114"/>
        <v>金</v>
      </c>
      <c r="U88" s="1147" t="str">
        <f t="shared" si="1114"/>
        <v>土</v>
      </c>
      <c r="V88" s="1147" t="str">
        <f t="shared" si="1114"/>
        <v>日</v>
      </c>
      <c r="W88" s="1147" t="str">
        <f t="shared" si="1114"/>
        <v>月</v>
      </c>
      <c r="X88" s="1147" t="str">
        <f t="shared" si="1114"/>
        <v>火</v>
      </c>
      <c r="Y88" s="1147" t="str">
        <f t="shared" si="1114"/>
        <v>水</v>
      </c>
      <c r="Z88" s="1147" t="str">
        <f t="shared" si="1114"/>
        <v>木</v>
      </c>
      <c r="AA88" s="1147" t="str">
        <f t="shared" si="1114"/>
        <v>金</v>
      </c>
      <c r="AB88" s="1147" t="str">
        <f t="shared" si="1114"/>
        <v>土</v>
      </c>
      <c r="AC88" s="1147" t="str">
        <f t="shared" si="1114"/>
        <v>日</v>
      </c>
      <c r="AD88" s="1147" t="str">
        <f t="shared" si="1114"/>
        <v>月</v>
      </c>
      <c r="AE88" s="1147" t="str">
        <f t="shared" si="1114"/>
        <v>火</v>
      </c>
      <c r="AF88" s="1147" t="str">
        <f>IF(AF87="／","／",TEXT(WEEKDAY(+AF87),"aaa"))</f>
        <v>水</v>
      </c>
      <c r="AG88" s="1147" t="str">
        <f t="shared" ref="AG88:AO88" si="1115">IF(AG87="／","／",TEXT(WEEKDAY(+AG87),"aaa"))</f>
        <v>木</v>
      </c>
      <c r="AH88" s="1149" t="str">
        <f t="shared" si="1115"/>
        <v>金</v>
      </c>
      <c r="AI88" s="1170" t="str">
        <f t="shared" si="1115"/>
        <v>土</v>
      </c>
      <c r="AJ88" s="1170" t="str">
        <f t="shared" si="1115"/>
        <v>日</v>
      </c>
      <c r="AK88" s="1170" t="str">
        <f t="shared" si="1115"/>
        <v>月</v>
      </c>
      <c r="AL88" s="1170" t="str">
        <f t="shared" si="1115"/>
        <v>火</v>
      </c>
      <c r="AM88" s="1170" t="str">
        <f t="shared" si="1115"/>
        <v>水</v>
      </c>
      <c r="AN88" s="1170" t="str">
        <f t="shared" si="1115"/>
        <v>木</v>
      </c>
      <c r="AO88" s="1170" t="str">
        <f t="shared" si="1115"/>
        <v>金</v>
      </c>
      <c r="AP88" s="1822"/>
      <c r="AQ88" s="1825"/>
      <c r="AS88" s="1827"/>
      <c r="AT88" s="734" t="s">
        <v>925</v>
      </c>
      <c r="AU88" s="740">
        <f>IFERROR(+AU87/AU86,"")</f>
        <v>0</v>
      </c>
      <c r="AV88" s="741" t="str">
        <f>IF(AU88="","",IF(AU88&gt;=0.285,"4週8休以上",IF(AU88&gt;=0.25,"4週7休以上4週8休未満",IF(AU88&gt;=0.214,"4週6休以上4週7休未満",IF(0.214&gt;AU88,"4週6休未満")))))</f>
        <v>4週6休未満</v>
      </c>
      <c r="AX88" s="708"/>
      <c r="AY88" s="708"/>
      <c r="AZ88" s="708"/>
      <c r="BB88" s="736" t="s">
        <v>924</v>
      </c>
      <c r="BC88" s="1231" t="str">
        <f>TEXT(WEEKDAY(+BC87),"aaa")</f>
        <v>水</v>
      </c>
      <c r="BD88" s="1231" t="str">
        <f>TEXT(WEEKDAY(+BD87),"aaa")</f>
        <v>木</v>
      </c>
      <c r="BE88" s="1231" t="str">
        <f t="shared" ref="BE88:CD88" si="1116">TEXT(WEEKDAY(+BE87),"aaa")</f>
        <v>金</v>
      </c>
      <c r="BF88" s="1185" t="str">
        <f t="shared" si="1116"/>
        <v>土</v>
      </c>
      <c r="BG88" s="1185" t="str">
        <f t="shared" si="1116"/>
        <v>日</v>
      </c>
      <c r="BH88" s="1185" t="str">
        <f t="shared" si="1116"/>
        <v>月</v>
      </c>
      <c r="BI88" s="1185" t="str">
        <f t="shared" si="1116"/>
        <v>火</v>
      </c>
      <c r="BJ88" s="1185" t="str">
        <f t="shared" si="1116"/>
        <v>水</v>
      </c>
      <c r="BK88" s="1185" t="str">
        <f t="shared" si="1116"/>
        <v>木</v>
      </c>
      <c r="BL88" s="1185" t="str">
        <f t="shared" si="1116"/>
        <v>金</v>
      </c>
      <c r="BM88" s="1185" t="str">
        <f t="shared" si="1116"/>
        <v>土</v>
      </c>
      <c r="BN88" s="1185" t="str">
        <f t="shared" si="1116"/>
        <v>日</v>
      </c>
      <c r="BO88" s="1185" t="str">
        <f t="shared" si="1116"/>
        <v>月</v>
      </c>
      <c r="BP88" s="1185" t="str">
        <f t="shared" si="1116"/>
        <v>火</v>
      </c>
      <c r="BQ88" s="1185" t="str">
        <f t="shared" si="1116"/>
        <v>水</v>
      </c>
      <c r="BR88" s="1185" t="str">
        <f t="shared" si="1116"/>
        <v>木</v>
      </c>
      <c r="BS88" s="1185" t="str">
        <f t="shared" si="1116"/>
        <v>金</v>
      </c>
      <c r="BT88" s="1185" t="str">
        <f t="shared" si="1116"/>
        <v>土</v>
      </c>
      <c r="BU88" s="1185" t="str">
        <f t="shared" si="1116"/>
        <v>日</v>
      </c>
      <c r="BV88" s="1185" t="str">
        <f t="shared" si="1116"/>
        <v>月</v>
      </c>
      <c r="BW88" s="1185" t="str">
        <f t="shared" si="1116"/>
        <v>火</v>
      </c>
      <c r="BX88" s="1185" t="str">
        <f t="shared" si="1116"/>
        <v>水</v>
      </c>
      <c r="BY88" s="1185" t="str">
        <f t="shared" si="1116"/>
        <v>木</v>
      </c>
      <c r="BZ88" s="1185" t="str">
        <f t="shared" si="1116"/>
        <v>金</v>
      </c>
      <c r="CA88" s="1185" t="str">
        <f t="shared" si="1116"/>
        <v>土</v>
      </c>
      <c r="CB88" s="1185" t="str">
        <f t="shared" si="1116"/>
        <v>日</v>
      </c>
      <c r="CC88" s="1185" t="str">
        <f t="shared" si="1116"/>
        <v>月</v>
      </c>
      <c r="CD88" s="1185" t="str">
        <f t="shared" si="1116"/>
        <v>火</v>
      </c>
      <c r="CE88" s="1185" t="str">
        <f>IF(CE87="／","／",TEXT(WEEKDAY(+CE87),"aaa"))</f>
        <v>水</v>
      </c>
      <c r="CF88" s="1185" t="str">
        <f t="shared" ref="CF88:CN88" si="1117">IF(CF87="／","／",TEXT(WEEKDAY(+CF87),"aaa"))</f>
        <v>木</v>
      </c>
      <c r="CG88" s="1149" t="str">
        <f t="shared" si="1117"/>
        <v>金</v>
      </c>
      <c r="CH88" s="1170" t="str">
        <f t="shared" si="1117"/>
        <v>土</v>
      </c>
      <c r="CI88" s="1170" t="str">
        <f t="shared" si="1117"/>
        <v>日</v>
      </c>
      <c r="CJ88" s="1170" t="str">
        <f t="shared" si="1117"/>
        <v>月</v>
      </c>
      <c r="CK88" s="1170" t="str">
        <f t="shared" si="1117"/>
        <v>火</v>
      </c>
      <c r="CL88" s="1170" t="str">
        <f t="shared" si="1117"/>
        <v>水</v>
      </c>
      <c r="CM88" s="1170" t="str">
        <f t="shared" si="1117"/>
        <v>木</v>
      </c>
      <c r="CN88" s="1170" t="str">
        <f t="shared" si="1117"/>
        <v>金</v>
      </c>
      <c r="CO88" s="1822"/>
      <c r="CP88" s="1825"/>
      <c r="CR88" s="1827"/>
      <c r="CS88" s="734" t="s">
        <v>925</v>
      </c>
      <c r="CT88" s="740">
        <f>IFERROR(+CT87/CT86,"")</f>
        <v>0.35483870967741937</v>
      </c>
      <c r="CU88" s="741" t="str">
        <f>IF(CT88="","",IF(CT88&gt;=0.285,"4週8休以上",IF(CT88&gt;=0.25,"4週7休以上4週8休未満",IF(CT88&gt;=0.214,"4週6休以上4週7休未満",IF(0.214&gt;CT88,"4週6休未満")))))</f>
        <v>4週8休以上</v>
      </c>
      <c r="CV88" s="1139" t="str">
        <f t="shared" si="1005"/>
        <v>対象期間</v>
      </c>
      <c r="CX88" s="736" t="s">
        <v>924</v>
      </c>
      <c r="CY88" s="1231" t="str">
        <f>TEXT(WEEKDAY(+CY87),"aaa")</f>
        <v>水</v>
      </c>
      <c r="CZ88" s="1231" t="str">
        <f>TEXT(WEEKDAY(+CZ87),"aaa")</f>
        <v>木</v>
      </c>
      <c r="DA88" s="1231" t="str">
        <f t="shared" ref="DA88:DZ88" si="1118">TEXT(WEEKDAY(+DA87),"aaa")</f>
        <v>金</v>
      </c>
      <c r="DB88" s="1185" t="str">
        <f t="shared" si="1118"/>
        <v>土</v>
      </c>
      <c r="DC88" s="1185" t="str">
        <f t="shared" si="1118"/>
        <v>日</v>
      </c>
      <c r="DD88" s="1185" t="str">
        <f t="shared" si="1118"/>
        <v>月</v>
      </c>
      <c r="DE88" s="1185" t="str">
        <f t="shared" si="1118"/>
        <v>火</v>
      </c>
      <c r="DF88" s="1185" t="str">
        <f t="shared" si="1118"/>
        <v>水</v>
      </c>
      <c r="DG88" s="1185" t="str">
        <f t="shared" si="1118"/>
        <v>木</v>
      </c>
      <c r="DH88" s="1185" t="str">
        <f t="shared" si="1118"/>
        <v>金</v>
      </c>
      <c r="DI88" s="1185" t="str">
        <f t="shared" si="1118"/>
        <v>土</v>
      </c>
      <c r="DJ88" s="1185" t="str">
        <f t="shared" si="1118"/>
        <v>日</v>
      </c>
      <c r="DK88" s="1185" t="str">
        <f t="shared" si="1118"/>
        <v>月</v>
      </c>
      <c r="DL88" s="1185" t="str">
        <f t="shared" si="1118"/>
        <v>火</v>
      </c>
      <c r="DM88" s="1185" t="str">
        <f t="shared" si="1118"/>
        <v>水</v>
      </c>
      <c r="DN88" s="1185" t="str">
        <f t="shared" si="1118"/>
        <v>木</v>
      </c>
      <c r="DO88" s="1185" t="str">
        <f t="shared" si="1118"/>
        <v>金</v>
      </c>
      <c r="DP88" s="1185" t="str">
        <f t="shared" si="1118"/>
        <v>土</v>
      </c>
      <c r="DQ88" s="1185" t="str">
        <f t="shared" si="1118"/>
        <v>日</v>
      </c>
      <c r="DR88" s="1185" t="str">
        <f t="shared" si="1118"/>
        <v>月</v>
      </c>
      <c r="DS88" s="1185" t="str">
        <f t="shared" si="1118"/>
        <v>火</v>
      </c>
      <c r="DT88" s="1185" t="str">
        <f t="shared" si="1118"/>
        <v>水</v>
      </c>
      <c r="DU88" s="1185" t="str">
        <f t="shared" si="1118"/>
        <v>木</v>
      </c>
      <c r="DV88" s="1185" t="str">
        <f t="shared" si="1118"/>
        <v>金</v>
      </c>
      <c r="DW88" s="1185" t="str">
        <f t="shared" si="1118"/>
        <v>土</v>
      </c>
      <c r="DX88" s="1185" t="str">
        <f t="shared" si="1118"/>
        <v>日</v>
      </c>
      <c r="DY88" s="1185" t="str">
        <f t="shared" si="1118"/>
        <v>月</v>
      </c>
      <c r="DZ88" s="1185" t="str">
        <f t="shared" si="1118"/>
        <v>火</v>
      </c>
      <c r="EA88" s="1185" t="str">
        <f>IF(EA87="／","／",TEXT(WEEKDAY(+EA87),"aaa"))</f>
        <v>水</v>
      </c>
      <c r="EB88" s="1185" t="str">
        <f t="shared" ref="EB88:EJ88" si="1119">IF(EB87="／","／",TEXT(WEEKDAY(+EB87),"aaa"))</f>
        <v>木</v>
      </c>
      <c r="EC88" s="1149" t="str">
        <f t="shared" si="1119"/>
        <v>金</v>
      </c>
      <c r="ED88" s="1170" t="str">
        <f t="shared" si="1119"/>
        <v>土</v>
      </c>
      <c r="EE88" s="1170" t="str">
        <f t="shared" si="1119"/>
        <v>日</v>
      </c>
      <c r="EF88" s="1170" t="str">
        <f t="shared" si="1119"/>
        <v>月</v>
      </c>
      <c r="EG88" s="1170" t="str">
        <f t="shared" si="1119"/>
        <v>火</v>
      </c>
      <c r="EH88" s="1170" t="str">
        <f t="shared" si="1119"/>
        <v>水</v>
      </c>
      <c r="EI88" s="1170" t="str">
        <f t="shared" si="1119"/>
        <v>木</v>
      </c>
      <c r="EJ88" s="1170" t="str">
        <f t="shared" si="1119"/>
        <v>金</v>
      </c>
      <c r="EK88" s="1822"/>
      <c r="EL88" s="1825"/>
      <c r="EN88" s="1827"/>
      <c r="EO88" s="734" t="s">
        <v>925</v>
      </c>
      <c r="EP88" s="740">
        <f>IFERROR(+EP87/EP86,"")</f>
        <v>0.35483870967741937</v>
      </c>
      <c r="EQ88" s="741" t="str">
        <f>IF(EP88="","",IF(EP88&gt;=0.285,"4週8休以上",IF(EP88&gt;=0.25,"4週7休以上4週8休未満",IF(EP88&gt;=0.214,"4週6休以上4週7休未満",IF(0.214&gt;EP88,"4週6休未満")))))</f>
        <v>4週8休以上</v>
      </c>
      <c r="ER88" s="708"/>
      <c r="ES88" s="708"/>
      <c r="ET88" s="708"/>
      <c r="EU88" s="708"/>
      <c r="EV88" s="708"/>
      <c r="EW88" s="708"/>
    </row>
    <row r="89" spans="1:153" s="746" customFormat="1" ht="60" customHeight="1">
      <c r="A89" s="1139" t="str">
        <f t="shared" si="1004"/>
        <v>対象期間</v>
      </c>
      <c r="C89" s="742" t="s">
        <v>926</v>
      </c>
      <c r="D89" s="743"/>
      <c r="E89" s="743"/>
      <c r="F89" s="743"/>
      <c r="G89" s="743"/>
      <c r="H89" s="743"/>
      <c r="I89" s="743"/>
      <c r="J89" s="743"/>
      <c r="K89" s="743"/>
      <c r="L89" s="744"/>
      <c r="M89" s="743"/>
      <c r="N89" s="743"/>
      <c r="O89" s="745"/>
      <c r="P89" s="743"/>
      <c r="Q89" s="743"/>
      <c r="R89" s="743"/>
      <c r="S89" s="743"/>
      <c r="T89" s="743"/>
      <c r="U89" s="743"/>
      <c r="V89" s="743"/>
      <c r="W89" s="743"/>
      <c r="X89" s="743"/>
      <c r="Y89" s="743"/>
      <c r="Z89" s="743"/>
      <c r="AA89" s="743"/>
      <c r="AB89" s="743"/>
      <c r="AC89" s="743"/>
      <c r="AD89" s="745"/>
      <c r="AE89" s="743"/>
      <c r="AF89" s="743"/>
      <c r="AG89" s="743"/>
      <c r="AH89" s="1150"/>
      <c r="AI89" s="1172"/>
      <c r="AJ89" s="1172"/>
      <c r="AK89" s="1172"/>
      <c r="AL89" s="1172"/>
      <c r="AM89" s="1172"/>
      <c r="AN89" s="1172"/>
      <c r="AO89" s="1172"/>
      <c r="AP89" s="1823"/>
      <c r="AQ89" s="1826"/>
      <c r="AS89" s="1839" t="s">
        <v>927</v>
      </c>
      <c r="AT89" s="747" t="s">
        <v>921</v>
      </c>
      <c r="AU89" s="748">
        <f>IF(IF(MONTH(入力表!$E$6)=12,YEAR(入力表!$E$6)+1&amp;"01",YEAR(入力表!$E$6)&amp;TEXT(MONTH(入力表!$E$6)+1,"00"))&gt;YEAR($D86)&amp;TEXT(MONTH($D86),"00"),COUNTIF(D91:AH91,"")+COUNTIF(D91:AH91,"●"),"")</f>
        <v>31</v>
      </c>
      <c r="AV89" s="1138"/>
      <c r="AX89" s="749"/>
      <c r="AY89" s="749"/>
      <c r="AZ89" s="749"/>
      <c r="BB89" s="742" t="s">
        <v>926</v>
      </c>
      <c r="BC89" s="1227"/>
      <c r="BD89" s="1227"/>
      <c r="BE89" s="1227"/>
      <c r="BF89" s="743"/>
      <c r="BG89" s="743"/>
      <c r="BH89" s="743"/>
      <c r="BI89" s="743"/>
      <c r="BJ89" s="743"/>
      <c r="BK89" s="744"/>
      <c r="BL89" s="743"/>
      <c r="BM89" s="743"/>
      <c r="BN89" s="745"/>
      <c r="BO89" s="743"/>
      <c r="BP89" s="743"/>
      <c r="BQ89" s="743"/>
      <c r="BR89" s="743"/>
      <c r="BS89" s="743"/>
      <c r="BT89" s="743"/>
      <c r="BU89" s="743"/>
      <c r="BV89" s="743"/>
      <c r="BW89" s="743"/>
      <c r="BX89" s="743"/>
      <c r="BY89" s="743"/>
      <c r="BZ89" s="743"/>
      <c r="CA89" s="743"/>
      <c r="CB89" s="743"/>
      <c r="CC89" s="745"/>
      <c r="CD89" s="743"/>
      <c r="CE89" s="743"/>
      <c r="CF89" s="743"/>
      <c r="CG89" s="1150"/>
      <c r="CH89" s="1172"/>
      <c r="CI89" s="1172"/>
      <c r="CJ89" s="1172"/>
      <c r="CK89" s="1172"/>
      <c r="CL89" s="1172"/>
      <c r="CM89" s="1172"/>
      <c r="CN89" s="1172"/>
      <c r="CO89" s="1823"/>
      <c r="CP89" s="1826"/>
      <c r="CR89" s="1839" t="s">
        <v>927</v>
      </c>
      <c r="CS89" s="747" t="s">
        <v>921</v>
      </c>
      <c r="CT89" s="748">
        <f>IF(IF(MONTH(入力表!$E$6)=12,YEAR(入力表!$E$6)+1&amp;"01",YEAR(入力表!$E$6)&amp;TEXT(MONTH(入力表!$E$6)+1,"00"))&gt;YEAR($D86)&amp;TEXT(MONTH($D86),"00"),COUNTIF(BC91:CG91,"")+COUNTIF(BC91:CG91,"●"),"")</f>
        <v>31</v>
      </c>
      <c r="CU89" s="1138"/>
      <c r="CV89" s="1139" t="str">
        <f t="shared" si="1005"/>
        <v>対象期間</v>
      </c>
      <c r="CX89" s="742" t="s">
        <v>926</v>
      </c>
      <c r="CY89" s="1227"/>
      <c r="CZ89" s="1227"/>
      <c r="DA89" s="1227"/>
      <c r="DB89" s="743"/>
      <c r="DC89" s="743"/>
      <c r="DD89" s="743"/>
      <c r="DE89" s="743"/>
      <c r="DF89" s="743"/>
      <c r="DG89" s="744"/>
      <c r="DH89" s="743"/>
      <c r="DI89" s="743"/>
      <c r="DJ89" s="745"/>
      <c r="DK89" s="743"/>
      <c r="DL89" s="743"/>
      <c r="DM89" s="743"/>
      <c r="DN89" s="743"/>
      <c r="DO89" s="743"/>
      <c r="DP89" s="743"/>
      <c r="DQ89" s="743"/>
      <c r="DR89" s="743"/>
      <c r="DS89" s="743"/>
      <c r="DT89" s="743"/>
      <c r="DU89" s="743"/>
      <c r="DV89" s="743"/>
      <c r="DW89" s="743"/>
      <c r="DX89" s="743"/>
      <c r="DY89" s="745"/>
      <c r="DZ89" s="743"/>
      <c r="EA89" s="743"/>
      <c r="EB89" s="743"/>
      <c r="EC89" s="1150"/>
      <c r="ED89" s="1172"/>
      <c r="EE89" s="1172"/>
      <c r="EF89" s="1172"/>
      <c r="EG89" s="1172"/>
      <c r="EH89" s="1172"/>
      <c r="EI89" s="1172"/>
      <c r="EJ89" s="1172"/>
      <c r="EK89" s="1823"/>
      <c r="EL89" s="1826"/>
      <c r="EN89" s="1839" t="s">
        <v>927</v>
      </c>
      <c r="EO89" s="747" t="s">
        <v>921</v>
      </c>
      <c r="EP89" s="748">
        <f>IF(IF(MONTH(入力表!$E$6)=12,YEAR(入力表!$E$6)+1&amp;"01",YEAR(入力表!$E$6)&amp;TEXT(MONTH(入力表!$E$6)+1,"00"))&gt;YEAR($D86)&amp;TEXT(MONTH($D86),"00"),COUNTIF(CY91:EC91,"")+COUNTIF(CY91:EC91,"●"),"")</f>
        <v>31</v>
      </c>
      <c r="EQ89" s="1138"/>
      <c r="ER89" s="749"/>
      <c r="ES89" s="749"/>
      <c r="ET89" s="749"/>
      <c r="EU89" s="749"/>
      <c r="EV89" s="749"/>
      <c r="EW89" s="749"/>
    </row>
    <row r="90" spans="1:153" s="729" customFormat="1" ht="14.25" thickBot="1">
      <c r="A90" s="1139" t="str">
        <f t="shared" si="1004"/>
        <v>対象期間</v>
      </c>
      <c r="C90" s="736" t="s">
        <v>920</v>
      </c>
      <c r="D90" s="1147"/>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c r="AA90" s="1147"/>
      <c r="AB90" s="1147"/>
      <c r="AC90" s="1147"/>
      <c r="AD90" s="1147"/>
      <c r="AE90" s="1147"/>
      <c r="AF90" s="1147"/>
      <c r="AG90" s="1147"/>
      <c r="AH90" s="1149"/>
      <c r="AI90" s="1170"/>
      <c r="AJ90" s="1170"/>
      <c r="AK90" s="1170"/>
      <c r="AL90" s="1170"/>
      <c r="AM90" s="1170"/>
      <c r="AN90" s="1170"/>
      <c r="AO90" s="1170"/>
      <c r="AP90" s="750">
        <f>COUNTIF(D90:AH90,"○")</f>
        <v>0</v>
      </c>
      <c r="AQ90" s="751">
        <f>+AP90+AQ82</f>
        <v>0</v>
      </c>
      <c r="AS90" s="1840"/>
      <c r="AT90" s="734" t="s">
        <v>923</v>
      </c>
      <c r="AU90" s="739">
        <f>IF(IF(MONTH(入力表!$E$6)=12,YEAR(入力表!$E$6)+1&amp;"01",YEAR(入力表!$E$6)&amp;TEXT(MONTH(入力表!$E$6)+1,"00"))&gt;YEAR($D86)&amp;TEXT(MONTH($D86),"00"),COUNTIF(D91:AH91,"●"),"")</f>
        <v>0</v>
      </c>
      <c r="AX90" s="752"/>
      <c r="AY90" s="752"/>
      <c r="AZ90" s="752"/>
      <c r="BB90" s="736" t="s">
        <v>920</v>
      </c>
      <c r="BC90" s="1225" t="s">
        <v>929</v>
      </c>
      <c r="BD90" s="1225" t="s">
        <v>929</v>
      </c>
      <c r="BE90" s="1225" t="s">
        <v>929</v>
      </c>
      <c r="BF90" s="1185" t="s">
        <v>929</v>
      </c>
      <c r="BG90" s="1185" t="s">
        <v>929</v>
      </c>
      <c r="BH90" s="1185"/>
      <c r="BI90" s="1185"/>
      <c r="BJ90" s="1185"/>
      <c r="BK90" s="1185"/>
      <c r="BL90" s="1185"/>
      <c r="BM90" s="1185" t="s">
        <v>929</v>
      </c>
      <c r="BN90" s="1185" t="s">
        <v>929</v>
      </c>
      <c r="BO90" s="1185"/>
      <c r="BP90" s="1185"/>
      <c r="BQ90" s="1185"/>
      <c r="BR90" s="1185"/>
      <c r="BS90" s="1185"/>
      <c r="BT90" s="1185" t="s">
        <v>929</v>
      </c>
      <c r="BU90" s="1185" t="s">
        <v>929</v>
      </c>
      <c r="BV90" s="1185"/>
      <c r="BW90" s="1185"/>
      <c r="BX90" s="1185"/>
      <c r="BY90" s="1185"/>
      <c r="BZ90" s="1185"/>
      <c r="CA90" s="1185" t="s">
        <v>929</v>
      </c>
      <c r="CB90" s="1185" t="s">
        <v>929</v>
      </c>
      <c r="CC90" s="1185"/>
      <c r="CD90" s="1185"/>
      <c r="CE90" s="1185"/>
      <c r="CF90" s="1185"/>
      <c r="CG90" s="1149"/>
      <c r="CH90" s="1170" t="s">
        <v>929</v>
      </c>
      <c r="CI90" s="1170" t="s">
        <v>929</v>
      </c>
      <c r="CJ90" s="1170"/>
      <c r="CK90" s="1170"/>
      <c r="CL90" s="1170"/>
      <c r="CM90" s="1170"/>
      <c r="CN90" s="1170"/>
      <c r="CO90" s="750">
        <f>COUNTIF(BC90:CG90,"○")</f>
        <v>11</v>
      </c>
      <c r="CP90" s="751">
        <f>+CO90+CP82</f>
        <v>77</v>
      </c>
      <c r="CR90" s="1840"/>
      <c r="CS90" s="734" t="s">
        <v>923</v>
      </c>
      <c r="CT90" s="739">
        <f>IF(IF(MONTH(入力表!$E$6)=12,YEAR(入力表!$E$6)+1&amp;"01",YEAR(入力表!$E$6)&amp;TEXT(MONTH(入力表!$E$6)+1,"00"))&gt;YEAR($D86)&amp;TEXT(MONTH($D86),"00"),COUNTIF(BC91:CG91,"●"),"")</f>
        <v>0</v>
      </c>
      <c r="CV90" s="1139" t="str">
        <f t="shared" si="1005"/>
        <v>対象期間</v>
      </c>
      <c r="CX90" s="736" t="s">
        <v>920</v>
      </c>
      <c r="CY90" s="1225" t="s">
        <v>929</v>
      </c>
      <c r="CZ90" s="1225" t="s">
        <v>929</v>
      </c>
      <c r="DA90" s="1225" t="s">
        <v>929</v>
      </c>
      <c r="DB90" s="1185" t="s">
        <v>929</v>
      </c>
      <c r="DC90" s="1185" t="s">
        <v>929</v>
      </c>
      <c r="DD90" s="1185"/>
      <c r="DE90" s="1185"/>
      <c r="DF90" s="1185"/>
      <c r="DG90" s="1185"/>
      <c r="DH90" s="1185"/>
      <c r="DI90" s="1185" t="s">
        <v>929</v>
      </c>
      <c r="DJ90" s="1185" t="s">
        <v>929</v>
      </c>
      <c r="DK90" s="1185"/>
      <c r="DL90" s="1185"/>
      <c r="DM90" s="1185"/>
      <c r="DN90" s="1185"/>
      <c r="DO90" s="1185"/>
      <c r="DP90" s="1185" t="s">
        <v>929</v>
      </c>
      <c r="DQ90" s="1185" t="s">
        <v>929</v>
      </c>
      <c r="DR90" s="1185"/>
      <c r="DS90" s="1185"/>
      <c r="DT90" s="1185"/>
      <c r="DU90" s="1185"/>
      <c r="DV90" s="1185"/>
      <c r="DW90" s="1185" t="s">
        <v>929</v>
      </c>
      <c r="DX90" s="1185" t="s">
        <v>929</v>
      </c>
      <c r="DY90" s="1185"/>
      <c r="DZ90" s="1185"/>
      <c r="EA90" s="1185"/>
      <c r="EB90" s="1185"/>
      <c r="EC90" s="1149"/>
      <c r="ED90" s="1170" t="s">
        <v>929</v>
      </c>
      <c r="EE90" s="1170" t="s">
        <v>929</v>
      </c>
      <c r="EF90" s="1170"/>
      <c r="EG90" s="1170"/>
      <c r="EH90" s="1170"/>
      <c r="EI90" s="1170"/>
      <c r="EJ90" s="1170"/>
      <c r="EK90" s="750">
        <f>COUNTIF(CY90:EC90,"○")</f>
        <v>11</v>
      </c>
      <c r="EL90" s="751">
        <f>+EK90+EL82</f>
        <v>77</v>
      </c>
      <c r="EN90" s="1840"/>
      <c r="EO90" s="734" t="s">
        <v>923</v>
      </c>
      <c r="EP90" s="739">
        <f>IF(IF(MONTH(入力表!$E$6)=12,YEAR(入力表!$E$6)+1&amp;"01",YEAR(入力表!$E$6)&amp;TEXT(MONTH(入力表!$E$6)+1,"00"))&gt;YEAR($D86)&amp;TEXT(MONTH($D86),"00"),COUNTIF(CY91:EC91,"●"),"")</f>
        <v>11</v>
      </c>
      <c r="ER90" s="752"/>
      <c r="ES90" s="752"/>
      <c r="ET90" s="752"/>
      <c r="EU90" s="752"/>
      <c r="EV90" s="752"/>
      <c r="EW90" s="752"/>
    </row>
    <row r="91" spans="1:153" s="729" customFormat="1" ht="14.25" thickBot="1">
      <c r="A91" s="1139" t="str">
        <f t="shared" si="1004"/>
        <v>対象期間</v>
      </c>
      <c r="C91" s="1154" t="s">
        <v>927</v>
      </c>
      <c r="D91" s="1155"/>
      <c r="E91" s="1155"/>
      <c r="F91" s="1155"/>
      <c r="G91" s="1155"/>
      <c r="H91" s="1155"/>
      <c r="I91" s="1155"/>
      <c r="J91" s="1155"/>
      <c r="K91" s="1155"/>
      <c r="L91" s="1155"/>
      <c r="M91" s="1155"/>
      <c r="N91" s="1155"/>
      <c r="O91" s="1155"/>
      <c r="P91" s="1155"/>
      <c r="Q91" s="1155"/>
      <c r="R91" s="1155"/>
      <c r="S91" s="1155"/>
      <c r="T91" s="1155"/>
      <c r="U91" s="1155"/>
      <c r="V91" s="1155"/>
      <c r="W91" s="1155"/>
      <c r="X91" s="1155"/>
      <c r="Y91" s="1155"/>
      <c r="Z91" s="1155"/>
      <c r="AA91" s="1155"/>
      <c r="AB91" s="1155"/>
      <c r="AC91" s="1155"/>
      <c r="AD91" s="1155"/>
      <c r="AE91" s="1155"/>
      <c r="AF91" s="1155"/>
      <c r="AG91" s="1155"/>
      <c r="AH91" s="1156"/>
      <c r="AI91" s="1174"/>
      <c r="AJ91" s="1174"/>
      <c r="AK91" s="1174"/>
      <c r="AL91" s="1174"/>
      <c r="AM91" s="1174"/>
      <c r="AN91" s="1174"/>
      <c r="AO91" s="1174"/>
      <c r="AP91" s="1177">
        <f>COUNTIF(D91:AH91,"●")</f>
        <v>0</v>
      </c>
      <c r="AQ91" s="1158">
        <f>+AP91+AQ83</f>
        <v>0</v>
      </c>
      <c r="AS91" s="1840"/>
      <c r="AT91" s="734" t="s">
        <v>925</v>
      </c>
      <c r="AU91" s="740">
        <f>IFERROR(+AU90/AU89,"")</f>
        <v>0</v>
      </c>
      <c r="AV91" s="741" t="str">
        <f>IF(AU91="","",IF(AU91&gt;=0.285,"4週8休以上",IF(AU91&gt;=0.25,"4週7休以上4週8休未満",IF(AU91&gt;=0.214,"4週6休以上4週7休未満",IF(0.214&gt;AU91,"4週6休未満")))))</f>
        <v>4週6休未満</v>
      </c>
      <c r="AX91" s="752"/>
      <c r="AY91" s="752"/>
      <c r="AZ91" s="752"/>
      <c r="BB91" s="1154" t="s">
        <v>927</v>
      </c>
      <c r="BC91" s="1229"/>
      <c r="BD91" s="1229"/>
      <c r="BE91" s="1229"/>
      <c r="BF91" s="1155"/>
      <c r="BG91" s="1155"/>
      <c r="BH91" s="1155"/>
      <c r="BI91" s="1155"/>
      <c r="BJ91" s="1155"/>
      <c r="BK91" s="1155"/>
      <c r="BL91" s="1155"/>
      <c r="BM91" s="1155"/>
      <c r="BN91" s="1155"/>
      <c r="BO91" s="1155"/>
      <c r="BP91" s="1155"/>
      <c r="BQ91" s="1155"/>
      <c r="BR91" s="1155"/>
      <c r="BS91" s="1155"/>
      <c r="BT91" s="1155"/>
      <c r="BU91" s="1155"/>
      <c r="BV91" s="1155"/>
      <c r="BW91" s="1155"/>
      <c r="BX91" s="1155"/>
      <c r="BY91" s="1155"/>
      <c r="BZ91" s="1155"/>
      <c r="CA91" s="1155"/>
      <c r="CB91" s="1155"/>
      <c r="CC91" s="1155"/>
      <c r="CD91" s="1155"/>
      <c r="CE91" s="1155"/>
      <c r="CF91" s="1155"/>
      <c r="CG91" s="1156"/>
      <c r="CH91" s="1174"/>
      <c r="CI91" s="1174"/>
      <c r="CJ91" s="1174"/>
      <c r="CK91" s="1174"/>
      <c r="CL91" s="1174"/>
      <c r="CM91" s="1174"/>
      <c r="CN91" s="1174"/>
      <c r="CO91" s="1177">
        <f>COUNTIF(BC91:CG91,"●")</f>
        <v>0</v>
      </c>
      <c r="CP91" s="1158">
        <f>+CO91+CP83</f>
        <v>0</v>
      </c>
      <c r="CR91" s="1840"/>
      <c r="CS91" s="734" t="s">
        <v>925</v>
      </c>
      <c r="CT91" s="740">
        <f>IFERROR(+CT90/CT89,"")</f>
        <v>0</v>
      </c>
      <c r="CU91" s="741" t="str">
        <f>IF(CT91="","",IF(CT91&gt;=0.285,"4週8休以上",IF(CT91&gt;=0.25,"4週7休以上4週8休未満",IF(CT91&gt;=0.214,"4週6休以上4週7休未満",IF(0.214&gt;CT91,"4週6休未満")))))</f>
        <v>4週6休未満</v>
      </c>
      <c r="CV91" s="1139" t="str">
        <f t="shared" si="1005"/>
        <v>対象期間</v>
      </c>
      <c r="CX91" s="1154" t="s">
        <v>927</v>
      </c>
      <c r="CY91" s="1229" t="s">
        <v>930</v>
      </c>
      <c r="CZ91" s="1229" t="s">
        <v>930</v>
      </c>
      <c r="DA91" s="1229" t="s">
        <v>930</v>
      </c>
      <c r="DB91" s="1155" t="s">
        <v>930</v>
      </c>
      <c r="DC91" s="1155" t="s">
        <v>930</v>
      </c>
      <c r="DD91" s="1155"/>
      <c r="DE91" s="1155"/>
      <c r="DF91" s="1155"/>
      <c r="DG91" s="1155"/>
      <c r="DH91" s="1155"/>
      <c r="DI91" s="1155" t="s">
        <v>930</v>
      </c>
      <c r="DJ91" s="1155" t="s">
        <v>930</v>
      </c>
      <c r="DK91" s="1155"/>
      <c r="DL91" s="1155"/>
      <c r="DM91" s="1155"/>
      <c r="DN91" s="1155"/>
      <c r="DO91" s="1155"/>
      <c r="DP91" s="1155" t="s">
        <v>930</v>
      </c>
      <c r="DQ91" s="1155" t="s">
        <v>930</v>
      </c>
      <c r="DR91" s="1155"/>
      <c r="DS91" s="1155"/>
      <c r="DT91" s="1155"/>
      <c r="DU91" s="1155"/>
      <c r="DV91" s="1155"/>
      <c r="DW91" s="1155" t="s">
        <v>930</v>
      </c>
      <c r="DX91" s="1155" t="s">
        <v>930</v>
      </c>
      <c r="DY91" s="1155"/>
      <c r="DZ91" s="1155"/>
      <c r="EA91" s="1155"/>
      <c r="EB91" s="1155"/>
      <c r="EC91" s="1156"/>
      <c r="ED91" s="1174" t="s">
        <v>930</v>
      </c>
      <c r="EE91" s="1174" t="s">
        <v>930</v>
      </c>
      <c r="EF91" s="1174"/>
      <c r="EG91" s="1174"/>
      <c r="EH91" s="1174"/>
      <c r="EI91" s="1174"/>
      <c r="EJ91" s="1174"/>
      <c r="EK91" s="1177">
        <f>COUNTIF(CY91:EC91,"●")</f>
        <v>11</v>
      </c>
      <c r="EL91" s="1158">
        <f>+EK91+EL83</f>
        <v>76</v>
      </c>
      <c r="EN91" s="1840"/>
      <c r="EO91" s="734" t="s">
        <v>925</v>
      </c>
      <c r="EP91" s="740">
        <f>IFERROR(+EP90/EP89,"")</f>
        <v>0.35483870967741937</v>
      </c>
      <c r="EQ91" s="741" t="str">
        <f>IF(EP91="","",IF(EP91&gt;=0.285,"4週8休以上",IF(EP91&gt;=0.25,"4週7休以上4週8休未満",IF(EP91&gt;=0.214,"4週6休以上4週7休未満",IF(0.214&gt;EP91,"4週6休未満")))))</f>
        <v>4週8休以上</v>
      </c>
      <c r="ER91" s="752"/>
      <c r="ES91" s="752"/>
      <c r="ET91" s="752"/>
      <c r="EU91" s="752"/>
      <c r="EV91" s="752"/>
      <c r="EW91" s="752"/>
    </row>
    <row r="92" spans="1:153" s="729" customFormat="1" ht="14.25" thickBot="1">
      <c r="A92" s="1139"/>
      <c r="C92" s="778" t="s">
        <v>1956</v>
      </c>
      <c r="D92" s="1846"/>
      <c r="E92" s="1847"/>
      <c r="F92" s="1847"/>
      <c r="G92" s="1847"/>
      <c r="H92" s="1848"/>
      <c r="I92" s="1843" t="str">
        <f>IF(COUNTIF(I91:O91,"")&gt;=7,"",IF(COUNTIF(I91:O91,"●")&gt;=2,"OK","OUT"))</f>
        <v/>
      </c>
      <c r="J92" s="1844"/>
      <c r="K92" s="1844"/>
      <c r="L92" s="1844"/>
      <c r="M92" s="1844"/>
      <c r="N92" s="1844"/>
      <c r="O92" s="1845"/>
      <c r="P92" s="1843" t="str">
        <f>IF(COUNTIF(P91:V91,"")&gt;=7,"",IF(COUNTIF(P91:V91,"●")&gt;=2,"OK","OUT"))</f>
        <v/>
      </c>
      <c r="Q92" s="1844"/>
      <c r="R92" s="1844"/>
      <c r="S92" s="1844"/>
      <c r="T92" s="1844"/>
      <c r="U92" s="1844"/>
      <c r="V92" s="1845"/>
      <c r="W92" s="1843" t="str">
        <f>IF(COUNTIF(W91:AC91,"")&gt;=7,"",IF(COUNTIF(W91:AC91,"●")&gt;=2,"OK","OUT"))</f>
        <v/>
      </c>
      <c r="X92" s="1844"/>
      <c r="Y92" s="1844"/>
      <c r="Z92" s="1844"/>
      <c r="AA92" s="1844"/>
      <c r="AB92" s="1844"/>
      <c r="AC92" s="1845"/>
      <c r="AD92" s="1843" t="str">
        <f>IF(COUNTIF(AD91:AJ91,"")&gt;=7,"",IF(COUNTIF(AD91:AJ91,"●")&gt;=2,"OK","OUT"))</f>
        <v/>
      </c>
      <c r="AE92" s="1844"/>
      <c r="AF92" s="1844"/>
      <c r="AG92" s="1844"/>
      <c r="AH92" s="1844"/>
      <c r="AI92" s="1844"/>
      <c r="AJ92" s="1845"/>
      <c r="AK92" s="1846"/>
      <c r="AL92" s="1847"/>
      <c r="AM92" s="1847"/>
      <c r="AN92" s="1847"/>
      <c r="AO92" s="1847"/>
      <c r="AP92" s="779"/>
      <c r="AQ92" s="780"/>
      <c r="AS92" s="1841"/>
      <c r="AT92" s="773" t="s">
        <v>1957</v>
      </c>
      <c r="AU92" s="1162" t="str">
        <f>IF(COUNTIF(D92:AO92,"OUT")&gt;=1,"OUT","OK")</f>
        <v>OK</v>
      </c>
      <c r="AV92" s="1153"/>
      <c r="AX92" s="752"/>
      <c r="AY92" s="752"/>
      <c r="AZ92" s="752"/>
      <c r="BB92" s="778" t="s">
        <v>1956</v>
      </c>
      <c r="BC92" s="1846"/>
      <c r="BD92" s="1847"/>
      <c r="BE92" s="1847"/>
      <c r="BF92" s="1847"/>
      <c r="BG92" s="1848"/>
      <c r="BH92" s="1843" t="str">
        <f>IF(COUNTIF(BH91:BN91,"")&gt;=7,"",IF(COUNTIF(BH91:BN91,"●")&gt;=2,"OK","OUT"))</f>
        <v/>
      </c>
      <c r="BI92" s="1844"/>
      <c r="BJ92" s="1844"/>
      <c r="BK92" s="1844"/>
      <c r="BL92" s="1844"/>
      <c r="BM92" s="1844"/>
      <c r="BN92" s="1845"/>
      <c r="BO92" s="1843" t="str">
        <f>IF(COUNTIF(BO91:BU91,"")&gt;=7,"",IF(COUNTIF(BO91:BU91,"●")&gt;=2,"OK","OUT"))</f>
        <v/>
      </c>
      <c r="BP92" s="1844"/>
      <c r="BQ92" s="1844"/>
      <c r="BR92" s="1844"/>
      <c r="BS92" s="1844"/>
      <c r="BT92" s="1844"/>
      <c r="BU92" s="1845"/>
      <c r="BV92" s="1843" t="str">
        <f>IF(COUNTIF(BV91:CB91,"")&gt;=7,"",IF(COUNTIF(BV91:CB91,"●")&gt;=2,"OK","OUT"))</f>
        <v/>
      </c>
      <c r="BW92" s="1844"/>
      <c r="BX92" s="1844"/>
      <c r="BY92" s="1844"/>
      <c r="BZ92" s="1844"/>
      <c r="CA92" s="1844"/>
      <c r="CB92" s="1845"/>
      <c r="CC92" s="1843" t="str">
        <f>IF(COUNTIF(CC91:CI91,"")&gt;=7,"",IF(COUNTIF(CC91:CI91,"●")&gt;=2,"OK","OUT"))</f>
        <v/>
      </c>
      <c r="CD92" s="1844"/>
      <c r="CE92" s="1844"/>
      <c r="CF92" s="1844"/>
      <c r="CG92" s="1844"/>
      <c r="CH92" s="1844"/>
      <c r="CI92" s="1845"/>
      <c r="CJ92" s="1846"/>
      <c r="CK92" s="1847"/>
      <c r="CL92" s="1847"/>
      <c r="CM92" s="1847"/>
      <c r="CN92" s="1847"/>
      <c r="CO92" s="779"/>
      <c r="CP92" s="780"/>
      <c r="CR92" s="1841"/>
      <c r="CS92" s="773" t="s">
        <v>1957</v>
      </c>
      <c r="CT92" s="1162" t="str">
        <f>IF(COUNTIF(BC92:CN92,"OUT")&gt;=1,"OUT","OK")</f>
        <v>OK</v>
      </c>
      <c r="CU92" s="1153"/>
      <c r="CV92" s="1139"/>
      <c r="CX92" s="778" t="s">
        <v>1956</v>
      </c>
      <c r="CY92" s="1846"/>
      <c r="CZ92" s="1847"/>
      <c r="DA92" s="1847"/>
      <c r="DB92" s="1847"/>
      <c r="DC92" s="1848"/>
      <c r="DD92" s="1843" t="str">
        <f>IF(COUNTIF(DD91:DJ91,"")&gt;=7,"",IF(COUNTIF(DD91:DJ91,"●")&gt;=2,"OK","OUT"))</f>
        <v>OK</v>
      </c>
      <c r="DE92" s="1844"/>
      <c r="DF92" s="1844"/>
      <c r="DG92" s="1844"/>
      <c r="DH92" s="1844"/>
      <c r="DI92" s="1844"/>
      <c r="DJ92" s="1845"/>
      <c r="DK92" s="1843" t="str">
        <f>IF(COUNTIF(DK91:DQ91,"")&gt;=7,"",IF(COUNTIF(DK91:DQ91,"●")&gt;=2,"OK","OUT"))</f>
        <v>OK</v>
      </c>
      <c r="DL92" s="1844"/>
      <c r="DM92" s="1844"/>
      <c r="DN92" s="1844"/>
      <c r="DO92" s="1844"/>
      <c r="DP92" s="1844"/>
      <c r="DQ92" s="1845"/>
      <c r="DR92" s="1843" t="str">
        <f>IF(COUNTIF(DR91:DX91,"")&gt;=7,"",IF(COUNTIF(DR91:DX91,"●")&gt;=2,"OK","OUT"))</f>
        <v>OK</v>
      </c>
      <c r="DS92" s="1844"/>
      <c r="DT92" s="1844"/>
      <c r="DU92" s="1844"/>
      <c r="DV92" s="1844"/>
      <c r="DW92" s="1844"/>
      <c r="DX92" s="1845"/>
      <c r="DY92" s="1843" t="str">
        <f>IF(COUNTIF(DY91:EE91,"")&gt;=7,"",IF(COUNTIF(DY91:EE91,"●")&gt;=2,"OK","OUT"))</f>
        <v>OK</v>
      </c>
      <c r="DZ92" s="1844"/>
      <c r="EA92" s="1844"/>
      <c r="EB92" s="1844"/>
      <c r="EC92" s="1844"/>
      <c r="ED92" s="1844"/>
      <c r="EE92" s="1845"/>
      <c r="EF92" s="1846"/>
      <c r="EG92" s="1847"/>
      <c r="EH92" s="1847"/>
      <c r="EI92" s="1847"/>
      <c r="EJ92" s="1847"/>
      <c r="EK92" s="779"/>
      <c r="EL92" s="780"/>
      <c r="EN92" s="1841"/>
      <c r="EO92" s="773" t="s">
        <v>1957</v>
      </c>
      <c r="EP92" s="1162" t="str">
        <f>IF(COUNTIF(CY92:EJ92,"OUT")&gt;=1,"OUT","OK")</f>
        <v>OK</v>
      </c>
      <c r="EQ92" s="1153"/>
      <c r="ER92" s="752"/>
      <c r="ES92" s="752"/>
      <c r="ET92" s="752"/>
      <c r="EU92" s="752"/>
      <c r="EV92" s="752"/>
      <c r="EW92" s="752"/>
    </row>
    <row r="93" spans="1:153" ht="14.25" thickBot="1">
      <c r="A93" s="1139" t="str">
        <f t="shared" si="1004"/>
        <v>対象期間</v>
      </c>
      <c r="AK93" s="1178"/>
      <c r="AL93" s="1178"/>
      <c r="AM93" s="1178"/>
      <c r="AN93" s="1178"/>
      <c r="AO93" s="1178"/>
      <c r="AX93" s="708"/>
      <c r="AY93" s="708"/>
      <c r="AZ93" s="708"/>
      <c r="CJ93" s="1178"/>
      <c r="CK93" s="1178"/>
      <c r="CL93" s="1178"/>
      <c r="CM93" s="1178"/>
      <c r="CN93" s="1178"/>
      <c r="CV93" s="1139" t="str">
        <f t="shared" si="1005"/>
        <v>対象期間</v>
      </c>
      <c r="EF93" s="1178"/>
      <c r="EG93" s="1178"/>
      <c r="EH93" s="1178"/>
      <c r="EI93" s="1178"/>
      <c r="EJ93" s="1178"/>
      <c r="ER93" s="708"/>
      <c r="ES93" s="708"/>
      <c r="ET93" s="708"/>
      <c r="EU93" s="708"/>
      <c r="EV93" s="708"/>
      <c r="EW93" s="708"/>
    </row>
    <row r="94" spans="1:153" ht="13.5" customHeight="1">
      <c r="A94" s="1139" t="str">
        <f t="shared" ref="A94:A101" si="1120">IF($AU$94="","","対象期間")</f>
        <v>対象期間</v>
      </c>
      <c r="C94" s="733" t="s">
        <v>917</v>
      </c>
      <c r="D94" s="1819">
        <f>D86+MONTH(1)</f>
        <v>2</v>
      </c>
      <c r="E94" s="1820"/>
      <c r="F94" s="1820"/>
      <c r="G94" s="1820"/>
      <c r="H94" s="1820"/>
      <c r="I94" s="1820"/>
      <c r="J94" s="1820"/>
      <c r="K94" s="1820"/>
      <c r="L94" s="1820"/>
      <c r="M94" s="1820"/>
      <c r="N94" s="1820"/>
      <c r="O94" s="1820"/>
      <c r="P94" s="1820"/>
      <c r="Q94" s="1820"/>
      <c r="R94" s="1820"/>
      <c r="S94" s="1820"/>
      <c r="T94" s="1820"/>
      <c r="U94" s="1820"/>
      <c r="V94" s="1820"/>
      <c r="W94" s="1820"/>
      <c r="X94" s="1820"/>
      <c r="Y94" s="1820"/>
      <c r="Z94" s="1820"/>
      <c r="AA94" s="1820"/>
      <c r="AB94" s="1820"/>
      <c r="AC94" s="1820"/>
      <c r="AD94" s="1820"/>
      <c r="AE94" s="1820"/>
      <c r="AF94" s="1836">
        <f>D94+1</f>
        <v>3</v>
      </c>
      <c r="AG94" s="1837"/>
      <c r="AH94" s="1837"/>
      <c r="AI94" s="1837"/>
      <c r="AJ94" s="1837"/>
      <c r="AK94" s="1837"/>
      <c r="AL94" s="1837"/>
      <c r="AM94" s="1837"/>
      <c r="AN94" s="1837"/>
      <c r="AO94" s="1842"/>
      <c r="AP94" s="1821" t="s">
        <v>918</v>
      </c>
      <c r="AQ94" s="1824" t="s">
        <v>919</v>
      </c>
      <c r="AS94" s="1827" t="s">
        <v>920</v>
      </c>
      <c r="AT94" s="734" t="s">
        <v>921</v>
      </c>
      <c r="AU94" s="735">
        <f>IF(IF(MONTH(入力表!$E$6)=12,YEAR(入力表!$E$6)+1&amp;"01",YEAR(入力表!$E$6)&amp;TEXT(MONTH(入力表!$E$6)+1,"00"))&gt;YEAR($D94)&amp;TEXT(MONTH($D94),"00"),COUNTIF(D98:AH98,"")+COUNTIF(D98:AH98,"○"),"")</f>
        <v>31</v>
      </c>
      <c r="AV94" s="1137"/>
      <c r="AX94" s="708"/>
      <c r="AY94" s="708"/>
      <c r="AZ94" s="708"/>
      <c r="BB94" s="733" t="s">
        <v>917</v>
      </c>
      <c r="BC94" s="1819">
        <f>BC86+MONTH(1)</f>
        <v>2</v>
      </c>
      <c r="BD94" s="1820"/>
      <c r="BE94" s="1820"/>
      <c r="BF94" s="1820"/>
      <c r="BG94" s="1820"/>
      <c r="BH94" s="1820"/>
      <c r="BI94" s="1820"/>
      <c r="BJ94" s="1820"/>
      <c r="BK94" s="1820"/>
      <c r="BL94" s="1820"/>
      <c r="BM94" s="1820"/>
      <c r="BN94" s="1820"/>
      <c r="BO94" s="1820"/>
      <c r="BP94" s="1820"/>
      <c r="BQ94" s="1820"/>
      <c r="BR94" s="1820"/>
      <c r="BS94" s="1820"/>
      <c r="BT94" s="1820"/>
      <c r="BU94" s="1820"/>
      <c r="BV94" s="1820"/>
      <c r="BW94" s="1820"/>
      <c r="BX94" s="1820"/>
      <c r="BY94" s="1820"/>
      <c r="BZ94" s="1820"/>
      <c r="CA94" s="1820"/>
      <c r="CB94" s="1820"/>
      <c r="CC94" s="1820"/>
      <c r="CD94" s="1820"/>
      <c r="CE94" s="1836">
        <f>BC94+1</f>
        <v>3</v>
      </c>
      <c r="CF94" s="1837"/>
      <c r="CG94" s="1837"/>
      <c r="CH94" s="1837"/>
      <c r="CI94" s="1837"/>
      <c r="CJ94" s="1837"/>
      <c r="CK94" s="1837"/>
      <c r="CL94" s="1837"/>
      <c r="CM94" s="1837"/>
      <c r="CN94" s="1842"/>
      <c r="CO94" s="1821" t="s">
        <v>918</v>
      </c>
      <c r="CP94" s="1824" t="s">
        <v>919</v>
      </c>
      <c r="CR94" s="1827" t="s">
        <v>920</v>
      </c>
      <c r="CS94" s="734" t="s">
        <v>921</v>
      </c>
      <c r="CT94" s="735">
        <f>IF(IF(MONTH(入力表!$E$6)=12,YEAR(入力表!$E$6)+1&amp;"01",YEAR(入力表!$E$6)&amp;TEXT(MONTH(入力表!$E$6)+1,"00"))&gt;YEAR($D94)&amp;TEXT(MONTH($D94),"00"),COUNTIF(BC98:CG98,"")+COUNTIF(BC98:CG98,"○"),"")</f>
        <v>31</v>
      </c>
      <c r="CU94" s="1137"/>
      <c r="CV94" s="1139" t="str">
        <f t="shared" ref="CV94:CV101" si="1121">IF($AU$94="","","対象期間")</f>
        <v>対象期間</v>
      </c>
      <c r="CX94" s="733" t="s">
        <v>917</v>
      </c>
      <c r="CY94" s="1819">
        <f>CY86+MONTH(1)</f>
        <v>2</v>
      </c>
      <c r="CZ94" s="1820"/>
      <c r="DA94" s="1820"/>
      <c r="DB94" s="1820"/>
      <c r="DC94" s="1820"/>
      <c r="DD94" s="1820"/>
      <c r="DE94" s="1820"/>
      <c r="DF94" s="1820"/>
      <c r="DG94" s="1820"/>
      <c r="DH94" s="1820"/>
      <c r="DI94" s="1820"/>
      <c r="DJ94" s="1820"/>
      <c r="DK94" s="1820"/>
      <c r="DL94" s="1820"/>
      <c r="DM94" s="1820"/>
      <c r="DN94" s="1820"/>
      <c r="DO94" s="1820"/>
      <c r="DP94" s="1820"/>
      <c r="DQ94" s="1820"/>
      <c r="DR94" s="1820"/>
      <c r="DS94" s="1820"/>
      <c r="DT94" s="1820"/>
      <c r="DU94" s="1820"/>
      <c r="DV94" s="1820"/>
      <c r="DW94" s="1820"/>
      <c r="DX94" s="1820"/>
      <c r="DY94" s="1820"/>
      <c r="DZ94" s="1820"/>
      <c r="EA94" s="1836">
        <f>CY94+1</f>
        <v>3</v>
      </c>
      <c r="EB94" s="1837"/>
      <c r="EC94" s="1837"/>
      <c r="ED94" s="1837"/>
      <c r="EE94" s="1837"/>
      <c r="EF94" s="1837"/>
      <c r="EG94" s="1837"/>
      <c r="EH94" s="1837"/>
      <c r="EI94" s="1837"/>
      <c r="EJ94" s="1842"/>
      <c r="EK94" s="1821" t="s">
        <v>918</v>
      </c>
      <c r="EL94" s="1824" t="s">
        <v>919</v>
      </c>
      <c r="EN94" s="1827" t="s">
        <v>920</v>
      </c>
      <c r="EO94" s="734" t="s">
        <v>921</v>
      </c>
      <c r="EP94" s="735">
        <f>IF(IF(MONTH(入力表!$E$6)=12,YEAR(入力表!$E$6)+1&amp;"01",YEAR(入力表!$E$6)&amp;TEXT(MONTH(入力表!$E$6)+1,"00"))&gt;YEAR($D94)&amp;TEXT(MONTH($D94),"00"),COUNTIF(CY98:EC98,"")+COUNTIF(CY98:EC98,"○"),"")</f>
        <v>31</v>
      </c>
      <c r="EQ94" s="1137"/>
      <c r="ER94" s="708"/>
      <c r="ES94" s="708"/>
      <c r="ET94" s="708"/>
      <c r="EU94" s="708"/>
      <c r="EV94" s="708"/>
      <c r="EW94" s="708"/>
    </row>
    <row r="95" spans="1:153" ht="14.25" thickBot="1">
      <c r="A95" s="1139" t="str">
        <f t="shared" si="1120"/>
        <v>対象期間</v>
      </c>
      <c r="C95" s="736" t="s">
        <v>922</v>
      </c>
      <c r="D95" s="774">
        <f>DATE($M$7,D94,1)</f>
        <v>45689</v>
      </c>
      <c r="E95" s="774">
        <f>D95+1</f>
        <v>45690</v>
      </c>
      <c r="F95" s="774">
        <f t="shared" ref="F95" si="1122">E95+1</f>
        <v>45691</v>
      </c>
      <c r="G95" s="737">
        <f t="shared" ref="G95" si="1123">F95+1</f>
        <v>45692</v>
      </c>
      <c r="H95" s="737">
        <f t="shared" ref="H95" si="1124">G95+1</f>
        <v>45693</v>
      </c>
      <c r="I95" s="737">
        <f t="shared" ref="I95" si="1125">H95+1</f>
        <v>45694</v>
      </c>
      <c r="J95" s="737">
        <f t="shared" ref="J95" si="1126">I95+1</f>
        <v>45695</v>
      </c>
      <c r="K95" s="737">
        <f t="shared" ref="K95" si="1127">J95+1</f>
        <v>45696</v>
      </c>
      <c r="L95" s="737">
        <f t="shared" ref="L95" si="1128">K95+1</f>
        <v>45697</v>
      </c>
      <c r="M95" s="737">
        <f t="shared" ref="M95" si="1129">L95+1</f>
        <v>45698</v>
      </c>
      <c r="N95" s="737">
        <f t="shared" ref="N95" si="1130">M95+1</f>
        <v>45699</v>
      </c>
      <c r="O95" s="737">
        <f t="shared" ref="O95" si="1131">N95+1</f>
        <v>45700</v>
      </c>
      <c r="P95" s="737">
        <f t="shared" ref="P95" si="1132">O95+1</f>
        <v>45701</v>
      </c>
      <c r="Q95" s="737">
        <f t="shared" ref="Q95" si="1133">P95+1</f>
        <v>45702</v>
      </c>
      <c r="R95" s="737">
        <f t="shared" ref="R95" si="1134">Q95+1</f>
        <v>45703</v>
      </c>
      <c r="S95" s="737">
        <f t="shared" ref="S95" si="1135">R95+1</f>
        <v>45704</v>
      </c>
      <c r="T95" s="737">
        <f t="shared" ref="T95" si="1136">S95+1</f>
        <v>45705</v>
      </c>
      <c r="U95" s="737">
        <f t="shared" ref="U95" si="1137">T95+1</f>
        <v>45706</v>
      </c>
      <c r="V95" s="737">
        <f t="shared" ref="V95" si="1138">U95+1</f>
        <v>45707</v>
      </c>
      <c r="W95" s="737">
        <f t="shared" ref="W95" si="1139">V95+1</f>
        <v>45708</v>
      </c>
      <c r="X95" s="737">
        <f t="shared" ref="X95" si="1140">W95+1</f>
        <v>45709</v>
      </c>
      <c r="Y95" s="737">
        <f t="shared" ref="Y95" si="1141">X95+1</f>
        <v>45710</v>
      </c>
      <c r="Z95" s="737">
        <f t="shared" ref="Z95" si="1142">Y95+1</f>
        <v>45711</v>
      </c>
      <c r="AA95" s="737">
        <f t="shared" ref="AA95" si="1143">Z95+1</f>
        <v>45712</v>
      </c>
      <c r="AB95" s="737">
        <f t="shared" ref="AB95" si="1144">AA95+1</f>
        <v>45713</v>
      </c>
      <c r="AC95" s="737">
        <f t="shared" ref="AC95" si="1145">AB95+1</f>
        <v>45714</v>
      </c>
      <c r="AD95" s="737">
        <f t="shared" ref="AD95" si="1146">AC95+1</f>
        <v>45715</v>
      </c>
      <c r="AE95" s="1148">
        <f t="shared" ref="AE95" si="1147">AD95+1</f>
        <v>45716</v>
      </c>
      <c r="AF95" s="1168">
        <f t="shared" ref="AF95" si="1148">AE95+1</f>
        <v>45717</v>
      </c>
      <c r="AG95" s="1168">
        <f t="shared" ref="AG95" si="1149">AF95+1</f>
        <v>45718</v>
      </c>
      <c r="AH95" s="1168">
        <f t="shared" ref="AH95" si="1150">AG95+1</f>
        <v>45719</v>
      </c>
      <c r="AI95" s="1168">
        <f t="shared" ref="AI95" si="1151">AH95+1</f>
        <v>45720</v>
      </c>
      <c r="AJ95" s="1168">
        <f t="shared" ref="AJ95" si="1152">AI95+1</f>
        <v>45721</v>
      </c>
      <c r="AK95" s="1168">
        <f t="shared" ref="AK95" si="1153">AJ95+1</f>
        <v>45722</v>
      </c>
      <c r="AL95" s="1168">
        <f t="shared" ref="AL95" si="1154">AK95+1</f>
        <v>45723</v>
      </c>
      <c r="AM95" s="1168">
        <f t="shared" ref="AM95" si="1155">AL95+1</f>
        <v>45724</v>
      </c>
      <c r="AN95" s="1168">
        <f t="shared" ref="AN95" si="1156">AM95+1</f>
        <v>45725</v>
      </c>
      <c r="AO95" s="1168">
        <f t="shared" ref="AO95" si="1157">AN95+1</f>
        <v>45726</v>
      </c>
      <c r="AP95" s="1822"/>
      <c r="AQ95" s="1825"/>
      <c r="AS95" s="1827"/>
      <c r="AT95" s="734" t="s">
        <v>923</v>
      </c>
      <c r="AU95" s="739">
        <f>IF(IF(MONTH(入力表!$E$6)=12,YEAR(入力表!$E$6)+1&amp;"01",YEAR(入力表!$E$6)&amp;TEXT(MONTH(入力表!$E$6)+1,"00"))&gt;YEAR($D94)&amp;TEXT(MONTH($D94),"00"),COUNTIF(D98:AH98,"○"),"")</f>
        <v>0</v>
      </c>
      <c r="AX95" s="708"/>
      <c r="AY95" s="708"/>
      <c r="AZ95" s="708"/>
      <c r="BB95" s="736" t="s">
        <v>922</v>
      </c>
      <c r="BC95" s="774">
        <f>DATE($M$7,BC94,1)</f>
        <v>45689</v>
      </c>
      <c r="BD95" s="774">
        <f>BC95+1</f>
        <v>45690</v>
      </c>
      <c r="BE95" s="774">
        <f t="shared" ref="BE95" si="1158">BD95+1</f>
        <v>45691</v>
      </c>
      <c r="BF95" s="737">
        <f t="shared" ref="BF95" si="1159">BE95+1</f>
        <v>45692</v>
      </c>
      <c r="BG95" s="737">
        <f t="shared" ref="BG95" si="1160">BF95+1</f>
        <v>45693</v>
      </c>
      <c r="BH95" s="737">
        <f t="shared" ref="BH95" si="1161">BG95+1</f>
        <v>45694</v>
      </c>
      <c r="BI95" s="737">
        <f t="shared" ref="BI95" si="1162">BH95+1</f>
        <v>45695</v>
      </c>
      <c r="BJ95" s="737">
        <f t="shared" ref="BJ95" si="1163">BI95+1</f>
        <v>45696</v>
      </c>
      <c r="BK95" s="737">
        <f t="shared" ref="BK95" si="1164">BJ95+1</f>
        <v>45697</v>
      </c>
      <c r="BL95" s="737">
        <f t="shared" ref="BL95" si="1165">BK95+1</f>
        <v>45698</v>
      </c>
      <c r="BM95" s="737">
        <f t="shared" ref="BM95" si="1166">BL95+1</f>
        <v>45699</v>
      </c>
      <c r="BN95" s="737">
        <f t="shared" ref="BN95" si="1167">BM95+1</f>
        <v>45700</v>
      </c>
      <c r="BO95" s="737">
        <f t="shared" ref="BO95" si="1168">BN95+1</f>
        <v>45701</v>
      </c>
      <c r="BP95" s="737">
        <f t="shared" ref="BP95" si="1169">BO95+1</f>
        <v>45702</v>
      </c>
      <c r="BQ95" s="737">
        <f t="shared" ref="BQ95" si="1170">BP95+1</f>
        <v>45703</v>
      </c>
      <c r="BR95" s="737">
        <f t="shared" ref="BR95" si="1171">BQ95+1</f>
        <v>45704</v>
      </c>
      <c r="BS95" s="737">
        <f t="shared" ref="BS95" si="1172">BR95+1</f>
        <v>45705</v>
      </c>
      <c r="BT95" s="737">
        <f t="shared" ref="BT95" si="1173">BS95+1</f>
        <v>45706</v>
      </c>
      <c r="BU95" s="737">
        <f t="shared" ref="BU95" si="1174">BT95+1</f>
        <v>45707</v>
      </c>
      <c r="BV95" s="737">
        <f t="shared" ref="BV95" si="1175">BU95+1</f>
        <v>45708</v>
      </c>
      <c r="BW95" s="737">
        <f t="shared" ref="BW95" si="1176">BV95+1</f>
        <v>45709</v>
      </c>
      <c r="BX95" s="737">
        <f t="shared" ref="BX95" si="1177">BW95+1</f>
        <v>45710</v>
      </c>
      <c r="BY95" s="737">
        <f t="shared" ref="BY95" si="1178">BX95+1</f>
        <v>45711</v>
      </c>
      <c r="BZ95" s="737">
        <f t="shared" ref="BZ95" si="1179">BY95+1</f>
        <v>45712</v>
      </c>
      <c r="CA95" s="737">
        <f t="shared" ref="CA95" si="1180">BZ95+1</f>
        <v>45713</v>
      </c>
      <c r="CB95" s="737">
        <f t="shared" ref="CB95" si="1181">CA95+1</f>
        <v>45714</v>
      </c>
      <c r="CC95" s="737">
        <f t="shared" ref="CC95" si="1182">CB95+1</f>
        <v>45715</v>
      </c>
      <c r="CD95" s="1148">
        <f t="shared" ref="CD95" si="1183">CC95+1</f>
        <v>45716</v>
      </c>
      <c r="CE95" s="1168">
        <f t="shared" ref="CE95" si="1184">CD95+1</f>
        <v>45717</v>
      </c>
      <c r="CF95" s="1168">
        <f t="shared" ref="CF95" si="1185">CE95+1</f>
        <v>45718</v>
      </c>
      <c r="CG95" s="1168">
        <f t="shared" ref="CG95" si="1186">CF95+1</f>
        <v>45719</v>
      </c>
      <c r="CH95" s="1168">
        <f t="shared" ref="CH95" si="1187">CG95+1</f>
        <v>45720</v>
      </c>
      <c r="CI95" s="1168">
        <f t="shared" ref="CI95" si="1188">CH95+1</f>
        <v>45721</v>
      </c>
      <c r="CJ95" s="1168">
        <f t="shared" ref="CJ95" si="1189">CI95+1</f>
        <v>45722</v>
      </c>
      <c r="CK95" s="1168">
        <f t="shared" ref="CK95" si="1190">CJ95+1</f>
        <v>45723</v>
      </c>
      <c r="CL95" s="1168">
        <f t="shared" ref="CL95" si="1191">CK95+1</f>
        <v>45724</v>
      </c>
      <c r="CM95" s="1168">
        <f t="shared" ref="CM95" si="1192">CL95+1</f>
        <v>45725</v>
      </c>
      <c r="CN95" s="1168">
        <f t="shared" ref="CN95" si="1193">CM95+1</f>
        <v>45726</v>
      </c>
      <c r="CO95" s="1822"/>
      <c r="CP95" s="1825"/>
      <c r="CR95" s="1827"/>
      <c r="CS95" s="734" t="s">
        <v>923</v>
      </c>
      <c r="CT95" s="739">
        <f>IF(IF(MONTH(入力表!$E$6)=12,YEAR(入力表!$E$6)+1&amp;"01",YEAR(入力表!$E$6)&amp;TEXT(MONTH(入力表!$E$6)+1,"00"))&gt;YEAR($D94)&amp;TEXT(MONTH($D94),"00"),COUNTIF(BC98:CG98,"○"),"")</f>
        <v>10</v>
      </c>
      <c r="CV95" s="1139" t="str">
        <f t="shared" si="1121"/>
        <v>対象期間</v>
      </c>
      <c r="CX95" s="736" t="s">
        <v>922</v>
      </c>
      <c r="CY95" s="774">
        <f>DATE($M$7,CY94,1)</f>
        <v>45689</v>
      </c>
      <c r="CZ95" s="774">
        <f>CY95+1</f>
        <v>45690</v>
      </c>
      <c r="DA95" s="774">
        <f t="shared" ref="DA95" si="1194">CZ95+1</f>
        <v>45691</v>
      </c>
      <c r="DB95" s="737">
        <f t="shared" ref="DB95" si="1195">DA95+1</f>
        <v>45692</v>
      </c>
      <c r="DC95" s="737">
        <f t="shared" ref="DC95" si="1196">DB95+1</f>
        <v>45693</v>
      </c>
      <c r="DD95" s="737">
        <f t="shared" ref="DD95" si="1197">DC95+1</f>
        <v>45694</v>
      </c>
      <c r="DE95" s="737">
        <f t="shared" ref="DE95" si="1198">DD95+1</f>
        <v>45695</v>
      </c>
      <c r="DF95" s="737">
        <f t="shared" ref="DF95" si="1199">DE95+1</f>
        <v>45696</v>
      </c>
      <c r="DG95" s="737">
        <f t="shared" ref="DG95" si="1200">DF95+1</f>
        <v>45697</v>
      </c>
      <c r="DH95" s="737">
        <f t="shared" ref="DH95" si="1201">DG95+1</f>
        <v>45698</v>
      </c>
      <c r="DI95" s="737">
        <f t="shared" ref="DI95" si="1202">DH95+1</f>
        <v>45699</v>
      </c>
      <c r="DJ95" s="737">
        <f t="shared" ref="DJ95" si="1203">DI95+1</f>
        <v>45700</v>
      </c>
      <c r="DK95" s="737">
        <f t="shared" ref="DK95" si="1204">DJ95+1</f>
        <v>45701</v>
      </c>
      <c r="DL95" s="737">
        <f t="shared" ref="DL95" si="1205">DK95+1</f>
        <v>45702</v>
      </c>
      <c r="DM95" s="737">
        <f t="shared" ref="DM95" si="1206">DL95+1</f>
        <v>45703</v>
      </c>
      <c r="DN95" s="737">
        <f t="shared" ref="DN95" si="1207">DM95+1</f>
        <v>45704</v>
      </c>
      <c r="DO95" s="737">
        <f t="shared" ref="DO95" si="1208">DN95+1</f>
        <v>45705</v>
      </c>
      <c r="DP95" s="737">
        <f t="shared" ref="DP95" si="1209">DO95+1</f>
        <v>45706</v>
      </c>
      <c r="DQ95" s="737">
        <f t="shared" ref="DQ95" si="1210">DP95+1</f>
        <v>45707</v>
      </c>
      <c r="DR95" s="737">
        <f t="shared" ref="DR95" si="1211">DQ95+1</f>
        <v>45708</v>
      </c>
      <c r="DS95" s="737">
        <f t="shared" ref="DS95" si="1212">DR95+1</f>
        <v>45709</v>
      </c>
      <c r="DT95" s="737">
        <f t="shared" ref="DT95" si="1213">DS95+1</f>
        <v>45710</v>
      </c>
      <c r="DU95" s="737">
        <f t="shared" ref="DU95" si="1214">DT95+1</f>
        <v>45711</v>
      </c>
      <c r="DV95" s="737">
        <f t="shared" ref="DV95" si="1215">DU95+1</f>
        <v>45712</v>
      </c>
      <c r="DW95" s="737">
        <f t="shared" ref="DW95" si="1216">DV95+1</f>
        <v>45713</v>
      </c>
      <c r="DX95" s="737">
        <f t="shared" ref="DX95" si="1217">DW95+1</f>
        <v>45714</v>
      </c>
      <c r="DY95" s="737">
        <f t="shared" ref="DY95" si="1218">DX95+1</f>
        <v>45715</v>
      </c>
      <c r="DZ95" s="1148">
        <f t="shared" ref="DZ95" si="1219">DY95+1</f>
        <v>45716</v>
      </c>
      <c r="EA95" s="1168">
        <f t="shared" ref="EA95" si="1220">DZ95+1</f>
        <v>45717</v>
      </c>
      <c r="EB95" s="1168">
        <f t="shared" ref="EB95" si="1221">EA95+1</f>
        <v>45718</v>
      </c>
      <c r="EC95" s="1168">
        <f t="shared" ref="EC95" si="1222">EB95+1</f>
        <v>45719</v>
      </c>
      <c r="ED95" s="1168">
        <f t="shared" ref="ED95" si="1223">EC95+1</f>
        <v>45720</v>
      </c>
      <c r="EE95" s="1168">
        <f t="shared" ref="EE95" si="1224">ED95+1</f>
        <v>45721</v>
      </c>
      <c r="EF95" s="1168">
        <f t="shared" ref="EF95" si="1225">EE95+1</f>
        <v>45722</v>
      </c>
      <c r="EG95" s="1168">
        <f t="shared" ref="EG95" si="1226">EF95+1</f>
        <v>45723</v>
      </c>
      <c r="EH95" s="1168">
        <f t="shared" ref="EH95" si="1227">EG95+1</f>
        <v>45724</v>
      </c>
      <c r="EI95" s="1168">
        <f t="shared" ref="EI95" si="1228">EH95+1</f>
        <v>45725</v>
      </c>
      <c r="EJ95" s="1168">
        <f t="shared" ref="EJ95" si="1229">EI95+1</f>
        <v>45726</v>
      </c>
      <c r="EK95" s="1822"/>
      <c r="EL95" s="1825"/>
      <c r="EN95" s="1827"/>
      <c r="EO95" s="734" t="s">
        <v>923</v>
      </c>
      <c r="EP95" s="739">
        <f>IF(IF(MONTH(入力表!$E$6)=12,YEAR(入力表!$E$6)+1&amp;"01",YEAR(入力表!$E$6)&amp;TEXT(MONTH(入力表!$E$6)+1,"00"))&gt;YEAR($D94)&amp;TEXT(MONTH($D94),"00"),COUNTIF(CY98:EC98,"○"),"")</f>
        <v>10</v>
      </c>
      <c r="ER95" s="708"/>
      <c r="ES95" s="708"/>
      <c r="ET95" s="708"/>
      <c r="EU95" s="708"/>
      <c r="EV95" s="708"/>
      <c r="EW95" s="708"/>
    </row>
    <row r="96" spans="1:153" ht="14.25" thickBot="1">
      <c r="A96" s="1139" t="str">
        <f t="shared" si="1120"/>
        <v>対象期間</v>
      </c>
      <c r="C96" s="736" t="s">
        <v>924</v>
      </c>
      <c r="D96" s="1146" t="str">
        <f>TEXT(WEEKDAY(+D95),"aaa")</f>
        <v>土</v>
      </c>
      <c r="E96" s="1146" t="str">
        <f>TEXT(WEEKDAY(+E95),"aaa")</f>
        <v>日</v>
      </c>
      <c r="F96" s="1146" t="str">
        <f t="shared" ref="F96:AE96" si="1230">TEXT(WEEKDAY(+F95),"aaa")</f>
        <v>月</v>
      </c>
      <c r="G96" s="1147" t="str">
        <f t="shared" si="1230"/>
        <v>火</v>
      </c>
      <c r="H96" s="1147" t="str">
        <f t="shared" si="1230"/>
        <v>水</v>
      </c>
      <c r="I96" s="1147" t="str">
        <f t="shared" si="1230"/>
        <v>木</v>
      </c>
      <c r="J96" s="1147" t="str">
        <f t="shared" si="1230"/>
        <v>金</v>
      </c>
      <c r="K96" s="1147" t="str">
        <f t="shared" si="1230"/>
        <v>土</v>
      </c>
      <c r="L96" s="1147" t="str">
        <f t="shared" si="1230"/>
        <v>日</v>
      </c>
      <c r="M96" s="1147" t="str">
        <f t="shared" si="1230"/>
        <v>月</v>
      </c>
      <c r="N96" s="1147" t="str">
        <f t="shared" si="1230"/>
        <v>火</v>
      </c>
      <c r="O96" s="1147" t="str">
        <f t="shared" si="1230"/>
        <v>水</v>
      </c>
      <c r="P96" s="1147" t="str">
        <f t="shared" si="1230"/>
        <v>木</v>
      </c>
      <c r="Q96" s="1147" t="str">
        <f t="shared" si="1230"/>
        <v>金</v>
      </c>
      <c r="R96" s="1147" t="str">
        <f t="shared" si="1230"/>
        <v>土</v>
      </c>
      <c r="S96" s="1147" t="str">
        <f t="shared" si="1230"/>
        <v>日</v>
      </c>
      <c r="T96" s="1147" t="str">
        <f t="shared" si="1230"/>
        <v>月</v>
      </c>
      <c r="U96" s="1147" t="str">
        <f t="shared" si="1230"/>
        <v>火</v>
      </c>
      <c r="V96" s="1147" t="str">
        <f t="shared" si="1230"/>
        <v>水</v>
      </c>
      <c r="W96" s="1147" t="str">
        <f t="shared" si="1230"/>
        <v>木</v>
      </c>
      <c r="X96" s="1147" t="str">
        <f t="shared" si="1230"/>
        <v>金</v>
      </c>
      <c r="Y96" s="1147" t="str">
        <f t="shared" si="1230"/>
        <v>土</v>
      </c>
      <c r="Z96" s="1147" t="str">
        <f t="shared" si="1230"/>
        <v>日</v>
      </c>
      <c r="AA96" s="1147" t="str">
        <f t="shared" si="1230"/>
        <v>月</v>
      </c>
      <c r="AB96" s="1147" t="str">
        <f t="shared" si="1230"/>
        <v>火</v>
      </c>
      <c r="AC96" s="1147" t="str">
        <f t="shared" si="1230"/>
        <v>水</v>
      </c>
      <c r="AD96" s="1147" t="str">
        <f t="shared" si="1230"/>
        <v>木</v>
      </c>
      <c r="AE96" s="1149" t="str">
        <f t="shared" si="1230"/>
        <v>金</v>
      </c>
      <c r="AF96" s="1170" t="str">
        <f>IF(AF95="／","／",TEXT(WEEKDAY(+AF95),"aaa"))</f>
        <v>土</v>
      </c>
      <c r="AG96" s="1170" t="str">
        <f t="shared" ref="AG96:AO96" si="1231">IF(AG95="／","／",TEXT(WEEKDAY(+AG95),"aaa"))</f>
        <v>日</v>
      </c>
      <c r="AH96" s="1170" t="str">
        <f t="shared" si="1231"/>
        <v>月</v>
      </c>
      <c r="AI96" s="1170" t="str">
        <f t="shared" si="1231"/>
        <v>火</v>
      </c>
      <c r="AJ96" s="1170" t="str">
        <f t="shared" si="1231"/>
        <v>水</v>
      </c>
      <c r="AK96" s="1170" t="str">
        <f t="shared" si="1231"/>
        <v>木</v>
      </c>
      <c r="AL96" s="1170" t="str">
        <f t="shared" si="1231"/>
        <v>金</v>
      </c>
      <c r="AM96" s="1170" t="str">
        <f t="shared" si="1231"/>
        <v>土</v>
      </c>
      <c r="AN96" s="1170" t="str">
        <f t="shared" si="1231"/>
        <v>日</v>
      </c>
      <c r="AO96" s="1170" t="str">
        <f t="shared" si="1231"/>
        <v>月</v>
      </c>
      <c r="AP96" s="1822"/>
      <c r="AQ96" s="1825"/>
      <c r="AS96" s="1827"/>
      <c r="AT96" s="734" t="s">
        <v>925</v>
      </c>
      <c r="AU96" s="740">
        <f>IFERROR(+AU95/AU94,"")</f>
        <v>0</v>
      </c>
      <c r="AV96" s="741" t="str">
        <f>IF(AU96="","",IF(AU96&gt;=0.285,"4週8休以上",IF(AU96&gt;=0.25,"4週7休以上4週8休未満",IF(AU96&gt;=0.214,"4週6休以上4週7休未満",IF(0.214&gt;AU96,"4週6休未満")))))</f>
        <v>4週6休未満</v>
      </c>
      <c r="AX96" s="708"/>
      <c r="AY96" s="708"/>
      <c r="AZ96" s="708"/>
      <c r="BB96" s="736" t="s">
        <v>924</v>
      </c>
      <c r="BC96" s="1184" t="str">
        <f>TEXT(WEEKDAY(+BC95),"aaa")</f>
        <v>土</v>
      </c>
      <c r="BD96" s="1184" t="str">
        <f>TEXT(WEEKDAY(+BD95),"aaa")</f>
        <v>日</v>
      </c>
      <c r="BE96" s="1184" t="str">
        <f t="shared" ref="BE96:CD96" si="1232">TEXT(WEEKDAY(+BE95),"aaa")</f>
        <v>月</v>
      </c>
      <c r="BF96" s="1185" t="str">
        <f t="shared" si="1232"/>
        <v>火</v>
      </c>
      <c r="BG96" s="1185" t="str">
        <f t="shared" si="1232"/>
        <v>水</v>
      </c>
      <c r="BH96" s="1185" t="str">
        <f t="shared" si="1232"/>
        <v>木</v>
      </c>
      <c r="BI96" s="1185" t="str">
        <f t="shared" si="1232"/>
        <v>金</v>
      </c>
      <c r="BJ96" s="1185" t="str">
        <f t="shared" si="1232"/>
        <v>土</v>
      </c>
      <c r="BK96" s="1185" t="str">
        <f t="shared" si="1232"/>
        <v>日</v>
      </c>
      <c r="BL96" s="1185" t="str">
        <f t="shared" si="1232"/>
        <v>月</v>
      </c>
      <c r="BM96" s="1185" t="str">
        <f t="shared" si="1232"/>
        <v>火</v>
      </c>
      <c r="BN96" s="1185" t="str">
        <f t="shared" si="1232"/>
        <v>水</v>
      </c>
      <c r="BO96" s="1185" t="str">
        <f t="shared" si="1232"/>
        <v>木</v>
      </c>
      <c r="BP96" s="1185" t="str">
        <f t="shared" si="1232"/>
        <v>金</v>
      </c>
      <c r="BQ96" s="1185" t="str">
        <f t="shared" si="1232"/>
        <v>土</v>
      </c>
      <c r="BR96" s="1185" t="str">
        <f t="shared" si="1232"/>
        <v>日</v>
      </c>
      <c r="BS96" s="1185" t="str">
        <f t="shared" si="1232"/>
        <v>月</v>
      </c>
      <c r="BT96" s="1185" t="str">
        <f t="shared" si="1232"/>
        <v>火</v>
      </c>
      <c r="BU96" s="1185" t="str">
        <f t="shared" si="1232"/>
        <v>水</v>
      </c>
      <c r="BV96" s="1185" t="str">
        <f t="shared" si="1232"/>
        <v>木</v>
      </c>
      <c r="BW96" s="1185" t="str">
        <f t="shared" si="1232"/>
        <v>金</v>
      </c>
      <c r="BX96" s="1185" t="str">
        <f t="shared" si="1232"/>
        <v>土</v>
      </c>
      <c r="BY96" s="1185" t="str">
        <f t="shared" si="1232"/>
        <v>日</v>
      </c>
      <c r="BZ96" s="1185" t="str">
        <f t="shared" si="1232"/>
        <v>月</v>
      </c>
      <c r="CA96" s="1185" t="str">
        <f t="shared" si="1232"/>
        <v>火</v>
      </c>
      <c r="CB96" s="1185" t="str">
        <f t="shared" si="1232"/>
        <v>水</v>
      </c>
      <c r="CC96" s="1185" t="str">
        <f t="shared" si="1232"/>
        <v>木</v>
      </c>
      <c r="CD96" s="1149" t="str">
        <f t="shared" si="1232"/>
        <v>金</v>
      </c>
      <c r="CE96" s="1170" t="str">
        <f>IF(CE95="／","／",TEXT(WEEKDAY(+CE95),"aaa"))</f>
        <v>土</v>
      </c>
      <c r="CF96" s="1170" t="str">
        <f t="shared" ref="CF96:CN96" si="1233">IF(CF95="／","／",TEXT(WEEKDAY(+CF95),"aaa"))</f>
        <v>日</v>
      </c>
      <c r="CG96" s="1170" t="str">
        <f t="shared" si="1233"/>
        <v>月</v>
      </c>
      <c r="CH96" s="1170" t="str">
        <f t="shared" si="1233"/>
        <v>火</v>
      </c>
      <c r="CI96" s="1170" t="str">
        <f t="shared" si="1233"/>
        <v>水</v>
      </c>
      <c r="CJ96" s="1170" t="str">
        <f t="shared" si="1233"/>
        <v>木</v>
      </c>
      <c r="CK96" s="1170" t="str">
        <f t="shared" si="1233"/>
        <v>金</v>
      </c>
      <c r="CL96" s="1170" t="str">
        <f t="shared" si="1233"/>
        <v>土</v>
      </c>
      <c r="CM96" s="1170" t="str">
        <f t="shared" si="1233"/>
        <v>日</v>
      </c>
      <c r="CN96" s="1170" t="str">
        <f t="shared" si="1233"/>
        <v>月</v>
      </c>
      <c r="CO96" s="1822"/>
      <c r="CP96" s="1825"/>
      <c r="CR96" s="1827"/>
      <c r="CS96" s="734" t="s">
        <v>925</v>
      </c>
      <c r="CT96" s="740">
        <f>IFERROR(+CT95/CT94,"")</f>
        <v>0.32258064516129031</v>
      </c>
      <c r="CU96" s="741" t="str">
        <f>IF(CT96="","",IF(CT96&gt;=0.285,"4週8休以上",IF(CT96&gt;=0.25,"4週7休以上4週8休未満",IF(CT96&gt;=0.214,"4週6休以上4週7休未満",IF(0.214&gt;CT96,"4週6休未満")))))</f>
        <v>4週8休以上</v>
      </c>
      <c r="CV96" s="1139" t="str">
        <f t="shared" si="1121"/>
        <v>対象期間</v>
      </c>
      <c r="CX96" s="736" t="s">
        <v>924</v>
      </c>
      <c r="CY96" s="1184" t="str">
        <f>TEXT(WEEKDAY(+CY95),"aaa")</f>
        <v>土</v>
      </c>
      <c r="CZ96" s="1184" t="str">
        <f>TEXT(WEEKDAY(+CZ95),"aaa")</f>
        <v>日</v>
      </c>
      <c r="DA96" s="1184" t="str">
        <f t="shared" ref="DA96:DZ96" si="1234">TEXT(WEEKDAY(+DA95),"aaa")</f>
        <v>月</v>
      </c>
      <c r="DB96" s="1185" t="str">
        <f t="shared" si="1234"/>
        <v>火</v>
      </c>
      <c r="DC96" s="1185" t="str">
        <f t="shared" si="1234"/>
        <v>水</v>
      </c>
      <c r="DD96" s="1185" t="str">
        <f t="shared" si="1234"/>
        <v>木</v>
      </c>
      <c r="DE96" s="1185" t="str">
        <f t="shared" si="1234"/>
        <v>金</v>
      </c>
      <c r="DF96" s="1185" t="str">
        <f t="shared" si="1234"/>
        <v>土</v>
      </c>
      <c r="DG96" s="1185" t="str">
        <f t="shared" si="1234"/>
        <v>日</v>
      </c>
      <c r="DH96" s="1185" t="str">
        <f t="shared" si="1234"/>
        <v>月</v>
      </c>
      <c r="DI96" s="1185" t="str">
        <f t="shared" si="1234"/>
        <v>火</v>
      </c>
      <c r="DJ96" s="1185" t="str">
        <f t="shared" si="1234"/>
        <v>水</v>
      </c>
      <c r="DK96" s="1185" t="str">
        <f t="shared" si="1234"/>
        <v>木</v>
      </c>
      <c r="DL96" s="1185" t="str">
        <f t="shared" si="1234"/>
        <v>金</v>
      </c>
      <c r="DM96" s="1185" t="str">
        <f t="shared" si="1234"/>
        <v>土</v>
      </c>
      <c r="DN96" s="1185" t="str">
        <f t="shared" si="1234"/>
        <v>日</v>
      </c>
      <c r="DO96" s="1185" t="str">
        <f t="shared" si="1234"/>
        <v>月</v>
      </c>
      <c r="DP96" s="1185" t="str">
        <f t="shared" si="1234"/>
        <v>火</v>
      </c>
      <c r="DQ96" s="1185" t="str">
        <f t="shared" si="1234"/>
        <v>水</v>
      </c>
      <c r="DR96" s="1185" t="str">
        <f t="shared" si="1234"/>
        <v>木</v>
      </c>
      <c r="DS96" s="1185" t="str">
        <f t="shared" si="1234"/>
        <v>金</v>
      </c>
      <c r="DT96" s="1185" t="str">
        <f t="shared" si="1234"/>
        <v>土</v>
      </c>
      <c r="DU96" s="1185" t="str">
        <f t="shared" si="1234"/>
        <v>日</v>
      </c>
      <c r="DV96" s="1185" t="str">
        <f t="shared" si="1234"/>
        <v>月</v>
      </c>
      <c r="DW96" s="1185" t="str">
        <f t="shared" si="1234"/>
        <v>火</v>
      </c>
      <c r="DX96" s="1185" t="str">
        <f t="shared" si="1234"/>
        <v>水</v>
      </c>
      <c r="DY96" s="1185" t="str">
        <f t="shared" si="1234"/>
        <v>木</v>
      </c>
      <c r="DZ96" s="1149" t="str">
        <f t="shared" si="1234"/>
        <v>金</v>
      </c>
      <c r="EA96" s="1170" t="str">
        <f>IF(EA95="／","／",TEXT(WEEKDAY(+EA95),"aaa"))</f>
        <v>土</v>
      </c>
      <c r="EB96" s="1170" t="str">
        <f t="shared" ref="EB96:EJ96" si="1235">IF(EB95="／","／",TEXT(WEEKDAY(+EB95),"aaa"))</f>
        <v>日</v>
      </c>
      <c r="EC96" s="1170" t="str">
        <f t="shared" si="1235"/>
        <v>月</v>
      </c>
      <c r="ED96" s="1170" t="str">
        <f t="shared" si="1235"/>
        <v>火</v>
      </c>
      <c r="EE96" s="1170" t="str">
        <f t="shared" si="1235"/>
        <v>水</v>
      </c>
      <c r="EF96" s="1170" t="str">
        <f t="shared" si="1235"/>
        <v>木</v>
      </c>
      <c r="EG96" s="1170" t="str">
        <f t="shared" si="1235"/>
        <v>金</v>
      </c>
      <c r="EH96" s="1170" t="str">
        <f t="shared" si="1235"/>
        <v>土</v>
      </c>
      <c r="EI96" s="1170" t="str">
        <f t="shared" si="1235"/>
        <v>日</v>
      </c>
      <c r="EJ96" s="1170" t="str">
        <f t="shared" si="1235"/>
        <v>月</v>
      </c>
      <c r="EK96" s="1822"/>
      <c r="EL96" s="1825"/>
      <c r="EN96" s="1827"/>
      <c r="EO96" s="734" t="s">
        <v>925</v>
      </c>
      <c r="EP96" s="740">
        <f>IFERROR(+EP95/EP94,"")</f>
        <v>0.32258064516129031</v>
      </c>
      <c r="EQ96" s="741" t="str">
        <f>IF(EP96="","",IF(EP96&gt;=0.285,"4週8休以上",IF(EP96&gt;=0.25,"4週7休以上4週8休未満",IF(EP96&gt;=0.214,"4週6休以上4週7休未満",IF(0.214&gt;EP96,"4週6休未満")))))</f>
        <v>4週8休以上</v>
      </c>
      <c r="ER96" s="708"/>
      <c r="ES96" s="708"/>
      <c r="ET96" s="708"/>
      <c r="EU96" s="708"/>
      <c r="EV96" s="708"/>
      <c r="EW96" s="708"/>
    </row>
    <row r="97" spans="1:153" s="746" customFormat="1" ht="60" customHeight="1">
      <c r="A97" s="1139" t="str">
        <f t="shared" si="1120"/>
        <v>対象期間</v>
      </c>
      <c r="C97" s="742" t="s">
        <v>926</v>
      </c>
      <c r="D97" s="743"/>
      <c r="E97" s="743"/>
      <c r="F97" s="743"/>
      <c r="G97" s="743"/>
      <c r="H97" s="743"/>
      <c r="I97" s="743"/>
      <c r="J97" s="743"/>
      <c r="K97" s="743"/>
      <c r="L97" s="744"/>
      <c r="M97" s="743"/>
      <c r="N97" s="743"/>
      <c r="O97" s="745"/>
      <c r="P97" s="743"/>
      <c r="Q97" s="743"/>
      <c r="R97" s="743"/>
      <c r="S97" s="743"/>
      <c r="T97" s="743"/>
      <c r="U97" s="743"/>
      <c r="V97" s="743"/>
      <c r="W97" s="743"/>
      <c r="X97" s="743"/>
      <c r="Y97" s="743"/>
      <c r="Z97" s="743"/>
      <c r="AA97" s="743"/>
      <c r="AB97" s="743"/>
      <c r="AC97" s="743"/>
      <c r="AD97" s="745"/>
      <c r="AE97" s="1150"/>
      <c r="AF97" s="1172"/>
      <c r="AG97" s="1172"/>
      <c r="AH97" s="1171"/>
      <c r="AI97" s="1172"/>
      <c r="AJ97" s="1172"/>
      <c r="AK97" s="1172"/>
      <c r="AL97" s="1172"/>
      <c r="AM97" s="1172"/>
      <c r="AN97" s="1172"/>
      <c r="AO97" s="1172"/>
      <c r="AP97" s="1823"/>
      <c r="AQ97" s="1826"/>
      <c r="AS97" s="1839" t="s">
        <v>927</v>
      </c>
      <c r="AT97" s="747" t="s">
        <v>921</v>
      </c>
      <c r="AU97" s="748">
        <f>IF(IF(MONTH(入力表!$E$6)=12,YEAR(入力表!$E$6)+1&amp;"01",YEAR(入力表!$E$6)&amp;TEXT(MONTH(入力表!$E$6)+1,"00"))&gt;YEAR($D94)&amp;TEXT(MONTH($D94),"00"),COUNTIF(D99:AH99,"")+COUNTIF(D99:AH99,"●"),"")</f>
        <v>31</v>
      </c>
      <c r="AV97" s="1138"/>
      <c r="AX97" s="749"/>
      <c r="AY97" s="749"/>
      <c r="AZ97" s="749"/>
      <c r="BB97" s="742" t="s">
        <v>926</v>
      </c>
      <c r="BC97" s="743"/>
      <c r="BD97" s="743"/>
      <c r="BE97" s="743"/>
      <c r="BF97" s="743"/>
      <c r="BG97" s="743"/>
      <c r="BH97" s="743"/>
      <c r="BI97" s="743"/>
      <c r="BJ97" s="743"/>
      <c r="BK97" s="744"/>
      <c r="BL97" s="743"/>
      <c r="BM97" s="743"/>
      <c r="BN97" s="745"/>
      <c r="BO97" s="743"/>
      <c r="BP97" s="743"/>
      <c r="BQ97" s="743"/>
      <c r="BR97" s="743"/>
      <c r="BS97" s="743"/>
      <c r="BT97" s="743"/>
      <c r="BU97" s="743"/>
      <c r="BV97" s="743"/>
      <c r="BW97" s="743"/>
      <c r="BX97" s="743"/>
      <c r="BY97" s="743"/>
      <c r="BZ97" s="743"/>
      <c r="CA97" s="743"/>
      <c r="CB97" s="743"/>
      <c r="CC97" s="745"/>
      <c r="CD97" s="1150"/>
      <c r="CE97" s="1172"/>
      <c r="CF97" s="1172"/>
      <c r="CG97" s="1171"/>
      <c r="CH97" s="1172"/>
      <c r="CI97" s="1172"/>
      <c r="CJ97" s="1172"/>
      <c r="CK97" s="1172"/>
      <c r="CL97" s="1172"/>
      <c r="CM97" s="1172"/>
      <c r="CN97" s="1172"/>
      <c r="CO97" s="1823"/>
      <c r="CP97" s="1826"/>
      <c r="CR97" s="1839" t="s">
        <v>927</v>
      </c>
      <c r="CS97" s="747" t="s">
        <v>921</v>
      </c>
      <c r="CT97" s="748">
        <f>IF(IF(MONTH(入力表!$E$6)=12,YEAR(入力表!$E$6)+1&amp;"01",YEAR(入力表!$E$6)&amp;TEXT(MONTH(入力表!$E$6)+1,"00"))&gt;YEAR($D94)&amp;TEXT(MONTH($D94),"00"),COUNTIF(BC99:CG99,"")+COUNTIF(BC99:CG99,"●"),"")</f>
        <v>31</v>
      </c>
      <c r="CU97" s="1138"/>
      <c r="CV97" s="1139" t="str">
        <f t="shared" si="1121"/>
        <v>対象期間</v>
      </c>
      <c r="CX97" s="742" t="s">
        <v>926</v>
      </c>
      <c r="CY97" s="743"/>
      <c r="CZ97" s="743"/>
      <c r="DA97" s="743"/>
      <c r="DB97" s="743"/>
      <c r="DC97" s="743"/>
      <c r="DD97" s="743"/>
      <c r="DE97" s="743"/>
      <c r="DF97" s="743"/>
      <c r="DG97" s="744"/>
      <c r="DH97" s="743"/>
      <c r="DI97" s="743"/>
      <c r="DJ97" s="745"/>
      <c r="DK97" s="743"/>
      <c r="DL97" s="743"/>
      <c r="DM97" s="743"/>
      <c r="DN97" s="743"/>
      <c r="DO97" s="743"/>
      <c r="DP97" s="743"/>
      <c r="DQ97" s="743"/>
      <c r="DR97" s="743"/>
      <c r="DS97" s="743"/>
      <c r="DT97" s="743"/>
      <c r="DU97" s="743"/>
      <c r="DV97" s="743"/>
      <c r="DW97" s="743"/>
      <c r="DX97" s="743"/>
      <c r="DY97" s="745"/>
      <c r="DZ97" s="1150"/>
      <c r="EA97" s="1172"/>
      <c r="EB97" s="1172"/>
      <c r="EC97" s="1171"/>
      <c r="ED97" s="1172"/>
      <c r="EE97" s="1172"/>
      <c r="EF97" s="1172"/>
      <c r="EG97" s="1172"/>
      <c r="EH97" s="1172"/>
      <c r="EI97" s="1172"/>
      <c r="EJ97" s="1172"/>
      <c r="EK97" s="1823"/>
      <c r="EL97" s="1826"/>
      <c r="EN97" s="1839" t="s">
        <v>927</v>
      </c>
      <c r="EO97" s="747" t="s">
        <v>921</v>
      </c>
      <c r="EP97" s="748">
        <f>IF(IF(MONTH(入力表!$E$6)=12,YEAR(入力表!$E$6)+1&amp;"01",YEAR(入力表!$E$6)&amp;TEXT(MONTH(入力表!$E$6)+1,"00"))&gt;YEAR($D94)&amp;TEXT(MONTH($D94),"00"),COUNTIF(CY99:EC99,"")+COUNTIF(CY99:EC99,"●"),"")</f>
        <v>31</v>
      </c>
      <c r="EQ97" s="1138"/>
      <c r="ER97" s="749"/>
      <c r="ES97" s="749"/>
      <c r="ET97" s="749"/>
      <c r="EU97" s="749"/>
      <c r="EV97" s="749"/>
      <c r="EW97" s="749"/>
    </row>
    <row r="98" spans="1:153" s="729" customFormat="1" ht="14.25" thickBot="1">
      <c r="A98" s="1139" t="str">
        <f t="shared" si="1120"/>
        <v>対象期間</v>
      </c>
      <c r="C98" s="736" t="s">
        <v>920</v>
      </c>
      <c r="D98" s="1147"/>
      <c r="E98" s="1147"/>
      <c r="F98" s="1147"/>
      <c r="G98" s="1147"/>
      <c r="H98" s="1147"/>
      <c r="I98" s="1147"/>
      <c r="J98" s="1147"/>
      <c r="K98" s="1147"/>
      <c r="L98" s="1147"/>
      <c r="M98" s="1147"/>
      <c r="N98" s="1147"/>
      <c r="O98" s="1147"/>
      <c r="P98" s="1147"/>
      <c r="Q98" s="1147"/>
      <c r="R98" s="1147"/>
      <c r="S98" s="1147"/>
      <c r="T98" s="1147"/>
      <c r="U98" s="1147"/>
      <c r="V98" s="1147"/>
      <c r="W98" s="1147"/>
      <c r="X98" s="1147"/>
      <c r="Y98" s="1147"/>
      <c r="Z98" s="1147"/>
      <c r="AA98" s="1147"/>
      <c r="AB98" s="1147"/>
      <c r="AC98" s="1147"/>
      <c r="AD98" s="1147"/>
      <c r="AE98" s="1149"/>
      <c r="AF98" s="1170"/>
      <c r="AG98" s="1170"/>
      <c r="AH98" s="1169"/>
      <c r="AI98" s="1170"/>
      <c r="AJ98" s="1170"/>
      <c r="AK98" s="1170"/>
      <c r="AL98" s="1170"/>
      <c r="AM98" s="1170"/>
      <c r="AN98" s="1170"/>
      <c r="AO98" s="1170"/>
      <c r="AP98" s="750">
        <f>COUNTIF(D98:AE98,"○")</f>
        <v>0</v>
      </c>
      <c r="AQ98" s="751">
        <f>+AP98+AQ90</f>
        <v>0</v>
      </c>
      <c r="AS98" s="1840"/>
      <c r="AT98" s="734" t="s">
        <v>923</v>
      </c>
      <c r="AU98" s="739">
        <f>IF(IF(MONTH(入力表!$E$6)=12,YEAR(入力表!$E$6)+1&amp;"01",YEAR(入力表!$E$6)&amp;TEXT(MONTH(入力表!$E$6)+1,"00"))&gt;YEAR($D94)&amp;TEXT(MONTH($D94),"00"),COUNTIF(D99:AH99,"●"),"")</f>
        <v>0</v>
      </c>
      <c r="AX98" s="752"/>
      <c r="AY98" s="752"/>
      <c r="AZ98" s="752"/>
      <c r="BB98" s="736" t="s">
        <v>920</v>
      </c>
      <c r="BC98" s="1185" t="s">
        <v>929</v>
      </c>
      <c r="BD98" s="1185" t="s">
        <v>929</v>
      </c>
      <c r="BE98" s="1185"/>
      <c r="BF98" s="1185"/>
      <c r="BG98" s="1185"/>
      <c r="BH98" s="1185"/>
      <c r="BI98" s="1185"/>
      <c r="BJ98" s="1185" t="s">
        <v>929</v>
      </c>
      <c r="BK98" s="1185" t="s">
        <v>929</v>
      </c>
      <c r="BL98" s="1185"/>
      <c r="BM98" s="1185"/>
      <c r="BN98" s="1185"/>
      <c r="BO98" s="1185"/>
      <c r="BP98" s="1185"/>
      <c r="BQ98" s="1185" t="s">
        <v>929</v>
      </c>
      <c r="BR98" s="1185" t="s">
        <v>929</v>
      </c>
      <c r="BS98" s="1185"/>
      <c r="BT98" s="1185"/>
      <c r="BU98" s="1185"/>
      <c r="BV98" s="1185"/>
      <c r="BW98" s="1185"/>
      <c r="BX98" s="1185" t="s">
        <v>929</v>
      </c>
      <c r="BY98" s="1185" t="s">
        <v>929</v>
      </c>
      <c r="BZ98" s="1185"/>
      <c r="CA98" s="1185"/>
      <c r="CB98" s="1185"/>
      <c r="CC98" s="1185"/>
      <c r="CD98" s="1149"/>
      <c r="CE98" s="1170" t="s">
        <v>929</v>
      </c>
      <c r="CF98" s="1170" t="s">
        <v>929</v>
      </c>
      <c r="CG98" s="1169"/>
      <c r="CH98" s="1170"/>
      <c r="CI98" s="1170"/>
      <c r="CJ98" s="1170"/>
      <c r="CK98" s="1170"/>
      <c r="CL98" s="1170" t="s">
        <v>929</v>
      </c>
      <c r="CM98" s="1170" t="s">
        <v>929</v>
      </c>
      <c r="CN98" s="1170"/>
      <c r="CO98" s="750">
        <f>COUNTIF(BC98:CD98,"○")</f>
        <v>8</v>
      </c>
      <c r="CP98" s="751">
        <f>+CO98+CP90</f>
        <v>85</v>
      </c>
      <c r="CR98" s="1840"/>
      <c r="CS98" s="734" t="s">
        <v>923</v>
      </c>
      <c r="CT98" s="739">
        <f>IF(IF(MONTH(入力表!$E$6)=12,YEAR(入力表!$E$6)+1&amp;"01",YEAR(入力表!$E$6)&amp;TEXT(MONTH(入力表!$E$6)+1,"00"))&gt;YEAR($D94)&amp;TEXT(MONTH($D94),"00"),COUNTIF(BC99:CG99,"●"),"")</f>
        <v>0</v>
      </c>
      <c r="CV98" s="1139" t="str">
        <f t="shared" si="1121"/>
        <v>対象期間</v>
      </c>
      <c r="CX98" s="736" t="s">
        <v>920</v>
      </c>
      <c r="CY98" s="1185" t="s">
        <v>929</v>
      </c>
      <c r="CZ98" s="1185" t="s">
        <v>929</v>
      </c>
      <c r="DA98" s="1185"/>
      <c r="DB98" s="1185"/>
      <c r="DC98" s="1185"/>
      <c r="DD98" s="1185"/>
      <c r="DE98" s="1185"/>
      <c r="DF98" s="1185" t="s">
        <v>929</v>
      </c>
      <c r="DG98" s="1185" t="s">
        <v>929</v>
      </c>
      <c r="DH98" s="1185"/>
      <c r="DI98" s="1185"/>
      <c r="DJ98" s="1185"/>
      <c r="DK98" s="1185"/>
      <c r="DL98" s="1185"/>
      <c r="DM98" s="1185" t="s">
        <v>929</v>
      </c>
      <c r="DN98" s="1185" t="s">
        <v>929</v>
      </c>
      <c r="DO98" s="1185"/>
      <c r="DP98" s="1185"/>
      <c r="DQ98" s="1185"/>
      <c r="DR98" s="1185"/>
      <c r="DS98" s="1185"/>
      <c r="DT98" s="1185" t="s">
        <v>929</v>
      </c>
      <c r="DU98" s="1185" t="s">
        <v>929</v>
      </c>
      <c r="DV98" s="1185"/>
      <c r="DW98" s="1185"/>
      <c r="DX98" s="1185"/>
      <c r="DY98" s="1185"/>
      <c r="DZ98" s="1149"/>
      <c r="EA98" s="1170" t="s">
        <v>929</v>
      </c>
      <c r="EB98" s="1170" t="s">
        <v>929</v>
      </c>
      <c r="EC98" s="1169"/>
      <c r="ED98" s="1170"/>
      <c r="EE98" s="1170"/>
      <c r="EF98" s="1170"/>
      <c r="EG98" s="1170"/>
      <c r="EH98" s="1170" t="s">
        <v>929</v>
      </c>
      <c r="EI98" s="1170" t="s">
        <v>929</v>
      </c>
      <c r="EJ98" s="1170"/>
      <c r="EK98" s="750">
        <f>COUNTIF(CY98:DZ98,"○")</f>
        <v>8</v>
      </c>
      <c r="EL98" s="751">
        <f>+EK98+EL90</f>
        <v>85</v>
      </c>
      <c r="EN98" s="1840"/>
      <c r="EO98" s="734" t="s">
        <v>923</v>
      </c>
      <c r="EP98" s="739">
        <f>IF(IF(MONTH(入力表!$E$6)=12,YEAR(入力表!$E$6)+1&amp;"01",YEAR(入力表!$E$6)&amp;TEXT(MONTH(入力表!$E$6)+1,"00"))&gt;YEAR($D94)&amp;TEXT(MONTH($D94),"00"),COUNTIF(CY99:EC99,"●"),"")</f>
        <v>10</v>
      </c>
      <c r="ER98" s="752"/>
      <c r="ES98" s="752"/>
      <c r="ET98" s="752"/>
      <c r="EU98" s="752"/>
      <c r="EV98" s="752"/>
      <c r="EW98" s="752"/>
    </row>
    <row r="99" spans="1:153" s="729" customFormat="1" ht="14.25" thickBot="1">
      <c r="A99" s="1139" t="str">
        <f t="shared" si="1120"/>
        <v>対象期間</v>
      </c>
      <c r="C99" s="1154" t="s">
        <v>927</v>
      </c>
      <c r="D99" s="1155"/>
      <c r="E99" s="1155"/>
      <c r="F99" s="1155"/>
      <c r="G99" s="1155"/>
      <c r="H99" s="1155"/>
      <c r="I99" s="1155"/>
      <c r="J99" s="1155"/>
      <c r="K99" s="1155"/>
      <c r="L99" s="1155"/>
      <c r="M99" s="1155"/>
      <c r="N99" s="1155"/>
      <c r="O99" s="1155"/>
      <c r="P99" s="1155"/>
      <c r="Q99" s="1155"/>
      <c r="R99" s="1155"/>
      <c r="S99" s="1155"/>
      <c r="T99" s="1155"/>
      <c r="U99" s="1155"/>
      <c r="V99" s="1155"/>
      <c r="W99" s="1155"/>
      <c r="X99" s="1155"/>
      <c r="Y99" s="1155"/>
      <c r="Z99" s="1155"/>
      <c r="AA99" s="1155"/>
      <c r="AB99" s="1155"/>
      <c r="AC99" s="1155"/>
      <c r="AD99" s="1155"/>
      <c r="AE99" s="1156"/>
      <c r="AF99" s="1174"/>
      <c r="AG99" s="1174"/>
      <c r="AH99" s="1173"/>
      <c r="AI99" s="1174"/>
      <c r="AJ99" s="1174"/>
      <c r="AK99" s="1174"/>
      <c r="AL99" s="1174"/>
      <c r="AM99" s="1174"/>
      <c r="AN99" s="1174"/>
      <c r="AO99" s="1174"/>
      <c r="AP99" s="1177">
        <f>COUNTIF(D99:AE99,"●")</f>
        <v>0</v>
      </c>
      <c r="AQ99" s="1158">
        <f>+AP99+AQ91</f>
        <v>0</v>
      </c>
      <c r="AS99" s="1840"/>
      <c r="AT99" s="734" t="s">
        <v>925</v>
      </c>
      <c r="AU99" s="740">
        <f>IFERROR(+AU98/AU97,"")</f>
        <v>0</v>
      </c>
      <c r="AV99" s="741" t="str">
        <f>IF(AU99="","",IF(AU99&gt;=0.285,"4週8休以上",IF(AU99&gt;=0.25,"4週7休以上4週8休未満",IF(AU99&gt;=0.214,"4週6休以上4週7休未満",IF(0.214&gt;AU99,"4週6休未満")))))</f>
        <v>4週6休未満</v>
      </c>
      <c r="AX99" s="752"/>
      <c r="AY99" s="752"/>
      <c r="AZ99" s="752"/>
      <c r="BB99" s="1154" t="s">
        <v>927</v>
      </c>
      <c r="BC99" s="1155"/>
      <c r="BD99" s="1155"/>
      <c r="BE99" s="1155"/>
      <c r="BF99" s="1155"/>
      <c r="BG99" s="1155"/>
      <c r="BH99" s="1155"/>
      <c r="BI99" s="1155"/>
      <c r="BJ99" s="1155"/>
      <c r="BK99" s="1155"/>
      <c r="BL99" s="1155"/>
      <c r="BM99" s="1155"/>
      <c r="BN99" s="1155"/>
      <c r="BO99" s="1155"/>
      <c r="BP99" s="1155"/>
      <c r="BQ99" s="1155"/>
      <c r="BR99" s="1155"/>
      <c r="BS99" s="1155"/>
      <c r="BT99" s="1155"/>
      <c r="BU99" s="1155"/>
      <c r="BV99" s="1155"/>
      <c r="BW99" s="1155"/>
      <c r="BX99" s="1155"/>
      <c r="BY99" s="1155"/>
      <c r="BZ99" s="1155"/>
      <c r="CA99" s="1155"/>
      <c r="CB99" s="1155"/>
      <c r="CC99" s="1155"/>
      <c r="CD99" s="1156"/>
      <c r="CE99" s="1174"/>
      <c r="CF99" s="1174"/>
      <c r="CG99" s="1173"/>
      <c r="CH99" s="1174"/>
      <c r="CI99" s="1174"/>
      <c r="CJ99" s="1174"/>
      <c r="CK99" s="1174"/>
      <c r="CL99" s="1174"/>
      <c r="CM99" s="1174"/>
      <c r="CN99" s="1174"/>
      <c r="CO99" s="1177">
        <f>COUNTIF(BC99:CD99,"●")</f>
        <v>0</v>
      </c>
      <c r="CP99" s="1158">
        <f>+CO99+CP91</f>
        <v>0</v>
      </c>
      <c r="CR99" s="1840"/>
      <c r="CS99" s="734" t="s">
        <v>925</v>
      </c>
      <c r="CT99" s="740">
        <f>IFERROR(+CT98/CT97,"")</f>
        <v>0</v>
      </c>
      <c r="CU99" s="741" t="str">
        <f>IF(CT99="","",IF(CT99&gt;=0.285,"4週8休以上",IF(CT99&gt;=0.25,"4週7休以上4週8休未満",IF(CT99&gt;=0.214,"4週6休以上4週7休未満",IF(0.214&gt;CT99,"4週6休未満")))))</f>
        <v>4週6休未満</v>
      </c>
      <c r="CV99" s="1139" t="str">
        <f t="shared" si="1121"/>
        <v>対象期間</v>
      </c>
      <c r="CX99" s="1154" t="s">
        <v>927</v>
      </c>
      <c r="CY99" s="1155" t="s">
        <v>930</v>
      </c>
      <c r="CZ99" s="1155" t="s">
        <v>930</v>
      </c>
      <c r="DA99" s="1155"/>
      <c r="DB99" s="1155"/>
      <c r="DC99" s="1155"/>
      <c r="DD99" s="1155"/>
      <c r="DE99" s="1155"/>
      <c r="DF99" s="1155" t="s">
        <v>930</v>
      </c>
      <c r="DG99" s="1155" t="s">
        <v>930</v>
      </c>
      <c r="DH99" s="1155"/>
      <c r="DI99" s="1155"/>
      <c r="DJ99" s="1155"/>
      <c r="DK99" s="1155"/>
      <c r="DL99" s="1155"/>
      <c r="DM99" s="1155" t="s">
        <v>930</v>
      </c>
      <c r="DN99" s="1155" t="s">
        <v>930</v>
      </c>
      <c r="DO99" s="1155"/>
      <c r="DP99" s="1155"/>
      <c r="DQ99" s="1155"/>
      <c r="DR99" s="1155"/>
      <c r="DS99" s="1155"/>
      <c r="DT99" s="1155" t="s">
        <v>930</v>
      </c>
      <c r="DU99" s="1155" t="s">
        <v>930</v>
      </c>
      <c r="DV99" s="1155"/>
      <c r="DW99" s="1155"/>
      <c r="DX99" s="1155"/>
      <c r="DY99" s="1155"/>
      <c r="DZ99" s="1156"/>
      <c r="EA99" s="1174" t="s">
        <v>930</v>
      </c>
      <c r="EB99" s="1174" t="s">
        <v>930</v>
      </c>
      <c r="EC99" s="1173"/>
      <c r="ED99" s="1174"/>
      <c r="EE99" s="1174"/>
      <c r="EF99" s="1174"/>
      <c r="EG99" s="1174"/>
      <c r="EH99" s="1174" t="s">
        <v>930</v>
      </c>
      <c r="EI99" s="1174" t="s">
        <v>930</v>
      </c>
      <c r="EJ99" s="1174"/>
      <c r="EK99" s="1177">
        <f>COUNTIF(CY99:DZ99,"●")</f>
        <v>8</v>
      </c>
      <c r="EL99" s="1158">
        <f>+EK99+EL91</f>
        <v>84</v>
      </c>
      <c r="EN99" s="1840"/>
      <c r="EO99" s="734" t="s">
        <v>925</v>
      </c>
      <c r="EP99" s="740">
        <f>IFERROR(+EP98/EP97,"")</f>
        <v>0.32258064516129031</v>
      </c>
      <c r="EQ99" s="741" t="str">
        <f>IF(EP99="","",IF(EP99&gt;=0.285,"4週8休以上",IF(EP99&gt;=0.25,"4週7休以上4週8休未満",IF(EP99&gt;=0.214,"4週6休以上4週7休未満",IF(0.214&gt;EP99,"4週6休未満")))))</f>
        <v>4週8休以上</v>
      </c>
      <c r="ER99" s="752"/>
      <c r="ES99" s="752"/>
      <c r="ET99" s="752"/>
      <c r="EU99" s="752"/>
      <c r="EV99" s="752"/>
      <c r="EW99" s="752"/>
    </row>
    <row r="100" spans="1:153" s="729" customFormat="1" ht="14.25" thickBot="1">
      <c r="A100" s="1139"/>
      <c r="C100" s="778" t="s">
        <v>1956</v>
      </c>
      <c r="D100" s="1846"/>
      <c r="E100" s="1848"/>
      <c r="F100" s="1843" t="str">
        <f>IF(COUNTIF(F99:L99,"")&gt;=7,"",IF(COUNTIF(F99:L99,"●")&gt;=2,"OK","OUT"))</f>
        <v/>
      </c>
      <c r="G100" s="1844"/>
      <c r="H100" s="1844"/>
      <c r="I100" s="1844"/>
      <c r="J100" s="1844"/>
      <c r="K100" s="1844"/>
      <c r="L100" s="1845"/>
      <c r="M100" s="1843" t="str">
        <f>IF(COUNTIF(M99:S99,"")&gt;=7,"",IF(COUNTIF(M99:S99,"●")&gt;=2,"OK","OUT"))</f>
        <v/>
      </c>
      <c r="N100" s="1844"/>
      <c r="O100" s="1844"/>
      <c r="P100" s="1844"/>
      <c r="Q100" s="1844"/>
      <c r="R100" s="1844"/>
      <c r="S100" s="1845"/>
      <c r="T100" s="1843" t="str">
        <f>IF(COUNTIF(T99:Z99,"")&gt;=7,"",IF(COUNTIF(T99:Z99,"●")&gt;=2,"OK","OUT"))</f>
        <v/>
      </c>
      <c r="U100" s="1844"/>
      <c r="V100" s="1844"/>
      <c r="W100" s="1844"/>
      <c r="X100" s="1844"/>
      <c r="Y100" s="1844"/>
      <c r="Z100" s="1845"/>
      <c r="AA100" s="1843" t="str">
        <f>IF(COUNTIF(AA99:AG99,"")&gt;=7,"",IF(COUNTIF(AA99:AG99,"●")&gt;=2,"OK","OUT"))</f>
        <v/>
      </c>
      <c r="AB100" s="1844"/>
      <c r="AC100" s="1844"/>
      <c r="AD100" s="1844"/>
      <c r="AE100" s="1844"/>
      <c r="AF100" s="1844"/>
      <c r="AG100" s="1845"/>
      <c r="AH100" s="1843" t="str">
        <f>IF(COUNTIF(AH99:AN99,"")&gt;=7,"",IF(COUNTIF(AH99:AN99,"●")&gt;=2,"OK","OUT"))</f>
        <v/>
      </c>
      <c r="AI100" s="1844"/>
      <c r="AJ100" s="1844"/>
      <c r="AK100" s="1844"/>
      <c r="AL100" s="1844"/>
      <c r="AM100" s="1844"/>
      <c r="AN100" s="1845"/>
      <c r="AO100" s="1176"/>
      <c r="AP100" s="779"/>
      <c r="AQ100" s="780"/>
      <c r="AS100" s="1841"/>
      <c r="AT100" s="773" t="s">
        <v>1957</v>
      </c>
      <c r="AU100" s="1162" t="str">
        <f>IF(COUNTIF(D100:AO100,"OUT")&gt;=1,"OUT","OK")</f>
        <v>OK</v>
      </c>
      <c r="AV100" s="1153"/>
      <c r="AX100" s="752"/>
      <c r="AY100" s="752"/>
      <c r="AZ100" s="752"/>
      <c r="BB100" s="778" t="s">
        <v>1956</v>
      </c>
      <c r="BC100" s="1846"/>
      <c r="BD100" s="1848"/>
      <c r="BE100" s="1843" t="str">
        <f>IF(COUNTIF(BE99:BK99,"")&gt;=7,"",IF(COUNTIF(BE99:BK99,"●")&gt;=2,"OK","OUT"))</f>
        <v/>
      </c>
      <c r="BF100" s="1844"/>
      <c r="BG100" s="1844"/>
      <c r="BH100" s="1844"/>
      <c r="BI100" s="1844"/>
      <c r="BJ100" s="1844"/>
      <c r="BK100" s="1845"/>
      <c r="BL100" s="1843" t="str">
        <f>IF(COUNTIF(BL99:BR99,"")&gt;=7,"",IF(COUNTIF(BL99:BR99,"●")&gt;=2,"OK","OUT"))</f>
        <v/>
      </c>
      <c r="BM100" s="1844"/>
      <c r="BN100" s="1844"/>
      <c r="BO100" s="1844"/>
      <c r="BP100" s="1844"/>
      <c r="BQ100" s="1844"/>
      <c r="BR100" s="1845"/>
      <c r="BS100" s="1843" t="str">
        <f>IF(COUNTIF(BS99:BY99,"")&gt;=7,"",IF(COUNTIF(BS99:BY99,"●")&gt;=2,"OK","OUT"))</f>
        <v/>
      </c>
      <c r="BT100" s="1844"/>
      <c r="BU100" s="1844"/>
      <c r="BV100" s="1844"/>
      <c r="BW100" s="1844"/>
      <c r="BX100" s="1844"/>
      <c r="BY100" s="1845"/>
      <c r="BZ100" s="1843" t="str">
        <f>IF(COUNTIF(BZ99:CF99,"")&gt;=7,"",IF(COUNTIF(BZ99:CF99,"●")&gt;=2,"OK","OUT"))</f>
        <v/>
      </c>
      <c r="CA100" s="1844"/>
      <c r="CB100" s="1844"/>
      <c r="CC100" s="1844"/>
      <c r="CD100" s="1844"/>
      <c r="CE100" s="1844"/>
      <c r="CF100" s="1845"/>
      <c r="CG100" s="1843" t="str">
        <f>IF(COUNTIF(CG99:CM99,"")&gt;=7,"",IF(COUNTIF(CG99:CM99,"●")&gt;=2,"OK","OUT"))</f>
        <v/>
      </c>
      <c r="CH100" s="1844"/>
      <c r="CI100" s="1844"/>
      <c r="CJ100" s="1844"/>
      <c r="CK100" s="1844"/>
      <c r="CL100" s="1844"/>
      <c r="CM100" s="1845"/>
      <c r="CN100" s="1183"/>
      <c r="CO100" s="779"/>
      <c r="CP100" s="780"/>
      <c r="CR100" s="1841"/>
      <c r="CS100" s="773" t="s">
        <v>1957</v>
      </c>
      <c r="CT100" s="1162" t="str">
        <f>IF(COUNTIF(BC100:CN100,"OUT")&gt;=1,"OUT","OK")</f>
        <v>OK</v>
      </c>
      <c r="CU100" s="1153"/>
      <c r="CV100" s="1139"/>
      <c r="CX100" s="778" t="s">
        <v>1956</v>
      </c>
      <c r="CY100" s="1846"/>
      <c r="CZ100" s="1848"/>
      <c r="DA100" s="1843" t="str">
        <f>IF(COUNTIF(DA99:DG99,"")&gt;=7,"",IF(COUNTIF(DA99:DG99,"●")&gt;=2,"OK","OUT"))</f>
        <v>OK</v>
      </c>
      <c r="DB100" s="1844"/>
      <c r="DC100" s="1844"/>
      <c r="DD100" s="1844"/>
      <c r="DE100" s="1844"/>
      <c r="DF100" s="1844"/>
      <c r="DG100" s="1845"/>
      <c r="DH100" s="1843" t="str">
        <f>IF(COUNTIF(DH99:DN99,"")&gt;=7,"",IF(COUNTIF(DH99:DN99,"●")&gt;=2,"OK","OUT"))</f>
        <v>OK</v>
      </c>
      <c r="DI100" s="1844"/>
      <c r="DJ100" s="1844"/>
      <c r="DK100" s="1844"/>
      <c r="DL100" s="1844"/>
      <c r="DM100" s="1844"/>
      <c r="DN100" s="1845"/>
      <c r="DO100" s="1843" t="str">
        <f>IF(COUNTIF(DO99:DU99,"")&gt;=7,"",IF(COUNTIF(DO99:DU99,"●")&gt;=2,"OK","OUT"))</f>
        <v>OK</v>
      </c>
      <c r="DP100" s="1844"/>
      <c r="DQ100" s="1844"/>
      <c r="DR100" s="1844"/>
      <c r="DS100" s="1844"/>
      <c r="DT100" s="1844"/>
      <c r="DU100" s="1845"/>
      <c r="DV100" s="1843" t="str">
        <f>IF(COUNTIF(DV99:EB99,"")&gt;=7,"",IF(COUNTIF(DV99:EB99,"●")&gt;=2,"OK","OUT"))</f>
        <v>OK</v>
      </c>
      <c r="DW100" s="1844"/>
      <c r="DX100" s="1844"/>
      <c r="DY100" s="1844"/>
      <c r="DZ100" s="1844"/>
      <c r="EA100" s="1844"/>
      <c r="EB100" s="1845"/>
      <c r="EC100" s="1843" t="str">
        <f>IF(COUNTIF(EC99:EI99,"")&gt;=7,"",IF(COUNTIF(EC99:EI99,"●")&gt;=2,"OK","OUT"))</f>
        <v>OK</v>
      </c>
      <c r="ED100" s="1844"/>
      <c r="EE100" s="1844"/>
      <c r="EF100" s="1844"/>
      <c r="EG100" s="1844"/>
      <c r="EH100" s="1844"/>
      <c r="EI100" s="1845"/>
      <c r="EJ100" s="1183"/>
      <c r="EK100" s="779"/>
      <c r="EL100" s="780"/>
      <c r="EN100" s="1841"/>
      <c r="EO100" s="773" t="s">
        <v>1957</v>
      </c>
      <c r="EP100" s="1162" t="str">
        <f>IF(COUNTIF(CY100:EJ100,"OUT")&gt;=1,"OUT","OK")</f>
        <v>OK</v>
      </c>
      <c r="EQ100" s="1153"/>
      <c r="ER100" s="752"/>
      <c r="ES100" s="752"/>
      <c r="ET100" s="752"/>
      <c r="EU100" s="752"/>
      <c r="EV100" s="752"/>
      <c r="EW100" s="752"/>
    </row>
    <row r="101" spans="1:153" ht="14.25" thickBot="1">
      <c r="A101" s="1139" t="str">
        <f t="shared" si="1120"/>
        <v>対象期間</v>
      </c>
      <c r="AX101" s="708"/>
      <c r="AY101" s="708"/>
      <c r="AZ101" s="708"/>
      <c r="CV101" s="1139" t="str">
        <f t="shared" si="1121"/>
        <v>対象期間</v>
      </c>
      <c r="ER101" s="708"/>
      <c r="ES101" s="708"/>
      <c r="ET101" s="708"/>
      <c r="EU101" s="708"/>
      <c r="EV101" s="708"/>
      <c r="EW101" s="708"/>
    </row>
    <row r="102" spans="1:153" ht="13.5" customHeight="1">
      <c r="A102" s="1139" t="str">
        <f t="shared" ref="A102:A109" si="1236">IF($AU$102="","","対象期間")</f>
        <v>対象期間</v>
      </c>
      <c r="C102" s="733" t="s">
        <v>917</v>
      </c>
      <c r="D102" s="1819">
        <f>D94+MONTH(1)</f>
        <v>3</v>
      </c>
      <c r="E102" s="1820"/>
      <c r="F102" s="1820"/>
      <c r="G102" s="1820"/>
      <c r="H102" s="1820"/>
      <c r="I102" s="1820"/>
      <c r="J102" s="1820"/>
      <c r="K102" s="1820"/>
      <c r="L102" s="1820"/>
      <c r="M102" s="1820"/>
      <c r="N102" s="1820"/>
      <c r="O102" s="1820"/>
      <c r="P102" s="1820"/>
      <c r="Q102" s="1820"/>
      <c r="R102" s="1820"/>
      <c r="S102" s="1820"/>
      <c r="T102" s="1820"/>
      <c r="U102" s="1820"/>
      <c r="V102" s="1820"/>
      <c r="W102" s="1820"/>
      <c r="X102" s="1820"/>
      <c r="Y102" s="1820"/>
      <c r="Z102" s="1820"/>
      <c r="AA102" s="1820"/>
      <c r="AB102" s="1820"/>
      <c r="AC102" s="1820"/>
      <c r="AD102" s="1820"/>
      <c r="AE102" s="1820"/>
      <c r="AF102" s="1820"/>
      <c r="AG102" s="1820"/>
      <c r="AH102" s="1820"/>
      <c r="AI102" s="1836">
        <f>D102+1</f>
        <v>4</v>
      </c>
      <c r="AJ102" s="1837"/>
      <c r="AK102" s="1837"/>
      <c r="AL102" s="1837"/>
      <c r="AM102" s="1837"/>
      <c r="AN102" s="1837"/>
      <c r="AO102" s="1842"/>
      <c r="AP102" s="1821" t="s">
        <v>918</v>
      </c>
      <c r="AQ102" s="1824" t="s">
        <v>919</v>
      </c>
      <c r="AS102" s="1827" t="s">
        <v>920</v>
      </c>
      <c r="AT102" s="734" t="s">
        <v>921</v>
      </c>
      <c r="AU102" s="735">
        <f>IF(IF(MONTH(入力表!$E$6)=12,YEAR(入力表!$E$6)+1&amp;"01",YEAR(入力表!$E$6)&amp;TEXT(MONTH(入力表!$E$6)+1,"00"))&gt;YEAR($D102)&amp;TEXT(MONTH($D102),"00"),COUNTIF(D106:AH106,"")+COUNTIF(D106:AH106,"○"),"")</f>
        <v>31</v>
      </c>
      <c r="AV102" s="1137"/>
      <c r="AX102" s="708"/>
      <c r="AY102" s="708"/>
      <c r="AZ102" s="708"/>
      <c r="BB102" s="733" t="s">
        <v>917</v>
      </c>
      <c r="BC102" s="1819">
        <f>BC94+MONTH(1)</f>
        <v>3</v>
      </c>
      <c r="BD102" s="1820"/>
      <c r="BE102" s="1820"/>
      <c r="BF102" s="1820"/>
      <c r="BG102" s="1820"/>
      <c r="BH102" s="1820"/>
      <c r="BI102" s="1820"/>
      <c r="BJ102" s="1820"/>
      <c r="BK102" s="1820"/>
      <c r="BL102" s="1820"/>
      <c r="BM102" s="1820"/>
      <c r="BN102" s="1820"/>
      <c r="BO102" s="1820"/>
      <c r="BP102" s="1820"/>
      <c r="BQ102" s="1820"/>
      <c r="BR102" s="1820"/>
      <c r="BS102" s="1820"/>
      <c r="BT102" s="1820"/>
      <c r="BU102" s="1820"/>
      <c r="BV102" s="1820"/>
      <c r="BW102" s="1820"/>
      <c r="BX102" s="1820"/>
      <c r="BY102" s="1820"/>
      <c r="BZ102" s="1820"/>
      <c r="CA102" s="1820"/>
      <c r="CB102" s="1820"/>
      <c r="CC102" s="1820"/>
      <c r="CD102" s="1820"/>
      <c r="CE102" s="1820"/>
      <c r="CF102" s="1820"/>
      <c r="CG102" s="1820"/>
      <c r="CH102" s="1836">
        <f>BC102+1</f>
        <v>4</v>
      </c>
      <c r="CI102" s="1837"/>
      <c r="CJ102" s="1837"/>
      <c r="CK102" s="1837"/>
      <c r="CL102" s="1837"/>
      <c r="CM102" s="1837"/>
      <c r="CN102" s="1842"/>
      <c r="CO102" s="1821" t="s">
        <v>918</v>
      </c>
      <c r="CP102" s="1824" t="s">
        <v>919</v>
      </c>
      <c r="CR102" s="1827" t="s">
        <v>920</v>
      </c>
      <c r="CS102" s="734" t="s">
        <v>921</v>
      </c>
      <c r="CT102" s="735">
        <f>IF(IF(MONTH(入力表!$E$6)=12,YEAR(入力表!$E$6)+1&amp;"01",YEAR(入力表!$E$6)&amp;TEXT(MONTH(入力表!$E$6)+1,"00"))&gt;YEAR($D102)&amp;TEXT(MONTH($D102),"00"),COUNTIF(BC106:CG106,"")+COUNTIF(BC106:CG106,"○"),"")</f>
        <v>6</v>
      </c>
      <c r="CU102" s="1137"/>
      <c r="CV102" s="1139" t="str">
        <f t="shared" ref="CV102:CV109" si="1237">IF($AU$102="","","対象期間")</f>
        <v>対象期間</v>
      </c>
      <c r="CX102" s="733" t="s">
        <v>917</v>
      </c>
      <c r="CY102" s="1819">
        <f>CY94+MONTH(1)</f>
        <v>3</v>
      </c>
      <c r="CZ102" s="1820"/>
      <c r="DA102" s="1820"/>
      <c r="DB102" s="1820"/>
      <c r="DC102" s="1820"/>
      <c r="DD102" s="1820"/>
      <c r="DE102" s="1820"/>
      <c r="DF102" s="1820"/>
      <c r="DG102" s="1820"/>
      <c r="DH102" s="1820"/>
      <c r="DI102" s="1820"/>
      <c r="DJ102" s="1820"/>
      <c r="DK102" s="1820"/>
      <c r="DL102" s="1820"/>
      <c r="DM102" s="1820"/>
      <c r="DN102" s="1820"/>
      <c r="DO102" s="1820"/>
      <c r="DP102" s="1820"/>
      <c r="DQ102" s="1820"/>
      <c r="DR102" s="1820"/>
      <c r="DS102" s="1820"/>
      <c r="DT102" s="1820"/>
      <c r="DU102" s="1820"/>
      <c r="DV102" s="1820"/>
      <c r="DW102" s="1820"/>
      <c r="DX102" s="1820"/>
      <c r="DY102" s="1820"/>
      <c r="DZ102" s="1820"/>
      <c r="EA102" s="1820"/>
      <c r="EB102" s="1820"/>
      <c r="EC102" s="1820"/>
      <c r="ED102" s="1836">
        <f>CY102+1</f>
        <v>4</v>
      </c>
      <c r="EE102" s="1837"/>
      <c r="EF102" s="1837"/>
      <c r="EG102" s="1837"/>
      <c r="EH102" s="1837"/>
      <c r="EI102" s="1837"/>
      <c r="EJ102" s="1842"/>
      <c r="EK102" s="1821" t="s">
        <v>918</v>
      </c>
      <c r="EL102" s="1824" t="s">
        <v>919</v>
      </c>
      <c r="EN102" s="1827" t="s">
        <v>920</v>
      </c>
      <c r="EO102" s="734" t="s">
        <v>921</v>
      </c>
      <c r="EP102" s="735">
        <f>IF(IF(MONTH(入力表!$E$6)=12,YEAR(入力表!$E$6)+1&amp;"01",YEAR(入力表!$E$6)&amp;TEXT(MONTH(入力表!$E$6)+1,"00"))&gt;YEAR($D102)&amp;TEXT(MONTH($D102),"00"),COUNTIF(CY106:EC106,"")+COUNTIF(CY106:EC106,"○"),"")</f>
        <v>6</v>
      </c>
      <c r="EQ102" s="1137"/>
      <c r="ER102" s="708"/>
      <c r="ES102" s="708"/>
      <c r="ET102" s="708"/>
      <c r="EU102" s="708"/>
      <c r="EV102" s="708"/>
      <c r="EW102" s="708"/>
    </row>
    <row r="103" spans="1:153" ht="14.25" thickBot="1">
      <c r="A103" s="1139" t="str">
        <f t="shared" si="1236"/>
        <v>対象期間</v>
      </c>
      <c r="C103" s="736" t="s">
        <v>922</v>
      </c>
      <c r="D103" s="774">
        <f>DATE($M$7,D102,1)</f>
        <v>45717</v>
      </c>
      <c r="E103" s="774">
        <f>D103+1</f>
        <v>45718</v>
      </c>
      <c r="F103" s="774">
        <f t="shared" ref="F103" si="1238">E103+1</f>
        <v>45719</v>
      </c>
      <c r="G103" s="737">
        <f t="shared" ref="G103" si="1239">F103+1</f>
        <v>45720</v>
      </c>
      <c r="H103" s="737">
        <f t="shared" ref="H103" si="1240">G103+1</f>
        <v>45721</v>
      </c>
      <c r="I103" s="737">
        <f t="shared" ref="I103" si="1241">H103+1</f>
        <v>45722</v>
      </c>
      <c r="J103" s="737">
        <f t="shared" ref="J103" si="1242">I103+1</f>
        <v>45723</v>
      </c>
      <c r="K103" s="737">
        <f t="shared" ref="K103" si="1243">J103+1</f>
        <v>45724</v>
      </c>
      <c r="L103" s="737">
        <f t="shared" ref="L103" si="1244">K103+1</f>
        <v>45725</v>
      </c>
      <c r="M103" s="737">
        <f t="shared" ref="M103" si="1245">L103+1</f>
        <v>45726</v>
      </c>
      <c r="N103" s="737">
        <f t="shared" ref="N103" si="1246">M103+1</f>
        <v>45727</v>
      </c>
      <c r="O103" s="737">
        <f t="shared" ref="O103" si="1247">N103+1</f>
        <v>45728</v>
      </c>
      <c r="P103" s="737">
        <f t="shared" ref="P103" si="1248">O103+1</f>
        <v>45729</v>
      </c>
      <c r="Q103" s="737">
        <f t="shared" ref="Q103" si="1249">P103+1</f>
        <v>45730</v>
      </c>
      <c r="R103" s="737">
        <f t="shared" ref="R103" si="1250">Q103+1</f>
        <v>45731</v>
      </c>
      <c r="S103" s="737">
        <f t="shared" ref="S103" si="1251">R103+1</f>
        <v>45732</v>
      </c>
      <c r="T103" s="737">
        <f t="shared" ref="T103" si="1252">S103+1</f>
        <v>45733</v>
      </c>
      <c r="U103" s="737">
        <f t="shared" ref="U103" si="1253">T103+1</f>
        <v>45734</v>
      </c>
      <c r="V103" s="737">
        <f t="shared" ref="V103" si="1254">U103+1</f>
        <v>45735</v>
      </c>
      <c r="W103" s="737">
        <f t="shared" ref="W103" si="1255">V103+1</f>
        <v>45736</v>
      </c>
      <c r="X103" s="737">
        <f t="shared" ref="X103" si="1256">W103+1</f>
        <v>45737</v>
      </c>
      <c r="Y103" s="737">
        <f t="shared" ref="Y103" si="1257">X103+1</f>
        <v>45738</v>
      </c>
      <c r="Z103" s="737">
        <f t="shared" ref="Z103" si="1258">Y103+1</f>
        <v>45739</v>
      </c>
      <c r="AA103" s="737">
        <f t="shared" ref="AA103" si="1259">Z103+1</f>
        <v>45740</v>
      </c>
      <c r="AB103" s="737">
        <f t="shared" ref="AB103" si="1260">AA103+1</f>
        <v>45741</v>
      </c>
      <c r="AC103" s="737">
        <f t="shared" ref="AC103" si="1261">AB103+1</f>
        <v>45742</v>
      </c>
      <c r="AD103" s="737">
        <f t="shared" ref="AD103" si="1262">AC103+1</f>
        <v>45743</v>
      </c>
      <c r="AE103" s="737">
        <f t="shared" ref="AE103" si="1263">AD103+1</f>
        <v>45744</v>
      </c>
      <c r="AF103" s="737">
        <f t="shared" ref="AF103" si="1264">AE103+1</f>
        <v>45745</v>
      </c>
      <c r="AG103" s="737">
        <f t="shared" ref="AG103" si="1265">AF103+1</f>
        <v>45746</v>
      </c>
      <c r="AH103" s="1148">
        <f t="shared" ref="AH103" si="1266">AG103+1</f>
        <v>45747</v>
      </c>
      <c r="AI103" s="1168">
        <f t="shared" ref="AI103" si="1267">AH103+1</f>
        <v>45748</v>
      </c>
      <c r="AJ103" s="1168">
        <f t="shared" ref="AJ103" si="1268">AI103+1</f>
        <v>45749</v>
      </c>
      <c r="AK103" s="1168">
        <f t="shared" ref="AK103" si="1269">AJ103+1</f>
        <v>45750</v>
      </c>
      <c r="AL103" s="1168">
        <f t="shared" ref="AL103" si="1270">AK103+1</f>
        <v>45751</v>
      </c>
      <c r="AM103" s="1168">
        <f t="shared" ref="AM103" si="1271">AL103+1</f>
        <v>45752</v>
      </c>
      <c r="AN103" s="1168">
        <f t="shared" ref="AN103" si="1272">AM103+1</f>
        <v>45753</v>
      </c>
      <c r="AO103" s="1168">
        <f t="shared" ref="AO103" si="1273">AN103+1</f>
        <v>45754</v>
      </c>
      <c r="AP103" s="1822"/>
      <c r="AQ103" s="1825"/>
      <c r="AS103" s="1827"/>
      <c r="AT103" s="734" t="s">
        <v>923</v>
      </c>
      <c r="AU103" s="739">
        <f>IF(IF(MONTH(入力表!$E$6)=12,YEAR(入力表!$E$6)+1&amp;"01",YEAR(入力表!$E$6)&amp;TEXT(MONTH(入力表!$E$6)+1,"00"))&gt;YEAR($D102)&amp;TEXT(MONTH($D102),"00"),COUNTIF(D106:AH106,"○"),"")</f>
        <v>0</v>
      </c>
      <c r="AX103" s="708"/>
      <c r="AY103" s="708"/>
      <c r="AZ103" s="708"/>
      <c r="BB103" s="736" t="s">
        <v>922</v>
      </c>
      <c r="BC103" s="774">
        <f>DATE($M$7,BC102,1)</f>
        <v>45717</v>
      </c>
      <c r="BD103" s="774">
        <f>BC103+1</f>
        <v>45718</v>
      </c>
      <c r="BE103" s="774">
        <f t="shared" ref="BE103" si="1274">BD103+1</f>
        <v>45719</v>
      </c>
      <c r="BF103" s="737">
        <f t="shared" ref="BF103" si="1275">BE103+1</f>
        <v>45720</v>
      </c>
      <c r="BG103" s="737">
        <f t="shared" ref="BG103" si="1276">BF103+1</f>
        <v>45721</v>
      </c>
      <c r="BH103" s="737">
        <f t="shared" ref="BH103" si="1277">BG103+1</f>
        <v>45722</v>
      </c>
      <c r="BI103" s="737">
        <f t="shared" ref="BI103" si="1278">BH103+1</f>
        <v>45723</v>
      </c>
      <c r="BJ103" s="737">
        <f t="shared" ref="BJ103" si="1279">BI103+1</f>
        <v>45724</v>
      </c>
      <c r="BK103" s="737">
        <f t="shared" ref="BK103" si="1280">BJ103+1</f>
        <v>45725</v>
      </c>
      <c r="BL103" s="737">
        <f t="shared" ref="BL103" si="1281">BK103+1</f>
        <v>45726</v>
      </c>
      <c r="BM103" s="737">
        <f t="shared" ref="BM103" si="1282">BL103+1</f>
        <v>45727</v>
      </c>
      <c r="BN103" s="737">
        <f t="shared" ref="BN103" si="1283">BM103+1</f>
        <v>45728</v>
      </c>
      <c r="BO103" s="737">
        <f t="shared" ref="BO103" si="1284">BN103+1</f>
        <v>45729</v>
      </c>
      <c r="BP103" s="737">
        <f t="shared" ref="BP103" si="1285">BO103+1</f>
        <v>45730</v>
      </c>
      <c r="BQ103" s="737">
        <f t="shared" ref="BQ103" si="1286">BP103+1</f>
        <v>45731</v>
      </c>
      <c r="BR103" s="737">
        <f t="shared" ref="BR103" si="1287">BQ103+1</f>
        <v>45732</v>
      </c>
      <c r="BS103" s="737">
        <f t="shared" ref="BS103" si="1288">BR103+1</f>
        <v>45733</v>
      </c>
      <c r="BT103" s="737">
        <f t="shared" ref="BT103" si="1289">BS103+1</f>
        <v>45734</v>
      </c>
      <c r="BU103" s="737">
        <f t="shared" ref="BU103" si="1290">BT103+1</f>
        <v>45735</v>
      </c>
      <c r="BV103" s="737">
        <f t="shared" ref="BV103" si="1291">BU103+1</f>
        <v>45736</v>
      </c>
      <c r="BW103" s="737">
        <f t="shared" ref="BW103" si="1292">BV103+1</f>
        <v>45737</v>
      </c>
      <c r="BX103" s="737">
        <f t="shared" ref="BX103" si="1293">BW103+1</f>
        <v>45738</v>
      </c>
      <c r="BY103" s="737">
        <f t="shared" ref="BY103" si="1294">BX103+1</f>
        <v>45739</v>
      </c>
      <c r="BZ103" s="737">
        <f t="shared" ref="BZ103" si="1295">BY103+1</f>
        <v>45740</v>
      </c>
      <c r="CA103" s="737">
        <f t="shared" ref="CA103" si="1296">BZ103+1</f>
        <v>45741</v>
      </c>
      <c r="CB103" s="737">
        <f t="shared" ref="CB103" si="1297">CA103+1</f>
        <v>45742</v>
      </c>
      <c r="CC103" s="737">
        <f t="shared" ref="CC103" si="1298">CB103+1</f>
        <v>45743</v>
      </c>
      <c r="CD103" s="737">
        <f t="shared" ref="CD103" si="1299">CC103+1</f>
        <v>45744</v>
      </c>
      <c r="CE103" s="737">
        <f t="shared" ref="CE103" si="1300">CD103+1</f>
        <v>45745</v>
      </c>
      <c r="CF103" s="737">
        <f t="shared" ref="CF103" si="1301">CE103+1</f>
        <v>45746</v>
      </c>
      <c r="CG103" s="1148">
        <f t="shared" ref="CG103" si="1302">CF103+1</f>
        <v>45747</v>
      </c>
      <c r="CH103" s="1168">
        <f t="shared" ref="CH103" si="1303">CG103+1</f>
        <v>45748</v>
      </c>
      <c r="CI103" s="1168">
        <f t="shared" ref="CI103" si="1304">CH103+1</f>
        <v>45749</v>
      </c>
      <c r="CJ103" s="1168">
        <f t="shared" ref="CJ103" si="1305">CI103+1</f>
        <v>45750</v>
      </c>
      <c r="CK103" s="1168">
        <f t="shared" ref="CK103" si="1306">CJ103+1</f>
        <v>45751</v>
      </c>
      <c r="CL103" s="1168">
        <f t="shared" ref="CL103" si="1307">CK103+1</f>
        <v>45752</v>
      </c>
      <c r="CM103" s="1168">
        <f t="shared" ref="CM103" si="1308">CL103+1</f>
        <v>45753</v>
      </c>
      <c r="CN103" s="1168">
        <f t="shared" ref="CN103" si="1309">CM103+1</f>
        <v>45754</v>
      </c>
      <c r="CO103" s="1822"/>
      <c r="CP103" s="1825"/>
      <c r="CR103" s="1827"/>
      <c r="CS103" s="734" t="s">
        <v>923</v>
      </c>
      <c r="CT103" s="739">
        <f>IF(IF(MONTH(入力表!$E$6)=12,YEAR(入力表!$E$6)+1&amp;"01",YEAR(入力表!$E$6)&amp;TEXT(MONTH(入力表!$E$6)+1,"00"))&gt;YEAR($D102)&amp;TEXT(MONTH($D102),"00"),COUNTIF(BC106:CG106,"○"),"")</f>
        <v>2</v>
      </c>
      <c r="CV103" s="1139" t="str">
        <f t="shared" si="1237"/>
        <v>対象期間</v>
      </c>
      <c r="CX103" s="736" t="s">
        <v>922</v>
      </c>
      <c r="CY103" s="774">
        <f>DATE($M$7,CY102,1)</f>
        <v>45717</v>
      </c>
      <c r="CZ103" s="774">
        <f>CY103+1</f>
        <v>45718</v>
      </c>
      <c r="DA103" s="774">
        <f t="shared" ref="DA103" si="1310">CZ103+1</f>
        <v>45719</v>
      </c>
      <c r="DB103" s="737">
        <f t="shared" ref="DB103" si="1311">DA103+1</f>
        <v>45720</v>
      </c>
      <c r="DC103" s="737">
        <f t="shared" ref="DC103" si="1312">DB103+1</f>
        <v>45721</v>
      </c>
      <c r="DD103" s="737">
        <f t="shared" ref="DD103" si="1313">DC103+1</f>
        <v>45722</v>
      </c>
      <c r="DE103" s="737">
        <f t="shared" ref="DE103" si="1314">DD103+1</f>
        <v>45723</v>
      </c>
      <c r="DF103" s="737">
        <f t="shared" ref="DF103" si="1315">DE103+1</f>
        <v>45724</v>
      </c>
      <c r="DG103" s="737">
        <f t="shared" ref="DG103" si="1316">DF103+1</f>
        <v>45725</v>
      </c>
      <c r="DH103" s="737">
        <f t="shared" ref="DH103" si="1317">DG103+1</f>
        <v>45726</v>
      </c>
      <c r="DI103" s="737">
        <f t="shared" ref="DI103" si="1318">DH103+1</f>
        <v>45727</v>
      </c>
      <c r="DJ103" s="737">
        <f t="shared" ref="DJ103" si="1319">DI103+1</f>
        <v>45728</v>
      </c>
      <c r="DK103" s="737">
        <f t="shared" ref="DK103" si="1320">DJ103+1</f>
        <v>45729</v>
      </c>
      <c r="DL103" s="737">
        <f t="shared" ref="DL103" si="1321">DK103+1</f>
        <v>45730</v>
      </c>
      <c r="DM103" s="737">
        <f t="shared" ref="DM103" si="1322">DL103+1</f>
        <v>45731</v>
      </c>
      <c r="DN103" s="737">
        <f t="shared" ref="DN103" si="1323">DM103+1</f>
        <v>45732</v>
      </c>
      <c r="DO103" s="737">
        <f t="shared" ref="DO103" si="1324">DN103+1</f>
        <v>45733</v>
      </c>
      <c r="DP103" s="737">
        <f t="shared" ref="DP103" si="1325">DO103+1</f>
        <v>45734</v>
      </c>
      <c r="DQ103" s="737">
        <f t="shared" ref="DQ103" si="1326">DP103+1</f>
        <v>45735</v>
      </c>
      <c r="DR103" s="737">
        <f t="shared" ref="DR103" si="1327">DQ103+1</f>
        <v>45736</v>
      </c>
      <c r="DS103" s="737">
        <f t="shared" ref="DS103" si="1328">DR103+1</f>
        <v>45737</v>
      </c>
      <c r="DT103" s="737">
        <f t="shared" ref="DT103" si="1329">DS103+1</f>
        <v>45738</v>
      </c>
      <c r="DU103" s="737">
        <f t="shared" ref="DU103" si="1330">DT103+1</f>
        <v>45739</v>
      </c>
      <c r="DV103" s="737">
        <f t="shared" ref="DV103" si="1331">DU103+1</f>
        <v>45740</v>
      </c>
      <c r="DW103" s="737">
        <f t="shared" ref="DW103" si="1332">DV103+1</f>
        <v>45741</v>
      </c>
      <c r="DX103" s="737">
        <f t="shared" ref="DX103" si="1333">DW103+1</f>
        <v>45742</v>
      </c>
      <c r="DY103" s="737">
        <f t="shared" ref="DY103" si="1334">DX103+1</f>
        <v>45743</v>
      </c>
      <c r="DZ103" s="737">
        <f t="shared" ref="DZ103" si="1335">DY103+1</f>
        <v>45744</v>
      </c>
      <c r="EA103" s="737">
        <f t="shared" ref="EA103" si="1336">DZ103+1</f>
        <v>45745</v>
      </c>
      <c r="EB103" s="737">
        <f t="shared" ref="EB103" si="1337">EA103+1</f>
        <v>45746</v>
      </c>
      <c r="EC103" s="1148">
        <f t="shared" ref="EC103" si="1338">EB103+1</f>
        <v>45747</v>
      </c>
      <c r="ED103" s="1168">
        <f t="shared" ref="ED103" si="1339">EC103+1</f>
        <v>45748</v>
      </c>
      <c r="EE103" s="1168">
        <f t="shared" ref="EE103" si="1340">ED103+1</f>
        <v>45749</v>
      </c>
      <c r="EF103" s="1168">
        <f t="shared" ref="EF103" si="1341">EE103+1</f>
        <v>45750</v>
      </c>
      <c r="EG103" s="1168">
        <f t="shared" ref="EG103" si="1342">EF103+1</f>
        <v>45751</v>
      </c>
      <c r="EH103" s="1168">
        <f t="shared" ref="EH103" si="1343">EG103+1</f>
        <v>45752</v>
      </c>
      <c r="EI103" s="1168">
        <f t="shared" ref="EI103" si="1344">EH103+1</f>
        <v>45753</v>
      </c>
      <c r="EJ103" s="1168">
        <f t="shared" ref="EJ103" si="1345">EI103+1</f>
        <v>45754</v>
      </c>
      <c r="EK103" s="1822"/>
      <c r="EL103" s="1825"/>
      <c r="EN103" s="1827"/>
      <c r="EO103" s="734" t="s">
        <v>923</v>
      </c>
      <c r="EP103" s="739">
        <f>IF(IF(MONTH(入力表!$E$6)=12,YEAR(入力表!$E$6)+1&amp;"01",YEAR(入力表!$E$6)&amp;TEXT(MONTH(入力表!$E$6)+1,"00"))&gt;YEAR($D102)&amp;TEXT(MONTH($D102),"00"),COUNTIF(CY106:EC106,"○"),"")</f>
        <v>2</v>
      </c>
      <c r="ER103" s="708"/>
      <c r="ES103" s="708"/>
      <c r="ET103" s="708"/>
      <c r="EU103" s="708"/>
      <c r="EV103" s="708"/>
      <c r="EW103" s="708"/>
    </row>
    <row r="104" spans="1:153" ht="14.25" thickBot="1">
      <c r="A104" s="1139" t="str">
        <f t="shared" si="1236"/>
        <v>対象期間</v>
      </c>
      <c r="C104" s="736" t="s">
        <v>924</v>
      </c>
      <c r="D104" s="1146" t="str">
        <f>TEXT(WEEKDAY(+D103),"aaa")</f>
        <v>土</v>
      </c>
      <c r="E104" s="1146" t="str">
        <f>TEXT(WEEKDAY(+E103),"aaa")</f>
        <v>日</v>
      </c>
      <c r="F104" s="1146" t="str">
        <f t="shared" ref="F104:AE104" si="1346">TEXT(WEEKDAY(+F103),"aaa")</f>
        <v>月</v>
      </c>
      <c r="G104" s="1147" t="str">
        <f t="shared" si="1346"/>
        <v>火</v>
      </c>
      <c r="H104" s="1147" t="str">
        <f t="shared" si="1346"/>
        <v>水</v>
      </c>
      <c r="I104" s="1147" t="str">
        <f t="shared" si="1346"/>
        <v>木</v>
      </c>
      <c r="J104" s="1147" t="str">
        <f t="shared" si="1346"/>
        <v>金</v>
      </c>
      <c r="K104" s="1147" t="str">
        <f t="shared" si="1346"/>
        <v>土</v>
      </c>
      <c r="L104" s="1147" t="str">
        <f t="shared" si="1346"/>
        <v>日</v>
      </c>
      <c r="M104" s="1147" t="str">
        <f t="shared" si="1346"/>
        <v>月</v>
      </c>
      <c r="N104" s="1147" t="str">
        <f t="shared" si="1346"/>
        <v>火</v>
      </c>
      <c r="O104" s="1147" t="str">
        <f t="shared" si="1346"/>
        <v>水</v>
      </c>
      <c r="P104" s="1147" t="str">
        <f t="shared" si="1346"/>
        <v>木</v>
      </c>
      <c r="Q104" s="1147" t="str">
        <f t="shared" si="1346"/>
        <v>金</v>
      </c>
      <c r="R104" s="1147" t="str">
        <f t="shared" si="1346"/>
        <v>土</v>
      </c>
      <c r="S104" s="1147" t="str">
        <f t="shared" si="1346"/>
        <v>日</v>
      </c>
      <c r="T104" s="1147" t="str">
        <f t="shared" si="1346"/>
        <v>月</v>
      </c>
      <c r="U104" s="1147" t="str">
        <f t="shared" si="1346"/>
        <v>火</v>
      </c>
      <c r="V104" s="1147" t="str">
        <f t="shared" si="1346"/>
        <v>水</v>
      </c>
      <c r="W104" s="1147" t="str">
        <f t="shared" si="1346"/>
        <v>木</v>
      </c>
      <c r="X104" s="1147" t="str">
        <f t="shared" si="1346"/>
        <v>金</v>
      </c>
      <c r="Y104" s="1147" t="str">
        <f t="shared" si="1346"/>
        <v>土</v>
      </c>
      <c r="Z104" s="1147" t="str">
        <f t="shared" si="1346"/>
        <v>日</v>
      </c>
      <c r="AA104" s="1147" t="str">
        <f t="shared" si="1346"/>
        <v>月</v>
      </c>
      <c r="AB104" s="1147" t="str">
        <f t="shared" si="1346"/>
        <v>火</v>
      </c>
      <c r="AC104" s="1147" t="str">
        <f t="shared" si="1346"/>
        <v>水</v>
      </c>
      <c r="AD104" s="1147" t="str">
        <f t="shared" si="1346"/>
        <v>木</v>
      </c>
      <c r="AE104" s="1147" t="str">
        <f t="shared" si="1346"/>
        <v>金</v>
      </c>
      <c r="AF104" s="1147" t="str">
        <f>IF(AF103="／","／",TEXT(WEEKDAY(+AF103),"aaa"))</f>
        <v>土</v>
      </c>
      <c r="AG104" s="1147" t="str">
        <f t="shared" ref="AG104:AO104" si="1347">IF(AG103="／","／",TEXT(WEEKDAY(+AG103),"aaa"))</f>
        <v>日</v>
      </c>
      <c r="AH104" s="1149" t="str">
        <f t="shared" si="1347"/>
        <v>月</v>
      </c>
      <c r="AI104" s="1170" t="str">
        <f t="shared" si="1347"/>
        <v>火</v>
      </c>
      <c r="AJ104" s="1170" t="str">
        <f t="shared" si="1347"/>
        <v>水</v>
      </c>
      <c r="AK104" s="1170" t="str">
        <f t="shared" si="1347"/>
        <v>木</v>
      </c>
      <c r="AL104" s="1170" t="str">
        <f t="shared" si="1347"/>
        <v>金</v>
      </c>
      <c r="AM104" s="1170" t="str">
        <f t="shared" si="1347"/>
        <v>土</v>
      </c>
      <c r="AN104" s="1170" t="str">
        <f t="shared" si="1347"/>
        <v>日</v>
      </c>
      <c r="AO104" s="1170" t="str">
        <f t="shared" si="1347"/>
        <v>月</v>
      </c>
      <c r="AP104" s="1822"/>
      <c r="AQ104" s="1825"/>
      <c r="AS104" s="1827"/>
      <c r="AT104" s="734" t="s">
        <v>925</v>
      </c>
      <c r="AU104" s="740">
        <f>IFERROR(+AU103/AU102,"")</f>
        <v>0</v>
      </c>
      <c r="AV104" s="741" t="str">
        <f>IF(AU104="","",IF(AU104&gt;=0.285,"4週8休以上",IF(AU104&gt;=0.25,"4週7休以上4週8休未満",IF(AU104&gt;=0.214,"4週6休以上4週7休未満",IF(0.214&gt;AU104,"4週6休未満")))))</f>
        <v>4週6休未満</v>
      </c>
      <c r="AX104" s="708"/>
      <c r="AY104" s="708"/>
      <c r="AZ104" s="708"/>
      <c r="BB104" s="736" t="s">
        <v>924</v>
      </c>
      <c r="BC104" s="1184" t="str">
        <f>TEXT(WEEKDAY(+BC103),"aaa")</f>
        <v>土</v>
      </c>
      <c r="BD104" s="1184" t="str">
        <f>TEXT(WEEKDAY(+BD103),"aaa")</f>
        <v>日</v>
      </c>
      <c r="BE104" s="1184" t="str">
        <f t="shared" ref="BE104:CD104" si="1348">TEXT(WEEKDAY(+BE103),"aaa")</f>
        <v>月</v>
      </c>
      <c r="BF104" s="1185" t="str">
        <f t="shared" si="1348"/>
        <v>火</v>
      </c>
      <c r="BG104" s="1185" t="str">
        <f t="shared" si="1348"/>
        <v>水</v>
      </c>
      <c r="BH104" s="1185" t="str">
        <f t="shared" si="1348"/>
        <v>木</v>
      </c>
      <c r="BI104" s="1185" t="str">
        <f t="shared" si="1348"/>
        <v>金</v>
      </c>
      <c r="BJ104" s="1185" t="str">
        <f t="shared" si="1348"/>
        <v>土</v>
      </c>
      <c r="BK104" s="1185" t="str">
        <f t="shared" si="1348"/>
        <v>日</v>
      </c>
      <c r="BL104" s="1185" t="str">
        <f t="shared" si="1348"/>
        <v>月</v>
      </c>
      <c r="BM104" s="1185" t="str">
        <f t="shared" si="1348"/>
        <v>火</v>
      </c>
      <c r="BN104" s="1185" t="str">
        <f t="shared" si="1348"/>
        <v>水</v>
      </c>
      <c r="BO104" s="1185" t="str">
        <f t="shared" si="1348"/>
        <v>木</v>
      </c>
      <c r="BP104" s="1185" t="str">
        <f t="shared" si="1348"/>
        <v>金</v>
      </c>
      <c r="BQ104" s="1185" t="str">
        <f t="shared" si="1348"/>
        <v>土</v>
      </c>
      <c r="BR104" s="1185" t="str">
        <f t="shared" si="1348"/>
        <v>日</v>
      </c>
      <c r="BS104" s="1185" t="str">
        <f t="shared" si="1348"/>
        <v>月</v>
      </c>
      <c r="BT104" s="1185" t="str">
        <f t="shared" si="1348"/>
        <v>火</v>
      </c>
      <c r="BU104" s="1185" t="str">
        <f t="shared" si="1348"/>
        <v>水</v>
      </c>
      <c r="BV104" s="1185" t="str">
        <f t="shared" si="1348"/>
        <v>木</v>
      </c>
      <c r="BW104" s="1185" t="str">
        <f t="shared" si="1348"/>
        <v>金</v>
      </c>
      <c r="BX104" s="1185" t="str">
        <f t="shared" si="1348"/>
        <v>土</v>
      </c>
      <c r="BY104" s="1185" t="str">
        <f t="shared" si="1348"/>
        <v>日</v>
      </c>
      <c r="BZ104" s="1185" t="str">
        <f t="shared" si="1348"/>
        <v>月</v>
      </c>
      <c r="CA104" s="1185" t="str">
        <f t="shared" si="1348"/>
        <v>火</v>
      </c>
      <c r="CB104" s="1185" t="str">
        <f t="shared" si="1348"/>
        <v>水</v>
      </c>
      <c r="CC104" s="1185" t="str">
        <f t="shared" si="1348"/>
        <v>木</v>
      </c>
      <c r="CD104" s="1185" t="str">
        <f t="shared" si="1348"/>
        <v>金</v>
      </c>
      <c r="CE104" s="1185" t="str">
        <f>IF(CE103="／","／",TEXT(WEEKDAY(+CE103),"aaa"))</f>
        <v>土</v>
      </c>
      <c r="CF104" s="1185" t="str">
        <f t="shared" ref="CF104:CN104" si="1349">IF(CF103="／","／",TEXT(WEEKDAY(+CF103),"aaa"))</f>
        <v>日</v>
      </c>
      <c r="CG104" s="1149" t="str">
        <f t="shared" si="1349"/>
        <v>月</v>
      </c>
      <c r="CH104" s="1170" t="str">
        <f t="shared" si="1349"/>
        <v>火</v>
      </c>
      <c r="CI104" s="1170" t="str">
        <f t="shared" si="1349"/>
        <v>水</v>
      </c>
      <c r="CJ104" s="1170" t="str">
        <f t="shared" si="1349"/>
        <v>木</v>
      </c>
      <c r="CK104" s="1170" t="str">
        <f t="shared" si="1349"/>
        <v>金</v>
      </c>
      <c r="CL104" s="1170" t="str">
        <f t="shared" si="1349"/>
        <v>土</v>
      </c>
      <c r="CM104" s="1170" t="str">
        <f t="shared" si="1349"/>
        <v>日</v>
      </c>
      <c r="CN104" s="1170" t="str">
        <f t="shared" si="1349"/>
        <v>月</v>
      </c>
      <c r="CO104" s="1822"/>
      <c r="CP104" s="1825"/>
      <c r="CR104" s="1827"/>
      <c r="CS104" s="734" t="s">
        <v>925</v>
      </c>
      <c r="CT104" s="740">
        <f>IFERROR(+CT103/CT102,"")</f>
        <v>0.33333333333333331</v>
      </c>
      <c r="CU104" s="741" t="str">
        <f>IF(CT104="","",IF(CT104&gt;=0.285,"4週8休以上",IF(CT104&gt;=0.25,"4週7休以上4週8休未満",IF(CT104&gt;=0.214,"4週6休以上4週7休未満",IF(0.214&gt;CT104,"4週6休未満")))))</f>
        <v>4週8休以上</v>
      </c>
      <c r="CV104" s="1139" t="str">
        <f t="shared" si="1237"/>
        <v>対象期間</v>
      </c>
      <c r="CX104" s="736" t="s">
        <v>924</v>
      </c>
      <c r="CY104" s="1184" t="str">
        <f>TEXT(WEEKDAY(+CY103),"aaa")</f>
        <v>土</v>
      </c>
      <c r="CZ104" s="1184" t="str">
        <f>TEXT(WEEKDAY(+CZ103),"aaa")</f>
        <v>日</v>
      </c>
      <c r="DA104" s="1184" t="str">
        <f t="shared" ref="DA104:DZ104" si="1350">TEXT(WEEKDAY(+DA103),"aaa")</f>
        <v>月</v>
      </c>
      <c r="DB104" s="1185" t="str">
        <f t="shared" si="1350"/>
        <v>火</v>
      </c>
      <c r="DC104" s="1185" t="str">
        <f t="shared" si="1350"/>
        <v>水</v>
      </c>
      <c r="DD104" s="1185" t="str">
        <f t="shared" si="1350"/>
        <v>木</v>
      </c>
      <c r="DE104" s="1185" t="str">
        <f t="shared" si="1350"/>
        <v>金</v>
      </c>
      <c r="DF104" s="1185" t="str">
        <f t="shared" si="1350"/>
        <v>土</v>
      </c>
      <c r="DG104" s="1185" t="str">
        <f t="shared" si="1350"/>
        <v>日</v>
      </c>
      <c r="DH104" s="1185" t="str">
        <f t="shared" si="1350"/>
        <v>月</v>
      </c>
      <c r="DI104" s="1185" t="str">
        <f t="shared" si="1350"/>
        <v>火</v>
      </c>
      <c r="DJ104" s="1185" t="str">
        <f t="shared" si="1350"/>
        <v>水</v>
      </c>
      <c r="DK104" s="1185" t="str">
        <f t="shared" si="1350"/>
        <v>木</v>
      </c>
      <c r="DL104" s="1185" t="str">
        <f t="shared" si="1350"/>
        <v>金</v>
      </c>
      <c r="DM104" s="1185" t="str">
        <f t="shared" si="1350"/>
        <v>土</v>
      </c>
      <c r="DN104" s="1185" t="str">
        <f t="shared" si="1350"/>
        <v>日</v>
      </c>
      <c r="DO104" s="1185" t="str">
        <f t="shared" si="1350"/>
        <v>月</v>
      </c>
      <c r="DP104" s="1185" t="str">
        <f t="shared" si="1350"/>
        <v>火</v>
      </c>
      <c r="DQ104" s="1185" t="str">
        <f t="shared" si="1350"/>
        <v>水</v>
      </c>
      <c r="DR104" s="1185" t="str">
        <f t="shared" si="1350"/>
        <v>木</v>
      </c>
      <c r="DS104" s="1185" t="str">
        <f t="shared" si="1350"/>
        <v>金</v>
      </c>
      <c r="DT104" s="1185" t="str">
        <f t="shared" si="1350"/>
        <v>土</v>
      </c>
      <c r="DU104" s="1185" t="str">
        <f t="shared" si="1350"/>
        <v>日</v>
      </c>
      <c r="DV104" s="1185" t="str">
        <f t="shared" si="1350"/>
        <v>月</v>
      </c>
      <c r="DW104" s="1185" t="str">
        <f t="shared" si="1350"/>
        <v>火</v>
      </c>
      <c r="DX104" s="1185" t="str">
        <f t="shared" si="1350"/>
        <v>水</v>
      </c>
      <c r="DY104" s="1185" t="str">
        <f t="shared" si="1350"/>
        <v>木</v>
      </c>
      <c r="DZ104" s="1185" t="str">
        <f t="shared" si="1350"/>
        <v>金</v>
      </c>
      <c r="EA104" s="1185" t="str">
        <f>IF(EA103="／","／",TEXT(WEEKDAY(+EA103),"aaa"))</f>
        <v>土</v>
      </c>
      <c r="EB104" s="1185" t="str">
        <f t="shared" ref="EB104:EJ104" si="1351">IF(EB103="／","／",TEXT(WEEKDAY(+EB103),"aaa"))</f>
        <v>日</v>
      </c>
      <c r="EC104" s="1149" t="str">
        <f t="shared" si="1351"/>
        <v>月</v>
      </c>
      <c r="ED104" s="1170" t="str">
        <f t="shared" si="1351"/>
        <v>火</v>
      </c>
      <c r="EE104" s="1170" t="str">
        <f t="shared" si="1351"/>
        <v>水</v>
      </c>
      <c r="EF104" s="1170" t="str">
        <f t="shared" si="1351"/>
        <v>木</v>
      </c>
      <c r="EG104" s="1170" t="str">
        <f t="shared" si="1351"/>
        <v>金</v>
      </c>
      <c r="EH104" s="1170" t="str">
        <f t="shared" si="1351"/>
        <v>土</v>
      </c>
      <c r="EI104" s="1170" t="str">
        <f t="shared" si="1351"/>
        <v>日</v>
      </c>
      <c r="EJ104" s="1170" t="str">
        <f t="shared" si="1351"/>
        <v>月</v>
      </c>
      <c r="EK104" s="1822"/>
      <c r="EL104" s="1825"/>
      <c r="EN104" s="1827"/>
      <c r="EO104" s="734" t="s">
        <v>925</v>
      </c>
      <c r="EP104" s="740">
        <f>IFERROR(+EP103/EP102,"")</f>
        <v>0.33333333333333331</v>
      </c>
      <c r="EQ104" s="741" t="str">
        <f>IF(EP104="","",IF(EP104&gt;=0.285,"4週8休以上",IF(EP104&gt;=0.25,"4週7休以上4週8休未満",IF(EP104&gt;=0.214,"4週6休以上4週7休未満",IF(0.214&gt;EP104,"4週6休未満")))))</f>
        <v>4週8休以上</v>
      </c>
      <c r="ER104" s="708"/>
      <c r="ES104" s="708"/>
      <c r="ET104" s="708"/>
      <c r="EU104" s="708"/>
      <c r="EV104" s="708"/>
      <c r="EW104" s="708"/>
    </row>
    <row r="105" spans="1:153" s="746" customFormat="1" ht="60" customHeight="1">
      <c r="A105" s="1139" t="str">
        <f t="shared" si="1236"/>
        <v>対象期間</v>
      </c>
      <c r="C105" s="742" t="s">
        <v>926</v>
      </c>
      <c r="D105" s="743"/>
      <c r="E105" s="743"/>
      <c r="F105" s="743"/>
      <c r="G105" s="743"/>
      <c r="H105" s="743"/>
      <c r="I105" s="743"/>
      <c r="J105" s="743"/>
      <c r="K105" s="743"/>
      <c r="L105" s="744"/>
      <c r="M105" s="743"/>
      <c r="N105" s="743"/>
      <c r="O105" s="745"/>
      <c r="P105" s="743"/>
      <c r="Q105" s="743"/>
      <c r="R105" s="743"/>
      <c r="S105" s="743"/>
      <c r="T105" s="743"/>
      <c r="U105" s="743"/>
      <c r="V105" s="743"/>
      <c r="W105" s="743"/>
      <c r="X105" s="743"/>
      <c r="Y105" s="743"/>
      <c r="Z105" s="743"/>
      <c r="AA105" s="743"/>
      <c r="AB105" s="743"/>
      <c r="AC105" s="743"/>
      <c r="AD105" s="745"/>
      <c r="AE105" s="743"/>
      <c r="AF105" s="743"/>
      <c r="AG105" s="743"/>
      <c r="AH105" s="1150"/>
      <c r="AI105" s="1172"/>
      <c r="AJ105" s="1172"/>
      <c r="AK105" s="1172"/>
      <c r="AL105" s="1172"/>
      <c r="AM105" s="1172"/>
      <c r="AN105" s="1172"/>
      <c r="AO105" s="1172"/>
      <c r="AP105" s="1823"/>
      <c r="AQ105" s="1826"/>
      <c r="AS105" s="1839" t="s">
        <v>927</v>
      </c>
      <c r="AT105" s="747" t="s">
        <v>921</v>
      </c>
      <c r="AU105" s="748">
        <f>IF(IF(MONTH(入力表!$E$6)=12,YEAR(入力表!$E$6)+1&amp;"01",YEAR(入力表!$E$6)&amp;TEXT(MONTH(入力表!$E$6)+1,"00"))&gt;YEAR($D102)&amp;TEXT(MONTH($D102),"00"),COUNTIF(D107:AH107,"")+COUNTIF(D107:AH107,"●"),"")</f>
        <v>31</v>
      </c>
      <c r="AV105" s="1138"/>
      <c r="AX105" s="749"/>
      <c r="AY105" s="749"/>
      <c r="AZ105" s="749"/>
      <c r="BB105" s="742" t="s">
        <v>926</v>
      </c>
      <c r="BC105" s="743"/>
      <c r="BD105" s="743"/>
      <c r="BE105" s="743"/>
      <c r="BF105" s="743"/>
      <c r="BG105" s="743"/>
      <c r="BH105" s="743"/>
      <c r="BI105" s="1232" t="s">
        <v>2003</v>
      </c>
      <c r="BJ105" s="743"/>
      <c r="BK105" s="743"/>
      <c r="BL105" s="743"/>
      <c r="BM105" s="745"/>
      <c r="BN105" s="743"/>
      <c r="BO105" s="743"/>
      <c r="BP105" s="743"/>
      <c r="BQ105" s="743"/>
      <c r="BR105" s="743"/>
      <c r="BS105" s="743"/>
      <c r="BT105" s="743"/>
      <c r="BU105" s="743"/>
      <c r="BV105" s="743"/>
      <c r="BW105" s="743"/>
      <c r="BX105" s="743"/>
      <c r="BY105" s="1233" t="s">
        <v>2004</v>
      </c>
      <c r="BZ105" s="743"/>
      <c r="CA105" s="743"/>
      <c r="CB105" s="743"/>
      <c r="CC105" s="745"/>
      <c r="CD105" s="743"/>
      <c r="CE105" s="743"/>
      <c r="CF105" s="743"/>
      <c r="CG105" s="1150"/>
      <c r="CH105" s="1172"/>
      <c r="CI105" s="1172"/>
      <c r="CJ105" s="1172"/>
      <c r="CK105" s="1172"/>
      <c r="CL105" s="1172"/>
      <c r="CM105" s="1172"/>
      <c r="CN105" s="1172"/>
      <c r="CO105" s="1823"/>
      <c r="CP105" s="1826"/>
      <c r="CR105" s="1839" t="s">
        <v>927</v>
      </c>
      <c r="CS105" s="747" t="s">
        <v>921</v>
      </c>
      <c r="CT105" s="748">
        <f>IF(IF(MONTH(入力表!$E$6)=12,YEAR(入力表!$E$6)+1&amp;"01",YEAR(入力表!$E$6)&amp;TEXT(MONTH(入力表!$E$6)+1,"00"))&gt;YEAR($D102)&amp;TEXT(MONTH($D102),"00"),COUNTIF(BC107:CG107,"")+COUNTIF(BC107:CG107,"●"),"")</f>
        <v>31</v>
      </c>
      <c r="CU105" s="1138"/>
      <c r="CV105" s="1139" t="str">
        <f t="shared" si="1237"/>
        <v>対象期間</v>
      </c>
      <c r="CX105" s="742" t="s">
        <v>926</v>
      </c>
      <c r="CY105" s="743"/>
      <c r="CZ105" s="743"/>
      <c r="DA105" s="743"/>
      <c r="DB105" s="743"/>
      <c r="DC105" s="743"/>
      <c r="DD105" s="743"/>
      <c r="DE105" s="1232" t="s">
        <v>2003</v>
      </c>
      <c r="DF105" s="743"/>
      <c r="DG105" s="743"/>
      <c r="DH105" s="743"/>
      <c r="DI105" s="745"/>
      <c r="DJ105" s="743"/>
      <c r="DK105" s="743"/>
      <c r="DL105" s="743"/>
      <c r="DM105" s="743"/>
      <c r="DN105" s="743"/>
      <c r="DO105" s="743"/>
      <c r="DP105" s="743"/>
      <c r="DQ105" s="743"/>
      <c r="DR105" s="743"/>
      <c r="DS105" s="743"/>
      <c r="DT105" s="743"/>
      <c r="DU105" s="1233" t="s">
        <v>2004</v>
      </c>
      <c r="DV105" s="743"/>
      <c r="DW105" s="743"/>
      <c r="DX105" s="743"/>
      <c r="DY105" s="745"/>
      <c r="DZ105" s="743"/>
      <c r="EA105" s="743"/>
      <c r="EB105" s="743"/>
      <c r="EC105" s="1150"/>
      <c r="ED105" s="1172"/>
      <c r="EE105" s="1172"/>
      <c r="EF105" s="1172"/>
      <c r="EG105" s="1172"/>
      <c r="EH105" s="1172"/>
      <c r="EI105" s="1172"/>
      <c r="EJ105" s="1172"/>
      <c r="EK105" s="1823"/>
      <c r="EL105" s="1826"/>
      <c r="EN105" s="1839" t="s">
        <v>927</v>
      </c>
      <c r="EO105" s="747" t="s">
        <v>921</v>
      </c>
      <c r="EP105" s="748">
        <f>IF(IF(MONTH(入力表!$E$6)=12,YEAR(入力表!$E$6)+1&amp;"01",YEAR(入力表!$E$6)&amp;TEXT(MONTH(入力表!$E$6)+1,"00"))&gt;YEAR($D102)&amp;TEXT(MONTH($D102),"00"),COUNTIF(CY107:EC107,"")+COUNTIF(CY107:EC107,"●"),"")</f>
        <v>6</v>
      </c>
      <c r="EQ105" s="1138"/>
      <c r="ER105" s="749"/>
      <c r="ES105" s="749"/>
      <c r="ET105" s="749"/>
      <c r="EU105" s="749"/>
      <c r="EV105" s="749"/>
      <c r="EW105" s="749"/>
    </row>
    <row r="106" spans="1:153" s="729" customFormat="1" ht="14.25" thickBot="1">
      <c r="A106" s="1139" t="str">
        <f t="shared" si="1236"/>
        <v>対象期間</v>
      </c>
      <c r="C106" s="736" t="s">
        <v>920</v>
      </c>
      <c r="D106" s="1147"/>
      <c r="E106" s="1147"/>
      <c r="F106" s="1147"/>
      <c r="G106" s="1147"/>
      <c r="H106" s="1147"/>
      <c r="I106" s="1147"/>
      <c r="J106" s="1147"/>
      <c r="K106" s="1147"/>
      <c r="L106" s="1147"/>
      <c r="M106" s="1147"/>
      <c r="N106" s="1147"/>
      <c r="O106" s="1147"/>
      <c r="P106" s="1147"/>
      <c r="Q106" s="1147"/>
      <c r="R106" s="1147"/>
      <c r="S106" s="1147"/>
      <c r="T106" s="1147"/>
      <c r="U106" s="1147"/>
      <c r="V106" s="1147"/>
      <c r="W106" s="1147"/>
      <c r="X106" s="1147"/>
      <c r="Y106" s="1147"/>
      <c r="Z106" s="1147"/>
      <c r="AA106" s="1147"/>
      <c r="AB106" s="1147"/>
      <c r="AC106" s="1147"/>
      <c r="AD106" s="1147"/>
      <c r="AE106" s="1147"/>
      <c r="AF106" s="1147"/>
      <c r="AG106" s="1147"/>
      <c r="AH106" s="1149"/>
      <c r="AI106" s="1170"/>
      <c r="AJ106" s="1170"/>
      <c r="AK106" s="1170"/>
      <c r="AL106" s="1170"/>
      <c r="AM106" s="1170"/>
      <c r="AN106" s="1170"/>
      <c r="AO106" s="1170"/>
      <c r="AP106" s="750">
        <f>COUNTIF(D106:AH106,"○")</f>
        <v>0</v>
      </c>
      <c r="AQ106" s="751">
        <f>+AP106+AQ98</f>
        <v>0</v>
      </c>
      <c r="AS106" s="1840"/>
      <c r="AT106" s="734" t="s">
        <v>923</v>
      </c>
      <c r="AU106" s="739">
        <f>IF(IF(MONTH(入力表!$E$6)=12,YEAR(入力表!$E$6)+1&amp;"01",YEAR(入力表!$E$6)&amp;TEXT(MONTH(入力表!$E$6)+1,"00"))&gt;YEAR($D102)&amp;TEXT(MONTH($D102),"00"),COUNTIF(D107:AH107,"●"),"")</f>
        <v>0</v>
      </c>
      <c r="AX106" s="752"/>
      <c r="AY106" s="752"/>
      <c r="AZ106" s="752"/>
      <c r="BB106" s="736" t="s">
        <v>920</v>
      </c>
      <c r="BC106" s="1185" t="s">
        <v>929</v>
      </c>
      <c r="BD106" s="1185" t="s">
        <v>929</v>
      </c>
      <c r="BE106" s="1185"/>
      <c r="BF106" s="1185"/>
      <c r="BG106" s="1185"/>
      <c r="BH106" s="1185"/>
      <c r="BI106" s="1185" t="s">
        <v>928</v>
      </c>
      <c r="BJ106" s="1185" t="s">
        <v>928</v>
      </c>
      <c r="BK106" s="1185" t="s">
        <v>928</v>
      </c>
      <c r="BL106" s="1185" t="s">
        <v>928</v>
      </c>
      <c r="BM106" s="1185" t="s">
        <v>928</v>
      </c>
      <c r="BN106" s="1185" t="s">
        <v>928</v>
      </c>
      <c r="BO106" s="1185" t="s">
        <v>928</v>
      </c>
      <c r="BP106" s="1185" t="s">
        <v>928</v>
      </c>
      <c r="BQ106" s="1185" t="s">
        <v>928</v>
      </c>
      <c r="BR106" s="1185" t="s">
        <v>928</v>
      </c>
      <c r="BS106" s="1185" t="s">
        <v>928</v>
      </c>
      <c r="BT106" s="1185" t="s">
        <v>928</v>
      </c>
      <c r="BU106" s="1185" t="s">
        <v>928</v>
      </c>
      <c r="BV106" s="1185" t="s">
        <v>928</v>
      </c>
      <c r="BW106" s="1185" t="s">
        <v>928</v>
      </c>
      <c r="BX106" s="1185" t="s">
        <v>928</v>
      </c>
      <c r="BY106" s="1185" t="s">
        <v>928</v>
      </c>
      <c r="BZ106" s="1185" t="s">
        <v>928</v>
      </c>
      <c r="CA106" s="1185" t="s">
        <v>928</v>
      </c>
      <c r="CB106" s="1185" t="s">
        <v>928</v>
      </c>
      <c r="CC106" s="1185" t="s">
        <v>928</v>
      </c>
      <c r="CD106" s="1185" t="s">
        <v>928</v>
      </c>
      <c r="CE106" s="1185" t="s">
        <v>928</v>
      </c>
      <c r="CF106" s="1185" t="s">
        <v>928</v>
      </c>
      <c r="CG106" s="1185" t="s">
        <v>928</v>
      </c>
      <c r="CH106" s="1170"/>
      <c r="CI106" s="1170"/>
      <c r="CJ106" s="1170"/>
      <c r="CK106" s="1170"/>
      <c r="CL106" s="1170"/>
      <c r="CM106" s="1170"/>
      <c r="CN106" s="1170"/>
      <c r="CO106" s="750">
        <f>COUNTIF(BC106:CG106,"○")</f>
        <v>2</v>
      </c>
      <c r="CP106" s="751">
        <f>+CO106+CP98</f>
        <v>87</v>
      </c>
      <c r="CR106" s="1840"/>
      <c r="CS106" s="734" t="s">
        <v>923</v>
      </c>
      <c r="CT106" s="739">
        <f>IF(IF(MONTH(入力表!$E$6)=12,YEAR(入力表!$E$6)+1&amp;"01",YEAR(入力表!$E$6)&amp;TEXT(MONTH(入力表!$E$6)+1,"00"))&gt;YEAR($D102)&amp;TEXT(MONTH($D102),"00"),COUNTIF(BC107:CG107,"●"),"")</f>
        <v>0</v>
      </c>
      <c r="CV106" s="1139" t="str">
        <f t="shared" si="1237"/>
        <v>対象期間</v>
      </c>
      <c r="CX106" s="736" t="s">
        <v>920</v>
      </c>
      <c r="CY106" s="1185" t="s">
        <v>929</v>
      </c>
      <c r="CZ106" s="1185" t="s">
        <v>929</v>
      </c>
      <c r="DA106" s="1185"/>
      <c r="DB106" s="1185"/>
      <c r="DC106" s="1185"/>
      <c r="DD106" s="1185"/>
      <c r="DE106" s="1185" t="s">
        <v>928</v>
      </c>
      <c r="DF106" s="1185" t="s">
        <v>928</v>
      </c>
      <c r="DG106" s="1185" t="s">
        <v>928</v>
      </c>
      <c r="DH106" s="1185" t="s">
        <v>928</v>
      </c>
      <c r="DI106" s="1185" t="s">
        <v>928</v>
      </c>
      <c r="DJ106" s="1185" t="s">
        <v>928</v>
      </c>
      <c r="DK106" s="1185" t="s">
        <v>928</v>
      </c>
      <c r="DL106" s="1185" t="s">
        <v>928</v>
      </c>
      <c r="DM106" s="1185" t="s">
        <v>928</v>
      </c>
      <c r="DN106" s="1185" t="s">
        <v>928</v>
      </c>
      <c r="DO106" s="1185" t="s">
        <v>928</v>
      </c>
      <c r="DP106" s="1185" t="s">
        <v>928</v>
      </c>
      <c r="DQ106" s="1185" t="s">
        <v>928</v>
      </c>
      <c r="DR106" s="1185" t="s">
        <v>928</v>
      </c>
      <c r="DS106" s="1185" t="s">
        <v>928</v>
      </c>
      <c r="DT106" s="1185" t="s">
        <v>928</v>
      </c>
      <c r="DU106" s="1185" t="s">
        <v>928</v>
      </c>
      <c r="DV106" s="1185" t="s">
        <v>928</v>
      </c>
      <c r="DW106" s="1185" t="s">
        <v>928</v>
      </c>
      <c r="DX106" s="1185" t="s">
        <v>928</v>
      </c>
      <c r="DY106" s="1185" t="s">
        <v>928</v>
      </c>
      <c r="DZ106" s="1185" t="s">
        <v>928</v>
      </c>
      <c r="EA106" s="1185" t="s">
        <v>928</v>
      </c>
      <c r="EB106" s="1185" t="s">
        <v>928</v>
      </c>
      <c r="EC106" s="1185" t="s">
        <v>928</v>
      </c>
      <c r="ED106" s="1170"/>
      <c r="EE106" s="1170"/>
      <c r="EF106" s="1170"/>
      <c r="EG106" s="1170"/>
      <c r="EH106" s="1170"/>
      <c r="EI106" s="1170"/>
      <c r="EJ106" s="1170"/>
      <c r="EK106" s="750">
        <f>COUNTIF(CY106:EC106,"○")</f>
        <v>2</v>
      </c>
      <c r="EL106" s="751">
        <f>+EK106+EL98</f>
        <v>87</v>
      </c>
      <c r="EN106" s="1840"/>
      <c r="EO106" s="734" t="s">
        <v>923</v>
      </c>
      <c r="EP106" s="739">
        <f>IF(IF(MONTH(入力表!$E$6)=12,YEAR(入力表!$E$6)+1&amp;"01",YEAR(入力表!$E$6)&amp;TEXT(MONTH(入力表!$E$6)+1,"00"))&gt;YEAR($D102)&amp;TEXT(MONTH($D102),"00"),COUNTIF(CY107:EC107,"●"),"")</f>
        <v>2</v>
      </c>
      <c r="ER106" s="752"/>
      <c r="ES106" s="752"/>
      <c r="ET106" s="752"/>
      <c r="EU106" s="752"/>
      <c r="EV106" s="752"/>
      <c r="EW106" s="752"/>
    </row>
    <row r="107" spans="1:153" s="729" customFormat="1" ht="14.25" thickBot="1">
      <c r="A107" s="1139" t="str">
        <f t="shared" si="1236"/>
        <v>対象期間</v>
      </c>
      <c r="C107" s="1154" t="s">
        <v>927</v>
      </c>
      <c r="D107" s="1155"/>
      <c r="E107" s="1155"/>
      <c r="F107" s="1155"/>
      <c r="G107" s="1155"/>
      <c r="H107" s="1155"/>
      <c r="I107" s="1155"/>
      <c r="J107" s="1155"/>
      <c r="K107" s="1155"/>
      <c r="L107" s="1155"/>
      <c r="M107" s="1155"/>
      <c r="N107" s="1155"/>
      <c r="O107" s="1155"/>
      <c r="P107" s="1155"/>
      <c r="Q107" s="1155"/>
      <c r="R107" s="1155"/>
      <c r="S107" s="1155"/>
      <c r="T107" s="1155"/>
      <c r="U107" s="1155"/>
      <c r="V107" s="1155"/>
      <c r="W107" s="1155"/>
      <c r="X107" s="1155"/>
      <c r="Y107" s="1155"/>
      <c r="Z107" s="1155"/>
      <c r="AA107" s="1155"/>
      <c r="AB107" s="1155"/>
      <c r="AC107" s="1155"/>
      <c r="AD107" s="1155"/>
      <c r="AE107" s="1155"/>
      <c r="AF107" s="1155"/>
      <c r="AG107" s="1155"/>
      <c r="AH107" s="1156"/>
      <c r="AI107" s="1174"/>
      <c r="AJ107" s="1174"/>
      <c r="AK107" s="1174"/>
      <c r="AL107" s="1174"/>
      <c r="AM107" s="1174"/>
      <c r="AN107" s="1174"/>
      <c r="AO107" s="1174"/>
      <c r="AP107" s="1177">
        <f>COUNTIF(D107:AH107,"●")</f>
        <v>0</v>
      </c>
      <c r="AQ107" s="1158">
        <f>+AP107+AQ99</f>
        <v>0</v>
      </c>
      <c r="AS107" s="1840"/>
      <c r="AT107" s="734" t="s">
        <v>925</v>
      </c>
      <c r="AU107" s="740">
        <f>IFERROR(+AU106/AU105,"")</f>
        <v>0</v>
      </c>
      <c r="AV107" s="741" t="str">
        <f>IF(AU107="","",IF(AU107&gt;=0.285,"4週8休以上",IF(AU107&gt;=0.25,"4週7休以上4週8休未満",IF(AU107&gt;=0.214,"4週6休以上4週7休未満",IF(0.214&gt;AU107,"4週6休未満")))))</f>
        <v>4週6休未満</v>
      </c>
      <c r="AX107" s="752"/>
      <c r="AY107" s="752"/>
      <c r="AZ107" s="752"/>
      <c r="BB107" s="1154" t="s">
        <v>927</v>
      </c>
      <c r="BC107" s="1155"/>
      <c r="BD107" s="1155"/>
      <c r="BE107" s="1155"/>
      <c r="BF107" s="1155"/>
      <c r="BG107" s="1155"/>
      <c r="BH107" s="1155"/>
      <c r="BI107" s="1155"/>
      <c r="BJ107" s="1155"/>
      <c r="BK107" s="1155"/>
      <c r="BL107" s="1155"/>
      <c r="BM107" s="1155"/>
      <c r="BN107" s="1155"/>
      <c r="BO107" s="1155"/>
      <c r="BP107" s="1155"/>
      <c r="BQ107" s="1155"/>
      <c r="BR107" s="1155"/>
      <c r="BS107" s="1155"/>
      <c r="BT107" s="1155"/>
      <c r="BU107" s="1155"/>
      <c r="BV107" s="1155"/>
      <c r="BW107" s="1155"/>
      <c r="BX107" s="1155"/>
      <c r="BY107" s="1155"/>
      <c r="BZ107" s="1155"/>
      <c r="CA107" s="1155"/>
      <c r="CB107" s="1155"/>
      <c r="CC107" s="1155"/>
      <c r="CD107" s="1155"/>
      <c r="CE107" s="1155"/>
      <c r="CF107" s="1155"/>
      <c r="CG107" s="1155"/>
      <c r="CH107" s="1174"/>
      <c r="CI107" s="1174"/>
      <c r="CJ107" s="1174"/>
      <c r="CK107" s="1174"/>
      <c r="CL107" s="1174"/>
      <c r="CM107" s="1174"/>
      <c r="CN107" s="1174"/>
      <c r="CO107" s="1177">
        <f>COUNTIF(BC107:CG107,"●")</f>
        <v>0</v>
      </c>
      <c r="CP107" s="1158">
        <f>+CO107+CP99</f>
        <v>0</v>
      </c>
      <c r="CR107" s="1840"/>
      <c r="CS107" s="734" t="s">
        <v>925</v>
      </c>
      <c r="CT107" s="740">
        <f>IFERROR(+CT106/CT105,"")</f>
        <v>0</v>
      </c>
      <c r="CU107" s="741" t="str">
        <f>IF(CT107="","",IF(CT107&gt;=0.285,"4週8休以上",IF(CT107&gt;=0.25,"4週7休以上4週8休未満",IF(CT107&gt;=0.214,"4週6休以上4週7休未満",IF(0.214&gt;CT107,"4週6休未満")))))</f>
        <v>4週6休未満</v>
      </c>
      <c r="CV107" s="1139" t="str">
        <f t="shared" si="1237"/>
        <v>対象期間</v>
      </c>
      <c r="CX107" s="1154" t="s">
        <v>927</v>
      </c>
      <c r="CY107" s="1155" t="s">
        <v>930</v>
      </c>
      <c r="CZ107" s="1155" t="s">
        <v>930</v>
      </c>
      <c r="DA107" s="1155"/>
      <c r="DB107" s="1155"/>
      <c r="DC107" s="1155"/>
      <c r="DD107" s="1155"/>
      <c r="DE107" s="1155" t="s">
        <v>928</v>
      </c>
      <c r="DF107" s="1155" t="s">
        <v>928</v>
      </c>
      <c r="DG107" s="1155" t="s">
        <v>928</v>
      </c>
      <c r="DH107" s="1155" t="s">
        <v>928</v>
      </c>
      <c r="DI107" s="1155" t="s">
        <v>928</v>
      </c>
      <c r="DJ107" s="1155" t="s">
        <v>928</v>
      </c>
      <c r="DK107" s="1155" t="s">
        <v>928</v>
      </c>
      <c r="DL107" s="1155" t="s">
        <v>928</v>
      </c>
      <c r="DM107" s="1155" t="s">
        <v>928</v>
      </c>
      <c r="DN107" s="1155" t="s">
        <v>928</v>
      </c>
      <c r="DO107" s="1155" t="s">
        <v>928</v>
      </c>
      <c r="DP107" s="1155" t="s">
        <v>928</v>
      </c>
      <c r="DQ107" s="1155" t="s">
        <v>928</v>
      </c>
      <c r="DR107" s="1155" t="s">
        <v>928</v>
      </c>
      <c r="DS107" s="1155" t="s">
        <v>928</v>
      </c>
      <c r="DT107" s="1155" t="s">
        <v>928</v>
      </c>
      <c r="DU107" s="1155" t="s">
        <v>928</v>
      </c>
      <c r="DV107" s="1155" t="s">
        <v>928</v>
      </c>
      <c r="DW107" s="1155" t="s">
        <v>928</v>
      </c>
      <c r="DX107" s="1155" t="s">
        <v>928</v>
      </c>
      <c r="DY107" s="1155" t="s">
        <v>928</v>
      </c>
      <c r="DZ107" s="1155" t="s">
        <v>928</v>
      </c>
      <c r="EA107" s="1155" t="s">
        <v>928</v>
      </c>
      <c r="EB107" s="1155" t="s">
        <v>928</v>
      </c>
      <c r="EC107" s="1155" t="s">
        <v>928</v>
      </c>
      <c r="ED107" s="1174"/>
      <c r="EE107" s="1174"/>
      <c r="EF107" s="1174"/>
      <c r="EG107" s="1174"/>
      <c r="EH107" s="1174"/>
      <c r="EI107" s="1174"/>
      <c r="EJ107" s="1174"/>
      <c r="EK107" s="1177">
        <f>COUNTIF(CY107:EC107,"●")</f>
        <v>2</v>
      </c>
      <c r="EL107" s="1158">
        <f>+EK107+EL99</f>
        <v>86</v>
      </c>
      <c r="EN107" s="1840"/>
      <c r="EO107" s="734" t="s">
        <v>925</v>
      </c>
      <c r="EP107" s="740">
        <f>IFERROR(+EP106/EP105,"")</f>
        <v>0.33333333333333331</v>
      </c>
      <c r="EQ107" s="741" t="str">
        <f>IF(EP107="","",IF(EP107&gt;=0.285,"4週8休以上",IF(EP107&gt;=0.25,"4週7休以上4週8休未満",IF(EP107&gt;=0.214,"4週6休以上4週7休未満",IF(0.214&gt;EP107,"4週6休未満")))))</f>
        <v>4週8休以上</v>
      </c>
      <c r="ER107" s="752"/>
      <c r="ES107" s="752"/>
      <c r="ET107" s="752"/>
      <c r="EU107" s="752"/>
      <c r="EV107" s="752"/>
      <c r="EW107" s="752"/>
    </row>
    <row r="108" spans="1:153" s="729" customFormat="1" ht="14.25" thickBot="1">
      <c r="A108" s="1139"/>
      <c r="C108" s="778" t="s">
        <v>1956</v>
      </c>
      <c r="D108" s="1846"/>
      <c r="E108" s="1848"/>
      <c r="F108" s="1843" t="str">
        <f>IF(COUNTIF(F107:L107,"")&gt;=7,"",IF(COUNTIF(F107:L107,"●")&gt;=2,"OK","OUT"))</f>
        <v/>
      </c>
      <c r="G108" s="1844"/>
      <c r="H108" s="1844"/>
      <c r="I108" s="1844"/>
      <c r="J108" s="1844"/>
      <c r="K108" s="1844"/>
      <c r="L108" s="1845"/>
      <c r="M108" s="1843" t="str">
        <f>IF(COUNTIF(M107:S107,"")&gt;=7,"",IF(COUNTIF(M107:S107,"●")&gt;=2,"OK","OUT"))</f>
        <v/>
      </c>
      <c r="N108" s="1844"/>
      <c r="O108" s="1844"/>
      <c r="P108" s="1844"/>
      <c r="Q108" s="1844"/>
      <c r="R108" s="1844"/>
      <c r="S108" s="1845"/>
      <c r="T108" s="1843" t="str">
        <f>IF(COUNTIF(T107:Z107,"")&gt;=7,"",IF(COUNTIF(T107:Z107,"●")&gt;=2,"OK","OUT"))</f>
        <v/>
      </c>
      <c r="U108" s="1844"/>
      <c r="V108" s="1844"/>
      <c r="W108" s="1844"/>
      <c r="X108" s="1844"/>
      <c r="Y108" s="1844"/>
      <c r="Z108" s="1845"/>
      <c r="AA108" s="1843" t="str">
        <f>IF(COUNTIF(AA107:AG107,"")&gt;=7,"",IF(COUNTIF(AA107:AG107,"●")&gt;=2,"OK","OUT"))</f>
        <v/>
      </c>
      <c r="AB108" s="1844"/>
      <c r="AC108" s="1844"/>
      <c r="AD108" s="1844"/>
      <c r="AE108" s="1844"/>
      <c r="AF108" s="1844"/>
      <c r="AG108" s="1845"/>
      <c r="AH108" s="1843" t="str">
        <f>IF(COUNTIF(AH107:AN107,"")&gt;=7,"",IF(COUNTIF(AH107:AN107,"●")&gt;=2,"OK","OUT"))</f>
        <v/>
      </c>
      <c r="AI108" s="1844"/>
      <c r="AJ108" s="1844"/>
      <c r="AK108" s="1844"/>
      <c r="AL108" s="1844"/>
      <c r="AM108" s="1844"/>
      <c r="AN108" s="1845"/>
      <c r="AO108" s="1176"/>
      <c r="AP108" s="779"/>
      <c r="AQ108" s="780"/>
      <c r="AS108" s="1841"/>
      <c r="AT108" s="773" t="s">
        <v>1957</v>
      </c>
      <c r="AU108" s="1162" t="str">
        <f>IF(COUNTIF(D108:AO108,"OUT")&gt;=1,"OUT","OK")</f>
        <v>OK</v>
      </c>
      <c r="AV108" s="1153"/>
      <c r="AX108" s="752"/>
      <c r="AY108" s="752"/>
      <c r="AZ108" s="752"/>
      <c r="BB108" s="778" t="s">
        <v>1956</v>
      </c>
      <c r="BC108" s="1846"/>
      <c r="BD108" s="1848"/>
      <c r="BE108" s="1843" t="str">
        <f>IF(COUNTIF(BE107:BK107,"")&gt;=7,"",IF(COUNTIF(BE107:BK107,"●")&gt;=2,"OK","OUT"))</f>
        <v/>
      </c>
      <c r="BF108" s="1844"/>
      <c r="BG108" s="1844"/>
      <c r="BH108" s="1844"/>
      <c r="BI108" s="1844"/>
      <c r="BJ108" s="1844"/>
      <c r="BK108" s="1845"/>
      <c r="BL108" s="1843" t="str">
        <f>IF(COUNTIF(BL107:BR107,"")&gt;=7,"",IF(COUNTIF(BL107:BR107,"●")&gt;=2,"OK","OUT"))</f>
        <v/>
      </c>
      <c r="BM108" s="1844"/>
      <c r="BN108" s="1844"/>
      <c r="BO108" s="1844"/>
      <c r="BP108" s="1844"/>
      <c r="BQ108" s="1844"/>
      <c r="BR108" s="1845"/>
      <c r="BS108" s="1843" t="str">
        <f>IF(COUNTIF(BS107:BY107,"")&gt;=7,"",IF(COUNTIF(BS107:BY107,"●")&gt;=2,"OK","OUT"))</f>
        <v/>
      </c>
      <c r="BT108" s="1844"/>
      <c r="BU108" s="1844"/>
      <c r="BV108" s="1844"/>
      <c r="BW108" s="1844"/>
      <c r="BX108" s="1844"/>
      <c r="BY108" s="1845"/>
      <c r="BZ108" s="1843" t="str">
        <f>IF(COUNTIF(BZ107:CF107,"")&gt;=7,"",IF(COUNTIF(BZ107:CF107,"●")&gt;=2,"OK","OUT"))</f>
        <v/>
      </c>
      <c r="CA108" s="1844"/>
      <c r="CB108" s="1844"/>
      <c r="CC108" s="1844"/>
      <c r="CD108" s="1844"/>
      <c r="CE108" s="1844"/>
      <c r="CF108" s="1845"/>
      <c r="CG108" s="1843" t="str">
        <f>IF(COUNTIF(CG107:CM107,"")&gt;=7,"",IF(COUNTIF(CG107:CM107,"●")&gt;=2,"OK","OUT"))</f>
        <v/>
      </c>
      <c r="CH108" s="1844"/>
      <c r="CI108" s="1844"/>
      <c r="CJ108" s="1844"/>
      <c r="CK108" s="1844"/>
      <c r="CL108" s="1844"/>
      <c r="CM108" s="1845"/>
      <c r="CN108" s="1183"/>
      <c r="CO108" s="779"/>
      <c r="CP108" s="780"/>
      <c r="CR108" s="1841"/>
      <c r="CS108" s="773" t="s">
        <v>1957</v>
      </c>
      <c r="CT108" s="1162" t="str">
        <f>IF(COUNTIF(BC108:CN108,"OUT")&gt;=1,"OUT","OK")</f>
        <v>OK</v>
      </c>
      <c r="CU108" s="1153"/>
      <c r="CV108" s="1139"/>
      <c r="CX108" s="778" t="s">
        <v>1956</v>
      </c>
      <c r="CY108" s="1846"/>
      <c r="CZ108" s="1848"/>
      <c r="DA108" s="1843" t="str">
        <f>IF(COUNTIF(DA107:DG107,"")&gt;=7,"",IF(COUNTIF(DA107:DG107,"●")&gt;=2,"OK","OUT"))</f>
        <v>OUT</v>
      </c>
      <c r="DB108" s="1844"/>
      <c r="DC108" s="1844"/>
      <c r="DD108" s="1844"/>
      <c r="DE108" s="1844"/>
      <c r="DF108" s="1844"/>
      <c r="DG108" s="1845"/>
      <c r="DH108" s="1843" t="str">
        <f>IF(COUNTIF(DH107:DN107,"")&gt;=7,"",IF(COUNTIF(DH107:DN107,"●")&gt;=2,"OK","OUT"))</f>
        <v>OUT</v>
      </c>
      <c r="DI108" s="1844"/>
      <c r="DJ108" s="1844"/>
      <c r="DK108" s="1844"/>
      <c r="DL108" s="1844"/>
      <c r="DM108" s="1844"/>
      <c r="DN108" s="1845"/>
      <c r="DO108" s="1843" t="str">
        <f>IF(COUNTIF(DO107:DU107,"")&gt;=7,"",IF(COUNTIF(DO107:DU107,"●")&gt;=2,"OK","OUT"))</f>
        <v>OUT</v>
      </c>
      <c r="DP108" s="1844"/>
      <c r="DQ108" s="1844"/>
      <c r="DR108" s="1844"/>
      <c r="DS108" s="1844"/>
      <c r="DT108" s="1844"/>
      <c r="DU108" s="1845"/>
      <c r="DV108" s="1843" t="str">
        <f>IF(COUNTIF(DV107:EB107,"")&gt;=7,"",IF(COUNTIF(DV107:EB107,"●")&gt;=2,"OK","OUT"))</f>
        <v>OUT</v>
      </c>
      <c r="DW108" s="1844"/>
      <c r="DX108" s="1844"/>
      <c r="DY108" s="1844"/>
      <c r="DZ108" s="1844"/>
      <c r="EA108" s="1844"/>
      <c r="EB108" s="1845"/>
      <c r="EC108" s="1843" t="str">
        <f>IF(COUNTIF(EC107:EI107,"")&gt;=7,"",IF(COUNTIF(EC107:EI107,"●")&gt;=2,"OK","OUT"))</f>
        <v>OUT</v>
      </c>
      <c r="ED108" s="1844"/>
      <c r="EE108" s="1844"/>
      <c r="EF108" s="1844"/>
      <c r="EG108" s="1844"/>
      <c r="EH108" s="1844"/>
      <c r="EI108" s="1845"/>
      <c r="EJ108" s="1183"/>
      <c r="EK108" s="779"/>
      <c r="EL108" s="780"/>
      <c r="EN108" s="1841"/>
      <c r="EO108" s="773" t="s">
        <v>1957</v>
      </c>
      <c r="EP108" s="1162" t="str">
        <f>IF(COUNTIF(CY108:EJ108,"OUT")&gt;=1,"OUT","OK")</f>
        <v>OUT</v>
      </c>
      <c r="EQ108" s="1153"/>
      <c r="ER108" s="752"/>
      <c r="ES108" s="752"/>
      <c r="ET108" s="752"/>
      <c r="EU108" s="752"/>
      <c r="EV108" s="752"/>
      <c r="EW108" s="752"/>
    </row>
    <row r="109" spans="1:153" ht="14.25" customHeight="1" thickBot="1">
      <c r="A109" s="1139" t="str">
        <f t="shared" si="1236"/>
        <v>対象期間</v>
      </c>
      <c r="AX109" s="708"/>
      <c r="AY109" s="708"/>
      <c r="AZ109" s="708"/>
      <c r="CV109" s="1139" t="str">
        <f t="shared" si="1237"/>
        <v>対象期間</v>
      </c>
      <c r="ER109" s="708"/>
      <c r="ES109" s="708"/>
      <c r="ET109" s="708"/>
      <c r="EU109" s="708"/>
      <c r="EV109" s="708"/>
      <c r="EW109" s="708"/>
    </row>
    <row r="110" spans="1:153" ht="13.5" customHeight="1">
      <c r="A110" s="1139" t="str">
        <f t="shared" ref="A110:A117" si="1352">IF($AU$110="","","対象期間")</f>
        <v>対象期間</v>
      </c>
      <c r="C110" s="733" t="s">
        <v>917</v>
      </c>
      <c r="D110" s="1819">
        <f>D102+MONTH(1)</f>
        <v>4</v>
      </c>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36">
        <f>D110+1</f>
        <v>5</v>
      </c>
      <c r="AI110" s="1837"/>
      <c r="AJ110" s="1837"/>
      <c r="AK110" s="1837"/>
      <c r="AL110" s="1837"/>
      <c r="AM110" s="1837"/>
      <c r="AN110" s="1837"/>
      <c r="AO110" s="1842"/>
      <c r="AP110" s="1821" t="s">
        <v>918</v>
      </c>
      <c r="AQ110" s="1824" t="s">
        <v>919</v>
      </c>
      <c r="AS110" s="1827" t="s">
        <v>920</v>
      </c>
      <c r="AT110" s="734" t="s">
        <v>921</v>
      </c>
      <c r="AU110" s="735">
        <f>IF(IF(MONTH(入力表!$E$6)=12,YEAR(入力表!$E$6)+1&amp;"01",YEAR(入力表!$E$6)&amp;TEXT(MONTH(入力表!$E$6)+1,"00"))&gt;YEAR($D110)&amp;TEXT(MONTH($D110),"00"),COUNTIF(D114:AH114,"")+COUNTIF(D114:AH114,"○"),"")</f>
        <v>31</v>
      </c>
      <c r="AV110" s="1137"/>
      <c r="AX110" s="708"/>
      <c r="AY110" s="708"/>
      <c r="AZ110" s="708"/>
      <c r="BB110" s="733" t="s">
        <v>917</v>
      </c>
      <c r="BC110" s="1819">
        <f>BC102+MONTH(1)</f>
        <v>4</v>
      </c>
      <c r="BD110" s="1820"/>
      <c r="BE110" s="1820"/>
      <c r="BF110" s="1820"/>
      <c r="BG110" s="1820"/>
      <c r="BH110" s="1820"/>
      <c r="BI110" s="1820"/>
      <c r="BJ110" s="1820"/>
      <c r="BK110" s="1820"/>
      <c r="BL110" s="1820"/>
      <c r="BM110" s="1820"/>
      <c r="BN110" s="1820"/>
      <c r="BO110" s="1820"/>
      <c r="BP110" s="1820"/>
      <c r="BQ110" s="1820"/>
      <c r="BR110" s="1820"/>
      <c r="BS110" s="1820"/>
      <c r="BT110" s="1820"/>
      <c r="BU110" s="1820"/>
      <c r="BV110" s="1820"/>
      <c r="BW110" s="1820"/>
      <c r="BX110" s="1820"/>
      <c r="BY110" s="1820"/>
      <c r="BZ110" s="1820"/>
      <c r="CA110" s="1820"/>
      <c r="CB110" s="1820"/>
      <c r="CC110" s="1820"/>
      <c r="CD110" s="1820"/>
      <c r="CE110" s="1820"/>
      <c r="CF110" s="1820"/>
      <c r="CG110" s="1836">
        <f>BC110+1</f>
        <v>5</v>
      </c>
      <c r="CH110" s="1837"/>
      <c r="CI110" s="1837"/>
      <c r="CJ110" s="1837"/>
      <c r="CK110" s="1837"/>
      <c r="CL110" s="1837"/>
      <c r="CM110" s="1837"/>
      <c r="CN110" s="1842"/>
      <c r="CO110" s="1821" t="s">
        <v>918</v>
      </c>
      <c r="CP110" s="1824" t="s">
        <v>919</v>
      </c>
      <c r="CR110" s="1827" t="s">
        <v>920</v>
      </c>
      <c r="CS110" s="734" t="s">
        <v>921</v>
      </c>
      <c r="CT110" s="735">
        <f>IF(IF(MONTH(入力表!$E$6)=12,YEAR(入力表!$E$6)+1&amp;"01",YEAR(入力表!$E$6)&amp;TEXT(MONTH(入力表!$E$6)+1,"00"))&gt;YEAR($D110)&amp;TEXT(MONTH($D110),"00"),COUNTIF(BC114:CG114,"")+COUNTIF(BC114:CG114,"○"),"")</f>
        <v>31</v>
      </c>
      <c r="CU110" s="1137"/>
      <c r="CV110" s="1139" t="str">
        <f t="shared" ref="CV110:CV117" si="1353">IF($AU$110="","","対象期間")</f>
        <v>対象期間</v>
      </c>
      <c r="CX110" s="733" t="s">
        <v>917</v>
      </c>
      <c r="CY110" s="1819">
        <f>CY102+MONTH(1)</f>
        <v>4</v>
      </c>
      <c r="CZ110" s="1820"/>
      <c r="DA110" s="1820"/>
      <c r="DB110" s="1820"/>
      <c r="DC110" s="1820"/>
      <c r="DD110" s="1820"/>
      <c r="DE110" s="1820"/>
      <c r="DF110" s="1820"/>
      <c r="DG110" s="1820"/>
      <c r="DH110" s="1820"/>
      <c r="DI110" s="1820"/>
      <c r="DJ110" s="1820"/>
      <c r="DK110" s="1820"/>
      <c r="DL110" s="1820"/>
      <c r="DM110" s="1820"/>
      <c r="DN110" s="1820"/>
      <c r="DO110" s="1820"/>
      <c r="DP110" s="1820"/>
      <c r="DQ110" s="1820"/>
      <c r="DR110" s="1820"/>
      <c r="DS110" s="1820"/>
      <c r="DT110" s="1820"/>
      <c r="DU110" s="1820"/>
      <c r="DV110" s="1820"/>
      <c r="DW110" s="1820"/>
      <c r="DX110" s="1820"/>
      <c r="DY110" s="1820"/>
      <c r="DZ110" s="1820"/>
      <c r="EA110" s="1820"/>
      <c r="EB110" s="1820"/>
      <c r="EC110" s="1836">
        <f>CY110+1</f>
        <v>5</v>
      </c>
      <c r="ED110" s="1837"/>
      <c r="EE110" s="1837"/>
      <c r="EF110" s="1837"/>
      <c r="EG110" s="1837"/>
      <c r="EH110" s="1837"/>
      <c r="EI110" s="1837"/>
      <c r="EJ110" s="1842"/>
      <c r="EK110" s="1821" t="s">
        <v>918</v>
      </c>
      <c r="EL110" s="1824" t="s">
        <v>919</v>
      </c>
      <c r="EN110" s="1827" t="s">
        <v>920</v>
      </c>
      <c r="EO110" s="734" t="s">
        <v>921</v>
      </c>
      <c r="EP110" s="735">
        <f>IF(IF(MONTH(入力表!$E$6)=12,YEAR(入力表!$E$6)+1&amp;"01",YEAR(入力表!$E$6)&amp;TEXT(MONTH(入力表!$E$6)+1,"00"))&gt;YEAR($D110)&amp;TEXT(MONTH($D110),"00"),COUNTIF(CY114:EC114,"")+COUNTIF(CY114:EC114,"○"),"")</f>
        <v>31</v>
      </c>
      <c r="EQ110" s="1137"/>
      <c r="ER110" s="708"/>
      <c r="ES110" s="708"/>
      <c r="ET110" s="708"/>
      <c r="EU110" s="708"/>
      <c r="EV110" s="708"/>
      <c r="EW110" s="708"/>
    </row>
    <row r="111" spans="1:153" ht="14.25" thickBot="1">
      <c r="A111" s="1139" t="str">
        <f t="shared" si="1352"/>
        <v>対象期間</v>
      </c>
      <c r="C111" s="736" t="s">
        <v>922</v>
      </c>
      <c r="D111" s="774">
        <f>DATE($M$7,D110,1)</f>
        <v>45748</v>
      </c>
      <c r="E111" s="774">
        <f>D111+1</f>
        <v>45749</v>
      </c>
      <c r="F111" s="774">
        <f t="shared" ref="F111" si="1354">E111+1</f>
        <v>45750</v>
      </c>
      <c r="G111" s="737">
        <f t="shared" ref="G111" si="1355">F111+1</f>
        <v>45751</v>
      </c>
      <c r="H111" s="737">
        <f t="shared" ref="H111" si="1356">G111+1</f>
        <v>45752</v>
      </c>
      <c r="I111" s="737">
        <f t="shared" ref="I111" si="1357">H111+1</f>
        <v>45753</v>
      </c>
      <c r="J111" s="737">
        <f t="shared" ref="J111" si="1358">I111+1</f>
        <v>45754</v>
      </c>
      <c r="K111" s="737">
        <f t="shared" ref="K111" si="1359">J111+1</f>
        <v>45755</v>
      </c>
      <c r="L111" s="737">
        <f t="shared" ref="L111" si="1360">K111+1</f>
        <v>45756</v>
      </c>
      <c r="M111" s="737">
        <f t="shared" ref="M111" si="1361">L111+1</f>
        <v>45757</v>
      </c>
      <c r="N111" s="737">
        <f t="shared" ref="N111" si="1362">M111+1</f>
        <v>45758</v>
      </c>
      <c r="O111" s="737">
        <f t="shared" ref="O111" si="1363">N111+1</f>
        <v>45759</v>
      </c>
      <c r="P111" s="737">
        <f t="shared" ref="P111" si="1364">O111+1</f>
        <v>45760</v>
      </c>
      <c r="Q111" s="737">
        <f t="shared" ref="Q111" si="1365">P111+1</f>
        <v>45761</v>
      </c>
      <c r="R111" s="737">
        <f t="shared" ref="R111" si="1366">Q111+1</f>
        <v>45762</v>
      </c>
      <c r="S111" s="737">
        <f t="shared" ref="S111" si="1367">R111+1</f>
        <v>45763</v>
      </c>
      <c r="T111" s="737">
        <f t="shared" ref="T111" si="1368">S111+1</f>
        <v>45764</v>
      </c>
      <c r="U111" s="737">
        <f t="shared" ref="U111" si="1369">T111+1</f>
        <v>45765</v>
      </c>
      <c r="V111" s="737">
        <f t="shared" ref="V111" si="1370">U111+1</f>
        <v>45766</v>
      </c>
      <c r="W111" s="737">
        <f t="shared" ref="W111" si="1371">V111+1</f>
        <v>45767</v>
      </c>
      <c r="X111" s="737">
        <f t="shared" ref="X111" si="1372">W111+1</f>
        <v>45768</v>
      </c>
      <c r="Y111" s="737">
        <f t="shared" ref="Y111" si="1373">X111+1</f>
        <v>45769</v>
      </c>
      <c r="Z111" s="737">
        <f t="shared" ref="Z111" si="1374">Y111+1</f>
        <v>45770</v>
      </c>
      <c r="AA111" s="737">
        <f t="shared" ref="AA111" si="1375">Z111+1</f>
        <v>45771</v>
      </c>
      <c r="AB111" s="737">
        <f t="shared" ref="AB111" si="1376">AA111+1</f>
        <v>45772</v>
      </c>
      <c r="AC111" s="737">
        <f t="shared" ref="AC111" si="1377">AB111+1</f>
        <v>45773</v>
      </c>
      <c r="AD111" s="737">
        <f t="shared" ref="AD111" si="1378">AC111+1</f>
        <v>45774</v>
      </c>
      <c r="AE111" s="737">
        <f t="shared" ref="AE111" si="1379">AD111+1</f>
        <v>45775</v>
      </c>
      <c r="AF111" s="737">
        <f t="shared" ref="AF111" si="1380">AE111+1</f>
        <v>45776</v>
      </c>
      <c r="AG111" s="1148">
        <f t="shared" ref="AG111" si="1381">AF111+1</f>
        <v>45777</v>
      </c>
      <c r="AH111" s="1168">
        <f t="shared" ref="AH111" si="1382">AG111+1</f>
        <v>45778</v>
      </c>
      <c r="AI111" s="1168">
        <f t="shared" ref="AI111" si="1383">AH111+1</f>
        <v>45779</v>
      </c>
      <c r="AJ111" s="1168">
        <f t="shared" ref="AJ111" si="1384">AI111+1</f>
        <v>45780</v>
      </c>
      <c r="AK111" s="1168">
        <f t="shared" ref="AK111" si="1385">AJ111+1</f>
        <v>45781</v>
      </c>
      <c r="AL111" s="1168">
        <f t="shared" ref="AL111" si="1386">AK111+1</f>
        <v>45782</v>
      </c>
      <c r="AM111" s="1168">
        <f t="shared" ref="AM111" si="1387">AL111+1</f>
        <v>45783</v>
      </c>
      <c r="AN111" s="1168">
        <f t="shared" ref="AN111" si="1388">AM111+1</f>
        <v>45784</v>
      </c>
      <c r="AO111" s="1168">
        <f t="shared" ref="AO111" si="1389">AN111+1</f>
        <v>45785</v>
      </c>
      <c r="AP111" s="1822"/>
      <c r="AQ111" s="1825"/>
      <c r="AS111" s="1827"/>
      <c r="AT111" s="734" t="s">
        <v>923</v>
      </c>
      <c r="AU111" s="739">
        <f>IF(IF(MONTH(入力表!$E$6)=12,YEAR(入力表!$E$6)+1&amp;"01",YEAR(入力表!$E$6)&amp;TEXT(MONTH(入力表!$E$6)+1,"00"))&gt;YEAR($D110)&amp;TEXT(MONTH($D110),"00"),COUNTIF(D114:AH114,"○"),"")</f>
        <v>0</v>
      </c>
      <c r="AV111" s="1136"/>
      <c r="AX111" s="708"/>
      <c r="AY111" s="708"/>
      <c r="AZ111" s="708"/>
      <c r="BB111" s="736" t="s">
        <v>922</v>
      </c>
      <c r="BC111" s="774">
        <f>DATE($M$7,BC110,1)</f>
        <v>45748</v>
      </c>
      <c r="BD111" s="774">
        <f>BC111+1</f>
        <v>45749</v>
      </c>
      <c r="BE111" s="774">
        <f t="shared" ref="BE111" si="1390">BD111+1</f>
        <v>45750</v>
      </c>
      <c r="BF111" s="737">
        <f t="shared" ref="BF111" si="1391">BE111+1</f>
        <v>45751</v>
      </c>
      <c r="BG111" s="737">
        <f t="shared" ref="BG111" si="1392">BF111+1</f>
        <v>45752</v>
      </c>
      <c r="BH111" s="737">
        <f t="shared" ref="BH111" si="1393">BG111+1</f>
        <v>45753</v>
      </c>
      <c r="BI111" s="737">
        <f t="shared" ref="BI111" si="1394">BH111+1</f>
        <v>45754</v>
      </c>
      <c r="BJ111" s="737">
        <f t="shared" ref="BJ111" si="1395">BI111+1</f>
        <v>45755</v>
      </c>
      <c r="BK111" s="737">
        <f t="shared" ref="BK111" si="1396">BJ111+1</f>
        <v>45756</v>
      </c>
      <c r="BL111" s="737">
        <f t="shared" ref="BL111" si="1397">BK111+1</f>
        <v>45757</v>
      </c>
      <c r="BM111" s="737">
        <f t="shared" ref="BM111" si="1398">BL111+1</f>
        <v>45758</v>
      </c>
      <c r="BN111" s="737">
        <f t="shared" ref="BN111" si="1399">BM111+1</f>
        <v>45759</v>
      </c>
      <c r="BO111" s="737">
        <f t="shared" ref="BO111" si="1400">BN111+1</f>
        <v>45760</v>
      </c>
      <c r="BP111" s="737">
        <f t="shared" ref="BP111" si="1401">BO111+1</f>
        <v>45761</v>
      </c>
      <c r="BQ111" s="737">
        <f t="shared" ref="BQ111" si="1402">BP111+1</f>
        <v>45762</v>
      </c>
      <c r="BR111" s="737">
        <f t="shared" ref="BR111" si="1403">BQ111+1</f>
        <v>45763</v>
      </c>
      <c r="BS111" s="737">
        <f t="shared" ref="BS111" si="1404">BR111+1</f>
        <v>45764</v>
      </c>
      <c r="BT111" s="737">
        <f t="shared" ref="BT111" si="1405">BS111+1</f>
        <v>45765</v>
      </c>
      <c r="BU111" s="737">
        <f t="shared" ref="BU111" si="1406">BT111+1</f>
        <v>45766</v>
      </c>
      <c r="BV111" s="737">
        <f t="shared" ref="BV111" si="1407">BU111+1</f>
        <v>45767</v>
      </c>
      <c r="BW111" s="737">
        <f t="shared" ref="BW111" si="1408">BV111+1</f>
        <v>45768</v>
      </c>
      <c r="BX111" s="737">
        <f t="shared" ref="BX111" si="1409">BW111+1</f>
        <v>45769</v>
      </c>
      <c r="BY111" s="737">
        <f t="shared" ref="BY111" si="1410">BX111+1</f>
        <v>45770</v>
      </c>
      <c r="BZ111" s="737">
        <f t="shared" ref="BZ111" si="1411">BY111+1</f>
        <v>45771</v>
      </c>
      <c r="CA111" s="737">
        <f t="shared" ref="CA111" si="1412">BZ111+1</f>
        <v>45772</v>
      </c>
      <c r="CB111" s="737">
        <f t="shared" ref="CB111" si="1413">CA111+1</f>
        <v>45773</v>
      </c>
      <c r="CC111" s="737">
        <f t="shared" ref="CC111" si="1414">CB111+1</f>
        <v>45774</v>
      </c>
      <c r="CD111" s="737">
        <f t="shared" ref="CD111" si="1415">CC111+1</f>
        <v>45775</v>
      </c>
      <c r="CE111" s="737">
        <f t="shared" ref="CE111" si="1416">CD111+1</f>
        <v>45776</v>
      </c>
      <c r="CF111" s="1148">
        <f t="shared" ref="CF111" si="1417">CE111+1</f>
        <v>45777</v>
      </c>
      <c r="CG111" s="1168">
        <f t="shared" ref="CG111" si="1418">CF111+1</f>
        <v>45778</v>
      </c>
      <c r="CH111" s="1168">
        <f t="shared" ref="CH111" si="1419">CG111+1</f>
        <v>45779</v>
      </c>
      <c r="CI111" s="1168">
        <f t="shared" ref="CI111" si="1420">CH111+1</f>
        <v>45780</v>
      </c>
      <c r="CJ111" s="1168">
        <f t="shared" ref="CJ111" si="1421">CI111+1</f>
        <v>45781</v>
      </c>
      <c r="CK111" s="1168">
        <f t="shared" ref="CK111" si="1422">CJ111+1</f>
        <v>45782</v>
      </c>
      <c r="CL111" s="1168">
        <f t="shared" ref="CL111" si="1423">CK111+1</f>
        <v>45783</v>
      </c>
      <c r="CM111" s="1168">
        <f t="shared" ref="CM111" si="1424">CL111+1</f>
        <v>45784</v>
      </c>
      <c r="CN111" s="1168">
        <f t="shared" ref="CN111" si="1425">CM111+1</f>
        <v>45785</v>
      </c>
      <c r="CO111" s="1822"/>
      <c r="CP111" s="1825"/>
      <c r="CR111" s="1827"/>
      <c r="CS111" s="734" t="s">
        <v>923</v>
      </c>
      <c r="CT111" s="739">
        <f>IF(IF(MONTH(入力表!$E$6)=12,YEAR(入力表!$E$6)+1&amp;"01",YEAR(入力表!$E$6)&amp;TEXT(MONTH(入力表!$E$6)+1,"00"))&gt;YEAR($D110)&amp;TEXT(MONTH($D110),"00"),COUNTIF(BC114:CG114,"○"),"")</f>
        <v>0</v>
      </c>
      <c r="CU111" s="1136"/>
      <c r="CV111" s="1139" t="str">
        <f t="shared" si="1353"/>
        <v>対象期間</v>
      </c>
      <c r="CX111" s="736" t="s">
        <v>922</v>
      </c>
      <c r="CY111" s="774">
        <f>DATE($M$7,CY110,1)</f>
        <v>45748</v>
      </c>
      <c r="CZ111" s="774">
        <f>CY111+1</f>
        <v>45749</v>
      </c>
      <c r="DA111" s="774">
        <f t="shared" ref="DA111" si="1426">CZ111+1</f>
        <v>45750</v>
      </c>
      <c r="DB111" s="737">
        <f t="shared" ref="DB111" si="1427">DA111+1</f>
        <v>45751</v>
      </c>
      <c r="DC111" s="737">
        <f t="shared" ref="DC111" si="1428">DB111+1</f>
        <v>45752</v>
      </c>
      <c r="DD111" s="737">
        <f t="shared" ref="DD111" si="1429">DC111+1</f>
        <v>45753</v>
      </c>
      <c r="DE111" s="737">
        <f t="shared" ref="DE111" si="1430">DD111+1</f>
        <v>45754</v>
      </c>
      <c r="DF111" s="737">
        <f t="shared" ref="DF111" si="1431">DE111+1</f>
        <v>45755</v>
      </c>
      <c r="DG111" s="737">
        <f t="shared" ref="DG111" si="1432">DF111+1</f>
        <v>45756</v>
      </c>
      <c r="DH111" s="737">
        <f t="shared" ref="DH111" si="1433">DG111+1</f>
        <v>45757</v>
      </c>
      <c r="DI111" s="737">
        <f t="shared" ref="DI111" si="1434">DH111+1</f>
        <v>45758</v>
      </c>
      <c r="DJ111" s="737">
        <f t="shared" ref="DJ111" si="1435">DI111+1</f>
        <v>45759</v>
      </c>
      <c r="DK111" s="737">
        <f t="shared" ref="DK111" si="1436">DJ111+1</f>
        <v>45760</v>
      </c>
      <c r="DL111" s="737">
        <f t="shared" ref="DL111" si="1437">DK111+1</f>
        <v>45761</v>
      </c>
      <c r="DM111" s="737">
        <f t="shared" ref="DM111" si="1438">DL111+1</f>
        <v>45762</v>
      </c>
      <c r="DN111" s="737">
        <f t="shared" ref="DN111" si="1439">DM111+1</f>
        <v>45763</v>
      </c>
      <c r="DO111" s="737">
        <f t="shared" ref="DO111" si="1440">DN111+1</f>
        <v>45764</v>
      </c>
      <c r="DP111" s="737">
        <f t="shared" ref="DP111" si="1441">DO111+1</f>
        <v>45765</v>
      </c>
      <c r="DQ111" s="737">
        <f t="shared" ref="DQ111" si="1442">DP111+1</f>
        <v>45766</v>
      </c>
      <c r="DR111" s="737">
        <f t="shared" ref="DR111" si="1443">DQ111+1</f>
        <v>45767</v>
      </c>
      <c r="DS111" s="737">
        <f t="shared" ref="DS111" si="1444">DR111+1</f>
        <v>45768</v>
      </c>
      <c r="DT111" s="737">
        <f t="shared" ref="DT111" si="1445">DS111+1</f>
        <v>45769</v>
      </c>
      <c r="DU111" s="737">
        <f t="shared" ref="DU111" si="1446">DT111+1</f>
        <v>45770</v>
      </c>
      <c r="DV111" s="737">
        <f t="shared" ref="DV111" si="1447">DU111+1</f>
        <v>45771</v>
      </c>
      <c r="DW111" s="737">
        <f t="shared" ref="DW111" si="1448">DV111+1</f>
        <v>45772</v>
      </c>
      <c r="DX111" s="737">
        <f t="shared" ref="DX111" si="1449">DW111+1</f>
        <v>45773</v>
      </c>
      <c r="DY111" s="737">
        <f t="shared" ref="DY111" si="1450">DX111+1</f>
        <v>45774</v>
      </c>
      <c r="DZ111" s="737">
        <f t="shared" ref="DZ111" si="1451">DY111+1</f>
        <v>45775</v>
      </c>
      <c r="EA111" s="737">
        <f t="shared" ref="EA111" si="1452">DZ111+1</f>
        <v>45776</v>
      </c>
      <c r="EB111" s="1148">
        <f t="shared" ref="EB111" si="1453">EA111+1</f>
        <v>45777</v>
      </c>
      <c r="EC111" s="1168">
        <f t="shared" ref="EC111" si="1454">EB111+1</f>
        <v>45778</v>
      </c>
      <c r="ED111" s="1168">
        <f t="shared" ref="ED111" si="1455">EC111+1</f>
        <v>45779</v>
      </c>
      <c r="EE111" s="1168">
        <f t="shared" ref="EE111" si="1456">ED111+1</f>
        <v>45780</v>
      </c>
      <c r="EF111" s="1168">
        <f t="shared" ref="EF111" si="1457">EE111+1</f>
        <v>45781</v>
      </c>
      <c r="EG111" s="1168">
        <f t="shared" ref="EG111" si="1458">EF111+1</f>
        <v>45782</v>
      </c>
      <c r="EH111" s="1168">
        <f t="shared" ref="EH111" si="1459">EG111+1</f>
        <v>45783</v>
      </c>
      <c r="EI111" s="1168">
        <f t="shared" ref="EI111" si="1460">EH111+1</f>
        <v>45784</v>
      </c>
      <c r="EJ111" s="1168">
        <f t="shared" ref="EJ111" si="1461">EI111+1</f>
        <v>45785</v>
      </c>
      <c r="EK111" s="1822"/>
      <c r="EL111" s="1825"/>
      <c r="EN111" s="1827"/>
      <c r="EO111" s="734" t="s">
        <v>923</v>
      </c>
      <c r="EP111" s="739">
        <f>IF(IF(MONTH(入力表!$E$6)=12,YEAR(入力表!$E$6)+1&amp;"01",YEAR(入力表!$E$6)&amp;TEXT(MONTH(入力表!$E$6)+1,"00"))&gt;YEAR($D110)&amp;TEXT(MONTH($D110),"00"),COUNTIF(CY114:EC114,"○"),"")</f>
        <v>0</v>
      </c>
      <c r="EQ111" s="1136"/>
      <c r="ER111" s="708"/>
      <c r="ES111" s="708"/>
      <c r="ET111" s="708"/>
      <c r="EU111" s="708"/>
      <c r="EV111" s="708"/>
      <c r="EW111" s="708"/>
    </row>
    <row r="112" spans="1:153" ht="14.25" thickBot="1">
      <c r="A112" s="1139" t="str">
        <f t="shared" si="1352"/>
        <v>対象期間</v>
      </c>
      <c r="C112" s="736" t="s">
        <v>924</v>
      </c>
      <c r="D112" s="1146" t="str">
        <f>TEXT(WEEKDAY(+D111),"aaa")</f>
        <v>火</v>
      </c>
      <c r="E112" s="1146" t="str">
        <f>TEXT(WEEKDAY(+E111),"aaa")</f>
        <v>水</v>
      </c>
      <c r="F112" s="1146" t="str">
        <f t="shared" ref="F112:AE112" si="1462">TEXT(WEEKDAY(+F111),"aaa")</f>
        <v>木</v>
      </c>
      <c r="G112" s="1147" t="str">
        <f t="shared" si="1462"/>
        <v>金</v>
      </c>
      <c r="H112" s="1147" t="str">
        <f t="shared" si="1462"/>
        <v>土</v>
      </c>
      <c r="I112" s="1147" t="str">
        <f t="shared" si="1462"/>
        <v>日</v>
      </c>
      <c r="J112" s="1147" t="str">
        <f t="shared" si="1462"/>
        <v>月</v>
      </c>
      <c r="K112" s="1147" t="str">
        <f t="shared" si="1462"/>
        <v>火</v>
      </c>
      <c r="L112" s="1147" t="str">
        <f t="shared" si="1462"/>
        <v>水</v>
      </c>
      <c r="M112" s="1147" t="str">
        <f t="shared" si="1462"/>
        <v>木</v>
      </c>
      <c r="N112" s="1147" t="str">
        <f t="shared" si="1462"/>
        <v>金</v>
      </c>
      <c r="O112" s="1147" t="str">
        <f t="shared" si="1462"/>
        <v>土</v>
      </c>
      <c r="P112" s="1147" t="str">
        <f t="shared" si="1462"/>
        <v>日</v>
      </c>
      <c r="Q112" s="1147" t="str">
        <f t="shared" si="1462"/>
        <v>月</v>
      </c>
      <c r="R112" s="1147" t="str">
        <f t="shared" si="1462"/>
        <v>火</v>
      </c>
      <c r="S112" s="1147" t="str">
        <f t="shared" si="1462"/>
        <v>水</v>
      </c>
      <c r="T112" s="1147" t="str">
        <f t="shared" si="1462"/>
        <v>木</v>
      </c>
      <c r="U112" s="1147" t="str">
        <f t="shared" si="1462"/>
        <v>金</v>
      </c>
      <c r="V112" s="1147" t="str">
        <f t="shared" si="1462"/>
        <v>土</v>
      </c>
      <c r="W112" s="1147" t="str">
        <f t="shared" si="1462"/>
        <v>日</v>
      </c>
      <c r="X112" s="1147" t="str">
        <f t="shared" si="1462"/>
        <v>月</v>
      </c>
      <c r="Y112" s="1147" t="str">
        <f t="shared" si="1462"/>
        <v>火</v>
      </c>
      <c r="Z112" s="1147" t="str">
        <f t="shared" si="1462"/>
        <v>水</v>
      </c>
      <c r="AA112" s="1147" t="str">
        <f t="shared" si="1462"/>
        <v>木</v>
      </c>
      <c r="AB112" s="1147" t="str">
        <f t="shared" si="1462"/>
        <v>金</v>
      </c>
      <c r="AC112" s="1147" t="str">
        <f t="shared" si="1462"/>
        <v>土</v>
      </c>
      <c r="AD112" s="1147" t="str">
        <f t="shared" si="1462"/>
        <v>日</v>
      </c>
      <c r="AE112" s="1147" t="str">
        <f t="shared" si="1462"/>
        <v>月</v>
      </c>
      <c r="AF112" s="1147" t="str">
        <f>IF(AF111="／","／",TEXT(WEEKDAY(+AF111),"aaa"))</f>
        <v>火</v>
      </c>
      <c r="AG112" s="1149" t="str">
        <f t="shared" ref="AG112:AO112" si="1463">IF(AG111="／","／",TEXT(WEEKDAY(+AG111),"aaa"))</f>
        <v>水</v>
      </c>
      <c r="AH112" s="1170" t="str">
        <f t="shared" si="1463"/>
        <v>木</v>
      </c>
      <c r="AI112" s="1170" t="str">
        <f t="shared" si="1463"/>
        <v>金</v>
      </c>
      <c r="AJ112" s="1170" t="str">
        <f t="shared" si="1463"/>
        <v>土</v>
      </c>
      <c r="AK112" s="1170" t="str">
        <f t="shared" si="1463"/>
        <v>日</v>
      </c>
      <c r="AL112" s="1170" t="str">
        <f t="shared" si="1463"/>
        <v>月</v>
      </c>
      <c r="AM112" s="1170" t="str">
        <f t="shared" si="1463"/>
        <v>火</v>
      </c>
      <c r="AN112" s="1170" t="str">
        <f t="shared" si="1463"/>
        <v>水</v>
      </c>
      <c r="AO112" s="1170" t="str">
        <f t="shared" si="1463"/>
        <v>木</v>
      </c>
      <c r="AP112" s="1822"/>
      <c r="AQ112" s="1825"/>
      <c r="AS112" s="1827"/>
      <c r="AT112" s="734" t="s">
        <v>925</v>
      </c>
      <c r="AU112" s="740">
        <f>IFERROR(+AU111/AU110,"")</f>
        <v>0</v>
      </c>
      <c r="AV112" s="741" t="str">
        <f>IF(AU112="","",IF(AU112&gt;=0.285,"4週8休以上",IF(AU112&gt;=0.25,"4週7休以上4週8休未満",IF(AU112&gt;=0.214,"4週6休以上4週7休未満",IF(0.214&gt;AU112,"4週6休未満")))))</f>
        <v>4週6休未満</v>
      </c>
      <c r="AX112" s="708"/>
      <c r="AY112" s="708"/>
      <c r="AZ112" s="708"/>
      <c r="BB112" s="736" t="s">
        <v>924</v>
      </c>
      <c r="BC112" s="1184" t="str">
        <f>TEXT(WEEKDAY(+BC111),"aaa")</f>
        <v>火</v>
      </c>
      <c r="BD112" s="1184" t="str">
        <f>TEXT(WEEKDAY(+BD111),"aaa")</f>
        <v>水</v>
      </c>
      <c r="BE112" s="1184" t="str">
        <f t="shared" ref="BE112:CD112" si="1464">TEXT(WEEKDAY(+BE111),"aaa")</f>
        <v>木</v>
      </c>
      <c r="BF112" s="1185" t="str">
        <f t="shared" si="1464"/>
        <v>金</v>
      </c>
      <c r="BG112" s="1185" t="str">
        <f t="shared" si="1464"/>
        <v>土</v>
      </c>
      <c r="BH112" s="1185" t="str">
        <f t="shared" si="1464"/>
        <v>日</v>
      </c>
      <c r="BI112" s="1185" t="str">
        <f t="shared" si="1464"/>
        <v>月</v>
      </c>
      <c r="BJ112" s="1185" t="str">
        <f t="shared" si="1464"/>
        <v>火</v>
      </c>
      <c r="BK112" s="1185" t="str">
        <f t="shared" si="1464"/>
        <v>水</v>
      </c>
      <c r="BL112" s="1185" t="str">
        <f t="shared" si="1464"/>
        <v>木</v>
      </c>
      <c r="BM112" s="1185" t="str">
        <f t="shared" si="1464"/>
        <v>金</v>
      </c>
      <c r="BN112" s="1185" t="str">
        <f t="shared" si="1464"/>
        <v>土</v>
      </c>
      <c r="BO112" s="1185" t="str">
        <f t="shared" si="1464"/>
        <v>日</v>
      </c>
      <c r="BP112" s="1185" t="str">
        <f t="shared" si="1464"/>
        <v>月</v>
      </c>
      <c r="BQ112" s="1185" t="str">
        <f t="shared" si="1464"/>
        <v>火</v>
      </c>
      <c r="BR112" s="1185" t="str">
        <f t="shared" si="1464"/>
        <v>水</v>
      </c>
      <c r="BS112" s="1185" t="str">
        <f t="shared" si="1464"/>
        <v>木</v>
      </c>
      <c r="BT112" s="1185" t="str">
        <f t="shared" si="1464"/>
        <v>金</v>
      </c>
      <c r="BU112" s="1185" t="str">
        <f t="shared" si="1464"/>
        <v>土</v>
      </c>
      <c r="BV112" s="1185" t="str">
        <f t="shared" si="1464"/>
        <v>日</v>
      </c>
      <c r="BW112" s="1185" t="str">
        <f t="shared" si="1464"/>
        <v>月</v>
      </c>
      <c r="BX112" s="1185" t="str">
        <f t="shared" si="1464"/>
        <v>火</v>
      </c>
      <c r="BY112" s="1185" t="str">
        <f t="shared" si="1464"/>
        <v>水</v>
      </c>
      <c r="BZ112" s="1185" t="str">
        <f t="shared" si="1464"/>
        <v>木</v>
      </c>
      <c r="CA112" s="1185" t="str">
        <f t="shared" si="1464"/>
        <v>金</v>
      </c>
      <c r="CB112" s="1185" t="str">
        <f t="shared" si="1464"/>
        <v>土</v>
      </c>
      <c r="CC112" s="1185" t="str">
        <f t="shared" si="1464"/>
        <v>日</v>
      </c>
      <c r="CD112" s="1185" t="str">
        <f t="shared" si="1464"/>
        <v>月</v>
      </c>
      <c r="CE112" s="1185" t="str">
        <f>IF(CE111="／","／",TEXT(WEEKDAY(+CE111),"aaa"))</f>
        <v>火</v>
      </c>
      <c r="CF112" s="1149" t="str">
        <f t="shared" ref="CF112:CN112" si="1465">IF(CF111="／","／",TEXT(WEEKDAY(+CF111),"aaa"))</f>
        <v>水</v>
      </c>
      <c r="CG112" s="1170" t="str">
        <f t="shared" si="1465"/>
        <v>木</v>
      </c>
      <c r="CH112" s="1170" t="str">
        <f t="shared" si="1465"/>
        <v>金</v>
      </c>
      <c r="CI112" s="1170" t="str">
        <f t="shared" si="1465"/>
        <v>土</v>
      </c>
      <c r="CJ112" s="1170" t="str">
        <f t="shared" si="1465"/>
        <v>日</v>
      </c>
      <c r="CK112" s="1170" t="str">
        <f t="shared" si="1465"/>
        <v>月</v>
      </c>
      <c r="CL112" s="1170" t="str">
        <f t="shared" si="1465"/>
        <v>火</v>
      </c>
      <c r="CM112" s="1170" t="str">
        <f t="shared" si="1465"/>
        <v>水</v>
      </c>
      <c r="CN112" s="1170" t="str">
        <f t="shared" si="1465"/>
        <v>木</v>
      </c>
      <c r="CO112" s="1822"/>
      <c r="CP112" s="1825"/>
      <c r="CR112" s="1827"/>
      <c r="CS112" s="734" t="s">
        <v>925</v>
      </c>
      <c r="CT112" s="740">
        <f>IFERROR(+CT111/CT110,"")</f>
        <v>0</v>
      </c>
      <c r="CU112" s="741" t="str">
        <f>IF(CT112="","",IF(CT112&gt;=0.285,"4週8休以上",IF(CT112&gt;=0.25,"4週7休以上4週8休未満",IF(CT112&gt;=0.214,"4週6休以上4週7休未満",IF(0.214&gt;CT112,"4週6休未満")))))</f>
        <v>4週6休未満</v>
      </c>
      <c r="CV112" s="1139" t="str">
        <f t="shared" si="1353"/>
        <v>対象期間</v>
      </c>
      <c r="CX112" s="736" t="s">
        <v>924</v>
      </c>
      <c r="CY112" s="1184" t="str">
        <f>TEXT(WEEKDAY(+CY111),"aaa")</f>
        <v>火</v>
      </c>
      <c r="CZ112" s="1184" t="str">
        <f>TEXT(WEEKDAY(+CZ111),"aaa")</f>
        <v>水</v>
      </c>
      <c r="DA112" s="1184" t="str">
        <f t="shared" ref="DA112:DZ112" si="1466">TEXT(WEEKDAY(+DA111),"aaa")</f>
        <v>木</v>
      </c>
      <c r="DB112" s="1185" t="str">
        <f t="shared" si="1466"/>
        <v>金</v>
      </c>
      <c r="DC112" s="1185" t="str">
        <f t="shared" si="1466"/>
        <v>土</v>
      </c>
      <c r="DD112" s="1185" t="str">
        <f t="shared" si="1466"/>
        <v>日</v>
      </c>
      <c r="DE112" s="1185" t="str">
        <f t="shared" si="1466"/>
        <v>月</v>
      </c>
      <c r="DF112" s="1185" t="str">
        <f t="shared" si="1466"/>
        <v>火</v>
      </c>
      <c r="DG112" s="1185" t="str">
        <f t="shared" si="1466"/>
        <v>水</v>
      </c>
      <c r="DH112" s="1185" t="str">
        <f t="shared" si="1466"/>
        <v>木</v>
      </c>
      <c r="DI112" s="1185" t="str">
        <f t="shared" si="1466"/>
        <v>金</v>
      </c>
      <c r="DJ112" s="1185" t="str">
        <f t="shared" si="1466"/>
        <v>土</v>
      </c>
      <c r="DK112" s="1185" t="str">
        <f t="shared" si="1466"/>
        <v>日</v>
      </c>
      <c r="DL112" s="1185" t="str">
        <f t="shared" si="1466"/>
        <v>月</v>
      </c>
      <c r="DM112" s="1185" t="str">
        <f t="shared" si="1466"/>
        <v>火</v>
      </c>
      <c r="DN112" s="1185" t="str">
        <f t="shared" si="1466"/>
        <v>水</v>
      </c>
      <c r="DO112" s="1185" t="str">
        <f t="shared" si="1466"/>
        <v>木</v>
      </c>
      <c r="DP112" s="1185" t="str">
        <f t="shared" si="1466"/>
        <v>金</v>
      </c>
      <c r="DQ112" s="1185" t="str">
        <f t="shared" si="1466"/>
        <v>土</v>
      </c>
      <c r="DR112" s="1185" t="str">
        <f t="shared" si="1466"/>
        <v>日</v>
      </c>
      <c r="DS112" s="1185" t="str">
        <f t="shared" si="1466"/>
        <v>月</v>
      </c>
      <c r="DT112" s="1185" t="str">
        <f t="shared" si="1466"/>
        <v>火</v>
      </c>
      <c r="DU112" s="1185" t="str">
        <f t="shared" si="1466"/>
        <v>水</v>
      </c>
      <c r="DV112" s="1185" t="str">
        <f t="shared" si="1466"/>
        <v>木</v>
      </c>
      <c r="DW112" s="1185" t="str">
        <f t="shared" si="1466"/>
        <v>金</v>
      </c>
      <c r="DX112" s="1185" t="str">
        <f t="shared" si="1466"/>
        <v>土</v>
      </c>
      <c r="DY112" s="1185" t="str">
        <f t="shared" si="1466"/>
        <v>日</v>
      </c>
      <c r="DZ112" s="1185" t="str">
        <f t="shared" si="1466"/>
        <v>月</v>
      </c>
      <c r="EA112" s="1185" t="str">
        <f>IF(EA111="／","／",TEXT(WEEKDAY(+EA111),"aaa"))</f>
        <v>火</v>
      </c>
      <c r="EB112" s="1149" t="str">
        <f t="shared" ref="EB112:EJ112" si="1467">IF(EB111="／","／",TEXT(WEEKDAY(+EB111),"aaa"))</f>
        <v>水</v>
      </c>
      <c r="EC112" s="1170" t="str">
        <f t="shared" si="1467"/>
        <v>木</v>
      </c>
      <c r="ED112" s="1170" t="str">
        <f t="shared" si="1467"/>
        <v>金</v>
      </c>
      <c r="EE112" s="1170" t="str">
        <f t="shared" si="1467"/>
        <v>土</v>
      </c>
      <c r="EF112" s="1170" t="str">
        <f t="shared" si="1467"/>
        <v>日</v>
      </c>
      <c r="EG112" s="1170" t="str">
        <f t="shared" si="1467"/>
        <v>月</v>
      </c>
      <c r="EH112" s="1170" t="str">
        <f t="shared" si="1467"/>
        <v>火</v>
      </c>
      <c r="EI112" s="1170" t="str">
        <f t="shared" si="1467"/>
        <v>水</v>
      </c>
      <c r="EJ112" s="1170" t="str">
        <f t="shared" si="1467"/>
        <v>木</v>
      </c>
      <c r="EK112" s="1822"/>
      <c r="EL112" s="1825"/>
      <c r="EN112" s="1827"/>
      <c r="EO112" s="734" t="s">
        <v>925</v>
      </c>
      <c r="EP112" s="740">
        <f>IFERROR(+EP111/EP110,"")</f>
        <v>0</v>
      </c>
      <c r="EQ112" s="741" t="str">
        <f>IF(EP112="","",IF(EP112&gt;=0.285,"4週8休以上",IF(EP112&gt;=0.25,"4週7休以上4週8休未満",IF(EP112&gt;=0.214,"4週6休以上4週7休未満",IF(0.214&gt;EP112,"4週6休未満")))))</f>
        <v>4週6休未満</v>
      </c>
      <c r="ER112" s="708"/>
      <c r="ES112" s="708"/>
      <c r="ET112" s="708"/>
      <c r="EU112" s="708"/>
      <c r="EV112" s="708"/>
      <c r="EW112" s="708"/>
    </row>
    <row r="113" spans="1:153" s="746" customFormat="1" ht="60" customHeight="1">
      <c r="A113" s="1139" t="str">
        <f t="shared" si="1352"/>
        <v>対象期間</v>
      </c>
      <c r="C113" s="742" t="s">
        <v>926</v>
      </c>
      <c r="D113" s="743"/>
      <c r="E113" s="743"/>
      <c r="F113" s="743"/>
      <c r="G113" s="743"/>
      <c r="H113" s="743"/>
      <c r="I113" s="743"/>
      <c r="J113" s="743"/>
      <c r="K113" s="743"/>
      <c r="L113" s="744"/>
      <c r="M113" s="743"/>
      <c r="N113" s="743"/>
      <c r="O113" s="745"/>
      <c r="P113" s="743"/>
      <c r="Q113" s="743"/>
      <c r="R113" s="743"/>
      <c r="S113" s="743"/>
      <c r="T113" s="743"/>
      <c r="U113" s="743"/>
      <c r="V113" s="743"/>
      <c r="W113" s="743"/>
      <c r="X113" s="743"/>
      <c r="Y113" s="743"/>
      <c r="Z113" s="743"/>
      <c r="AA113" s="743"/>
      <c r="AB113" s="743"/>
      <c r="AC113" s="743"/>
      <c r="AD113" s="745"/>
      <c r="AE113" s="743"/>
      <c r="AF113" s="743"/>
      <c r="AG113" s="1150"/>
      <c r="AH113" s="1171"/>
      <c r="AI113" s="1172"/>
      <c r="AJ113" s="1172"/>
      <c r="AK113" s="1172"/>
      <c r="AL113" s="1172"/>
      <c r="AM113" s="1172"/>
      <c r="AN113" s="1172"/>
      <c r="AO113" s="1172"/>
      <c r="AP113" s="1823"/>
      <c r="AQ113" s="1826"/>
      <c r="AS113" s="1839" t="s">
        <v>927</v>
      </c>
      <c r="AT113" s="747" t="s">
        <v>921</v>
      </c>
      <c r="AU113" s="748">
        <f>IF(IF(MONTH(入力表!$E$6)=12,YEAR(入力表!$E$6)+1&amp;"01",YEAR(入力表!$E$6)&amp;TEXT(MONTH(入力表!$E$6)+1,"00"))&gt;YEAR($D110)&amp;TEXT(MONTH($D110),"00"),COUNTIF(D115:AH115,"")+COUNTIF(D115:AH115,"●"),"")</f>
        <v>31</v>
      </c>
      <c r="AV113" s="1138"/>
      <c r="AX113" s="749"/>
      <c r="AY113" s="749"/>
      <c r="AZ113" s="749"/>
      <c r="BB113" s="742" t="s">
        <v>926</v>
      </c>
      <c r="BC113" s="743"/>
      <c r="BD113" s="743"/>
      <c r="BE113" s="743"/>
      <c r="BF113" s="743"/>
      <c r="BG113" s="743"/>
      <c r="BH113" s="743"/>
      <c r="BI113" s="743"/>
      <c r="BJ113" s="743"/>
      <c r="BK113" s="744"/>
      <c r="BL113" s="743"/>
      <c r="BM113" s="743"/>
      <c r="BN113" s="745"/>
      <c r="BO113" s="743"/>
      <c r="BP113" s="743"/>
      <c r="BQ113" s="743"/>
      <c r="BR113" s="743"/>
      <c r="BS113" s="743"/>
      <c r="BT113" s="743"/>
      <c r="BU113" s="743"/>
      <c r="BV113" s="743"/>
      <c r="BW113" s="743"/>
      <c r="BX113" s="743"/>
      <c r="BY113" s="743"/>
      <c r="BZ113" s="743"/>
      <c r="CA113" s="743"/>
      <c r="CB113" s="743"/>
      <c r="CC113" s="745"/>
      <c r="CD113" s="743"/>
      <c r="CE113" s="743"/>
      <c r="CF113" s="1150"/>
      <c r="CG113" s="1171"/>
      <c r="CH113" s="1172"/>
      <c r="CI113" s="1172"/>
      <c r="CJ113" s="1172"/>
      <c r="CK113" s="1172"/>
      <c r="CL113" s="1172"/>
      <c r="CM113" s="1172"/>
      <c r="CN113" s="1172"/>
      <c r="CO113" s="1823"/>
      <c r="CP113" s="1826"/>
      <c r="CR113" s="1839" t="s">
        <v>927</v>
      </c>
      <c r="CS113" s="747" t="s">
        <v>921</v>
      </c>
      <c r="CT113" s="748">
        <f>IF(IF(MONTH(入力表!$E$6)=12,YEAR(入力表!$E$6)+1&amp;"01",YEAR(入力表!$E$6)&amp;TEXT(MONTH(入力表!$E$6)+1,"00"))&gt;YEAR($D110)&amp;TEXT(MONTH($D110),"00"),COUNTIF(BC115:CG115,"")+COUNTIF(BC115:CG115,"●"),"")</f>
        <v>31</v>
      </c>
      <c r="CU113" s="1138"/>
      <c r="CV113" s="1139" t="str">
        <f t="shared" si="1353"/>
        <v>対象期間</v>
      </c>
      <c r="CX113" s="742" t="s">
        <v>926</v>
      </c>
      <c r="CY113" s="743"/>
      <c r="CZ113" s="743"/>
      <c r="DA113" s="743"/>
      <c r="DB113" s="743"/>
      <c r="DC113" s="743"/>
      <c r="DD113" s="743"/>
      <c r="DE113" s="743"/>
      <c r="DF113" s="743"/>
      <c r="DG113" s="744"/>
      <c r="DH113" s="743"/>
      <c r="DI113" s="743"/>
      <c r="DJ113" s="745"/>
      <c r="DK113" s="743"/>
      <c r="DL113" s="743"/>
      <c r="DM113" s="743"/>
      <c r="DN113" s="743"/>
      <c r="DO113" s="743"/>
      <c r="DP113" s="743"/>
      <c r="DQ113" s="743"/>
      <c r="DR113" s="743"/>
      <c r="DS113" s="743"/>
      <c r="DT113" s="743"/>
      <c r="DU113" s="743"/>
      <c r="DV113" s="743"/>
      <c r="DW113" s="743"/>
      <c r="DX113" s="743"/>
      <c r="DY113" s="745"/>
      <c r="DZ113" s="743"/>
      <c r="EA113" s="743"/>
      <c r="EB113" s="1150"/>
      <c r="EC113" s="1171"/>
      <c r="ED113" s="1172"/>
      <c r="EE113" s="1172"/>
      <c r="EF113" s="1172"/>
      <c r="EG113" s="1172"/>
      <c r="EH113" s="1172"/>
      <c r="EI113" s="1172"/>
      <c r="EJ113" s="1172"/>
      <c r="EK113" s="1823"/>
      <c r="EL113" s="1826"/>
      <c r="EN113" s="1839" t="s">
        <v>927</v>
      </c>
      <c r="EO113" s="747" t="s">
        <v>921</v>
      </c>
      <c r="EP113" s="748">
        <f>IF(IF(MONTH(入力表!$E$6)=12,YEAR(入力表!$E$6)+1&amp;"01",YEAR(入力表!$E$6)&amp;TEXT(MONTH(入力表!$E$6)+1,"00"))&gt;YEAR($D110)&amp;TEXT(MONTH($D110),"00"),COUNTIF(CY115:EC115,"")+COUNTIF(CY115:EC115,"●"),"")</f>
        <v>31</v>
      </c>
      <c r="EQ113" s="1138"/>
      <c r="ER113" s="749"/>
      <c r="ES113" s="749"/>
      <c r="ET113" s="749"/>
      <c r="EU113" s="749"/>
      <c r="EV113" s="749"/>
      <c r="EW113" s="749"/>
    </row>
    <row r="114" spans="1:153" s="729" customFormat="1" ht="14.25" thickBot="1">
      <c r="A114" s="1139" t="str">
        <f t="shared" si="1352"/>
        <v>対象期間</v>
      </c>
      <c r="C114" s="736" t="s">
        <v>920</v>
      </c>
      <c r="D114" s="1147"/>
      <c r="E114" s="1147"/>
      <c r="F114" s="1147"/>
      <c r="G114" s="1147"/>
      <c r="H114" s="1147"/>
      <c r="I114" s="1147"/>
      <c r="J114" s="1147"/>
      <c r="K114" s="1147"/>
      <c r="L114" s="1147"/>
      <c r="M114" s="1147"/>
      <c r="N114" s="1147"/>
      <c r="O114" s="1147"/>
      <c r="P114" s="1147"/>
      <c r="Q114" s="1147"/>
      <c r="R114" s="1147"/>
      <c r="S114" s="1147"/>
      <c r="T114" s="1147"/>
      <c r="U114" s="1147"/>
      <c r="V114" s="1147"/>
      <c r="W114" s="1147"/>
      <c r="X114" s="1147"/>
      <c r="Y114" s="1147"/>
      <c r="Z114" s="1147"/>
      <c r="AA114" s="1147"/>
      <c r="AB114" s="1147"/>
      <c r="AC114" s="1147"/>
      <c r="AD114" s="1147"/>
      <c r="AE114" s="1147"/>
      <c r="AF114" s="1147"/>
      <c r="AG114" s="1149"/>
      <c r="AH114" s="1169"/>
      <c r="AI114" s="1170"/>
      <c r="AJ114" s="1170"/>
      <c r="AK114" s="1170"/>
      <c r="AL114" s="1170"/>
      <c r="AM114" s="1170"/>
      <c r="AN114" s="1170"/>
      <c r="AO114" s="1170"/>
      <c r="AP114" s="750">
        <f>COUNTIF(D114:AG114,"○")</f>
        <v>0</v>
      </c>
      <c r="AQ114" s="751">
        <f>+AP114</f>
        <v>0</v>
      </c>
      <c r="AS114" s="1840"/>
      <c r="AT114" s="734" t="s">
        <v>923</v>
      </c>
      <c r="AU114" s="739">
        <f>IF(IF(MONTH(入力表!$E$6)=12,YEAR(入力表!$E$6)+1&amp;"01",YEAR(入力表!$E$6)&amp;TEXT(MONTH(入力表!$E$6)+1,"00"))&gt;YEAR($D110)&amp;TEXT(MONTH($D110),"00"),COUNTIF(D115:AH115,"●"),"")</f>
        <v>0</v>
      </c>
      <c r="AX114" s="752"/>
      <c r="AY114" s="752"/>
      <c r="AZ114" s="752"/>
      <c r="BB114" s="736" t="s">
        <v>920</v>
      </c>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49"/>
      <c r="CG114" s="1169"/>
      <c r="CH114" s="1170"/>
      <c r="CI114" s="1170"/>
      <c r="CJ114" s="1170"/>
      <c r="CK114" s="1170"/>
      <c r="CL114" s="1170"/>
      <c r="CM114" s="1170"/>
      <c r="CN114" s="1170"/>
      <c r="CO114" s="750">
        <f>COUNTIF(BC114:CF114,"○")</f>
        <v>0</v>
      </c>
      <c r="CP114" s="751">
        <f>+CO114</f>
        <v>0</v>
      </c>
      <c r="CR114" s="1840"/>
      <c r="CS114" s="734" t="s">
        <v>923</v>
      </c>
      <c r="CT114" s="739">
        <f>IF(IF(MONTH(入力表!$E$6)=12,YEAR(入力表!$E$6)+1&amp;"01",YEAR(入力表!$E$6)&amp;TEXT(MONTH(入力表!$E$6)+1,"00"))&gt;YEAR($D110)&amp;TEXT(MONTH($D110),"00"),COUNTIF(BC115:CG115,"●"),"")</f>
        <v>0</v>
      </c>
      <c r="CV114" s="1139" t="str">
        <f t="shared" si="1353"/>
        <v>対象期間</v>
      </c>
      <c r="CX114" s="736" t="s">
        <v>920</v>
      </c>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49"/>
      <c r="EC114" s="1169"/>
      <c r="ED114" s="1170"/>
      <c r="EE114" s="1170"/>
      <c r="EF114" s="1170"/>
      <c r="EG114" s="1170"/>
      <c r="EH114" s="1170"/>
      <c r="EI114" s="1170"/>
      <c r="EJ114" s="1170"/>
      <c r="EK114" s="750">
        <f>COUNTIF(CY114:EB114,"○")</f>
        <v>0</v>
      </c>
      <c r="EL114" s="751">
        <f>+EK114</f>
        <v>0</v>
      </c>
      <c r="EN114" s="1840"/>
      <c r="EO114" s="734" t="s">
        <v>923</v>
      </c>
      <c r="EP114" s="739">
        <f>IF(IF(MONTH(入力表!$E$6)=12,YEAR(入力表!$E$6)+1&amp;"01",YEAR(入力表!$E$6)&amp;TEXT(MONTH(入力表!$E$6)+1,"00"))&gt;YEAR($D110)&amp;TEXT(MONTH($D110),"00"),COUNTIF(CY115:EC115,"●"),"")</f>
        <v>0</v>
      </c>
      <c r="ER114" s="752"/>
      <c r="ES114" s="752"/>
      <c r="ET114" s="752"/>
      <c r="EU114" s="752"/>
      <c r="EV114" s="752"/>
      <c r="EW114" s="752"/>
    </row>
    <row r="115" spans="1:153" s="729" customFormat="1" ht="14.25" thickBot="1">
      <c r="A115" s="1139" t="str">
        <f t="shared" si="1352"/>
        <v>対象期間</v>
      </c>
      <c r="C115" s="1154" t="s">
        <v>927</v>
      </c>
      <c r="D115" s="1155"/>
      <c r="E115" s="1155"/>
      <c r="F115" s="1155"/>
      <c r="G115" s="1155"/>
      <c r="H115" s="1155"/>
      <c r="I115" s="1155"/>
      <c r="J115" s="1155"/>
      <c r="K115" s="1155"/>
      <c r="L115" s="1155"/>
      <c r="M115" s="1155"/>
      <c r="N115" s="1155"/>
      <c r="O115" s="1155"/>
      <c r="P115" s="1155"/>
      <c r="Q115" s="1155"/>
      <c r="R115" s="1155"/>
      <c r="S115" s="1155"/>
      <c r="T115" s="1155"/>
      <c r="U115" s="1155"/>
      <c r="V115" s="1155"/>
      <c r="W115" s="1155"/>
      <c r="X115" s="1155"/>
      <c r="Y115" s="1155"/>
      <c r="Z115" s="1155"/>
      <c r="AA115" s="1155"/>
      <c r="AB115" s="1155"/>
      <c r="AC115" s="1155"/>
      <c r="AD115" s="1155"/>
      <c r="AE115" s="1155"/>
      <c r="AF115" s="1155"/>
      <c r="AG115" s="1156"/>
      <c r="AH115" s="1173"/>
      <c r="AI115" s="1174"/>
      <c r="AJ115" s="1174"/>
      <c r="AK115" s="1174"/>
      <c r="AL115" s="1174"/>
      <c r="AM115" s="1174"/>
      <c r="AN115" s="1174"/>
      <c r="AO115" s="1174"/>
      <c r="AP115" s="1177">
        <f>COUNTIF(D115:AG115,"●")</f>
        <v>0</v>
      </c>
      <c r="AQ115" s="1158">
        <f>+AP115</f>
        <v>0</v>
      </c>
      <c r="AS115" s="1840"/>
      <c r="AT115" s="734" t="s">
        <v>925</v>
      </c>
      <c r="AU115" s="740">
        <f>IFERROR(+AU114/AU113,"")</f>
        <v>0</v>
      </c>
      <c r="AV115" s="741" t="str">
        <f>IF(AU115="","",IF(AU115&gt;=0.285,"4週8休以上",IF(AU115&gt;=0.25,"4週7休以上4週8休未満",IF(AU115&gt;=0.214,"4週6休以上4週7休未満",IF(0.214&gt;AU115,"4週6休未満")))))</f>
        <v>4週6休未満</v>
      </c>
      <c r="AX115" s="752"/>
      <c r="AY115" s="752"/>
      <c r="AZ115" s="752"/>
      <c r="BB115" s="1154" t="s">
        <v>927</v>
      </c>
      <c r="BC115" s="1155"/>
      <c r="BD115" s="1155"/>
      <c r="BE115" s="1155"/>
      <c r="BF115" s="1155"/>
      <c r="BG115" s="1155"/>
      <c r="BH115" s="1155"/>
      <c r="BI115" s="1155"/>
      <c r="BJ115" s="1155"/>
      <c r="BK115" s="1155"/>
      <c r="BL115" s="1155"/>
      <c r="BM115" s="1155"/>
      <c r="BN115" s="1155"/>
      <c r="BO115" s="1155"/>
      <c r="BP115" s="1155"/>
      <c r="BQ115" s="1155"/>
      <c r="BR115" s="1155"/>
      <c r="BS115" s="1155"/>
      <c r="BT115" s="1155"/>
      <c r="BU115" s="1155"/>
      <c r="BV115" s="1155"/>
      <c r="BW115" s="1155"/>
      <c r="BX115" s="1155"/>
      <c r="BY115" s="1155"/>
      <c r="BZ115" s="1155"/>
      <c r="CA115" s="1155"/>
      <c r="CB115" s="1155"/>
      <c r="CC115" s="1155"/>
      <c r="CD115" s="1155"/>
      <c r="CE115" s="1155"/>
      <c r="CF115" s="1156"/>
      <c r="CG115" s="1173"/>
      <c r="CH115" s="1174"/>
      <c r="CI115" s="1174"/>
      <c r="CJ115" s="1174"/>
      <c r="CK115" s="1174"/>
      <c r="CL115" s="1174"/>
      <c r="CM115" s="1174"/>
      <c r="CN115" s="1174"/>
      <c r="CO115" s="1177">
        <f>COUNTIF(BC115:CF115,"●")</f>
        <v>0</v>
      </c>
      <c r="CP115" s="1158">
        <f>+CO115</f>
        <v>0</v>
      </c>
      <c r="CR115" s="1840"/>
      <c r="CS115" s="734" t="s">
        <v>925</v>
      </c>
      <c r="CT115" s="740">
        <f>IFERROR(+CT114/CT113,"")</f>
        <v>0</v>
      </c>
      <c r="CU115" s="741" t="str">
        <f>IF(CT115="","",IF(CT115&gt;=0.285,"4週8休以上",IF(CT115&gt;=0.25,"4週7休以上4週8休未満",IF(CT115&gt;=0.214,"4週6休以上4週7休未満",IF(0.214&gt;CT115,"4週6休未満")))))</f>
        <v>4週6休未満</v>
      </c>
      <c r="CV115" s="1139" t="str">
        <f t="shared" si="1353"/>
        <v>対象期間</v>
      </c>
      <c r="CX115" s="1154" t="s">
        <v>927</v>
      </c>
      <c r="CY115" s="1155"/>
      <c r="CZ115" s="1155"/>
      <c r="DA115" s="1155"/>
      <c r="DB115" s="1155"/>
      <c r="DC115" s="1155"/>
      <c r="DD115" s="1155"/>
      <c r="DE115" s="1155"/>
      <c r="DF115" s="1155"/>
      <c r="DG115" s="1155"/>
      <c r="DH115" s="1155"/>
      <c r="DI115" s="1155"/>
      <c r="DJ115" s="1155"/>
      <c r="DK115" s="1155"/>
      <c r="DL115" s="1155"/>
      <c r="DM115" s="1155"/>
      <c r="DN115" s="1155"/>
      <c r="DO115" s="1155"/>
      <c r="DP115" s="1155"/>
      <c r="DQ115" s="1155"/>
      <c r="DR115" s="1155"/>
      <c r="DS115" s="1155"/>
      <c r="DT115" s="1155"/>
      <c r="DU115" s="1155"/>
      <c r="DV115" s="1155"/>
      <c r="DW115" s="1155"/>
      <c r="DX115" s="1155"/>
      <c r="DY115" s="1155"/>
      <c r="DZ115" s="1155"/>
      <c r="EA115" s="1155"/>
      <c r="EB115" s="1156"/>
      <c r="EC115" s="1173"/>
      <c r="ED115" s="1174"/>
      <c r="EE115" s="1174"/>
      <c r="EF115" s="1174"/>
      <c r="EG115" s="1174"/>
      <c r="EH115" s="1174"/>
      <c r="EI115" s="1174"/>
      <c r="EJ115" s="1174"/>
      <c r="EK115" s="1177">
        <f>COUNTIF(CY115:EB115,"●")</f>
        <v>0</v>
      </c>
      <c r="EL115" s="1158">
        <f>+EK115</f>
        <v>0</v>
      </c>
      <c r="EN115" s="1840"/>
      <c r="EO115" s="734" t="s">
        <v>925</v>
      </c>
      <c r="EP115" s="740">
        <f>IFERROR(+EP114/EP113,"")</f>
        <v>0</v>
      </c>
      <c r="EQ115" s="741" t="str">
        <f>IF(EP115="","",IF(EP115&gt;=0.285,"4週8休以上",IF(EP115&gt;=0.25,"4週7休以上4週8休未満",IF(EP115&gt;=0.214,"4週6休以上4週7休未満",IF(0.214&gt;EP115,"4週6休未満")))))</f>
        <v>4週6休未満</v>
      </c>
      <c r="ER115" s="752"/>
      <c r="ES115" s="752"/>
      <c r="ET115" s="752"/>
      <c r="EU115" s="752"/>
      <c r="EV115" s="752"/>
      <c r="EW115" s="752"/>
    </row>
    <row r="116" spans="1:153" s="729" customFormat="1" ht="14.25" thickBot="1">
      <c r="A116" s="1139"/>
      <c r="C116" s="778" t="s">
        <v>1956</v>
      </c>
      <c r="D116" s="1846"/>
      <c r="E116" s="1847"/>
      <c r="F116" s="1847"/>
      <c r="G116" s="1847"/>
      <c r="H116" s="1847"/>
      <c r="I116" s="1848"/>
      <c r="J116" s="1843" t="str">
        <f t="shared" ref="J116" si="1468">IF(COUNTIF(J115:P115,"")&gt;=7,"",IF(COUNTIF(J115:P115,"●")&gt;=2,"OK","OUT"))</f>
        <v/>
      </c>
      <c r="K116" s="1844"/>
      <c r="L116" s="1844"/>
      <c r="M116" s="1844"/>
      <c r="N116" s="1844"/>
      <c r="O116" s="1844"/>
      <c r="P116" s="1845"/>
      <c r="Q116" s="1843" t="str">
        <f t="shared" ref="Q116" si="1469">IF(COUNTIF(Q115:W115,"")&gt;=7,"",IF(COUNTIF(Q115:W115,"●")&gt;=2,"OK","OUT"))</f>
        <v/>
      </c>
      <c r="R116" s="1844"/>
      <c r="S116" s="1844"/>
      <c r="T116" s="1844"/>
      <c r="U116" s="1844"/>
      <c r="V116" s="1844"/>
      <c r="W116" s="1845"/>
      <c r="X116" s="1843" t="str">
        <f t="shared" ref="X116" si="1470">IF(COUNTIF(X115:AD115,"")&gt;=7,"",IF(COUNTIF(X115:AD115,"●")&gt;=2,"OK","OUT"))</f>
        <v/>
      </c>
      <c r="Y116" s="1844"/>
      <c r="Z116" s="1844"/>
      <c r="AA116" s="1844"/>
      <c r="AB116" s="1844"/>
      <c r="AC116" s="1844"/>
      <c r="AD116" s="1845"/>
      <c r="AE116" s="1843" t="str">
        <f>IF(COUNTIF(AE115:AK115,"")&gt;=7,"",IF(COUNTIF(AE115:AK115,"●")&gt;=2,"OK","OUT"))</f>
        <v/>
      </c>
      <c r="AF116" s="1844"/>
      <c r="AG116" s="1844"/>
      <c r="AH116" s="1844"/>
      <c r="AI116" s="1844"/>
      <c r="AJ116" s="1844"/>
      <c r="AK116" s="1845"/>
      <c r="AL116" s="1846"/>
      <c r="AM116" s="1847"/>
      <c r="AN116" s="1847"/>
      <c r="AO116" s="1847"/>
      <c r="AP116" s="779"/>
      <c r="AQ116" s="780"/>
      <c r="AS116" s="1841"/>
      <c r="AT116" s="773" t="s">
        <v>1957</v>
      </c>
      <c r="AU116" s="1162" t="str">
        <f>IF(COUNTIF(D116:AO116,"OUT")&gt;=1,"OUT","OK")</f>
        <v>OK</v>
      </c>
      <c r="AV116" s="1153"/>
      <c r="AX116" s="752"/>
      <c r="AY116" s="752"/>
      <c r="AZ116" s="752"/>
      <c r="BB116" s="778" t="s">
        <v>1956</v>
      </c>
      <c r="BC116" s="1846"/>
      <c r="BD116" s="1847"/>
      <c r="BE116" s="1847"/>
      <c r="BF116" s="1847"/>
      <c r="BG116" s="1847"/>
      <c r="BH116" s="1848"/>
      <c r="BI116" s="1843" t="str">
        <f t="shared" ref="BI116" si="1471">IF(COUNTIF(BI115:BO115,"")&gt;=7,"",IF(COUNTIF(BI115:BO115,"●")&gt;=2,"OK","OUT"))</f>
        <v/>
      </c>
      <c r="BJ116" s="1844"/>
      <c r="BK116" s="1844"/>
      <c r="BL116" s="1844"/>
      <c r="BM116" s="1844"/>
      <c r="BN116" s="1844"/>
      <c r="BO116" s="1845"/>
      <c r="BP116" s="1843" t="str">
        <f t="shared" ref="BP116" si="1472">IF(COUNTIF(BP115:BV115,"")&gt;=7,"",IF(COUNTIF(BP115:BV115,"●")&gt;=2,"OK","OUT"))</f>
        <v/>
      </c>
      <c r="BQ116" s="1844"/>
      <c r="BR116" s="1844"/>
      <c r="BS116" s="1844"/>
      <c r="BT116" s="1844"/>
      <c r="BU116" s="1844"/>
      <c r="BV116" s="1845"/>
      <c r="BW116" s="1843" t="str">
        <f t="shared" ref="BW116" si="1473">IF(COUNTIF(BW115:CC115,"")&gt;=7,"",IF(COUNTIF(BW115:CC115,"●")&gt;=2,"OK","OUT"))</f>
        <v/>
      </c>
      <c r="BX116" s="1844"/>
      <c r="BY116" s="1844"/>
      <c r="BZ116" s="1844"/>
      <c r="CA116" s="1844"/>
      <c r="CB116" s="1844"/>
      <c r="CC116" s="1845"/>
      <c r="CD116" s="1843" t="str">
        <f>IF(COUNTIF(CD115:CJ115,"")&gt;=7,"",IF(COUNTIF(CD115:CJ115,"●")&gt;=2,"OK","OUT"))</f>
        <v/>
      </c>
      <c r="CE116" s="1844"/>
      <c r="CF116" s="1844"/>
      <c r="CG116" s="1844"/>
      <c r="CH116" s="1844"/>
      <c r="CI116" s="1844"/>
      <c r="CJ116" s="1845"/>
      <c r="CK116" s="1846"/>
      <c r="CL116" s="1847"/>
      <c r="CM116" s="1847"/>
      <c r="CN116" s="1847"/>
      <c r="CO116" s="779"/>
      <c r="CP116" s="780"/>
      <c r="CR116" s="1841"/>
      <c r="CS116" s="773" t="s">
        <v>1957</v>
      </c>
      <c r="CT116" s="1162" t="str">
        <f>IF(COUNTIF(BC116:CN116,"OUT")&gt;=1,"OUT","OK")</f>
        <v>OK</v>
      </c>
      <c r="CU116" s="1153"/>
      <c r="CV116" s="1139"/>
      <c r="CX116" s="778" t="s">
        <v>1956</v>
      </c>
      <c r="CY116" s="1846"/>
      <c r="CZ116" s="1847"/>
      <c r="DA116" s="1847"/>
      <c r="DB116" s="1847"/>
      <c r="DC116" s="1847"/>
      <c r="DD116" s="1848"/>
      <c r="DE116" s="1843" t="str">
        <f t="shared" ref="DE116" si="1474">IF(COUNTIF(DE115:DK115,"")&gt;=7,"",IF(COUNTIF(DE115:DK115,"●")&gt;=2,"OK","OUT"))</f>
        <v/>
      </c>
      <c r="DF116" s="1844"/>
      <c r="DG116" s="1844"/>
      <c r="DH116" s="1844"/>
      <c r="DI116" s="1844"/>
      <c r="DJ116" s="1844"/>
      <c r="DK116" s="1845"/>
      <c r="DL116" s="1843" t="str">
        <f t="shared" ref="DL116" si="1475">IF(COUNTIF(DL115:DR115,"")&gt;=7,"",IF(COUNTIF(DL115:DR115,"●")&gt;=2,"OK","OUT"))</f>
        <v/>
      </c>
      <c r="DM116" s="1844"/>
      <c r="DN116" s="1844"/>
      <c r="DO116" s="1844"/>
      <c r="DP116" s="1844"/>
      <c r="DQ116" s="1844"/>
      <c r="DR116" s="1845"/>
      <c r="DS116" s="1843" t="str">
        <f t="shared" ref="DS116" si="1476">IF(COUNTIF(DS115:DY115,"")&gt;=7,"",IF(COUNTIF(DS115:DY115,"●")&gt;=2,"OK","OUT"))</f>
        <v/>
      </c>
      <c r="DT116" s="1844"/>
      <c r="DU116" s="1844"/>
      <c r="DV116" s="1844"/>
      <c r="DW116" s="1844"/>
      <c r="DX116" s="1844"/>
      <c r="DY116" s="1845"/>
      <c r="DZ116" s="1843" t="str">
        <f>IF(COUNTIF(DZ115:EF115,"")&gt;=7,"",IF(COUNTIF(DZ115:EF115,"●")&gt;=2,"OK","OUT"))</f>
        <v/>
      </c>
      <c r="EA116" s="1844"/>
      <c r="EB116" s="1844"/>
      <c r="EC116" s="1844"/>
      <c r="ED116" s="1844"/>
      <c r="EE116" s="1844"/>
      <c r="EF116" s="1845"/>
      <c r="EG116" s="1846"/>
      <c r="EH116" s="1847"/>
      <c r="EI116" s="1847"/>
      <c r="EJ116" s="1847"/>
      <c r="EK116" s="779"/>
      <c r="EL116" s="780"/>
      <c r="EN116" s="1841"/>
      <c r="EO116" s="773" t="s">
        <v>1957</v>
      </c>
      <c r="EP116" s="1162" t="str">
        <f>IF(COUNTIF(CY116:EJ116,"OUT")&gt;=1,"OUT","OK")</f>
        <v>OK</v>
      </c>
      <c r="EQ116" s="1153"/>
      <c r="ER116" s="752"/>
      <c r="ES116" s="752"/>
      <c r="ET116" s="752"/>
      <c r="EU116" s="752"/>
      <c r="EV116" s="752"/>
      <c r="EW116" s="752"/>
    </row>
    <row r="117" spans="1:153" ht="14.25" thickBot="1">
      <c r="A117" s="1139" t="str">
        <f t="shared" si="1352"/>
        <v>対象期間</v>
      </c>
      <c r="AN117" s="1143"/>
      <c r="AX117" s="708"/>
      <c r="AY117" s="708"/>
      <c r="AZ117" s="708"/>
      <c r="CM117" s="1143"/>
      <c r="CV117" s="1139" t="str">
        <f t="shared" si="1353"/>
        <v>対象期間</v>
      </c>
      <c r="EI117" s="1143"/>
      <c r="ER117" s="708"/>
      <c r="ES117" s="708"/>
      <c r="ET117" s="708"/>
      <c r="EU117" s="708"/>
      <c r="EV117" s="708"/>
      <c r="EW117" s="708"/>
    </row>
    <row r="118" spans="1:153" ht="13.5" customHeight="1">
      <c r="A118" s="1139" t="str">
        <f t="shared" ref="A118:A125" si="1477">IF($AU$118="","","対象期間")</f>
        <v>対象期間</v>
      </c>
      <c r="C118" s="733" t="s">
        <v>917</v>
      </c>
      <c r="D118" s="1819">
        <f>D110+MONTH(1)</f>
        <v>5</v>
      </c>
      <c r="E118" s="1820"/>
      <c r="F118" s="1820"/>
      <c r="G118" s="1820"/>
      <c r="H118" s="1820"/>
      <c r="I118" s="1820"/>
      <c r="J118" s="1820"/>
      <c r="K118" s="1820"/>
      <c r="L118" s="1820"/>
      <c r="M118" s="1820"/>
      <c r="N118" s="1820"/>
      <c r="O118" s="1820"/>
      <c r="P118" s="1820"/>
      <c r="Q118" s="1820"/>
      <c r="R118" s="1820"/>
      <c r="S118" s="1820"/>
      <c r="T118" s="1820"/>
      <c r="U118" s="1820"/>
      <c r="V118" s="1820"/>
      <c r="W118" s="1820"/>
      <c r="X118" s="1820"/>
      <c r="Y118" s="1820"/>
      <c r="Z118" s="1820"/>
      <c r="AA118" s="1820"/>
      <c r="AB118" s="1820"/>
      <c r="AC118" s="1820"/>
      <c r="AD118" s="1820"/>
      <c r="AE118" s="1820"/>
      <c r="AF118" s="1820"/>
      <c r="AG118" s="1820"/>
      <c r="AH118" s="1820"/>
      <c r="AI118" s="1836">
        <f>D118+1</f>
        <v>6</v>
      </c>
      <c r="AJ118" s="1837"/>
      <c r="AK118" s="1837"/>
      <c r="AL118" s="1837"/>
      <c r="AM118" s="1837"/>
      <c r="AN118" s="1837"/>
      <c r="AO118" s="1842"/>
      <c r="AP118" s="1821" t="s">
        <v>918</v>
      </c>
      <c r="AQ118" s="1824" t="s">
        <v>919</v>
      </c>
      <c r="AS118" s="1827" t="s">
        <v>920</v>
      </c>
      <c r="AT118" s="734" t="s">
        <v>921</v>
      </c>
      <c r="AU118" s="735">
        <f>IF(IF(MONTH(入力表!$E$6)=12,YEAR(入力表!$E$6)+1&amp;"01",YEAR(入力表!$E$6)&amp;TEXT(MONTH(入力表!$E$6)+1,"00"))&gt;YEAR($D118)&amp;TEXT(MONTH($D118),"00"),COUNTIF(D122:AH122,"")+COUNTIF(D122:AH122,"○"),"")</f>
        <v>31</v>
      </c>
      <c r="AV118" s="1137"/>
      <c r="AX118" s="708"/>
      <c r="AY118" s="708"/>
      <c r="AZ118" s="708"/>
      <c r="BB118" s="733" t="s">
        <v>917</v>
      </c>
      <c r="BC118" s="1819">
        <f>BC110+MONTH(1)</f>
        <v>5</v>
      </c>
      <c r="BD118" s="1820"/>
      <c r="BE118" s="1820"/>
      <c r="BF118" s="1820"/>
      <c r="BG118" s="1820"/>
      <c r="BH118" s="1820"/>
      <c r="BI118" s="1820"/>
      <c r="BJ118" s="1820"/>
      <c r="BK118" s="1820"/>
      <c r="BL118" s="1820"/>
      <c r="BM118" s="1820"/>
      <c r="BN118" s="1820"/>
      <c r="BO118" s="1820"/>
      <c r="BP118" s="1820"/>
      <c r="BQ118" s="1820"/>
      <c r="BR118" s="1820"/>
      <c r="BS118" s="1820"/>
      <c r="BT118" s="1820"/>
      <c r="BU118" s="1820"/>
      <c r="BV118" s="1820"/>
      <c r="BW118" s="1820"/>
      <c r="BX118" s="1820"/>
      <c r="BY118" s="1820"/>
      <c r="BZ118" s="1820"/>
      <c r="CA118" s="1820"/>
      <c r="CB118" s="1820"/>
      <c r="CC118" s="1820"/>
      <c r="CD118" s="1820"/>
      <c r="CE118" s="1820"/>
      <c r="CF118" s="1820"/>
      <c r="CG118" s="1820"/>
      <c r="CH118" s="1836">
        <f>BC118+1</f>
        <v>6</v>
      </c>
      <c r="CI118" s="1837"/>
      <c r="CJ118" s="1837"/>
      <c r="CK118" s="1837"/>
      <c r="CL118" s="1837"/>
      <c r="CM118" s="1837"/>
      <c r="CN118" s="1842"/>
      <c r="CO118" s="1821" t="s">
        <v>918</v>
      </c>
      <c r="CP118" s="1824" t="s">
        <v>919</v>
      </c>
      <c r="CR118" s="1827" t="s">
        <v>920</v>
      </c>
      <c r="CS118" s="734" t="s">
        <v>921</v>
      </c>
      <c r="CT118" s="735">
        <f>IF(IF(MONTH(入力表!$E$6)=12,YEAR(入力表!$E$6)+1&amp;"01",YEAR(入力表!$E$6)&amp;TEXT(MONTH(入力表!$E$6)+1,"00"))&gt;YEAR($D118)&amp;TEXT(MONTH($D118),"00"),COUNTIF(BC122:CG122,"")+COUNTIF(BC122:CG122,"○"),"")</f>
        <v>31</v>
      </c>
      <c r="CU118" s="1137"/>
      <c r="CV118" s="1139" t="str">
        <f t="shared" ref="CV118:CV125" si="1478">IF($AU$118="","","対象期間")</f>
        <v>対象期間</v>
      </c>
      <c r="CX118" s="733" t="s">
        <v>917</v>
      </c>
      <c r="CY118" s="1819">
        <f>CY110+MONTH(1)</f>
        <v>5</v>
      </c>
      <c r="CZ118" s="1820"/>
      <c r="DA118" s="1820"/>
      <c r="DB118" s="1820"/>
      <c r="DC118" s="1820"/>
      <c r="DD118" s="1820"/>
      <c r="DE118" s="1820"/>
      <c r="DF118" s="1820"/>
      <c r="DG118" s="1820"/>
      <c r="DH118" s="1820"/>
      <c r="DI118" s="1820"/>
      <c r="DJ118" s="1820"/>
      <c r="DK118" s="1820"/>
      <c r="DL118" s="1820"/>
      <c r="DM118" s="1820"/>
      <c r="DN118" s="1820"/>
      <c r="DO118" s="1820"/>
      <c r="DP118" s="1820"/>
      <c r="DQ118" s="1820"/>
      <c r="DR118" s="1820"/>
      <c r="DS118" s="1820"/>
      <c r="DT118" s="1820"/>
      <c r="DU118" s="1820"/>
      <c r="DV118" s="1820"/>
      <c r="DW118" s="1820"/>
      <c r="DX118" s="1820"/>
      <c r="DY118" s="1820"/>
      <c r="DZ118" s="1820"/>
      <c r="EA118" s="1820"/>
      <c r="EB118" s="1820"/>
      <c r="EC118" s="1820"/>
      <c r="ED118" s="1836">
        <f>CY118+1</f>
        <v>6</v>
      </c>
      <c r="EE118" s="1837"/>
      <c r="EF118" s="1837"/>
      <c r="EG118" s="1837"/>
      <c r="EH118" s="1837"/>
      <c r="EI118" s="1837"/>
      <c r="EJ118" s="1842"/>
      <c r="EK118" s="1821" t="s">
        <v>918</v>
      </c>
      <c r="EL118" s="1824" t="s">
        <v>919</v>
      </c>
      <c r="EN118" s="1827" t="s">
        <v>920</v>
      </c>
      <c r="EO118" s="734" t="s">
        <v>921</v>
      </c>
      <c r="EP118" s="735">
        <f>IF(IF(MONTH(入力表!$E$6)=12,YEAR(入力表!$E$6)+1&amp;"01",YEAR(入力表!$E$6)&amp;TEXT(MONTH(入力表!$E$6)+1,"00"))&gt;YEAR($D118)&amp;TEXT(MONTH($D118),"00"),COUNTIF(CY122:EC122,"")+COUNTIF(CY122:EC122,"○"),"")</f>
        <v>31</v>
      </c>
      <c r="EQ118" s="1137"/>
      <c r="ER118" s="708"/>
      <c r="ES118" s="708"/>
      <c r="ET118" s="708"/>
      <c r="EU118" s="708"/>
      <c r="EV118" s="708"/>
      <c r="EW118" s="708"/>
    </row>
    <row r="119" spans="1:153" ht="14.25" thickBot="1">
      <c r="A119" s="1139" t="str">
        <f t="shared" si="1477"/>
        <v>対象期間</v>
      </c>
      <c r="C119" s="736" t="s">
        <v>922</v>
      </c>
      <c r="D119" s="774">
        <f>DATE($M$7,D118,1)</f>
        <v>45778</v>
      </c>
      <c r="E119" s="774">
        <f>D119+1</f>
        <v>45779</v>
      </c>
      <c r="F119" s="774">
        <f t="shared" ref="F119" si="1479">E119+1</f>
        <v>45780</v>
      </c>
      <c r="G119" s="737">
        <f t="shared" ref="G119" si="1480">F119+1</f>
        <v>45781</v>
      </c>
      <c r="H119" s="737">
        <f t="shared" ref="H119" si="1481">G119+1</f>
        <v>45782</v>
      </c>
      <c r="I119" s="737">
        <f t="shared" ref="I119" si="1482">H119+1</f>
        <v>45783</v>
      </c>
      <c r="J119" s="737">
        <f t="shared" ref="J119" si="1483">I119+1</f>
        <v>45784</v>
      </c>
      <c r="K119" s="737">
        <f t="shared" ref="K119" si="1484">J119+1</f>
        <v>45785</v>
      </c>
      <c r="L119" s="737">
        <f t="shared" ref="L119" si="1485">K119+1</f>
        <v>45786</v>
      </c>
      <c r="M119" s="737">
        <f t="shared" ref="M119" si="1486">L119+1</f>
        <v>45787</v>
      </c>
      <c r="N119" s="737">
        <f t="shared" ref="N119" si="1487">M119+1</f>
        <v>45788</v>
      </c>
      <c r="O119" s="737">
        <f t="shared" ref="O119" si="1488">N119+1</f>
        <v>45789</v>
      </c>
      <c r="P119" s="737">
        <f t="shared" ref="P119" si="1489">O119+1</f>
        <v>45790</v>
      </c>
      <c r="Q119" s="737">
        <f t="shared" ref="Q119" si="1490">P119+1</f>
        <v>45791</v>
      </c>
      <c r="R119" s="737">
        <f t="shared" ref="R119" si="1491">Q119+1</f>
        <v>45792</v>
      </c>
      <c r="S119" s="737">
        <f t="shared" ref="S119" si="1492">R119+1</f>
        <v>45793</v>
      </c>
      <c r="T119" s="737">
        <f t="shared" ref="T119" si="1493">S119+1</f>
        <v>45794</v>
      </c>
      <c r="U119" s="737">
        <f t="shared" ref="U119" si="1494">T119+1</f>
        <v>45795</v>
      </c>
      <c r="V119" s="737">
        <f t="shared" ref="V119" si="1495">U119+1</f>
        <v>45796</v>
      </c>
      <c r="W119" s="737">
        <f t="shared" ref="W119" si="1496">V119+1</f>
        <v>45797</v>
      </c>
      <c r="X119" s="737">
        <f t="shared" ref="X119" si="1497">W119+1</f>
        <v>45798</v>
      </c>
      <c r="Y119" s="737">
        <f t="shared" ref="Y119" si="1498">X119+1</f>
        <v>45799</v>
      </c>
      <c r="Z119" s="737">
        <f t="shared" ref="Z119" si="1499">Y119+1</f>
        <v>45800</v>
      </c>
      <c r="AA119" s="737">
        <f t="shared" ref="AA119" si="1500">Z119+1</f>
        <v>45801</v>
      </c>
      <c r="AB119" s="737">
        <f t="shared" ref="AB119" si="1501">AA119+1</f>
        <v>45802</v>
      </c>
      <c r="AC119" s="737">
        <f t="shared" ref="AC119" si="1502">AB119+1</f>
        <v>45803</v>
      </c>
      <c r="AD119" s="737">
        <f t="shared" ref="AD119" si="1503">AC119+1</f>
        <v>45804</v>
      </c>
      <c r="AE119" s="737">
        <f t="shared" ref="AE119" si="1504">AD119+1</f>
        <v>45805</v>
      </c>
      <c r="AF119" s="737">
        <f t="shared" ref="AF119" si="1505">AE119+1</f>
        <v>45806</v>
      </c>
      <c r="AG119" s="737">
        <f t="shared" ref="AG119" si="1506">AF119+1</f>
        <v>45807</v>
      </c>
      <c r="AH119" s="1148">
        <f t="shared" ref="AH119" si="1507">AG119+1</f>
        <v>45808</v>
      </c>
      <c r="AI119" s="1168">
        <f t="shared" ref="AI119" si="1508">AH119+1</f>
        <v>45809</v>
      </c>
      <c r="AJ119" s="1168">
        <f t="shared" ref="AJ119" si="1509">AI119+1</f>
        <v>45810</v>
      </c>
      <c r="AK119" s="1168">
        <f t="shared" ref="AK119" si="1510">AJ119+1</f>
        <v>45811</v>
      </c>
      <c r="AL119" s="1168">
        <f t="shared" ref="AL119" si="1511">AK119+1</f>
        <v>45812</v>
      </c>
      <c r="AM119" s="1168">
        <f t="shared" ref="AM119" si="1512">AL119+1</f>
        <v>45813</v>
      </c>
      <c r="AN119" s="1168">
        <f t="shared" ref="AN119" si="1513">AM119+1</f>
        <v>45814</v>
      </c>
      <c r="AO119" s="1168">
        <f t="shared" ref="AO119" si="1514">AN119+1</f>
        <v>45815</v>
      </c>
      <c r="AP119" s="1822"/>
      <c r="AQ119" s="1825"/>
      <c r="AS119" s="1827"/>
      <c r="AT119" s="734" t="s">
        <v>923</v>
      </c>
      <c r="AU119" s="739">
        <f>IF(IF(MONTH(入力表!$E$6)=12,YEAR(入力表!$E$6)+1&amp;"01",YEAR(入力表!$E$6)&amp;TEXT(MONTH(入力表!$E$6)+1,"00"))&gt;YEAR($D118)&amp;TEXT(MONTH($D118),"00"),COUNTIF(D122:AH122,"○"),"")</f>
        <v>0</v>
      </c>
      <c r="AX119" s="708"/>
      <c r="AY119" s="708"/>
      <c r="AZ119" s="708"/>
      <c r="BB119" s="736" t="s">
        <v>922</v>
      </c>
      <c r="BC119" s="774">
        <f>DATE($M$7,BC118,1)</f>
        <v>45778</v>
      </c>
      <c r="BD119" s="774">
        <f>BC119+1</f>
        <v>45779</v>
      </c>
      <c r="BE119" s="774">
        <f t="shared" ref="BE119" si="1515">BD119+1</f>
        <v>45780</v>
      </c>
      <c r="BF119" s="737">
        <f t="shared" ref="BF119" si="1516">BE119+1</f>
        <v>45781</v>
      </c>
      <c r="BG119" s="737">
        <f t="shared" ref="BG119" si="1517">BF119+1</f>
        <v>45782</v>
      </c>
      <c r="BH119" s="737">
        <f t="shared" ref="BH119" si="1518">BG119+1</f>
        <v>45783</v>
      </c>
      <c r="BI119" s="737">
        <f t="shared" ref="BI119" si="1519">BH119+1</f>
        <v>45784</v>
      </c>
      <c r="BJ119" s="737">
        <f t="shared" ref="BJ119" si="1520">BI119+1</f>
        <v>45785</v>
      </c>
      <c r="BK119" s="737">
        <f t="shared" ref="BK119" si="1521">BJ119+1</f>
        <v>45786</v>
      </c>
      <c r="BL119" s="737">
        <f t="shared" ref="BL119" si="1522">BK119+1</f>
        <v>45787</v>
      </c>
      <c r="BM119" s="737">
        <f t="shared" ref="BM119" si="1523">BL119+1</f>
        <v>45788</v>
      </c>
      <c r="BN119" s="737">
        <f t="shared" ref="BN119" si="1524">BM119+1</f>
        <v>45789</v>
      </c>
      <c r="BO119" s="737">
        <f t="shared" ref="BO119" si="1525">BN119+1</f>
        <v>45790</v>
      </c>
      <c r="BP119" s="737">
        <f t="shared" ref="BP119" si="1526">BO119+1</f>
        <v>45791</v>
      </c>
      <c r="BQ119" s="737">
        <f t="shared" ref="BQ119" si="1527">BP119+1</f>
        <v>45792</v>
      </c>
      <c r="BR119" s="737">
        <f t="shared" ref="BR119" si="1528">BQ119+1</f>
        <v>45793</v>
      </c>
      <c r="BS119" s="737">
        <f t="shared" ref="BS119" si="1529">BR119+1</f>
        <v>45794</v>
      </c>
      <c r="BT119" s="737">
        <f t="shared" ref="BT119" si="1530">BS119+1</f>
        <v>45795</v>
      </c>
      <c r="BU119" s="737">
        <f t="shared" ref="BU119" si="1531">BT119+1</f>
        <v>45796</v>
      </c>
      <c r="BV119" s="737">
        <f t="shared" ref="BV119" si="1532">BU119+1</f>
        <v>45797</v>
      </c>
      <c r="BW119" s="737">
        <f t="shared" ref="BW119" si="1533">BV119+1</f>
        <v>45798</v>
      </c>
      <c r="BX119" s="737">
        <f t="shared" ref="BX119" si="1534">BW119+1</f>
        <v>45799</v>
      </c>
      <c r="BY119" s="737">
        <f t="shared" ref="BY119" si="1535">BX119+1</f>
        <v>45800</v>
      </c>
      <c r="BZ119" s="737">
        <f t="shared" ref="BZ119" si="1536">BY119+1</f>
        <v>45801</v>
      </c>
      <c r="CA119" s="737">
        <f t="shared" ref="CA119" si="1537">BZ119+1</f>
        <v>45802</v>
      </c>
      <c r="CB119" s="737">
        <f t="shared" ref="CB119" si="1538">CA119+1</f>
        <v>45803</v>
      </c>
      <c r="CC119" s="737">
        <f t="shared" ref="CC119" si="1539">CB119+1</f>
        <v>45804</v>
      </c>
      <c r="CD119" s="737">
        <f t="shared" ref="CD119" si="1540">CC119+1</f>
        <v>45805</v>
      </c>
      <c r="CE119" s="737">
        <f t="shared" ref="CE119" si="1541">CD119+1</f>
        <v>45806</v>
      </c>
      <c r="CF119" s="737">
        <f t="shared" ref="CF119" si="1542">CE119+1</f>
        <v>45807</v>
      </c>
      <c r="CG119" s="1148">
        <f t="shared" ref="CG119" si="1543">CF119+1</f>
        <v>45808</v>
      </c>
      <c r="CH119" s="1168">
        <f t="shared" ref="CH119" si="1544">CG119+1</f>
        <v>45809</v>
      </c>
      <c r="CI119" s="1168">
        <f t="shared" ref="CI119" si="1545">CH119+1</f>
        <v>45810</v>
      </c>
      <c r="CJ119" s="1168">
        <f t="shared" ref="CJ119" si="1546">CI119+1</f>
        <v>45811</v>
      </c>
      <c r="CK119" s="1168">
        <f t="shared" ref="CK119" si="1547">CJ119+1</f>
        <v>45812</v>
      </c>
      <c r="CL119" s="1168">
        <f t="shared" ref="CL119" si="1548">CK119+1</f>
        <v>45813</v>
      </c>
      <c r="CM119" s="1168">
        <f t="shared" ref="CM119" si="1549">CL119+1</f>
        <v>45814</v>
      </c>
      <c r="CN119" s="1168">
        <f t="shared" ref="CN119" si="1550">CM119+1</f>
        <v>45815</v>
      </c>
      <c r="CO119" s="1822"/>
      <c r="CP119" s="1825"/>
      <c r="CR119" s="1827"/>
      <c r="CS119" s="734" t="s">
        <v>923</v>
      </c>
      <c r="CT119" s="739">
        <f>IF(IF(MONTH(入力表!$E$6)=12,YEAR(入力表!$E$6)+1&amp;"01",YEAR(入力表!$E$6)&amp;TEXT(MONTH(入力表!$E$6)+1,"00"))&gt;YEAR($D118)&amp;TEXT(MONTH($D118),"00"),COUNTIF(BC122:CG122,"○"),"")</f>
        <v>0</v>
      </c>
      <c r="CV119" s="1139" t="str">
        <f t="shared" si="1478"/>
        <v>対象期間</v>
      </c>
      <c r="CX119" s="736" t="s">
        <v>922</v>
      </c>
      <c r="CY119" s="774">
        <f>DATE($M$7,CY118,1)</f>
        <v>45778</v>
      </c>
      <c r="CZ119" s="774">
        <f>CY119+1</f>
        <v>45779</v>
      </c>
      <c r="DA119" s="774">
        <f t="shared" ref="DA119" si="1551">CZ119+1</f>
        <v>45780</v>
      </c>
      <c r="DB119" s="737">
        <f t="shared" ref="DB119" si="1552">DA119+1</f>
        <v>45781</v>
      </c>
      <c r="DC119" s="737">
        <f t="shared" ref="DC119" si="1553">DB119+1</f>
        <v>45782</v>
      </c>
      <c r="DD119" s="737">
        <f t="shared" ref="DD119" si="1554">DC119+1</f>
        <v>45783</v>
      </c>
      <c r="DE119" s="737">
        <f t="shared" ref="DE119" si="1555">DD119+1</f>
        <v>45784</v>
      </c>
      <c r="DF119" s="737">
        <f t="shared" ref="DF119" si="1556">DE119+1</f>
        <v>45785</v>
      </c>
      <c r="DG119" s="737">
        <f t="shared" ref="DG119" si="1557">DF119+1</f>
        <v>45786</v>
      </c>
      <c r="DH119" s="737">
        <f t="shared" ref="DH119" si="1558">DG119+1</f>
        <v>45787</v>
      </c>
      <c r="DI119" s="737">
        <f t="shared" ref="DI119" si="1559">DH119+1</f>
        <v>45788</v>
      </c>
      <c r="DJ119" s="737">
        <f t="shared" ref="DJ119" si="1560">DI119+1</f>
        <v>45789</v>
      </c>
      <c r="DK119" s="737">
        <f t="shared" ref="DK119" si="1561">DJ119+1</f>
        <v>45790</v>
      </c>
      <c r="DL119" s="737">
        <f t="shared" ref="DL119" si="1562">DK119+1</f>
        <v>45791</v>
      </c>
      <c r="DM119" s="737">
        <f t="shared" ref="DM119" si="1563">DL119+1</f>
        <v>45792</v>
      </c>
      <c r="DN119" s="737">
        <f t="shared" ref="DN119" si="1564">DM119+1</f>
        <v>45793</v>
      </c>
      <c r="DO119" s="737">
        <f t="shared" ref="DO119" si="1565">DN119+1</f>
        <v>45794</v>
      </c>
      <c r="DP119" s="737">
        <f t="shared" ref="DP119" si="1566">DO119+1</f>
        <v>45795</v>
      </c>
      <c r="DQ119" s="737">
        <f t="shared" ref="DQ119" si="1567">DP119+1</f>
        <v>45796</v>
      </c>
      <c r="DR119" s="737">
        <f t="shared" ref="DR119" si="1568">DQ119+1</f>
        <v>45797</v>
      </c>
      <c r="DS119" s="737">
        <f t="shared" ref="DS119" si="1569">DR119+1</f>
        <v>45798</v>
      </c>
      <c r="DT119" s="737">
        <f t="shared" ref="DT119" si="1570">DS119+1</f>
        <v>45799</v>
      </c>
      <c r="DU119" s="737">
        <f t="shared" ref="DU119" si="1571">DT119+1</f>
        <v>45800</v>
      </c>
      <c r="DV119" s="737">
        <f t="shared" ref="DV119" si="1572">DU119+1</f>
        <v>45801</v>
      </c>
      <c r="DW119" s="737">
        <f t="shared" ref="DW119" si="1573">DV119+1</f>
        <v>45802</v>
      </c>
      <c r="DX119" s="737">
        <f t="shared" ref="DX119" si="1574">DW119+1</f>
        <v>45803</v>
      </c>
      <c r="DY119" s="737">
        <f t="shared" ref="DY119" si="1575">DX119+1</f>
        <v>45804</v>
      </c>
      <c r="DZ119" s="737">
        <f t="shared" ref="DZ119" si="1576">DY119+1</f>
        <v>45805</v>
      </c>
      <c r="EA119" s="737">
        <f t="shared" ref="EA119" si="1577">DZ119+1</f>
        <v>45806</v>
      </c>
      <c r="EB119" s="737">
        <f t="shared" ref="EB119" si="1578">EA119+1</f>
        <v>45807</v>
      </c>
      <c r="EC119" s="1148">
        <f t="shared" ref="EC119" si="1579">EB119+1</f>
        <v>45808</v>
      </c>
      <c r="ED119" s="1168">
        <f t="shared" ref="ED119" si="1580">EC119+1</f>
        <v>45809</v>
      </c>
      <c r="EE119" s="1168">
        <f t="shared" ref="EE119" si="1581">ED119+1</f>
        <v>45810</v>
      </c>
      <c r="EF119" s="1168">
        <f t="shared" ref="EF119" si="1582">EE119+1</f>
        <v>45811</v>
      </c>
      <c r="EG119" s="1168">
        <f t="shared" ref="EG119" si="1583">EF119+1</f>
        <v>45812</v>
      </c>
      <c r="EH119" s="1168">
        <f t="shared" ref="EH119" si="1584">EG119+1</f>
        <v>45813</v>
      </c>
      <c r="EI119" s="1168">
        <f t="shared" ref="EI119" si="1585">EH119+1</f>
        <v>45814</v>
      </c>
      <c r="EJ119" s="1168">
        <f t="shared" ref="EJ119" si="1586">EI119+1</f>
        <v>45815</v>
      </c>
      <c r="EK119" s="1822"/>
      <c r="EL119" s="1825"/>
      <c r="EN119" s="1827"/>
      <c r="EO119" s="734" t="s">
        <v>923</v>
      </c>
      <c r="EP119" s="739">
        <f>IF(IF(MONTH(入力表!$E$6)=12,YEAR(入力表!$E$6)+1&amp;"01",YEAR(入力表!$E$6)&amp;TEXT(MONTH(入力表!$E$6)+1,"00"))&gt;YEAR($D118)&amp;TEXT(MONTH($D118),"00"),COUNTIF(CY122:EC122,"○"),"")</f>
        <v>0</v>
      </c>
      <c r="ER119" s="708"/>
      <c r="ES119" s="708"/>
      <c r="ET119" s="708"/>
      <c r="EU119" s="708"/>
      <c r="EV119" s="708"/>
      <c r="EW119" s="708"/>
    </row>
    <row r="120" spans="1:153" ht="14.25" thickBot="1">
      <c r="A120" s="1139" t="str">
        <f t="shared" si="1477"/>
        <v>対象期間</v>
      </c>
      <c r="C120" s="736" t="s">
        <v>924</v>
      </c>
      <c r="D120" s="1146" t="str">
        <f>TEXT(WEEKDAY(+D119),"aaa")</f>
        <v>木</v>
      </c>
      <c r="E120" s="1146" t="str">
        <f>TEXT(WEEKDAY(+E119),"aaa")</f>
        <v>金</v>
      </c>
      <c r="F120" s="1146" t="str">
        <f t="shared" ref="F120:AE120" si="1587">TEXT(WEEKDAY(+F119),"aaa")</f>
        <v>土</v>
      </c>
      <c r="G120" s="1147" t="str">
        <f t="shared" si="1587"/>
        <v>日</v>
      </c>
      <c r="H120" s="1147" t="str">
        <f t="shared" si="1587"/>
        <v>月</v>
      </c>
      <c r="I120" s="1147" t="str">
        <f t="shared" si="1587"/>
        <v>火</v>
      </c>
      <c r="J120" s="1147" t="str">
        <f t="shared" si="1587"/>
        <v>水</v>
      </c>
      <c r="K120" s="1147" t="str">
        <f t="shared" si="1587"/>
        <v>木</v>
      </c>
      <c r="L120" s="1147" t="str">
        <f t="shared" si="1587"/>
        <v>金</v>
      </c>
      <c r="M120" s="1147" t="str">
        <f t="shared" si="1587"/>
        <v>土</v>
      </c>
      <c r="N120" s="1147" t="str">
        <f t="shared" si="1587"/>
        <v>日</v>
      </c>
      <c r="O120" s="1147" t="str">
        <f t="shared" si="1587"/>
        <v>月</v>
      </c>
      <c r="P120" s="1147" t="str">
        <f t="shared" si="1587"/>
        <v>火</v>
      </c>
      <c r="Q120" s="1147" t="str">
        <f t="shared" si="1587"/>
        <v>水</v>
      </c>
      <c r="R120" s="1147" t="str">
        <f t="shared" si="1587"/>
        <v>木</v>
      </c>
      <c r="S120" s="1147" t="str">
        <f t="shared" si="1587"/>
        <v>金</v>
      </c>
      <c r="T120" s="1147" t="str">
        <f t="shared" si="1587"/>
        <v>土</v>
      </c>
      <c r="U120" s="1147" t="str">
        <f t="shared" si="1587"/>
        <v>日</v>
      </c>
      <c r="V120" s="1147" t="str">
        <f t="shared" si="1587"/>
        <v>月</v>
      </c>
      <c r="W120" s="1147" t="str">
        <f t="shared" si="1587"/>
        <v>火</v>
      </c>
      <c r="X120" s="1147" t="str">
        <f t="shared" si="1587"/>
        <v>水</v>
      </c>
      <c r="Y120" s="1147" t="str">
        <f t="shared" si="1587"/>
        <v>木</v>
      </c>
      <c r="Z120" s="1147" t="str">
        <f t="shared" si="1587"/>
        <v>金</v>
      </c>
      <c r="AA120" s="1147" t="str">
        <f t="shared" si="1587"/>
        <v>土</v>
      </c>
      <c r="AB120" s="1147" t="str">
        <f t="shared" si="1587"/>
        <v>日</v>
      </c>
      <c r="AC120" s="1147" t="str">
        <f t="shared" si="1587"/>
        <v>月</v>
      </c>
      <c r="AD120" s="1147" t="str">
        <f t="shared" si="1587"/>
        <v>火</v>
      </c>
      <c r="AE120" s="1147" t="str">
        <f t="shared" si="1587"/>
        <v>水</v>
      </c>
      <c r="AF120" s="1147" t="str">
        <f>IF(AF119="／","／",TEXT(WEEKDAY(+AF119),"aaa"))</f>
        <v>木</v>
      </c>
      <c r="AG120" s="1147" t="str">
        <f t="shared" ref="AG120:AO120" si="1588">IF(AG119="／","／",TEXT(WEEKDAY(+AG119),"aaa"))</f>
        <v>金</v>
      </c>
      <c r="AH120" s="1149" t="str">
        <f t="shared" si="1588"/>
        <v>土</v>
      </c>
      <c r="AI120" s="1170" t="str">
        <f t="shared" si="1588"/>
        <v>日</v>
      </c>
      <c r="AJ120" s="1170" t="str">
        <f t="shared" si="1588"/>
        <v>月</v>
      </c>
      <c r="AK120" s="1170" t="str">
        <f t="shared" si="1588"/>
        <v>火</v>
      </c>
      <c r="AL120" s="1170" t="str">
        <f t="shared" si="1588"/>
        <v>水</v>
      </c>
      <c r="AM120" s="1170" t="str">
        <f t="shared" si="1588"/>
        <v>木</v>
      </c>
      <c r="AN120" s="1170" t="str">
        <f t="shared" si="1588"/>
        <v>金</v>
      </c>
      <c r="AO120" s="1170" t="str">
        <f t="shared" si="1588"/>
        <v>土</v>
      </c>
      <c r="AP120" s="1822"/>
      <c r="AQ120" s="1825"/>
      <c r="AS120" s="1827"/>
      <c r="AT120" s="734" t="s">
        <v>925</v>
      </c>
      <c r="AU120" s="740">
        <f>IFERROR(+AU119/AU118,"")</f>
        <v>0</v>
      </c>
      <c r="AV120" s="741" t="str">
        <f>IF(AU120="","",IF(AU120&gt;=0.285,"4週8休以上",IF(AU120&gt;=0.25,"4週7休以上4週8休未満",IF(AU120&gt;=0.214,"4週6休以上4週7休未満",IF(0.214&gt;AU120,"4週6休未満")))))</f>
        <v>4週6休未満</v>
      </c>
      <c r="AX120" s="708"/>
      <c r="AY120" s="708"/>
      <c r="AZ120" s="708"/>
      <c r="BB120" s="736" t="s">
        <v>924</v>
      </c>
      <c r="BC120" s="1184" t="str">
        <f>TEXT(WEEKDAY(+BC119),"aaa")</f>
        <v>木</v>
      </c>
      <c r="BD120" s="1184" t="str">
        <f>TEXT(WEEKDAY(+BD119),"aaa")</f>
        <v>金</v>
      </c>
      <c r="BE120" s="1184" t="str">
        <f t="shared" ref="BE120:CD120" si="1589">TEXT(WEEKDAY(+BE119),"aaa")</f>
        <v>土</v>
      </c>
      <c r="BF120" s="1185" t="str">
        <f t="shared" si="1589"/>
        <v>日</v>
      </c>
      <c r="BG120" s="1185" t="str">
        <f t="shared" si="1589"/>
        <v>月</v>
      </c>
      <c r="BH120" s="1185" t="str">
        <f t="shared" si="1589"/>
        <v>火</v>
      </c>
      <c r="BI120" s="1185" t="str">
        <f t="shared" si="1589"/>
        <v>水</v>
      </c>
      <c r="BJ120" s="1185" t="str">
        <f t="shared" si="1589"/>
        <v>木</v>
      </c>
      <c r="BK120" s="1185" t="str">
        <f t="shared" si="1589"/>
        <v>金</v>
      </c>
      <c r="BL120" s="1185" t="str">
        <f t="shared" si="1589"/>
        <v>土</v>
      </c>
      <c r="BM120" s="1185" t="str">
        <f t="shared" si="1589"/>
        <v>日</v>
      </c>
      <c r="BN120" s="1185" t="str">
        <f t="shared" si="1589"/>
        <v>月</v>
      </c>
      <c r="BO120" s="1185" t="str">
        <f t="shared" si="1589"/>
        <v>火</v>
      </c>
      <c r="BP120" s="1185" t="str">
        <f t="shared" si="1589"/>
        <v>水</v>
      </c>
      <c r="BQ120" s="1185" t="str">
        <f t="shared" si="1589"/>
        <v>木</v>
      </c>
      <c r="BR120" s="1185" t="str">
        <f t="shared" si="1589"/>
        <v>金</v>
      </c>
      <c r="BS120" s="1185" t="str">
        <f t="shared" si="1589"/>
        <v>土</v>
      </c>
      <c r="BT120" s="1185" t="str">
        <f t="shared" si="1589"/>
        <v>日</v>
      </c>
      <c r="BU120" s="1185" t="str">
        <f t="shared" si="1589"/>
        <v>月</v>
      </c>
      <c r="BV120" s="1185" t="str">
        <f t="shared" si="1589"/>
        <v>火</v>
      </c>
      <c r="BW120" s="1185" t="str">
        <f t="shared" si="1589"/>
        <v>水</v>
      </c>
      <c r="BX120" s="1185" t="str">
        <f t="shared" si="1589"/>
        <v>木</v>
      </c>
      <c r="BY120" s="1185" t="str">
        <f t="shared" si="1589"/>
        <v>金</v>
      </c>
      <c r="BZ120" s="1185" t="str">
        <f t="shared" si="1589"/>
        <v>土</v>
      </c>
      <c r="CA120" s="1185" t="str">
        <f t="shared" si="1589"/>
        <v>日</v>
      </c>
      <c r="CB120" s="1185" t="str">
        <f t="shared" si="1589"/>
        <v>月</v>
      </c>
      <c r="CC120" s="1185" t="str">
        <f t="shared" si="1589"/>
        <v>火</v>
      </c>
      <c r="CD120" s="1185" t="str">
        <f t="shared" si="1589"/>
        <v>水</v>
      </c>
      <c r="CE120" s="1185" t="str">
        <f>IF(CE119="／","／",TEXT(WEEKDAY(+CE119),"aaa"))</f>
        <v>木</v>
      </c>
      <c r="CF120" s="1185" t="str">
        <f t="shared" ref="CF120:CN120" si="1590">IF(CF119="／","／",TEXT(WEEKDAY(+CF119),"aaa"))</f>
        <v>金</v>
      </c>
      <c r="CG120" s="1149" t="str">
        <f t="shared" si="1590"/>
        <v>土</v>
      </c>
      <c r="CH120" s="1170" t="str">
        <f t="shared" si="1590"/>
        <v>日</v>
      </c>
      <c r="CI120" s="1170" t="str">
        <f t="shared" si="1590"/>
        <v>月</v>
      </c>
      <c r="CJ120" s="1170" t="str">
        <f t="shared" si="1590"/>
        <v>火</v>
      </c>
      <c r="CK120" s="1170" t="str">
        <f t="shared" si="1590"/>
        <v>水</v>
      </c>
      <c r="CL120" s="1170" t="str">
        <f t="shared" si="1590"/>
        <v>木</v>
      </c>
      <c r="CM120" s="1170" t="str">
        <f t="shared" si="1590"/>
        <v>金</v>
      </c>
      <c r="CN120" s="1170" t="str">
        <f t="shared" si="1590"/>
        <v>土</v>
      </c>
      <c r="CO120" s="1822"/>
      <c r="CP120" s="1825"/>
      <c r="CR120" s="1827"/>
      <c r="CS120" s="734" t="s">
        <v>925</v>
      </c>
      <c r="CT120" s="740">
        <f>IFERROR(+CT119/CT118,"")</f>
        <v>0</v>
      </c>
      <c r="CU120" s="741" t="str">
        <f>IF(CT120="","",IF(CT120&gt;=0.285,"4週8休以上",IF(CT120&gt;=0.25,"4週7休以上4週8休未満",IF(CT120&gt;=0.214,"4週6休以上4週7休未満",IF(0.214&gt;CT120,"4週6休未満")))))</f>
        <v>4週6休未満</v>
      </c>
      <c r="CV120" s="1139" t="str">
        <f t="shared" si="1478"/>
        <v>対象期間</v>
      </c>
      <c r="CX120" s="736" t="s">
        <v>924</v>
      </c>
      <c r="CY120" s="1184" t="str">
        <f>TEXT(WEEKDAY(+CY119),"aaa")</f>
        <v>木</v>
      </c>
      <c r="CZ120" s="1184" t="str">
        <f>TEXT(WEEKDAY(+CZ119),"aaa")</f>
        <v>金</v>
      </c>
      <c r="DA120" s="1184" t="str">
        <f t="shared" ref="DA120:DZ120" si="1591">TEXT(WEEKDAY(+DA119),"aaa")</f>
        <v>土</v>
      </c>
      <c r="DB120" s="1185" t="str">
        <f t="shared" si="1591"/>
        <v>日</v>
      </c>
      <c r="DC120" s="1185" t="str">
        <f t="shared" si="1591"/>
        <v>月</v>
      </c>
      <c r="DD120" s="1185" t="str">
        <f t="shared" si="1591"/>
        <v>火</v>
      </c>
      <c r="DE120" s="1185" t="str">
        <f t="shared" si="1591"/>
        <v>水</v>
      </c>
      <c r="DF120" s="1185" t="str">
        <f t="shared" si="1591"/>
        <v>木</v>
      </c>
      <c r="DG120" s="1185" t="str">
        <f t="shared" si="1591"/>
        <v>金</v>
      </c>
      <c r="DH120" s="1185" t="str">
        <f t="shared" si="1591"/>
        <v>土</v>
      </c>
      <c r="DI120" s="1185" t="str">
        <f t="shared" si="1591"/>
        <v>日</v>
      </c>
      <c r="DJ120" s="1185" t="str">
        <f t="shared" si="1591"/>
        <v>月</v>
      </c>
      <c r="DK120" s="1185" t="str">
        <f t="shared" si="1591"/>
        <v>火</v>
      </c>
      <c r="DL120" s="1185" t="str">
        <f t="shared" si="1591"/>
        <v>水</v>
      </c>
      <c r="DM120" s="1185" t="str">
        <f t="shared" si="1591"/>
        <v>木</v>
      </c>
      <c r="DN120" s="1185" t="str">
        <f t="shared" si="1591"/>
        <v>金</v>
      </c>
      <c r="DO120" s="1185" t="str">
        <f t="shared" si="1591"/>
        <v>土</v>
      </c>
      <c r="DP120" s="1185" t="str">
        <f t="shared" si="1591"/>
        <v>日</v>
      </c>
      <c r="DQ120" s="1185" t="str">
        <f t="shared" si="1591"/>
        <v>月</v>
      </c>
      <c r="DR120" s="1185" t="str">
        <f t="shared" si="1591"/>
        <v>火</v>
      </c>
      <c r="DS120" s="1185" t="str">
        <f t="shared" si="1591"/>
        <v>水</v>
      </c>
      <c r="DT120" s="1185" t="str">
        <f t="shared" si="1591"/>
        <v>木</v>
      </c>
      <c r="DU120" s="1185" t="str">
        <f t="shared" si="1591"/>
        <v>金</v>
      </c>
      <c r="DV120" s="1185" t="str">
        <f t="shared" si="1591"/>
        <v>土</v>
      </c>
      <c r="DW120" s="1185" t="str">
        <f t="shared" si="1591"/>
        <v>日</v>
      </c>
      <c r="DX120" s="1185" t="str">
        <f t="shared" si="1591"/>
        <v>月</v>
      </c>
      <c r="DY120" s="1185" t="str">
        <f t="shared" si="1591"/>
        <v>火</v>
      </c>
      <c r="DZ120" s="1185" t="str">
        <f t="shared" si="1591"/>
        <v>水</v>
      </c>
      <c r="EA120" s="1185" t="str">
        <f>IF(EA119="／","／",TEXT(WEEKDAY(+EA119),"aaa"))</f>
        <v>木</v>
      </c>
      <c r="EB120" s="1185" t="str">
        <f t="shared" ref="EB120:EJ120" si="1592">IF(EB119="／","／",TEXT(WEEKDAY(+EB119),"aaa"))</f>
        <v>金</v>
      </c>
      <c r="EC120" s="1149" t="str">
        <f t="shared" si="1592"/>
        <v>土</v>
      </c>
      <c r="ED120" s="1170" t="str">
        <f t="shared" si="1592"/>
        <v>日</v>
      </c>
      <c r="EE120" s="1170" t="str">
        <f t="shared" si="1592"/>
        <v>月</v>
      </c>
      <c r="EF120" s="1170" t="str">
        <f t="shared" si="1592"/>
        <v>火</v>
      </c>
      <c r="EG120" s="1170" t="str">
        <f t="shared" si="1592"/>
        <v>水</v>
      </c>
      <c r="EH120" s="1170" t="str">
        <f t="shared" si="1592"/>
        <v>木</v>
      </c>
      <c r="EI120" s="1170" t="str">
        <f t="shared" si="1592"/>
        <v>金</v>
      </c>
      <c r="EJ120" s="1170" t="str">
        <f t="shared" si="1592"/>
        <v>土</v>
      </c>
      <c r="EK120" s="1822"/>
      <c r="EL120" s="1825"/>
      <c r="EN120" s="1827"/>
      <c r="EO120" s="734" t="s">
        <v>925</v>
      </c>
      <c r="EP120" s="740">
        <f>IFERROR(+EP119/EP118,"")</f>
        <v>0</v>
      </c>
      <c r="EQ120" s="741" t="str">
        <f>IF(EP120="","",IF(EP120&gt;=0.285,"4週8休以上",IF(EP120&gt;=0.25,"4週7休以上4週8休未満",IF(EP120&gt;=0.214,"4週6休以上4週7休未満",IF(0.214&gt;EP120,"4週6休未満")))))</f>
        <v>4週6休未満</v>
      </c>
      <c r="ER120" s="708"/>
      <c r="ES120" s="708"/>
      <c r="ET120" s="708"/>
      <c r="EU120" s="708"/>
      <c r="EV120" s="708"/>
      <c r="EW120" s="708"/>
    </row>
    <row r="121" spans="1:153" s="746" customFormat="1" ht="60" customHeight="1">
      <c r="A121" s="1139" t="str">
        <f t="shared" si="1477"/>
        <v>対象期間</v>
      </c>
      <c r="C121" s="742" t="s">
        <v>926</v>
      </c>
      <c r="D121" s="743"/>
      <c r="E121" s="743"/>
      <c r="F121" s="743"/>
      <c r="G121" s="743"/>
      <c r="H121" s="743"/>
      <c r="I121" s="743"/>
      <c r="J121" s="743"/>
      <c r="K121" s="743"/>
      <c r="L121" s="744"/>
      <c r="M121" s="743"/>
      <c r="N121" s="743"/>
      <c r="O121" s="745"/>
      <c r="P121" s="743"/>
      <c r="Q121" s="743"/>
      <c r="R121" s="743"/>
      <c r="S121" s="743"/>
      <c r="T121" s="743"/>
      <c r="U121" s="743"/>
      <c r="V121" s="743"/>
      <c r="W121" s="743"/>
      <c r="X121" s="743"/>
      <c r="Y121" s="743"/>
      <c r="Z121" s="743"/>
      <c r="AA121" s="743"/>
      <c r="AB121" s="743"/>
      <c r="AC121" s="743"/>
      <c r="AD121" s="745"/>
      <c r="AE121" s="743"/>
      <c r="AF121" s="743"/>
      <c r="AG121" s="743"/>
      <c r="AH121" s="1150"/>
      <c r="AI121" s="1172"/>
      <c r="AJ121" s="1172"/>
      <c r="AK121" s="1172"/>
      <c r="AL121" s="1172"/>
      <c r="AM121" s="1172"/>
      <c r="AN121" s="1172"/>
      <c r="AO121" s="1172"/>
      <c r="AP121" s="1823"/>
      <c r="AQ121" s="1826"/>
      <c r="AS121" s="1839" t="s">
        <v>927</v>
      </c>
      <c r="AT121" s="747" t="s">
        <v>921</v>
      </c>
      <c r="AU121" s="748">
        <f>IF(IF(MONTH(入力表!$E$6)=12,YEAR(入力表!$E$6)+1&amp;"01",YEAR(入力表!$E$6)&amp;TEXT(MONTH(入力表!$E$6)+1,"00"))&gt;YEAR($D118)&amp;TEXT(MONTH($D118),"00"),COUNTIF(D123:AH123,"")+COUNTIF(D123:AH123,"●"),"")</f>
        <v>31</v>
      </c>
      <c r="AV121" s="1138"/>
      <c r="AX121" s="749"/>
      <c r="AY121" s="749"/>
      <c r="AZ121" s="749"/>
      <c r="BB121" s="742" t="s">
        <v>926</v>
      </c>
      <c r="BC121" s="743"/>
      <c r="BD121" s="743"/>
      <c r="BE121" s="743"/>
      <c r="BF121" s="743"/>
      <c r="BG121" s="743"/>
      <c r="BH121" s="743"/>
      <c r="BI121" s="743"/>
      <c r="BJ121" s="743"/>
      <c r="BK121" s="744"/>
      <c r="BL121" s="743"/>
      <c r="BM121" s="743"/>
      <c r="BN121" s="745"/>
      <c r="BO121" s="743"/>
      <c r="BP121" s="743"/>
      <c r="BQ121" s="743"/>
      <c r="BR121" s="743"/>
      <c r="BS121" s="743"/>
      <c r="BT121" s="743"/>
      <c r="BU121" s="743"/>
      <c r="BV121" s="743"/>
      <c r="BW121" s="743"/>
      <c r="BX121" s="743"/>
      <c r="BY121" s="743"/>
      <c r="BZ121" s="743"/>
      <c r="CA121" s="743"/>
      <c r="CB121" s="743"/>
      <c r="CC121" s="745"/>
      <c r="CD121" s="743"/>
      <c r="CE121" s="743"/>
      <c r="CF121" s="743"/>
      <c r="CG121" s="1150"/>
      <c r="CH121" s="1172"/>
      <c r="CI121" s="1172"/>
      <c r="CJ121" s="1172"/>
      <c r="CK121" s="1172"/>
      <c r="CL121" s="1172"/>
      <c r="CM121" s="1172"/>
      <c r="CN121" s="1172"/>
      <c r="CO121" s="1823"/>
      <c r="CP121" s="1826"/>
      <c r="CR121" s="1839" t="s">
        <v>927</v>
      </c>
      <c r="CS121" s="747" t="s">
        <v>921</v>
      </c>
      <c r="CT121" s="748">
        <f>IF(IF(MONTH(入力表!$E$6)=12,YEAR(入力表!$E$6)+1&amp;"01",YEAR(入力表!$E$6)&amp;TEXT(MONTH(入力表!$E$6)+1,"00"))&gt;YEAR($D118)&amp;TEXT(MONTH($D118),"00"),COUNTIF(BC123:CG123,"")+COUNTIF(BC123:CG123,"●"),"")</f>
        <v>31</v>
      </c>
      <c r="CU121" s="1138"/>
      <c r="CV121" s="1139" t="str">
        <f t="shared" si="1478"/>
        <v>対象期間</v>
      </c>
      <c r="CX121" s="742" t="s">
        <v>926</v>
      </c>
      <c r="CY121" s="743"/>
      <c r="CZ121" s="743"/>
      <c r="DA121" s="743"/>
      <c r="DB121" s="743"/>
      <c r="DC121" s="743"/>
      <c r="DD121" s="743"/>
      <c r="DE121" s="743"/>
      <c r="DF121" s="743"/>
      <c r="DG121" s="744"/>
      <c r="DH121" s="743"/>
      <c r="DI121" s="743"/>
      <c r="DJ121" s="745"/>
      <c r="DK121" s="743"/>
      <c r="DL121" s="743"/>
      <c r="DM121" s="743"/>
      <c r="DN121" s="743"/>
      <c r="DO121" s="743"/>
      <c r="DP121" s="743"/>
      <c r="DQ121" s="743"/>
      <c r="DR121" s="743"/>
      <c r="DS121" s="743"/>
      <c r="DT121" s="743"/>
      <c r="DU121" s="743"/>
      <c r="DV121" s="743"/>
      <c r="DW121" s="743"/>
      <c r="DX121" s="743"/>
      <c r="DY121" s="745"/>
      <c r="DZ121" s="743"/>
      <c r="EA121" s="743"/>
      <c r="EB121" s="743"/>
      <c r="EC121" s="1150"/>
      <c r="ED121" s="1172"/>
      <c r="EE121" s="1172"/>
      <c r="EF121" s="1172"/>
      <c r="EG121" s="1172"/>
      <c r="EH121" s="1172"/>
      <c r="EI121" s="1172"/>
      <c r="EJ121" s="1172"/>
      <c r="EK121" s="1823"/>
      <c r="EL121" s="1826"/>
      <c r="EN121" s="1839" t="s">
        <v>927</v>
      </c>
      <c r="EO121" s="747" t="s">
        <v>921</v>
      </c>
      <c r="EP121" s="748">
        <f>IF(IF(MONTH(入力表!$E$6)=12,YEAR(入力表!$E$6)+1&amp;"01",YEAR(入力表!$E$6)&amp;TEXT(MONTH(入力表!$E$6)+1,"00"))&gt;YEAR($D118)&amp;TEXT(MONTH($D118),"00"),COUNTIF(CY123:EC123,"")+COUNTIF(CY123:EC123,"●"),"")</f>
        <v>31</v>
      </c>
      <c r="EQ121" s="1138"/>
      <c r="ER121" s="749"/>
      <c r="ES121" s="749"/>
      <c r="ET121" s="749"/>
      <c r="EU121" s="749"/>
      <c r="EV121" s="749"/>
      <c r="EW121" s="749"/>
    </row>
    <row r="122" spans="1:153" s="729" customFormat="1" ht="14.25" thickBot="1">
      <c r="A122" s="1139" t="str">
        <f t="shared" si="1477"/>
        <v>対象期間</v>
      </c>
      <c r="C122" s="736" t="s">
        <v>920</v>
      </c>
      <c r="D122" s="1147"/>
      <c r="E122" s="1147"/>
      <c r="F122" s="1147"/>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9"/>
      <c r="AI122" s="1170"/>
      <c r="AJ122" s="1170"/>
      <c r="AK122" s="1170"/>
      <c r="AL122" s="1170"/>
      <c r="AM122" s="1170"/>
      <c r="AN122" s="1170"/>
      <c r="AO122" s="1170"/>
      <c r="AP122" s="750">
        <f>COUNTIF(D122:AH122,"○")</f>
        <v>0</v>
      </c>
      <c r="AQ122" s="751">
        <f>+AP122+AQ114</f>
        <v>0</v>
      </c>
      <c r="AS122" s="1840"/>
      <c r="AT122" s="734" t="s">
        <v>923</v>
      </c>
      <c r="AU122" s="739">
        <f>IF(IF(MONTH(入力表!$E$6)=12,YEAR(入力表!$E$6)+1&amp;"01",YEAR(入力表!$E$6)&amp;TEXT(MONTH(入力表!$E$6)+1,"00"))&gt;YEAR($D118)&amp;TEXT(MONTH($D118),"00"),COUNTIF(D123:AH123,"●"),"")</f>
        <v>0</v>
      </c>
      <c r="AX122" s="752"/>
      <c r="AY122" s="752"/>
      <c r="AZ122" s="752"/>
      <c r="BB122" s="736" t="s">
        <v>920</v>
      </c>
      <c r="BC122" s="1185"/>
      <c r="BD122" s="1185"/>
      <c r="BE122" s="1185"/>
      <c r="BF122" s="1185"/>
      <c r="BG122" s="1185"/>
      <c r="BH122" s="1185"/>
      <c r="BI122" s="1185"/>
      <c r="BJ122" s="1185"/>
      <c r="BK122" s="1185"/>
      <c r="BL122" s="1185"/>
      <c r="BM122" s="1185"/>
      <c r="BN122" s="1185"/>
      <c r="BO122" s="1185"/>
      <c r="BP122" s="1185"/>
      <c r="BQ122" s="1185"/>
      <c r="BR122" s="1185"/>
      <c r="BS122" s="1185"/>
      <c r="BT122" s="1185"/>
      <c r="BU122" s="1185"/>
      <c r="BV122" s="1185"/>
      <c r="BW122" s="1185"/>
      <c r="BX122" s="1185"/>
      <c r="BY122" s="1185"/>
      <c r="BZ122" s="1185"/>
      <c r="CA122" s="1185"/>
      <c r="CB122" s="1185"/>
      <c r="CC122" s="1185"/>
      <c r="CD122" s="1185"/>
      <c r="CE122" s="1185"/>
      <c r="CF122" s="1185"/>
      <c r="CG122" s="1149"/>
      <c r="CH122" s="1170"/>
      <c r="CI122" s="1170"/>
      <c r="CJ122" s="1170"/>
      <c r="CK122" s="1170"/>
      <c r="CL122" s="1170"/>
      <c r="CM122" s="1170"/>
      <c r="CN122" s="1170"/>
      <c r="CO122" s="750">
        <f>COUNTIF(BC122:CG122,"○")</f>
        <v>0</v>
      </c>
      <c r="CP122" s="751">
        <f>+CO122+CP114</f>
        <v>0</v>
      </c>
      <c r="CR122" s="1840"/>
      <c r="CS122" s="734" t="s">
        <v>923</v>
      </c>
      <c r="CT122" s="739">
        <f>IF(IF(MONTH(入力表!$E$6)=12,YEAR(入力表!$E$6)+1&amp;"01",YEAR(入力表!$E$6)&amp;TEXT(MONTH(入力表!$E$6)+1,"00"))&gt;YEAR($D118)&amp;TEXT(MONTH($D118),"00"),COUNTIF(BC123:CG123,"●"),"")</f>
        <v>0</v>
      </c>
      <c r="CV122" s="1139" t="str">
        <f t="shared" si="1478"/>
        <v>対象期間</v>
      </c>
      <c r="CX122" s="736" t="s">
        <v>920</v>
      </c>
      <c r="CY122" s="1185"/>
      <c r="CZ122" s="1185"/>
      <c r="DA122" s="1185"/>
      <c r="DB122" s="1185"/>
      <c r="DC122" s="1185"/>
      <c r="DD122" s="1185"/>
      <c r="DE122" s="1185"/>
      <c r="DF122" s="1185"/>
      <c r="DG122" s="1185"/>
      <c r="DH122" s="1185"/>
      <c r="DI122" s="1185"/>
      <c r="DJ122" s="1185"/>
      <c r="DK122" s="1185"/>
      <c r="DL122" s="1185"/>
      <c r="DM122" s="1185"/>
      <c r="DN122" s="1185"/>
      <c r="DO122" s="1185"/>
      <c r="DP122" s="1185"/>
      <c r="DQ122" s="1185"/>
      <c r="DR122" s="1185"/>
      <c r="DS122" s="1185"/>
      <c r="DT122" s="1185"/>
      <c r="DU122" s="1185"/>
      <c r="DV122" s="1185"/>
      <c r="DW122" s="1185"/>
      <c r="DX122" s="1185"/>
      <c r="DY122" s="1185"/>
      <c r="DZ122" s="1185"/>
      <c r="EA122" s="1185"/>
      <c r="EB122" s="1185"/>
      <c r="EC122" s="1149"/>
      <c r="ED122" s="1170"/>
      <c r="EE122" s="1170"/>
      <c r="EF122" s="1170"/>
      <c r="EG122" s="1170"/>
      <c r="EH122" s="1170"/>
      <c r="EI122" s="1170"/>
      <c r="EJ122" s="1170"/>
      <c r="EK122" s="750">
        <f>COUNTIF(CY122:EC122,"○")</f>
        <v>0</v>
      </c>
      <c r="EL122" s="751">
        <f>+EK122+EL114</f>
        <v>0</v>
      </c>
      <c r="EN122" s="1840"/>
      <c r="EO122" s="734" t="s">
        <v>923</v>
      </c>
      <c r="EP122" s="739">
        <f>IF(IF(MONTH(入力表!$E$6)=12,YEAR(入力表!$E$6)+1&amp;"01",YEAR(入力表!$E$6)&amp;TEXT(MONTH(入力表!$E$6)+1,"00"))&gt;YEAR($D118)&amp;TEXT(MONTH($D118),"00"),COUNTIF(CY123:EC123,"●"),"")</f>
        <v>0</v>
      </c>
      <c r="ER122" s="752"/>
      <c r="ES122" s="752"/>
      <c r="ET122" s="752"/>
      <c r="EU122" s="752"/>
      <c r="EV122" s="752"/>
      <c r="EW122" s="752"/>
    </row>
    <row r="123" spans="1:153" s="729" customFormat="1" ht="14.25" thickBot="1">
      <c r="A123" s="1139" t="str">
        <f t="shared" si="1477"/>
        <v>対象期間</v>
      </c>
      <c r="C123" s="1154" t="s">
        <v>927</v>
      </c>
      <c r="D123" s="1155"/>
      <c r="E123" s="1155"/>
      <c r="F123" s="1155"/>
      <c r="G123" s="1155"/>
      <c r="H123" s="1155"/>
      <c r="I123" s="1155"/>
      <c r="J123" s="1155"/>
      <c r="K123" s="1155"/>
      <c r="L123" s="1155"/>
      <c r="M123" s="1155"/>
      <c r="N123" s="1155"/>
      <c r="O123" s="1155"/>
      <c r="P123" s="1155"/>
      <c r="Q123" s="1155"/>
      <c r="R123" s="1155"/>
      <c r="S123" s="1155"/>
      <c r="T123" s="1155"/>
      <c r="U123" s="1155"/>
      <c r="V123" s="1155"/>
      <c r="W123" s="1155"/>
      <c r="X123" s="1155"/>
      <c r="Y123" s="1155"/>
      <c r="Z123" s="1155"/>
      <c r="AA123" s="1155"/>
      <c r="AB123" s="1155"/>
      <c r="AC123" s="1155"/>
      <c r="AD123" s="1155"/>
      <c r="AE123" s="1155"/>
      <c r="AF123" s="1155"/>
      <c r="AG123" s="1155"/>
      <c r="AH123" s="1156"/>
      <c r="AI123" s="1174"/>
      <c r="AJ123" s="1174"/>
      <c r="AK123" s="1174"/>
      <c r="AL123" s="1174"/>
      <c r="AM123" s="1174"/>
      <c r="AN123" s="1174"/>
      <c r="AO123" s="1174"/>
      <c r="AP123" s="1177">
        <f>COUNTIF(D123:AH123,"●")</f>
        <v>0</v>
      </c>
      <c r="AQ123" s="1158">
        <f>+AP123+AQ115</f>
        <v>0</v>
      </c>
      <c r="AS123" s="1840"/>
      <c r="AT123" s="734" t="s">
        <v>925</v>
      </c>
      <c r="AU123" s="740">
        <f>IFERROR(+AU122/AU121,"")</f>
        <v>0</v>
      </c>
      <c r="AV123" s="741" t="str">
        <f>IF(AU123="","",IF(AU123&gt;=0.285,"4週8休以上",IF(AU123&gt;=0.25,"4週7休以上4週8休未満",IF(AU123&gt;=0.214,"4週6休以上4週7休未満",IF(0.214&gt;AU123,"4週6休未満")))))</f>
        <v>4週6休未満</v>
      </c>
      <c r="AX123" s="752"/>
      <c r="AY123" s="752"/>
      <c r="AZ123" s="752"/>
      <c r="BB123" s="1154" t="s">
        <v>927</v>
      </c>
      <c r="BC123" s="1155"/>
      <c r="BD123" s="1155"/>
      <c r="BE123" s="1155"/>
      <c r="BF123" s="1155"/>
      <c r="BG123" s="1155"/>
      <c r="BH123" s="1155"/>
      <c r="BI123" s="1155"/>
      <c r="BJ123" s="1155"/>
      <c r="BK123" s="1155"/>
      <c r="BL123" s="1155"/>
      <c r="BM123" s="1155"/>
      <c r="BN123" s="1155"/>
      <c r="BO123" s="1155"/>
      <c r="BP123" s="1155"/>
      <c r="BQ123" s="1155"/>
      <c r="BR123" s="1155"/>
      <c r="BS123" s="1155"/>
      <c r="BT123" s="1155"/>
      <c r="BU123" s="1155"/>
      <c r="BV123" s="1155"/>
      <c r="BW123" s="1155"/>
      <c r="BX123" s="1155"/>
      <c r="BY123" s="1155"/>
      <c r="BZ123" s="1155"/>
      <c r="CA123" s="1155"/>
      <c r="CB123" s="1155"/>
      <c r="CC123" s="1155"/>
      <c r="CD123" s="1155"/>
      <c r="CE123" s="1155"/>
      <c r="CF123" s="1155"/>
      <c r="CG123" s="1156"/>
      <c r="CH123" s="1174"/>
      <c r="CI123" s="1174"/>
      <c r="CJ123" s="1174"/>
      <c r="CK123" s="1174"/>
      <c r="CL123" s="1174"/>
      <c r="CM123" s="1174"/>
      <c r="CN123" s="1174"/>
      <c r="CO123" s="1177">
        <f>COUNTIF(BC123:CG123,"●")</f>
        <v>0</v>
      </c>
      <c r="CP123" s="1158">
        <f>+CO123+CP115</f>
        <v>0</v>
      </c>
      <c r="CR123" s="1840"/>
      <c r="CS123" s="734" t="s">
        <v>925</v>
      </c>
      <c r="CT123" s="740">
        <f>IFERROR(+CT122/CT121,"")</f>
        <v>0</v>
      </c>
      <c r="CU123" s="741" t="str">
        <f>IF(CT123="","",IF(CT123&gt;=0.285,"4週8休以上",IF(CT123&gt;=0.25,"4週7休以上4週8休未満",IF(CT123&gt;=0.214,"4週6休以上4週7休未満",IF(0.214&gt;CT123,"4週6休未満")))))</f>
        <v>4週6休未満</v>
      </c>
      <c r="CV123" s="1139" t="str">
        <f t="shared" si="1478"/>
        <v>対象期間</v>
      </c>
      <c r="CX123" s="1154" t="s">
        <v>927</v>
      </c>
      <c r="CY123" s="1155"/>
      <c r="CZ123" s="1155"/>
      <c r="DA123" s="1155"/>
      <c r="DB123" s="1155"/>
      <c r="DC123" s="1155"/>
      <c r="DD123" s="1155"/>
      <c r="DE123" s="1155"/>
      <c r="DF123" s="1155"/>
      <c r="DG123" s="1155"/>
      <c r="DH123" s="1155"/>
      <c r="DI123" s="1155"/>
      <c r="DJ123" s="1155"/>
      <c r="DK123" s="1155"/>
      <c r="DL123" s="1155"/>
      <c r="DM123" s="1155"/>
      <c r="DN123" s="1155"/>
      <c r="DO123" s="1155"/>
      <c r="DP123" s="1155"/>
      <c r="DQ123" s="1155"/>
      <c r="DR123" s="1155"/>
      <c r="DS123" s="1155"/>
      <c r="DT123" s="1155"/>
      <c r="DU123" s="1155"/>
      <c r="DV123" s="1155"/>
      <c r="DW123" s="1155"/>
      <c r="DX123" s="1155"/>
      <c r="DY123" s="1155"/>
      <c r="DZ123" s="1155"/>
      <c r="EA123" s="1155"/>
      <c r="EB123" s="1155"/>
      <c r="EC123" s="1156"/>
      <c r="ED123" s="1174"/>
      <c r="EE123" s="1174"/>
      <c r="EF123" s="1174"/>
      <c r="EG123" s="1174"/>
      <c r="EH123" s="1174"/>
      <c r="EI123" s="1174"/>
      <c r="EJ123" s="1174"/>
      <c r="EK123" s="1177">
        <f>COUNTIF(CY123:EC123,"●")</f>
        <v>0</v>
      </c>
      <c r="EL123" s="1158">
        <f>+EK123+EL115</f>
        <v>0</v>
      </c>
      <c r="EN123" s="1840"/>
      <c r="EO123" s="734" t="s">
        <v>925</v>
      </c>
      <c r="EP123" s="740">
        <f>IFERROR(+EP122/EP121,"")</f>
        <v>0</v>
      </c>
      <c r="EQ123" s="741" t="str">
        <f>IF(EP123="","",IF(EP123&gt;=0.285,"4週8休以上",IF(EP123&gt;=0.25,"4週7休以上4週8休未満",IF(EP123&gt;=0.214,"4週6休以上4週7休未満",IF(0.214&gt;EP123,"4週6休未満")))))</f>
        <v>4週6休未満</v>
      </c>
      <c r="ER123" s="752"/>
      <c r="ES123" s="752"/>
      <c r="ET123" s="752"/>
      <c r="EU123" s="752"/>
      <c r="EV123" s="752"/>
      <c r="EW123" s="752"/>
    </row>
    <row r="124" spans="1:153" s="729" customFormat="1" ht="14.25" thickBot="1">
      <c r="A124" s="1139"/>
      <c r="C124" s="778" t="s">
        <v>1956</v>
      </c>
      <c r="D124" s="1846"/>
      <c r="E124" s="1847"/>
      <c r="F124" s="1847"/>
      <c r="G124" s="1848"/>
      <c r="H124" s="1843" t="str">
        <f t="shared" ref="H124" si="1593">IF(COUNTIF(H123:N123,"")&gt;=7,"",IF(COUNTIF(H123:N123,"●")&gt;=2,"OK","OUT"))</f>
        <v/>
      </c>
      <c r="I124" s="1844"/>
      <c r="J124" s="1844"/>
      <c r="K124" s="1844"/>
      <c r="L124" s="1844"/>
      <c r="M124" s="1844"/>
      <c r="N124" s="1845"/>
      <c r="O124" s="1843" t="str">
        <f t="shared" ref="O124" si="1594">IF(COUNTIF(O123:U123,"")&gt;=7,"",IF(COUNTIF(O123:U123,"●")&gt;=2,"OK","OUT"))</f>
        <v/>
      </c>
      <c r="P124" s="1844"/>
      <c r="Q124" s="1844"/>
      <c r="R124" s="1844"/>
      <c r="S124" s="1844"/>
      <c r="T124" s="1844"/>
      <c r="U124" s="1845"/>
      <c r="V124" s="1843" t="str">
        <f>IF(COUNTIF(V123:AB123,"")&gt;=7,"",IF(COUNTIF(V123:AB123,"●")&gt;=2,"OK","OUT"))</f>
        <v/>
      </c>
      <c r="W124" s="1844"/>
      <c r="X124" s="1844"/>
      <c r="Y124" s="1844"/>
      <c r="Z124" s="1844"/>
      <c r="AA124" s="1844"/>
      <c r="AB124" s="1845"/>
      <c r="AC124" s="1843" t="str">
        <f t="shared" ref="AC124" si="1595">IF(COUNTIF(AC123:AI123,"")&gt;=7,"",IF(COUNTIF(AC123:AI123,"●")&gt;=2,"OK","OUT"))</f>
        <v/>
      </c>
      <c r="AD124" s="1844"/>
      <c r="AE124" s="1844"/>
      <c r="AF124" s="1844"/>
      <c r="AG124" s="1844"/>
      <c r="AH124" s="1844"/>
      <c r="AI124" s="1845"/>
      <c r="AJ124" s="1846"/>
      <c r="AK124" s="1847"/>
      <c r="AL124" s="1847"/>
      <c r="AM124" s="1847"/>
      <c r="AN124" s="1847"/>
      <c r="AO124" s="1847"/>
      <c r="AP124" s="779"/>
      <c r="AQ124" s="780"/>
      <c r="AS124" s="1841"/>
      <c r="AT124" s="773" t="s">
        <v>1957</v>
      </c>
      <c r="AU124" s="1162" t="str">
        <f>IF(COUNTIF(D124:AO124,"OUT")&gt;=1,"OUT","OK")</f>
        <v>OK</v>
      </c>
      <c r="AV124" s="1153"/>
      <c r="AX124" s="752"/>
      <c r="AY124" s="752"/>
      <c r="AZ124" s="752"/>
      <c r="BB124" s="778" t="s">
        <v>1956</v>
      </c>
      <c r="BC124" s="1846"/>
      <c r="BD124" s="1847"/>
      <c r="BE124" s="1847"/>
      <c r="BF124" s="1848"/>
      <c r="BG124" s="1843" t="str">
        <f t="shared" ref="BG124" si="1596">IF(COUNTIF(BG123:BM123,"")&gt;=7,"",IF(COUNTIF(BG123:BM123,"●")&gt;=2,"OK","OUT"))</f>
        <v/>
      </c>
      <c r="BH124" s="1844"/>
      <c r="BI124" s="1844"/>
      <c r="BJ124" s="1844"/>
      <c r="BK124" s="1844"/>
      <c r="BL124" s="1844"/>
      <c r="BM124" s="1845"/>
      <c r="BN124" s="1843" t="str">
        <f t="shared" ref="BN124" si="1597">IF(COUNTIF(BN123:BT123,"")&gt;=7,"",IF(COUNTIF(BN123:BT123,"●")&gt;=2,"OK","OUT"))</f>
        <v/>
      </c>
      <c r="BO124" s="1844"/>
      <c r="BP124" s="1844"/>
      <c r="BQ124" s="1844"/>
      <c r="BR124" s="1844"/>
      <c r="BS124" s="1844"/>
      <c r="BT124" s="1845"/>
      <c r="BU124" s="1843" t="str">
        <f>IF(COUNTIF(BU123:CA123,"")&gt;=7,"",IF(COUNTIF(BU123:CA123,"●")&gt;=2,"OK","OUT"))</f>
        <v/>
      </c>
      <c r="BV124" s="1844"/>
      <c r="BW124" s="1844"/>
      <c r="BX124" s="1844"/>
      <c r="BY124" s="1844"/>
      <c r="BZ124" s="1844"/>
      <c r="CA124" s="1845"/>
      <c r="CB124" s="1843" t="str">
        <f t="shared" ref="CB124" si="1598">IF(COUNTIF(CB123:CH123,"")&gt;=7,"",IF(COUNTIF(CB123:CH123,"●")&gt;=2,"OK","OUT"))</f>
        <v/>
      </c>
      <c r="CC124" s="1844"/>
      <c r="CD124" s="1844"/>
      <c r="CE124" s="1844"/>
      <c r="CF124" s="1844"/>
      <c r="CG124" s="1844"/>
      <c r="CH124" s="1845"/>
      <c r="CI124" s="1846"/>
      <c r="CJ124" s="1847"/>
      <c r="CK124" s="1847"/>
      <c r="CL124" s="1847"/>
      <c r="CM124" s="1847"/>
      <c r="CN124" s="1847"/>
      <c r="CO124" s="779"/>
      <c r="CP124" s="780"/>
      <c r="CR124" s="1841"/>
      <c r="CS124" s="773" t="s">
        <v>1957</v>
      </c>
      <c r="CT124" s="1162" t="str">
        <f>IF(COUNTIF(BC124:CN124,"OUT")&gt;=1,"OUT","OK")</f>
        <v>OK</v>
      </c>
      <c r="CU124" s="1153"/>
      <c r="CV124" s="1139"/>
      <c r="CX124" s="778" t="s">
        <v>1956</v>
      </c>
      <c r="CY124" s="1846"/>
      <c r="CZ124" s="1847"/>
      <c r="DA124" s="1847"/>
      <c r="DB124" s="1848"/>
      <c r="DC124" s="1843" t="str">
        <f t="shared" ref="DC124" si="1599">IF(COUNTIF(DC123:DI123,"")&gt;=7,"",IF(COUNTIF(DC123:DI123,"●")&gt;=2,"OK","OUT"))</f>
        <v/>
      </c>
      <c r="DD124" s="1844"/>
      <c r="DE124" s="1844"/>
      <c r="DF124" s="1844"/>
      <c r="DG124" s="1844"/>
      <c r="DH124" s="1844"/>
      <c r="DI124" s="1845"/>
      <c r="DJ124" s="1843" t="str">
        <f t="shared" ref="DJ124" si="1600">IF(COUNTIF(DJ123:DP123,"")&gt;=7,"",IF(COUNTIF(DJ123:DP123,"●")&gt;=2,"OK","OUT"))</f>
        <v/>
      </c>
      <c r="DK124" s="1844"/>
      <c r="DL124" s="1844"/>
      <c r="DM124" s="1844"/>
      <c r="DN124" s="1844"/>
      <c r="DO124" s="1844"/>
      <c r="DP124" s="1845"/>
      <c r="DQ124" s="1843" t="str">
        <f>IF(COUNTIF(DQ123:DW123,"")&gt;=7,"",IF(COUNTIF(DQ123:DW123,"●")&gt;=2,"OK","OUT"))</f>
        <v/>
      </c>
      <c r="DR124" s="1844"/>
      <c r="DS124" s="1844"/>
      <c r="DT124" s="1844"/>
      <c r="DU124" s="1844"/>
      <c r="DV124" s="1844"/>
      <c r="DW124" s="1845"/>
      <c r="DX124" s="1843" t="str">
        <f t="shared" ref="DX124" si="1601">IF(COUNTIF(DX123:ED123,"")&gt;=7,"",IF(COUNTIF(DX123:ED123,"●")&gt;=2,"OK","OUT"))</f>
        <v/>
      </c>
      <c r="DY124" s="1844"/>
      <c r="DZ124" s="1844"/>
      <c r="EA124" s="1844"/>
      <c r="EB124" s="1844"/>
      <c r="EC124" s="1844"/>
      <c r="ED124" s="1845"/>
      <c r="EE124" s="1846"/>
      <c r="EF124" s="1847"/>
      <c r="EG124" s="1847"/>
      <c r="EH124" s="1847"/>
      <c r="EI124" s="1847"/>
      <c r="EJ124" s="1847"/>
      <c r="EK124" s="779"/>
      <c r="EL124" s="780"/>
      <c r="EN124" s="1841"/>
      <c r="EO124" s="773" t="s">
        <v>1957</v>
      </c>
      <c r="EP124" s="1162" t="str">
        <f>IF(COUNTIF(CY124:EJ124,"OUT")&gt;=1,"OUT","OK")</f>
        <v>OK</v>
      </c>
      <c r="EQ124" s="1153"/>
      <c r="ER124" s="752"/>
      <c r="ES124" s="752"/>
      <c r="ET124" s="752"/>
      <c r="EU124" s="752"/>
      <c r="EV124" s="752"/>
      <c r="EW124" s="752"/>
    </row>
    <row r="125" spans="1:153" ht="14.25" thickBot="1">
      <c r="A125" s="1139" t="str">
        <f t="shared" si="1477"/>
        <v>対象期間</v>
      </c>
      <c r="AX125" s="708"/>
      <c r="AY125" s="708"/>
      <c r="AZ125" s="708"/>
      <c r="CV125" s="1139" t="str">
        <f t="shared" si="1478"/>
        <v>対象期間</v>
      </c>
      <c r="ER125" s="708"/>
      <c r="ES125" s="708"/>
      <c r="ET125" s="708"/>
      <c r="EU125" s="708"/>
      <c r="EV125" s="708"/>
      <c r="EW125" s="708"/>
    </row>
    <row r="126" spans="1:153" ht="13.5" customHeight="1">
      <c r="A126" s="1139" t="str">
        <f t="shared" ref="A126:A133" si="1602">IF($AU$126="","","対象期間")</f>
        <v>対象期間</v>
      </c>
      <c r="C126" s="1167" t="s">
        <v>917</v>
      </c>
      <c r="D126" s="1819">
        <f>D118+MONTH(1)</f>
        <v>6</v>
      </c>
      <c r="E126" s="1820"/>
      <c r="F126" s="1820"/>
      <c r="G126" s="1820"/>
      <c r="H126" s="1820"/>
      <c r="I126" s="1820"/>
      <c r="J126" s="1820"/>
      <c r="K126" s="1820"/>
      <c r="L126" s="1820"/>
      <c r="M126" s="1820"/>
      <c r="N126" s="1820"/>
      <c r="O126" s="1820"/>
      <c r="P126" s="1820"/>
      <c r="Q126" s="1820"/>
      <c r="R126" s="1820"/>
      <c r="S126" s="1820"/>
      <c r="T126" s="1820"/>
      <c r="U126" s="1820"/>
      <c r="V126" s="1820"/>
      <c r="W126" s="1820"/>
      <c r="X126" s="1820"/>
      <c r="Y126" s="1820"/>
      <c r="Z126" s="1820"/>
      <c r="AA126" s="1820"/>
      <c r="AB126" s="1820"/>
      <c r="AC126" s="1820"/>
      <c r="AD126" s="1820"/>
      <c r="AE126" s="1820"/>
      <c r="AF126" s="1820"/>
      <c r="AG126" s="1820"/>
      <c r="AH126" s="1836">
        <f>D126+1</f>
        <v>7</v>
      </c>
      <c r="AI126" s="1837"/>
      <c r="AJ126" s="1837"/>
      <c r="AK126" s="1837"/>
      <c r="AL126" s="1837"/>
      <c r="AM126" s="1837"/>
      <c r="AN126" s="1837"/>
      <c r="AO126" s="1842"/>
      <c r="AP126" s="1821" t="s">
        <v>918</v>
      </c>
      <c r="AQ126" s="1824" t="s">
        <v>919</v>
      </c>
      <c r="AS126" s="1827" t="s">
        <v>920</v>
      </c>
      <c r="AT126" s="734" t="s">
        <v>921</v>
      </c>
      <c r="AU126" s="735">
        <f>IF(IF(MONTH(入力表!$E$6)=12,YEAR(入力表!$E$6)+1&amp;"01",YEAR(入力表!$E$6)&amp;TEXT(MONTH(入力表!$E$6)+1,"00"))&gt;YEAR($D126)&amp;TEXT(MONTH($D126),"00"),COUNTIF(D130:AH130,"")+COUNTIF(D130:AH130,"○"),"")</f>
        <v>31</v>
      </c>
      <c r="AV126" s="1137"/>
      <c r="AX126" s="708"/>
      <c r="AY126" s="708"/>
      <c r="AZ126" s="708"/>
      <c r="BB126" s="1167" t="s">
        <v>917</v>
      </c>
      <c r="BC126" s="1819">
        <f>BC118+MONTH(1)</f>
        <v>6</v>
      </c>
      <c r="BD126" s="1820"/>
      <c r="BE126" s="1820"/>
      <c r="BF126" s="1820"/>
      <c r="BG126" s="1820"/>
      <c r="BH126" s="1820"/>
      <c r="BI126" s="1820"/>
      <c r="BJ126" s="1820"/>
      <c r="BK126" s="1820"/>
      <c r="BL126" s="1820"/>
      <c r="BM126" s="1820"/>
      <c r="BN126" s="1820"/>
      <c r="BO126" s="1820"/>
      <c r="BP126" s="1820"/>
      <c r="BQ126" s="1820"/>
      <c r="BR126" s="1820"/>
      <c r="BS126" s="1820"/>
      <c r="BT126" s="1820"/>
      <c r="BU126" s="1820"/>
      <c r="BV126" s="1820"/>
      <c r="BW126" s="1820"/>
      <c r="BX126" s="1820"/>
      <c r="BY126" s="1820"/>
      <c r="BZ126" s="1820"/>
      <c r="CA126" s="1820"/>
      <c r="CB126" s="1820"/>
      <c r="CC126" s="1820"/>
      <c r="CD126" s="1820"/>
      <c r="CE126" s="1820"/>
      <c r="CF126" s="1820"/>
      <c r="CG126" s="1836">
        <f>BC126+1</f>
        <v>7</v>
      </c>
      <c r="CH126" s="1837"/>
      <c r="CI126" s="1837"/>
      <c r="CJ126" s="1837"/>
      <c r="CK126" s="1837"/>
      <c r="CL126" s="1837"/>
      <c r="CM126" s="1837"/>
      <c r="CN126" s="1842"/>
      <c r="CO126" s="1821" t="s">
        <v>918</v>
      </c>
      <c r="CP126" s="1824" t="s">
        <v>919</v>
      </c>
      <c r="CR126" s="1827" t="s">
        <v>920</v>
      </c>
      <c r="CS126" s="734" t="s">
        <v>921</v>
      </c>
      <c r="CT126" s="735">
        <f>IF(IF(MONTH(入力表!$E$6)=12,YEAR(入力表!$E$6)+1&amp;"01",YEAR(入力表!$E$6)&amp;TEXT(MONTH(入力表!$E$6)+1,"00"))&gt;YEAR($D126)&amp;TEXT(MONTH($D126),"00"),COUNTIF(BC130:CG130,"")+COUNTIF(BC130:CG130,"○"),"")</f>
        <v>31</v>
      </c>
      <c r="CU126" s="1137"/>
      <c r="CV126" s="1139" t="str">
        <f t="shared" ref="CV126:CV133" si="1603">IF($AU$126="","","対象期間")</f>
        <v>対象期間</v>
      </c>
      <c r="CX126" s="1167" t="s">
        <v>917</v>
      </c>
      <c r="CY126" s="1819">
        <f>CY118+MONTH(1)</f>
        <v>6</v>
      </c>
      <c r="CZ126" s="1820"/>
      <c r="DA126" s="1820"/>
      <c r="DB126" s="1820"/>
      <c r="DC126" s="1820"/>
      <c r="DD126" s="1820"/>
      <c r="DE126" s="1820"/>
      <c r="DF126" s="1820"/>
      <c r="DG126" s="1820"/>
      <c r="DH126" s="1820"/>
      <c r="DI126" s="1820"/>
      <c r="DJ126" s="1820"/>
      <c r="DK126" s="1820"/>
      <c r="DL126" s="1820"/>
      <c r="DM126" s="1820"/>
      <c r="DN126" s="1820"/>
      <c r="DO126" s="1820"/>
      <c r="DP126" s="1820"/>
      <c r="DQ126" s="1820"/>
      <c r="DR126" s="1820"/>
      <c r="DS126" s="1820"/>
      <c r="DT126" s="1820"/>
      <c r="DU126" s="1820"/>
      <c r="DV126" s="1820"/>
      <c r="DW126" s="1820"/>
      <c r="DX126" s="1820"/>
      <c r="DY126" s="1820"/>
      <c r="DZ126" s="1820"/>
      <c r="EA126" s="1820"/>
      <c r="EB126" s="1820"/>
      <c r="EC126" s="1836">
        <f>CY126+1</f>
        <v>7</v>
      </c>
      <c r="ED126" s="1837"/>
      <c r="EE126" s="1837"/>
      <c r="EF126" s="1837"/>
      <c r="EG126" s="1837"/>
      <c r="EH126" s="1837"/>
      <c r="EI126" s="1837"/>
      <c r="EJ126" s="1842"/>
      <c r="EK126" s="1821" t="s">
        <v>918</v>
      </c>
      <c r="EL126" s="1824" t="s">
        <v>919</v>
      </c>
      <c r="EN126" s="1827" t="s">
        <v>920</v>
      </c>
      <c r="EO126" s="734" t="s">
        <v>921</v>
      </c>
      <c r="EP126" s="735">
        <f>IF(IF(MONTH(入力表!$E$6)=12,YEAR(入力表!$E$6)+1&amp;"01",YEAR(入力表!$E$6)&amp;TEXT(MONTH(入力表!$E$6)+1,"00"))&gt;YEAR($D126)&amp;TEXT(MONTH($D126),"00"),COUNTIF(CY130:EC130,"")+COUNTIF(CY130:EC130,"○"),"")</f>
        <v>31</v>
      </c>
      <c r="EQ126" s="1137"/>
      <c r="ER126" s="708"/>
      <c r="ES126" s="708"/>
      <c r="ET126" s="708"/>
      <c r="EU126" s="708"/>
      <c r="EV126" s="708"/>
      <c r="EW126" s="708"/>
    </row>
    <row r="127" spans="1:153" ht="14.25" thickBot="1">
      <c r="A127" s="1139" t="str">
        <f t="shared" si="1602"/>
        <v>対象期間</v>
      </c>
      <c r="C127" s="736" t="s">
        <v>922</v>
      </c>
      <c r="D127" s="774">
        <f>DATE($M$7,D126,1)</f>
        <v>45809</v>
      </c>
      <c r="E127" s="774">
        <f>D127+1</f>
        <v>45810</v>
      </c>
      <c r="F127" s="774">
        <f t="shared" ref="F127" si="1604">E127+1</f>
        <v>45811</v>
      </c>
      <c r="G127" s="737">
        <f t="shared" ref="G127" si="1605">F127+1</f>
        <v>45812</v>
      </c>
      <c r="H127" s="737">
        <f t="shared" ref="H127" si="1606">G127+1</f>
        <v>45813</v>
      </c>
      <c r="I127" s="737">
        <f t="shared" ref="I127" si="1607">H127+1</f>
        <v>45814</v>
      </c>
      <c r="J127" s="737">
        <f t="shared" ref="J127" si="1608">I127+1</f>
        <v>45815</v>
      </c>
      <c r="K127" s="737">
        <f t="shared" ref="K127" si="1609">J127+1</f>
        <v>45816</v>
      </c>
      <c r="L127" s="737">
        <f t="shared" ref="L127" si="1610">K127+1</f>
        <v>45817</v>
      </c>
      <c r="M127" s="737">
        <f t="shared" ref="M127" si="1611">L127+1</f>
        <v>45818</v>
      </c>
      <c r="N127" s="737">
        <f t="shared" ref="N127" si="1612">M127+1</f>
        <v>45819</v>
      </c>
      <c r="O127" s="737">
        <f t="shared" ref="O127" si="1613">N127+1</f>
        <v>45820</v>
      </c>
      <c r="P127" s="737">
        <f t="shared" ref="P127" si="1614">O127+1</f>
        <v>45821</v>
      </c>
      <c r="Q127" s="737">
        <f t="shared" ref="Q127" si="1615">P127+1</f>
        <v>45822</v>
      </c>
      <c r="R127" s="737">
        <f t="shared" ref="R127" si="1616">Q127+1</f>
        <v>45823</v>
      </c>
      <c r="S127" s="737">
        <f t="shared" ref="S127" si="1617">R127+1</f>
        <v>45824</v>
      </c>
      <c r="T127" s="737">
        <f t="shared" ref="T127" si="1618">S127+1</f>
        <v>45825</v>
      </c>
      <c r="U127" s="737">
        <f t="shared" ref="U127" si="1619">T127+1</f>
        <v>45826</v>
      </c>
      <c r="V127" s="737">
        <f t="shared" ref="V127" si="1620">U127+1</f>
        <v>45827</v>
      </c>
      <c r="W127" s="737">
        <f t="shared" ref="W127" si="1621">V127+1</f>
        <v>45828</v>
      </c>
      <c r="X127" s="737">
        <f t="shared" ref="X127" si="1622">W127+1</f>
        <v>45829</v>
      </c>
      <c r="Y127" s="737">
        <f t="shared" ref="Y127" si="1623">X127+1</f>
        <v>45830</v>
      </c>
      <c r="Z127" s="737">
        <f t="shared" ref="Z127" si="1624">Y127+1</f>
        <v>45831</v>
      </c>
      <c r="AA127" s="737">
        <f t="shared" ref="AA127" si="1625">Z127+1</f>
        <v>45832</v>
      </c>
      <c r="AB127" s="737">
        <f t="shared" ref="AB127" si="1626">AA127+1</f>
        <v>45833</v>
      </c>
      <c r="AC127" s="737">
        <f t="shared" ref="AC127" si="1627">AB127+1</f>
        <v>45834</v>
      </c>
      <c r="AD127" s="737">
        <f t="shared" ref="AD127" si="1628">AC127+1</f>
        <v>45835</v>
      </c>
      <c r="AE127" s="737">
        <f t="shared" ref="AE127" si="1629">AD127+1</f>
        <v>45836</v>
      </c>
      <c r="AF127" s="737">
        <f t="shared" ref="AF127" si="1630">AE127+1</f>
        <v>45837</v>
      </c>
      <c r="AG127" s="1148">
        <f t="shared" ref="AG127" si="1631">AF127+1</f>
        <v>45838</v>
      </c>
      <c r="AH127" s="1168">
        <f t="shared" ref="AH127" si="1632">AG127+1</f>
        <v>45839</v>
      </c>
      <c r="AI127" s="1168">
        <f t="shared" ref="AI127" si="1633">AH127+1</f>
        <v>45840</v>
      </c>
      <c r="AJ127" s="1168">
        <f t="shared" ref="AJ127" si="1634">AI127+1</f>
        <v>45841</v>
      </c>
      <c r="AK127" s="1168">
        <f t="shared" ref="AK127" si="1635">AJ127+1</f>
        <v>45842</v>
      </c>
      <c r="AL127" s="1168">
        <f t="shared" ref="AL127" si="1636">AK127+1</f>
        <v>45843</v>
      </c>
      <c r="AM127" s="1168">
        <f t="shared" ref="AM127" si="1637">AL127+1</f>
        <v>45844</v>
      </c>
      <c r="AN127" s="1168">
        <f t="shared" ref="AN127" si="1638">AM127+1</f>
        <v>45845</v>
      </c>
      <c r="AO127" s="1168">
        <f t="shared" ref="AO127" si="1639">AN127+1</f>
        <v>45846</v>
      </c>
      <c r="AP127" s="1822"/>
      <c r="AQ127" s="1825"/>
      <c r="AS127" s="1827"/>
      <c r="AT127" s="734" t="s">
        <v>923</v>
      </c>
      <c r="AU127" s="739">
        <f>IF(IF(MONTH(入力表!$E$6)=12,YEAR(入力表!$E$6)+1&amp;"01",YEAR(入力表!$E$6)&amp;TEXT(MONTH(入力表!$E$6)+1,"00"))&gt;YEAR($D126)&amp;TEXT(MONTH($D126),"00"),COUNTIF(D130:AH130,"○"),"")</f>
        <v>0</v>
      </c>
      <c r="AX127" s="708"/>
      <c r="AY127" s="708"/>
      <c r="AZ127" s="708"/>
      <c r="BB127" s="736" t="s">
        <v>922</v>
      </c>
      <c r="BC127" s="774">
        <f>DATE($M$7,BC126,1)</f>
        <v>45809</v>
      </c>
      <c r="BD127" s="774">
        <f>BC127+1</f>
        <v>45810</v>
      </c>
      <c r="BE127" s="774">
        <f t="shared" ref="BE127" si="1640">BD127+1</f>
        <v>45811</v>
      </c>
      <c r="BF127" s="737">
        <f t="shared" ref="BF127" si="1641">BE127+1</f>
        <v>45812</v>
      </c>
      <c r="BG127" s="737">
        <f t="shared" ref="BG127" si="1642">BF127+1</f>
        <v>45813</v>
      </c>
      <c r="BH127" s="737">
        <f t="shared" ref="BH127" si="1643">BG127+1</f>
        <v>45814</v>
      </c>
      <c r="BI127" s="737">
        <f t="shared" ref="BI127" si="1644">BH127+1</f>
        <v>45815</v>
      </c>
      <c r="BJ127" s="737">
        <f t="shared" ref="BJ127" si="1645">BI127+1</f>
        <v>45816</v>
      </c>
      <c r="BK127" s="737">
        <f t="shared" ref="BK127" si="1646">BJ127+1</f>
        <v>45817</v>
      </c>
      <c r="BL127" s="737">
        <f t="shared" ref="BL127" si="1647">BK127+1</f>
        <v>45818</v>
      </c>
      <c r="BM127" s="737">
        <f t="shared" ref="BM127" si="1648">BL127+1</f>
        <v>45819</v>
      </c>
      <c r="BN127" s="737">
        <f t="shared" ref="BN127" si="1649">BM127+1</f>
        <v>45820</v>
      </c>
      <c r="BO127" s="737">
        <f t="shared" ref="BO127" si="1650">BN127+1</f>
        <v>45821</v>
      </c>
      <c r="BP127" s="737">
        <f t="shared" ref="BP127" si="1651">BO127+1</f>
        <v>45822</v>
      </c>
      <c r="BQ127" s="737">
        <f t="shared" ref="BQ127" si="1652">BP127+1</f>
        <v>45823</v>
      </c>
      <c r="BR127" s="737">
        <f t="shared" ref="BR127" si="1653">BQ127+1</f>
        <v>45824</v>
      </c>
      <c r="BS127" s="737">
        <f t="shared" ref="BS127" si="1654">BR127+1</f>
        <v>45825</v>
      </c>
      <c r="BT127" s="737">
        <f t="shared" ref="BT127" si="1655">BS127+1</f>
        <v>45826</v>
      </c>
      <c r="BU127" s="737">
        <f t="shared" ref="BU127" si="1656">BT127+1</f>
        <v>45827</v>
      </c>
      <c r="BV127" s="737">
        <f t="shared" ref="BV127" si="1657">BU127+1</f>
        <v>45828</v>
      </c>
      <c r="BW127" s="737">
        <f t="shared" ref="BW127" si="1658">BV127+1</f>
        <v>45829</v>
      </c>
      <c r="BX127" s="737">
        <f t="shared" ref="BX127" si="1659">BW127+1</f>
        <v>45830</v>
      </c>
      <c r="BY127" s="737">
        <f t="shared" ref="BY127" si="1660">BX127+1</f>
        <v>45831</v>
      </c>
      <c r="BZ127" s="737">
        <f t="shared" ref="BZ127" si="1661">BY127+1</f>
        <v>45832</v>
      </c>
      <c r="CA127" s="737">
        <f t="shared" ref="CA127" si="1662">BZ127+1</f>
        <v>45833</v>
      </c>
      <c r="CB127" s="737">
        <f t="shared" ref="CB127" si="1663">CA127+1</f>
        <v>45834</v>
      </c>
      <c r="CC127" s="737">
        <f t="shared" ref="CC127" si="1664">CB127+1</f>
        <v>45835</v>
      </c>
      <c r="CD127" s="737">
        <f t="shared" ref="CD127" si="1665">CC127+1</f>
        <v>45836</v>
      </c>
      <c r="CE127" s="737">
        <f t="shared" ref="CE127" si="1666">CD127+1</f>
        <v>45837</v>
      </c>
      <c r="CF127" s="1148">
        <f t="shared" ref="CF127" si="1667">CE127+1</f>
        <v>45838</v>
      </c>
      <c r="CG127" s="1168">
        <f t="shared" ref="CG127" si="1668">CF127+1</f>
        <v>45839</v>
      </c>
      <c r="CH127" s="1168">
        <f t="shared" ref="CH127" si="1669">CG127+1</f>
        <v>45840</v>
      </c>
      <c r="CI127" s="1168">
        <f t="shared" ref="CI127" si="1670">CH127+1</f>
        <v>45841</v>
      </c>
      <c r="CJ127" s="1168">
        <f t="shared" ref="CJ127" si="1671">CI127+1</f>
        <v>45842</v>
      </c>
      <c r="CK127" s="1168">
        <f t="shared" ref="CK127" si="1672">CJ127+1</f>
        <v>45843</v>
      </c>
      <c r="CL127" s="1168">
        <f t="shared" ref="CL127" si="1673">CK127+1</f>
        <v>45844</v>
      </c>
      <c r="CM127" s="1168">
        <f t="shared" ref="CM127" si="1674">CL127+1</f>
        <v>45845</v>
      </c>
      <c r="CN127" s="1168">
        <f t="shared" ref="CN127" si="1675">CM127+1</f>
        <v>45846</v>
      </c>
      <c r="CO127" s="1822"/>
      <c r="CP127" s="1825"/>
      <c r="CR127" s="1827"/>
      <c r="CS127" s="734" t="s">
        <v>923</v>
      </c>
      <c r="CT127" s="739">
        <f>IF(IF(MONTH(入力表!$E$6)=12,YEAR(入力表!$E$6)+1&amp;"01",YEAR(入力表!$E$6)&amp;TEXT(MONTH(入力表!$E$6)+1,"00"))&gt;YEAR($D126)&amp;TEXT(MONTH($D126),"00"),COUNTIF(BC130:CG130,"○"),"")</f>
        <v>0</v>
      </c>
      <c r="CV127" s="1139" t="str">
        <f t="shared" si="1603"/>
        <v>対象期間</v>
      </c>
      <c r="CX127" s="736" t="s">
        <v>922</v>
      </c>
      <c r="CY127" s="774">
        <f>DATE($M$7,CY126,1)</f>
        <v>45809</v>
      </c>
      <c r="CZ127" s="774">
        <f>CY127+1</f>
        <v>45810</v>
      </c>
      <c r="DA127" s="774">
        <f t="shared" ref="DA127" si="1676">CZ127+1</f>
        <v>45811</v>
      </c>
      <c r="DB127" s="737">
        <f t="shared" ref="DB127" si="1677">DA127+1</f>
        <v>45812</v>
      </c>
      <c r="DC127" s="737">
        <f t="shared" ref="DC127" si="1678">DB127+1</f>
        <v>45813</v>
      </c>
      <c r="DD127" s="737">
        <f t="shared" ref="DD127" si="1679">DC127+1</f>
        <v>45814</v>
      </c>
      <c r="DE127" s="737">
        <f t="shared" ref="DE127" si="1680">DD127+1</f>
        <v>45815</v>
      </c>
      <c r="DF127" s="737">
        <f t="shared" ref="DF127" si="1681">DE127+1</f>
        <v>45816</v>
      </c>
      <c r="DG127" s="737">
        <f t="shared" ref="DG127" si="1682">DF127+1</f>
        <v>45817</v>
      </c>
      <c r="DH127" s="737">
        <f t="shared" ref="DH127" si="1683">DG127+1</f>
        <v>45818</v>
      </c>
      <c r="DI127" s="737">
        <f t="shared" ref="DI127" si="1684">DH127+1</f>
        <v>45819</v>
      </c>
      <c r="DJ127" s="737">
        <f t="shared" ref="DJ127" si="1685">DI127+1</f>
        <v>45820</v>
      </c>
      <c r="DK127" s="737">
        <f t="shared" ref="DK127" si="1686">DJ127+1</f>
        <v>45821</v>
      </c>
      <c r="DL127" s="737">
        <f t="shared" ref="DL127" si="1687">DK127+1</f>
        <v>45822</v>
      </c>
      <c r="DM127" s="737">
        <f t="shared" ref="DM127" si="1688">DL127+1</f>
        <v>45823</v>
      </c>
      <c r="DN127" s="737">
        <f t="shared" ref="DN127" si="1689">DM127+1</f>
        <v>45824</v>
      </c>
      <c r="DO127" s="737">
        <f t="shared" ref="DO127" si="1690">DN127+1</f>
        <v>45825</v>
      </c>
      <c r="DP127" s="737">
        <f t="shared" ref="DP127" si="1691">DO127+1</f>
        <v>45826</v>
      </c>
      <c r="DQ127" s="737">
        <f t="shared" ref="DQ127" si="1692">DP127+1</f>
        <v>45827</v>
      </c>
      <c r="DR127" s="737">
        <f t="shared" ref="DR127" si="1693">DQ127+1</f>
        <v>45828</v>
      </c>
      <c r="DS127" s="737">
        <f t="shared" ref="DS127" si="1694">DR127+1</f>
        <v>45829</v>
      </c>
      <c r="DT127" s="737">
        <f t="shared" ref="DT127" si="1695">DS127+1</f>
        <v>45830</v>
      </c>
      <c r="DU127" s="737">
        <f t="shared" ref="DU127" si="1696">DT127+1</f>
        <v>45831</v>
      </c>
      <c r="DV127" s="737">
        <f t="shared" ref="DV127" si="1697">DU127+1</f>
        <v>45832</v>
      </c>
      <c r="DW127" s="737">
        <f t="shared" ref="DW127" si="1698">DV127+1</f>
        <v>45833</v>
      </c>
      <c r="DX127" s="737">
        <f t="shared" ref="DX127" si="1699">DW127+1</f>
        <v>45834</v>
      </c>
      <c r="DY127" s="737">
        <f t="shared" ref="DY127" si="1700">DX127+1</f>
        <v>45835</v>
      </c>
      <c r="DZ127" s="737">
        <f t="shared" ref="DZ127" si="1701">DY127+1</f>
        <v>45836</v>
      </c>
      <c r="EA127" s="737">
        <f t="shared" ref="EA127" si="1702">DZ127+1</f>
        <v>45837</v>
      </c>
      <c r="EB127" s="1148">
        <f t="shared" ref="EB127" si="1703">EA127+1</f>
        <v>45838</v>
      </c>
      <c r="EC127" s="1168">
        <f t="shared" ref="EC127" si="1704">EB127+1</f>
        <v>45839</v>
      </c>
      <c r="ED127" s="1168">
        <f t="shared" ref="ED127" si="1705">EC127+1</f>
        <v>45840</v>
      </c>
      <c r="EE127" s="1168">
        <f t="shared" ref="EE127" si="1706">ED127+1</f>
        <v>45841</v>
      </c>
      <c r="EF127" s="1168">
        <f t="shared" ref="EF127" si="1707">EE127+1</f>
        <v>45842</v>
      </c>
      <c r="EG127" s="1168">
        <f t="shared" ref="EG127" si="1708">EF127+1</f>
        <v>45843</v>
      </c>
      <c r="EH127" s="1168">
        <f t="shared" ref="EH127" si="1709">EG127+1</f>
        <v>45844</v>
      </c>
      <c r="EI127" s="1168">
        <f t="shared" ref="EI127" si="1710">EH127+1</f>
        <v>45845</v>
      </c>
      <c r="EJ127" s="1168">
        <f t="shared" ref="EJ127" si="1711">EI127+1</f>
        <v>45846</v>
      </c>
      <c r="EK127" s="1822"/>
      <c r="EL127" s="1825"/>
      <c r="EN127" s="1827"/>
      <c r="EO127" s="734" t="s">
        <v>923</v>
      </c>
      <c r="EP127" s="739">
        <f>IF(IF(MONTH(入力表!$E$6)=12,YEAR(入力表!$E$6)+1&amp;"01",YEAR(入力表!$E$6)&amp;TEXT(MONTH(入力表!$E$6)+1,"00"))&gt;YEAR($D126)&amp;TEXT(MONTH($D126),"00"),COUNTIF(CY130:EC130,"○"),"")</f>
        <v>0</v>
      </c>
      <c r="ER127" s="708"/>
      <c r="ES127" s="708"/>
      <c r="ET127" s="708"/>
      <c r="EU127" s="708"/>
      <c r="EV127" s="708"/>
      <c r="EW127" s="708"/>
    </row>
    <row r="128" spans="1:153" ht="14.25" thickBot="1">
      <c r="A128" s="1139" t="str">
        <f t="shared" si="1602"/>
        <v>対象期間</v>
      </c>
      <c r="C128" s="736" t="s">
        <v>924</v>
      </c>
      <c r="D128" s="1146" t="str">
        <f>TEXT(WEEKDAY(+D127),"aaa")</f>
        <v>日</v>
      </c>
      <c r="E128" s="1146" t="str">
        <f>TEXT(WEEKDAY(+E127),"aaa")</f>
        <v>月</v>
      </c>
      <c r="F128" s="1146" t="str">
        <f t="shared" ref="F128:AE128" si="1712">TEXT(WEEKDAY(+F127),"aaa")</f>
        <v>火</v>
      </c>
      <c r="G128" s="1147" t="str">
        <f t="shared" si="1712"/>
        <v>水</v>
      </c>
      <c r="H128" s="1147" t="str">
        <f t="shared" si="1712"/>
        <v>木</v>
      </c>
      <c r="I128" s="1147" t="str">
        <f t="shared" si="1712"/>
        <v>金</v>
      </c>
      <c r="J128" s="1147" t="str">
        <f t="shared" si="1712"/>
        <v>土</v>
      </c>
      <c r="K128" s="1147" t="str">
        <f t="shared" si="1712"/>
        <v>日</v>
      </c>
      <c r="L128" s="1147" t="str">
        <f t="shared" si="1712"/>
        <v>月</v>
      </c>
      <c r="M128" s="1147" t="str">
        <f t="shared" si="1712"/>
        <v>火</v>
      </c>
      <c r="N128" s="1147" t="str">
        <f t="shared" si="1712"/>
        <v>水</v>
      </c>
      <c r="O128" s="1147" t="str">
        <f t="shared" si="1712"/>
        <v>木</v>
      </c>
      <c r="P128" s="1147" t="str">
        <f t="shared" si="1712"/>
        <v>金</v>
      </c>
      <c r="Q128" s="1147" t="str">
        <f t="shared" si="1712"/>
        <v>土</v>
      </c>
      <c r="R128" s="1147" t="str">
        <f t="shared" si="1712"/>
        <v>日</v>
      </c>
      <c r="S128" s="1147" t="str">
        <f t="shared" si="1712"/>
        <v>月</v>
      </c>
      <c r="T128" s="1147" t="str">
        <f t="shared" si="1712"/>
        <v>火</v>
      </c>
      <c r="U128" s="1147" t="str">
        <f t="shared" si="1712"/>
        <v>水</v>
      </c>
      <c r="V128" s="1147" t="str">
        <f t="shared" si="1712"/>
        <v>木</v>
      </c>
      <c r="W128" s="1147" t="str">
        <f t="shared" si="1712"/>
        <v>金</v>
      </c>
      <c r="X128" s="1147" t="str">
        <f t="shared" si="1712"/>
        <v>土</v>
      </c>
      <c r="Y128" s="1147" t="str">
        <f t="shared" si="1712"/>
        <v>日</v>
      </c>
      <c r="Z128" s="1147" t="str">
        <f t="shared" si="1712"/>
        <v>月</v>
      </c>
      <c r="AA128" s="1147" t="str">
        <f t="shared" si="1712"/>
        <v>火</v>
      </c>
      <c r="AB128" s="1147" t="str">
        <f t="shared" si="1712"/>
        <v>水</v>
      </c>
      <c r="AC128" s="1147" t="str">
        <f t="shared" si="1712"/>
        <v>木</v>
      </c>
      <c r="AD128" s="1147" t="str">
        <f t="shared" si="1712"/>
        <v>金</v>
      </c>
      <c r="AE128" s="1147" t="str">
        <f t="shared" si="1712"/>
        <v>土</v>
      </c>
      <c r="AF128" s="1147" t="str">
        <f>IF(AF127="／","／",TEXT(WEEKDAY(+AF127),"aaa"))</f>
        <v>日</v>
      </c>
      <c r="AG128" s="1149" t="str">
        <f t="shared" ref="AG128:AO128" si="1713">IF(AG127="／","／",TEXT(WEEKDAY(+AG127),"aaa"))</f>
        <v>月</v>
      </c>
      <c r="AH128" s="1170" t="str">
        <f t="shared" si="1713"/>
        <v>火</v>
      </c>
      <c r="AI128" s="1170" t="str">
        <f t="shared" si="1713"/>
        <v>水</v>
      </c>
      <c r="AJ128" s="1170" t="str">
        <f t="shared" si="1713"/>
        <v>木</v>
      </c>
      <c r="AK128" s="1170" t="str">
        <f t="shared" si="1713"/>
        <v>金</v>
      </c>
      <c r="AL128" s="1170" t="str">
        <f t="shared" si="1713"/>
        <v>土</v>
      </c>
      <c r="AM128" s="1170" t="str">
        <f t="shared" si="1713"/>
        <v>日</v>
      </c>
      <c r="AN128" s="1170" t="str">
        <f t="shared" si="1713"/>
        <v>月</v>
      </c>
      <c r="AO128" s="1170" t="str">
        <f t="shared" si="1713"/>
        <v>火</v>
      </c>
      <c r="AP128" s="1822"/>
      <c r="AQ128" s="1825"/>
      <c r="AS128" s="1827"/>
      <c r="AT128" s="734" t="s">
        <v>925</v>
      </c>
      <c r="AU128" s="740">
        <f>IFERROR(+AU127/AU126,"")</f>
        <v>0</v>
      </c>
      <c r="AV128" s="741" t="str">
        <f>IF(AU128="","",IF(AU128&gt;=0.285,"4週8休以上",IF(AU128&gt;=0.25,"4週7休以上4週8休未満",IF(AU128&gt;=0.214,"4週6休以上4週7休未満",IF(0.214&gt;AU128,"4週6休未満")))))</f>
        <v>4週6休未満</v>
      </c>
      <c r="AX128" s="708"/>
      <c r="AY128" s="708"/>
      <c r="AZ128" s="708"/>
      <c r="BB128" s="736" t="s">
        <v>924</v>
      </c>
      <c r="BC128" s="1184" t="str">
        <f>TEXT(WEEKDAY(+BC127),"aaa")</f>
        <v>日</v>
      </c>
      <c r="BD128" s="1184" t="str">
        <f>TEXT(WEEKDAY(+BD127),"aaa")</f>
        <v>月</v>
      </c>
      <c r="BE128" s="1184" t="str">
        <f t="shared" ref="BE128:CD128" si="1714">TEXT(WEEKDAY(+BE127),"aaa")</f>
        <v>火</v>
      </c>
      <c r="BF128" s="1185" t="str">
        <f t="shared" si="1714"/>
        <v>水</v>
      </c>
      <c r="BG128" s="1185" t="str">
        <f t="shared" si="1714"/>
        <v>木</v>
      </c>
      <c r="BH128" s="1185" t="str">
        <f t="shared" si="1714"/>
        <v>金</v>
      </c>
      <c r="BI128" s="1185" t="str">
        <f t="shared" si="1714"/>
        <v>土</v>
      </c>
      <c r="BJ128" s="1185" t="str">
        <f t="shared" si="1714"/>
        <v>日</v>
      </c>
      <c r="BK128" s="1185" t="str">
        <f t="shared" si="1714"/>
        <v>月</v>
      </c>
      <c r="BL128" s="1185" t="str">
        <f t="shared" si="1714"/>
        <v>火</v>
      </c>
      <c r="BM128" s="1185" t="str">
        <f t="shared" si="1714"/>
        <v>水</v>
      </c>
      <c r="BN128" s="1185" t="str">
        <f t="shared" si="1714"/>
        <v>木</v>
      </c>
      <c r="BO128" s="1185" t="str">
        <f t="shared" si="1714"/>
        <v>金</v>
      </c>
      <c r="BP128" s="1185" t="str">
        <f t="shared" si="1714"/>
        <v>土</v>
      </c>
      <c r="BQ128" s="1185" t="str">
        <f t="shared" si="1714"/>
        <v>日</v>
      </c>
      <c r="BR128" s="1185" t="str">
        <f t="shared" si="1714"/>
        <v>月</v>
      </c>
      <c r="BS128" s="1185" t="str">
        <f t="shared" si="1714"/>
        <v>火</v>
      </c>
      <c r="BT128" s="1185" t="str">
        <f t="shared" si="1714"/>
        <v>水</v>
      </c>
      <c r="BU128" s="1185" t="str">
        <f t="shared" si="1714"/>
        <v>木</v>
      </c>
      <c r="BV128" s="1185" t="str">
        <f t="shared" si="1714"/>
        <v>金</v>
      </c>
      <c r="BW128" s="1185" t="str">
        <f t="shared" si="1714"/>
        <v>土</v>
      </c>
      <c r="BX128" s="1185" t="str">
        <f t="shared" si="1714"/>
        <v>日</v>
      </c>
      <c r="BY128" s="1185" t="str">
        <f t="shared" si="1714"/>
        <v>月</v>
      </c>
      <c r="BZ128" s="1185" t="str">
        <f t="shared" si="1714"/>
        <v>火</v>
      </c>
      <c r="CA128" s="1185" t="str">
        <f t="shared" si="1714"/>
        <v>水</v>
      </c>
      <c r="CB128" s="1185" t="str">
        <f t="shared" si="1714"/>
        <v>木</v>
      </c>
      <c r="CC128" s="1185" t="str">
        <f t="shared" si="1714"/>
        <v>金</v>
      </c>
      <c r="CD128" s="1185" t="str">
        <f t="shared" si="1714"/>
        <v>土</v>
      </c>
      <c r="CE128" s="1185" t="str">
        <f>IF(CE127="／","／",TEXT(WEEKDAY(+CE127),"aaa"))</f>
        <v>日</v>
      </c>
      <c r="CF128" s="1149" t="str">
        <f t="shared" ref="CF128:CN128" si="1715">IF(CF127="／","／",TEXT(WEEKDAY(+CF127),"aaa"))</f>
        <v>月</v>
      </c>
      <c r="CG128" s="1170" t="str">
        <f t="shared" si="1715"/>
        <v>火</v>
      </c>
      <c r="CH128" s="1170" t="str">
        <f t="shared" si="1715"/>
        <v>水</v>
      </c>
      <c r="CI128" s="1170" t="str">
        <f t="shared" si="1715"/>
        <v>木</v>
      </c>
      <c r="CJ128" s="1170" t="str">
        <f t="shared" si="1715"/>
        <v>金</v>
      </c>
      <c r="CK128" s="1170" t="str">
        <f t="shared" si="1715"/>
        <v>土</v>
      </c>
      <c r="CL128" s="1170" t="str">
        <f t="shared" si="1715"/>
        <v>日</v>
      </c>
      <c r="CM128" s="1170" t="str">
        <f t="shared" si="1715"/>
        <v>月</v>
      </c>
      <c r="CN128" s="1170" t="str">
        <f t="shared" si="1715"/>
        <v>火</v>
      </c>
      <c r="CO128" s="1822"/>
      <c r="CP128" s="1825"/>
      <c r="CR128" s="1827"/>
      <c r="CS128" s="734" t="s">
        <v>925</v>
      </c>
      <c r="CT128" s="740">
        <f>IFERROR(+CT127/CT126,"")</f>
        <v>0</v>
      </c>
      <c r="CU128" s="741" t="str">
        <f>IF(CT128="","",IF(CT128&gt;=0.285,"4週8休以上",IF(CT128&gt;=0.25,"4週7休以上4週8休未満",IF(CT128&gt;=0.214,"4週6休以上4週7休未満",IF(0.214&gt;CT128,"4週6休未満")))))</f>
        <v>4週6休未満</v>
      </c>
      <c r="CV128" s="1139" t="str">
        <f t="shared" si="1603"/>
        <v>対象期間</v>
      </c>
      <c r="CX128" s="736" t="s">
        <v>924</v>
      </c>
      <c r="CY128" s="1184" t="str">
        <f>TEXT(WEEKDAY(+CY127),"aaa")</f>
        <v>日</v>
      </c>
      <c r="CZ128" s="1184" t="str">
        <f>TEXT(WEEKDAY(+CZ127),"aaa")</f>
        <v>月</v>
      </c>
      <c r="DA128" s="1184" t="str">
        <f t="shared" ref="DA128:DZ128" si="1716">TEXT(WEEKDAY(+DA127),"aaa")</f>
        <v>火</v>
      </c>
      <c r="DB128" s="1185" t="str">
        <f t="shared" si="1716"/>
        <v>水</v>
      </c>
      <c r="DC128" s="1185" t="str">
        <f t="shared" si="1716"/>
        <v>木</v>
      </c>
      <c r="DD128" s="1185" t="str">
        <f t="shared" si="1716"/>
        <v>金</v>
      </c>
      <c r="DE128" s="1185" t="str">
        <f t="shared" si="1716"/>
        <v>土</v>
      </c>
      <c r="DF128" s="1185" t="str">
        <f t="shared" si="1716"/>
        <v>日</v>
      </c>
      <c r="DG128" s="1185" t="str">
        <f t="shared" si="1716"/>
        <v>月</v>
      </c>
      <c r="DH128" s="1185" t="str">
        <f t="shared" si="1716"/>
        <v>火</v>
      </c>
      <c r="DI128" s="1185" t="str">
        <f t="shared" si="1716"/>
        <v>水</v>
      </c>
      <c r="DJ128" s="1185" t="str">
        <f t="shared" si="1716"/>
        <v>木</v>
      </c>
      <c r="DK128" s="1185" t="str">
        <f t="shared" si="1716"/>
        <v>金</v>
      </c>
      <c r="DL128" s="1185" t="str">
        <f t="shared" si="1716"/>
        <v>土</v>
      </c>
      <c r="DM128" s="1185" t="str">
        <f t="shared" si="1716"/>
        <v>日</v>
      </c>
      <c r="DN128" s="1185" t="str">
        <f t="shared" si="1716"/>
        <v>月</v>
      </c>
      <c r="DO128" s="1185" t="str">
        <f t="shared" si="1716"/>
        <v>火</v>
      </c>
      <c r="DP128" s="1185" t="str">
        <f t="shared" si="1716"/>
        <v>水</v>
      </c>
      <c r="DQ128" s="1185" t="str">
        <f t="shared" si="1716"/>
        <v>木</v>
      </c>
      <c r="DR128" s="1185" t="str">
        <f t="shared" si="1716"/>
        <v>金</v>
      </c>
      <c r="DS128" s="1185" t="str">
        <f t="shared" si="1716"/>
        <v>土</v>
      </c>
      <c r="DT128" s="1185" t="str">
        <f t="shared" si="1716"/>
        <v>日</v>
      </c>
      <c r="DU128" s="1185" t="str">
        <f t="shared" si="1716"/>
        <v>月</v>
      </c>
      <c r="DV128" s="1185" t="str">
        <f t="shared" si="1716"/>
        <v>火</v>
      </c>
      <c r="DW128" s="1185" t="str">
        <f t="shared" si="1716"/>
        <v>水</v>
      </c>
      <c r="DX128" s="1185" t="str">
        <f t="shared" si="1716"/>
        <v>木</v>
      </c>
      <c r="DY128" s="1185" t="str">
        <f t="shared" si="1716"/>
        <v>金</v>
      </c>
      <c r="DZ128" s="1185" t="str">
        <f t="shared" si="1716"/>
        <v>土</v>
      </c>
      <c r="EA128" s="1185" t="str">
        <f>IF(EA127="／","／",TEXT(WEEKDAY(+EA127),"aaa"))</f>
        <v>日</v>
      </c>
      <c r="EB128" s="1149" t="str">
        <f t="shared" ref="EB128:EJ128" si="1717">IF(EB127="／","／",TEXT(WEEKDAY(+EB127),"aaa"))</f>
        <v>月</v>
      </c>
      <c r="EC128" s="1170" t="str">
        <f t="shared" si="1717"/>
        <v>火</v>
      </c>
      <c r="ED128" s="1170" t="str">
        <f t="shared" si="1717"/>
        <v>水</v>
      </c>
      <c r="EE128" s="1170" t="str">
        <f t="shared" si="1717"/>
        <v>木</v>
      </c>
      <c r="EF128" s="1170" t="str">
        <f t="shared" si="1717"/>
        <v>金</v>
      </c>
      <c r="EG128" s="1170" t="str">
        <f t="shared" si="1717"/>
        <v>土</v>
      </c>
      <c r="EH128" s="1170" t="str">
        <f t="shared" si="1717"/>
        <v>日</v>
      </c>
      <c r="EI128" s="1170" t="str">
        <f t="shared" si="1717"/>
        <v>月</v>
      </c>
      <c r="EJ128" s="1170" t="str">
        <f t="shared" si="1717"/>
        <v>火</v>
      </c>
      <c r="EK128" s="1822"/>
      <c r="EL128" s="1825"/>
      <c r="EN128" s="1827"/>
      <c r="EO128" s="734" t="s">
        <v>925</v>
      </c>
      <c r="EP128" s="740">
        <f>IFERROR(+EP127/EP126,"")</f>
        <v>0</v>
      </c>
      <c r="EQ128" s="741" t="str">
        <f>IF(EP128="","",IF(EP128&gt;=0.285,"4週8休以上",IF(EP128&gt;=0.25,"4週7休以上4週8休未満",IF(EP128&gt;=0.214,"4週6休以上4週7休未満",IF(0.214&gt;EP128,"4週6休未満")))))</f>
        <v>4週6休未満</v>
      </c>
      <c r="ER128" s="708"/>
      <c r="ES128" s="708"/>
      <c r="ET128" s="708"/>
      <c r="EU128" s="708"/>
      <c r="EV128" s="708"/>
      <c r="EW128" s="708"/>
    </row>
    <row r="129" spans="1:153" s="746" customFormat="1" ht="60" customHeight="1">
      <c r="A129" s="1139" t="str">
        <f t="shared" si="1602"/>
        <v>対象期間</v>
      </c>
      <c r="C129" s="742" t="s">
        <v>926</v>
      </c>
      <c r="D129" s="743"/>
      <c r="E129" s="743"/>
      <c r="F129" s="743"/>
      <c r="G129" s="743"/>
      <c r="H129" s="743"/>
      <c r="I129" s="743"/>
      <c r="J129" s="743"/>
      <c r="K129" s="743"/>
      <c r="L129" s="744"/>
      <c r="M129" s="743"/>
      <c r="N129" s="743"/>
      <c r="O129" s="745"/>
      <c r="P129" s="743"/>
      <c r="Q129" s="743"/>
      <c r="R129" s="743"/>
      <c r="S129" s="743"/>
      <c r="T129" s="743"/>
      <c r="U129" s="743"/>
      <c r="V129" s="743"/>
      <c r="W129" s="743"/>
      <c r="X129" s="743"/>
      <c r="Y129" s="743"/>
      <c r="Z129" s="743"/>
      <c r="AA129" s="743"/>
      <c r="AB129" s="743"/>
      <c r="AC129" s="743"/>
      <c r="AD129" s="745"/>
      <c r="AE129" s="743"/>
      <c r="AF129" s="743"/>
      <c r="AG129" s="1150"/>
      <c r="AH129" s="1171"/>
      <c r="AI129" s="1172"/>
      <c r="AJ129" s="1172"/>
      <c r="AK129" s="1172"/>
      <c r="AL129" s="1172"/>
      <c r="AM129" s="1172"/>
      <c r="AN129" s="1172"/>
      <c r="AO129" s="1172"/>
      <c r="AP129" s="1823"/>
      <c r="AQ129" s="1826"/>
      <c r="AS129" s="1839" t="s">
        <v>927</v>
      </c>
      <c r="AT129" s="747" t="s">
        <v>921</v>
      </c>
      <c r="AU129" s="748">
        <f>IF(IF(MONTH(入力表!$E$6)=12,YEAR(入力表!$E$6)+1&amp;"01",YEAR(入力表!$E$6)&amp;TEXT(MONTH(入力表!$E$6)+1,"00"))&gt;YEAR($D126)&amp;TEXT(MONTH($D126),"00"),COUNTIF(D131:AH131,"")+COUNTIF(D131:AH131,"●"),"")</f>
        <v>31</v>
      </c>
      <c r="AV129" s="1138"/>
      <c r="AX129" s="749"/>
      <c r="AY129" s="749"/>
      <c r="AZ129" s="749"/>
      <c r="BB129" s="742" t="s">
        <v>926</v>
      </c>
      <c r="BC129" s="743"/>
      <c r="BD129" s="743"/>
      <c r="BE129" s="743"/>
      <c r="BF129" s="743"/>
      <c r="BG129" s="743"/>
      <c r="BH129" s="743"/>
      <c r="BI129" s="743"/>
      <c r="BJ129" s="743"/>
      <c r="BK129" s="744"/>
      <c r="BL129" s="743"/>
      <c r="BM129" s="743"/>
      <c r="BN129" s="745"/>
      <c r="BO129" s="743"/>
      <c r="BP129" s="743"/>
      <c r="BQ129" s="743"/>
      <c r="BR129" s="743"/>
      <c r="BS129" s="743"/>
      <c r="BT129" s="743"/>
      <c r="BU129" s="743"/>
      <c r="BV129" s="743"/>
      <c r="BW129" s="743"/>
      <c r="BX129" s="743"/>
      <c r="BY129" s="743"/>
      <c r="BZ129" s="743"/>
      <c r="CA129" s="743"/>
      <c r="CB129" s="743"/>
      <c r="CC129" s="745"/>
      <c r="CD129" s="743"/>
      <c r="CE129" s="743"/>
      <c r="CF129" s="1150"/>
      <c r="CG129" s="1171"/>
      <c r="CH129" s="1172"/>
      <c r="CI129" s="1172"/>
      <c r="CJ129" s="1172"/>
      <c r="CK129" s="1172"/>
      <c r="CL129" s="1172"/>
      <c r="CM129" s="1172"/>
      <c r="CN129" s="1172"/>
      <c r="CO129" s="1823"/>
      <c r="CP129" s="1826"/>
      <c r="CR129" s="1839" t="s">
        <v>927</v>
      </c>
      <c r="CS129" s="747" t="s">
        <v>921</v>
      </c>
      <c r="CT129" s="748">
        <f>IF(IF(MONTH(入力表!$E$6)=12,YEAR(入力表!$E$6)+1&amp;"01",YEAR(入力表!$E$6)&amp;TEXT(MONTH(入力表!$E$6)+1,"00"))&gt;YEAR($D126)&amp;TEXT(MONTH($D126),"00"),COUNTIF(BC131:CG131,"")+COUNTIF(BC131:CG131,"●"),"")</f>
        <v>31</v>
      </c>
      <c r="CU129" s="1138"/>
      <c r="CV129" s="1139" t="str">
        <f t="shared" si="1603"/>
        <v>対象期間</v>
      </c>
      <c r="CX129" s="742" t="s">
        <v>926</v>
      </c>
      <c r="CY129" s="743"/>
      <c r="CZ129" s="743"/>
      <c r="DA129" s="743"/>
      <c r="DB129" s="743"/>
      <c r="DC129" s="743"/>
      <c r="DD129" s="743"/>
      <c r="DE129" s="743"/>
      <c r="DF129" s="743"/>
      <c r="DG129" s="744"/>
      <c r="DH129" s="743"/>
      <c r="DI129" s="743"/>
      <c r="DJ129" s="745"/>
      <c r="DK129" s="743"/>
      <c r="DL129" s="743"/>
      <c r="DM129" s="743"/>
      <c r="DN129" s="743"/>
      <c r="DO129" s="743"/>
      <c r="DP129" s="743"/>
      <c r="DQ129" s="743"/>
      <c r="DR129" s="743"/>
      <c r="DS129" s="743"/>
      <c r="DT129" s="743"/>
      <c r="DU129" s="743"/>
      <c r="DV129" s="743"/>
      <c r="DW129" s="743"/>
      <c r="DX129" s="743"/>
      <c r="DY129" s="745"/>
      <c r="DZ129" s="743"/>
      <c r="EA129" s="743"/>
      <c r="EB129" s="1150"/>
      <c r="EC129" s="1171"/>
      <c r="ED129" s="1172"/>
      <c r="EE129" s="1172"/>
      <c r="EF129" s="1172"/>
      <c r="EG129" s="1172"/>
      <c r="EH129" s="1172"/>
      <c r="EI129" s="1172"/>
      <c r="EJ129" s="1172"/>
      <c r="EK129" s="1823"/>
      <c r="EL129" s="1826"/>
      <c r="EN129" s="1839" t="s">
        <v>927</v>
      </c>
      <c r="EO129" s="747" t="s">
        <v>921</v>
      </c>
      <c r="EP129" s="748">
        <f>IF(IF(MONTH(入力表!$E$6)=12,YEAR(入力表!$E$6)+1&amp;"01",YEAR(入力表!$E$6)&amp;TEXT(MONTH(入力表!$E$6)+1,"00"))&gt;YEAR($D126)&amp;TEXT(MONTH($D126),"00"),COUNTIF(CY131:EC131,"")+COUNTIF(CY131:EC131,"●"),"")</f>
        <v>31</v>
      </c>
      <c r="EQ129" s="1138"/>
      <c r="ER129" s="749"/>
      <c r="ES129" s="749"/>
      <c r="ET129" s="749"/>
      <c r="EU129" s="749"/>
      <c r="EV129" s="749"/>
      <c r="EW129" s="749"/>
    </row>
    <row r="130" spans="1:153" s="729" customFormat="1" ht="14.25" thickBot="1">
      <c r="A130" s="1139" t="str">
        <f t="shared" si="1602"/>
        <v>対象期間</v>
      </c>
      <c r="C130" s="736" t="s">
        <v>920</v>
      </c>
      <c r="D130" s="1147"/>
      <c r="E130" s="1147"/>
      <c r="F130" s="1147"/>
      <c r="G130" s="1147"/>
      <c r="H130" s="1147"/>
      <c r="I130" s="1147"/>
      <c r="J130" s="1147"/>
      <c r="K130" s="1147"/>
      <c r="L130" s="1147"/>
      <c r="M130" s="1147"/>
      <c r="N130" s="1147"/>
      <c r="O130" s="1147"/>
      <c r="P130" s="1147"/>
      <c r="Q130" s="1147"/>
      <c r="R130" s="1147"/>
      <c r="S130" s="1147"/>
      <c r="T130" s="1147"/>
      <c r="U130" s="1147"/>
      <c r="V130" s="1147"/>
      <c r="W130" s="1147"/>
      <c r="X130" s="1147"/>
      <c r="Y130" s="1147"/>
      <c r="Z130" s="1147"/>
      <c r="AA130" s="1147"/>
      <c r="AB130" s="1147"/>
      <c r="AC130" s="1147"/>
      <c r="AD130" s="1147"/>
      <c r="AE130" s="1147"/>
      <c r="AF130" s="1147"/>
      <c r="AG130" s="1149"/>
      <c r="AH130" s="1169"/>
      <c r="AI130" s="1170"/>
      <c r="AJ130" s="1170"/>
      <c r="AK130" s="1170"/>
      <c r="AL130" s="1170"/>
      <c r="AM130" s="1170"/>
      <c r="AN130" s="1170"/>
      <c r="AO130" s="1170"/>
      <c r="AP130" s="750">
        <f>COUNTIF(D130:AG130,"○")</f>
        <v>0</v>
      </c>
      <c r="AQ130" s="751">
        <f>+AP130+AQ122</f>
        <v>0</v>
      </c>
      <c r="AS130" s="1840"/>
      <c r="AT130" s="734" t="s">
        <v>923</v>
      </c>
      <c r="AU130" s="739">
        <f>IF(IF(MONTH(入力表!$E$6)=12,YEAR(入力表!$E$6)+1&amp;"01",YEAR(入力表!$E$6)&amp;TEXT(MONTH(入力表!$E$6)+1,"00"))&gt;YEAR($D126)&amp;TEXT(MONTH($D126),"00"),COUNTIF(D131:AH131,"●"),"")</f>
        <v>0</v>
      </c>
      <c r="AX130" s="752"/>
      <c r="AY130" s="752"/>
      <c r="AZ130" s="752"/>
      <c r="BB130" s="736" t="s">
        <v>920</v>
      </c>
      <c r="BC130" s="1185"/>
      <c r="BD130" s="1185"/>
      <c r="BE130" s="1185"/>
      <c r="BF130" s="1185"/>
      <c r="BG130" s="1185"/>
      <c r="BH130" s="1185"/>
      <c r="BI130" s="1185"/>
      <c r="BJ130" s="1185"/>
      <c r="BK130" s="1185"/>
      <c r="BL130" s="1185"/>
      <c r="BM130" s="1185"/>
      <c r="BN130" s="1185"/>
      <c r="BO130" s="1185"/>
      <c r="BP130" s="1185"/>
      <c r="BQ130" s="1185"/>
      <c r="BR130" s="1185"/>
      <c r="BS130" s="1185"/>
      <c r="BT130" s="1185"/>
      <c r="BU130" s="1185"/>
      <c r="BV130" s="1185"/>
      <c r="BW130" s="1185"/>
      <c r="BX130" s="1185"/>
      <c r="BY130" s="1185"/>
      <c r="BZ130" s="1185"/>
      <c r="CA130" s="1185"/>
      <c r="CB130" s="1185"/>
      <c r="CC130" s="1185"/>
      <c r="CD130" s="1185"/>
      <c r="CE130" s="1185"/>
      <c r="CF130" s="1149"/>
      <c r="CG130" s="1169"/>
      <c r="CH130" s="1170"/>
      <c r="CI130" s="1170"/>
      <c r="CJ130" s="1170"/>
      <c r="CK130" s="1170"/>
      <c r="CL130" s="1170"/>
      <c r="CM130" s="1170"/>
      <c r="CN130" s="1170"/>
      <c r="CO130" s="750">
        <f>COUNTIF(BC130:CF130,"○")</f>
        <v>0</v>
      </c>
      <c r="CP130" s="751">
        <f>+CO130+CP122</f>
        <v>0</v>
      </c>
      <c r="CR130" s="1840"/>
      <c r="CS130" s="734" t="s">
        <v>923</v>
      </c>
      <c r="CT130" s="739">
        <f>IF(IF(MONTH(入力表!$E$6)=12,YEAR(入力表!$E$6)+1&amp;"01",YEAR(入力表!$E$6)&amp;TEXT(MONTH(入力表!$E$6)+1,"00"))&gt;YEAR($D126)&amp;TEXT(MONTH($D126),"00"),COUNTIF(BC131:CG131,"●"),"")</f>
        <v>0</v>
      </c>
      <c r="CV130" s="1139" t="str">
        <f t="shared" si="1603"/>
        <v>対象期間</v>
      </c>
      <c r="CX130" s="736" t="s">
        <v>920</v>
      </c>
      <c r="CY130" s="1185"/>
      <c r="CZ130" s="1185"/>
      <c r="DA130" s="1185"/>
      <c r="DB130" s="1185"/>
      <c r="DC130" s="1185"/>
      <c r="DD130" s="1185"/>
      <c r="DE130" s="1185"/>
      <c r="DF130" s="1185"/>
      <c r="DG130" s="1185"/>
      <c r="DH130" s="1185"/>
      <c r="DI130" s="1185"/>
      <c r="DJ130" s="1185"/>
      <c r="DK130" s="1185"/>
      <c r="DL130" s="1185"/>
      <c r="DM130" s="1185"/>
      <c r="DN130" s="1185"/>
      <c r="DO130" s="1185"/>
      <c r="DP130" s="1185"/>
      <c r="DQ130" s="1185"/>
      <c r="DR130" s="1185"/>
      <c r="DS130" s="1185"/>
      <c r="DT130" s="1185"/>
      <c r="DU130" s="1185"/>
      <c r="DV130" s="1185"/>
      <c r="DW130" s="1185"/>
      <c r="DX130" s="1185"/>
      <c r="DY130" s="1185"/>
      <c r="DZ130" s="1185"/>
      <c r="EA130" s="1185"/>
      <c r="EB130" s="1149"/>
      <c r="EC130" s="1169"/>
      <c r="ED130" s="1170"/>
      <c r="EE130" s="1170"/>
      <c r="EF130" s="1170"/>
      <c r="EG130" s="1170"/>
      <c r="EH130" s="1170"/>
      <c r="EI130" s="1170"/>
      <c r="EJ130" s="1170"/>
      <c r="EK130" s="750">
        <f>COUNTIF(CY130:EB130,"○")</f>
        <v>0</v>
      </c>
      <c r="EL130" s="751">
        <f>+EK130+EL122</f>
        <v>0</v>
      </c>
      <c r="EN130" s="1840"/>
      <c r="EO130" s="734" t="s">
        <v>923</v>
      </c>
      <c r="EP130" s="739">
        <f>IF(IF(MONTH(入力表!$E$6)=12,YEAR(入力表!$E$6)+1&amp;"01",YEAR(入力表!$E$6)&amp;TEXT(MONTH(入力表!$E$6)+1,"00"))&gt;YEAR($D126)&amp;TEXT(MONTH($D126),"00"),COUNTIF(CY131:EC131,"●"),"")</f>
        <v>0</v>
      </c>
      <c r="ER130" s="752"/>
      <c r="ES130" s="752"/>
      <c r="ET130" s="752"/>
      <c r="EU130" s="752"/>
      <c r="EV130" s="752"/>
      <c r="EW130" s="752"/>
    </row>
    <row r="131" spans="1:153" s="729" customFormat="1" ht="14.25" thickBot="1">
      <c r="A131" s="1139" t="str">
        <f t="shared" si="1602"/>
        <v>対象期間</v>
      </c>
      <c r="C131" s="1154" t="s">
        <v>927</v>
      </c>
      <c r="D131" s="1155"/>
      <c r="E131" s="1155"/>
      <c r="F131" s="1155"/>
      <c r="G131" s="1155"/>
      <c r="H131" s="1155"/>
      <c r="I131" s="1155"/>
      <c r="J131" s="1155"/>
      <c r="K131" s="1155"/>
      <c r="L131" s="1155"/>
      <c r="M131" s="1155"/>
      <c r="N131" s="1155"/>
      <c r="O131" s="1155"/>
      <c r="P131" s="1155"/>
      <c r="Q131" s="1155"/>
      <c r="R131" s="1155"/>
      <c r="S131" s="1155"/>
      <c r="T131" s="1155"/>
      <c r="U131" s="1155"/>
      <c r="V131" s="1155"/>
      <c r="W131" s="1155"/>
      <c r="X131" s="1155"/>
      <c r="Y131" s="1155"/>
      <c r="Z131" s="1155"/>
      <c r="AA131" s="1155"/>
      <c r="AB131" s="1155"/>
      <c r="AC131" s="1155"/>
      <c r="AD131" s="1155"/>
      <c r="AE131" s="1155"/>
      <c r="AF131" s="1155"/>
      <c r="AG131" s="1156"/>
      <c r="AH131" s="1173"/>
      <c r="AI131" s="1174"/>
      <c r="AJ131" s="1174"/>
      <c r="AK131" s="1174"/>
      <c r="AL131" s="1174"/>
      <c r="AM131" s="1174"/>
      <c r="AN131" s="1174"/>
      <c r="AO131" s="1174"/>
      <c r="AP131" s="1177">
        <f>COUNTIF(D131:AG131,"●")</f>
        <v>0</v>
      </c>
      <c r="AQ131" s="1158">
        <f>+AP131+AQ123</f>
        <v>0</v>
      </c>
      <c r="AS131" s="1840"/>
      <c r="AT131" s="734" t="s">
        <v>925</v>
      </c>
      <c r="AU131" s="740">
        <f>IFERROR(+AU130/AU129,"")</f>
        <v>0</v>
      </c>
      <c r="AV131" s="741" t="str">
        <f>IF(AU131="","",IF(AU131&gt;=0.285,"4週8休以上",IF(AU131&gt;=0.25,"4週7休以上4週8休未満",IF(AU131&gt;=0.214,"4週6休以上4週7休未満",IF(0.214&gt;AU131,"4週6休未満")))))</f>
        <v>4週6休未満</v>
      </c>
      <c r="AX131" s="752"/>
      <c r="AY131" s="752"/>
      <c r="AZ131" s="752"/>
      <c r="BB131" s="1154" t="s">
        <v>927</v>
      </c>
      <c r="BC131" s="1155"/>
      <c r="BD131" s="1155"/>
      <c r="BE131" s="1155"/>
      <c r="BF131" s="1155"/>
      <c r="BG131" s="1155"/>
      <c r="BH131" s="1155"/>
      <c r="BI131" s="1155"/>
      <c r="BJ131" s="1155"/>
      <c r="BK131" s="1155"/>
      <c r="BL131" s="1155"/>
      <c r="BM131" s="1155"/>
      <c r="BN131" s="1155"/>
      <c r="BO131" s="1155"/>
      <c r="BP131" s="1155"/>
      <c r="BQ131" s="1155"/>
      <c r="BR131" s="1155"/>
      <c r="BS131" s="1155"/>
      <c r="BT131" s="1155"/>
      <c r="BU131" s="1155"/>
      <c r="BV131" s="1155"/>
      <c r="BW131" s="1155"/>
      <c r="BX131" s="1155"/>
      <c r="BY131" s="1155"/>
      <c r="BZ131" s="1155"/>
      <c r="CA131" s="1155"/>
      <c r="CB131" s="1155"/>
      <c r="CC131" s="1155"/>
      <c r="CD131" s="1155"/>
      <c r="CE131" s="1155"/>
      <c r="CF131" s="1156"/>
      <c r="CG131" s="1173"/>
      <c r="CH131" s="1174"/>
      <c r="CI131" s="1174"/>
      <c r="CJ131" s="1174"/>
      <c r="CK131" s="1174"/>
      <c r="CL131" s="1174"/>
      <c r="CM131" s="1174"/>
      <c r="CN131" s="1174"/>
      <c r="CO131" s="1177">
        <f>COUNTIF(BC131:CF131,"●")</f>
        <v>0</v>
      </c>
      <c r="CP131" s="1158">
        <f>+CO131+CP123</f>
        <v>0</v>
      </c>
      <c r="CR131" s="1840"/>
      <c r="CS131" s="734" t="s">
        <v>925</v>
      </c>
      <c r="CT131" s="740">
        <f>IFERROR(+CT130/CT129,"")</f>
        <v>0</v>
      </c>
      <c r="CU131" s="741" t="str">
        <f>IF(CT131="","",IF(CT131&gt;=0.285,"4週8休以上",IF(CT131&gt;=0.25,"4週7休以上4週8休未満",IF(CT131&gt;=0.214,"4週6休以上4週7休未満",IF(0.214&gt;CT131,"4週6休未満")))))</f>
        <v>4週6休未満</v>
      </c>
      <c r="CV131" s="1139" t="str">
        <f t="shared" si="1603"/>
        <v>対象期間</v>
      </c>
      <c r="CX131" s="1154" t="s">
        <v>927</v>
      </c>
      <c r="CY131" s="1155"/>
      <c r="CZ131" s="1155"/>
      <c r="DA131" s="1155"/>
      <c r="DB131" s="1155"/>
      <c r="DC131" s="1155"/>
      <c r="DD131" s="1155"/>
      <c r="DE131" s="1155"/>
      <c r="DF131" s="1155"/>
      <c r="DG131" s="1155"/>
      <c r="DH131" s="1155"/>
      <c r="DI131" s="1155"/>
      <c r="DJ131" s="1155"/>
      <c r="DK131" s="1155"/>
      <c r="DL131" s="1155"/>
      <c r="DM131" s="1155"/>
      <c r="DN131" s="1155"/>
      <c r="DO131" s="1155"/>
      <c r="DP131" s="1155"/>
      <c r="DQ131" s="1155"/>
      <c r="DR131" s="1155"/>
      <c r="DS131" s="1155"/>
      <c r="DT131" s="1155"/>
      <c r="DU131" s="1155"/>
      <c r="DV131" s="1155"/>
      <c r="DW131" s="1155"/>
      <c r="DX131" s="1155"/>
      <c r="DY131" s="1155"/>
      <c r="DZ131" s="1155"/>
      <c r="EA131" s="1155"/>
      <c r="EB131" s="1156"/>
      <c r="EC131" s="1173"/>
      <c r="ED131" s="1174"/>
      <c r="EE131" s="1174"/>
      <c r="EF131" s="1174"/>
      <c r="EG131" s="1174"/>
      <c r="EH131" s="1174"/>
      <c r="EI131" s="1174"/>
      <c r="EJ131" s="1174"/>
      <c r="EK131" s="1177">
        <f>COUNTIF(CY131:EB131,"●")</f>
        <v>0</v>
      </c>
      <c r="EL131" s="1158">
        <f>+EK131+EL123</f>
        <v>0</v>
      </c>
      <c r="EN131" s="1840"/>
      <c r="EO131" s="734" t="s">
        <v>925</v>
      </c>
      <c r="EP131" s="740">
        <f>IFERROR(+EP130/EP129,"")</f>
        <v>0</v>
      </c>
      <c r="EQ131" s="741" t="str">
        <f>IF(EP131="","",IF(EP131&gt;=0.285,"4週8休以上",IF(EP131&gt;=0.25,"4週7休以上4週8休未満",IF(EP131&gt;=0.214,"4週6休以上4週7休未満",IF(0.214&gt;EP131,"4週6休未満")))))</f>
        <v>4週6休未満</v>
      </c>
      <c r="ER131" s="752"/>
      <c r="ES131" s="752"/>
      <c r="ET131" s="752"/>
      <c r="EU131" s="752"/>
      <c r="EV131" s="752"/>
      <c r="EW131" s="752"/>
    </row>
    <row r="132" spans="1:153" s="729" customFormat="1" ht="14.25" thickBot="1">
      <c r="A132" s="1139"/>
      <c r="C132" s="778" t="s">
        <v>1956</v>
      </c>
      <c r="D132" s="1175"/>
      <c r="E132" s="1843" t="str">
        <f t="shared" ref="E132" si="1718">IF(COUNTIF(E131:K131,"")&gt;=7,"",IF(COUNTIF(E131:K131,"●")&gt;=2,"OK","OUT"))</f>
        <v/>
      </c>
      <c r="F132" s="1844"/>
      <c r="G132" s="1844"/>
      <c r="H132" s="1844"/>
      <c r="I132" s="1844"/>
      <c r="J132" s="1844"/>
      <c r="K132" s="1845"/>
      <c r="L132" s="1843" t="str">
        <f t="shared" ref="L132" si="1719">IF(COUNTIF(L131:R131,"")&gt;=7,"",IF(COUNTIF(L131:R131,"●")&gt;=2,"OK","OUT"))</f>
        <v/>
      </c>
      <c r="M132" s="1844"/>
      <c r="N132" s="1844"/>
      <c r="O132" s="1844"/>
      <c r="P132" s="1844"/>
      <c r="Q132" s="1844"/>
      <c r="R132" s="1845"/>
      <c r="S132" s="1843" t="str">
        <f t="shared" ref="S132" si="1720">IF(COUNTIF(S131:Y131,"")&gt;=7,"",IF(COUNTIF(S131:Y131,"●")&gt;=2,"OK","OUT"))</f>
        <v/>
      </c>
      <c r="T132" s="1844"/>
      <c r="U132" s="1844"/>
      <c r="V132" s="1844"/>
      <c r="W132" s="1844"/>
      <c r="X132" s="1844"/>
      <c r="Y132" s="1845"/>
      <c r="Z132" s="1843" t="str">
        <f t="shared" ref="Z132" si="1721">IF(COUNTIF(Z131:AF131,"")&gt;=7,"",IF(COUNTIF(Z131:AF131,"●")&gt;=2,"OK","OUT"))</f>
        <v/>
      </c>
      <c r="AA132" s="1844"/>
      <c r="AB132" s="1844"/>
      <c r="AC132" s="1844"/>
      <c r="AD132" s="1844"/>
      <c r="AE132" s="1844"/>
      <c r="AF132" s="1845"/>
      <c r="AG132" s="1843" t="str">
        <f t="shared" ref="AG132" si="1722">IF(COUNTIF(AG131:AM131,"")&gt;=7,"",IF(COUNTIF(AG131:AM131,"●")&gt;=2,"OK","OUT"))</f>
        <v/>
      </c>
      <c r="AH132" s="1844"/>
      <c r="AI132" s="1844"/>
      <c r="AJ132" s="1844"/>
      <c r="AK132" s="1844"/>
      <c r="AL132" s="1844"/>
      <c r="AM132" s="1845"/>
      <c r="AN132" s="1846"/>
      <c r="AO132" s="1847"/>
      <c r="AP132" s="779"/>
      <c r="AQ132" s="780"/>
      <c r="AS132" s="1841"/>
      <c r="AT132" s="773" t="s">
        <v>1957</v>
      </c>
      <c r="AU132" s="1162" t="str">
        <f>IF(COUNTIF(D132:AO132,"OUT")&gt;=1,"OUT","OK")</f>
        <v>OK</v>
      </c>
      <c r="AV132" s="1153"/>
      <c r="AX132" s="752"/>
      <c r="AY132" s="752"/>
      <c r="AZ132" s="752"/>
      <c r="BB132" s="778" t="s">
        <v>1956</v>
      </c>
      <c r="BC132" s="1175"/>
      <c r="BD132" s="1843" t="str">
        <f t="shared" ref="BD132" si="1723">IF(COUNTIF(BD131:BJ131,"")&gt;=7,"",IF(COUNTIF(BD131:BJ131,"●")&gt;=2,"OK","OUT"))</f>
        <v/>
      </c>
      <c r="BE132" s="1844"/>
      <c r="BF132" s="1844"/>
      <c r="BG132" s="1844"/>
      <c r="BH132" s="1844"/>
      <c r="BI132" s="1844"/>
      <c r="BJ132" s="1845"/>
      <c r="BK132" s="1843" t="str">
        <f t="shared" ref="BK132" si="1724">IF(COUNTIF(BK131:BQ131,"")&gt;=7,"",IF(COUNTIF(BK131:BQ131,"●")&gt;=2,"OK","OUT"))</f>
        <v/>
      </c>
      <c r="BL132" s="1844"/>
      <c r="BM132" s="1844"/>
      <c r="BN132" s="1844"/>
      <c r="BO132" s="1844"/>
      <c r="BP132" s="1844"/>
      <c r="BQ132" s="1845"/>
      <c r="BR132" s="1843" t="str">
        <f t="shared" ref="BR132" si="1725">IF(COUNTIF(BR131:BX131,"")&gt;=7,"",IF(COUNTIF(BR131:BX131,"●")&gt;=2,"OK","OUT"))</f>
        <v/>
      </c>
      <c r="BS132" s="1844"/>
      <c r="BT132" s="1844"/>
      <c r="BU132" s="1844"/>
      <c r="BV132" s="1844"/>
      <c r="BW132" s="1844"/>
      <c r="BX132" s="1845"/>
      <c r="BY132" s="1843" t="str">
        <f t="shared" ref="BY132" si="1726">IF(COUNTIF(BY131:CE131,"")&gt;=7,"",IF(COUNTIF(BY131:CE131,"●")&gt;=2,"OK","OUT"))</f>
        <v/>
      </c>
      <c r="BZ132" s="1844"/>
      <c r="CA132" s="1844"/>
      <c r="CB132" s="1844"/>
      <c r="CC132" s="1844"/>
      <c r="CD132" s="1844"/>
      <c r="CE132" s="1845"/>
      <c r="CF132" s="1843" t="str">
        <f t="shared" ref="CF132" si="1727">IF(COUNTIF(CF131:CL131,"")&gt;=7,"",IF(COUNTIF(CF131:CL131,"●")&gt;=2,"OK","OUT"))</f>
        <v/>
      </c>
      <c r="CG132" s="1844"/>
      <c r="CH132" s="1844"/>
      <c r="CI132" s="1844"/>
      <c r="CJ132" s="1844"/>
      <c r="CK132" s="1844"/>
      <c r="CL132" s="1845"/>
      <c r="CM132" s="1846"/>
      <c r="CN132" s="1847"/>
      <c r="CO132" s="779"/>
      <c r="CP132" s="780"/>
      <c r="CR132" s="1841"/>
      <c r="CS132" s="773" t="s">
        <v>1957</v>
      </c>
      <c r="CT132" s="1162" t="str">
        <f>IF(COUNTIF(BC132:CN132,"OUT")&gt;=1,"OUT","OK")</f>
        <v>OK</v>
      </c>
      <c r="CU132" s="1153"/>
      <c r="CV132" s="1139"/>
      <c r="CX132" s="778" t="s">
        <v>1956</v>
      </c>
      <c r="CY132" s="1175"/>
      <c r="CZ132" s="1843" t="str">
        <f t="shared" ref="CZ132" si="1728">IF(COUNTIF(CZ131:DF131,"")&gt;=7,"",IF(COUNTIF(CZ131:DF131,"●")&gt;=2,"OK","OUT"))</f>
        <v/>
      </c>
      <c r="DA132" s="1844"/>
      <c r="DB132" s="1844"/>
      <c r="DC132" s="1844"/>
      <c r="DD132" s="1844"/>
      <c r="DE132" s="1844"/>
      <c r="DF132" s="1845"/>
      <c r="DG132" s="1843" t="str">
        <f t="shared" ref="DG132" si="1729">IF(COUNTIF(DG131:DM131,"")&gt;=7,"",IF(COUNTIF(DG131:DM131,"●")&gt;=2,"OK","OUT"))</f>
        <v/>
      </c>
      <c r="DH132" s="1844"/>
      <c r="DI132" s="1844"/>
      <c r="DJ132" s="1844"/>
      <c r="DK132" s="1844"/>
      <c r="DL132" s="1844"/>
      <c r="DM132" s="1845"/>
      <c r="DN132" s="1843" t="str">
        <f t="shared" ref="DN132" si="1730">IF(COUNTIF(DN131:DT131,"")&gt;=7,"",IF(COUNTIF(DN131:DT131,"●")&gt;=2,"OK","OUT"))</f>
        <v/>
      </c>
      <c r="DO132" s="1844"/>
      <c r="DP132" s="1844"/>
      <c r="DQ132" s="1844"/>
      <c r="DR132" s="1844"/>
      <c r="DS132" s="1844"/>
      <c r="DT132" s="1845"/>
      <c r="DU132" s="1843" t="str">
        <f t="shared" ref="DU132" si="1731">IF(COUNTIF(DU131:EA131,"")&gt;=7,"",IF(COUNTIF(DU131:EA131,"●")&gt;=2,"OK","OUT"))</f>
        <v/>
      </c>
      <c r="DV132" s="1844"/>
      <c r="DW132" s="1844"/>
      <c r="DX132" s="1844"/>
      <c r="DY132" s="1844"/>
      <c r="DZ132" s="1844"/>
      <c r="EA132" s="1845"/>
      <c r="EB132" s="1843" t="str">
        <f t="shared" ref="EB132" si="1732">IF(COUNTIF(EB131:EH131,"")&gt;=7,"",IF(COUNTIF(EB131:EH131,"●")&gt;=2,"OK","OUT"))</f>
        <v/>
      </c>
      <c r="EC132" s="1844"/>
      <c r="ED132" s="1844"/>
      <c r="EE132" s="1844"/>
      <c r="EF132" s="1844"/>
      <c r="EG132" s="1844"/>
      <c r="EH132" s="1845"/>
      <c r="EI132" s="1846"/>
      <c r="EJ132" s="1847"/>
      <c r="EK132" s="779"/>
      <c r="EL132" s="780"/>
      <c r="EN132" s="1841"/>
      <c r="EO132" s="773" t="s">
        <v>1957</v>
      </c>
      <c r="EP132" s="1162" t="str">
        <f>IF(COUNTIF(CY132:EJ132,"OUT")&gt;=1,"OUT","OK")</f>
        <v>OK</v>
      </c>
      <c r="EQ132" s="1153"/>
      <c r="ER132" s="752"/>
      <c r="ES132" s="752"/>
      <c r="ET132" s="752"/>
      <c r="EU132" s="752"/>
      <c r="EV132" s="752"/>
      <c r="EW132" s="752"/>
    </row>
    <row r="133" spans="1:153" ht="14.25" thickBot="1">
      <c r="A133" s="1139" t="str">
        <f t="shared" si="1602"/>
        <v>対象期間</v>
      </c>
      <c r="AX133" s="708"/>
      <c r="AY133" s="708"/>
      <c r="AZ133" s="708"/>
      <c r="CV133" s="1139" t="str">
        <f t="shared" si="1603"/>
        <v>対象期間</v>
      </c>
      <c r="ER133" s="708"/>
      <c r="ES133" s="708"/>
      <c r="ET133" s="708"/>
      <c r="EU133" s="708"/>
      <c r="EV133" s="708"/>
      <c r="EW133" s="708"/>
    </row>
    <row r="134" spans="1:153" ht="13.5" customHeight="1">
      <c r="A134" s="1139" t="str">
        <f t="shared" ref="A134:A141" si="1733">IF($AU$134="","","対象期間")</f>
        <v>対象期間</v>
      </c>
      <c r="C134" s="733" t="s">
        <v>917</v>
      </c>
      <c r="D134" s="1819">
        <f>D126+MONTH(1)</f>
        <v>7</v>
      </c>
      <c r="E134" s="1820"/>
      <c r="F134" s="1820"/>
      <c r="G134" s="1820"/>
      <c r="H134" s="1820"/>
      <c r="I134" s="1820"/>
      <c r="J134" s="1820"/>
      <c r="K134" s="1820"/>
      <c r="L134" s="1820"/>
      <c r="M134" s="1820"/>
      <c r="N134" s="1820"/>
      <c r="O134" s="1820"/>
      <c r="P134" s="1820"/>
      <c r="Q134" s="1820"/>
      <c r="R134" s="1820"/>
      <c r="S134" s="1820"/>
      <c r="T134" s="1820"/>
      <c r="U134" s="1820"/>
      <c r="V134" s="1820"/>
      <c r="W134" s="1820"/>
      <c r="X134" s="1820"/>
      <c r="Y134" s="1820"/>
      <c r="Z134" s="1820"/>
      <c r="AA134" s="1820"/>
      <c r="AB134" s="1820"/>
      <c r="AC134" s="1820"/>
      <c r="AD134" s="1820"/>
      <c r="AE134" s="1820"/>
      <c r="AF134" s="1820"/>
      <c r="AG134" s="1820"/>
      <c r="AH134" s="1820"/>
      <c r="AI134" s="1836">
        <f>D134+1</f>
        <v>8</v>
      </c>
      <c r="AJ134" s="1837"/>
      <c r="AK134" s="1837"/>
      <c r="AL134" s="1837"/>
      <c r="AM134" s="1837"/>
      <c r="AN134" s="1837"/>
      <c r="AO134" s="1842"/>
      <c r="AP134" s="1821" t="s">
        <v>918</v>
      </c>
      <c r="AQ134" s="1824" t="s">
        <v>919</v>
      </c>
      <c r="AS134" s="1827" t="s">
        <v>920</v>
      </c>
      <c r="AT134" s="734" t="s">
        <v>921</v>
      </c>
      <c r="AU134" s="735">
        <f>IF(IF(MONTH(入力表!$E$6)=12,YEAR(入力表!$E$6)+1&amp;"01",YEAR(入力表!$E$6)&amp;TEXT(MONTH(入力表!$E$6)+1,"00"))&gt;YEAR($D134)&amp;TEXT(MONTH($D134),"00"),COUNTIF(D138:AH138,"")+COUNTIF(D138:AH138,"○"),"")</f>
        <v>31</v>
      </c>
      <c r="AV134" s="1137"/>
      <c r="AX134" s="708"/>
      <c r="AY134" s="708"/>
      <c r="AZ134" s="708"/>
      <c r="BB134" s="733" t="s">
        <v>917</v>
      </c>
      <c r="BC134" s="1819">
        <f>BC126+MONTH(1)</f>
        <v>7</v>
      </c>
      <c r="BD134" s="1820"/>
      <c r="BE134" s="1820"/>
      <c r="BF134" s="1820"/>
      <c r="BG134" s="1820"/>
      <c r="BH134" s="1820"/>
      <c r="BI134" s="1820"/>
      <c r="BJ134" s="1820"/>
      <c r="BK134" s="1820"/>
      <c r="BL134" s="1820"/>
      <c r="BM134" s="1820"/>
      <c r="BN134" s="1820"/>
      <c r="BO134" s="1820"/>
      <c r="BP134" s="1820"/>
      <c r="BQ134" s="1820"/>
      <c r="BR134" s="1820"/>
      <c r="BS134" s="1820"/>
      <c r="BT134" s="1820"/>
      <c r="BU134" s="1820"/>
      <c r="BV134" s="1820"/>
      <c r="BW134" s="1820"/>
      <c r="BX134" s="1820"/>
      <c r="BY134" s="1820"/>
      <c r="BZ134" s="1820"/>
      <c r="CA134" s="1820"/>
      <c r="CB134" s="1820"/>
      <c r="CC134" s="1820"/>
      <c r="CD134" s="1820"/>
      <c r="CE134" s="1820"/>
      <c r="CF134" s="1820"/>
      <c r="CG134" s="1820"/>
      <c r="CH134" s="1836">
        <f>BC134+1</f>
        <v>8</v>
      </c>
      <c r="CI134" s="1837"/>
      <c r="CJ134" s="1837"/>
      <c r="CK134" s="1837"/>
      <c r="CL134" s="1837"/>
      <c r="CM134" s="1837"/>
      <c r="CN134" s="1842"/>
      <c r="CO134" s="1821" t="s">
        <v>918</v>
      </c>
      <c r="CP134" s="1824" t="s">
        <v>919</v>
      </c>
      <c r="CR134" s="1827" t="s">
        <v>920</v>
      </c>
      <c r="CS134" s="734" t="s">
        <v>921</v>
      </c>
      <c r="CT134" s="735">
        <f>IF(IF(MONTH(入力表!$E$6)=12,YEAR(入力表!$E$6)+1&amp;"01",YEAR(入力表!$E$6)&amp;TEXT(MONTH(入力表!$E$6)+1,"00"))&gt;YEAR($D134)&amp;TEXT(MONTH($D134),"00"),COUNTIF(BC138:CG138,"")+COUNTIF(BC138:CG138,"○"),"")</f>
        <v>31</v>
      </c>
      <c r="CU134" s="1137"/>
      <c r="CV134" s="1139" t="str">
        <f t="shared" ref="CV134:CV141" si="1734">IF($AU$134="","","対象期間")</f>
        <v>対象期間</v>
      </c>
      <c r="CX134" s="733" t="s">
        <v>917</v>
      </c>
      <c r="CY134" s="1819">
        <f>CY126+MONTH(1)</f>
        <v>7</v>
      </c>
      <c r="CZ134" s="1820"/>
      <c r="DA134" s="1820"/>
      <c r="DB134" s="1820"/>
      <c r="DC134" s="1820"/>
      <c r="DD134" s="1820"/>
      <c r="DE134" s="1820"/>
      <c r="DF134" s="1820"/>
      <c r="DG134" s="1820"/>
      <c r="DH134" s="1820"/>
      <c r="DI134" s="1820"/>
      <c r="DJ134" s="1820"/>
      <c r="DK134" s="1820"/>
      <c r="DL134" s="1820"/>
      <c r="DM134" s="1820"/>
      <c r="DN134" s="1820"/>
      <c r="DO134" s="1820"/>
      <c r="DP134" s="1820"/>
      <c r="DQ134" s="1820"/>
      <c r="DR134" s="1820"/>
      <c r="DS134" s="1820"/>
      <c r="DT134" s="1820"/>
      <c r="DU134" s="1820"/>
      <c r="DV134" s="1820"/>
      <c r="DW134" s="1820"/>
      <c r="DX134" s="1820"/>
      <c r="DY134" s="1820"/>
      <c r="DZ134" s="1820"/>
      <c r="EA134" s="1820"/>
      <c r="EB134" s="1820"/>
      <c r="EC134" s="1820"/>
      <c r="ED134" s="1836">
        <f>CY134+1</f>
        <v>8</v>
      </c>
      <c r="EE134" s="1837"/>
      <c r="EF134" s="1837"/>
      <c r="EG134" s="1837"/>
      <c r="EH134" s="1837"/>
      <c r="EI134" s="1837"/>
      <c r="EJ134" s="1842"/>
      <c r="EK134" s="1821" t="s">
        <v>918</v>
      </c>
      <c r="EL134" s="1824" t="s">
        <v>919</v>
      </c>
      <c r="EN134" s="1827" t="s">
        <v>920</v>
      </c>
      <c r="EO134" s="734" t="s">
        <v>921</v>
      </c>
      <c r="EP134" s="735">
        <f>IF(IF(MONTH(入力表!$E$6)=12,YEAR(入力表!$E$6)+1&amp;"01",YEAR(入力表!$E$6)&amp;TEXT(MONTH(入力表!$E$6)+1,"00"))&gt;YEAR($D134)&amp;TEXT(MONTH($D134),"00"),COUNTIF(CY138:EC138,"")+COUNTIF(CY138:EC138,"○"),"")</f>
        <v>31</v>
      </c>
      <c r="EQ134" s="1137"/>
      <c r="ER134" s="708"/>
      <c r="ES134" s="708"/>
      <c r="ET134" s="708"/>
      <c r="EU134" s="708"/>
      <c r="EV134" s="708"/>
      <c r="EW134" s="708"/>
    </row>
    <row r="135" spans="1:153" ht="14.25" thickBot="1">
      <c r="A135" s="1139" t="str">
        <f t="shared" si="1733"/>
        <v>対象期間</v>
      </c>
      <c r="C135" s="736" t="s">
        <v>922</v>
      </c>
      <c r="D135" s="774">
        <f>DATE($M$7,D134,1)</f>
        <v>45839</v>
      </c>
      <c r="E135" s="774">
        <f>D135+1</f>
        <v>45840</v>
      </c>
      <c r="F135" s="774">
        <f t="shared" ref="F135" si="1735">E135+1</f>
        <v>45841</v>
      </c>
      <c r="G135" s="737">
        <f t="shared" ref="G135" si="1736">F135+1</f>
        <v>45842</v>
      </c>
      <c r="H135" s="737">
        <f t="shared" ref="H135" si="1737">G135+1</f>
        <v>45843</v>
      </c>
      <c r="I135" s="737">
        <f t="shared" ref="I135" si="1738">H135+1</f>
        <v>45844</v>
      </c>
      <c r="J135" s="737">
        <f t="shared" ref="J135" si="1739">I135+1</f>
        <v>45845</v>
      </c>
      <c r="K135" s="737">
        <f t="shared" ref="K135" si="1740">J135+1</f>
        <v>45846</v>
      </c>
      <c r="L135" s="737">
        <f t="shared" ref="L135" si="1741">K135+1</f>
        <v>45847</v>
      </c>
      <c r="M135" s="737">
        <f t="shared" ref="M135" si="1742">L135+1</f>
        <v>45848</v>
      </c>
      <c r="N135" s="737">
        <f t="shared" ref="N135" si="1743">M135+1</f>
        <v>45849</v>
      </c>
      <c r="O135" s="737">
        <f t="shared" ref="O135" si="1744">N135+1</f>
        <v>45850</v>
      </c>
      <c r="P135" s="737">
        <f t="shared" ref="P135" si="1745">O135+1</f>
        <v>45851</v>
      </c>
      <c r="Q135" s="737">
        <f t="shared" ref="Q135" si="1746">P135+1</f>
        <v>45852</v>
      </c>
      <c r="R135" s="737">
        <f t="shared" ref="R135" si="1747">Q135+1</f>
        <v>45853</v>
      </c>
      <c r="S135" s="737">
        <f t="shared" ref="S135" si="1748">R135+1</f>
        <v>45854</v>
      </c>
      <c r="T135" s="737">
        <f t="shared" ref="T135" si="1749">S135+1</f>
        <v>45855</v>
      </c>
      <c r="U135" s="737">
        <f t="shared" ref="U135" si="1750">T135+1</f>
        <v>45856</v>
      </c>
      <c r="V135" s="737">
        <f t="shared" ref="V135" si="1751">U135+1</f>
        <v>45857</v>
      </c>
      <c r="W135" s="737">
        <f t="shared" ref="W135" si="1752">V135+1</f>
        <v>45858</v>
      </c>
      <c r="X135" s="737">
        <f t="shared" ref="X135" si="1753">W135+1</f>
        <v>45859</v>
      </c>
      <c r="Y135" s="737">
        <f t="shared" ref="Y135" si="1754">X135+1</f>
        <v>45860</v>
      </c>
      <c r="Z135" s="737">
        <f t="shared" ref="Z135" si="1755">Y135+1</f>
        <v>45861</v>
      </c>
      <c r="AA135" s="737">
        <f t="shared" ref="AA135" si="1756">Z135+1</f>
        <v>45862</v>
      </c>
      <c r="AB135" s="737">
        <f t="shared" ref="AB135" si="1757">AA135+1</f>
        <v>45863</v>
      </c>
      <c r="AC135" s="737">
        <f t="shared" ref="AC135" si="1758">AB135+1</f>
        <v>45864</v>
      </c>
      <c r="AD135" s="737">
        <f t="shared" ref="AD135" si="1759">AC135+1</f>
        <v>45865</v>
      </c>
      <c r="AE135" s="737">
        <f t="shared" ref="AE135" si="1760">AD135+1</f>
        <v>45866</v>
      </c>
      <c r="AF135" s="737">
        <f t="shared" ref="AF135" si="1761">AE135+1</f>
        <v>45867</v>
      </c>
      <c r="AG135" s="737">
        <f t="shared" ref="AG135" si="1762">AF135+1</f>
        <v>45868</v>
      </c>
      <c r="AH135" s="1148">
        <f t="shared" ref="AH135" si="1763">AG135+1</f>
        <v>45869</v>
      </c>
      <c r="AI135" s="1168">
        <f t="shared" ref="AI135" si="1764">AH135+1</f>
        <v>45870</v>
      </c>
      <c r="AJ135" s="1168">
        <f t="shared" ref="AJ135" si="1765">AI135+1</f>
        <v>45871</v>
      </c>
      <c r="AK135" s="1168">
        <f t="shared" ref="AK135" si="1766">AJ135+1</f>
        <v>45872</v>
      </c>
      <c r="AL135" s="1168">
        <f t="shared" ref="AL135" si="1767">AK135+1</f>
        <v>45873</v>
      </c>
      <c r="AM135" s="1168">
        <f t="shared" ref="AM135" si="1768">AL135+1</f>
        <v>45874</v>
      </c>
      <c r="AN135" s="1168">
        <f t="shared" ref="AN135" si="1769">AM135+1</f>
        <v>45875</v>
      </c>
      <c r="AO135" s="1168">
        <f t="shared" ref="AO135" si="1770">AN135+1</f>
        <v>45876</v>
      </c>
      <c r="AP135" s="1822"/>
      <c r="AQ135" s="1825"/>
      <c r="AS135" s="1827"/>
      <c r="AT135" s="734" t="s">
        <v>923</v>
      </c>
      <c r="AU135" s="739">
        <f>IF(IF(MONTH(入力表!$E$6)=12,YEAR(入力表!$E$6)+1&amp;"01",YEAR(入力表!$E$6)&amp;TEXT(MONTH(入力表!$E$6)+1,"00"))&gt;YEAR($D134)&amp;TEXT(MONTH($D134),"00"),COUNTIF(D138:AH138,"○"),"")</f>
        <v>0</v>
      </c>
      <c r="AX135" s="708"/>
      <c r="AY135" s="708"/>
      <c r="AZ135" s="708"/>
      <c r="BB135" s="736" t="s">
        <v>922</v>
      </c>
      <c r="BC135" s="774">
        <f>DATE($M$7,BC134,1)</f>
        <v>45839</v>
      </c>
      <c r="BD135" s="774">
        <f>BC135+1</f>
        <v>45840</v>
      </c>
      <c r="BE135" s="774">
        <f t="shared" ref="BE135" si="1771">BD135+1</f>
        <v>45841</v>
      </c>
      <c r="BF135" s="737">
        <f t="shared" ref="BF135" si="1772">BE135+1</f>
        <v>45842</v>
      </c>
      <c r="BG135" s="737">
        <f t="shared" ref="BG135" si="1773">BF135+1</f>
        <v>45843</v>
      </c>
      <c r="BH135" s="737">
        <f t="shared" ref="BH135" si="1774">BG135+1</f>
        <v>45844</v>
      </c>
      <c r="BI135" s="737">
        <f t="shared" ref="BI135" si="1775">BH135+1</f>
        <v>45845</v>
      </c>
      <c r="BJ135" s="737">
        <f t="shared" ref="BJ135" si="1776">BI135+1</f>
        <v>45846</v>
      </c>
      <c r="BK135" s="737">
        <f t="shared" ref="BK135" si="1777">BJ135+1</f>
        <v>45847</v>
      </c>
      <c r="BL135" s="737">
        <f t="shared" ref="BL135" si="1778">BK135+1</f>
        <v>45848</v>
      </c>
      <c r="BM135" s="737">
        <f t="shared" ref="BM135" si="1779">BL135+1</f>
        <v>45849</v>
      </c>
      <c r="BN135" s="737">
        <f t="shared" ref="BN135" si="1780">BM135+1</f>
        <v>45850</v>
      </c>
      <c r="BO135" s="737">
        <f t="shared" ref="BO135" si="1781">BN135+1</f>
        <v>45851</v>
      </c>
      <c r="BP135" s="737">
        <f t="shared" ref="BP135" si="1782">BO135+1</f>
        <v>45852</v>
      </c>
      <c r="BQ135" s="737">
        <f t="shared" ref="BQ135" si="1783">BP135+1</f>
        <v>45853</v>
      </c>
      <c r="BR135" s="737">
        <f t="shared" ref="BR135" si="1784">BQ135+1</f>
        <v>45854</v>
      </c>
      <c r="BS135" s="737">
        <f t="shared" ref="BS135" si="1785">BR135+1</f>
        <v>45855</v>
      </c>
      <c r="BT135" s="737">
        <f t="shared" ref="BT135" si="1786">BS135+1</f>
        <v>45856</v>
      </c>
      <c r="BU135" s="737">
        <f t="shared" ref="BU135" si="1787">BT135+1</f>
        <v>45857</v>
      </c>
      <c r="BV135" s="737">
        <f t="shared" ref="BV135" si="1788">BU135+1</f>
        <v>45858</v>
      </c>
      <c r="BW135" s="737">
        <f t="shared" ref="BW135" si="1789">BV135+1</f>
        <v>45859</v>
      </c>
      <c r="BX135" s="737">
        <f t="shared" ref="BX135" si="1790">BW135+1</f>
        <v>45860</v>
      </c>
      <c r="BY135" s="737">
        <f t="shared" ref="BY135" si="1791">BX135+1</f>
        <v>45861</v>
      </c>
      <c r="BZ135" s="737">
        <f t="shared" ref="BZ135" si="1792">BY135+1</f>
        <v>45862</v>
      </c>
      <c r="CA135" s="737">
        <f t="shared" ref="CA135" si="1793">BZ135+1</f>
        <v>45863</v>
      </c>
      <c r="CB135" s="737">
        <f t="shared" ref="CB135" si="1794">CA135+1</f>
        <v>45864</v>
      </c>
      <c r="CC135" s="737">
        <f t="shared" ref="CC135" si="1795">CB135+1</f>
        <v>45865</v>
      </c>
      <c r="CD135" s="737">
        <f t="shared" ref="CD135" si="1796">CC135+1</f>
        <v>45866</v>
      </c>
      <c r="CE135" s="737">
        <f t="shared" ref="CE135" si="1797">CD135+1</f>
        <v>45867</v>
      </c>
      <c r="CF135" s="737">
        <f t="shared" ref="CF135" si="1798">CE135+1</f>
        <v>45868</v>
      </c>
      <c r="CG135" s="1148">
        <f t="shared" ref="CG135" si="1799">CF135+1</f>
        <v>45869</v>
      </c>
      <c r="CH135" s="1168">
        <f t="shared" ref="CH135" si="1800">CG135+1</f>
        <v>45870</v>
      </c>
      <c r="CI135" s="1168">
        <f t="shared" ref="CI135" si="1801">CH135+1</f>
        <v>45871</v>
      </c>
      <c r="CJ135" s="1168">
        <f t="shared" ref="CJ135" si="1802">CI135+1</f>
        <v>45872</v>
      </c>
      <c r="CK135" s="1168">
        <f t="shared" ref="CK135" si="1803">CJ135+1</f>
        <v>45873</v>
      </c>
      <c r="CL135" s="1168">
        <f t="shared" ref="CL135" si="1804">CK135+1</f>
        <v>45874</v>
      </c>
      <c r="CM135" s="1168">
        <f t="shared" ref="CM135" si="1805">CL135+1</f>
        <v>45875</v>
      </c>
      <c r="CN135" s="1168">
        <f t="shared" ref="CN135" si="1806">CM135+1</f>
        <v>45876</v>
      </c>
      <c r="CO135" s="1822"/>
      <c r="CP135" s="1825"/>
      <c r="CR135" s="1827"/>
      <c r="CS135" s="734" t="s">
        <v>923</v>
      </c>
      <c r="CT135" s="739">
        <f>IF(IF(MONTH(入力表!$E$6)=12,YEAR(入力表!$E$6)+1&amp;"01",YEAR(入力表!$E$6)&amp;TEXT(MONTH(入力表!$E$6)+1,"00"))&gt;YEAR($D134)&amp;TEXT(MONTH($D134),"00"),COUNTIF(BC138:CG138,"○"),"")</f>
        <v>0</v>
      </c>
      <c r="CV135" s="1139" t="str">
        <f t="shared" si="1734"/>
        <v>対象期間</v>
      </c>
      <c r="CX135" s="736" t="s">
        <v>922</v>
      </c>
      <c r="CY135" s="774">
        <f>DATE($M$7,CY134,1)</f>
        <v>45839</v>
      </c>
      <c r="CZ135" s="774">
        <f>CY135+1</f>
        <v>45840</v>
      </c>
      <c r="DA135" s="774">
        <f t="shared" ref="DA135" si="1807">CZ135+1</f>
        <v>45841</v>
      </c>
      <c r="DB135" s="737">
        <f t="shared" ref="DB135" si="1808">DA135+1</f>
        <v>45842</v>
      </c>
      <c r="DC135" s="737">
        <f t="shared" ref="DC135" si="1809">DB135+1</f>
        <v>45843</v>
      </c>
      <c r="DD135" s="737">
        <f t="shared" ref="DD135" si="1810">DC135+1</f>
        <v>45844</v>
      </c>
      <c r="DE135" s="737">
        <f t="shared" ref="DE135" si="1811">DD135+1</f>
        <v>45845</v>
      </c>
      <c r="DF135" s="737">
        <f t="shared" ref="DF135" si="1812">DE135+1</f>
        <v>45846</v>
      </c>
      <c r="DG135" s="737">
        <f t="shared" ref="DG135" si="1813">DF135+1</f>
        <v>45847</v>
      </c>
      <c r="DH135" s="737">
        <f t="shared" ref="DH135" si="1814">DG135+1</f>
        <v>45848</v>
      </c>
      <c r="DI135" s="737">
        <f t="shared" ref="DI135" si="1815">DH135+1</f>
        <v>45849</v>
      </c>
      <c r="DJ135" s="737">
        <f t="shared" ref="DJ135" si="1816">DI135+1</f>
        <v>45850</v>
      </c>
      <c r="DK135" s="737">
        <f t="shared" ref="DK135" si="1817">DJ135+1</f>
        <v>45851</v>
      </c>
      <c r="DL135" s="737">
        <f t="shared" ref="DL135" si="1818">DK135+1</f>
        <v>45852</v>
      </c>
      <c r="DM135" s="737">
        <f t="shared" ref="DM135" si="1819">DL135+1</f>
        <v>45853</v>
      </c>
      <c r="DN135" s="737">
        <f t="shared" ref="DN135" si="1820">DM135+1</f>
        <v>45854</v>
      </c>
      <c r="DO135" s="737">
        <f t="shared" ref="DO135" si="1821">DN135+1</f>
        <v>45855</v>
      </c>
      <c r="DP135" s="737">
        <f t="shared" ref="DP135" si="1822">DO135+1</f>
        <v>45856</v>
      </c>
      <c r="DQ135" s="737">
        <f t="shared" ref="DQ135" si="1823">DP135+1</f>
        <v>45857</v>
      </c>
      <c r="DR135" s="737">
        <f t="shared" ref="DR135" si="1824">DQ135+1</f>
        <v>45858</v>
      </c>
      <c r="DS135" s="737">
        <f t="shared" ref="DS135" si="1825">DR135+1</f>
        <v>45859</v>
      </c>
      <c r="DT135" s="737">
        <f t="shared" ref="DT135" si="1826">DS135+1</f>
        <v>45860</v>
      </c>
      <c r="DU135" s="737">
        <f t="shared" ref="DU135" si="1827">DT135+1</f>
        <v>45861</v>
      </c>
      <c r="DV135" s="737">
        <f t="shared" ref="DV135" si="1828">DU135+1</f>
        <v>45862</v>
      </c>
      <c r="DW135" s="737">
        <f t="shared" ref="DW135" si="1829">DV135+1</f>
        <v>45863</v>
      </c>
      <c r="DX135" s="737">
        <f t="shared" ref="DX135" si="1830">DW135+1</f>
        <v>45864</v>
      </c>
      <c r="DY135" s="737">
        <f t="shared" ref="DY135" si="1831">DX135+1</f>
        <v>45865</v>
      </c>
      <c r="DZ135" s="737">
        <f t="shared" ref="DZ135" si="1832">DY135+1</f>
        <v>45866</v>
      </c>
      <c r="EA135" s="737">
        <f t="shared" ref="EA135" si="1833">DZ135+1</f>
        <v>45867</v>
      </c>
      <c r="EB135" s="737">
        <f t="shared" ref="EB135" si="1834">EA135+1</f>
        <v>45868</v>
      </c>
      <c r="EC135" s="1148">
        <f t="shared" ref="EC135" si="1835">EB135+1</f>
        <v>45869</v>
      </c>
      <c r="ED135" s="1168">
        <f t="shared" ref="ED135" si="1836">EC135+1</f>
        <v>45870</v>
      </c>
      <c r="EE135" s="1168">
        <f t="shared" ref="EE135" si="1837">ED135+1</f>
        <v>45871</v>
      </c>
      <c r="EF135" s="1168">
        <f t="shared" ref="EF135" si="1838">EE135+1</f>
        <v>45872</v>
      </c>
      <c r="EG135" s="1168">
        <f t="shared" ref="EG135" si="1839">EF135+1</f>
        <v>45873</v>
      </c>
      <c r="EH135" s="1168">
        <f t="shared" ref="EH135" si="1840">EG135+1</f>
        <v>45874</v>
      </c>
      <c r="EI135" s="1168">
        <f t="shared" ref="EI135" si="1841">EH135+1</f>
        <v>45875</v>
      </c>
      <c r="EJ135" s="1168">
        <f t="shared" ref="EJ135" si="1842">EI135+1</f>
        <v>45876</v>
      </c>
      <c r="EK135" s="1822"/>
      <c r="EL135" s="1825"/>
      <c r="EN135" s="1827"/>
      <c r="EO135" s="734" t="s">
        <v>923</v>
      </c>
      <c r="EP135" s="739">
        <f>IF(IF(MONTH(入力表!$E$6)=12,YEAR(入力表!$E$6)+1&amp;"01",YEAR(入力表!$E$6)&amp;TEXT(MONTH(入力表!$E$6)+1,"00"))&gt;YEAR($D134)&amp;TEXT(MONTH($D134),"00"),COUNTIF(CY138:EC138,"○"),"")</f>
        <v>0</v>
      </c>
      <c r="ER135" s="708"/>
      <c r="ES135" s="708"/>
      <c r="ET135" s="708"/>
      <c r="EU135" s="708"/>
      <c r="EV135" s="708"/>
      <c r="EW135" s="708"/>
    </row>
    <row r="136" spans="1:153" ht="14.25" thickBot="1">
      <c r="A136" s="1139" t="str">
        <f t="shared" si="1733"/>
        <v>対象期間</v>
      </c>
      <c r="C136" s="736" t="s">
        <v>924</v>
      </c>
      <c r="D136" s="1146" t="str">
        <f>TEXT(WEEKDAY(+D135),"aaa")</f>
        <v>火</v>
      </c>
      <c r="E136" s="1146" t="str">
        <f>TEXT(WEEKDAY(+E135),"aaa")</f>
        <v>水</v>
      </c>
      <c r="F136" s="1146" t="str">
        <f t="shared" ref="F136:AE136" si="1843">TEXT(WEEKDAY(+F135),"aaa")</f>
        <v>木</v>
      </c>
      <c r="G136" s="1147" t="str">
        <f t="shared" si="1843"/>
        <v>金</v>
      </c>
      <c r="H136" s="1147" t="str">
        <f t="shared" si="1843"/>
        <v>土</v>
      </c>
      <c r="I136" s="1147" t="str">
        <f t="shared" si="1843"/>
        <v>日</v>
      </c>
      <c r="J136" s="1147" t="str">
        <f t="shared" si="1843"/>
        <v>月</v>
      </c>
      <c r="K136" s="1147" t="str">
        <f t="shared" si="1843"/>
        <v>火</v>
      </c>
      <c r="L136" s="1147" t="str">
        <f t="shared" si="1843"/>
        <v>水</v>
      </c>
      <c r="M136" s="1147" t="str">
        <f t="shared" si="1843"/>
        <v>木</v>
      </c>
      <c r="N136" s="1147" t="str">
        <f t="shared" si="1843"/>
        <v>金</v>
      </c>
      <c r="O136" s="1147" t="str">
        <f t="shared" si="1843"/>
        <v>土</v>
      </c>
      <c r="P136" s="1147" t="str">
        <f t="shared" si="1843"/>
        <v>日</v>
      </c>
      <c r="Q136" s="1147" t="str">
        <f t="shared" si="1843"/>
        <v>月</v>
      </c>
      <c r="R136" s="1147" t="str">
        <f t="shared" si="1843"/>
        <v>火</v>
      </c>
      <c r="S136" s="1147" t="str">
        <f t="shared" si="1843"/>
        <v>水</v>
      </c>
      <c r="T136" s="1147" t="str">
        <f t="shared" si="1843"/>
        <v>木</v>
      </c>
      <c r="U136" s="1147" t="str">
        <f t="shared" si="1843"/>
        <v>金</v>
      </c>
      <c r="V136" s="1147" t="str">
        <f t="shared" si="1843"/>
        <v>土</v>
      </c>
      <c r="W136" s="1147" t="str">
        <f t="shared" si="1843"/>
        <v>日</v>
      </c>
      <c r="X136" s="1147" t="str">
        <f t="shared" si="1843"/>
        <v>月</v>
      </c>
      <c r="Y136" s="1147" t="str">
        <f t="shared" si="1843"/>
        <v>火</v>
      </c>
      <c r="Z136" s="1147" t="str">
        <f t="shared" si="1843"/>
        <v>水</v>
      </c>
      <c r="AA136" s="1147" t="str">
        <f t="shared" si="1843"/>
        <v>木</v>
      </c>
      <c r="AB136" s="1147" t="str">
        <f t="shared" si="1843"/>
        <v>金</v>
      </c>
      <c r="AC136" s="1147" t="str">
        <f t="shared" si="1843"/>
        <v>土</v>
      </c>
      <c r="AD136" s="1147" t="str">
        <f t="shared" si="1843"/>
        <v>日</v>
      </c>
      <c r="AE136" s="1147" t="str">
        <f t="shared" si="1843"/>
        <v>月</v>
      </c>
      <c r="AF136" s="1147" t="str">
        <f>IF(AF135="／","／",TEXT(WEEKDAY(+AF135),"aaa"))</f>
        <v>火</v>
      </c>
      <c r="AG136" s="1147" t="str">
        <f t="shared" ref="AG136:AO136" si="1844">IF(AG135="／","／",TEXT(WEEKDAY(+AG135),"aaa"))</f>
        <v>水</v>
      </c>
      <c r="AH136" s="1149" t="str">
        <f t="shared" si="1844"/>
        <v>木</v>
      </c>
      <c r="AI136" s="1170" t="str">
        <f t="shared" si="1844"/>
        <v>金</v>
      </c>
      <c r="AJ136" s="1170" t="str">
        <f t="shared" si="1844"/>
        <v>土</v>
      </c>
      <c r="AK136" s="1170" t="str">
        <f t="shared" si="1844"/>
        <v>日</v>
      </c>
      <c r="AL136" s="1170" t="str">
        <f t="shared" si="1844"/>
        <v>月</v>
      </c>
      <c r="AM136" s="1170" t="str">
        <f t="shared" si="1844"/>
        <v>火</v>
      </c>
      <c r="AN136" s="1170" t="str">
        <f t="shared" si="1844"/>
        <v>水</v>
      </c>
      <c r="AO136" s="1170" t="str">
        <f t="shared" si="1844"/>
        <v>木</v>
      </c>
      <c r="AP136" s="1822"/>
      <c r="AQ136" s="1825"/>
      <c r="AS136" s="1827"/>
      <c r="AT136" s="734" t="s">
        <v>925</v>
      </c>
      <c r="AU136" s="740">
        <f>IFERROR(+AU135/AU134,"")</f>
        <v>0</v>
      </c>
      <c r="AV136" s="741" t="str">
        <f>IF(AU136="","",IF(AU136&gt;=0.285,"4週8休以上",IF(AU136&gt;=0.25,"4週7休以上4週8休未満",IF(AU136&gt;=0.214,"4週6休以上4週7休未満",IF(0.214&gt;AU136,"4週6休未満")))))</f>
        <v>4週6休未満</v>
      </c>
      <c r="AX136" s="708"/>
      <c r="AY136" s="708"/>
      <c r="AZ136" s="708"/>
      <c r="BB136" s="736" t="s">
        <v>924</v>
      </c>
      <c r="BC136" s="1184" t="str">
        <f>TEXT(WEEKDAY(+BC135),"aaa")</f>
        <v>火</v>
      </c>
      <c r="BD136" s="1184" t="str">
        <f>TEXT(WEEKDAY(+BD135),"aaa")</f>
        <v>水</v>
      </c>
      <c r="BE136" s="1184" t="str">
        <f t="shared" ref="BE136:CD136" si="1845">TEXT(WEEKDAY(+BE135),"aaa")</f>
        <v>木</v>
      </c>
      <c r="BF136" s="1185" t="str">
        <f t="shared" si="1845"/>
        <v>金</v>
      </c>
      <c r="BG136" s="1185" t="str">
        <f t="shared" si="1845"/>
        <v>土</v>
      </c>
      <c r="BH136" s="1185" t="str">
        <f t="shared" si="1845"/>
        <v>日</v>
      </c>
      <c r="BI136" s="1185" t="str">
        <f t="shared" si="1845"/>
        <v>月</v>
      </c>
      <c r="BJ136" s="1185" t="str">
        <f t="shared" si="1845"/>
        <v>火</v>
      </c>
      <c r="BK136" s="1185" t="str">
        <f t="shared" si="1845"/>
        <v>水</v>
      </c>
      <c r="BL136" s="1185" t="str">
        <f t="shared" si="1845"/>
        <v>木</v>
      </c>
      <c r="BM136" s="1185" t="str">
        <f t="shared" si="1845"/>
        <v>金</v>
      </c>
      <c r="BN136" s="1185" t="str">
        <f t="shared" si="1845"/>
        <v>土</v>
      </c>
      <c r="BO136" s="1185" t="str">
        <f t="shared" si="1845"/>
        <v>日</v>
      </c>
      <c r="BP136" s="1185" t="str">
        <f t="shared" si="1845"/>
        <v>月</v>
      </c>
      <c r="BQ136" s="1185" t="str">
        <f t="shared" si="1845"/>
        <v>火</v>
      </c>
      <c r="BR136" s="1185" t="str">
        <f t="shared" si="1845"/>
        <v>水</v>
      </c>
      <c r="BS136" s="1185" t="str">
        <f t="shared" si="1845"/>
        <v>木</v>
      </c>
      <c r="BT136" s="1185" t="str">
        <f t="shared" si="1845"/>
        <v>金</v>
      </c>
      <c r="BU136" s="1185" t="str">
        <f t="shared" si="1845"/>
        <v>土</v>
      </c>
      <c r="BV136" s="1185" t="str">
        <f t="shared" si="1845"/>
        <v>日</v>
      </c>
      <c r="BW136" s="1185" t="str">
        <f t="shared" si="1845"/>
        <v>月</v>
      </c>
      <c r="BX136" s="1185" t="str">
        <f t="shared" si="1845"/>
        <v>火</v>
      </c>
      <c r="BY136" s="1185" t="str">
        <f t="shared" si="1845"/>
        <v>水</v>
      </c>
      <c r="BZ136" s="1185" t="str">
        <f t="shared" si="1845"/>
        <v>木</v>
      </c>
      <c r="CA136" s="1185" t="str">
        <f t="shared" si="1845"/>
        <v>金</v>
      </c>
      <c r="CB136" s="1185" t="str">
        <f t="shared" si="1845"/>
        <v>土</v>
      </c>
      <c r="CC136" s="1185" t="str">
        <f t="shared" si="1845"/>
        <v>日</v>
      </c>
      <c r="CD136" s="1185" t="str">
        <f t="shared" si="1845"/>
        <v>月</v>
      </c>
      <c r="CE136" s="1185" t="str">
        <f>IF(CE135="／","／",TEXT(WEEKDAY(+CE135),"aaa"))</f>
        <v>火</v>
      </c>
      <c r="CF136" s="1185" t="str">
        <f t="shared" ref="CF136:CN136" si="1846">IF(CF135="／","／",TEXT(WEEKDAY(+CF135),"aaa"))</f>
        <v>水</v>
      </c>
      <c r="CG136" s="1149" t="str">
        <f t="shared" si="1846"/>
        <v>木</v>
      </c>
      <c r="CH136" s="1170" t="str">
        <f t="shared" si="1846"/>
        <v>金</v>
      </c>
      <c r="CI136" s="1170" t="str">
        <f t="shared" si="1846"/>
        <v>土</v>
      </c>
      <c r="CJ136" s="1170" t="str">
        <f t="shared" si="1846"/>
        <v>日</v>
      </c>
      <c r="CK136" s="1170" t="str">
        <f t="shared" si="1846"/>
        <v>月</v>
      </c>
      <c r="CL136" s="1170" t="str">
        <f t="shared" si="1846"/>
        <v>火</v>
      </c>
      <c r="CM136" s="1170" t="str">
        <f t="shared" si="1846"/>
        <v>水</v>
      </c>
      <c r="CN136" s="1170" t="str">
        <f t="shared" si="1846"/>
        <v>木</v>
      </c>
      <c r="CO136" s="1822"/>
      <c r="CP136" s="1825"/>
      <c r="CR136" s="1827"/>
      <c r="CS136" s="734" t="s">
        <v>925</v>
      </c>
      <c r="CT136" s="740">
        <f>IFERROR(+CT135/CT134,"")</f>
        <v>0</v>
      </c>
      <c r="CU136" s="741" t="str">
        <f>IF(CT136="","",IF(CT136&gt;=0.285,"4週8休以上",IF(CT136&gt;=0.25,"4週7休以上4週8休未満",IF(CT136&gt;=0.214,"4週6休以上4週7休未満",IF(0.214&gt;CT136,"4週6休未満")))))</f>
        <v>4週6休未満</v>
      </c>
      <c r="CV136" s="1139" t="str">
        <f t="shared" si="1734"/>
        <v>対象期間</v>
      </c>
      <c r="CX136" s="736" t="s">
        <v>924</v>
      </c>
      <c r="CY136" s="1184" t="str">
        <f>TEXT(WEEKDAY(+CY135),"aaa")</f>
        <v>火</v>
      </c>
      <c r="CZ136" s="1184" t="str">
        <f>TEXT(WEEKDAY(+CZ135),"aaa")</f>
        <v>水</v>
      </c>
      <c r="DA136" s="1184" t="str">
        <f t="shared" ref="DA136:DZ136" si="1847">TEXT(WEEKDAY(+DA135),"aaa")</f>
        <v>木</v>
      </c>
      <c r="DB136" s="1185" t="str">
        <f t="shared" si="1847"/>
        <v>金</v>
      </c>
      <c r="DC136" s="1185" t="str">
        <f t="shared" si="1847"/>
        <v>土</v>
      </c>
      <c r="DD136" s="1185" t="str">
        <f t="shared" si="1847"/>
        <v>日</v>
      </c>
      <c r="DE136" s="1185" t="str">
        <f t="shared" si="1847"/>
        <v>月</v>
      </c>
      <c r="DF136" s="1185" t="str">
        <f t="shared" si="1847"/>
        <v>火</v>
      </c>
      <c r="DG136" s="1185" t="str">
        <f t="shared" si="1847"/>
        <v>水</v>
      </c>
      <c r="DH136" s="1185" t="str">
        <f t="shared" si="1847"/>
        <v>木</v>
      </c>
      <c r="DI136" s="1185" t="str">
        <f t="shared" si="1847"/>
        <v>金</v>
      </c>
      <c r="DJ136" s="1185" t="str">
        <f t="shared" si="1847"/>
        <v>土</v>
      </c>
      <c r="DK136" s="1185" t="str">
        <f t="shared" si="1847"/>
        <v>日</v>
      </c>
      <c r="DL136" s="1185" t="str">
        <f t="shared" si="1847"/>
        <v>月</v>
      </c>
      <c r="DM136" s="1185" t="str">
        <f t="shared" si="1847"/>
        <v>火</v>
      </c>
      <c r="DN136" s="1185" t="str">
        <f t="shared" si="1847"/>
        <v>水</v>
      </c>
      <c r="DO136" s="1185" t="str">
        <f t="shared" si="1847"/>
        <v>木</v>
      </c>
      <c r="DP136" s="1185" t="str">
        <f t="shared" si="1847"/>
        <v>金</v>
      </c>
      <c r="DQ136" s="1185" t="str">
        <f t="shared" si="1847"/>
        <v>土</v>
      </c>
      <c r="DR136" s="1185" t="str">
        <f t="shared" si="1847"/>
        <v>日</v>
      </c>
      <c r="DS136" s="1185" t="str">
        <f t="shared" si="1847"/>
        <v>月</v>
      </c>
      <c r="DT136" s="1185" t="str">
        <f t="shared" si="1847"/>
        <v>火</v>
      </c>
      <c r="DU136" s="1185" t="str">
        <f t="shared" si="1847"/>
        <v>水</v>
      </c>
      <c r="DV136" s="1185" t="str">
        <f t="shared" si="1847"/>
        <v>木</v>
      </c>
      <c r="DW136" s="1185" t="str">
        <f t="shared" si="1847"/>
        <v>金</v>
      </c>
      <c r="DX136" s="1185" t="str">
        <f t="shared" si="1847"/>
        <v>土</v>
      </c>
      <c r="DY136" s="1185" t="str">
        <f t="shared" si="1847"/>
        <v>日</v>
      </c>
      <c r="DZ136" s="1185" t="str">
        <f t="shared" si="1847"/>
        <v>月</v>
      </c>
      <c r="EA136" s="1185" t="str">
        <f>IF(EA135="／","／",TEXT(WEEKDAY(+EA135),"aaa"))</f>
        <v>火</v>
      </c>
      <c r="EB136" s="1185" t="str">
        <f t="shared" ref="EB136:EJ136" si="1848">IF(EB135="／","／",TEXT(WEEKDAY(+EB135),"aaa"))</f>
        <v>水</v>
      </c>
      <c r="EC136" s="1149" t="str">
        <f t="shared" si="1848"/>
        <v>木</v>
      </c>
      <c r="ED136" s="1170" t="str">
        <f t="shared" si="1848"/>
        <v>金</v>
      </c>
      <c r="EE136" s="1170" t="str">
        <f t="shared" si="1848"/>
        <v>土</v>
      </c>
      <c r="EF136" s="1170" t="str">
        <f t="shared" si="1848"/>
        <v>日</v>
      </c>
      <c r="EG136" s="1170" t="str">
        <f t="shared" si="1848"/>
        <v>月</v>
      </c>
      <c r="EH136" s="1170" t="str">
        <f t="shared" si="1848"/>
        <v>火</v>
      </c>
      <c r="EI136" s="1170" t="str">
        <f t="shared" si="1848"/>
        <v>水</v>
      </c>
      <c r="EJ136" s="1170" t="str">
        <f t="shared" si="1848"/>
        <v>木</v>
      </c>
      <c r="EK136" s="1822"/>
      <c r="EL136" s="1825"/>
      <c r="EN136" s="1827"/>
      <c r="EO136" s="734" t="s">
        <v>925</v>
      </c>
      <c r="EP136" s="740">
        <f>IFERROR(+EP135/EP134,"")</f>
        <v>0</v>
      </c>
      <c r="EQ136" s="741" t="str">
        <f>IF(EP136="","",IF(EP136&gt;=0.285,"4週8休以上",IF(EP136&gt;=0.25,"4週7休以上4週8休未満",IF(EP136&gt;=0.214,"4週6休以上4週7休未満",IF(0.214&gt;EP136,"4週6休未満")))))</f>
        <v>4週6休未満</v>
      </c>
      <c r="ER136" s="708"/>
      <c r="ES136" s="708"/>
      <c r="ET136" s="708"/>
      <c r="EU136" s="708"/>
      <c r="EV136" s="708"/>
      <c r="EW136" s="708"/>
    </row>
    <row r="137" spans="1:153" s="746" customFormat="1" ht="60" customHeight="1">
      <c r="A137" s="1139" t="str">
        <f t="shared" si="1733"/>
        <v>対象期間</v>
      </c>
      <c r="C137" s="742" t="s">
        <v>926</v>
      </c>
      <c r="D137" s="743"/>
      <c r="E137" s="743"/>
      <c r="F137" s="743"/>
      <c r="G137" s="743"/>
      <c r="H137" s="743"/>
      <c r="I137" s="743"/>
      <c r="J137" s="743"/>
      <c r="K137" s="743"/>
      <c r="L137" s="744"/>
      <c r="M137" s="743"/>
      <c r="N137" s="743"/>
      <c r="O137" s="745"/>
      <c r="P137" s="743"/>
      <c r="Q137" s="743"/>
      <c r="R137" s="743"/>
      <c r="S137" s="743"/>
      <c r="T137" s="743"/>
      <c r="U137" s="743"/>
      <c r="V137" s="743"/>
      <c r="W137" s="743"/>
      <c r="X137" s="743"/>
      <c r="Y137" s="743"/>
      <c r="Z137" s="743"/>
      <c r="AA137" s="743"/>
      <c r="AB137" s="743"/>
      <c r="AC137" s="743"/>
      <c r="AD137" s="745"/>
      <c r="AE137" s="743"/>
      <c r="AF137" s="743"/>
      <c r="AG137" s="743"/>
      <c r="AH137" s="1150"/>
      <c r="AI137" s="1172"/>
      <c r="AJ137" s="1172"/>
      <c r="AK137" s="1172"/>
      <c r="AL137" s="1172"/>
      <c r="AM137" s="1172"/>
      <c r="AN137" s="1172"/>
      <c r="AO137" s="1172"/>
      <c r="AP137" s="1823"/>
      <c r="AQ137" s="1826"/>
      <c r="AS137" s="1839" t="s">
        <v>927</v>
      </c>
      <c r="AT137" s="747" t="s">
        <v>921</v>
      </c>
      <c r="AU137" s="748">
        <f>IF(IF(MONTH(入力表!$E$6)=12,YEAR(入力表!$E$6)+1&amp;"01",YEAR(入力表!$E$6)&amp;TEXT(MONTH(入力表!$E$6)+1,"00"))&gt;YEAR($D134)&amp;TEXT(MONTH($D134),"00"),COUNTIF(D139:AH139,"")+COUNTIF(D139:AH139,"●"),"")</f>
        <v>31</v>
      </c>
      <c r="AV137" s="1138"/>
      <c r="AX137" s="749"/>
      <c r="AY137" s="749"/>
      <c r="AZ137" s="749"/>
      <c r="BB137" s="742" t="s">
        <v>926</v>
      </c>
      <c r="BC137" s="743"/>
      <c r="BD137" s="743"/>
      <c r="BE137" s="743"/>
      <c r="BF137" s="743"/>
      <c r="BG137" s="743"/>
      <c r="BH137" s="743"/>
      <c r="BI137" s="743"/>
      <c r="BJ137" s="743"/>
      <c r="BK137" s="744"/>
      <c r="BL137" s="743"/>
      <c r="BM137" s="743"/>
      <c r="BN137" s="745"/>
      <c r="BO137" s="743"/>
      <c r="BP137" s="743"/>
      <c r="BQ137" s="743"/>
      <c r="BR137" s="743"/>
      <c r="BS137" s="743"/>
      <c r="BT137" s="743"/>
      <c r="BU137" s="743"/>
      <c r="BV137" s="743"/>
      <c r="BW137" s="743"/>
      <c r="BX137" s="743"/>
      <c r="BY137" s="743"/>
      <c r="BZ137" s="743"/>
      <c r="CA137" s="743"/>
      <c r="CB137" s="743"/>
      <c r="CC137" s="745"/>
      <c r="CD137" s="743"/>
      <c r="CE137" s="743"/>
      <c r="CF137" s="743"/>
      <c r="CG137" s="1150"/>
      <c r="CH137" s="1172"/>
      <c r="CI137" s="1172"/>
      <c r="CJ137" s="1172"/>
      <c r="CK137" s="1172"/>
      <c r="CL137" s="1172"/>
      <c r="CM137" s="1172"/>
      <c r="CN137" s="1172"/>
      <c r="CO137" s="1823"/>
      <c r="CP137" s="1826"/>
      <c r="CR137" s="1839" t="s">
        <v>927</v>
      </c>
      <c r="CS137" s="747" t="s">
        <v>921</v>
      </c>
      <c r="CT137" s="748">
        <f>IF(IF(MONTH(入力表!$E$6)=12,YEAR(入力表!$E$6)+1&amp;"01",YEAR(入力表!$E$6)&amp;TEXT(MONTH(入力表!$E$6)+1,"00"))&gt;YEAR($D134)&amp;TEXT(MONTH($D134),"00"),COUNTIF(BC139:CG139,"")+COUNTIF(BC139:CG139,"●"),"")</f>
        <v>31</v>
      </c>
      <c r="CU137" s="1138"/>
      <c r="CV137" s="1139" t="str">
        <f t="shared" si="1734"/>
        <v>対象期間</v>
      </c>
      <c r="CX137" s="742" t="s">
        <v>926</v>
      </c>
      <c r="CY137" s="743"/>
      <c r="CZ137" s="743"/>
      <c r="DA137" s="743"/>
      <c r="DB137" s="743"/>
      <c r="DC137" s="743"/>
      <c r="DD137" s="743"/>
      <c r="DE137" s="743"/>
      <c r="DF137" s="743"/>
      <c r="DG137" s="744"/>
      <c r="DH137" s="743"/>
      <c r="DI137" s="743"/>
      <c r="DJ137" s="745"/>
      <c r="DK137" s="743"/>
      <c r="DL137" s="743"/>
      <c r="DM137" s="743"/>
      <c r="DN137" s="743"/>
      <c r="DO137" s="743"/>
      <c r="DP137" s="743"/>
      <c r="DQ137" s="743"/>
      <c r="DR137" s="743"/>
      <c r="DS137" s="743"/>
      <c r="DT137" s="743"/>
      <c r="DU137" s="743"/>
      <c r="DV137" s="743"/>
      <c r="DW137" s="743"/>
      <c r="DX137" s="743"/>
      <c r="DY137" s="745"/>
      <c r="DZ137" s="743"/>
      <c r="EA137" s="743"/>
      <c r="EB137" s="743"/>
      <c r="EC137" s="1150"/>
      <c r="ED137" s="1172"/>
      <c r="EE137" s="1172"/>
      <c r="EF137" s="1172"/>
      <c r="EG137" s="1172"/>
      <c r="EH137" s="1172"/>
      <c r="EI137" s="1172"/>
      <c r="EJ137" s="1172"/>
      <c r="EK137" s="1823"/>
      <c r="EL137" s="1826"/>
      <c r="EN137" s="1839" t="s">
        <v>927</v>
      </c>
      <c r="EO137" s="747" t="s">
        <v>921</v>
      </c>
      <c r="EP137" s="748">
        <f>IF(IF(MONTH(入力表!$E$6)=12,YEAR(入力表!$E$6)+1&amp;"01",YEAR(入力表!$E$6)&amp;TEXT(MONTH(入力表!$E$6)+1,"00"))&gt;YEAR($D134)&amp;TEXT(MONTH($D134),"00"),COUNTIF(CY139:EC139,"")+COUNTIF(CY139:EC139,"●"),"")</f>
        <v>31</v>
      </c>
      <c r="EQ137" s="1138"/>
      <c r="ER137" s="749"/>
      <c r="ES137" s="749"/>
      <c r="ET137" s="749"/>
      <c r="EU137" s="749"/>
      <c r="EV137" s="749"/>
      <c r="EW137" s="749"/>
    </row>
    <row r="138" spans="1:153" s="729" customFormat="1" ht="14.25" thickBot="1">
      <c r="A138" s="1139" t="str">
        <f t="shared" si="1733"/>
        <v>対象期間</v>
      </c>
      <c r="C138" s="736" t="s">
        <v>920</v>
      </c>
      <c r="D138" s="1147"/>
      <c r="E138" s="1147"/>
      <c r="F138" s="1147"/>
      <c r="G138" s="1147"/>
      <c r="H138" s="1147"/>
      <c r="I138" s="1147"/>
      <c r="J138" s="1147"/>
      <c r="K138" s="1147"/>
      <c r="L138" s="1147"/>
      <c r="M138" s="1147"/>
      <c r="N138" s="1147"/>
      <c r="O138" s="1147"/>
      <c r="P138" s="1147"/>
      <c r="Q138" s="1147"/>
      <c r="R138" s="1147"/>
      <c r="S138" s="1147"/>
      <c r="T138" s="1147"/>
      <c r="U138" s="1147"/>
      <c r="V138" s="1147"/>
      <c r="W138" s="1147"/>
      <c r="X138" s="1147"/>
      <c r="Y138" s="1147"/>
      <c r="Z138" s="1147"/>
      <c r="AA138" s="1147"/>
      <c r="AB138" s="1147"/>
      <c r="AC138" s="1147"/>
      <c r="AD138" s="1147"/>
      <c r="AE138" s="1147"/>
      <c r="AF138" s="1147"/>
      <c r="AG138" s="1147"/>
      <c r="AH138" s="1149"/>
      <c r="AI138" s="1170"/>
      <c r="AJ138" s="1170"/>
      <c r="AK138" s="1170"/>
      <c r="AL138" s="1170"/>
      <c r="AM138" s="1170"/>
      <c r="AN138" s="1170"/>
      <c r="AO138" s="1170"/>
      <c r="AP138" s="750">
        <f>COUNTIF(D138:AH138,"○")</f>
        <v>0</v>
      </c>
      <c r="AQ138" s="751">
        <f>+AP138+AQ130</f>
        <v>0</v>
      </c>
      <c r="AS138" s="1840"/>
      <c r="AT138" s="734" t="s">
        <v>923</v>
      </c>
      <c r="AU138" s="739">
        <f>IF(IF(MONTH(入力表!$E$6)=12,YEAR(入力表!$E$6)+1&amp;"01",YEAR(入力表!$E$6)&amp;TEXT(MONTH(入力表!$E$6)+1,"00"))&gt;YEAR($D134)&amp;TEXT(MONTH($D134),"00"),COUNTIF(D139:AH139,"●"),"")</f>
        <v>0</v>
      </c>
      <c r="AX138" s="752"/>
      <c r="AY138" s="752"/>
      <c r="AZ138" s="752"/>
      <c r="BB138" s="736" t="s">
        <v>920</v>
      </c>
      <c r="BC138" s="1185"/>
      <c r="BD138" s="1185"/>
      <c r="BE138" s="1185"/>
      <c r="BF138" s="1185"/>
      <c r="BG138" s="1185"/>
      <c r="BH138" s="1185"/>
      <c r="BI138" s="1185"/>
      <c r="BJ138" s="1185"/>
      <c r="BK138" s="1185"/>
      <c r="BL138" s="1185"/>
      <c r="BM138" s="1185"/>
      <c r="BN138" s="1185"/>
      <c r="BO138" s="1185"/>
      <c r="BP138" s="1185"/>
      <c r="BQ138" s="1185"/>
      <c r="BR138" s="1185"/>
      <c r="BS138" s="1185"/>
      <c r="BT138" s="1185"/>
      <c r="BU138" s="1185"/>
      <c r="BV138" s="1185"/>
      <c r="BW138" s="1185"/>
      <c r="BX138" s="1185"/>
      <c r="BY138" s="1185"/>
      <c r="BZ138" s="1185"/>
      <c r="CA138" s="1185"/>
      <c r="CB138" s="1185"/>
      <c r="CC138" s="1185"/>
      <c r="CD138" s="1185"/>
      <c r="CE138" s="1185"/>
      <c r="CF138" s="1185"/>
      <c r="CG138" s="1149"/>
      <c r="CH138" s="1170"/>
      <c r="CI138" s="1170"/>
      <c r="CJ138" s="1170"/>
      <c r="CK138" s="1170"/>
      <c r="CL138" s="1170"/>
      <c r="CM138" s="1170"/>
      <c r="CN138" s="1170"/>
      <c r="CO138" s="750">
        <f>COUNTIF(BC138:CG138,"○")</f>
        <v>0</v>
      </c>
      <c r="CP138" s="751">
        <f>+CO138+CP130</f>
        <v>0</v>
      </c>
      <c r="CR138" s="1840"/>
      <c r="CS138" s="734" t="s">
        <v>923</v>
      </c>
      <c r="CT138" s="739">
        <f>IF(IF(MONTH(入力表!$E$6)=12,YEAR(入力表!$E$6)+1&amp;"01",YEAR(入力表!$E$6)&amp;TEXT(MONTH(入力表!$E$6)+1,"00"))&gt;YEAR($D134)&amp;TEXT(MONTH($D134),"00"),COUNTIF(BC139:CG139,"●"),"")</f>
        <v>0</v>
      </c>
      <c r="CV138" s="1139" t="str">
        <f t="shared" si="1734"/>
        <v>対象期間</v>
      </c>
      <c r="CX138" s="736" t="s">
        <v>920</v>
      </c>
      <c r="CY138" s="1185"/>
      <c r="CZ138" s="1185"/>
      <c r="DA138" s="1185"/>
      <c r="DB138" s="1185"/>
      <c r="DC138" s="1185"/>
      <c r="DD138" s="1185"/>
      <c r="DE138" s="1185"/>
      <c r="DF138" s="1185"/>
      <c r="DG138" s="1185"/>
      <c r="DH138" s="1185"/>
      <c r="DI138" s="1185"/>
      <c r="DJ138" s="1185"/>
      <c r="DK138" s="1185"/>
      <c r="DL138" s="1185"/>
      <c r="DM138" s="1185"/>
      <c r="DN138" s="1185"/>
      <c r="DO138" s="1185"/>
      <c r="DP138" s="1185"/>
      <c r="DQ138" s="1185"/>
      <c r="DR138" s="1185"/>
      <c r="DS138" s="1185"/>
      <c r="DT138" s="1185"/>
      <c r="DU138" s="1185"/>
      <c r="DV138" s="1185"/>
      <c r="DW138" s="1185"/>
      <c r="DX138" s="1185"/>
      <c r="DY138" s="1185"/>
      <c r="DZ138" s="1185"/>
      <c r="EA138" s="1185"/>
      <c r="EB138" s="1185"/>
      <c r="EC138" s="1149"/>
      <c r="ED138" s="1170"/>
      <c r="EE138" s="1170"/>
      <c r="EF138" s="1170"/>
      <c r="EG138" s="1170"/>
      <c r="EH138" s="1170"/>
      <c r="EI138" s="1170"/>
      <c r="EJ138" s="1170"/>
      <c r="EK138" s="750">
        <f>COUNTIF(CY138:EC138,"○")</f>
        <v>0</v>
      </c>
      <c r="EL138" s="751">
        <f>+EK138+EL130</f>
        <v>0</v>
      </c>
      <c r="EN138" s="1840"/>
      <c r="EO138" s="734" t="s">
        <v>923</v>
      </c>
      <c r="EP138" s="739">
        <f>IF(IF(MONTH(入力表!$E$6)=12,YEAR(入力表!$E$6)+1&amp;"01",YEAR(入力表!$E$6)&amp;TEXT(MONTH(入力表!$E$6)+1,"00"))&gt;YEAR($D134)&amp;TEXT(MONTH($D134),"00"),COUNTIF(CY139:EC139,"●"),"")</f>
        <v>0</v>
      </c>
      <c r="ER138" s="752"/>
      <c r="ES138" s="752"/>
      <c r="ET138" s="752"/>
      <c r="EU138" s="752"/>
      <c r="EV138" s="752"/>
      <c r="EW138" s="752"/>
    </row>
    <row r="139" spans="1:153" s="729" customFormat="1" ht="14.25" thickBot="1">
      <c r="A139" s="1139" t="str">
        <f t="shared" si="1733"/>
        <v>対象期間</v>
      </c>
      <c r="C139" s="1154" t="s">
        <v>927</v>
      </c>
      <c r="D139" s="1155"/>
      <c r="E139" s="1155"/>
      <c r="F139" s="1155"/>
      <c r="G139" s="1155"/>
      <c r="H139" s="1155"/>
      <c r="I139" s="1155"/>
      <c r="J139" s="1155"/>
      <c r="K139" s="1155"/>
      <c r="L139" s="1155"/>
      <c r="M139" s="1155"/>
      <c r="N139" s="1155"/>
      <c r="O139" s="1155"/>
      <c r="P139" s="1155"/>
      <c r="Q139" s="1155"/>
      <c r="R139" s="1155"/>
      <c r="S139" s="1155"/>
      <c r="T139" s="1155"/>
      <c r="U139" s="1155"/>
      <c r="V139" s="1155"/>
      <c r="W139" s="1155"/>
      <c r="X139" s="1155"/>
      <c r="Y139" s="1155"/>
      <c r="Z139" s="1155"/>
      <c r="AA139" s="1155"/>
      <c r="AB139" s="1155"/>
      <c r="AC139" s="1155"/>
      <c r="AD139" s="1155"/>
      <c r="AE139" s="1155"/>
      <c r="AF139" s="1155"/>
      <c r="AG139" s="1155"/>
      <c r="AH139" s="1156"/>
      <c r="AI139" s="1174"/>
      <c r="AJ139" s="1174"/>
      <c r="AK139" s="1174"/>
      <c r="AL139" s="1174"/>
      <c r="AM139" s="1174"/>
      <c r="AN139" s="1174"/>
      <c r="AO139" s="1174"/>
      <c r="AP139" s="1177">
        <f>COUNTIF(D139:AH139,"●")</f>
        <v>0</v>
      </c>
      <c r="AQ139" s="1158">
        <f>+AP139+AQ131</f>
        <v>0</v>
      </c>
      <c r="AS139" s="1840"/>
      <c r="AT139" s="734" t="s">
        <v>925</v>
      </c>
      <c r="AU139" s="740">
        <f>IFERROR(+AU138/AU137,"")</f>
        <v>0</v>
      </c>
      <c r="AV139" s="741" t="str">
        <f>IF(AU139="","",IF(AU139&gt;=0.285,"4週8休以上",IF(AU139&gt;=0.25,"4週7休以上4週8休未満",IF(AU139&gt;=0.214,"4週6休以上4週7休未満",IF(0.214&gt;AU139,"4週6休未満")))))</f>
        <v>4週6休未満</v>
      </c>
      <c r="AX139" s="752"/>
      <c r="AY139" s="752"/>
      <c r="AZ139" s="752"/>
      <c r="BB139" s="1154" t="s">
        <v>927</v>
      </c>
      <c r="BC139" s="1155"/>
      <c r="BD139" s="1155"/>
      <c r="BE139" s="1155"/>
      <c r="BF139" s="1155"/>
      <c r="BG139" s="1155"/>
      <c r="BH139" s="1155"/>
      <c r="BI139" s="1155"/>
      <c r="BJ139" s="1155"/>
      <c r="BK139" s="1155"/>
      <c r="BL139" s="1155"/>
      <c r="BM139" s="1155"/>
      <c r="BN139" s="1155"/>
      <c r="BO139" s="1155"/>
      <c r="BP139" s="1155"/>
      <c r="BQ139" s="1155"/>
      <c r="BR139" s="1155"/>
      <c r="BS139" s="1155"/>
      <c r="BT139" s="1155"/>
      <c r="BU139" s="1155"/>
      <c r="BV139" s="1155"/>
      <c r="BW139" s="1155"/>
      <c r="BX139" s="1155"/>
      <c r="BY139" s="1155"/>
      <c r="BZ139" s="1155"/>
      <c r="CA139" s="1155"/>
      <c r="CB139" s="1155"/>
      <c r="CC139" s="1155"/>
      <c r="CD139" s="1155"/>
      <c r="CE139" s="1155"/>
      <c r="CF139" s="1155"/>
      <c r="CG139" s="1156"/>
      <c r="CH139" s="1174"/>
      <c r="CI139" s="1174"/>
      <c r="CJ139" s="1174"/>
      <c r="CK139" s="1174"/>
      <c r="CL139" s="1174"/>
      <c r="CM139" s="1174"/>
      <c r="CN139" s="1174"/>
      <c r="CO139" s="1177">
        <f>COUNTIF(BC139:CG139,"●")</f>
        <v>0</v>
      </c>
      <c r="CP139" s="1158">
        <f>+CO139+CP131</f>
        <v>0</v>
      </c>
      <c r="CR139" s="1840"/>
      <c r="CS139" s="734" t="s">
        <v>925</v>
      </c>
      <c r="CT139" s="740">
        <f>IFERROR(+CT138/CT137,"")</f>
        <v>0</v>
      </c>
      <c r="CU139" s="741" t="str">
        <f>IF(CT139="","",IF(CT139&gt;=0.285,"4週8休以上",IF(CT139&gt;=0.25,"4週7休以上4週8休未満",IF(CT139&gt;=0.214,"4週6休以上4週7休未満",IF(0.214&gt;CT139,"4週6休未満")))))</f>
        <v>4週6休未満</v>
      </c>
      <c r="CV139" s="1139" t="str">
        <f t="shared" si="1734"/>
        <v>対象期間</v>
      </c>
      <c r="CX139" s="1154" t="s">
        <v>927</v>
      </c>
      <c r="CY139" s="1155"/>
      <c r="CZ139" s="1155"/>
      <c r="DA139" s="1155"/>
      <c r="DB139" s="1155"/>
      <c r="DC139" s="1155"/>
      <c r="DD139" s="1155"/>
      <c r="DE139" s="1155"/>
      <c r="DF139" s="1155"/>
      <c r="DG139" s="1155"/>
      <c r="DH139" s="1155"/>
      <c r="DI139" s="1155"/>
      <c r="DJ139" s="1155"/>
      <c r="DK139" s="1155"/>
      <c r="DL139" s="1155"/>
      <c r="DM139" s="1155"/>
      <c r="DN139" s="1155"/>
      <c r="DO139" s="1155"/>
      <c r="DP139" s="1155"/>
      <c r="DQ139" s="1155"/>
      <c r="DR139" s="1155"/>
      <c r="DS139" s="1155"/>
      <c r="DT139" s="1155"/>
      <c r="DU139" s="1155"/>
      <c r="DV139" s="1155"/>
      <c r="DW139" s="1155"/>
      <c r="DX139" s="1155"/>
      <c r="DY139" s="1155"/>
      <c r="DZ139" s="1155"/>
      <c r="EA139" s="1155"/>
      <c r="EB139" s="1155"/>
      <c r="EC139" s="1156"/>
      <c r="ED139" s="1174"/>
      <c r="EE139" s="1174"/>
      <c r="EF139" s="1174"/>
      <c r="EG139" s="1174"/>
      <c r="EH139" s="1174"/>
      <c r="EI139" s="1174"/>
      <c r="EJ139" s="1174"/>
      <c r="EK139" s="1177">
        <f>COUNTIF(CY139:EC139,"●")</f>
        <v>0</v>
      </c>
      <c r="EL139" s="1158">
        <f>+EK139+EL131</f>
        <v>0</v>
      </c>
      <c r="EN139" s="1840"/>
      <c r="EO139" s="734" t="s">
        <v>925</v>
      </c>
      <c r="EP139" s="740">
        <f>IFERROR(+EP138/EP137,"")</f>
        <v>0</v>
      </c>
      <c r="EQ139" s="741" t="str">
        <f>IF(EP139="","",IF(EP139&gt;=0.285,"4週8休以上",IF(EP139&gt;=0.25,"4週7休以上4週8休未満",IF(EP139&gt;=0.214,"4週6休以上4週7休未満",IF(0.214&gt;EP139,"4週6休未満")))))</f>
        <v>4週6休未満</v>
      </c>
      <c r="ER139" s="752"/>
      <c r="ES139" s="752"/>
      <c r="ET139" s="752"/>
      <c r="EU139" s="752"/>
      <c r="EV139" s="752"/>
      <c r="EW139" s="752"/>
    </row>
    <row r="140" spans="1:153" s="729" customFormat="1" ht="14.25" thickBot="1">
      <c r="A140" s="1139"/>
      <c r="C140" s="778" t="s">
        <v>1956</v>
      </c>
      <c r="D140" s="1846"/>
      <c r="E140" s="1847"/>
      <c r="F140" s="1847"/>
      <c r="G140" s="1847"/>
      <c r="H140" s="1847"/>
      <c r="I140" s="1848"/>
      <c r="J140" s="1843" t="str">
        <f t="shared" ref="J140" si="1849">IF(COUNTIF(J139:P139,"")&gt;=7,"",IF(COUNTIF(J139:P139,"●")&gt;=2,"OK","OUT"))</f>
        <v/>
      </c>
      <c r="K140" s="1844"/>
      <c r="L140" s="1844"/>
      <c r="M140" s="1844"/>
      <c r="N140" s="1844"/>
      <c r="O140" s="1844"/>
      <c r="P140" s="1845"/>
      <c r="Q140" s="1843" t="str">
        <f t="shared" ref="Q140" si="1850">IF(COUNTIF(Q139:W139,"")&gt;=7,"",IF(COUNTIF(Q139:W139,"●")&gt;=2,"OK","OUT"))</f>
        <v/>
      </c>
      <c r="R140" s="1844"/>
      <c r="S140" s="1844"/>
      <c r="T140" s="1844"/>
      <c r="U140" s="1844"/>
      <c r="V140" s="1844"/>
      <c r="W140" s="1845"/>
      <c r="X140" s="1843" t="str">
        <f t="shared" ref="X140" si="1851">IF(COUNTIF(X139:AD139,"")&gt;=7,"",IF(COUNTIF(X139:AD139,"●")&gt;=2,"OK","OUT"))</f>
        <v/>
      </c>
      <c r="Y140" s="1844"/>
      <c r="Z140" s="1844"/>
      <c r="AA140" s="1844"/>
      <c r="AB140" s="1844"/>
      <c r="AC140" s="1844"/>
      <c r="AD140" s="1845"/>
      <c r="AE140" s="1843" t="str">
        <f>IF(COUNTIF(AE139:AK139,"")&gt;=7,"",IF(COUNTIF(AE139:AK139,"●")&gt;=2,"OK","OUT"))</f>
        <v/>
      </c>
      <c r="AF140" s="1844"/>
      <c r="AG140" s="1844"/>
      <c r="AH140" s="1844"/>
      <c r="AI140" s="1844"/>
      <c r="AJ140" s="1844"/>
      <c r="AK140" s="1845"/>
      <c r="AL140" s="1846"/>
      <c r="AM140" s="1847"/>
      <c r="AN140" s="1847"/>
      <c r="AO140" s="1847"/>
      <c r="AP140" s="779"/>
      <c r="AQ140" s="780"/>
      <c r="AS140" s="1841"/>
      <c r="AT140" s="773" t="s">
        <v>1957</v>
      </c>
      <c r="AU140" s="1162" t="str">
        <f>IF(COUNTIF(D140:AO140,"OUT")&gt;=1,"OUT","OK")</f>
        <v>OK</v>
      </c>
      <c r="AV140" s="1153"/>
      <c r="AX140" s="752"/>
      <c r="AY140" s="752"/>
      <c r="AZ140" s="752"/>
      <c r="BB140" s="778" t="s">
        <v>1956</v>
      </c>
      <c r="BC140" s="1846"/>
      <c r="BD140" s="1847"/>
      <c r="BE140" s="1847"/>
      <c r="BF140" s="1847"/>
      <c r="BG140" s="1847"/>
      <c r="BH140" s="1848"/>
      <c r="BI140" s="1843" t="str">
        <f t="shared" ref="BI140" si="1852">IF(COUNTIF(BI139:BO139,"")&gt;=7,"",IF(COUNTIF(BI139:BO139,"●")&gt;=2,"OK","OUT"))</f>
        <v/>
      </c>
      <c r="BJ140" s="1844"/>
      <c r="BK140" s="1844"/>
      <c r="BL140" s="1844"/>
      <c r="BM140" s="1844"/>
      <c r="BN140" s="1844"/>
      <c r="BO140" s="1845"/>
      <c r="BP140" s="1843" t="str">
        <f t="shared" ref="BP140" si="1853">IF(COUNTIF(BP139:BV139,"")&gt;=7,"",IF(COUNTIF(BP139:BV139,"●")&gt;=2,"OK","OUT"))</f>
        <v/>
      </c>
      <c r="BQ140" s="1844"/>
      <c r="BR140" s="1844"/>
      <c r="BS140" s="1844"/>
      <c r="BT140" s="1844"/>
      <c r="BU140" s="1844"/>
      <c r="BV140" s="1845"/>
      <c r="BW140" s="1843" t="str">
        <f t="shared" ref="BW140" si="1854">IF(COUNTIF(BW139:CC139,"")&gt;=7,"",IF(COUNTIF(BW139:CC139,"●")&gt;=2,"OK","OUT"))</f>
        <v/>
      </c>
      <c r="BX140" s="1844"/>
      <c r="BY140" s="1844"/>
      <c r="BZ140" s="1844"/>
      <c r="CA140" s="1844"/>
      <c r="CB140" s="1844"/>
      <c r="CC140" s="1845"/>
      <c r="CD140" s="1843" t="str">
        <f>IF(COUNTIF(CD139:CJ139,"")&gt;=7,"",IF(COUNTIF(CD139:CJ139,"●")&gt;=2,"OK","OUT"))</f>
        <v/>
      </c>
      <c r="CE140" s="1844"/>
      <c r="CF140" s="1844"/>
      <c r="CG140" s="1844"/>
      <c r="CH140" s="1844"/>
      <c r="CI140" s="1844"/>
      <c r="CJ140" s="1845"/>
      <c r="CK140" s="1846"/>
      <c r="CL140" s="1847"/>
      <c r="CM140" s="1847"/>
      <c r="CN140" s="1847"/>
      <c r="CO140" s="779"/>
      <c r="CP140" s="780"/>
      <c r="CR140" s="1841"/>
      <c r="CS140" s="773" t="s">
        <v>1957</v>
      </c>
      <c r="CT140" s="1162" t="str">
        <f>IF(COUNTIF(BC140:CN140,"OUT")&gt;=1,"OUT","OK")</f>
        <v>OK</v>
      </c>
      <c r="CU140" s="1153"/>
      <c r="CV140" s="1139"/>
      <c r="CX140" s="778" t="s">
        <v>1956</v>
      </c>
      <c r="CY140" s="1846"/>
      <c r="CZ140" s="1847"/>
      <c r="DA140" s="1847"/>
      <c r="DB140" s="1847"/>
      <c r="DC140" s="1847"/>
      <c r="DD140" s="1848"/>
      <c r="DE140" s="1843" t="str">
        <f t="shared" ref="DE140" si="1855">IF(COUNTIF(DE139:DK139,"")&gt;=7,"",IF(COUNTIF(DE139:DK139,"●")&gt;=2,"OK","OUT"))</f>
        <v/>
      </c>
      <c r="DF140" s="1844"/>
      <c r="DG140" s="1844"/>
      <c r="DH140" s="1844"/>
      <c r="DI140" s="1844"/>
      <c r="DJ140" s="1844"/>
      <c r="DK140" s="1845"/>
      <c r="DL140" s="1843" t="str">
        <f t="shared" ref="DL140" si="1856">IF(COUNTIF(DL139:DR139,"")&gt;=7,"",IF(COUNTIF(DL139:DR139,"●")&gt;=2,"OK","OUT"))</f>
        <v/>
      </c>
      <c r="DM140" s="1844"/>
      <c r="DN140" s="1844"/>
      <c r="DO140" s="1844"/>
      <c r="DP140" s="1844"/>
      <c r="DQ140" s="1844"/>
      <c r="DR140" s="1845"/>
      <c r="DS140" s="1843" t="str">
        <f t="shared" ref="DS140" si="1857">IF(COUNTIF(DS139:DY139,"")&gt;=7,"",IF(COUNTIF(DS139:DY139,"●")&gt;=2,"OK","OUT"))</f>
        <v/>
      </c>
      <c r="DT140" s="1844"/>
      <c r="DU140" s="1844"/>
      <c r="DV140" s="1844"/>
      <c r="DW140" s="1844"/>
      <c r="DX140" s="1844"/>
      <c r="DY140" s="1845"/>
      <c r="DZ140" s="1843" t="str">
        <f>IF(COUNTIF(DZ139:EF139,"")&gt;=7,"",IF(COUNTIF(DZ139:EF139,"●")&gt;=2,"OK","OUT"))</f>
        <v/>
      </c>
      <c r="EA140" s="1844"/>
      <c r="EB140" s="1844"/>
      <c r="EC140" s="1844"/>
      <c r="ED140" s="1844"/>
      <c r="EE140" s="1844"/>
      <c r="EF140" s="1845"/>
      <c r="EG140" s="1846"/>
      <c r="EH140" s="1847"/>
      <c r="EI140" s="1847"/>
      <c r="EJ140" s="1847"/>
      <c r="EK140" s="779"/>
      <c r="EL140" s="780"/>
      <c r="EN140" s="1841"/>
      <c r="EO140" s="773" t="s">
        <v>1957</v>
      </c>
      <c r="EP140" s="1162" t="str">
        <f>IF(COUNTIF(CY140:EJ140,"OUT")&gt;=1,"OUT","OK")</f>
        <v>OK</v>
      </c>
      <c r="EQ140" s="1153"/>
      <c r="ER140" s="752"/>
      <c r="ES140" s="752"/>
      <c r="ET140" s="752"/>
      <c r="EU140" s="752"/>
      <c r="EV140" s="752"/>
      <c r="EW140" s="752"/>
    </row>
    <row r="141" spans="1:153" ht="14.25" thickBot="1">
      <c r="A141" s="1139" t="str">
        <f t="shared" si="1733"/>
        <v>対象期間</v>
      </c>
      <c r="AX141" s="708"/>
      <c r="AY141" s="708"/>
      <c r="AZ141" s="708"/>
      <c r="CV141" s="1139" t="str">
        <f t="shared" si="1734"/>
        <v>対象期間</v>
      </c>
      <c r="ER141" s="708"/>
      <c r="ES141" s="708"/>
      <c r="ET141" s="708"/>
      <c r="EU141" s="708"/>
      <c r="EV141" s="708"/>
      <c r="EW141" s="708"/>
    </row>
    <row r="142" spans="1:153" ht="13.5" customHeight="1">
      <c r="A142" s="1139" t="str">
        <f t="shared" ref="A142:A149" si="1858">IF($AU$142="","","対象期間")</f>
        <v>対象期間</v>
      </c>
      <c r="C142" s="733" t="s">
        <v>917</v>
      </c>
      <c r="D142" s="1819">
        <f>D134+MONTH(1)</f>
        <v>8</v>
      </c>
      <c r="E142" s="1820"/>
      <c r="F142" s="1820"/>
      <c r="G142" s="1820"/>
      <c r="H142" s="1820"/>
      <c r="I142" s="1820"/>
      <c r="J142" s="1820"/>
      <c r="K142" s="1820"/>
      <c r="L142" s="1820"/>
      <c r="M142" s="1820"/>
      <c r="N142" s="1820"/>
      <c r="O142" s="1820"/>
      <c r="P142" s="1820"/>
      <c r="Q142" s="1820"/>
      <c r="R142" s="1820"/>
      <c r="S142" s="1820"/>
      <c r="T142" s="1820"/>
      <c r="U142" s="1820"/>
      <c r="V142" s="1820"/>
      <c r="W142" s="1820"/>
      <c r="X142" s="1820"/>
      <c r="Y142" s="1820"/>
      <c r="Z142" s="1820"/>
      <c r="AA142" s="1820"/>
      <c r="AB142" s="1820"/>
      <c r="AC142" s="1820"/>
      <c r="AD142" s="1820"/>
      <c r="AE142" s="1820"/>
      <c r="AF142" s="1820"/>
      <c r="AG142" s="1820"/>
      <c r="AH142" s="1820"/>
      <c r="AI142" s="1836">
        <f>D142+1</f>
        <v>9</v>
      </c>
      <c r="AJ142" s="1837"/>
      <c r="AK142" s="1837"/>
      <c r="AL142" s="1837"/>
      <c r="AM142" s="1837"/>
      <c r="AN142" s="1837"/>
      <c r="AO142" s="1842"/>
      <c r="AP142" s="1821" t="s">
        <v>918</v>
      </c>
      <c r="AQ142" s="1824" t="s">
        <v>919</v>
      </c>
      <c r="AS142" s="1827" t="s">
        <v>920</v>
      </c>
      <c r="AT142" s="734" t="s">
        <v>921</v>
      </c>
      <c r="AU142" s="735">
        <f>IF(IF(MONTH(入力表!$E$6)=12,YEAR(入力表!$E$6)+1&amp;"01",YEAR(入力表!$E$6)&amp;TEXT(MONTH(入力表!$E$6)+1,"00"))&gt;YEAR($D142)&amp;TEXT(MONTH($D142),"00"),COUNTIF(D146:AH146,"")+COUNTIF(D146:AH146,"○"),"")</f>
        <v>31</v>
      </c>
      <c r="AV142" s="1137"/>
      <c r="AX142" s="708"/>
      <c r="AY142" s="708"/>
      <c r="AZ142" s="708"/>
      <c r="BB142" s="733" t="s">
        <v>917</v>
      </c>
      <c r="BC142" s="1819">
        <f>BC134+MONTH(1)</f>
        <v>8</v>
      </c>
      <c r="BD142" s="1820"/>
      <c r="BE142" s="1820"/>
      <c r="BF142" s="1820"/>
      <c r="BG142" s="1820"/>
      <c r="BH142" s="1820"/>
      <c r="BI142" s="1820"/>
      <c r="BJ142" s="1820"/>
      <c r="BK142" s="1820"/>
      <c r="BL142" s="1820"/>
      <c r="BM142" s="1820"/>
      <c r="BN142" s="1820"/>
      <c r="BO142" s="1820"/>
      <c r="BP142" s="1820"/>
      <c r="BQ142" s="1820"/>
      <c r="BR142" s="1820"/>
      <c r="BS142" s="1820"/>
      <c r="BT142" s="1820"/>
      <c r="BU142" s="1820"/>
      <c r="BV142" s="1820"/>
      <c r="BW142" s="1820"/>
      <c r="BX142" s="1820"/>
      <c r="BY142" s="1820"/>
      <c r="BZ142" s="1820"/>
      <c r="CA142" s="1820"/>
      <c r="CB142" s="1820"/>
      <c r="CC142" s="1820"/>
      <c r="CD142" s="1820"/>
      <c r="CE142" s="1820"/>
      <c r="CF142" s="1820"/>
      <c r="CG142" s="1820"/>
      <c r="CH142" s="1836">
        <f>BC142+1</f>
        <v>9</v>
      </c>
      <c r="CI142" s="1837"/>
      <c r="CJ142" s="1837"/>
      <c r="CK142" s="1837"/>
      <c r="CL142" s="1837"/>
      <c r="CM142" s="1837"/>
      <c r="CN142" s="1842"/>
      <c r="CO142" s="1821" t="s">
        <v>918</v>
      </c>
      <c r="CP142" s="1824" t="s">
        <v>919</v>
      </c>
      <c r="CR142" s="1827" t="s">
        <v>920</v>
      </c>
      <c r="CS142" s="734" t="s">
        <v>921</v>
      </c>
      <c r="CT142" s="735">
        <f>IF(IF(MONTH(入力表!$E$6)=12,YEAR(入力表!$E$6)+1&amp;"01",YEAR(入力表!$E$6)&amp;TEXT(MONTH(入力表!$E$6)+1,"00"))&gt;YEAR($D142)&amp;TEXT(MONTH($D142),"00"),COUNTIF(BC146:CG146,"")+COUNTIF(BC146:CG146,"○"),"")</f>
        <v>31</v>
      </c>
      <c r="CU142" s="1137"/>
      <c r="CV142" s="1139" t="str">
        <f t="shared" ref="CV142:CV149" si="1859">IF($AU$142="","","対象期間")</f>
        <v>対象期間</v>
      </c>
      <c r="CX142" s="733" t="s">
        <v>917</v>
      </c>
      <c r="CY142" s="1819">
        <f>CY134+MONTH(1)</f>
        <v>8</v>
      </c>
      <c r="CZ142" s="1820"/>
      <c r="DA142" s="1820"/>
      <c r="DB142" s="1820"/>
      <c r="DC142" s="1820"/>
      <c r="DD142" s="1820"/>
      <c r="DE142" s="1820"/>
      <c r="DF142" s="1820"/>
      <c r="DG142" s="1820"/>
      <c r="DH142" s="1820"/>
      <c r="DI142" s="1820"/>
      <c r="DJ142" s="1820"/>
      <c r="DK142" s="1820"/>
      <c r="DL142" s="1820"/>
      <c r="DM142" s="1820"/>
      <c r="DN142" s="1820"/>
      <c r="DO142" s="1820"/>
      <c r="DP142" s="1820"/>
      <c r="DQ142" s="1820"/>
      <c r="DR142" s="1820"/>
      <c r="DS142" s="1820"/>
      <c r="DT142" s="1820"/>
      <c r="DU142" s="1820"/>
      <c r="DV142" s="1820"/>
      <c r="DW142" s="1820"/>
      <c r="DX142" s="1820"/>
      <c r="DY142" s="1820"/>
      <c r="DZ142" s="1820"/>
      <c r="EA142" s="1820"/>
      <c r="EB142" s="1820"/>
      <c r="EC142" s="1820"/>
      <c r="ED142" s="1836">
        <f>CY142+1</f>
        <v>9</v>
      </c>
      <c r="EE142" s="1837"/>
      <c r="EF142" s="1837"/>
      <c r="EG142" s="1837"/>
      <c r="EH142" s="1837"/>
      <c r="EI142" s="1837"/>
      <c r="EJ142" s="1842"/>
      <c r="EK142" s="1821" t="s">
        <v>918</v>
      </c>
      <c r="EL142" s="1824" t="s">
        <v>919</v>
      </c>
      <c r="EN142" s="1827" t="s">
        <v>920</v>
      </c>
      <c r="EO142" s="734" t="s">
        <v>921</v>
      </c>
      <c r="EP142" s="735">
        <f>IF(IF(MONTH(入力表!$E$6)=12,YEAR(入力表!$E$6)+1&amp;"01",YEAR(入力表!$E$6)&amp;TEXT(MONTH(入力表!$E$6)+1,"00"))&gt;YEAR($D142)&amp;TEXT(MONTH($D142),"00"),COUNTIF(CY146:EC146,"")+COUNTIF(CY146:EC146,"○"),"")</f>
        <v>31</v>
      </c>
      <c r="EQ142" s="1137"/>
      <c r="ER142" s="708"/>
      <c r="ES142" s="708"/>
      <c r="ET142" s="708"/>
      <c r="EU142" s="708"/>
      <c r="EV142" s="708"/>
      <c r="EW142" s="708"/>
    </row>
    <row r="143" spans="1:153" ht="14.25" thickBot="1">
      <c r="A143" s="1139" t="str">
        <f t="shared" si="1858"/>
        <v>対象期間</v>
      </c>
      <c r="C143" s="736" t="s">
        <v>922</v>
      </c>
      <c r="D143" s="774">
        <f>DATE($M$7,D142,1)</f>
        <v>45870</v>
      </c>
      <c r="E143" s="774">
        <f>D143+1</f>
        <v>45871</v>
      </c>
      <c r="F143" s="774">
        <f t="shared" ref="F143" si="1860">E143+1</f>
        <v>45872</v>
      </c>
      <c r="G143" s="737">
        <f t="shared" ref="G143" si="1861">F143+1</f>
        <v>45873</v>
      </c>
      <c r="H143" s="737">
        <f t="shared" ref="H143" si="1862">G143+1</f>
        <v>45874</v>
      </c>
      <c r="I143" s="737">
        <f t="shared" ref="I143" si="1863">H143+1</f>
        <v>45875</v>
      </c>
      <c r="J143" s="737">
        <f t="shared" ref="J143" si="1864">I143+1</f>
        <v>45876</v>
      </c>
      <c r="K143" s="737">
        <f t="shared" ref="K143" si="1865">J143+1</f>
        <v>45877</v>
      </c>
      <c r="L143" s="737">
        <f t="shared" ref="L143" si="1866">K143+1</f>
        <v>45878</v>
      </c>
      <c r="M143" s="737">
        <f t="shared" ref="M143" si="1867">L143+1</f>
        <v>45879</v>
      </c>
      <c r="N143" s="737">
        <f t="shared" ref="N143" si="1868">M143+1</f>
        <v>45880</v>
      </c>
      <c r="O143" s="737">
        <f t="shared" ref="O143" si="1869">N143+1</f>
        <v>45881</v>
      </c>
      <c r="P143" s="737">
        <f t="shared" ref="P143" si="1870">O143+1</f>
        <v>45882</v>
      </c>
      <c r="Q143" s="737">
        <f t="shared" ref="Q143" si="1871">P143+1</f>
        <v>45883</v>
      </c>
      <c r="R143" s="737">
        <f t="shared" ref="R143" si="1872">Q143+1</f>
        <v>45884</v>
      </c>
      <c r="S143" s="737">
        <f t="shared" ref="S143" si="1873">R143+1</f>
        <v>45885</v>
      </c>
      <c r="T143" s="737">
        <f t="shared" ref="T143" si="1874">S143+1</f>
        <v>45886</v>
      </c>
      <c r="U143" s="737">
        <f t="shared" ref="U143" si="1875">T143+1</f>
        <v>45887</v>
      </c>
      <c r="V143" s="737">
        <f t="shared" ref="V143" si="1876">U143+1</f>
        <v>45888</v>
      </c>
      <c r="W143" s="737">
        <f t="shared" ref="W143" si="1877">V143+1</f>
        <v>45889</v>
      </c>
      <c r="X143" s="737">
        <f t="shared" ref="X143" si="1878">W143+1</f>
        <v>45890</v>
      </c>
      <c r="Y143" s="737">
        <f t="shared" ref="Y143" si="1879">X143+1</f>
        <v>45891</v>
      </c>
      <c r="Z143" s="737">
        <f t="shared" ref="Z143" si="1880">Y143+1</f>
        <v>45892</v>
      </c>
      <c r="AA143" s="737">
        <f t="shared" ref="AA143" si="1881">Z143+1</f>
        <v>45893</v>
      </c>
      <c r="AB143" s="737">
        <f t="shared" ref="AB143" si="1882">AA143+1</f>
        <v>45894</v>
      </c>
      <c r="AC143" s="737">
        <f t="shared" ref="AC143" si="1883">AB143+1</f>
        <v>45895</v>
      </c>
      <c r="AD143" s="737">
        <f t="shared" ref="AD143" si="1884">AC143+1</f>
        <v>45896</v>
      </c>
      <c r="AE143" s="737">
        <f t="shared" ref="AE143" si="1885">AD143+1</f>
        <v>45897</v>
      </c>
      <c r="AF143" s="737">
        <f t="shared" ref="AF143" si="1886">AE143+1</f>
        <v>45898</v>
      </c>
      <c r="AG143" s="737">
        <f t="shared" ref="AG143" si="1887">AF143+1</f>
        <v>45899</v>
      </c>
      <c r="AH143" s="1148">
        <f t="shared" ref="AH143" si="1888">AG143+1</f>
        <v>45900</v>
      </c>
      <c r="AI143" s="1168">
        <f t="shared" ref="AI143" si="1889">AH143+1</f>
        <v>45901</v>
      </c>
      <c r="AJ143" s="1168">
        <f t="shared" ref="AJ143" si="1890">AI143+1</f>
        <v>45902</v>
      </c>
      <c r="AK143" s="1168">
        <f t="shared" ref="AK143" si="1891">AJ143+1</f>
        <v>45903</v>
      </c>
      <c r="AL143" s="1168">
        <f t="shared" ref="AL143" si="1892">AK143+1</f>
        <v>45904</v>
      </c>
      <c r="AM143" s="1168">
        <f t="shared" ref="AM143" si="1893">AL143+1</f>
        <v>45905</v>
      </c>
      <c r="AN143" s="1168">
        <f t="shared" ref="AN143" si="1894">AM143+1</f>
        <v>45906</v>
      </c>
      <c r="AO143" s="1168">
        <f t="shared" ref="AO143" si="1895">AN143+1</f>
        <v>45907</v>
      </c>
      <c r="AP143" s="1822"/>
      <c r="AQ143" s="1825"/>
      <c r="AS143" s="1827"/>
      <c r="AT143" s="734" t="s">
        <v>923</v>
      </c>
      <c r="AU143" s="739">
        <f>IF(IF(MONTH(入力表!$E$6)=12,YEAR(入力表!$E$6)+1&amp;"01",YEAR(入力表!$E$6)&amp;TEXT(MONTH(入力表!$E$6)+1,"00"))&gt;YEAR($D142)&amp;TEXT(MONTH($D142),"00"),COUNTIF(D146:AH146,"○"),"")</f>
        <v>0</v>
      </c>
      <c r="AX143" s="708"/>
      <c r="AY143" s="708"/>
      <c r="AZ143" s="708"/>
      <c r="BB143" s="736" t="s">
        <v>922</v>
      </c>
      <c r="BC143" s="774">
        <f>DATE($M$7,BC142,1)</f>
        <v>45870</v>
      </c>
      <c r="BD143" s="774">
        <f>BC143+1</f>
        <v>45871</v>
      </c>
      <c r="BE143" s="774">
        <f t="shared" ref="BE143" si="1896">BD143+1</f>
        <v>45872</v>
      </c>
      <c r="BF143" s="737">
        <f t="shared" ref="BF143" si="1897">BE143+1</f>
        <v>45873</v>
      </c>
      <c r="BG143" s="737">
        <f t="shared" ref="BG143" si="1898">BF143+1</f>
        <v>45874</v>
      </c>
      <c r="BH143" s="737">
        <f t="shared" ref="BH143" si="1899">BG143+1</f>
        <v>45875</v>
      </c>
      <c r="BI143" s="737">
        <f t="shared" ref="BI143" si="1900">BH143+1</f>
        <v>45876</v>
      </c>
      <c r="BJ143" s="737">
        <f t="shared" ref="BJ143" si="1901">BI143+1</f>
        <v>45877</v>
      </c>
      <c r="BK143" s="737">
        <f t="shared" ref="BK143" si="1902">BJ143+1</f>
        <v>45878</v>
      </c>
      <c r="BL143" s="737">
        <f t="shared" ref="BL143" si="1903">BK143+1</f>
        <v>45879</v>
      </c>
      <c r="BM143" s="737">
        <f t="shared" ref="BM143" si="1904">BL143+1</f>
        <v>45880</v>
      </c>
      <c r="BN143" s="737">
        <f t="shared" ref="BN143" si="1905">BM143+1</f>
        <v>45881</v>
      </c>
      <c r="BO143" s="737">
        <f t="shared" ref="BO143" si="1906">BN143+1</f>
        <v>45882</v>
      </c>
      <c r="BP143" s="737">
        <f t="shared" ref="BP143" si="1907">BO143+1</f>
        <v>45883</v>
      </c>
      <c r="BQ143" s="737">
        <f t="shared" ref="BQ143" si="1908">BP143+1</f>
        <v>45884</v>
      </c>
      <c r="BR143" s="737">
        <f t="shared" ref="BR143" si="1909">BQ143+1</f>
        <v>45885</v>
      </c>
      <c r="BS143" s="737">
        <f t="shared" ref="BS143" si="1910">BR143+1</f>
        <v>45886</v>
      </c>
      <c r="BT143" s="737">
        <f t="shared" ref="BT143" si="1911">BS143+1</f>
        <v>45887</v>
      </c>
      <c r="BU143" s="737">
        <f t="shared" ref="BU143" si="1912">BT143+1</f>
        <v>45888</v>
      </c>
      <c r="BV143" s="737">
        <f t="shared" ref="BV143" si="1913">BU143+1</f>
        <v>45889</v>
      </c>
      <c r="BW143" s="737">
        <f t="shared" ref="BW143" si="1914">BV143+1</f>
        <v>45890</v>
      </c>
      <c r="BX143" s="737">
        <f t="shared" ref="BX143" si="1915">BW143+1</f>
        <v>45891</v>
      </c>
      <c r="BY143" s="737">
        <f t="shared" ref="BY143" si="1916">BX143+1</f>
        <v>45892</v>
      </c>
      <c r="BZ143" s="737">
        <f t="shared" ref="BZ143" si="1917">BY143+1</f>
        <v>45893</v>
      </c>
      <c r="CA143" s="737">
        <f t="shared" ref="CA143" si="1918">BZ143+1</f>
        <v>45894</v>
      </c>
      <c r="CB143" s="737">
        <f t="shared" ref="CB143" si="1919">CA143+1</f>
        <v>45895</v>
      </c>
      <c r="CC143" s="737">
        <f t="shared" ref="CC143" si="1920">CB143+1</f>
        <v>45896</v>
      </c>
      <c r="CD143" s="737">
        <f t="shared" ref="CD143" si="1921">CC143+1</f>
        <v>45897</v>
      </c>
      <c r="CE143" s="737">
        <f t="shared" ref="CE143" si="1922">CD143+1</f>
        <v>45898</v>
      </c>
      <c r="CF143" s="737">
        <f t="shared" ref="CF143" si="1923">CE143+1</f>
        <v>45899</v>
      </c>
      <c r="CG143" s="1148">
        <f t="shared" ref="CG143" si="1924">CF143+1</f>
        <v>45900</v>
      </c>
      <c r="CH143" s="1168">
        <f t="shared" ref="CH143" si="1925">CG143+1</f>
        <v>45901</v>
      </c>
      <c r="CI143" s="1168">
        <f t="shared" ref="CI143" si="1926">CH143+1</f>
        <v>45902</v>
      </c>
      <c r="CJ143" s="1168">
        <f t="shared" ref="CJ143" si="1927">CI143+1</f>
        <v>45903</v>
      </c>
      <c r="CK143" s="1168">
        <f t="shared" ref="CK143" si="1928">CJ143+1</f>
        <v>45904</v>
      </c>
      <c r="CL143" s="1168">
        <f t="shared" ref="CL143" si="1929">CK143+1</f>
        <v>45905</v>
      </c>
      <c r="CM143" s="1168">
        <f t="shared" ref="CM143" si="1930">CL143+1</f>
        <v>45906</v>
      </c>
      <c r="CN143" s="1168">
        <f t="shared" ref="CN143" si="1931">CM143+1</f>
        <v>45907</v>
      </c>
      <c r="CO143" s="1822"/>
      <c r="CP143" s="1825"/>
      <c r="CR143" s="1827"/>
      <c r="CS143" s="734" t="s">
        <v>923</v>
      </c>
      <c r="CT143" s="739">
        <f>IF(IF(MONTH(入力表!$E$6)=12,YEAR(入力表!$E$6)+1&amp;"01",YEAR(入力表!$E$6)&amp;TEXT(MONTH(入力表!$E$6)+1,"00"))&gt;YEAR($D142)&amp;TEXT(MONTH($D142),"00"),COUNTIF(BC146:CG146,"○"),"")</f>
        <v>0</v>
      </c>
      <c r="CV143" s="1139" t="str">
        <f t="shared" si="1859"/>
        <v>対象期間</v>
      </c>
      <c r="CX143" s="736" t="s">
        <v>922</v>
      </c>
      <c r="CY143" s="774">
        <f>DATE($M$7,CY142,1)</f>
        <v>45870</v>
      </c>
      <c r="CZ143" s="774">
        <f>CY143+1</f>
        <v>45871</v>
      </c>
      <c r="DA143" s="774">
        <f t="shared" ref="DA143" si="1932">CZ143+1</f>
        <v>45872</v>
      </c>
      <c r="DB143" s="737">
        <f t="shared" ref="DB143" si="1933">DA143+1</f>
        <v>45873</v>
      </c>
      <c r="DC143" s="737">
        <f t="shared" ref="DC143" si="1934">DB143+1</f>
        <v>45874</v>
      </c>
      <c r="DD143" s="737">
        <f t="shared" ref="DD143" si="1935">DC143+1</f>
        <v>45875</v>
      </c>
      <c r="DE143" s="737">
        <f t="shared" ref="DE143" si="1936">DD143+1</f>
        <v>45876</v>
      </c>
      <c r="DF143" s="737">
        <f t="shared" ref="DF143" si="1937">DE143+1</f>
        <v>45877</v>
      </c>
      <c r="DG143" s="737">
        <f t="shared" ref="DG143" si="1938">DF143+1</f>
        <v>45878</v>
      </c>
      <c r="DH143" s="737">
        <f t="shared" ref="DH143" si="1939">DG143+1</f>
        <v>45879</v>
      </c>
      <c r="DI143" s="737">
        <f t="shared" ref="DI143" si="1940">DH143+1</f>
        <v>45880</v>
      </c>
      <c r="DJ143" s="737">
        <f t="shared" ref="DJ143" si="1941">DI143+1</f>
        <v>45881</v>
      </c>
      <c r="DK143" s="737">
        <f t="shared" ref="DK143" si="1942">DJ143+1</f>
        <v>45882</v>
      </c>
      <c r="DL143" s="737">
        <f t="shared" ref="DL143" si="1943">DK143+1</f>
        <v>45883</v>
      </c>
      <c r="DM143" s="737">
        <f t="shared" ref="DM143" si="1944">DL143+1</f>
        <v>45884</v>
      </c>
      <c r="DN143" s="737">
        <f t="shared" ref="DN143" si="1945">DM143+1</f>
        <v>45885</v>
      </c>
      <c r="DO143" s="737">
        <f t="shared" ref="DO143" si="1946">DN143+1</f>
        <v>45886</v>
      </c>
      <c r="DP143" s="737">
        <f t="shared" ref="DP143" si="1947">DO143+1</f>
        <v>45887</v>
      </c>
      <c r="DQ143" s="737">
        <f t="shared" ref="DQ143" si="1948">DP143+1</f>
        <v>45888</v>
      </c>
      <c r="DR143" s="737">
        <f t="shared" ref="DR143" si="1949">DQ143+1</f>
        <v>45889</v>
      </c>
      <c r="DS143" s="737">
        <f t="shared" ref="DS143" si="1950">DR143+1</f>
        <v>45890</v>
      </c>
      <c r="DT143" s="737">
        <f t="shared" ref="DT143" si="1951">DS143+1</f>
        <v>45891</v>
      </c>
      <c r="DU143" s="737">
        <f t="shared" ref="DU143" si="1952">DT143+1</f>
        <v>45892</v>
      </c>
      <c r="DV143" s="737">
        <f t="shared" ref="DV143" si="1953">DU143+1</f>
        <v>45893</v>
      </c>
      <c r="DW143" s="737">
        <f t="shared" ref="DW143" si="1954">DV143+1</f>
        <v>45894</v>
      </c>
      <c r="DX143" s="737">
        <f t="shared" ref="DX143" si="1955">DW143+1</f>
        <v>45895</v>
      </c>
      <c r="DY143" s="737">
        <f t="shared" ref="DY143" si="1956">DX143+1</f>
        <v>45896</v>
      </c>
      <c r="DZ143" s="737">
        <f t="shared" ref="DZ143" si="1957">DY143+1</f>
        <v>45897</v>
      </c>
      <c r="EA143" s="737">
        <f t="shared" ref="EA143" si="1958">DZ143+1</f>
        <v>45898</v>
      </c>
      <c r="EB143" s="737">
        <f t="shared" ref="EB143" si="1959">EA143+1</f>
        <v>45899</v>
      </c>
      <c r="EC143" s="1148">
        <f t="shared" ref="EC143" si="1960">EB143+1</f>
        <v>45900</v>
      </c>
      <c r="ED143" s="1168">
        <f t="shared" ref="ED143" si="1961">EC143+1</f>
        <v>45901</v>
      </c>
      <c r="EE143" s="1168">
        <f t="shared" ref="EE143" si="1962">ED143+1</f>
        <v>45902</v>
      </c>
      <c r="EF143" s="1168">
        <f t="shared" ref="EF143" si="1963">EE143+1</f>
        <v>45903</v>
      </c>
      <c r="EG143" s="1168">
        <f t="shared" ref="EG143" si="1964">EF143+1</f>
        <v>45904</v>
      </c>
      <c r="EH143" s="1168">
        <f t="shared" ref="EH143" si="1965">EG143+1</f>
        <v>45905</v>
      </c>
      <c r="EI143" s="1168">
        <f t="shared" ref="EI143" si="1966">EH143+1</f>
        <v>45906</v>
      </c>
      <c r="EJ143" s="1168">
        <f t="shared" ref="EJ143" si="1967">EI143+1</f>
        <v>45907</v>
      </c>
      <c r="EK143" s="1822"/>
      <c r="EL143" s="1825"/>
      <c r="EN143" s="1827"/>
      <c r="EO143" s="734" t="s">
        <v>923</v>
      </c>
      <c r="EP143" s="739">
        <f>IF(IF(MONTH(入力表!$E$6)=12,YEAR(入力表!$E$6)+1&amp;"01",YEAR(入力表!$E$6)&amp;TEXT(MONTH(入力表!$E$6)+1,"00"))&gt;YEAR($D142)&amp;TEXT(MONTH($D142),"00"),COUNTIF(CY146:EC146,"○"),"")</f>
        <v>0</v>
      </c>
      <c r="ER143" s="708"/>
      <c r="ES143" s="708"/>
      <c r="ET143" s="708"/>
      <c r="EU143" s="708"/>
      <c r="EV143" s="708"/>
      <c r="EW143" s="708"/>
    </row>
    <row r="144" spans="1:153" ht="14.25" thickBot="1">
      <c r="A144" s="1139" t="str">
        <f t="shared" si="1858"/>
        <v>対象期間</v>
      </c>
      <c r="C144" s="736" t="s">
        <v>924</v>
      </c>
      <c r="D144" s="1146" t="str">
        <f>TEXT(WEEKDAY(+D143),"aaa")</f>
        <v>金</v>
      </c>
      <c r="E144" s="1146" t="str">
        <f>TEXT(WEEKDAY(+E143),"aaa")</f>
        <v>土</v>
      </c>
      <c r="F144" s="1146" t="str">
        <f t="shared" ref="F144:AE144" si="1968">TEXT(WEEKDAY(+F143),"aaa")</f>
        <v>日</v>
      </c>
      <c r="G144" s="1147" t="str">
        <f t="shared" si="1968"/>
        <v>月</v>
      </c>
      <c r="H144" s="1147" t="str">
        <f t="shared" si="1968"/>
        <v>火</v>
      </c>
      <c r="I144" s="1147" t="str">
        <f t="shared" si="1968"/>
        <v>水</v>
      </c>
      <c r="J144" s="1147" t="str">
        <f t="shared" si="1968"/>
        <v>木</v>
      </c>
      <c r="K144" s="1147" t="str">
        <f t="shared" si="1968"/>
        <v>金</v>
      </c>
      <c r="L144" s="1147" t="str">
        <f t="shared" si="1968"/>
        <v>土</v>
      </c>
      <c r="M144" s="1147" t="str">
        <f t="shared" si="1968"/>
        <v>日</v>
      </c>
      <c r="N144" s="1147" t="str">
        <f t="shared" si="1968"/>
        <v>月</v>
      </c>
      <c r="O144" s="1147" t="str">
        <f t="shared" si="1968"/>
        <v>火</v>
      </c>
      <c r="P144" s="1147" t="str">
        <f t="shared" si="1968"/>
        <v>水</v>
      </c>
      <c r="Q144" s="1147" t="str">
        <f t="shared" si="1968"/>
        <v>木</v>
      </c>
      <c r="R144" s="1147" t="str">
        <f t="shared" si="1968"/>
        <v>金</v>
      </c>
      <c r="S144" s="1147" t="str">
        <f t="shared" si="1968"/>
        <v>土</v>
      </c>
      <c r="T144" s="1147" t="str">
        <f t="shared" si="1968"/>
        <v>日</v>
      </c>
      <c r="U144" s="1147" t="str">
        <f t="shared" si="1968"/>
        <v>月</v>
      </c>
      <c r="V144" s="1147" t="str">
        <f t="shared" si="1968"/>
        <v>火</v>
      </c>
      <c r="W144" s="1147" t="str">
        <f t="shared" si="1968"/>
        <v>水</v>
      </c>
      <c r="X144" s="1147" t="str">
        <f t="shared" si="1968"/>
        <v>木</v>
      </c>
      <c r="Y144" s="1147" t="str">
        <f t="shared" si="1968"/>
        <v>金</v>
      </c>
      <c r="Z144" s="1147" t="str">
        <f t="shared" si="1968"/>
        <v>土</v>
      </c>
      <c r="AA144" s="1147" t="str">
        <f t="shared" si="1968"/>
        <v>日</v>
      </c>
      <c r="AB144" s="1147" t="str">
        <f t="shared" si="1968"/>
        <v>月</v>
      </c>
      <c r="AC144" s="1147" t="str">
        <f t="shared" si="1968"/>
        <v>火</v>
      </c>
      <c r="AD144" s="1147" t="str">
        <f t="shared" si="1968"/>
        <v>水</v>
      </c>
      <c r="AE144" s="1147" t="str">
        <f t="shared" si="1968"/>
        <v>木</v>
      </c>
      <c r="AF144" s="1147" t="str">
        <f>IF(AF143="／","／",TEXT(WEEKDAY(+AF143),"aaa"))</f>
        <v>金</v>
      </c>
      <c r="AG144" s="1147" t="str">
        <f t="shared" ref="AG144:AO144" si="1969">IF(AG143="／","／",TEXT(WEEKDAY(+AG143),"aaa"))</f>
        <v>土</v>
      </c>
      <c r="AH144" s="1149" t="str">
        <f t="shared" si="1969"/>
        <v>日</v>
      </c>
      <c r="AI144" s="1170" t="str">
        <f t="shared" si="1969"/>
        <v>月</v>
      </c>
      <c r="AJ144" s="1170" t="str">
        <f t="shared" si="1969"/>
        <v>火</v>
      </c>
      <c r="AK144" s="1170" t="str">
        <f t="shared" si="1969"/>
        <v>水</v>
      </c>
      <c r="AL144" s="1170" t="str">
        <f t="shared" si="1969"/>
        <v>木</v>
      </c>
      <c r="AM144" s="1170" t="str">
        <f t="shared" si="1969"/>
        <v>金</v>
      </c>
      <c r="AN144" s="1170" t="str">
        <f t="shared" si="1969"/>
        <v>土</v>
      </c>
      <c r="AO144" s="1170" t="str">
        <f t="shared" si="1969"/>
        <v>日</v>
      </c>
      <c r="AP144" s="1822"/>
      <c r="AQ144" s="1825"/>
      <c r="AS144" s="1827"/>
      <c r="AT144" s="734" t="s">
        <v>925</v>
      </c>
      <c r="AU144" s="740">
        <f>IFERROR(+AU143/AU142,"")</f>
        <v>0</v>
      </c>
      <c r="AV144" s="741" t="str">
        <f>IF(AU144="","",IF(AU144&gt;=0.285,"4週8休以上",IF(AU144&gt;=0.25,"4週7休以上4週8休未満",IF(AU144&gt;=0.214,"4週6休以上4週7休未満",IF(0.214&gt;AU144,"4週6休未満")))))</f>
        <v>4週6休未満</v>
      </c>
      <c r="AX144" s="708"/>
      <c r="AY144" s="708"/>
      <c r="AZ144" s="708"/>
      <c r="BB144" s="736" t="s">
        <v>924</v>
      </c>
      <c r="BC144" s="1184" t="str">
        <f>TEXT(WEEKDAY(+BC143),"aaa")</f>
        <v>金</v>
      </c>
      <c r="BD144" s="1184" t="str">
        <f>TEXT(WEEKDAY(+BD143),"aaa")</f>
        <v>土</v>
      </c>
      <c r="BE144" s="1184" t="str">
        <f t="shared" ref="BE144:CD144" si="1970">TEXT(WEEKDAY(+BE143),"aaa")</f>
        <v>日</v>
      </c>
      <c r="BF144" s="1185" t="str">
        <f t="shared" si="1970"/>
        <v>月</v>
      </c>
      <c r="BG144" s="1185" t="str">
        <f t="shared" si="1970"/>
        <v>火</v>
      </c>
      <c r="BH144" s="1185" t="str">
        <f t="shared" si="1970"/>
        <v>水</v>
      </c>
      <c r="BI144" s="1185" t="str">
        <f t="shared" si="1970"/>
        <v>木</v>
      </c>
      <c r="BJ144" s="1185" t="str">
        <f t="shared" si="1970"/>
        <v>金</v>
      </c>
      <c r="BK144" s="1185" t="str">
        <f t="shared" si="1970"/>
        <v>土</v>
      </c>
      <c r="BL144" s="1185" t="str">
        <f t="shared" si="1970"/>
        <v>日</v>
      </c>
      <c r="BM144" s="1185" t="str">
        <f t="shared" si="1970"/>
        <v>月</v>
      </c>
      <c r="BN144" s="1185" t="str">
        <f t="shared" si="1970"/>
        <v>火</v>
      </c>
      <c r="BO144" s="1185" t="str">
        <f t="shared" si="1970"/>
        <v>水</v>
      </c>
      <c r="BP144" s="1185" t="str">
        <f t="shared" si="1970"/>
        <v>木</v>
      </c>
      <c r="BQ144" s="1185" t="str">
        <f t="shared" si="1970"/>
        <v>金</v>
      </c>
      <c r="BR144" s="1185" t="str">
        <f t="shared" si="1970"/>
        <v>土</v>
      </c>
      <c r="BS144" s="1185" t="str">
        <f t="shared" si="1970"/>
        <v>日</v>
      </c>
      <c r="BT144" s="1185" t="str">
        <f t="shared" si="1970"/>
        <v>月</v>
      </c>
      <c r="BU144" s="1185" t="str">
        <f t="shared" si="1970"/>
        <v>火</v>
      </c>
      <c r="BV144" s="1185" t="str">
        <f t="shared" si="1970"/>
        <v>水</v>
      </c>
      <c r="BW144" s="1185" t="str">
        <f t="shared" si="1970"/>
        <v>木</v>
      </c>
      <c r="BX144" s="1185" t="str">
        <f t="shared" si="1970"/>
        <v>金</v>
      </c>
      <c r="BY144" s="1185" t="str">
        <f t="shared" si="1970"/>
        <v>土</v>
      </c>
      <c r="BZ144" s="1185" t="str">
        <f t="shared" si="1970"/>
        <v>日</v>
      </c>
      <c r="CA144" s="1185" t="str">
        <f t="shared" si="1970"/>
        <v>月</v>
      </c>
      <c r="CB144" s="1185" t="str">
        <f t="shared" si="1970"/>
        <v>火</v>
      </c>
      <c r="CC144" s="1185" t="str">
        <f t="shared" si="1970"/>
        <v>水</v>
      </c>
      <c r="CD144" s="1185" t="str">
        <f t="shared" si="1970"/>
        <v>木</v>
      </c>
      <c r="CE144" s="1185" t="str">
        <f>IF(CE143="／","／",TEXT(WEEKDAY(+CE143),"aaa"))</f>
        <v>金</v>
      </c>
      <c r="CF144" s="1185" t="str">
        <f t="shared" ref="CF144:CN144" si="1971">IF(CF143="／","／",TEXT(WEEKDAY(+CF143),"aaa"))</f>
        <v>土</v>
      </c>
      <c r="CG144" s="1149" t="str">
        <f t="shared" si="1971"/>
        <v>日</v>
      </c>
      <c r="CH144" s="1170" t="str">
        <f t="shared" si="1971"/>
        <v>月</v>
      </c>
      <c r="CI144" s="1170" t="str">
        <f t="shared" si="1971"/>
        <v>火</v>
      </c>
      <c r="CJ144" s="1170" t="str">
        <f t="shared" si="1971"/>
        <v>水</v>
      </c>
      <c r="CK144" s="1170" t="str">
        <f t="shared" si="1971"/>
        <v>木</v>
      </c>
      <c r="CL144" s="1170" t="str">
        <f t="shared" si="1971"/>
        <v>金</v>
      </c>
      <c r="CM144" s="1170" t="str">
        <f t="shared" si="1971"/>
        <v>土</v>
      </c>
      <c r="CN144" s="1170" t="str">
        <f t="shared" si="1971"/>
        <v>日</v>
      </c>
      <c r="CO144" s="1822"/>
      <c r="CP144" s="1825"/>
      <c r="CR144" s="1827"/>
      <c r="CS144" s="734" t="s">
        <v>925</v>
      </c>
      <c r="CT144" s="740">
        <f>IFERROR(+CT143/CT142,"")</f>
        <v>0</v>
      </c>
      <c r="CU144" s="741" t="str">
        <f>IF(CT144="","",IF(CT144&gt;=0.285,"4週8休以上",IF(CT144&gt;=0.25,"4週7休以上4週8休未満",IF(CT144&gt;=0.214,"4週6休以上4週7休未満",IF(0.214&gt;CT144,"4週6休未満")))))</f>
        <v>4週6休未満</v>
      </c>
      <c r="CV144" s="1139" t="str">
        <f t="shared" si="1859"/>
        <v>対象期間</v>
      </c>
      <c r="CX144" s="736" t="s">
        <v>924</v>
      </c>
      <c r="CY144" s="1184" t="str">
        <f>TEXT(WEEKDAY(+CY143),"aaa")</f>
        <v>金</v>
      </c>
      <c r="CZ144" s="1184" t="str">
        <f>TEXT(WEEKDAY(+CZ143),"aaa")</f>
        <v>土</v>
      </c>
      <c r="DA144" s="1184" t="str">
        <f t="shared" ref="DA144:DZ144" si="1972">TEXT(WEEKDAY(+DA143),"aaa")</f>
        <v>日</v>
      </c>
      <c r="DB144" s="1185" t="str">
        <f t="shared" si="1972"/>
        <v>月</v>
      </c>
      <c r="DC144" s="1185" t="str">
        <f t="shared" si="1972"/>
        <v>火</v>
      </c>
      <c r="DD144" s="1185" t="str">
        <f t="shared" si="1972"/>
        <v>水</v>
      </c>
      <c r="DE144" s="1185" t="str">
        <f t="shared" si="1972"/>
        <v>木</v>
      </c>
      <c r="DF144" s="1185" t="str">
        <f t="shared" si="1972"/>
        <v>金</v>
      </c>
      <c r="DG144" s="1185" t="str">
        <f t="shared" si="1972"/>
        <v>土</v>
      </c>
      <c r="DH144" s="1185" t="str">
        <f t="shared" si="1972"/>
        <v>日</v>
      </c>
      <c r="DI144" s="1185" t="str">
        <f t="shared" si="1972"/>
        <v>月</v>
      </c>
      <c r="DJ144" s="1185" t="str">
        <f t="shared" si="1972"/>
        <v>火</v>
      </c>
      <c r="DK144" s="1185" t="str">
        <f t="shared" si="1972"/>
        <v>水</v>
      </c>
      <c r="DL144" s="1185" t="str">
        <f t="shared" si="1972"/>
        <v>木</v>
      </c>
      <c r="DM144" s="1185" t="str">
        <f t="shared" si="1972"/>
        <v>金</v>
      </c>
      <c r="DN144" s="1185" t="str">
        <f t="shared" si="1972"/>
        <v>土</v>
      </c>
      <c r="DO144" s="1185" t="str">
        <f t="shared" si="1972"/>
        <v>日</v>
      </c>
      <c r="DP144" s="1185" t="str">
        <f t="shared" si="1972"/>
        <v>月</v>
      </c>
      <c r="DQ144" s="1185" t="str">
        <f t="shared" si="1972"/>
        <v>火</v>
      </c>
      <c r="DR144" s="1185" t="str">
        <f t="shared" si="1972"/>
        <v>水</v>
      </c>
      <c r="DS144" s="1185" t="str">
        <f t="shared" si="1972"/>
        <v>木</v>
      </c>
      <c r="DT144" s="1185" t="str">
        <f t="shared" si="1972"/>
        <v>金</v>
      </c>
      <c r="DU144" s="1185" t="str">
        <f t="shared" si="1972"/>
        <v>土</v>
      </c>
      <c r="DV144" s="1185" t="str">
        <f t="shared" si="1972"/>
        <v>日</v>
      </c>
      <c r="DW144" s="1185" t="str">
        <f t="shared" si="1972"/>
        <v>月</v>
      </c>
      <c r="DX144" s="1185" t="str">
        <f t="shared" si="1972"/>
        <v>火</v>
      </c>
      <c r="DY144" s="1185" t="str">
        <f t="shared" si="1972"/>
        <v>水</v>
      </c>
      <c r="DZ144" s="1185" t="str">
        <f t="shared" si="1972"/>
        <v>木</v>
      </c>
      <c r="EA144" s="1185" t="str">
        <f>IF(EA143="／","／",TEXT(WEEKDAY(+EA143),"aaa"))</f>
        <v>金</v>
      </c>
      <c r="EB144" s="1185" t="str">
        <f t="shared" ref="EB144:EJ144" si="1973">IF(EB143="／","／",TEXT(WEEKDAY(+EB143),"aaa"))</f>
        <v>土</v>
      </c>
      <c r="EC144" s="1149" t="str">
        <f t="shared" si="1973"/>
        <v>日</v>
      </c>
      <c r="ED144" s="1170" t="str">
        <f t="shared" si="1973"/>
        <v>月</v>
      </c>
      <c r="EE144" s="1170" t="str">
        <f t="shared" si="1973"/>
        <v>火</v>
      </c>
      <c r="EF144" s="1170" t="str">
        <f t="shared" si="1973"/>
        <v>水</v>
      </c>
      <c r="EG144" s="1170" t="str">
        <f t="shared" si="1973"/>
        <v>木</v>
      </c>
      <c r="EH144" s="1170" t="str">
        <f t="shared" si="1973"/>
        <v>金</v>
      </c>
      <c r="EI144" s="1170" t="str">
        <f t="shared" si="1973"/>
        <v>土</v>
      </c>
      <c r="EJ144" s="1170" t="str">
        <f t="shared" si="1973"/>
        <v>日</v>
      </c>
      <c r="EK144" s="1822"/>
      <c r="EL144" s="1825"/>
      <c r="EN144" s="1827"/>
      <c r="EO144" s="734" t="s">
        <v>925</v>
      </c>
      <c r="EP144" s="740">
        <f>IFERROR(+EP143/EP142,"")</f>
        <v>0</v>
      </c>
      <c r="EQ144" s="741" t="str">
        <f>IF(EP144="","",IF(EP144&gt;=0.285,"4週8休以上",IF(EP144&gt;=0.25,"4週7休以上4週8休未満",IF(EP144&gt;=0.214,"4週6休以上4週7休未満",IF(0.214&gt;EP144,"4週6休未満")))))</f>
        <v>4週6休未満</v>
      </c>
      <c r="ER144" s="708"/>
      <c r="ES144" s="708"/>
      <c r="ET144" s="708"/>
      <c r="EU144" s="708"/>
      <c r="EV144" s="708"/>
      <c r="EW144" s="708"/>
    </row>
    <row r="145" spans="1:153" s="746" customFormat="1" ht="60" customHeight="1">
      <c r="A145" s="1139" t="str">
        <f t="shared" si="1858"/>
        <v>対象期間</v>
      </c>
      <c r="C145" s="742" t="s">
        <v>926</v>
      </c>
      <c r="D145" s="743"/>
      <c r="E145" s="743"/>
      <c r="F145" s="743"/>
      <c r="G145" s="743"/>
      <c r="H145" s="743"/>
      <c r="I145" s="743"/>
      <c r="J145" s="743"/>
      <c r="K145" s="743"/>
      <c r="L145" s="744"/>
      <c r="M145" s="743"/>
      <c r="N145" s="743"/>
      <c r="O145" s="745"/>
      <c r="P145" s="743"/>
      <c r="Q145" s="743"/>
      <c r="R145" s="743"/>
      <c r="S145" s="743"/>
      <c r="T145" s="743"/>
      <c r="U145" s="743"/>
      <c r="V145" s="743"/>
      <c r="W145" s="743"/>
      <c r="X145" s="743"/>
      <c r="Y145" s="743"/>
      <c r="Z145" s="743"/>
      <c r="AA145" s="743"/>
      <c r="AB145" s="743"/>
      <c r="AC145" s="743"/>
      <c r="AD145" s="745"/>
      <c r="AE145" s="743"/>
      <c r="AF145" s="743"/>
      <c r="AG145" s="743"/>
      <c r="AH145" s="1150"/>
      <c r="AI145" s="1172"/>
      <c r="AJ145" s="1172"/>
      <c r="AK145" s="1172"/>
      <c r="AL145" s="1172"/>
      <c r="AM145" s="1172"/>
      <c r="AN145" s="1172"/>
      <c r="AO145" s="1172"/>
      <c r="AP145" s="1823"/>
      <c r="AQ145" s="1826"/>
      <c r="AS145" s="1839" t="s">
        <v>927</v>
      </c>
      <c r="AT145" s="747" t="s">
        <v>921</v>
      </c>
      <c r="AU145" s="748">
        <f>IF(IF(MONTH(入力表!$E$6)=12,YEAR(入力表!$E$6)+1&amp;"01",YEAR(入力表!$E$6)&amp;TEXT(MONTH(入力表!$E$6)+1,"00"))&gt;YEAR($D142)&amp;TEXT(MONTH($D142),"00"),COUNTIF(D147:AH147,"")+COUNTIF(D147:AH147,"●"),"")</f>
        <v>31</v>
      </c>
      <c r="AV145" s="1138"/>
      <c r="AX145" s="749"/>
      <c r="AY145" s="749"/>
      <c r="AZ145" s="749"/>
      <c r="BB145" s="742" t="s">
        <v>926</v>
      </c>
      <c r="BC145" s="743"/>
      <c r="BD145" s="743"/>
      <c r="BE145" s="743"/>
      <c r="BF145" s="743"/>
      <c r="BG145" s="743"/>
      <c r="BH145" s="743"/>
      <c r="BI145" s="743"/>
      <c r="BJ145" s="743"/>
      <c r="BK145" s="744"/>
      <c r="BL145" s="743"/>
      <c r="BM145" s="743"/>
      <c r="BN145" s="745"/>
      <c r="BO145" s="743"/>
      <c r="BP145" s="743"/>
      <c r="BQ145" s="743"/>
      <c r="BR145" s="743"/>
      <c r="BS145" s="743"/>
      <c r="BT145" s="743"/>
      <c r="BU145" s="743"/>
      <c r="BV145" s="743"/>
      <c r="BW145" s="743"/>
      <c r="BX145" s="743"/>
      <c r="BY145" s="743"/>
      <c r="BZ145" s="743"/>
      <c r="CA145" s="743"/>
      <c r="CB145" s="743"/>
      <c r="CC145" s="745"/>
      <c r="CD145" s="743"/>
      <c r="CE145" s="743"/>
      <c r="CF145" s="743"/>
      <c r="CG145" s="1150"/>
      <c r="CH145" s="1172"/>
      <c r="CI145" s="1172"/>
      <c r="CJ145" s="1172"/>
      <c r="CK145" s="1172"/>
      <c r="CL145" s="1172"/>
      <c r="CM145" s="1172"/>
      <c r="CN145" s="1172"/>
      <c r="CO145" s="1823"/>
      <c r="CP145" s="1826"/>
      <c r="CR145" s="1839" t="s">
        <v>927</v>
      </c>
      <c r="CS145" s="747" t="s">
        <v>921</v>
      </c>
      <c r="CT145" s="748">
        <f>IF(IF(MONTH(入力表!$E$6)=12,YEAR(入力表!$E$6)+1&amp;"01",YEAR(入力表!$E$6)&amp;TEXT(MONTH(入力表!$E$6)+1,"00"))&gt;YEAR($D142)&amp;TEXT(MONTH($D142),"00"),COUNTIF(BC147:CG147,"")+COUNTIF(BC147:CG147,"●"),"")</f>
        <v>31</v>
      </c>
      <c r="CU145" s="1138"/>
      <c r="CV145" s="1139" t="str">
        <f t="shared" si="1859"/>
        <v>対象期間</v>
      </c>
      <c r="CX145" s="742" t="s">
        <v>926</v>
      </c>
      <c r="CY145" s="743"/>
      <c r="CZ145" s="743"/>
      <c r="DA145" s="743"/>
      <c r="DB145" s="743"/>
      <c r="DC145" s="743"/>
      <c r="DD145" s="743"/>
      <c r="DE145" s="743"/>
      <c r="DF145" s="743"/>
      <c r="DG145" s="744"/>
      <c r="DH145" s="743"/>
      <c r="DI145" s="743"/>
      <c r="DJ145" s="745"/>
      <c r="DK145" s="743"/>
      <c r="DL145" s="743"/>
      <c r="DM145" s="743"/>
      <c r="DN145" s="743"/>
      <c r="DO145" s="743"/>
      <c r="DP145" s="743"/>
      <c r="DQ145" s="743"/>
      <c r="DR145" s="743"/>
      <c r="DS145" s="743"/>
      <c r="DT145" s="743"/>
      <c r="DU145" s="743"/>
      <c r="DV145" s="743"/>
      <c r="DW145" s="743"/>
      <c r="DX145" s="743"/>
      <c r="DY145" s="745"/>
      <c r="DZ145" s="743"/>
      <c r="EA145" s="743"/>
      <c r="EB145" s="743"/>
      <c r="EC145" s="1150"/>
      <c r="ED145" s="1172"/>
      <c r="EE145" s="1172"/>
      <c r="EF145" s="1172"/>
      <c r="EG145" s="1172"/>
      <c r="EH145" s="1172"/>
      <c r="EI145" s="1172"/>
      <c r="EJ145" s="1172"/>
      <c r="EK145" s="1823"/>
      <c r="EL145" s="1826"/>
      <c r="EN145" s="1839" t="s">
        <v>927</v>
      </c>
      <c r="EO145" s="747" t="s">
        <v>921</v>
      </c>
      <c r="EP145" s="748">
        <f>IF(IF(MONTH(入力表!$E$6)=12,YEAR(入力表!$E$6)+1&amp;"01",YEAR(入力表!$E$6)&amp;TEXT(MONTH(入力表!$E$6)+1,"00"))&gt;YEAR($D142)&amp;TEXT(MONTH($D142),"00"),COUNTIF(CY147:EC147,"")+COUNTIF(CY147:EC147,"●"),"")</f>
        <v>31</v>
      </c>
      <c r="EQ145" s="1138"/>
      <c r="ER145" s="749"/>
      <c r="ES145" s="749"/>
      <c r="ET145" s="749"/>
      <c r="EU145" s="749"/>
      <c r="EV145" s="749"/>
      <c r="EW145" s="749"/>
    </row>
    <row r="146" spans="1:153" s="729" customFormat="1" ht="14.25" thickBot="1">
      <c r="A146" s="1139" t="str">
        <f t="shared" si="1858"/>
        <v>対象期間</v>
      </c>
      <c r="C146" s="736" t="s">
        <v>920</v>
      </c>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9"/>
      <c r="AI146" s="1170"/>
      <c r="AJ146" s="1170"/>
      <c r="AK146" s="1170"/>
      <c r="AL146" s="1170"/>
      <c r="AM146" s="1170"/>
      <c r="AN146" s="1170"/>
      <c r="AO146" s="1170"/>
      <c r="AP146" s="750">
        <f>COUNTIF(D146:AH146,"○")</f>
        <v>0</v>
      </c>
      <c r="AQ146" s="751">
        <f>+AP146+AQ138</f>
        <v>0</v>
      </c>
      <c r="AS146" s="1840"/>
      <c r="AT146" s="734" t="s">
        <v>923</v>
      </c>
      <c r="AU146" s="739">
        <f>IF(IF(MONTH(入力表!$E$6)=12,YEAR(入力表!$E$6)+1&amp;"01",YEAR(入力表!$E$6)&amp;TEXT(MONTH(入力表!$E$6)+1,"00"))&gt;YEAR($D142)&amp;TEXT(MONTH($D142),"00"),COUNTIF(D147:AH147,"●"),"")</f>
        <v>0</v>
      </c>
      <c r="AX146" s="752"/>
      <c r="AY146" s="752"/>
      <c r="AZ146" s="752"/>
      <c r="BB146" s="736" t="s">
        <v>920</v>
      </c>
      <c r="BC146" s="1185"/>
      <c r="BD146" s="1185"/>
      <c r="BE146" s="1185"/>
      <c r="BF146" s="1185"/>
      <c r="BG146" s="1185"/>
      <c r="BH146" s="1185"/>
      <c r="BI146" s="1185"/>
      <c r="BJ146" s="1185"/>
      <c r="BK146" s="1185"/>
      <c r="BL146" s="1185"/>
      <c r="BM146" s="1185"/>
      <c r="BN146" s="1185"/>
      <c r="BO146" s="1185"/>
      <c r="BP146" s="1185"/>
      <c r="BQ146" s="1185"/>
      <c r="BR146" s="1185"/>
      <c r="BS146" s="1185"/>
      <c r="BT146" s="1185"/>
      <c r="BU146" s="1185"/>
      <c r="BV146" s="1185"/>
      <c r="BW146" s="1185"/>
      <c r="BX146" s="1185"/>
      <c r="BY146" s="1185"/>
      <c r="BZ146" s="1185"/>
      <c r="CA146" s="1185"/>
      <c r="CB146" s="1185"/>
      <c r="CC146" s="1185"/>
      <c r="CD146" s="1185"/>
      <c r="CE146" s="1185"/>
      <c r="CF146" s="1185"/>
      <c r="CG146" s="1149"/>
      <c r="CH146" s="1170"/>
      <c r="CI146" s="1170"/>
      <c r="CJ146" s="1170"/>
      <c r="CK146" s="1170"/>
      <c r="CL146" s="1170"/>
      <c r="CM146" s="1170"/>
      <c r="CN146" s="1170"/>
      <c r="CO146" s="750">
        <f>COUNTIF(BC146:CG146,"○")</f>
        <v>0</v>
      </c>
      <c r="CP146" s="751">
        <f>+CO146+CP138</f>
        <v>0</v>
      </c>
      <c r="CR146" s="1840"/>
      <c r="CS146" s="734" t="s">
        <v>923</v>
      </c>
      <c r="CT146" s="739">
        <f>IF(IF(MONTH(入力表!$E$6)=12,YEAR(入力表!$E$6)+1&amp;"01",YEAR(入力表!$E$6)&amp;TEXT(MONTH(入力表!$E$6)+1,"00"))&gt;YEAR($D142)&amp;TEXT(MONTH($D142),"00"),COUNTIF(BC147:CG147,"●"),"")</f>
        <v>0</v>
      </c>
      <c r="CV146" s="1139" t="str">
        <f t="shared" si="1859"/>
        <v>対象期間</v>
      </c>
      <c r="CX146" s="736" t="s">
        <v>920</v>
      </c>
      <c r="CY146" s="1185"/>
      <c r="CZ146" s="1185"/>
      <c r="DA146" s="1185"/>
      <c r="DB146" s="1185"/>
      <c r="DC146" s="1185"/>
      <c r="DD146" s="1185"/>
      <c r="DE146" s="1185"/>
      <c r="DF146" s="1185"/>
      <c r="DG146" s="1185"/>
      <c r="DH146" s="1185"/>
      <c r="DI146" s="1185"/>
      <c r="DJ146" s="1185"/>
      <c r="DK146" s="1185"/>
      <c r="DL146" s="1185"/>
      <c r="DM146" s="1185"/>
      <c r="DN146" s="1185"/>
      <c r="DO146" s="1185"/>
      <c r="DP146" s="1185"/>
      <c r="DQ146" s="1185"/>
      <c r="DR146" s="1185"/>
      <c r="DS146" s="1185"/>
      <c r="DT146" s="1185"/>
      <c r="DU146" s="1185"/>
      <c r="DV146" s="1185"/>
      <c r="DW146" s="1185"/>
      <c r="DX146" s="1185"/>
      <c r="DY146" s="1185"/>
      <c r="DZ146" s="1185"/>
      <c r="EA146" s="1185"/>
      <c r="EB146" s="1185"/>
      <c r="EC146" s="1149"/>
      <c r="ED146" s="1170"/>
      <c r="EE146" s="1170"/>
      <c r="EF146" s="1170"/>
      <c r="EG146" s="1170"/>
      <c r="EH146" s="1170"/>
      <c r="EI146" s="1170"/>
      <c r="EJ146" s="1170"/>
      <c r="EK146" s="750">
        <f>COUNTIF(CY146:EC146,"○")</f>
        <v>0</v>
      </c>
      <c r="EL146" s="751">
        <f>+EK146+EL138</f>
        <v>0</v>
      </c>
      <c r="EN146" s="1840"/>
      <c r="EO146" s="734" t="s">
        <v>923</v>
      </c>
      <c r="EP146" s="739">
        <f>IF(IF(MONTH(入力表!$E$6)=12,YEAR(入力表!$E$6)+1&amp;"01",YEAR(入力表!$E$6)&amp;TEXT(MONTH(入力表!$E$6)+1,"00"))&gt;YEAR($D142)&amp;TEXT(MONTH($D142),"00"),COUNTIF(CY147:EC147,"●"),"")</f>
        <v>0</v>
      </c>
      <c r="ER146" s="752"/>
      <c r="ES146" s="752"/>
      <c r="ET146" s="752"/>
      <c r="EU146" s="752"/>
      <c r="EV146" s="752"/>
      <c r="EW146" s="752"/>
    </row>
    <row r="147" spans="1:153" s="729" customFormat="1" ht="14.25" thickBot="1">
      <c r="A147" s="1139" t="str">
        <f t="shared" si="1858"/>
        <v>対象期間</v>
      </c>
      <c r="C147" s="1154" t="s">
        <v>927</v>
      </c>
      <c r="D147" s="1155"/>
      <c r="E147" s="1155"/>
      <c r="F147" s="1155"/>
      <c r="G147" s="1155"/>
      <c r="H147" s="1155"/>
      <c r="I147" s="1155"/>
      <c r="J147" s="1155"/>
      <c r="K147" s="1155"/>
      <c r="L147" s="1155"/>
      <c r="M147" s="1155"/>
      <c r="N147" s="1155"/>
      <c r="O147" s="1155"/>
      <c r="P147" s="1155"/>
      <c r="Q147" s="1155"/>
      <c r="R147" s="1155"/>
      <c r="S147" s="1155"/>
      <c r="T147" s="1155"/>
      <c r="U147" s="1155"/>
      <c r="V147" s="1155"/>
      <c r="W147" s="1155"/>
      <c r="X147" s="1155"/>
      <c r="Y147" s="1155"/>
      <c r="Z147" s="1155"/>
      <c r="AA147" s="1155"/>
      <c r="AB147" s="1155"/>
      <c r="AC147" s="1155"/>
      <c r="AD147" s="1155"/>
      <c r="AE147" s="1155"/>
      <c r="AF147" s="1155"/>
      <c r="AG147" s="1155"/>
      <c r="AH147" s="1156"/>
      <c r="AI147" s="1174"/>
      <c r="AJ147" s="1174"/>
      <c r="AK147" s="1174"/>
      <c r="AL147" s="1174"/>
      <c r="AM147" s="1174"/>
      <c r="AN147" s="1174"/>
      <c r="AO147" s="1174"/>
      <c r="AP147" s="1177">
        <f>COUNTIF(D147:AH147,"●")</f>
        <v>0</v>
      </c>
      <c r="AQ147" s="1158">
        <f>+AP147+AQ139</f>
        <v>0</v>
      </c>
      <c r="AS147" s="1840"/>
      <c r="AT147" s="734" t="s">
        <v>925</v>
      </c>
      <c r="AU147" s="740">
        <f>IFERROR(+AU146/AU145,"")</f>
        <v>0</v>
      </c>
      <c r="AV147" s="741" t="str">
        <f>IF(AU147="","",IF(AU147&gt;=0.285,"4週8休以上",IF(AU147&gt;=0.25,"4週7休以上4週8休未満",IF(AU147&gt;=0.214,"4週6休以上4週7休未満",IF(0.214&gt;AU147,"4週6休未満")))))</f>
        <v>4週6休未満</v>
      </c>
      <c r="AX147" s="752"/>
      <c r="AY147" s="752"/>
      <c r="AZ147" s="752"/>
      <c r="BB147" s="1154" t="s">
        <v>927</v>
      </c>
      <c r="BC147" s="1155"/>
      <c r="BD147" s="1155"/>
      <c r="BE147" s="1155"/>
      <c r="BF147" s="1155"/>
      <c r="BG147" s="1155"/>
      <c r="BH147" s="1155"/>
      <c r="BI147" s="1155"/>
      <c r="BJ147" s="1155"/>
      <c r="BK147" s="1155"/>
      <c r="BL147" s="1155"/>
      <c r="BM147" s="1155"/>
      <c r="BN147" s="1155"/>
      <c r="BO147" s="1155"/>
      <c r="BP147" s="1155"/>
      <c r="BQ147" s="1155"/>
      <c r="BR147" s="1155"/>
      <c r="BS147" s="1155"/>
      <c r="BT147" s="1155"/>
      <c r="BU147" s="1155"/>
      <c r="BV147" s="1155"/>
      <c r="BW147" s="1155"/>
      <c r="BX147" s="1155"/>
      <c r="BY147" s="1155"/>
      <c r="BZ147" s="1155"/>
      <c r="CA147" s="1155"/>
      <c r="CB147" s="1155"/>
      <c r="CC147" s="1155"/>
      <c r="CD147" s="1155"/>
      <c r="CE147" s="1155"/>
      <c r="CF147" s="1155"/>
      <c r="CG147" s="1156"/>
      <c r="CH147" s="1174"/>
      <c r="CI147" s="1174"/>
      <c r="CJ147" s="1174"/>
      <c r="CK147" s="1174"/>
      <c r="CL147" s="1174"/>
      <c r="CM147" s="1174"/>
      <c r="CN147" s="1174"/>
      <c r="CO147" s="1177">
        <f>COUNTIF(BC147:CG147,"●")</f>
        <v>0</v>
      </c>
      <c r="CP147" s="1158">
        <f>+CO147+CP139</f>
        <v>0</v>
      </c>
      <c r="CR147" s="1840"/>
      <c r="CS147" s="734" t="s">
        <v>925</v>
      </c>
      <c r="CT147" s="740">
        <f>IFERROR(+CT146/CT145,"")</f>
        <v>0</v>
      </c>
      <c r="CU147" s="741" t="str">
        <f>IF(CT147="","",IF(CT147&gt;=0.285,"4週8休以上",IF(CT147&gt;=0.25,"4週7休以上4週8休未満",IF(CT147&gt;=0.214,"4週6休以上4週7休未満",IF(0.214&gt;CT147,"4週6休未満")))))</f>
        <v>4週6休未満</v>
      </c>
      <c r="CV147" s="1139" t="str">
        <f t="shared" si="1859"/>
        <v>対象期間</v>
      </c>
      <c r="CX147" s="1154" t="s">
        <v>927</v>
      </c>
      <c r="CY147" s="1155"/>
      <c r="CZ147" s="1155"/>
      <c r="DA147" s="1155"/>
      <c r="DB147" s="1155"/>
      <c r="DC147" s="1155"/>
      <c r="DD147" s="1155"/>
      <c r="DE147" s="1155"/>
      <c r="DF147" s="1155"/>
      <c r="DG147" s="1155"/>
      <c r="DH147" s="1155"/>
      <c r="DI147" s="1155"/>
      <c r="DJ147" s="1155"/>
      <c r="DK147" s="1155"/>
      <c r="DL147" s="1155"/>
      <c r="DM147" s="1155"/>
      <c r="DN147" s="1155"/>
      <c r="DO147" s="1155"/>
      <c r="DP147" s="1155"/>
      <c r="DQ147" s="1155"/>
      <c r="DR147" s="1155"/>
      <c r="DS147" s="1155"/>
      <c r="DT147" s="1155"/>
      <c r="DU147" s="1155"/>
      <c r="DV147" s="1155"/>
      <c r="DW147" s="1155"/>
      <c r="DX147" s="1155"/>
      <c r="DY147" s="1155"/>
      <c r="DZ147" s="1155"/>
      <c r="EA147" s="1155"/>
      <c r="EB147" s="1155"/>
      <c r="EC147" s="1156"/>
      <c r="ED147" s="1174"/>
      <c r="EE147" s="1174"/>
      <c r="EF147" s="1174"/>
      <c r="EG147" s="1174"/>
      <c r="EH147" s="1174"/>
      <c r="EI147" s="1174"/>
      <c r="EJ147" s="1174"/>
      <c r="EK147" s="1177">
        <f>COUNTIF(CY147:EC147,"●")</f>
        <v>0</v>
      </c>
      <c r="EL147" s="1158">
        <f>+EK147+EL139</f>
        <v>0</v>
      </c>
      <c r="EN147" s="1840"/>
      <c r="EO147" s="734" t="s">
        <v>925</v>
      </c>
      <c r="EP147" s="740">
        <f>IFERROR(+EP146/EP145,"")</f>
        <v>0</v>
      </c>
      <c r="EQ147" s="741" t="str">
        <f>IF(EP147="","",IF(EP147&gt;=0.285,"4週8休以上",IF(EP147&gt;=0.25,"4週7休以上4週8休未満",IF(EP147&gt;=0.214,"4週6休以上4週7休未満",IF(0.214&gt;EP147,"4週6休未満")))))</f>
        <v>4週6休未満</v>
      </c>
      <c r="ER147" s="752"/>
      <c r="ES147" s="752"/>
      <c r="ET147" s="752"/>
      <c r="EU147" s="752"/>
      <c r="EV147" s="752"/>
      <c r="EW147" s="752"/>
    </row>
    <row r="148" spans="1:153" s="729" customFormat="1" ht="14.25" thickBot="1">
      <c r="A148" s="1139"/>
      <c r="C148" s="778" t="s">
        <v>1956</v>
      </c>
      <c r="D148" s="1846"/>
      <c r="E148" s="1847"/>
      <c r="F148" s="1848"/>
      <c r="G148" s="1843" t="str">
        <f>IF(COUNTIF(G147:M147,"")&gt;=7,"",IF(COUNTIF(G147:M147,"●")&gt;=2,"OK","OUT"))</f>
        <v/>
      </c>
      <c r="H148" s="1844"/>
      <c r="I148" s="1844"/>
      <c r="J148" s="1844"/>
      <c r="K148" s="1844"/>
      <c r="L148" s="1844"/>
      <c r="M148" s="1845"/>
      <c r="N148" s="1843" t="str">
        <f>IF(COUNTIF(N147:T147,"")&gt;=7,"",IF(COUNTIF(N147:T147,"●")&gt;=2,"OK","OUT"))</f>
        <v/>
      </c>
      <c r="O148" s="1844"/>
      <c r="P148" s="1844"/>
      <c r="Q148" s="1844"/>
      <c r="R148" s="1844"/>
      <c r="S148" s="1844"/>
      <c r="T148" s="1845"/>
      <c r="U148" s="1843" t="str">
        <f t="shared" ref="U148" si="1974">IF(COUNTIF(U147:AA147,"")&gt;=7,"",IF(COUNTIF(U147:AA147,"●")&gt;=2,"OK","OUT"))</f>
        <v/>
      </c>
      <c r="V148" s="1844"/>
      <c r="W148" s="1844"/>
      <c r="X148" s="1844"/>
      <c r="Y148" s="1844"/>
      <c r="Z148" s="1844"/>
      <c r="AA148" s="1845"/>
      <c r="AB148" s="1843" t="str">
        <f>IF(COUNTIF(AB147:AH147,"")&gt;=7,"",IF(COUNTIF(AB147:AH147,"●")&gt;=2,"OK","OUT"))</f>
        <v/>
      </c>
      <c r="AC148" s="1844"/>
      <c r="AD148" s="1844"/>
      <c r="AE148" s="1844"/>
      <c r="AF148" s="1844"/>
      <c r="AG148" s="1844"/>
      <c r="AH148" s="1845"/>
      <c r="AI148" s="1843" t="str">
        <f>IF(COUNTIF(AI147:AO147,"")&gt;=7,"",IF(COUNTIF(AI147:AO147,"●")&gt;=2,"OK","OUT"))</f>
        <v/>
      </c>
      <c r="AJ148" s="1844"/>
      <c r="AK148" s="1844"/>
      <c r="AL148" s="1844"/>
      <c r="AM148" s="1844"/>
      <c r="AN148" s="1844"/>
      <c r="AO148" s="1845"/>
      <c r="AP148" s="779"/>
      <c r="AQ148" s="780"/>
      <c r="AS148" s="1841"/>
      <c r="AT148" s="773" t="s">
        <v>1957</v>
      </c>
      <c r="AU148" s="1162" t="str">
        <f>IF(COUNTIF(D148:AO148,"OUT")&gt;=1,"OUT","OK")</f>
        <v>OK</v>
      </c>
      <c r="AV148" s="1153"/>
      <c r="AX148" s="752"/>
      <c r="AY148" s="752"/>
      <c r="AZ148" s="752"/>
      <c r="BB148" s="778" t="s">
        <v>1956</v>
      </c>
      <c r="BC148" s="1846"/>
      <c r="BD148" s="1847"/>
      <c r="BE148" s="1848"/>
      <c r="BF148" s="1843" t="str">
        <f>IF(COUNTIF(BF147:BL147,"")&gt;=7,"",IF(COUNTIF(BF147:BL147,"●")&gt;=2,"OK","OUT"))</f>
        <v/>
      </c>
      <c r="BG148" s="1844"/>
      <c r="BH148" s="1844"/>
      <c r="BI148" s="1844"/>
      <c r="BJ148" s="1844"/>
      <c r="BK148" s="1844"/>
      <c r="BL148" s="1845"/>
      <c r="BM148" s="1843" t="str">
        <f>IF(COUNTIF(BM147:BS147,"")&gt;=7,"",IF(COUNTIF(BM147:BS147,"●")&gt;=2,"OK","OUT"))</f>
        <v/>
      </c>
      <c r="BN148" s="1844"/>
      <c r="BO148" s="1844"/>
      <c r="BP148" s="1844"/>
      <c r="BQ148" s="1844"/>
      <c r="BR148" s="1844"/>
      <c r="BS148" s="1845"/>
      <c r="BT148" s="1843" t="str">
        <f t="shared" ref="BT148" si="1975">IF(COUNTIF(BT147:BZ147,"")&gt;=7,"",IF(COUNTIF(BT147:BZ147,"●")&gt;=2,"OK","OUT"))</f>
        <v/>
      </c>
      <c r="BU148" s="1844"/>
      <c r="BV148" s="1844"/>
      <c r="BW148" s="1844"/>
      <c r="BX148" s="1844"/>
      <c r="BY148" s="1844"/>
      <c r="BZ148" s="1845"/>
      <c r="CA148" s="1843" t="str">
        <f>IF(COUNTIF(CA147:CG147,"")&gt;=7,"",IF(COUNTIF(CA147:CG147,"●")&gt;=2,"OK","OUT"))</f>
        <v/>
      </c>
      <c r="CB148" s="1844"/>
      <c r="CC148" s="1844"/>
      <c r="CD148" s="1844"/>
      <c r="CE148" s="1844"/>
      <c r="CF148" s="1844"/>
      <c r="CG148" s="1845"/>
      <c r="CH148" s="1843" t="str">
        <f>IF(COUNTIF(CH147:CN147,"")&gt;=7,"",IF(COUNTIF(CH147:CN147,"●")&gt;=2,"OK","OUT"))</f>
        <v/>
      </c>
      <c r="CI148" s="1844"/>
      <c r="CJ148" s="1844"/>
      <c r="CK148" s="1844"/>
      <c r="CL148" s="1844"/>
      <c r="CM148" s="1844"/>
      <c r="CN148" s="1845"/>
      <c r="CO148" s="779"/>
      <c r="CP148" s="780"/>
      <c r="CR148" s="1841"/>
      <c r="CS148" s="773" t="s">
        <v>1957</v>
      </c>
      <c r="CT148" s="1162" t="str">
        <f>IF(COUNTIF(BC148:CN148,"OUT")&gt;=1,"OUT","OK")</f>
        <v>OK</v>
      </c>
      <c r="CU148" s="1153"/>
      <c r="CV148" s="1139"/>
      <c r="CX148" s="778" t="s">
        <v>1956</v>
      </c>
      <c r="CY148" s="1846"/>
      <c r="CZ148" s="1847"/>
      <c r="DA148" s="1848"/>
      <c r="DB148" s="1843" t="str">
        <f>IF(COUNTIF(DB147:DH147,"")&gt;=7,"",IF(COUNTIF(DB147:DH147,"●")&gt;=2,"OK","OUT"))</f>
        <v/>
      </c>
      <c r="DC148" s="1844"/>
      <c r="DD148" s="1844"/>
      <c r="DE148" s="1844"/>
      <c r="DF148" s="1844"/>
      <c r="DG148" s="1844"/>
      <c r="DH148" s="1845"/>
      <c r="DI148" s="1843" t="str">
        <f>IF(COUNTIF(DI147:DO147,"")&gt;=7,"",IF(COUNTIF(DI147:DO147,"●")&gt;=2,"OK","OUT"))</f>
        <v/>
      </c>
      <c r="DJ148" s="1844"/>
      <c r="DK148" s="1844"/>
      <c r="DL148" s="1844"/>
      <c r="DM148" s="1844"/>
      <c r="DN148" s="1844"/>
      <c r="DO148" s="1845"/>
      <c r="DP148" s="1843" t="str">
        <f t="shared" ref="DP148" si="1976">IF(COUNTIF(DP147:DV147,"")&gt;=7,"",IF(COUNTIF(DP147:DV147,"●")&gt;=2,"OK","OUT"))</f>
        <v/>
      </c>
      <c r="DQ148" s="1844"/>
      <c r="DR148" s="1844"/>
      <c r="DS148" s="1844"/>
      <c r="DT148" s="1844"/>
      <c r="DU148" s="1844"/>
      <c r="DV148" s="1845"/>
      <c r="DW148" s="1843" t="str">
        <f>IF(COUNTIF(DW147:EC147,"")&gt;=7,"",IF(COUNTIF(DW147:EC147,"●")&gt;=2,"OK","OUT"))</f>
        <v/>
      </c>
      <c r="DX148" s="1844"/>
      <c r="DY148" s="1844"/>
      <c r="DZ148" s="1844"/>
      <c r="EA148" s="1844"/>
      <c r="EB148" s="1844"/>
      <c r="EC148" s="1845"/>
      <c r="ED148" s="1843" t="str">
        <f>IF(COUNTIF(ED147:EJ147,"")&gt;=7,"",IF(COUNTIF(ED147:EJ147,"●")&gt;=2,"OK","OUT"))</f>
        <v/>
      </c>
      <c r="EE148" s="1844"/>
      <c r="EF148" s="1844"/>
      <c r="EG148" s="1844"/>
      <c r="EH148" s="1844"/>
      <c r="EI148" s="1844"/>
      <c r="EJ148" s="1845"/>
      <c r="EK148" s="779"/>
      <c r="EL148" s="780"/>
      <c r="EN148" s="1841"/>
      <c r="EO148" s="773" t="s">
        <v>1957</v>
      </c>
      <c r="EP148" s="1162" t="str">
        <f>IF(COUNTIF(CY148:EJ148,"OUT")&gt;=1,"OUT","OK")</f>
        <v>OK</v>
      </c>
      <c r="EQ148" s="1153"/>
      <c r="ER148" s="752"/>
      <c r="ES148" s="752"/>
      <c r="ET148" s="752"/>
      <c r="EU148" s="752"/>
      <c r="EV148" s="752"/>
      <c r="EW148" s="752"/>
    </row>
    <row r="149" spans="1:153" ht="14.25" thickBot="1">
      <c r="A149" s="1139" t="str">
        <f t="shared" si="1858"/>
        <v>対象期間</v>
      </c>
      <c r="AX149" s="708"/>
      <c r="AY149" s="708"/>
      <c r="AZ149" s="708"/>
      <c r="CV149" s="1139" t="str">
        <f t="shared" si="1859"/>
        <v>対象期間</v>
      </c>
      <c r="ER149" s="708"/>
      <c r="ES149" s="708"/>
      <c r="ET149" s="708"/>
      <c r="EU149" s="708"/>
      <c r="EV149" s="708"/>
      <c r="EW149" s="708"/>
    </row>
    <row r="150" spans="1:153" ht="13.5" customHeight="1">
      <c r="A150" s="1139" t="str">
        <f t="shared" ref="A150:A157" si="1977">IF($AU$150="","","対象期間")</f>
        <v>対象期間</v>
      </c>
      <c r="C150" s="733" t="s">
        <v>917</v>
      </c>
      <c r="D150" s="1819">
        <f>D142+MONTH(1)</f>
        <v>9</v>
      </c>
      <c r="E150" s="1820"/>
      <c r="F150" s="1820"/>
      <c r="G150" s="1820"/>
      <c r="H150" s="1820"/>
      <c r="I150" s="1820"/>
      <c r="J150" s="1820"/>
      <c r="K150" s="1820"/>
      <c r="L150" s="1820"/>
      <c r="M150" s="1820"/>
      <c r="N150" s="1820"/>
      <c r="O150" s="1820"/>
      <c r="P150" s="1820"/>
      <c r="Q150" s="1820"/>
      <c r="R150" s="1820"/>
      <c r="S150" s="1820"/>
      <c r="T150" s="1820"/>
      <c r="U150" s="1820"/>
      <c r="V150" s="1820"/>
      <c r="W150" s="1820"/>
      <c r="X150" s="1820"/>
      <c r="Y150" s="1820"/>
      <c r="Z150" s="1820"/>
      <c r="AA150" s="1820"/>
      <c r="AB150" s="1820"/>
      <c r="AC150" s="1820"/>
      <c r="AD150" s="1820"/>
      <c r="AE150" s="1820"/>
      <c r="AF150" s="1820"/>
      <c r="AG150" s="1820"/>
      <c r="AH150" s="1836">
        <f>D150+1</f>
        <v>10</v>
      </c>
      <c r="AI150" s="1837"/>
      <c r="AJ150" s="1837"/>
      <c r="AK150" s="1837"/>
      <c r="AL150" s="1837"/>
      <c r="AM150" s="1837"/>
      <c r="AN150" s="1837"/>
      <c r="AO150" s="1842"/>
      <c r="AP150" s="1821" t="s">
        <v>918</v>
      </c>
      <c r="AQ150" s="1824" t="s">
        <v>919</v>
      </c>
      <c r="AS150" s="1827" t="s">
        <v>920</v>
      </c>
      <c r="AT150" s="734" t="s">
        <v>921</v>
      </c>
      <c r="AU150" s="735">
        <f>IF(IF(MONTH(入力表!$E$6)=12,YEAR(入力表!$E$6)+1&amp;"01",YEAR(入力表!$E$6)&amp;TEXT(MONTH(入力表!$E$6)+1,"00"))&gt;YEAR($D150)&amp;TEXT(MONTH($D150),"00"),COUNTIF(D154:AH154,"")+COUNTIF(D154:AH154,"○"),"")</f>
        <v>31</v>
      </c>
      <c r="AV150" s="1137"/>
      <c r="AX150" s="708"/>
      <c r="AY150" s="708"/>
      <c r="AZ150" s="708"/>
      <c r="BB150" s="733" t="s">
        <v>917</v>
      </c>
      <c r="BC150" s="1819">
        <f>BC142+MONTH(1)</f>
        <v>9</v>
      </c>
      <c r="BD150" s="1820"/>
      <c r="BE150" s="1820"/>
      <c r="BF150" s="1820"/>
      <c r="BG150" s="1820"/>
      <c r="BH150" s="1820"/>
      <c r="BI150" s="1820"/>
      <c r="BJ150" s="1820"/>
      <c r="BK150" s="1820"/>
      <c r="BL150" s="1820"/>
      <c r="BM150" s="1820"/>
      <c r="BN150" s="1820"/>
      <c r="BO150" s="1820"/>
      <c r="BP150" s="1820"/>
      <c r="BQ150" s="1820"/>
      <c r="BR150" s="1820"/>
      <c r="BS150" s="1820"/>
      <c r="BT150" s="1820"/>
      <c r="BU150" s="1820"/>
      <c r="BV150" s="1820"/>
      <c r="BW150" s="1820"/>
      <c r="BX150" s="1820"/>
      <c r="BY150" s="1820"/>
      <c r="BZ150" s="1820"/>
      <c r="CA150" s="1820"/>
      <c r="CB150" s="1820"/>
      <c r="CC150" s="1820"/>
      <c r="CD150" s="1820"/>
      <c r="CE150" s="1820"/>
      <c r="CF150" s="1820"/>
      <c r="CG150" s="1836">
        <f>BC150+1</f>
        <v>10</v>
      </c>
      <c r="CH150" s="1837"/>
      <c r="CI150" s="1837"/>
      <c r="CJ150" s="1837"/>
      <c r="CK150" s="1837"/>
      <c r="CL150" s="1837"/>
      <c r="CM150" s="1837"/>
      <c r="CN150" s="1842"/>
      <c r="CO150" s="1821" t="s">
        <v>918</v>
      </c>
      <c r="CP150" s="1824" t="s">
        <v>919</v>
      </c>
      <c r="CR150" s="1827" t="s">
        <v>920</v>
      </c>
      <c r="CS150" s="734" t="s">
        <v>921</v>
      </c>
      <c r="CT150" s="735">
        <f>IF(IF(MONTH(入力表!$E$6)=12,YEAR(入力表!$E$6)+1&amp;"01",YEAR(入力表!$E$6)&amp;TEXT(MONTH(入力表!$E$6)+1,"00"))&gt;YEAR($D150)&amp;TEXT(MONTH($D150),"00"),COUNTIF(BC154:CG154,"")+COUNTIF(BC154:CG154,"○"),"")</f>
        <v>31</v>
      </c>
      <c r="CU150" s="1137"/>
      <c r="CV150" s="1139" t="str">
        <f t="shared" ref="CV150:CV157" si="1978">IF($AU$150="","","対象期間")</f>
        <v>対象期間</v>
      </c>
      <c r="CX150" s="733" t="s">
        <v>917</v>
      </c>
      <c r="CY150" s="1819">
        <f>CY142+MONTH(1)</f>
        <v>9</v>
      </c>
      <c r="CZ150" s="1820"/>
      <c r="DA150" s="1820"/>
      <c r="DB150" s="1820"/>
      <c r="DC150" s="1820"/>
      <c r="DD150" s="1820"/>
      <c r="DE150" s="1820"/>
      <c r="DF150" s="1820"/>
      <c r="DG150" s="1820"/>
      <c r="DH150" s="1820"/>
      <c r="DI150" s="1820"/>
      <c r="DJ150" s="1820"/>
      <c r="DK150" s="1820"/>
      <c r="DL150" s="1820"/>
      <c r="DM150" s="1820"/>
      <c r="DN150" s="1820"/>
      <c r="DO150" s="1820"/>
      <c r="DP150" s="1820"/>
      <c r="DQ150" s="1820"/>
      <c r="DR150" s="1820"/>
      <c r="DS150" s="1820"/>
      <c r="DT150" s="1820"/>
      <c r="DU150" s="1820"/>
      <c r="DV150" s="1820"/>
      <c r="DW150" s="1820"/>
      <c r="DX150" s="1820"/>
      <c r="DY150" s="1820"/>
      <c r="DZ150" s="1820"/>
      <c r="EA150" s="1820"/>
      <c r="EB150" s="1820"/>
      <c r="EC150" s="1836">
        <f>CY150+1</f>
        <v>10</v>
      </c>
      <c r="ED150" s="1837"/>
      <c r="EE150" s="1837"/>
      <c r="EF150" s="1837"/>
      <c r="EG150" s="1837"/>
      <c r="EH150" s="1837"/>
      <c r="EI150" s="1837"/>
      <c r="EJ150" s="1842"/>
      <c r="EK150" s="1821" t="s">
        <v>918</v>
      </c>
      <c r="EL150" s="1824" t="s">
        <v>919</v>
      </c>
      <c r="EN150" s="1827" t="s">
        <v>920</v>
      </c>
      <c r="EO150" s="734" t="s">
        <v>921</v>
      </c>
      <c r="EP150" s="735">
        <f>IF(IF(MONTH(入力表!$E$6)=12,YEAR(入力表!$E$6)+1&amp;"01",YEAR(入力表!$E$6)&amp;TEXT(MONTH(入力表!$E$6)+1,"00"))&gt;YEAR($D150)&amp;TEXT(MONTH($D150),"00"),COUNTIF(CY154:EC154,"")+COUNTIF(CY154:EC154,"○"),"")</f>
        <v>31</v>
      </c>
      <c r="EQ150" s="1137"/>
      <c r="ER150" s="708"/>
      <c r="ES150" s="708"/>
      <c r="ET150" s="708"/>
      <c r="EU150" s="708"/>
      <c r="EV150" s="708"/>
      <c r="EW150" s="708"/>
    </row>
    <row r="151" spans="1:153" ht="14.25" thickBot="1">
      <c r="A151" s="1139" t="str">
        <f t="shared" si="1977"/>
        <v>対象期間</v>
      </c>
      <c r="C151" s="736" t="s">
        <v>922</v>
      </c>
      <c r="D151" s="774">
        <f>DATE($M$7,D150,1)</f>
        <v>45901</v>
      </c>
      <c r="E151" s="774">
        <f>D151+1</f>
        <v>45902</v>
      </c>
      <c r="F151" s="774">
        <f t="shared" ref="F151" si="1979">E151+1</f>
        <v>45903</v>
      </c>
      <c r="G151" s="737">
        <f t="shared" ref="G151" si="1980">F151+1</f>
        <v>45904</v>
      </c>
      <c r="H151" s="737">
        <f t="shared" ref="H151" si="1981">G151+1</f>
        <v>45905</v>
      </c>
      <c r="I151" s="737">
        <f t="shared" ref="I151" si="1982">H151+1</f>
        <v>45906</v>
      </c>
      <c r="J151" s="737">
        <f t="shared" ref="J151" si="1983">I151+1</f>
        <v>45907</v>
      </c>
      <c r="K151" s="737">
        <f t="shared" ref="K151" si="1984">J151+1</f>
        <v>45908</v>
      </c>
      <c r="L151" s="737">
        <f t="shared" ref="L151" si="1985">K151+1</f>
        <v>45909</v>
      </c>
      <c r="M151" s="737">
        <f t="shared" ref="M151" si="1986">L151+1</f>
        <v>45910</v>
      </c>
      <c r="N151" s="737">
        <f t="shared" ref="N151" si="1987">M151+1</f>
        <v>45911</v>
      </c>
      <c r="O151" s="737">
        <f t="shared" ref="O151" si="1988">N151+1</f>
        <v>45912</v>
      </c>
      <c r="P151" s="737">
        <f t="shared" ref="P151" si="1989">O151+1</f>
        <v>45913</v>
      </c>
      <c r="Q151" s="737">
        <f t="shared" ref="Q151" si="1990">P151+1</f>
        <v>45914</v>
      </c>
      <c r="R151" s="737">
        <f t="shared" ref="R151" si="1991">Q151+1</f>
        <v>45915</v>
      </c>
      <c r="S151" s="737">
        <f t="shared" ref="S151" si="1992">R151+1</f>
        <v>45916</v>
      </c>
      <c r="T151" s="737">
        <f t="shared" ref="T151" si="1993">S151+1</f>
        <v>45917</v>
      </c>
      <c r="U151" s="737">
        <f t="shared" ref="U151" si="1994">T151+1</f>
        <v>45918</v>
      </c>
      <c r="V151" s="737">
        <f t="shared" ref="V151" si="1995">U151+1</f>
        <v>45919</v>
      </c>
      <c r="W151" s="737">
        <f t="shared" ref="W151" si="1996">V151+1</f>
        <v>45920</v>
      </c>
      <c r="X151" s="737">
        <f t="shared" ref="X151" si="1997">W151+1</f>
        <v>45921</v>
      </c>
      <c r="Y151" s="737">
        <f t="shared" ref="Y151" si="1998">X151+1</f>
        <v>45922</v>
      </c>
      <c r="Z151" s="737">
        <f t="shared" ref="Z151" si="1999">Y151+1</f>
        <v>45923</v>
      </c>
      <c r="AA151" s="737">
        <f t="shared" ref="AA151" si="2000">Z151+1</f>
        <v>45924</v>
      </c>
      <c r="AB151" s="737">
        <f t="shared" ref="AB151" si="2001">AA151+1</f>
        <v>45925</v>
      </c>
      <c r="AC151" s="737">
        <f t="shared" ref="AC151" si="2002">AB151+1</f>
        <v>45926</v>
      </c>
      <c r="AD151" s="737">
        <f t="shared" ref="AD151" si="2003">AC151+1</f>
        <v>45927</v>
      </c>
      <c r="AE151" s="737">
        <f t="shared" ref="AE151" si="2004">AD151+1</f>
        <v>45928</v>
      </c>
      <c r="AF151" s="737">
        <f t="shared" ref="AF151" si="2005">AE151+1</f>
        <v>45929</v>
      </c>
      <c r="AG151" s="1148">
        <f t="shared" ref="AG151" si="2006">AF151+1</f>
        <v>45930</v>
      </c>
      <c r="AH151" s="1168">
        <f t="shared" ref="AH151" si="2007">AG151+1</f>
        <v>45931</v>
      </c>
      <c r="AI151" s="1168">
        <f t="shared" ref="AI151" si="2008">AH151+1</f>
        <v>45932</v>
      </c>
      <c r="AJ151" s="1168">
        <f t="shared" ref="AJ151" si="2009">AI151+1</f>
        <v>45933</v>
      </c>
      <c r="AK151" s="1168">
        <f t="shared" ref="AK151" si="2010">AJ151+1</f>
        <v>45934</v>
      </c>
      <c r="AL151" s="1168">
        <f t="shared" ref="AL151" si="2011">AK151+1</f>
        <v>45935</v>
      </c>
      <c r="AM151" s="1168">
        <f t="shared" ref="AM151" si="2012">AL151+1</f>
        <v>45936</v>
      </c>
      <c r="AN151" s="1168">
        <f t="shared" ref="AN151" si="2013">AM151+1</f>
        <v>45937</v>
      </c>
      <c r="AO151" s="1168">
        <f t="shared" ref="AO151" si="2014">AN151+1</f>
        <v>45938</v>
      </c>
      <c r="AP151" s="1822"/>
      <c r="AQ151" s="1825"/>
      <c r="AS151" s="1827"/>
      <c r="AT151" s="734" t="s">
        <v>923</v>
      </c>
      <c r="AU151" s="739">
        <f>IF(IF(MONTH(入力表!$E$6)=12,YEAR(入力表!$E$6)+1&amp;"01",YEAR(入力表!$E$6)&amp;TEXT(MONTH(入力表!$E$6)+1,"00"))&gt;YEAR($D150)&amp;TEXT(MONTH($D150),"00"),COUNTIF(D154:AH154,"○"),"")</f>
        <v>0</v>
      </c>
      <c r="AX151" s="708"/>
      <c r="AY151" s="708"/>
      <c r="AZ151" s="708"/>
      <c r="BB151" s="736" t="s">
        <v>922</v>
      </c>
      <c r="BC151" s="774">
        <f>DATE($M$7,BC150,1)</f>
        <v>45901</v>
      </c>
      <c r="BD151" s="774">
        <f>BC151+1</f>
        <v>45902</v>
      </c>
      <c r="BE151" s="774">
        <f t="shared" ref="BE151" si="2015">BD151+1</f>
        <v>45903</v>
      </c>
      <c r="BF151" s="737">
        <f t="shared" ref="BF151" si="2016">BE151+1</f>
        <v>45904</v>
      </c>
      <c r="BG151" s="737">
        <f t="shared" ref="BG151" si="2017">BF151+1</f>
        <v>45905</v>
      </c>
      <c r="BH151" s="737">
        <f t="shared" ref="BH151" si="2018">BG151+1</f>
        <v>45906</v>
      </c>
      <c r="BI151" s="737">
        <f t="shared" ref="BI151" si="2019">BH151+1</f>
        <v>45907</v>
      </c>
      <c r="BJ151" s="737">
        <f t="shared" ref="BJ151" si="2020">BI151+1</f>
        <v>45908</v>
      </c>
      <c r="BK151" s="737">
        <f t="shared" ref="BK151" si="2021">BJ151+1</f>
        <v>45909</v>
      </c>
      <c r="BL151" s="737">
        <f t="shared" ref="BL151" si="2022">BK151+1</f>
        <v>45910</v>
      </c>
      <c r="BM151" s="737">
        <f t="shared" ref="BM151" si="2023">BL151+1</f>
        <v>45911</v>
      </c>
      <c r="BN151" s="737">
        <f t="shared" ref="BN151" si="2024">BM151+1</f>
        <v>45912</v>
      </c>
      <c r="BO151" s="737">
        <f t="shared" ref="BO151" si="2025">BN151+1</f>
        <v>45913</v>
      </c>
      <c r="BP151" s="737">
        <f t="shared" ref="BP151" si="2026">BO151+1</f>
        <v>45914</v>
      </c>
      <c r="BQ151" s="737">
        <f t="shared" ref="BQ151" si="2027">BP151+1</f>
        <v>45915</v>
      </c>
      <c r="BR151" s="737">
        <f t="shared" ref="BR151" si="2028">BQ151+1</f>
        <v>45916</v>
      </c>
      <c r="BS151" s="737">
        <f t="shared" ref="BS151" si="2029">BR151+1</f>
        <v>45917</v>
      </c>
      <c r="BT151" s="737">
        <f t="shared" ref="BT151" si="2030">BS151+1</f>
        <v>45918</v>
      </c>
      <c r="BU151" s="737">
        <f t="shared" ref="BU151" si="2031">BT151+1</f>
        <v>45919</v>
      </c>
      <c r="BV151" s="737">
        <f t="shared" ref="BV151" si="2032">BU151+1</f>
        <v>45920</v>
      </c>
      <c r="BW151" s="737">
        <f t="shared" ref="BW151" si="2033">BV151+1</f>
        <v>45921</v>
      </c>
      <c r="BX151" s="737">
        <f t="shared" ref="BX151" si="2034">BW151+1</f>
        <v>45922</v>
      </c>
      <c r="BY151" s="737">
        <f t="shared" ref="BY151" si="2035">BX151+1</f>
        <v>45923</v>
      </c>
      <c r="BZ151" s="737">
        <f t="shared" ref="BZ151" si="2036">BY151+1</f>
        <v>45924</v>
      </c>
      <c r="CA151" s="737">
        <f t="shared" ref="CA151" si="2037">BZ151+1</f>
        <v>45925</v>
      </c>
      <c r="CB151" s="737">
        <f t="shared" ref="CB151" si="2038">CA151+1</f>
        <v>45926</v>
      </c>
      <c r="CC151" s="737">
        <f t="shared" ref="CC151" si="2039">CB151+1</f>
        <v>45927</v>
      </c>
      <c r="CD151" s="737">
        <f t="shared" ref="CD151" si="2040">CC151+1</f>
        <v>45928</v>
      </c>
      <c r="CE151" s="737">
        <f t="shared" ref="CE151" si="2041">CD151+1</f>
        <v>45929</v>
      </c>
      <c r="CF151" s="1148">
        <f t="shared" ref="CF151" si="2042">CE151+1</f>
        <v>45930</v>
      </c>
      <c r="CG151" s="1168">
        <f t="shared" ref="CG151" si="2043">CF151+1</f>
        <v>45931</v>
      </c>
      <c r="CH151" s="1168">
        <f t="shared" ref="CH151" si="2044">CG151+1</f>
        <v>45932</v>
      </c>
      <c r="CI151" s="1168">
        <f t="shared" ref="CI151" si="2045">CH151+1</f>
        <v>45933</v>
      </c>
      <c r="CJ151" s="1168">
        <f t="shared" ref="CJ151" si="2046">CI151+1</f>
        <v>45934</v>
      </c>
      <c r="CK151" s="1168">
        <f t="shared" ref="CK151" si="2047">CJ151+1</f>
        <v>45935</v>
      </c>
      <c r="CL151" s="1168">
        <f t="shared" ref="CL151" si="2048">CK151+1</f>
        <v>45936</v>
      </c>
      <c r="CM151" s="1168">
        <f t="shared" ref="CM151" si="2049">CL151+1</f>
        <v>45937</v>
      </c>
      <c r="CN151" s="1168">
        <f t="shared" ref="CN151" si="2050">CM151+1</f>
        <v>45938</v>
      </c>
      <c r="CO151" s="1822"/>
      <c r="CP151" s="1825"/>
      <c r="CR151" s="1827"/>
      <c r="CS151" s="734" t="s">
        <v>923</v>
      </c>
      <c r="CT151" s="739">
        <f>IF(IF(MONTH(入力表!$E$6)=12,YEAR(入力表!$E$6)+1&amp;"01",YEAR(入力表!$E$6)&amp;TEXT(MONTH(入力表!$E$6)+1,"00"))&gt;YEAR($D150)&amp;TEXT(MONTH($D150),"00"),COUNTIF(BC154:CG154,"○"),"")</f>
        <v>0</v>
      </c>
      <c r="CV151" s="1139" t="str">
        <f t="shared" si="1978"/>
        <v>対象期間</v>
      </c>
      <c r="CX151" s="736" t="s">
        <v>922</v>
      </c>
      <c r="CY151" s="774">
        <f>DATE($M$7,CY150,1)</f>
        <v>45901</v>
      </c>
      <c r="CZ151" s="774">
        <f>CY151+1</f>
        <v>45902</v>
      </c>
      <c r="DA151" s="774">
        <f t="shared" ref="DA151" si="2051">CZ151+1</f>
        <v>45903</v>
      </c>
      <c r="DB151" s="737">
        <f t="shared" ref="DB151" si="2052">DA151+1</f>
        <v>45904</v>
      </c>
      <c r="DC151" s="737">
        <f t="shared" ref="DC151" si="2053">DB151+1</f>
        <v>45905</v>
      </c>
      <c r="DD151" s="737">
        <f t="shared" ref="DD151" si="2054">DC151+1</f>
        <v>45906</v>
      </c>
      <c r="DE151" s="737">
        <f t="shared" ref="DE151" si="2055">DD151+1</f>
        <v>45907</v>
      </c>
      <c r="DF151" s="737">
        <f t="shared" ref="DF151" si="2056">DE151+1</f>
        <v>45908</v>
      </c>
      <c r="DG151" s="737">
        <f t="shared" ref="DG151" si="2057">DF151+1</f>
        <v>45909</v>
      </c>
      <c r="DH151" s="737">
        <f t="shared" ref="DH151" si="2058">DG151+1</f>
        <v>45910</v>
      </c>
      <c r="DI151" s="737">
        <f t="shared" ref="DI151" si="2059">DH151+1</f>
        <v>45911</v>
      </c>
      <c r="DJ151" s="737">
        <f t="shared" ref="DJ151" si="2060">DI151+1</f>
        <v>45912</v>
      </c>
      <c r="DK151" s="737">
        <f t="shared" ref="DK151" si="2061">DJ151+1</f>
        <v>45913</v>
      </c>
      <c r="DL151" s="737">
        <f t="shared" ref="DL151" si="2062">DK151+1</f>
        <v>45914</v>
      </c>
      <c r="DM151" s="737">
        <f t="shared" ref="DM151" si="2063">DL151+1</f>
        <v>45915</v>
      </c>
      <c r="DN151" s="737">
        <f t="shared" ref="DN151" si="2064">DM151+1</f>
        <v>45916</v>
      </c>
      <c r="DO151" s="737">
        <f t="shared" ref="DO151" si="2065">DN151+1</f>
        <v>45917</v>
      </c>
      <c r="DP151" s="737">
        <f t="shared" ref="DP151" si="2066">DO151+1</f>
        <v>45918</v>
      </c>
      <c r="DQ151" s="737">
        <f t="shared" ref="DQ151" si="2067">DP151+1</f>
        <v>45919</v>
      </c>
      <c r="DR151" s="737">
        <f t="shared" ref="DR151" si="2068">DQ151+1</f>
        <v>45920</v>
      </c>
      <c r="DS151" s="737">
        <f t="shared" ref="DS151" si="2069">DR151+1</f>
        <v>45921</v>
      </c>
      <c r="DT151" s="737">
        <f t="shared" ref="DT151" si="2070">DS151+1</f>
        <v>45922</v>
      </c>
      <c r="DU151" s="737">
        <f t="shared" ref="DU151" si="2071">DT151+1</f>
        <v>45923</v>
      </c>
      <c r="DV151" s="737">
        <f t="shared" ref="DV151" si="2072">DU151+1</f>
        <v>45924</v>
      </c>
      <c r="DW151" s="737">
        <f t="shared" ref="DW151" si="2073">DV151+1</f>
        <v>45925</v>
      </c>
      <c r="DX151" s="737">
        <f t="shared" ref="DX151" si="2074">DW151+1</f>
        <v>45926</v>
      </c>
      <c r="DY151" s="737">
        <f t="shared" ref="DY151" si="2075">DX151+1</f>
        <v>45927</v>
      </c>
      <c r="DZ151" s="737">
        <f t="shared" ref="DZ151" si="2076">DY151+1</f>
        <v>45928</v>
      </c>
      <c r="EA151" s="737">
        <f t="shared" ref="EA151" si="2077">DZ151+1</f>
        <v>45929</v>
      </c>
      <c r="EB151" s="1148">
        <f t="shared" ref="EB151" si="2078">EA151+1</f>
        <v>45930</v>
      </c>
      <c r="EC151" s="1168">
        <f t="shared" ref="EC151" si="2079">EB151+1</f>
        <v>45931</v>
      </c>
      <c r="ED151" s="1168">
        <f t="shared" ref="ED151" si="2080">EC151+1</f>
        <v>45932</v>
      </c>
      <c r="EE151" s="1168">
        <f t="shared" ref="EE151" si="2081">ED151+1</f>
        <v>45933</v>
      </c>
      <c r="EF151" s="1168">
        <f t="shared" ref="EF151" si="2082">EE151+1</f>
        <v>45934</v>
      </c>
      <c r="EG151" s="1168">
        <f t="shared" ref="EG151" si="2083">EF151+1</f>
        <v>45935</v>
      </c>
      <c r="EH151" s="1168">
        <f t="shared" ref="EH151" si="2084">EG151+1</f>
        <v>45936</v>
      </c>
      <c r="EI151" s="1168">
        <f t="shared" ref="EI151" si="2085">EH151+1</f>
        <v>45937</v>
      </c>
      <c r="EJ151" s="1168">
        <f t="shared" ref="EJ151" si="2086">EI151+1</f>
        <v>45938</v>
      </c>
      <c r="EK151" s="1822"/>
      <c r="EL151" s="1825"/>
      <c r="EN151" s="1827"/>
      <c r="EO151" s="734" t="s">
        <v>923</v>
      </c>
      <c r="EP151" s="739">
        <f>IF(IF(MONTH(入力表!$E$6)=12,YEAR(入力表!$E$6)+1&amp;"01",YEAR(入力表!$E$6)&amp;TEXT(MONTH(入力表!$E$6)+1,"00"))&gt;YEAR($D150)&amp;TEXT(MONTH($D150),"00"),COUNTIF(CY154:EC154,"○"),"")</f>
        <v>0</v>
      </c>
      <c r="ER151" s="708"/>
      <c r="ES151" s="708"/>
      <c r="ET151" s="708"/>
      <c r="EU151" s="708"/>
      <c r="EV151" s="708"/>
      <c r="EW151" s="708"/>
    </row>
    <row r="152" spans="1:153" ht="14.25" thickBot="1">
      <c r="A152" s="1139" t="str">
        <f t="shared" si="1977"/>
        <v>対象期間</v>
      </c>
      <c r="C152" s="736" t="s">
        <v>924</v>
      </c>
      <c r="D152" s="1146" t="str">
        <f>TEXT(WEEKDAY(+D151),"aaa")</f>
        <v>月</v>
      </c>
      <c r="E152" s="1146" t="str">
        <f>TEXT(WEEKDAY(+E151),"aaa")</f>
        <v>火</v>
      </c>
      <c r="F152" s="1146" t="str">
        <f t="shared" ref="F152:AE152" si="2087">TEXT(WEEKDAY(+F151),"aaa")</f>
        <v>水</v>
      </c>
      <c r="G152" s="1147" t="str">
        <f t="shared" si="2087"/>
        <v>木</v>
      </c>
      <c r="H152" s="1147" t="str">
        <f t="shared" si="2087"/>
        <v>金</v>
      </c>
      <c r="I152" s="1147" t="str">
        <f t="shared" si="2087"/>
        <v>土</v>
      </c>
      <c r="J152" s="1147" t="str">
        <f t="shared" si="2087"/>
        <v>日</v>
      </c>
      <c r="K152" s="1147" t="str">
        <f t="shared" si="2087"/>
        <v>月</v>
      </c>
      <c r="L152" s="1147" t="str">
        <f t="shared" si="2087"/>
        <v>火</v>
      </c>
      <c r="M152" s="1147" t="str">
        <f t="shared" si="2087"/>
        <v>水</v>
      </c>
      <c r="N152" s="1147" t="str">
        <f t="shared" si="2087"/>
        <v>木</v>
      </c>
      <c r="O152" s="1147" t="str">
        <f t="shared" si="2087"/>
        <v>金</v>
      </c>
      <c r="P152" s="1147" t="str">
        <f t="shared" si="2087"/>
        <v>土</v>
      </c>
      <c r="Q152" s="1147" t="str">
        <f t="shared" si="2087"/>
        <v>日</v>
      </c>
      <c r="R152" s="1147" t="str">
        <f t="shared" si="2087"/>
        <v>月</v>
      </c>
      <c r="S152" s="1147" t="str">
        <f t="shared" si="2087"/>
        <v>火</v>
      </c>
      <c r="T152" s="1147" t="str">
        <f t="shared" si="2087"/>
        <v>水</v>
      </c>
      <c r="U152" s="1147" t="str">
        <f t="shared" si="2087"/>
        <v>木</v>
      </c>
      <c r="V152" s="1147" t="str">
        <f t="shared" si="2087"/>
        <v>金</v>
      </c>
      <c r="W152" s="1147" t="str">
        <f t="shared" si="2087"/>
        <v>土</v>
      </c>
      <c r="X152" s="1147" t="str">
        <f t="shared" si="2087"/>
        <v>日</v>
      </c>
      <c r="Y152" s="1147" t="str">
        <f t="shared" si="2087"/>
        <v>月</v>
      </c>
      <c r="Z152" s="1147" t="str">
        <f t="shared" si="2087"/>
        <v>火</v>
      </c>
      <c r="AA152" s="1147" t="str">
        <f t="shared" si="2087"/>
        <v>水</v>
      </c>
      <c r="AB152" s="1147" t="str">
        <f t="shared" si="2087"/>
        <v>木</v>
      </c>
      <c r="AC152" s="1147" t="str">
        <f t="shared" si="2087"/>
        <v>金</v>
      </c>
      <c r="AD152" s="1147" t="str">
        <f t="shared" si="2087"/>
        <v>土</v>
      </c>
      <c r="AE152" s="1147" t="str">
        <f t="shared" si="2087"/>
        <v>日</v>
      </c>
      <c r="AF152" s="1147" t="str">
        <f>IF(AF151="／","／",TEXT(WEEKDAY(+AF151),"aaa"))</f>
        <v>月</v>
      </c>
      <c r="AG152" s="1149" t="str">
        <f t="shared" ref="AG152:AO152" si="2088">IF(AG151="／","／",TEXT(WEEKDAY(+AG151),"aaa"))</f>
        <v>火</v>
      </c>
      <c r="AH152" s="1170" t="str">
        <f t="shared" si="2088"/>
        <v>水</v>
      </c>
      <c r="AI152" s="1170" t="str">
        <f t="shared" si="2088"/>
        <v>木</v>
      </c>
      <c r="AJ152" s="1170" t="str">
        <f t="shared" si="2088"/>
        <v>金</v>
      </c>
      <c r="AK152" s="1170" t="str">
        <f t="shared" si="2088"/>
        <v>土</v>
      </c>
      <c r="AL152" s="1170" t="str">
        <f t="shared" si="2088"/>
        <v>日</v>
      </c>
      <c r="AM152" s="1170" t="str">
        <f t="shared" si="2088"/>
        <v>月</v>
      </c>
      <c r="AN152" s="1170" t="str">
        <f t="shared" si="2088"/>
        <v>火</v>
      </c>
      <c r="AO152" s="1170" t="str">
        <f t="shared" si="2088"/>
        <v>水</v>
      </c>
      <c r="AP152" s="1822"/>
      <c r="AQ152" s="1825"/>
      <c r="AS152" s="1827"/>
      <c r="AT152" s="734" t="s">
        <v>925</v>
      </c>
      <c r="AU152" s="740">
        <f>IFERROR(+AU151/AU150,"")</f>
        <v>0</v>
      </c>
      <c r="AV152" s="741" t="str">
        <f>IF(AU152="","",IF(AU152&gt;=0.285,"4週8休以上",IF(AU152&gt;=0.25,"4週7休以上4週8休未満",IF(AU152&gt;=0.214,"4週6休以上4週7休未満",IF(0.214&gt;AU152,"4週6休未満")))))</f>
        <v>4週6休未満</v>
      </c>
      <c r="AX152" s="708"/>
      <c r="AY152" s="708"/>
      <c r="AZ152" s="708"/>
      <c r="BB152" s="736" t="s">
        <v>924</v>
      </c>
      <c r="BC152" s="1184" t="str">
        <f>TEXT(WEEKDAY(+BC151),"aaa")</f>
        <v>月</v>
      </c>
      <c r="BD152" s="1184" t="str">
        <f>TEXT(WEEKDAY(+BD151),"aaa")</f>
        <v>火</v>
      </c>
      <c r="BE152" s="1184" t="str">
        <f t="shared" ref="BE152:CD152" si="2089">TEXT(WEEKDAY(+BE151),"aaa")</f>
        <v>水</v>
      </c>
      <c r="BF152" s="1185" t="str">
        <f t="shared" si="2089"/>
        <v>木</v>
      </c>
      <c r="BG152" s="1185" t="str">
        <f t="shared" si="2089"/>
        <v>金</v>
      </c>
      <c r="BH152" s="1185" t="str">
        <f t="shared" si="2089"/>
        <v>土</v>
      </c>
      <c r="BI152" s="1185" t="str">
        <f t="shared" si="2089"/>
        <v>日</v>
      </c>
      <c r="BJ152" s="1185" t="str">
        <f t="shared" si="2089"/>
        <v>月</v>
      </c>
      <c r="BK152" s="1185" t="str">
        <f t="shared" si="2089"/>
        <v>火</v>
      </c>
      <c r="BL152" s="1185" t="str">
        <f t="shared" si="2089"/>
        <v>水</v>
      </c>
      <c r="BM152" s="1185" t="str">
        <f t="shared" si="2089"/>
        <v>木</v>
      </c>
      <c r="BN152" s="1185" t="str">
        <f t="shared" si="2089"/>
        <v>金</v>
      </c>
      <c r="BO152" s="1185" t="str">
        <f t="shared" si="2089"/>
        <v>土</v>
      </c>
      <c r="BP152" s="1185" t="str">
        <f t="shared" si="2089"/>
        <v>日</v>
      </c>
      <c r="BQ152" s="1185" t="str">
        <f t="shared" si="2089"/>
        <v>月</v>
      </c>
      <c r="BR152" s="1185" t="str">
        <f t="shared" si="2089"/>
        <v>火</v>
      </c>
      <c r="BS152" s="1185" t="str">
        <f t="shared" si="2089"/>
        <v>水</v>
      </c>
      <c r="BT152" s="1185" t="str">
        <f t="shared" si="2089"/>
        <v>木</v>
      </c>
      <c r="BU152" s="1185" t="str">
        <f t="shared" si="2089"/>
        <v>金</v>
      </c>
      <c r="BV152" s="1185" t="str">
        <f t="shared" si="2089"/>
        <v>土</v>
      </c>
      <c r="BW152" s="1185" t="str">
        <f t="shared" si="2089"/>
        <v>日</v>
      </c>
      <c r="BX152" s="1185" t="str">
        <f t="shared" si="2089"/>
        <v>月</v>
      </c>
      <c r="BY152" s="1185" t="str">
        <f t="shared" si="2089"/>
        <v>火</v>
      </c>
      <c r="BZ152" s="1185" t="str">
        <f t="shared" si="2089"/>
        <v>水</v>
      </c>
      <c r="CA152" s="1185" t="str">
        <f t="shared" si="2089"/>
        <v>木</v>
      </c>
      <c r="CB152" s="1185" t="str">
        <f t="shared" si="2089"/>
        <v>金</v>
      </c>
      <c r="CC152" s="1185" t="str">
        <f t="shared" si="2089"/>
        <v>土</v>
      </c>
      <c r="CD152" s="1185" t="str">
        <f t="shared" si="2089"/>
        <v>日</v>
      </c>
      <c r="CE152" s="1185" t="str">
        <f>IF(CE151="／","／",TEXT(WEEKDAY(+CE151),"aaa"))</f>
        <v>月</v>
      </c>
      <c r="CF152" s="1149" t="str">
        <f t="shared" ref="CF152:CN152" si="2090">IF(CF151="／","／",TEXT(WEEKDAY(+CF151),"aaa"))</f>
        <v>火</v>
      </c>
      <c r="CG152" s="1170" t="str">
        <f t="shared" si="2090"/>
        <v>水</v>
      </c>
      <c r="CH152" s="1170" t="str">
        <f t="shared" si="2090"/>
        <v>木</v>
      </c>
      <c r="CI152" s="1170" t="str">
        <f t="shared" si="2090"/>
        <v>金</v>
      </c>
      <c r="CJ152" s="1170" t="str">
        <f t="shared" si="2090"/>
        <v>土</v>
      </c>
      <c r="CK152" s="1170" t="str">
        <f t="shared" si="2090"/>
        <v>日</v>
      </c>
      <c r="CL152" s="1170" t="str">
        <f t="shared" si="2090"/>
        <v>月</v>
      </c>
      <c r="CM152" s="1170" t="str">
        <f t="shared" si="2090"/>
        <v>火</v>
      </c>
      <c r="CN152" s="1170" t="str">
        <f t="shared" si="2090"/>
        <v>水</v>
      </c>
      <c r="CO152" s="1822"/>
      <c r="CP152" s="1825"/>
      <c r="CR152" s="1827"/>
      <c r="CS152" s="734" t="s">
        <v>925</v>
      </c>
      <c r="CT152" s="740">
        <f>IFERROR(+CT151/CT150,"")</f>
        <v>0</v>
      </c>
      <c r="CU152" s="741" t="str">
        <f>IF(CT152="","",IF(CT152&gt;=0.285,"4週8休以上",IF(CT152&gt;=0.25,"4週7休以上4週8休未満",IF(CT152&gt;=0.214,"4週6休以上4週7休未満",IF(0.214&gt;CT152,"4週6休未満")))))</f>
        <v>4週6休未満</v>
      </c>
      <c r="CV152" s="1139" t="str">
        <f t="shared" si="1978"/>
        <v>対象期間</v>
      </c>
      <c r="CX152" s="736" t="s">
        <v>924</v>
      </c>
      <c r="CY152" s="1184" t="str">
        <f>TEXT(WEEKDAY(+CY151),"aaa")</f>
        <v>月</v>
      </c>
      <c r="CZ152" s="1184" t="str">
        <f>TEXT(WEEKDAY(+CZ151),"aaa")</f>
        <v>火</v>
      </c>
      <c r="DA152" s="1184" t="str">
        <f t="shared" ref="DA152:DZ152" si="2091">TEXT(WEEKDAY(+DA151),"aaa")</f>
        <v>水</v>
      </c>
      <c r="DB152" s="1185" t="str">
        <f t="shared" si="2091"/>
        <v>木</v>
      </c>
      <c r="DC152" s="1185" t="str">
        <f t="shared" si="2091"/>
        <v>金</v>
      </c>
      <c r="DD152" s="1185" t="str">
        <f t="shared" si="2091"/>
        <v>土</v>
      </c>
      <c r="DE152" s="1185" t="str">
        <f t="shared" si="2091"/>
        <v>日</v>
      </c>
      <c r="DF152" s="1185" t="str">
        <f t="shared" si="2091"/>
        <v>月</v>
      </c>
      <c r="DG152" s="1185" t="str">
        <f t="shared" si="2091"/>
        <v>火</v>
      </c>
      <c r="DH152" s="1185" t="str">
        <f t="shared" si="2091"/>
        <v>水</v>
      </c>
      <c r="DI152" s="1185" t="str">
        <f t="shared" si="2091"/>
        <v>木</v>
      </c>
      <c r="DJ152" s="1185" t="str">
        <f t="shared" si="2091"/>
        <v>金</v>
      </c>
      <c r="DK152" s="1185" t="str">
        <f t="shared" si="2091"/>
        <v>土</v>
      </c>
      <c r="DL152" s="1185" t="str">
        <f t="shared" si="2091"/>
        <v>日</v>
      </c>
      <c r="DM152" s="1185" t="str">
        <f t="shared" si="2091"/>
        <v>月</v>
      </c>
      <c r="DN152" s="1185" t="str">
        <f t="shared" si="2091"/>
        <v>火</v>
      </c>
      <c r="DO152" s="1185" t="str">
        <f t="shared" si="2091"/>
        <v>水</v>
      </c>
      <c r="DP152" s="1185" t="str">
        <f t="shared" si="2091"/>
        <v>木</v>
      </c>
      <c r="DQ152" s="1185" t="str">
        <f t="shared" si="2091"/>
        <v>金</v>
      </c>
      <c r="DR152" s="1185" t="str">
        <f t="shared" si="2091"/>
        <v>土</v>
      </c>
      <c r="DS152" s="1185" t="str">
        <f t="shared" si="2091"/>
        <v>日</v>
      </c>
      <c r="DT152" s="1185" t="str">
        <f t="shared" si="2091"/>
        <v>月</v>
      </c>
      <c r="DU152" s="1185" t="str">
        <f t="shared" si="2091"/>
        <v>火</v>
      </c>
      <c r="DV152" s="1185" t="str">
        <f t="shared" si="2091"/>
        <v>水</v>
      </c>
      <c r="DW152" s="1185" t="str">
        <f t="shared" si="2091"/>
        <v>木</v>
      </c>
      <c r="DX152" s="1185" t="str">
        <f t="shared" si="2091"/>
        <v>金</v>
      </c>
      <c r="DY152" s="1185" t="str">
        <f t="shared" si="2091"/>
        <v>土</v>
      </c>
      <c r="DZ152" s="1185" t="str">
        <f t="shared" si="2091"/>
        <v>日</v>
      </c>
      <c r="EA152" s="1185" t="str">
        <f>IF(EA151="／","／",TEXT(WEEKDAY(+EA151),"aaa"))</f>
        <v>月</v>
      </c>
      <c r="EB152" s="1149" t="str">
        <f t="shared" ref="EB152:EJ152" si="2092">IF(EB151="／","／",TEXT(WEEKDAY(+EB151),"aaa"))</f>
        <v>火</v>
      </c>
      <c r="EC152" s="1170" t="str">
        <f t="shared" si="2092"/>
        <v>水</v>
      </c>
      <c r="ED152" s="1170" t="str">
        <f t="shared" si="2092"/>
        <v>木</v>
      </c>
      <c r="EE152" s="1170" t="str">
        <f t="shared" si="2092"/>
        <v>金</v>
      </c>
      <c r="EF152" s="1170" t="str">
        <f t="shared" si="2092"/>
        <v>土</v>
      </c>
      <c r="EG152" s="1170" t="str">
        <f t="shared" si="2092"/>
        <v>日</v>
      </c>
      <c r="EH152" s="1170" t="str">
        <f t="shared" si="2092"/>
        <v>月</v>
      </c>
      <c r="EI152" s="1170" t="str">
        <f t="shared" si="2092"/>
        <v>火</v>
      </c>
      <c r="EJ152" s="1170" t="str">
        <f t="shared" si="2092"/>
        <v>水</v>
      </c>
      <c r="EK152" s="1822"/>
      <c r="EL152" s="1825"/>
      <c r="EN152" s="1827"/>
      <c r="EO152" s="734" t="s">
        <v>925</v>
      </c>
      <c r="EP152" s="740">
        <f>IFERROR(+EP151/EP150,"")</f>
        <v>0</v>
      </c>
      <c r="EQ152" s="741" t="str">
        <f>IF(EP152="","",IF(EP152&gt;=0.285,"4週8休以上",IF(EP152&gt;=0.25,"4週7休以上4週8休未満",IF(EP152&gt;=0.214,"4週6休以上4週7休未満",IF(0.214&gt;EP152,"4週6休未満")))))</f>
        <v>4週6休未満</v>
      </c>
      <c r="ER152" s="708"/>
      <c r="ES152" s="708"/>
      <c r="ET152" s="708"/>
      <c r="EU152" s="708"/>
      <c r="EV152" s="708"/>
      <c r="EW152" s="708"/>
    </row>
    <row r="153" spans="1:153" s="746" customFormat="1" ht="60" customHeight="1">
      <c r="A153" s="1139" t="str">
        <f t="shared" si="1977"/>
        <v>対象期間</v>
      </c>
      <c r="C153" s="742" t="s">
        <v>926</v>
      </c>
      <c r="D153" s="743"/>
      <c r="E153" s="743"/>
      <c r="F153" s="743"/>
      <c r="G153" s="743"/>
      <c r="H153" s="743"/>
      <c r="I153" s="743"/>
      <c r="J153" s="743"/>
      <c r="K153" s="743"/>
      <c r="L153" s="744"/>
      <c r="M153" s="743"/>
      <c r="N153" s="743"/>
      <c r="O153" s="745"/>
      <c r="P153" s="743"/>
      <c r="Q153" s="743"/>
      <c r="R153" s="743"/>
      <c r="S153" s="743"/>
      <c r="T153" s="743"/>
      <c r="U153" s="743"/>
      <c r="V153" s="743"/>
      <c r="W153" s="743"/>
      <c r="X153" s="743"/>
      <c r="Y153" s="743"/>
      <c r="Z153" s="743"/>
      <c r="AA153" s="743"/>
      <c r="AB153" s="743"/>
      <c r="AC153" s="743"/>
      <c r="AD153" s="745"/>
      <c r="AE153" s="743"/>
      <c r="AF153" s="743"/>
      <c r="AG153" s="1150"/>
      <c r="AH153" s="1171"/>
      <c r="AI153" s="1172"/>
      <c r="AJ153" s="1172"/>
      <c r="AK153" s="1172"/>
      <c r="AL153" s="1172"/>
      <c r="AM153" s="1172"/>
      <c r="AN153" s="1172"/>
      <c r="AO153" s="1172"/>
      <c r="AP153" s="1823"/>
      <c r="AQ153" s="1826"/>
      <c r="AS153" s="1839" t="s">
        <v>927</v>
      </c>
      <c r="AT153" s="747" t="s">
        <v>921</v>
      </c>
      <c r="AU153" s="748">
        <f>IF(IF(MONTH(入力表!$E$6)=12,YEAR(入力表!$E$6)+1&amp;"01",YEAR(入力表!$E$6)&amp;TEXT(MONTH(入力表!$E$6)+1,"00"))&gt;YEAR($D150)&amp;TEXT(MONTH($D150),"00"),COUNTIF(D155:AH155,"")+COUNTIF(D155:AH155,"●"),"")</f>
        <v>31</v>
      </c>
      <c r="AV153" s="1138"/>
      <c r="AX153" s="749"/>
      <c r="AY153" s="749"/>
      <c r="AZ153" s="749"/>
      <c r="BB153" s="742" t="s">
        <v>926</v>
      </c>
      <c r="BC153" s="743"/>
      <c r="BD153" s="743"/>
      <c r="BE153" s="743"/>
      <c r="BF153" s="743"/>
      <c r="BG153" s="743"/>
      <c r="BH153" s="743"/>
      <c r="BI153" s="743"/>
      <c r="BJ153" s="743"/>
      <c r="BK153" s="744"/>
      <c r="BL153" s="743"/>
      <c r="BM153" s="743"/>
      <c r="BN153" s="745"/>
      <c r="BO153" s="743"/>
      <c r="BP153" s="743"/>
      <c r="BQ153" s="743"/>
      <c r="BR153" s="743"/>
      <c r="BS153" s="743"/>
      <c r="BT153" s="743"/>
      <c r="BU153" s="743"/>
      <c r="BV153" s="743"/>
      <c r="BW153" s="743"/>
      <c r="BX153" s="743"/>
      <c r="BY153" s="743"/>
      <c r="BZ153" s="743"/>
      <c r="CA153" s="743"/>
      <c r="CB153" s="743"/>
      <c r="CC153" s="745"/>
      <c r="CD153" s="743"/>
      <c r="CE153" s="743"/>
      <c r="CF153" s="1150"/>
      <c r="CG153" s="1171"/>
      <c r="CH153" s="1172"/>
      <c r="CI153" s="1172"/>
      <c r="CJ153" s="1172"/>
      <c r="CK153" s="1172"/>
      <c r="CL153" s="1172"/>
      <c r="CM153" s="1172"/>
      <c r="CN153" s="1172"/>
      <c r="CO153" s="1823"/>
      <c r="CP153" s="1826"/>
      <c r="CR153" s="1839" t="s">
        <v>927</v>
      </c>
      <c r="CS153" s="747" t="s">
        <v>921</v>
      </c>
      <c r="CT153" s="748">
        <f>IF(IF(MONTH(入力表!$E$6)=12,YEAR(入力表!$E$6)+1&amp;"01",YEAR(入力表!$E$6)&amp;TEXT(MONTH(入力表!$E$6)+1,"00"))&gt;YEAR($D150)&amp;TEXT(MONTH($D150),"00"),COUNTIF(BC155:CG155,"")+COUNTIF(BC155:CG155,"●"),"")</f>
        <v>31</v>
      </c>
      <c r="CU153" s="1138"/>
      <c r="CV153" s="1139" t="str">
        <f t="shared" si="1978"/>
        <v>対象期間</v>
      </c>
      <c r="CX153" s="742" t="s">
        <v>926</v>
      </c>
      <c r="CY153" s="743"/>
      <c r="CZ153" s="743"/>
      <c r="DA153" s="743"/>
      <c r="DB153" s="743"/>
      <c r="DC153" s="743"/>
      <c r="DD153" s="743"/>
      <c r="DE153" s="743"/>
      <c r="DF153" s="743"/>
      <c r="DG153" s="744"/>
      <c r="DH153" s="743"/>
      <c r="DI153" s="743"/>
      <c r="DJ153" s="745"/>
      <c r="DK153" s="743"/>
      <c r="DL153" s="743"/>
      <c r="DM153" s="743"/>
      <c r="DN153" s="743"/>
      <c r="DO153" s="743"/>
      <c r="DP153" s="743"/>
      <c r="DQ153" s="743"/>
      <c r="DR153" s="743"/>
      <c r="DS153" s="743"/>
      <c r="DT153" s="743"/>
      <c r="DU153" s="743"/>
      <c r="DV153" s="743"/>
      <c r="DW153" s="743"/>
      <c r="DX153" s="743"/>
      <c r="DY153" s="745"/>
      <c r="DZ153" s="743"/>
      <c r="EA153" s="743"/>
      <c r="EB153" s="1150"/>
      <c r="EC153" s="1171"/>
      <c r="ED153" s="1172"/>
      <c r="EE153" s="1172"/>
      <c r="EF153" s="1172"/>
      <c r="EG153" s="1172"/>
      <c r="EH153" s="1172"/>
      <c r="EI153" s="1172"/>
      <c r="EJ153" s="1172"/>
      <c r="EK153" s="1823"/>
      <c r="EL153" s="1826"/>
      <c r="EN153" s="1839" t="s">
        <v>927</v>
      </c>
      <c r="EO153" s="747" t="s">
        <v>921</v>
      </c>
      <c r="EP153" s="748">
        <f>IF(IF(MONTH(入力表!$E$6)=12,YEAR(入力表!$E$6)+1&amp;"01",YEAR(入力表!$E$6)&amp;TEXT(MONTH(入力表!$E$6)+1,"00"))&gt;YEAR($D150)&amp;TEXT(MONTH($D150),"00"),COUNTIF(CY155:EC155,"")+COUNTIF(CY155:EC155,"●"),"")</f>
        <v>31</v>
      </c>
      <c r="EQ153" s="1138"/>
      <c r="ER153" s="749"/>
      <c r="ES153" s="749"/>
      <c r="ET153" s="749"/>
      <c r="EU153" s="749"/>
      <c r="EV153" s="749"/>
      <c r="EW153" s="749"/>
    </row>
    <row r="154" spans="1:153" s="729" customFormat="1" ht="14.25" thickBot="1">
      <c r="A154" s="1139" t="str">
        <f t="shared" si="1977"/>
        <v>対象期間</v>
      </c>
      <c r="C154" s="736" t="s">
        <v>920</v>
      </c>
      <c r="D154" s="1147"/>
      <c r="E154" s="1147"/>
      <c r="F154" s="1147"/>
      <c r="G154" s="1147"/>
      <c r="H154" s="1147"/>
      <c r="I154" s="1147"/>
      <c r="J154" s="1147"/>
      <c r="K154" s="1147"/>
      <c r="L154" s="1147"/>
      <c r="M154" s="1147"/>
      <c r="N154" s="1147"/>
      <c r="O154" s="1147"/>
      <c r="P154" s="1147"/>
      <c r="Q154" s="1147"/>
      <c r="R154" s="1147"/>
      <c r="S154" s="1147"/>
      <c r="T154" s="1147"/>
      <c r="U154" s="1147"/>
      <c r="V154" s="1147"/>
      <c r="W154" s="1147"/>
      <c r="X154" s="1147"/>
      <c r="Y154" s="1147"/>
      <c r="Z154" s="1147"/>
      <c r="AA154" s="1147"/>
      <c r="AB154" s="1147"/>
      <c r="AC154" s="1147"/>
      <c r="AD154" s="1147"/>
      <c r="AE154" s="1147"/>
      <c r="AF154" s="1147"/>
      <c r="AG154" s="1149"/>
      <c r="AH154" s="1169"/>
      <c r="AI154" s="1170"/>
      <c r="AJ154" s="1170"/>
      <c r="AK154" s="1170"/>
      <c r="AL154" s="1170"/>
      <c r="AM154" s="1170"/>
      <c r="AN154" s="1170"/>
      <c r="AO154" s="1170"/>
      <c r="AP154" s="750">
        <f>COUNTIF(D154:AG154,"○")</f>
        <v>0</v>
      </c>
      <c r="AQ154" s="751">
        <f>+AP154+AQ146</f>
        <v>0</v>
      </c>
      <c r="AS154" s="1840"/>
      <c r="AT154" s="734" t="s">
        <v>923</v>
      </c>
      <c r="AU154" s="739">
        <f>IF(IF(MONTH(入力表!$E$6)=12,YEAR(入力表!$E$6)+1&amp;"01",YEAR(入力表!$E$6)&amp;TEXT(MONTH(入力表!$E$6)+1,"00"))&gt;YEAR($D150)&amp;TEXT(MONTH($D150),"00"),COUNTIF(D155:AH155,"●"),"")</f>
        <v>0</v>
      </c>
      <c r="AX154" s="752"/>
      <c r="AY154" s="752"/>
      <c r="AZ154" s="752"/>
      <c r="BB154" s="736" t="s">
        <v>920</v>
      </c>
      <c r="BC154" s="1185"/>
      <c r="BD154" s="1185"/>
      <c r="BE154" s="1185"/>
      <c r="BF154" s="1185"/>
      <c r="BG154" s="1185"/>
      <c r="BH154" s="1185"/>
      <c r="BI154" s="1185"/>
      <c r="BJ154" s="1185"/>
      <c r="BK154" s="1185"/>
      <c r="BL154" s="1185"/>
      <c r="BM154" s="1185"/>
      <c r="BN154" s="1185"/>
      <c r="BO154" s="1185"/>
      <c r="BP154" s="1185"/>
      <c r="BQ154" s="1185"/>
      <c r="BR154" s="1185"/>
      <c r="BS154" s="1185"/>
      <c r="BT154" s="1185"/>
      <c r="BU154" s="1185"/>
      <c r="BV154" s="1185"/>
      <c r="BW154" s="1185"/>
      <c r="BX154" s="1185"/>
      <c r="BY154" s="1185"/>
      <c r="BZ154" s="1185"/>
      <c r="CA154" s="1185"/>
      <c r="CB154" s="1185"/>
      <c r="CC154" s="1185"/>
      <c r="CD154" s="1185"/>
      <c r="CE154" s="1185"/>
      <c r="CF154" s="1149"/>
      <c r="CG154" s="1169"/>
      <c r="CH154" s="1170"/>
      <c r="CI154" s="1170"/>
      <c r="CJ154" s="1170"/>
      <c r="CK154" s="1170"/>
      <c r="CL154" s="1170"/>
      <c r="CM154" s="1170"/>
      <c r="CN154" s="1170"/>
      <c r="CO154" s="750">
        <f>COUNTIF(BC154:CF154,"○")</f>
        <v>0</v>
      </c>
      <c r="CP154" s="751">
        <f>+CO154+CP146</f>
        <v>0</v>
      </c>
      <c r="CR154" s="1840"/>
      <c r="CS154" s="734" t="s">
        <v>923</v>
      </c>
      <c r="CT154" s="739">
        <f>IF(IF(MONTH(入力表!$E$6)=12,YEAR(入力表!$E$6)+1&amp;"01",YEAR(入力表!$E$6)&amp;TEXT(MONTH(入力表!$E$6)+1,"00"))&gt;YEAR($D150)&amp;TEXT(MONTH($D150),"00"),COUNTIF(BC155:CG155,"●"),"")</f>
        <v>0</v>
      </c>
      <c r="CV154" s="1139" t="str">
        <f t="shared" si="1978"/>
        <v>対象期間</v>
      </c>
      <c r="CX154" s="736" t="s">
        <v>920</v>
      </c>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c r="DS154" s="1185"/>
      <c r="DT154" s="1185"/>
      <c r="DU154" s="1185"/>
      <c r="DV154" s="1185"/>
      <c r="DW154" s="1185"/>
      <c r="DX154" s="1185"/>
      <c r="DY154" s="1185"/>
      <c r="DZ154" s="1185"/>
      <c r="EA154" s="1185"/>
      <c r="EB154" s="1149"/>
      <c r="EC154" s="1169"/>
      <c r="ED154" s="1170"/>
      <c r="EE154" s="1170"/>
      <c r="EF154" s="1170"/>
      <c r="EG154" s="1170"/>
      <c r="EH154" s="1170"/>
      <c r="EI154" s="1170"/>
      <c r="EJ154" s="1170"/>
      <c r="EK154" s="750">
        <f>COUNTIF(CY154:EB154,"○")</f>
        <v>0</v>
      </c>
      <c r="EL154" s="751">
        <f>+EK154+EL146</f>
        <v>0</v>
      </c>
      <c r="EN154" s="1840"/>
      <c r="EO154" s="734" t="s">
        <v>923</v>
      </c>
      <c r="EP154" s="739">
        <f>IF(IF(MONTH(入力表!$E$6)=12,YEAR(入力表!$E$6)+1&amp;"01",YEAR(入力表!$E$6)&amp;TEXT(MONTH(入力表!$E$6)+1,"00"))&gt;YEAR($D150)&amp;TEXT(MONTH($D150),"00"),COUNTIF(CY155:EC155,"●"),"")</f>
        <v>0</v>
      </c>
      <c r="ER154" s="752"/>
      <c r="ES154" s="752"/>
      <c r="ET154" s="752"/>
      <c r="EU154" s="752"/>
      <c r="EV154" s="752"/>
      <c r="EW154" s="752"/>
    </row>
    <row r="155" spans="1:153" s="729" customFormat="1" ht="14.25" thickBot="1">
      <c r="A155" s="1139" t="str">
        <f t="shared" si="1977"/>
        <v>対象期間</v>
      </c>
      <c r="C155" s="1154" t="s">
        <v>927</v>
      </c>
      <c r="D155" s="1155"/>
      <c r="E155" s="1155"/>
      <c r="F155" s="1155"/>
      <c r="G155" s="1155"/>
      <c r="H155" s="1155"/>
      <c r="I155" s="1155"/>
      <c r="J155" s="1155"/>
      <c r="K155" s="1155"/>
      <c r="L155" s="1155"/>
      <c r="M155" s="1155"/>
      <c r="N155" s="1155"/>
      <c r="O155" s="1155"/>
      <c r="P155" s="1155"/>
      <c r="Q155" s="1155"/>
      <c r="R155" s="1155"/>
      <c r="S155" s="1155"/>
      <c r="T155" s="1155"/>
      <c r="U155" s="1155"/>
      <c r="V155" s="1155"/>
      <c r="W155" s="1155"/>
      <c r="X155" s="1155"/>
      <c r="Y155" s="1155"/>
      <c r="Z155" s="1155"/>
      <c r="AA155" s="1155"/>
      <c r="AB155" s="1155"/>
      <c r="AC155" s="1155"/>
      <c r="AD155" s="1155"/>
      <c r="AE155" s="1155"/>
      <c r="AF155" s="1155"/>
      <c r="AG155" s="1156"/>
      <c r="AH155" s="1173"/>
      <c r="AI155" s="1174"/>
      <c r="AJ155" s="1174"/>
      <c r="AK155" s="1174"/>
      <c r="AL155" s="1174"/>
      <c r="AM155" s="1174"/>
      <c r="AN155" s="1174"/>
      <c r="AO155" s="1174"/>
      <c r="AP155" s="1177">
        <f>COUNTIF(D155:AG155,"●")</f>
        <v>0</v>
      </c>
      <c r="AQ155" s="1158">
        <f>+AP155+AQ147</f>
        <v>0</v>
      </c>
      <c r="AS155" s="1840"/>
      <c r="AT155" s="734" t="s">
        <v>925</v>
      </c>
      <c r="AU155" s="740">
        <f>IFERROR(+AU154/AU153,"")</f>
        <v>0</v>
      </c>
      <c r="AV155" s="741" t="str">
        <f>IF(AU155="","",IF(AU155&gt;=0.285,"4週8休以上",IF(AU155&gt;=0.25,"4週7休以上4週8休未満",IF(AU155&gt;=0.214,"4週6休以上4週7休未満",IF(0.214&gt;AU155,"4週6休未満")))))</f>
        <v>4週6休未満</v>
      </c>
      <c r="AX155" s="752"/>
      <c r="AY155" s="752"/>
      <c r="AZ155" s="752"/>
      <c r="BB155" s="1154" t="s">
        <v>927</v>
      </c>
      <c r="BC155" s="1155"/>
      <c r="BD155" s="1155"/>
      <c r="BE155" s="1155"/>
      <c r="BF155" s="1155"/>
      <c r="BG155" s="1155"/>
      <c r="BH155" s="1155"/>
      <c r="BI155" s="1155"/>
      <c r="BJ155" s="1155"/>
      <c r="BK155" s="1155"/>
      <c r="BL155" s="1155"/>
      <c r="BM155" s="1155"/>
      <c r="BN155" s="1155"/>
      <c r="BO155" s="1155"/>
      <c r="BP155" s="1155"/>
      <c r="BQ155" s="1155"/>
      <c r="BR155" s="1155"/>
      <c r="BS155" s="1155"/>
      <c r="BT155" s="1155"/>
      <c r="BU155" s="1155"/>
      <c r="BV155" s="1155"/>
      <c r="BW155" s="1155"/>
      <c r="BX155" s="1155"/>
      <c r="BY155" s="1155"/>
      <c r="BZ155" s="1155"/>
      <c r="CA155" s="1155"/>
      <c r="CB155" s="1155"/>
      <c r="CC155" s="1155"/>
      <c r="CD155" s="1155"/>
      <c r="CE155" s="1155"/>
      <c r="CF155" s="1156"/>
      <c r="CG155" s="1173"/>
      <c r="CH155" s="1174"/>
      <c r="CI155" s="1174"/>
      <c r="CJ155" s="1174"/>
      <c r="CK155" s="1174"/>
      <c r="CL155" s="1174"/>
      <c r="CM155" s="1174"/>
      <c r="CN155" s="1174"/>
      <c r="CO155" s="1177">
        <f>COUNTIF(BC155:CF155,"●")</f>
        <v>0</v>
      </c>
      <c r="CP155" s="1158">
        <f>+CO155+CP147</f>
        <v>0</v>
      </c>
      <c r="CR155" s="1840"/>
      <c r="CS155" s="734" t="s">
        <v>925</v>
      </c>
      <c r="CT155" s="740">
        <f>IFERROR(+CT154/CT153,"")</f>
        <v>0</v>
      </c>
      <c r="CU155" s="741" t="str">
        <f>IF(CT155="","",IF(CT155&gt;=0.285,"4週8休以上",IF(CT155&gt;=0.25,"4週7休以上4週8休未満",IF(CT155&gt;=0.214,"4週6休以上4週7休未満",IF(0.214&gt;CT155,"4週6休未満")))))</f>
        <v>4週6休未満</v>
      </c>
      <c r="CV155" s="1139" t="str">
        <f t="shared" si="1978"/>
        <v>対象期間</v>
      </c>
      <c r="CX155" s="1154" t="s">
        <v>927</v>
      </c>
      <c r="CY155" s="1155"/>
      <c r="CZ155" s="1155"/>
      <c r="DA155" s="1155"/>
      <c r="DB155" s="1155"/>
      <c r="DC155" s="1155"/>
      <c r="DD155" s="1155"/>
      <c r="DE155" s="1155"/>
      <c r="DF155" s="1155"/>
      <c r="DG155" s="1155"/>
      <c r="DH155" s="1155"/>
      <c r="DI155" s="1155"/>
      <c r="DJ155" s="1155"/>
      <c r="DK155" s="1155"/>
      <c r="DL155" s="1155"/>
      <c r="DM155" s="1155"/>
      <c r="DN155" s="1155"/>
      <c r="DO155" s="1155"/>
      <c r="DP155" s="1155"/>
      <c r="DQ155" s="1155"/>
      <c r="DR155" s="1155"/>
      <c r="DS155" s="1155"/>
      <c r="DT155" s="1155"/>
      <c r="DU155" s="1155"/>
      <c r="DV155" s="1155"/>
      <c r="DW155" s="1155"/>
      <c r="DX155" s="1155"/>
      <c r="DY155" s="1155"/>
      <c r="DZ155" s="1155"/>
      <c r="EA155" s="1155"/>
      <c r="EB155" s="1156"/>
      <c r="EC155" s="1173"/>
      <c r="ED155" s="1174"/>
      <c r="EE155" s="1174"/>
      <c r="EF155" s="1174"/>
      <c r="EG155" s="1174"/>
      <c r="EH155" s="1174"/>
      <c r="EI155" s="1174"/>
      <c r="EJ155" s="1174"/>
      <c r="EK155" s="1177">
        <f>COUNTIF(CY155:EB155,"●")</f>
        <v>0</v>
      </c>
      <c r="EL155" s="1158">
        <f>+EK155+EL147</f>
        <v>0</v>
      </c>
      <c r="EN155" s="1840"/>
      <c r="EO155" s="734" t="s">
        <v>925</v>
      </c>
      <c r="EP155" s="740">
        <f>IFERROR(+EP154/EP153,"")</f>
        <v>0</v>
      </c>
      <c r="EQ155" s="741" t="str">
        <f>IF(EP155="","",IF(EP155&gt;=0.285,"4週8休以上",IF(EP155&gt;=0.25,"4週7休以上4週8休未満",IF(EP155&gt;=0.214,"4週6休以上4週7休未満",IF(0.214&gt;EP155,"4週6休未満")))))</f>
        <v>4週6休未満</v>
      </c>
      <c r="ER155" s="752"/>
      <c r="ES155" s="752"/>
      <c r="ET155" s="752"/>
      <c r="EU155" s="752"/>
      <c r="EV155" s="752"/>
      <c r="EW155" s="752"/>
    </row>
    <row r="156" spans="1:153" s="729" customFormat="1" ht="14.25" thickBot="1">
      <c r="A156" s="1139"/>
      <c r="C156" s="778" t="s">
        <v>1956</v>
      </c>
      <c r="D156" s="1843" t="str">
        <f>IF(COUNTIF(D155:J155,"")&gt;=7,"",IF(COUNTIF(D155:J155,"●")&gt;=2,"OK","OUT"))</f>
        <v/>
      </c>
      <c r="E156" s="1844"/>
      <c r="F156" s="1844"/>
      <c r="G156" s="1844"/>
      <c r="H156" s="1844"/>
      <c r="I156" s="1844"/>
      <c r="J156" s="1845"/>
      <c r="K156" s="1843" t="str">
        <f t="shared" ref="K156" si="2093">IF(COUNTIF(K155:Q155,"")&gt;=7,"",IF(COUNTIF(K155:Q155,"●")&gt;=2,"OK","OUT"))</f>
        <v/>
      </c>
      <c r="L156" s="1844"/>
      <c r="M156" s="1844"/>
      <c r="N156" s="1844"/>
      <c r="O156" s="1844"/>
      <c r="P156" s="1844"/>
      <c r="Q156" s="1845"/>
      <c r="R156" s="1843" t="str">
        <f>IF(COUNTIF(R155:X155,"")&gt;=7,"",IF(COUNTIF(R155:X155,"●")&gt;=2,"OK","OUT"))</f>
        <v/>
      </c>
      <c r="S156" s="1844"/>
      <c r="T156" s="1844"/>
      <c r="U156" s="1844"/>
      <c r="V156" s="1844"/>
      <c r="W156" s="1844"/>
      <c r="X156" s="1845"/>
      <c r="Y156" s="1843" t="str">
        <f t="shared" ref="Y156" si="2094">IF(COUNTIF(Y155:AE155,"")&gt;=7,"",IF(COUNTIF(Y155:AE155,"●")&gt;=2,"OK","OUT"))</f>
        <v/>
      </c>
      <c r="Z156" s="1844"/>
      <c r="AA156" s="1844"/>
      <c r="AB156" s="1844"/>
      <c r="AC156" s="1844"/>
      <c r="AD156" s="1844"/>
      <c r="AE156" s="1845"/>
      <c r="AF156" s="1843" t="str">
        <f>IF(COUNTIF(AF155:AL155,"")&gt;=7,"",IF(COUNTIF(AF155:AL155,"●")&gt;=2,"OK","OUT"))</f>
        <v/>
      </c>
      <c r="AG156" s="1844"/>
      <c r="AH156" s="1844"/>
      <c r="AI156" s="1844"/>
      <c r="AJ156" s="1844"/>
      <c r="AK156" s="1844"/>
      <c r="AL156" s="1845"/>
      <c r="AM156" s="1846"/>
      <c r="AN156" s="1847"/>
      <c r="AO156" s="1847"/>
      <c r="AP156" s="779"/>
      <c r="AQ156" s="780"/>
      <c r="AS156" s="1841"/>
      <c r="AT156" s="773" t="s">
        <v>1957</v>
      </c>
      <c r="AU156" s="1162" t="str">
        <f>IF(COUNTIF(D156:AO156,"OUT")&gt;=1,"OUT","OK")</f>
        <v>OK</v>
      </c>
      <c r="AV156" s="1153"/>
      <c r="AX156" s="752"/>
      <c r="AY156" s="752"/>
      <c r="AZ156" s="752"/>
      <c r="BB156" s="778" t="s">
        <v>1956</v>
      </c>
      <c r="BC156" s="1843" t="str">
        <f>IF(COUNTIF(BC155:BI155,"")&gt;=7,"",IF(COUNTIF(BC155:BI155,"●")&gt;=2,"OK","OUT"))</f>
        <v/>
      </c>
      <c r="BD156" s="1844"/>
      <c r="BE156" s="1844"/>
      <c r="BF156" s="1844"/>
      <c r="BG156" s="1844"/>
      <c r="BH156" s="1844"/>
      <c r="BI156" s="1845"/>
      <c r="BJ156" s="1843" t="str">
        <f t="shared" ref="BJ156" si="2095">IF(COUNTIF(BJ155:BP155,"")&gt;=7,"",IF(COUNTIF(BJ155:BP155,"●")&gt;=2,"OK","OUT"))</f>
        <v/>
      </c>
      <c r="BK156" s="1844"/>
      <c r="BL156" s="1844"/>
      <c r="BM156" s="1844"/>
      <c r="BN156" s="1844"/>
      <c r="BO156" s="1844"/>
      <c r="BP156" s="1845"/>
      <c r="BQ156" s="1843" t="str">
        <f>IF(COUNTIF(BQ155:BW155,"")&gt;=7,"",IF(COUNTIF(BQ155:BW155,"●")&gt;=2,"OK","OUT"))</f>
        <v/>
      </c>
      <c r="BR156" s="1844"/>
      <c r="BS156" s="1844"/>
      <c r="BT156" s="1844"/>
      <c r="BU156" s="1844"/>
      <c r="BV156" s="1844"/>
      <c r="BW156" s="1845"/>
      <c r="BX156" s="1843" t="str">
        <f t="shared" ref="BX156" si="2096">IF(COUNTIF(BX155:CD155,"")&gt;=7,"",IF(COUNTIF(BX155:CD155,"●")&gt;=2,"OK","OUT"))</f>
        <v/>
      </c>
      <c r="BY156" s="1844"/>
      <c r="BZ156" s="1844"/>
      <c r="CA156" s="1844"/>
      <c r="CB156" s="1844"/>
      <c r="CC156" s="1844"/>
      <c r="CD156" s="1845"/>
      <c r="CE156" s="1843" t="str">
        <f>IF(COUNTIF(CE155:CK155,"")&gt;=7,"",IF(COUNTIF(CE155:CK155,"●")&gt;=2,"OK","OUT"))</f>
        <v/>
      </c>
      <c r="CF156" s="1844"/>
      <c r="CG156" s="1844"/>
      <c r="CH156" s="1844"/>
      <c r="CI156" s="1844"/>
      <c r="CJ156" s="1844"/>
      <c r="CK156" s="1845"/>
      <c r="CL156" s="1846"/>
      <c r="CM156" s="1847"/>
      <c r="CN156" s="1847"/>
      <c r="CO156" s="779"/>
      <c r="CP156" s="780"/>
      <c r="CR156" s="1841"/>
      <c r="CS156" s="773" t="s">
        <v>1957</v>
      </c>
      <c r="CT156" s="1162" t="str">
        <f>IF(COUNTIF(BC156:CN156,"OUT")&gt;=1,"OUT","OK")</f>
        <v>OK</v>
      </c>
      <c r="CU156" s="1153"/>
      <c r="CV156" s="1139"/>
      <c r="CX156" s="778" t="s">
        <v>1956</v>
      </c>
      <c r="CY156" s="1843" t="str">
        <f>IF(COUNTIF(CY155:DE155,"")&gt;=7,"",IF(COUNTIF(CY155:DE155,"●")&gt;=2,"OK","OUT"))</f>
        <v/>
      </c>
      <c r="CZ156" s="1844"/>
      <c r="DA156" s="1844"/>
      <c r="DB156" s="1844"/>
      <c r="DC156" s="1844"/>
      <c r="DD156" s="1844"/>
      <c r="DE156" s="1845"/>
      <c r="DF156" s="1843" t="str">
        <f t="shared" ref="DF156" si="2097">IF(COUNTIF(DF155:DL155,"")&gt;=7,"",IF(COUNTIF(DF155:DL155,"●")&gt;=2,"OK","OUT"))</f>
        <v/>
      </c>
      <c r="DG156" s="1844"/>
      <c r="DH156" s="1844"/>
      <c r="DI156" s="1844"/>
      <c r="DJ156" s="1844"/>
      <c r="DK156" s="1844"/>
      <c r="DL156" s="1845"/>
      <c r="DM156" s="1843" t="str">
        <f>IF(COUNTIF(DM155:DS155,"")&gt;=7,"",IF(COUNTIF(DM155:DS155,"●")&gt;=2,"OK","OUT"))</f>
        <v/>
      </c>
      <c r="DN156" s="1844"/>
      <c r="DO156" s="1844"/>
      <c r="DP156" s="1844"/>
      <c r="DQ156" s="1844"/>
      <c r="DR156" s="1844"/>
      <c r="DS156" s="1845"/>
      <c r="DT156" s="1843" t="str">
        <f t="shared" ref="DT156" si="2098">IF(COUNTIF(DT155:DZ155,"")&gt;=7,"",IF(COUNTIF(DT155:DZ155,"●")&gt;=2,"OK","OUT"))</f>
        <v/>
      </c>
      <c r="DU156" s="1844"/>
      <c r="DV156" s="1844"/>
      <c r="DW156" s="1844"/>
      <c r="DX156" s="1844"/>
      <c r="DY156" s="1844"/>
      <c r="DZ156" s="1845"/>
      <c r="EA156" s="1843" t="str">
        <f>IF(COUNTIF(EA155:EG155,"")&gt;=7,"",IF(COUNTIF(EA155:EG155,"●")&gt;=2,"OK","OUT"))</f>
        <v/>
      </c>
      <c r="EB156" s="1844"/>
      <c r="EC156" s="1844"/>
      <c r="ED156" s="1844"/>
      <c r="EE156" s="1844"/>
      <c r="EF156" s="1844"/>
      <c r="EG156" s="1845"/>
      <c r="EH156" s="1846"/>
      <c r="EI156" s="1847"/>
      <c r="EJ156" s="1847"/>
      <c r="EK156" s="779"/>
      <c r="EL156" s="780"/>
      <c r="EN156" s="1841"/>
      <c r="EO156" s="773" t="s">
        <v>1957</v>
      </c>
      <c r="EP156" s="1162" t="str">
        <f>IF(COUNTIF(CY156:EJ156,"OUT")&gt;=1,"OUT","OK")</f>
        <v>OK</v>
      </c>
      <c r="EQ156" s="1153"/>
      <c r="ER156" s="752"/>
      <c r="ES156" s="752"/>
      <c r="ET156" s="752"/>
      <c r="EU156" s="752"/>
      <c r="EV156" s="752"/>
      <c r="EW156" s="752"/>
    </row>
    <row r="157" spans="1:153" ht="14.25" thickBot="1">
      <c r="A157" s="1139" t="str">
        <f t="shared" si="1977"/>
        <v>対象期間</v>
      </c>
      <c r="AX157" s="708"/>
      <c r="AY157" s="708"/>
      <c r="AZ157" s="708"/>
      <c r="CV157" s="1139" t="str">
        <f t="shared" si="1978"/>
        <v>対象期間</v>
      </c>
      <c r="ER157" s="708"/>
      <c r="ES157" s="708"/>
      <c r="ET157" s="708"/>
      <c r="EU157" s="708"/>
      <c r="EV157" s="708"/>
      <c r="EW157" s="708"/>
    </row>
    <row r="158" spans="1:153" ht="13.5" customHeight="1">
      <c r="A158" s="1139" t="str">
        <f t="shared" ref="A158:A165" si="2099">IF($AU$158="","","対象期間")</f>
        <v>対象期間</v>
      </c>
      <c r="C158" s="733" t="s">
        <v>917</v>
      </c>
      <c r="D158" s="1819">
        <f>D150+MONTH(1)</f>
        <v>10</v>
      </c>
      <c r="E158" s="1820"/>
      <c r="F158" s="1820"/>
      <c r="G158" s="1820"/>
      <c r="H158" s="1820"/>
      <c r="I158" s="1820"/>
      <c r="J158" s="1820"/>
      <c r="K158" s="1820"/>
      <c r="L158" s="1820"/>
      <c r="M158" s="1820"/>
      <c r="N158" s="1820"/>
      <c r="O158" s="1820"/>
      <c r="P158" s="1820"/>
      <c r="Q158" s="1820"/>
      <c r="R158" s="1820"/>
      <c r="S158" s="1820"/>
      <c r="T158" s="1820"/>
      <c r="U158" s="1820"/>
      <c r="V158" s="1820"/>
      <c r="W158" s="1820"/>
      <c r="X158" s="1820"/>
      <c r="Y158" s="1820"/>
      <c r="Z158" s="1820"/>
      <c r="AA158" s="1820"/>
      <c r="AB158" s="1820"/>
      <c r="AC158" s="1820"/>
      <c r="AD158" s="1820"/>
      <c r="AE158" s="1820"/>
      <c r="AF158" s="1820"/>
      <c r="AG158" s="1820"/>
      <c r="AH158" s="1820"/>
      <c r="AI158" s="1836">
        <f>D158+1</f>
        <v>11</v>
      </c>
      <c r="AJ158" s="1837"/>
      <c r="AK158" s="1837"/>
      <c r="AL158" s="1837"/>
      <c r="AM158" s="1837"/>
      <c r="AN158" s="1837"/>
      <c r="AO158" s="1842"/>
      <c r="AP158" s="1821" t="s">
        <v>918</v>
      </c>
      <c r="AQ158" s="1824" t="s">
        <v>919</v>
      </c>
      <c r="AS158" s="1827" t="s">
        <v>920</v>
      </c>
      <c r="AT158" s="734" t="s">
        <v>921</v>
      </c>
      <c r="AU158" s="735">
        <f>IF(IF(MONTH(入力表!$E$6)=12,YEAR(入力表!$E$6)+1&amp;"01",YEAR(入力表!$E$6)&amp;TEXT(MONTH(入力表!$E$6)+1,"00"))&gt;YEAR($D158)&amp;TEXT(MONTH($D158),"00"),COUNTIF(D162:AH162,"")+COUNTIF(D162:AH162,"○"),"")</f>
        <v>31</v>
      </c>
      <c r="AV158" s="1137"/>
      <c r="AX158" s="708"/>
      <c r="AY158" s="708"/>
      <c r="AZ158" s="708"/>
      <c r="BB158" s="733" t="s">
        <v>917</v>
      </c>
      <c r="BC158" s="1819">
        <f>BC150+MONTH(1)</f>
        <v>10</v>
      </c>
      <c r="BD158" s="1820"/>
      <c r="BE158" s="1820"/>
      <c r="BF158" s="1820"/>
      <c r="BG158" s="1820"/>
      <c r="BH158" s="1820"/>
      <c r="BI158" s="1820"/>
      <c r="BJ158" s="1820"/>
      <c r="BK158" s="1820"/>
      <c r="BL158" s="1820"/>
      <c r="BM158" s="1820"/>
      <c r="BN158" s="1820"/>
      <c r="BO158" s="1820"/>
      <c r="BP158" s="1820"/>
      <c r="BQ158" s="1820"/>
      <c r="BR158" s="1820"/>
      <c r="BS158" s="1820"/>
      <c r="BT158" s="1820"/>
      <c r="BU158" s="1820"/>
      <c r="BV158" s="1820"/>
      <c r="BW158" s="1820"/>
      <c r="BX158" s="1820"/>
      <c r="BY158" s="1820"/>
      <c r="BZ158" s="1820"/>
      <c r="CA158" s="1820"/>
      <c r="CB158" s="1820"/>
      <c r="CC158" s="1820"/>
      <c r="CD158" s="1820"/>
      <c r="CE158" s="1820"/>
      <c r="CF158" s="1820"/>
      <c r="CG158" s="1820"/>
      <c r="CH158" s="1836">
        <f>BC158+1</f>
        <v>11</v>
      </c>
      <c r="CI158" s="1837"/>
      <c r="CJ158" s="1837"/>
      <c r="CK158" s="1837"/>
      <c r="CL158" s="1837"/>
      <c r="CM158" s="1837"/>
      <c r="CN158" s="1842"/>
      <c r="CO158" s="1821" t="s">
        <v>918</v>
      </c>
      <c r="CP158" s="1824" t="s">
        <v>919</v>
      </c>
      <c r="CR158" s="1827" t="s">
        <v>920</v>
      </c>
      <c r="CS158" s="734" t="s">
        <v>921</v>
      </c>
      <c r="CT158" s="735">
        <f>IF(IF(MONTH(入力表!$E$6)=12,YEAR(入力表!$E$6)+1&amp;"01",YEAR(入力表!$E$6)&amp;TEXT(MONTH(入力表!$E$6)+1,"00"))&gt;YEAR($D158)&amp;TEXT(MONTH($D158),"00"),COUNTIF(BC162:CG162,"")+COUNTIF(BC162:CG162,"○"),"")</f>
        <v>31</v>
      </c>
      <c r="CU158" s="1137"/>
      <c r="CV158" s="1139" t="str">
        <f t="shared" ref="CV158:CV165" si="2100">IF($AU$158="","","対象期間")</f>
        <v>対象期間</v>
      </c>
      <c r="CX158" s="733" t="s">
        <v>917</v>
      </c>
      <c r="CY158" s="1819">
        <f>CY150+MONTH(1)</f>
        <v>10</v>
      </c>
      <c r="CZ158" s="1820"/>
      <c r="DA158" s="1820"/>
      <c r="DB158" s="1820"/>
      <c r="DC158" s="1820"/>
      <c r="DD158" s="1820"/>
      <c r="DE158" s="1820"/>
      <c r="DF158" s="1820"/>
      <c r="DG158" s="1820"/>
      <c r="DH158" s="1820"/>
      <c r="DI158" s="1820"/>
      <c r="DJ158" s="1820"/>
      <c r="DK158" s="1820"/>
      <c r="DL158" s="1820"/>
      <c r="DM158" s="1820"/>
      <c r="DN158" s="1820"/>
      <c r="DO158" s="1820"/>
      <c r="DP158" s="1820"/>
      <c r="DQ158" s="1820"/>
      <c r="DR158" s="1820"/>
      <c r="DS158" s="1820"/>
      <c r="DT158" s="1820"/>
      <c r="DU158" s="1820"/>
      <c r="DV158" s="1820"/>
      <c r="DW158" s="1820"/>
      <c r="DX158" s="1820"/>
      <c r="DY158" s="1820"/>
      <c r="DZ158" s="1820"/>
      <c r="EA158" s="1820"/>
      <c r="EB158" s="1820"/>
      <c r="EC158" s="1820"/>
      <c r="ED158" s="1836">
        <f>CY158+1</f>
        <v>11</v>
      </c>
      <c r="EE158" s="1837"/>
      <c r="EF158" s="1837"/>
      <c r="EG158" s="1837"/>
      <c r="EH158" s="1837"/>
      <c r="EI158" s="1837"/>
      <c r="EJ158" s="1842"/>
      <c r="EK158" s="1821" t="s">
        <v>918</v>
      </c>
      <c r="EL158" s="1824" t="s">
        <v>919</v>
      </c>
      <c r="EN158" s="1827" t="s">
        <v>920</v>
      </c>
      <c r="EO158" s="734" t="s">
        <v>921</v>
      </c>
      <c r="EP158" s="735">
        <f>IF(IF(MONTH(入力表!$E$6)=12,YEAR(入力表!$E$6)+1&amp;"01",YEAR(入力表!$E$6)&amp;TEXT(MONTH(入力表!$E$6)+1,"00"))&gt;YEAR($D158)&amp;TEXT(MONTH($D158),"00"),COUNTIF(CY162:EC162,"")+COUNTIF(CY162:EC162,"○"),"")</f>
        <v>31</v>
      </c>
      <c r="EQ158" s="1137"/>
      <c r="ER158" s="708"/>
      <c r="ES158" s="708"/>
      <c r="ET158" s="708"/>
      <c r="EU158" s="708"/>
      <c r="EV158" s="708"/>
      <c r="EW158" s="708"/>
    </row>
    <row r="159" spans="1:153" ht="14.25" thickBot="1">
      <c r="A159" s="1139" t="str">
        <f t="shared" si="2099"/>
        <v>対象期間</v>
      </c>
      <c r="C159" s="736" t="s">
        <v>922</v>
      </c>
      <c r="D159" s="774">
        <f>DATE($M$7,D158,1)</f>
        <v>45931</v>
      </c>
      <c r="E159" s="774">
        <f>D159+1</f>
        <v>45932</v>
      </c>
      <c r="F159" s="774">
        <f t="shared" ref="F159" si="2101">E159+1</f>
        <v>45933</v>
      </c>
      <c r="G159" s="737">
        <f t="shared" ref="G159" si="2102">F159+1</f>
        <v>45934</v>
      </c>
      <c r="H159" s="737">
        <f t="shared" ref="H159" si="2103">G159+1</f>
        <v>45935</v>
      </c>
      <c r="I159" s="737">
        <f t="shared" ref="I159" si="2104">H159+1</f>
        <v>45936</v>
      </c>
      <c r="J159" s="737">
        <f t="shared" ref="J159" si="2105">I159+1</f>
        <v>45937</v>
      </c>
      <c r="K159" s="737">
        <f t="shared" ref="K159" si="2106">J159+1</f>
        <v>45938</v>
      </c>
      <c r="L159" s="737">
        <f t="shared" ref="L159" si="2107">K159+1</f>
        <v>45939</v>
      </c>
      <c r="M159" s="737">
        <f t="shared" ref="M159" si="2108">L159+1</f>
        <v>45940</v>
      </c>
      <c r="N159" s="737">
        <f t="shared" ref="N159" si="2109">M159+1</f>
        <v>45941</v>
      </c>
      <c r="O159" s="737">
        <f t="shared" ref="O159" si="2110">N159+1</f>
        <v>45942</v>
      </c>
      <c r="P159" s="737">
        <f t="shared" ref="P159" si="2111">O159+1</f>
        <v>45943</v>
      </c>
      <c r="Q159" s="737">
        <f t="shared" ref="Q159" si="2112">P159+1</f>
        <v>45944</v>
      </c>
      <c r="R159" s="737">
        <f t="shared" ref="R159" si="2113">Q159+1</f>
        <v>45945</v>
      </c>
      <c r="S159" s="737">
        <f t="shared" ref="S159" si="2114">R159+1</f>
        <v>45946</v>
      </c>
      <c r="T159" s="737">
        <f t="shared" ref="T159" si="2115">S159+1</f>
        <v>45947</v>
      </c>
      <c r="U159" s="737">
        <f t="shared" ref="U159" si="2116">T159+1</f>
        <v>45948</v>
      </c>
      <c r="V159" s="737">
        <f t="shared" ref="V159" si="2117">U159+1</f>
        <v>45949</v>
      </c>
      <c r="W159" s="737">
        <f t="shared" ref="W159" si="2118">V159+1</f>
        <v>45950</v>
      </c>
      <c r="X159" s="737">
        <f t="shared" ref="X159" si="2119">W159+1</f>
        <v>45951</v>
      </c>
      <c r="Y159" s="737">
        <f t="shared" ref="Y159" si="2120">X159+1</f>
        <v>45952</v>
      </c>
      <c r="Z159" s="737">
        <f t="shared" ref="Z159" si="2121">Y159+1</f>
        <v>45953</v>
      </c>
      <c r="AA159" s="737">
        <f t="shared" ref="AA159" si="2122">Z159+1</f>
        <v>45954</v>
      </c>
      <c r="AB159" s="737">
        <f t="shared" ref="AB159" si="2123">AA159+1</f>
        <v>45955</v>
      </c>
      <c r="AC159" s="737">
        <f t="shared" ref="AC159" si="2124">AB159+1</f>
        <v>45956</v>
      </c>
      <c r="AD159" s="737">
        <f t="shared" ref="AD159" si="2125">AC159+1</f>
        <v>45957</v>
      </c>
      <c r="AE159" s="737">
        <f t="shared" ref="AE159" si="2126">AD159+1</f>
        <v>45958</v>
      </c>
      <c r="AF159" s="737">
        <f t="shared" ref="AF159" si="2127">AE159+1</f>
        <v>45959</v>
      </c>
      <c r="AG159" s="737">
        <f t="shared" ref="AG159" si="2128">AF159+1</f>
        <v>45960</v>
      </c>
      <c r="AH159" s="1148">
        <f t="shared" ref="AH159" si="2129">AG159+1</f>
        <v>45961</v>
      </c>
      <c r="AI159" s="1168">
        <f t="shared" ref="AI159" si="2130">AH159+1</f>
        <v>45962</v>
      </c>
      <c r="AJ159" s="1168">
        <f t="shared" ref="AJ159" si="2131">AI159+1</f>
        <v>45963</v>
      </c>
      <c r="AK159" s="1168">
        <f t="shared" ref="AK159" si="2132">AJ159+1</f>
        <v>45964</v>
      </c>
      <c r="AL159" s="1168">
        <f t="shared" ref="AL159" si="2133">AK159+1</f>
        <v>45965</v>
      </c>
      <c r="AM159" s="1168">
        <f t="shared" ref="AM159" si="2134">AL159+1</f>
        <v>45966</v>
      </c>
      <c r="AN159" s="1168">
        <f t="shared" ref="AN159" si="2135">AM159+1</f>
        <v>45967</v>
      </c>
      <c r="AO159" s="1168">
        <f t="shared" ref="AO159" si="2136">AN159+1</f>
        <v>45968</v>
      </c>
      <c r="AP159" s="1822"/>
      <c r="AQ159" s="1825"/>
      <c r="AS159" s="1827"/>
      <c r="AT159" s="734" t="s">
        <v>923</v>
      </c>
      <c r="AU159" s="739">
        <f>IF(IF(MONTH(入力表!$E$6)=12,YEAR(入力表!$E$6)+1&amp;"01",YEAR(入力表!$E$6)&amp;TEXT(MONTH(入力表!$E$6)+1,"00"))&gt;YEAR($D158)&amp;TEXT(MONTH($D158),"00"),COUNTIF(D162:AH162,"○"),"")</f>
        <v>0</v>
      </c>
      <c r="AX159" s="708"/>
      <c r="AY159" s="708"/>
      <c r="AZ159" s="708"/>
      <c r="BB159" s="736" t="s">
        <v>922</v>
      </c>
      <c r="BC159" s="774">
        <f>DATE($M$7,BC158,1)</f>
        <v>45931</v>
      </c>
      <c r="BD159" s="774">
        <f>BC159+1</f>
        <v>45932</v>
      </c>
      <c r="BE159" s="774">
        <f t="shared" ref="BE159" si="2137">BD159+1</f>
        <v>45933</v>
      </c>
      <c r="BF159" s="737">
        <f t="shared" ref="BF159" si="2138">BE159+1</f>
        <v>45934</v>
      </c>
      <c r="BG159" s="737">
        <f t="shared" ref="BG159" si="2139">BF159+1</f>
        <v>45935</v>
      </c>
      <c r="BH159" s="737">
        <f t="shared" ref="BH159" si="2140">BG159+1</f>
        <v>45936</v>
      </c>
      <c r="BI159" s="737">
        <f t="shared" ref="BI159" si="2141">BH159+1</f>
        <v>45937</v>
      </c>
      <c r="BJ159" s="737">
        <f t="shared" ref="BJ159" si="2142">BI159+1</f>
        <v>45938</v>
      </c>
      <c r="BK159" s="737">
        <f t="shared" ref="BK159" si="2143">BJ159+1</f>
        <v>45939</v>
      </c>
      <c r="BL159" s="737">
        <f t="shared" ref="BL159" si="2144">BK159+1</f>
        <v>45940</v>
      </c>
      <c r="BM159" s="737">
        <f t="shared" ref="BM159" si="2145">BL159+1</f>
        <v>45941</v>
      </c>
      <c r="BN159" s="737">
        <f t="shared" ref="BN159" si="2146">BM159+1</f>
        <v>45942</v>
      </c>
      <c r="BO159" s="737">
        <f t="shared" ref="BO159" si="2147">BN159+1</f>
        <v>45943</v>
      </c>
      <c r="BP159" s="737">
        <f t="shared" ref="BP159" si="2148">BO159+1</f>
        <v>45944</v>
      </c>
      <c r="BQ159" s="737">
        <f t="shared" ref="BQ159" si="2149">BP159+1</f>
        <v>45945</v>
      </c>
      <c r="BR159" s="737">
        <f t="shared" ref="BR159" si="2150">BQ159+1</f>
        <v>45946</v>
      </c>
      <c r="BS159" s="737">
        <f t="shared" ref="BS159" si="2151">BR159+1</f>
        <v>45947</v>
      </c>
      <c r="BT159" s="737">
        <f t="shared" ref="BT159" si="2152">BS159+1</f>
        <v>45948</v>
      </c>
      <c r="BU159" s="737">
        <f t="shared" ref="BU159" si="2153">BT159+1</f>
        <v>45949</v>
      </c>
      <c r="BV159" s="737">
        <f t="shared" ref="BV159" si="2154">BU159+1</f>
        <v>45950</v>
      </c>
      <c r="BW159" s="737">
        <f t="shared" ref="BW159" si="2155">BV159+1</f>
        <v>45951</v>
      </c>
      <c r="BX159" s="737">
        <f t="shared" ref="BX159" si="2156">BW159+1</f>
        <v>45952</v>
      </c>
      <c r="BY159" s="737">
        <f t="shared" ref="BY159" si="2157">BX159+1</f>
        <v>45953</v>
      </c>
      <c r="BZ159" s="737">
        <f t="shared" ref="BZ159" si="2158">BY159+1</f>
        <v>45954</v>
      </c>
      <c r="CA159" s="737">
        <f t="shared" ref="CA159" si="2159">BZ159+1</f>
        <v>45955</v>
      </c>
      <c r="CB159" s="737">
        <f t="shared" ref="CB159" si="2160">CA159+1</f>
        <v>45956</v>
      </c>
      <c r="CC159" s="737">
        <f t="shared" ref="CC159" si="2161">CB159+1</f>
        <v>45957</v>
      </c>
      <c r="CD159" s="737">
        <f t="shared" ref="CD159" si="2162">CC159+1</f>
        <v>45958</v>
      </c>
      <c r="CE159" s="737">
        <f t="shared" ref="CE159" si="2163">CD159+1</f>
        <v>45959</v>
      </c>
      <c r="CF159" s="737">
        <f t="shared" ref="CF159" si="2164">CE159+1</f>
        <v>45960</v>
      </c>
      <c r="CG159" s="1148">
        <f t="shared" ref="CG159" si="2165">CF159+1</f>
        <v>45961</v>
      </c>
      <c r="CH159" s="1168">
        <f t="shared" ref="CH159" si="2166">CG159+1</f>
        <v>45962</v>
      </c>
      <c r="CI159" s="1168">
        <f t="shared" ref="CI159" si="2167">CH159+1</f>
        <v>45963</v>
      </c>
      <c r="CJ159" s="1168">
        <f t="shared" ref="CJ159" si="2168">CI159+1</f>
        <v>45964</v>
      </c>
      <c r="CK159" s="1168">
        <f t="shared" ref="CK159" si="2169">CJ159+1</f>
        <v>45965</v>
      </c>
      <c r="CL159" s="1168">
        <f t="shared" ref="CL159" si="2170">CK159+1</f>
        <v>45966</v>
      </c>
      <c r="CM159" s="1168">
        <f t="shared" ref="CM159" si="2171">CL159+1</f>
        <v>45967</v>
      </c>
      <c r="CN159" s="1168">
        <f t="shared" ref="CN159" si="2172">CM159+1</f>
        <v>45968</v>
      </c>
      <c r="CO159" s="1822"/>
      <c r="CP159" s="1825"/>
      <c r="CR159" s="1827"/>
      <c r="CS159" s="734" t="s">
        <v>923</v>
      </c>
      <c r="CT159" s="739">
        <f>IF(IF(MONTH(入力表!$E$6)=12,YEAR(入力表!$E$6)+1&amp;"01",YEAR(入力表!$E$6)&amp;TEXT(MONTH(入力表!$E$6)+1,"00"))&gt;YEAR($D158)&amp;TEXT(MONTH($D158),"00"),COUNTIF(BC162:CG162,"○"),"")</f>
        <v>0</v>
      </c>
      <c r="CV159" s="1139" t="str">
        <f t="shared" si="2100"/>
        <v>対象期間</v>
      </c>
      <c r="CX159" s="736" t="s">
        <v>922</v>
      </c>
      <c r="CY159" s="774">
        <f>DATE($M$7,CY158,1)</f>
        <v>45931</v>
      </c>
      <c r="CZ159" s="774">
        <f>CY159+1</f>
        <v>45932</v>
      </c>
      <c r="DA159" s="774">
        <f t="shared" ref="DA159" si="2173">CZ159+1</f>
        <v>45933</v>
      </c>
      <c r="DB159" s="737">
        <f t="shared" ref="DB159" si="2174">DA159+1</f>
        <v>45934</v>
      </c>
      <c r="DC159" s="737">
        <f t="shared" ref="DC159" si="2175">DB159+1</f>
        <v>45935</v>
      </c>
      <c r="DD159" s="737">
        <f t="shared" ref="DD159" si="2176">DC159+1</f>
        <v>45936</v>
      </c>
      <c r="DE159" s="737">
        <f t="shared" ref="DE159" si="2177">DD159+1</f>
        <v>45937</v>
      </c>
      <c r="DF159" s="737">
        <f t="shared" ref="DF159" si="2178">DE159+1</f>
        <v>45938</v>
      </c>
      <c r="DG159" s="737">
        <f t="shared" ref="DG159" si="2179">DF159+1</f>
        <v>45939</v>
      </c>
      <c r="DH159" s="737">
        <f t="shared" ref="DH159" si="2180">DG159+1</f>
        <v>45940</v>
      </c>
      <c r="DI159" s="737">
        <f t="shared" ref="DI159" si="2181">DH159+1</f>
        <v>45941</v>
      </c>
      <c r="DJ159" s="737">
        <f t="shared" ref="DJ159" si="2182">DI159+1</f>
        <v>45942</v>
      </c>
      <c r="DK159" s="737">
        <f t="shared" ref="DK159" si="2183">DJ159+1</f>
        <v>45943</v>
      </c>
      <c r="DL159" s="737">
        <f t="shared" ref="DL159" si="2184">DK159+1</f>
        <v>45944</v>
      </c>
      <c r="DM159" s="737">
        <f t="shared" ref="DM159" si="2185">DL159+1</f>
        <v>45945</v>
      </c>
      <c r="DN159" s="737">
        <f t="shared" ref="DN159" si="2186">DM159+1</f>
        <v>45946</v>
      </c>
      <c r="DO159" s="737">
        <f t="shared" ref="DO159" si="2187">DN159+1</f>
        <v>45947</v>
      </c>
      <c r="DP159" s="737">
        <f t="shared" ref="DP159" si="2188">DO159+1</f>
        <v>45948</v>
      </c>
      <c r="DQ159" s="737">
        <f t="shared" ref="DQ159" si="2189">DP159+1</f>
        <v>45949</v>
      </c>
      <c r="DR159" s="737">
        <f t="shared" ref="DR159" si="2190">DQ159+1</f>
        <v>45950</v>
      </c>
      <c r="DS159" s="737">
        <f t="shared" ref="DS159" si="2191">DR159+1</f>
        <v>45951</v>
      </c>
      <c r="DT159" s="737">
        <f t="shared" ref="DT159" si="2192">DS159+1</f>
        <v>45952</v>
      </c>
      <c r="DU159" s="737">
        <f t="shared" ref="DU159" si="2193">DT159+1</f>
        <v>45953</v>
      </c>
      <c r="DV159" s="737">
        <f t="shared" ref="DV159" si="2194">DU159+1</f>
        <v>45954</v>
      </c>
      <c r="DW159" s="737">
        <f t="shared" ref="DW159" si="2195">DV159+1</f>
        <v>45955</v>
      </c>
      <c r="DX159" s="737">
        <f t="shared" ref="DX159" si="2196">DW159+1</f>
        <v>45956</v>
      </c>
      <c r="DY159" s="737">
        <f t="shared" ref="DY159" si="2197">DX159+1</f>
        <v>45957</v>
      </c>
      <c r="DZ159" s="737">
        <f t="shared" ref="DZ159" si="2198">DY159+1</f>
        <v>45958</v>
      </c>
      <c r="EA159" s="737">
        <f t="shared" ref="EA159" si="2199">DZ159+1</f>
        <v>45959</v>
      </c>
      <c r="EB159" s="737">
        <f t="shared" ref="EB159" si="2200">EA159+1</f>
        <v>45960</v>
      </c>
      <c r="EC159" s="1148">
        <f t="shared" ref="EC159" si="2201">EB159+1</f>
        <v>45961</v>
      </c>
      <c r="ED159" s="1168">
        <f t="shared" ref="ED159" si="2202">EC159+1</f>
        <v>45962</v>
      </c>
      <c r="EE159" s="1168">
        <f t="shared" ref="EE159" si="2203">ED159+1</f>
        <v>45963</v>
      </c>
      <c r="EF159" s="1168">
        <f t="shared" ref="EF159" si="2204">EE159+1</f>
        <v>45964</v>
      </c>
      <c r="EG159" s="1168">
        <f t="shared" ref="EG159" si="2205">EF159+1</f>
        <v>45965</v>
      </c>
      <c r="EH159" s="1168">
        <f t="shared" ref="EH159" si="2206">EG159+1</f>
        <v>45966</v>
      </c>
      <c r="EI159" s="1168">
        <f t="shared" ref="EI159" si="2207">EH159+1</f>
        <v>45967</v>
      </c>
      <c r="EJ159" s="1168">
        <f t="shared" ref="EJ159" si="2208">EI159+1</f>
        <v>45968</v>
      </c>
      <c r="EK159" s="1822"/>
      <c r="EL159" s="1825"/>
      <c r="EN159" s="1827"/>
      <c r="EO159" s="734" t="s">
        <v>923</v>
      </c>
      <c r="EP159" s="739">
        <f>IF(IF(MONTH(入力表!$E$6)=12,YEAR(入力表!$E$6)+1&amp;"01",YEAR(入力表!$E$6)&amp;TEXT(MONTH(入力表!$E$6)+1,"00"))&gt;YEAR($D158)&amp;TEXT(MONTH($D158),"00"),COUNTIF(CY162:EC162,"○"),"")</f>
        <v>0</v>
      </c>
      <c r="ER159" s="708"/>
      <c r="ES159" s="708"/>
      <c r="ET159" s="708"/>
      <c r="EU159" s="708"/>
      <c r="EV159" s="708"/>
      <c r="EW159" s="708"/>
    </row>
    <row r="160" spans="1:153" ht="14.25" thickBot="1">
      <c r="A160" s="1139" t="str">
        <f t="shared" si="2099"/>
        <v>対象期間</v>
      </c>
      <c r="C160" s="736" t="s">
        <v>924</v>
      </c>
      <c r="D160" s="1146" t="str">
        <f>TEXT(WEEKDAY(+D159),"aaa")</f>
        <v>水</v>
      </c>
      <c r="E160" s="1146" t="str">
        <f>TEXT(WEEKDAY(+E159),"aaa")</f>
        <v>木</v>
      </c>
      <c r="F160" s="1146" t="str">
        <f t="shared" ref="F160:AE160" si="2209">TEXT(WEEKDAY(+F159),"aaa")</f>
        <v>金</v>
      </c>
      <c r="G160" s="1147" t="str">
        <f t="shared" si="2209"/>
        <v>土</v>
      </c>
      <c r="H160" s="1147" t="str">
        <f t="shared" si="2209"/>
        <v>日</v>
      </c>
      <c r="I160" s="1147" t="str">
        <f t="shared" si="2209"/>
        <v>月</v>
      </c>
      <c r="J160" s="1147" t="str">
        <f t="shared" si="2209"/>
        <v>火</v>
      </c>
      <c r="K160" s="1147" t="str">
        <f t="shared" si="2209"/>
        <v>水</v>
      </c>
      <c r="L160" s="1147" t="str">
        <f t="shared" si="2209"/>
        <v>木</v>
      </c>
      <c r="M160" s="1147" t="str">
        <f t="shared" si="2209"/>
        <v>金</v>
      </c>
      <c r="N160" s="1147" t="str">
        <f t="shared" si="2209"/>
        <v>土</v>
      </c>
      <c r="O160" s="1147" t="str">
        <f t="shared" si="2209"/>
        <v>日</v>
      </c>
      <c r="P160" s="1147" t="str">
        <f t="shared" si="2209"/>
        <v>月</v>
      </c>
      <c r="Q160" s="1147" t="str">
        <f t="shared" si="2209"/>
        <v>火</v>
      </c>
      <c r="R160" s="1147" t="str">
        <f t="shared" si="2209"/>
        <v>水</v>
      </c>
      <c r="S160" s="1147" t="str">
        <f t="shared" si="2209"/>
        <v>木</v>
      </c>
      <c r="T160" s="1147" t="str">
        <f t="shared" si="2209"/>
        <v>金</v>
      </c>
      <c r="U160" s="1147" t="str">
        <f t="shared" si="2209"/>
        <v>土</v>
      </c>
      <c r="V160" s="1147" t="str">
        <f t="shared" si="2209"/>
        <v>日</v>
      </c>
      <c r="W160" s="1147" t="str">
        <f t="shared" si="2209"/>
        <v>月</v>
      </c>
      <c r="X160" s="1147" t="str">
        <f t="shared" si="2209"/>
        <v>火</v>
      </c>
      <c r="Y160" s="1147" t="str">
        <f t="shared" si="2209"/>
        <v>水</v>
      </c>
      <c r="Z160" s="1147" t="str">
        <f t="shared" si="2209"/>
        <v>木</v>
      </c>
      <c r="AA160" s="1147" t="str">
        <f t="shared" si="2209"/>
        <v>金</v>
      </c>
      <c r="AB160" s="1147" t="str">
        <f t="shared" si="2209"/>
        <v>土</v>
      </c>
      <c r="AC160" s="1147" t="str">
        <f t="shared" si="2209"/>
        <v>日</v>
      </c>
      <c r="AD160" s="1147" t="str">
        <f t="shared" si="2209"/>
        <v>月</v>
      </c>
      <c r="AE160" s="1147" t="str">
        <f t="shared" si="2209"/>
        <v>火</v>
      </c>
      <c r="AF160" s="1147" t="str">
        <f>IF(AF159="／","／",TEXT(WEEKDAY(+AF159),"aaa"))</f>
        <v>水</v>
      </c>
      <c r="AG160" s="1147" t="str">
        <f t="shared" ref="AG160:AO160" si="2210">IF(AG159="／","／",TEXT(WEEKDAY(+AG159),"aaa"))</f>
        <v>木</v>
      </c>
      <c r="AH160" s="1149" t="str">
        <f t="shared" si="2210"/>
        <v>金</v>
      </c>
      <c r="AI160" s="1170" t="str">
        <f t="shared" si="2210"/>
        <v>土</v>
      </c>
      <c r="AJ160" s="1170" t="str">
        <f t="shared" si="2210"/>
        <v>日</v>
      </c>
      <c r="AK160" s="1170" t="str">
        <f t="shared" si="2210"/>
        <v>月</v>
      </c>
      <c r="AL160" s="1170" t="str">
        <f t="shared" si="2210"/>
        <v>火</v>
      </c>
      <c r="AM160" s="1170" t="str">
        <f t="shared" si="2210"/>
        <v>水</v>
      </c>
      <c r="AN160" s="1170" t="str">
        <f t="shared" si="2210"/>
        <v>木</v>
      </c>
      <c r="AO160" s="1170" t="str">
        <f t="shared" si="2210"/>
        <v>金</v>
      </c>
      <c r="AP160" s="1822"/>
      <c r="AQ160" s="1825"/>
      <c r="AS160" s="1827"/>
      <c r="AT160" s="734" t="s">
        <v>925</v>
      </c>
      <c r="AU160" s="740">
        <f>IFERROR(+AU159/AU158,"")</f>
        <v>0</v>
      </c>
      <c r="AV160" s="741" t="str">
        <f>IF(AU160="","",IF(AU160&gt;=0.285,"4週8休以上",IF(AU160&gt;=0.25,"4週7休以上4週8休未満",IF(AU160&gt;=0.214,"4週6休以上4週7休未満",IF(0.214&gt;AU160,"4週6休未満")))))</f>
        <v>4週6休未満</v>
      </c>
      <c r="AX160" s="708"/>
      <c r="AY160" s="708"/>
      <c r="AZ160" s="708"/>
      <c r="BB160" s="736" t="s">
        <v>924</v>
      </c>
      <c r="BC160" s="1184" t="str">
        <f>TEXT(WEEKDAY(+BC159),"aaa")</f>
        <v>水</v>
      </c>
      <c r="BD160" s="1184" t="str">
        <f>TEXT(WEEKDAY(+BD159),"aaa")</f>
        <v>木</v>
      </c>
      <c r="BE160" s="1184" t="str">
        <f t="shared" ref="BE160:CD160" si="2211">TEXT(WEEKDAY(+BE159),"aaa")</f>
        <v>金</v>
      </c>
      <c r="BF160" s="1185" t="str">
        <f t="shared" si="2211"/>
        <v>土</v>
      </c>
      <c r="BG160" s="1185" t="str">
        <f t="shared" si="2211"/>
        <v>日</v>
      </c>
      <c r="BH160" s="1185" t="str">
        <f t="shared" si="2211"/>
        <v>月</v>
      </c>
      <c r="BI160" s="1185" t="str">
        <f t="shared" si="2211"/>
        <v>火</v>
      </c>
      <c r="BJ160" s="1185" t="str">
        <f t="shared" si="2211"/>
        <v>水</v>
      </c>
      <c r="BK160" s="1185" t="str">
        <f t="shared" si="2211"/>
        <v>木</v>
      </c>
      <c r="BL160" s="1185" t="str">
        <f t="shared" si="2211"/>
        <v>金</v>
      </c>
      <c r="BM160" s="1185" t="str">
        <f t="shared" si="2211"/>
        <v>土</v>
      </c>
      <c r="BN160" s="1185" t="str">
        <f t="shared" si="2211"/>
        <v>日</v>
      </c>
      <c r="BO160" s="1185" t="str">
        <f t="shared" si="2211"/>
        <v>月</v>
      </c>
      <c r="BP160" s="1185" t="str">
        <f t="shared" si="2211"/>
        <v>火</v>
      </c>
      <c r="BQ160" s="1185" t="str">
        <f t="shared" si="2211"/>
        <v>水</v>
      </c>
      <c r="BR160" s="1185" t="str">
        <f t="shared" si="2211"/>
        <v>木</v>
      </c>
      <c r="BS160" s="1185" t="str">
        <f t="shared" si="2211"/>
        <v>金</v>
      </c>
      <c r="BT160" s="1185" t="str">
        <f t="shared" si="2211"/>
        <v>土</v>
      </c>
      <c r="BU160" s="1185" t="str">
        <f t="shared" si="2211"/>
        <v>日</v>
      </c>
      <c r="BV160" s="1185" t="str">
        <f t="shared" si="2211"/>
        <v>月</v>
      </c>
      <c r="BW160" s="1185" t="str">
        <f t="shared" si="2211"/>
        <v>火</v>
      </c>
      <c r="BX160" s="1185" t="str">
        <f t="shared" si="2211"/>
        <v>水</v>
      </c>
      <c r="BY160" s="1185" t="str">
        <f t="shared" si="2211"/>
        <v>木</v>
      </c>
      <c r="BZ160" s="1185" t="str">
        <f t="shared" si="2211"/>
        <v>金</v>
      </c>
      <c r="CA160" s="1185" t="str">
        <f t="shared" si="2211"/>
        <v>土</v>
      </c>
      <c r="CB160" s="1185" t="str">
        <f t="shared" si="2211"/>
        <v>日</v>
      </c>
      <c r="CC160" s="1185" t="str">
        <f t="shared" si="2211"/>
        <v>月</v>
      </c>
      <c r="CD160" s="1185" t="str">
        <f t="shared" si="2211"/>
        <v>火</v>
      </c>
      <c r="CE160" s="1185" t="str">
        <f>IF(CE159="／","／",TEXT(WEEKDAY(+CE159),"aaa"))</f>
        <v>水</v>
      </c>
      <c r="CF160" s="1185" t="str">
        <f t="shared" ref="CF160:CN160" si="2212">IF(CF159="／","／",TEXT(WEEKDAY(+CF159),"aaa"))</f>
        <v>木</v>
      </c>
      <c r="CG160" s="1149" t="str">
        <f t="shared" si="2212"/>
        <v>金</v>
      </c>
      <c r="CH160" s="1170" t="str">
        <f t="shared" si="2212"/>
        <v>土</v>
      </c>
      <c r="CI160" s="1170" t="str">
        <f t="shared" si="2212"/>
        <v>日</v>
      </c>
      <c r="CJ160" s="1170" t="str">
        <f t="shared" si="2212"/>
        <v>月</v>
      </c>
      <c r="CK160" s="1170" t="str">
        <f t="shared" si="2212"/>
        <v>火</v>
      </c>
      <c r="CL160" s="1170" t="str">
        <f t="shared" si="2212"/>
        <v>水</v>
      </c>
      <c r="CM160" s="1170" t="str">
        <f t="shared" si="2212"/>
        <v>木</v>
      </c>
      <c r="CN160" s="1170" t="str">
        <f t="shared" si="2212"/>
        <v>金</v>
      </c>
      <c r="CO160" s="1822"/>
      <c r="CP160" s="1825"/>
      <c r="CR160" s="1827"/>
      <c r="CS160" s="734" t="s">
        <v>925</v>
      </c>
      <c r="CT160" s="740">
        <f>IFERROR(+CT159/CT158,"")</f>
        <v>0</v>
      </c>
      <c r="CU160" s="741" t="str">
        <f>IF(CT160="","",IF(CT160&gt;=0.285,"4週8休以上",IF(CT160&gt;=0.25,"4週7休以上4週8休未満",IF(CT160&gt;=0.214,"4週6休以上4週7休未満",IF(0.214&gt;CT160,"4週6休未満")))))</f>
        <v>4週6休未満</v>
      </c>
      <c r="CV160" s="1139" t="str">
        <f t="shared" si="2100"/>
        <v>対象期間</v>
      </c>
      <c r="CX160" s="736" t="s">
        <v>924</v>
      </c>
      <c r="CY160" s="1184" t="str">
        <f>TEXT(WEEKDAY(+CY159),"aaa")</f>
        <v>水</v>
      </c>
      <c r="CZ160" s="1184" t="str">
        <f>TEXT(WEEKDAY(+CZ159),"aaa")</f>
        <v>木</v>
      </c>
      <c r="DA160" s="1184" t="str">
        <f t="shared" ref="DA160:DZ160" si="2213">TEXT(WEEKDAY(+DA159),"aaa")</f>
        <v>金</v>
      </c>
      <c r="DB160" s="1185" t="str">
        <f t="shared" si="2213"/>
        <v>土</v>
      </c>
      <c r="DC160" s="1185" t="str">
        <f t="shared" si="2213"/>
        <v>日</v>
      </c>
      <c r="DD160" s="1185" t="str">
        <f t="shared" si="2213"/>
        <v>月</v>
      </c>
      <c r="DE160" s="1185" t="str">
        <f t="shared" si="2213"/>
        <v>火</v>
      </c>
      <c r="DF160" s="1185" t="str">
        <f t="shared" si="2213"/>
        <v>水</v>
      </c>
      <c r="DG160" s="1185" t="str">
        <f t="shared" si="2213"/>
        <v>木</v>
      </c>
      <c r="DH160" s="1185" t="str">
        <f t="shared" si="2213"/>
        <v>金</v>
      </c>
      <c r="DI160" s="1185" t="str">
        <f t="shared" si="2213"/>
        <v>土</v>
      </c>
      <c r="DJ160" s="1185" t="str">
        <f t="shared" si="2213"/>
        <v>日</v>
      </c>
      <c r="DK160" s="1185" t="str">
        <f t="shared" si="2213"/>
        <v>月</v>
      </c>
      <c r="DL160" s="1185" t="str">
        <f t="shared" si="2213"/>
        <v>火</v>
      </c>
      <c r="DM160" s="1185" t="str">
        <f t="shared" si="2213"/>
        <v>水</v>
      </c>
      <c r="DN160" s="1185" t="str">
        <f t="shared" si="2213"/>
        <v>木</v>
      </c>
      <c r="DO160" s="1185" t="str">
        <f t="shared" si="2213"/>
        <v>金</v>
      </c>
      <c r="DP160" s="1185" t="str">
        <f t="shared" si="2213"/>
        <v>土</v>
      </c>
      <c r="DQ160" s="1185" t="str">
        <f t="shared" si="2213"/>
        <v>日</v>
      </c>
      <c r="DR160" s="1185" t="str">
        <f t="shared" si="2213"/>
        <v>月</v>
      </c>
      <c r="DS160" s="1185" t="str">
        <f t="shared" si="2213"/>
        <v>火</v>
      </c>
      <c r="DT160" s="1185" t="str">
        <f t="shared" si="2213"/>
        <v>水</v>
      </c>
      <c r="DU160" s="1185" t="str">
        <f t="shared" si="2213"/>
        <v>木</v>
      </c>
      <c r="DV160" s="1185" t="str">
        <f t="shared" si="2213"/>
        <v>金</v>
      </c>
      <c r="DW160" s="1185" t="str">
        <f t="shared" si="2213"/>
        <v>土</v>
      </c>
      <c r="DX160" s="1185" t="str">
        <f t="shared" si="2213"/>
        <v>日</v>
      </c>
      <c r="DY160" s="1185" t="str">
        <f t="shared" si="2213"/>
        <v>月</v>
      </c>
      <c r="DZ160" s="1185" t="str">
        <f t="shared" si="2213"/>
        <v>火</v>
      </c>
      <c r="EA160" s="1185" t="str">
        <f>IF(EA159="／","／",TEXT(WEEKDAY(+EA159),"aaa"))</f>
        <v>水</v>
      </c>
      <c r="EB160" s="1185" t="str">
        <f t="shared" ref="EB160:EJ160" si="2214">IF(EB159="／","／",TEXT(WEEKDAY(+EB159),"aaa"))</f>
        <v>木</v>
      </c>
      <c r="EC160" s="1149" t="str">
        <f t="shared" si="2214"/>
        <v>金</v>
      </c>
      <c r="ED160" s="1170" t="str">
        <f t="shared" si="2214"/>
        <v>土</v>
      </c>
      <c r="EE160" s="1170" t="str">
        <f t="shared" si="2214"/>
        <v>日</v>
      </c>
      <c r="EF160" s="1170" t="str">
        <f t="shared" si="2214"/>
        <v>月</v>
      </c>
      <c r="EG160" s="1170" t="str">
        <f t="shared" si="2214"/>
        <v>火</v>
      </c>
      <c r="EH160" s="1170" t="str">
        <f t="shared" si="2214"/>
        <v>水</v>
      </c>
      <c r="EI160" s="1170" t="str">
        <f t="shared" si="2214"/>
        <v>木</v>
      </c>
      <c r="EJ160" s="1170" t="str">
        <f t="shared" si="2214"/>
        <v>金</v>
      </c>
      <c r="EK160" s="1822"/>
      <c r="EL160" s="1825"/>
      <c r="EN160" s="1827"/>
      <c r="EO160" s="734" t="s">
        <v>925</v>
      </c>
      <c r="EP160" s="740">
        <f>IFERROR(+EP159/EP158,"")</f>
        <v>0</v>
      </c>
      <c r="EQ160" s="741" t="str">
        <f>IF(EP160="","",IF(EP160&gt;=0.285,"4週8休以上",IF(EP160&gt;=0.25,"4週7休以上4週8休未満",IF(EP160&gt;=0.214,"4週6休以上4週7休未満",IF(0.214&gt;EP160,"4週6休未満")))))</f>
        <v>4週6休未満</v>
      </c>
      <c r="ER160" s="708"/>
      <c r="ES160" s="708"/>
      <c r="ET160" s="708"/>
      <c r="EU160" s="708"/>
      <c r="EV160" s="708"/>
      <c r="EW160" s="708"/>
    </row>
    <row r="161" spans="1:153" s="746" customFormat="1" ht="60" customHeight="1">
      <c r="A161" s="1139" t="str">
        <f t="shared" si="2099"/>
        <v>対象期間</v>
      </c>
      <c r="C161" s="742" t="s">
        <v>926</v>
      </c>
      <c r="D161" s="743"/>
      <c r="E161" s="743"/>
      <c r="F161" s="743"/>
      <c r="G161" s="743"/>
      <c r="H161" s="743"/>
      <c r="I161" s="743"/>
      <c r="J161" s="743"/>
      <c r="K161" s="743"/>
      <c r="L161" s="744"/>
      <c r="M161" s="743"/>
      <c r="N161" s="743"/>
      <c r="O161" s="745"/>
      <c r="P161" s="743"/>
      <c r="Q161" s="743"/>
      <c r="R161" s="743"/>
      <c r="S161" s="743"/>
      <c r="T161" s="743"/>
      <c r="U161" s="743"/>
      <c r="V161" s="743"/>
      <c r="W161" s="743"/>
      <c r="X161" s="743"/>
      <c r="Y161" s="743"/>
      <c r="Z161" s="743"/>
      <c r="AA161" s="743"/>
      <c r="AB161" s="743"/>
      <c r="AC161" s="743"/>
      <c r="AD161" s="745"/>
      <c r="AE161" s="743"/>
      <c r="AF161" s="743"/>
      <c r="AG161" s="743"/>
      <c r="AH161" s="1150"/>
      <c r="AI161" s="1172"/>
      <c r="AJ161" s="1172"/>
      <c r="AK161" s="1172"/>
      <c r="AL161" s="1172"/>
      <c r="AM161" s="1172"/>
      <c r="AN161" s="1172"/>
      <c r="AO161" s="1172"/>
      <c r="AP161" s="1823"/>
      <c r="AQ161" s="1826"/>
      <c r="AS161" s="1839" t="s">
        <v>927</v>
      </c>
      <c r="AT161" s="747" t="s">
        <v>921</v>
      </c>
      <c r="AU161" s="748">
        <f>IF(IF(MONTH(入力表!$E$6)=12,YEAR(入力表!$E$6)+1&amp;"01",YEAR(入力表!$E$6)&amp;TEXT(MONTH(入力表!$E$6)+1,"00"))&gt;YEAR($D158)&amp;TEXT(MONTH($D158),"00"),COUNTIF(D163:AH163,"")+COUNTIF(D163:AH163,"●"),"")</f>
        <v>31</v>
      </c>
      <c r="AV161" s="1138"/>
      <c r="AX161" s="749"/>
      <c r="AY161" s="749"/>
      <c r="AZ161" s="749"/>
      <c r="BB161" s="742" t="s">
        <v>926</v>
      </c>
      <c r="BC161" s="743"/>
      <c r="BD161" s="743"/>
      <c r="BE161" s="743"/>
      <c r="BF161" s="743"/>
      <c r="BG161" s="743"/>
      <c r="BH161" s="743"/>
      <c r="BI161" s="743"/>
      <c r="BJ161" s="743"/>
      <c r="BK161" s="744"/>
      <c r="BL161" s="743"/>
      <c r="BM161" s="743"/>
      <c r="BN161" s="745"/>
      <c r="BO161" s="743"/>
      <c r="BP161" s="743"/>
      <c r="BQ161" s="743"/>
      <c r="BR161" s="743"/>
      <c r="BS161" s="743"/>
      <c r="BT161" s="743"/>
      <c r="BU161" s="743"/>
      <c r="BV161" s="743"/>
      <c r="BW161" s="743"/>
      <c r="BX161" s="743"/>
      <c r="BY161" s="743"/>
      <c r="BZ161" s="743"/>
      <c r="CA161" s="743"/>
      <c r="CB161" s="743"/>
      <c r="CC161" s="745"/>
      <c r="CD161" s="743"/>
      <c r="CE161" s="743"/>
      <c r="CF161" s="743"/>
      <c r="CG161" s="1150"/>
      <c r="CH161" s="1172"/>
      <c r="CI161" s="1172"/>
      <c r="CJ161" s="1172"/>
      <c r="CK161" s="1172"/>
      <c r="CL161" s="1172"/>
      <c r="CM161" s="1172"/>
      <c r="CN161" s="1172"/>
      <c r="CO161" s="1823"/>
      <c r="CP161" s="1826"/>
      <c r="CR161" s="1839" t="s">
        <v>927</v>
      </c>
      <c r="CS161" s="747" t="s">
        <v>921</v>
      </c>
      <c r="CT161" s="748">
        <f>IF(IF(MONTH(入力表!$E$6)=12,YEAR(入力表!$E$6)+1&amp;"01",YEAR(入力表!$E$6)&amp;TEXT(MONTH(入力表!$E$6)+1,"00"))&gt;YEAR($D158)&amp;TEXT(MONTH($D158),"00"),COUNTIF(BC163:CG163,"")+COUNTIF(BC163:CG163,"●"),"")</f>
        <v>31</v>
      </c>
      <c r="CU161" s="1138"/>
      <c r="CV161" s="1139" t="str">
        <f t="shared" si="2100"/>
        <v>対象期間</v>
      </c>
      <c r="CX161" s="742" t="s">
        <v>926</v>
      </c>
      <c r="CY161" s="743"/>
      <c r="CZ161" s="743"/>
      <c r="DA161" s="743"/>
      <c r="DB161" s="743"/>
      <c r="DC161" s="743"/>
      <c r="DD161" s="743"/>
      <c r="DE161" s="743"/>
      <c r="DF161" s="743"/>
      <c r="DG161" s="744"/>
      <c r="DH161" s="743"/>
      <c r="DI161" s="743"/>
      <c r="DJ161" s="745"/>
      <c r="DK161" s="743"/>
      <c r="DL161" s="743"/>
      <c r="DM161" s="743"/>
      <c r="DN161" s="743"/>
      <c r="DO161" s="743"/>
      <c r="DP161" s="743"/>
      <c r="DQ161" s="743"/>
      <c r="DR161" s="743"/>
      <c r="DS161" s="743"/>
      <c r="DT161" s="743"/>
      <c r="DU161" s="743"/>
      <c r="DV161" s="743"/>
      <c r="DW161" s="743"/>
      <c r="DX161" s="743"/>
      <c r="DY161" s="745"/>
      <c r="DZ161" s="743"/>
      <c r="EA161" s="743"/>
      <c r="EB161" s="743"/>
      <c r="EC161" s="1150"/>
      <c r="ED161" s="1172"/>
      <c r="EE161" s="1172"/>
      <c r="EF161" s="1172"/>
      <c r="EG161" s="1172"/>
      <c r="EH161" s="1172"/>
      <c r="EI161" s="1172"/>
      <c r="EJ161" s="1172"/>
      <c r="EK161" s="1823"/>
      <c r="EL161" s="1826"/>
      <c r="EN161" s="1839" t="s">
        <v>927</v>
      </c>
      <c r="EO161" s="747" t="s">
        <v>921</v>
      </c>
      <c r="EP161" s="748">
        <f>IF(IF(MONTH(入力表!$E$6)=12,YEAR(入力表!$E$6)+1&amp;"01",YEAR(入力表!$E$6)&amp;TEXT(MONTH(入力表!$E$6)+1,"00"))&gt;YEAR($D158)&amp;TEXT(MONTH($D158),"00"),COUNTIF(CY163:EC163,"")+COUNTIF(CY163:EC163,"●"),"")</f>
        <v>31</v>
      </c>
      <c r="EQ161" s="1138"/>
      <c r="ER161" s="749"/>
      <c r="ES161" s="749"/>
      <c r="ET161" s="749"/>
      <c r="EU161" s="749"/>
      <c r="EV161" s="749"/>
      <c r="EW161" s="749"/>
    </row>
    <row r="162" spans="1:153" s="729" customFormat="1" ht="14.25" thickBot="1">
      <c r="A162" s="1139" t="str">
        <f t="shared" si="2099"/>
        <v>対象期間</v>
      </c>
      <c r="C162" s="736" t="s">
        <v>920</v>
      </c>
      <c r="D162" s="1147"/>
      <c r="E162" s="1147"/>
      <c r="F162" s="1147"/>
      <c r="G162" s="1147"/>
      <c r="H162" s="1147"/>
      <c r="I162" s="1147"/>
      <c r="J162" s="1147"/>
      <c r="K162" s="1147"/>
      <c r="L162" s="1147"/>
      <c r="M162" s="1147"/>
      <c r="N162" s="1147"/>
      <c r="O162" s="1147"/>
      <c r="P162" s="1147"/>
      <c r="Q162" s="1147"/>
      <c r="R162" s="1147"/>
      <c r="S162" s="1147"/>
      <c r="T162" s="1147"/>
      <c r="U162" s="1147"/>
      <c r="V162" s="1147"/>
      <c r="W162" s="1147"/>
      <c r="X162" s="1147"/>
      <c r="Y162" s="1147"/>
      <c r="Z162" s="1147"/>
      <c r="AA162" s="1147"/>
      <c r="AB162" s="1147"/>
      <c r="AC162" s="1147"/>
      <c r="AD162" s="1147"/>
      <c r="AE162" s="1147"/>
      <c r="AF162" s="1147"/>
      <c r="AG162" s="1147"/>
      <c r="AH162" s="1149"/>
      <c r="AI162" s="1170"/>
      <c r="AJ162" s="1170"/>
      <c r="AK162" s="1170"/>
      <c r="AL162" s="1170"/>
      <c r="AM162" s="1170"/>
      <c r="AN162" s="1170"/>
      <c r="AO162" s="1170"/>
      <c r="AP162" s="750">
        <f>COUNTIF(D162:AH162,"○")</f>
        <v>0</v>
      </c>
      <c r="AQ162" s="751">
        <f>+AP162+AQ154</f>
        <v>0</v>
      </c>
      <c r="AS162" s="1840"/>
      <c r="AT162" s="734" t="s">
        <v>923</v>
      </c>
      <c r="AU162" s="739">
        <f>IF(IF(MONTH(入力表!$E$6)=12,YEAR(入力表!$E$6)+1&amp;"01",YEAR(入力表!$E$6)&amp;TEXT(MONTH(入力表!$E$6)+1,"00"))&gt;YEAR($D158)&amp;TEXT(MONTH($D158),"00"),COUNTIF(D163:AH163,"●"),"")</f>
        <v>0</v>
      </c>
      <c r="AX162" s="752"/>
      <c r="AY162" s="752"/>
      <c r="AZ162" s="752"/>
      <c r="BB162" s="736" t="s">
        <v>920</v>
      </c>
      <c r="BC162" s="1185"/>
      <c r="BD162" s="1185"/>
      <c r="BE162" s="1185"/>
      <c r="BF162" s="1185"/>
      <c r="BG162" s="1185"/>
      <c r="BH162" s="1185"/>
      <c r="BI162" s="1185"/>
      <c r="BJ162" s="1185"/>
      <c r="BK162" s="1185"/>
      <c r="BL162" s="1185"/>
      <c r="BM162" s="1185"/>
      <c r="BN162" s="1185"/>
      <c r="BO162" s="1185"/>
      <c r="BP162" s="1185"/>
      <c r="BQ162" s="1185"/>
      <c r="BR162" s="1185"/>
      <c r="BS162" s="1185"/>
      <c r="BT162" s="1185"/>
      <c r="BU162" s="1185"/>
      <c r="BV162" s="1185"/>
      <c r="BW162" s="1185"/>
      <c r="BX162" s="1185"/>
      <c r="BY162" s="1185"/>
      <c r="BZ162" s="1185"/>
      <c r="CA162" s="1185"/>
      <c r="CB162" s="1185"/>
      <c r="CC162" s="1185"/>
      <c r="CD162" s="1185"/>
      <c r="CE162" s="1185"/>
      <c r="CF162" s="1185"/>
      <c r="CG162" s="1149"/>
      <c r="CH162" s="1170"/>
      <c r="CI162" s="1170"/>
      <c r="CJ162" s="1170"/>
      <c r="CK162" s="1170"/>
      <c r="CL162" s="1170"/>
      <c r="CM162" s="1170"/>
      <c r="CN162" s="1170"/>
      <c r="CO162" s="750">
        <f>COUNTIF(BC162:CG162,"○")</f>
        <v>0</v>
      </c>
      <c r="CP162" s="751">
        <f>+CO162+CP154</f>
        <v>0</v>
      </c>
      <c r="CR162" s="1840"/>
      <c r="CS162" s="734" t="s">
        <v>923</v>
      </c>
      <c r="CT162" s="739">
        <f>IF(IF(MONTH(入力表!$E$6)=12,YEAR(入力表!$E$6)+1&amp;"01",YEAR(入力表!$E$6)&amp;TEXT(MONTH(入力表!$E$6)+1,"00"))&gt;YEAR($D158)&amp;TEXT(MONTH($D158),"00"),COUNTIF(BC163:CG163,"●"),"")</f>
        <v>0</v>
      </c>
      <c r="CV162" s="1139" t="str">
        <f t="shared" si="2100"/>
        <v>対象期間</v>
      </c>
      <c r="CX162" s="736" t="s">
        <v>920</v>
      </c>
      <c r="CY162" s="1185"/>
      <c r="CZ162" s="1185"/>
      <c r="DA162" s="1185"/>
      <c r="DB162" s="1185"/>
      <c r="DC162" s="1185"/>
      <c r="DD162" s="1185"/>
      <c r="DE162" s="1185"/>
      <c r="DF162" s="1185"/>
      <c r="DG162" s="1185"/>
      <c r="DH162" s="1185"/>
      <c r="DI162" s="1185"/>
      <c r="DJ162" s="1185"/>
      <c r="DK162" s="1185"/>
      <c r="DL162" s="1185"/>
      <c r="DM162" s="1185"/>
      <c r="DN162" s="1185"/>
      <c r="DO162" s="1185"/>
      <c r="DP162" s="1185"/>
      <c r="DQ162" s="1185"/>
      <c r="DR162" s="1185"/>
      <c r="DS162" s="1185"/>
      <c r="DT162" s="1185"/>
      <c r="DU162" s="1185"/>
      <c r="DV162" s="1185"/>
      <c r="DW162" s="1185"/>
      <c r="DX162" s="1185"/>
      <c r="DY162" s="1185"/>
      <c r="DZ162" s="1185"/>
      <c r="EA162" s="1185"/>
      <c r="EB162" s="1185"/>
      <c r="EC162" s="1149"/>
      <c r="ED162" s="1170"/>
      <c r="EE162" s="1170"/>
      <c r="EF162" s="1170"/>
      <c r="EG162" s="1170"/>
      <c r="EH162" s="1170"/>
      <c r="EI162" s="1170"/>
      <c r="EJ162" s="1170"/>
      <c r="EK162" s="750">
        <f>COUNTIF(CY162:EC162,"○")</f>
        <v>0</v>
      </c>
      <c r="EL162" s="751">
        <f>+EK162+EL154</f>
        <v>0</v>
      </c>
      <c r="EN162" s="1840"/>
      <c r="EO162" s="734" t="s">
        <v>923</v>
      </c>
      <c r="EP162" s="739">
        <f>IF(IF(MONTH(入力表!$E$6)=12,YEAR(入力表!$E$6)+1&amp;"01",YEAR(入力表!$E$6)&amp;TEXT(MONTH(入力表!$E$6)+1,"00"))&gt;YEAR($D158)&amp;TEXT(MONTH($D158),"00"),COUNTIF(CY163:EC163,"●"),"")</f>
        <v>0</v>
      </c>
      <c r="ER162" s="752"/>
      <c r="ES162" s="752"/>
      <c r="ET162" s="752"/>
      <c r="EU162" s="752"/>
      <c r="EV162" s="752"/>
      <c r="EW162" s="752"/>
    </row>
    <row r="163" spans="1:153" s="729" customFormat="1" ht="14.25" thickBot="1">
      <c r="A163" s="1139" t="str">
        <f t="shared" si="2099"/>
        <v>対象期間</v>
      </c>
      <c r="C163" s="1154" t="s">
        <v>927</v>
      </c>
      <c r="D163" s="1155"/>
      <c r="E163" s="1155"/>
      <c r="F163" s="1155"/>
      <c r="G163" s="1155"/>
      <c r="H163" s="1155"/>
      <c r="I163" s="1155"/>
      <c r="J163" s="1155"/>
      <c r="K163" s="1155"/>
      <c r="L163" s="1155"/>
      <c r="M163" s="1155"/>
      <c r="N163" s="1155"/>
      <c r="O163" s="1155"/>
      <c r="P163" s="1155"/>
      <c r="Q163" s="1155"/>
      <c r="R163" s="1155"/>
      <c r="S163" s="1155"/>
      <c r="T163" s="1155"/>
      <c r="U163" s="1155"/>
      <c r="V163" s="1155"/>
      <c r="W163" s="1155"/>
      <c r="X163" s="1155"/>
      <c r="Y163" s="1155"/>
      <c r="Z163" s="1155"/>
      <c r="AA163" s="1155"/>
      <c r="AB163" s="1155"/>
      <c r="AC163" s="1155"/>
      <c r="AD163" s="1155"/>
      <c r="AE163" s="1155"/>
      <c r="AF163" s="1155"/>
      <c r="AG163" s="1155"/>
      <c r="AH163" s="1156"/>
      <c r="AI163" s="1174"/>
      <c r="AJ163" s="1174"/>
      <c r="AK163" s="1174"/>
      <c r="AL163" s="1174"/>
      <c r="AM163" s="1174"/>
      <c r="AN163" s="1174"/>
      <c r="AO163" s="1174"/>
      <c r="AP163" s="1177">
        <f>COUNTIF(D163:AH163,"●")</f>
        <v>0</v>
      </c>
      <c r="AQ163" s="1158">
        <f>+AP163+AQ155</f>
        <v>0</v>
      </c>
      <c r="AS163" s="1840"/>
      <c r="AT163" s="734" t="s">
        <v>925</v>
      </c>
      <c r="AU163" s="740">
        <f>IFERROR(+AU162/AU161,"")</f>
        <v>0</v>
      </c>
      <c r="AV163" s="741" t="str">
        <f>IF(AU163="","",IF(AU163&gt;=0.285,"4週8休以上",IF(AU163&gt;=0.25,"4週7休以上4週8休未満",IF(AU163&gt;=0.214,"4週6休以上4週7休未満",IF(0.214&gt;AU163,"4週6休未満")))))</f>
        <v>4週6休未満</v>
      </c>
      <c r="AX163" s="752"/>
      <c r="AY163" s="752"/>
      <c r="AZ163" s="752"/>
      <c r="BB163" s="1154" t="s">
        <v>927</v>
      </c>
      <c r="BC163" s="1155"/>
      <c r="BD163" s="1155"/>
      <c r="BE163" s="1155"/>
      <c r="BF163" s="1155"/>
      <c r="BG163" s="1155"/>
      <c r="BH163" s="1155"/>
      <c r="BI163" s="1155"/>
      <c r="BJ163" s="1155"/>
      <c r="BK163" s="1155"/>
      <c r="BL163" s="1155"/>
      <c r="BM163" s="1155"/>
      <c r="BN163" s="1155"/>
      <c r="BO163" s="1155"/>
      <c r="BP163" s="1155"/>
      <c r="BQ163" s="1155"/>
      <c r="BR163" s="1155"/>
      <c r="BS163" s="1155"/>
      <c r="BT163" s="1155"/>
      <c r="BU163" s="1155"/>
      <c r="BV163" s="1155"/>
      <c r="BW163" s="1155"/>
      <c r="BX163" s="1155"/>
      <c r="BY163" s="1155"/>
      <c r="BZ163" s="1155"/>
      <c r="CA163" s="1155"/>
      <c r="CB163" s="1155"/>
      <c r="CC163" s="1155"/>
      <c r="CD163" s="1155"/>
      <c r="CE163" s="1155"/>
      <c r="CF163" s="1155"/>
      <c r="CG163" s="1156"/>
      <c r="CH163" s="1174"/>
      <c r="CI163" s="1174"/>
      <c r="CJ163" s="1174"/>
      <c r="CK163" s="1174"/>
      <c r="CL163" s="1174"/>
      <c r="CM163" s="1174"/>
      <c r="CN163" s="1174"/>
      <c r="CO163" s="1177">
        <f>COUNTIF(BC163:CG163,"●")</f>
        <v>0</v>
      </c>
      <c r="CP163" s="1158">
        <f>+CO163+CP155</f>
        <v>0</v>
      </c>
      <c r="CR163" s="1840"/>
      <c r="CS163" s="734" t="s">
        <v>925</v>
      </c>
      <c r="CT163" s="740">
        <f>IFERROR(+CT162/CT161,"")</f>
        <v>0</v>
      </c>
      <c r="CU163" s="741" t="str">
        <f>IF(CT163="","",IF(CT163&gt;=0.285,"4週8休以上",IF(CT163&gt;=0.25,"4週7休以上4週8休未満",IF(CT163&gt;=0.214,"4週6休以上4週7休未満",IF(0.214&gt;CT163,"4週6休未満")))))</f>
        <v>4週6休未満</v>
      </c>
      <c r="CV163" s="1139" t="str">
        <f t="shared" si="2100"/>
        <v>対象期間</v>
      </c>
      <c r="CX163" s="1154" t="s">
        <v>927</v>
      </c>
      <c r="CY163" s="1155"/>
      <c r="CZ163" s="1155"/>
      <c r="DA163" s="1155"/>
      <c r="DB163" s="1155"/>
      <c r="DC163" s="1155"/>
      <c r="DD163" s="1155"/>
      <c r="DE163" s="1155"/>
      <c r="DF163" s="1155"/>
      <c r="DG163" s="1155"/>
      <c r="DH163" s="1155"/>
      <c r="DI163" s="1155"/>
      <c r="DJ163" s="1155"/>
      <c r="DK163" s="1155"/>
      <c r="DL163" s="1155"/>
      <c r="DM163" s="1155"/>
      <c r="DN163" s="1155"/>
      <c r="DO163" s="1155"/>
      <c r="DP163" s="1155"/>
      <c r="DQ163" s="1155"/>
      <c r="DR163" s="1155"/>
      <c r="DS163" s="1155"/>
      <c r="DT163" s="1155"/>
      <c r="DU163" s="1155"/>
      <c r="DV163" s="1155"/>
      <c r="DW163" s="1155"/>
      <c r="DX163" s="1155"/>
      <c r="DY163" s="1155"/>
      <c r="DZ163" s="1155"/>
      <c r="EA163" s="1155"/>
      <c r="EB163" s="1155"/>
      <c r="EC163" s="1156"/>
      <c r="ED163" s="1174"/>
      <c r="EE163" s="1174"/>
      <c r="EF163" s="1174"/>
      <c r="EG163" s="1174"/>
      <c r="EH163" s="1174"/>
      <c r="EI163" s="1174"/>
      <c r="EJ163" s="1174"/>
      <c r="EK163" s="1177">
        <f>COUNTIF(CY163:EC163,"●")</f>
        <v>0</v>
      </c>
      <c r="EL163" s="1158">
        <f>+EK163+EL155</f>
        <v>0</v>
      </c>
      <c r="EN163" s="1840"/>
      <c r="EO163" s="734" t="s">
        <v>925</v>
      </c>
      <c r="EP163" s="740">
        <f>IFERROR(+EP162/EP161,"")</f>
        <v>0</v>
      </c>
      <c r="EQ163" s="741" t="str">
        <f>IF(EP163="","",IF(EP163&gt;=0.285,"4週8休以上",IF(EP163&gt;=0.25,"4週7休以上4週8休未満",IF(EP163&gt;=0.214,"4週6休以上4週7休未満",IF(0.214&gt;EP163,"4週6休未満")))))</f>
        <v>4週6休未満</v>
      </c>
      <c r="ER163" s="752"/>
      <c r="ES163" s="752"/>
      <c r="ET163" s="752"/>
      <c r="EU163" s="752"/>
      <c r="EV163" s="752"/>
      <c r="EW163" s="752"/>
    </row>
    <row r="164" spans="1:153" s="729" customFormat="1" ht="14.25" thickBot="1">
      <c r="A164" s="1139"/>
      <c r="C164" s="778" t="s">
        <v>1956</v>
      </c>
      <c r="D164" s="1846"/>
      <c r="E164" s="1847"/>
      <c r="F164" s="1847"/>
      <c r="G164" s="1847"/>
      <c r="H164" s="1848"/>
      <c r="I164" s="1843" t="str">
        <f>IF(COUNTIF(I163:O163,"")&gt;=7,"",IF(COUNTIF(I163:O163,"●")&gt;=2,"OK","OUT"))</f>
        <v/>
      </c>
      <c r="J164" s="1844"/>
      <c r="K164" s="1844"/>
      <c r="L164" s="1844"/>
      <c r="M164" s="1844"/>
      <c r="N164" s="1844"/>
      <c r="O164" s="1845"/>
      <c r="P164" s="1843" t="str">
        <f>IF(COUNTIF(P163:V163,"")&gt;=7,"",IF(COUNTIF(P163:V163,"●")&gt;=2,"OK","OUT"))</f>
        <v/>
      </c>
      <c r="Q164" s="1844"/>
      <c r="R164" s="1844"/>
      <c r="S164" s="1844"/>
      <c r="T164" s="1844"/>
      <c r="U164" s="1844"/>
      <c r="V164" s="1845"/>
      <c r="W164" s="1843" t="str">
        <f>IF(COUNTIF(W163:AC163,"")&gt;=7,"",IF(COUNTIF(W163:AC163,"●")&gt;=2,"OK","OUT"))</f>
        <v/>
      </c>
      <c r="X164" s="1844"/>
      <c r="Y164" s="1844"/>
      <c r="Z164" s="1844"/>
      <c r="AA164" s="1844"/>
      <c r="AB164" s="1844"/>
      <c r="AC164" s="1845"/>
      <c r="AD164" s="1843" t="str">
        <f>IF(COUNTIF(AD163:AJ163,"")&gt;=7,"",IF(COUNTIF(AD163:AJ163,"●")&gt;=2,"OK","OUT"))</f>
        <v/>
      </c>
      <c r="AE164" s="1844"/>
      <c r="AF164" s="1844"/>
      <c r="AG164" s="1844"/>
      <c r="AH164" s="1844"/>
      <c r="AI164" s="1844"/>
      <c r="AJ164" s="1845"/>
      <c r="AK164" s="1846"/>
      <c r="AL164" s="1847"/>
      <c r="AM164" s="1847"/>
      <c r="AN164" s="1847"/>
      <c r="AO164" s="1847"/>
      <c r="AP164" s="779"/>
      <c r="AQ164" s="780"/>
      <c r="AS164" s="1841"/>
      <c r="AT164" s="773" t="s">
        <v>1957</v>
      </c>
      <c r="AU164" s="1162" t="str">
        <f>IF(COUNTIF(D164:AO164,"OUT")&gt;=1,"OUT","OK")</f>
        <v>OK</v>
      </c>
      <c r="AV164" s="1153"/>
      <c r="AX164" s="752"/>
      <c r="AY164" s="752"/>
      <c r="AZ164" s="752"/>
      <c r="BB164" s="778" t="s">
        <v>1956</v>
      </c>
      <c r="BC164" s="1846"/>
      <c r="BD164" s="1847"/>
      <c r="BE164" s="1847"/>
      <c r="BF164" s="1847"/>
      <c r="BG164" s="1848"/>
      <c r="BH164" s="1843" t="str">
        <f>IF(COUNTIF(BH163:BN163,"")&gt;=7,"",IF(COUNTIF(BH163:BN163,"●")&gt;=2,"OK","OUT"))</f>
        <v/>
      </c>
      <c r="BI164" s="1844"/>
      <c r="BJ164" s="1844"/>
      <c r="BK164" s="1844"/>
      <c r="BL164" s="1844"/>
      <c r="BM164" s="1844"/>
      <c r="BN164" s="1845"/>
      <c r="BO164" s="1843" t="str">
        <f>IF(COUNTIF(BO163:BU163,"")&gt;=7,"",IF(COUNTIF(BO163:BU163,"●")&gt;=2,"OK","OUT"))</f>
        <v/>
      </c>
      <c r="BP164" s="1844"/>
      <c r="BQ164" s="1844"/>
      <c r="BR164" s="1844"/>
      <c r="BS164" s="1844"/>
      <c r="BT164" s="1844"/>
      <c r="BU164" s="1845"/>
      <c r="BV164" s="1843" t="str">
        <f>IF(COUNTIF(BV163:CB163,"")&gt;=7,"",IF(COUNTIF(BV163:CB163,"●")&gt;=2,"OK","OUT"))</f>
        <v/>
      </c>
      <c r="BW164" s="1844"/>
      <c r="BX164" s="1844"/>
      <c r="BY164" s="1844"/>
      <c r="BZ164" s="1844"/>
      <c r="CA164" s="1844"/>
      <c r="CB164" s="1845"/>
      <c r="CC164" s="1843" t="str">
        <f>IF(COUNTIF(CC163:CI163,"")&gt;=7,"",IF(COUNTIF(CC163:CI163,"●")&gt;=2,"OK","OUT"))</f>
        <v/>
      </c>
      <c r="CD164" s="1844"/>
      <c r="CE164" s="1844"/>
      <c r="CF164" s="1844"/>
      <c r="CG164" s="1844"/>
      <c r="CH164" s="1844"/>
      <c r="CI164" s="1845"/>
      <c r="CJ164" s="1846"/>
      <c r="CK164" s="1847"/>
      <c r="CL164" s="1847"/>
      <c r="CM164" s="1847"/>
      <c r="CN164" s="1847"/>
      <c r="CO164" s="779"/>
      <c r="CP164" s="780"/>
      <c r="CR164" s="1841"/>
      <c r="CS164" s="773" t="s">
        <v>1957</v>
      </c>
      <c r="CT164" s="1162" t="str">
        <f>IF(COUNTIF(BC164:CN164,"OUT")&gt;=1,"OUT","OK")</f>
        <v>OK</v>
      </c>
      <c r="CU164" s="1153"/>
      <c r="CV164" s="1139"/>
      <c r="CX164" s="778" t="s">
        <v>1956</v>
      </c>
      <c r="CY164" s="1846"/>
      <c r="CZ164" s="1847"/>
      <c r="DA164" s="1847"/>
      <c r="DB164" s="1847"/>
      <c r="DC164" s="1848"/>
      <c r="DD164" s="1843" t="str">
        <f>IF(COUNTIF(DD163:DJ163,"")&gt;=7,"",IF(COUNTIF(DD163:DJ163,"●")&gt;=2,"OK","OUT"))</f>
        <v/>
      </c>
      <c r="DE164" s="1844"/>
      <c r="DF164" s="1844"/>
      <c r="DG164" s="1844"/>
      <c r="DH164" s="1844"/>
      <c r="DI164" s="1844"/>
      <c r="DJ164" s="1845"/>
      <c r="DK164" s="1843" t="str">
        <f>IF(COUNTIF(DK163:DQ163,"")&gt;=7,"",IF(COUNTIF(DK163:DQ163,"●")&gt;=2,"OK","OUT"))</f>
        <v/>
      </c>
      <c r="DL164" s="1844"/>
      <c r="DM164" s="1844"/>
      <c r="DN164" s="1844"/>
      <c r="DO164" s="1844"/>
      <c r="DP164" s="1844"/>
      <c r="DQ164" s="1845"/>
      <c r="DR164" s="1843" t="str">
        <f>IF(COUNTIF(DR163:DX163,"")&gt;=7,"",IF(COUNTIF(DR163:DX163,"●")&gt;=2,"OK","OUT"))</f>
        <v/>
      </c>
      <c r="DS164" s="1844"/>
      <c r="DT164" s="1844"/>
      <c r="DU164" s="1844"/>
      <c r="DV164" s="1844"/>
      <c r="DW164" s="1844"/>
      <c r="DX164" s="1845"/>
      <c r="DY164" s="1843" t="str">
        <f>IF(COUNTIF(DY163:EE163,"")&gt;=7,"",IF(COUNTIF(DY163:EE163,"●")&gt;=2,"OK","OUT"))</f>
        <v/>
      </c>
      <c r="DZ164" s="1844"/>
      <c r="EA164" s="1844"/>
      <c r="EB164" s="1844"/>
      <c r="EC164" s="1844"/>
      <c r="ED164" s="1844"/>
      <c r="EE164" s="1845"/>
      <c r="EF164" s="1846"/>
      <c r="EG164" s="1847"/>
      <c r="EH164" s="1847"/>
      <c r="EI164" s="1847"/>
      <c r="EJ164" s="1847"/>
      <c r="EK164" s="779"/>
      <c r="EL164" s="780"/>
      <c r="EN164" s="1841"/>
      <c r="EO164" s="773" t="s">
        <v>1957</v>
      </c>
      <c r="EP164" s="1162" t="str">
        <f>IF(COUNTIF(CY164:EJ164,"OUT")&gt;=1,"OUT","OK")</f>
        <v>OK</v>
      </c>
      <c r="EQ164" s="1153"/>
      <c r="ER164" s="752"/>
      <c r="ES164" s="752"/>
      <c r="ET164" s="752"/>
      <c r="EU164" s="752"/>
      <c r="EV164" s="752"/>
      <c r="EW164" s="752"/>
    </row>
    <row r="165" spans="1:153" ht="14.25" thickBot="1">
      <c r="A165" s="1139" t="str">
        <f t="shared" si="2099"/>
        <v>対象期間</v>
      </c>
      <c r="AF165" s="1129"/>
      <c r="AH165" s="1131"/>
      <c r="AI165" s="1131"/>
      <c r="AJ165" s="1131"/>
      <c r="AK165" s="1131"/>
      <c r="AL165" s="1131"/>
      <c r="AM165" s="1131"/>
      <c r="AN165" s="1131"/>
      <c r="AO165" s="1131"/>
      <c r="AX165" s="708"/>
      <c r="AY165" s="708"/>
      <c r="AZ165" s="708"/>
      <c r="CE165" s="1129"/>
      <c r="CG165" s="1131"/>
      <c r="CH165" s="1131"/>
      <c r="CI165" s="1131"/>
      <c r="CJ165" s="1131"/>
      <c r="CK165" s="1131"/>
      <c r="CL165" s="1131"/>
      <c r="CM165" s="1131"/>
      <c r="CN165" s="1131"/>
      <c r="CV165" s="1139" t="str">
        <f t="shared" si="2100"/>
        <v>対象期間</v>
      </c>
      <c r="EA165" s="1129"/>
      <c r="EC165" s="1131"/>
      <c r="ED165" s="1131"/>
      <c r="EE165" s="1131"/>
      <c r="EF165" s="1131"/>
      <c r="EG165" s="1131"/>
      <c r="EH165" s="1131"/>
      <c r="EI165" s="1131"/>
      <c r="EJ165" s="1131"/>
      <c r="ER165" s="708"/>
      <c r="ES165" s="708"/>
      <c r="ET165" s="708"/>
      <c r="EU165" s="708"/>
      <c r="EV165" s="708"/>
      <c r="EW165" s="708"/>
    </row>
    <row r="166" spans="1:153" ht="13.5" customHeight="1">
      <c r="A166" s="1139" t="str">
        <f t="shared" ref="A166:A173" si="2215">IF($AU$166="","","対象期間")</f>
        <v>対象期間</v>
      </c>
      <c r="C166" s="733" t="s">
        <v>917</v>
      </c>
      <c r="D166" s="1819">
        <f>D158+MONTH(1)</f>
        <v>11</v>
      </c>
      <c r="E166" s="1820"/>
      <c r="F166" s="1820"/>
      <c r="G166" s="1820"/>
      <c r="H166" s="1820"/>
      <c r="I166" s="1820"/>
      <c r="J166" s="1820"/>
      <c r="K166" s="1820"/>
      <c r="L166" s="1820"/>
      <c r="M166" s="1820"/>
      <c r="N166" s="1820"/>
      <c r="O166" s="1820"/>
      <c r="P166" s="1820"/>
      <c r="Q166" s="1820"/>
      <c r="R166" s="1820"/>
      <c r="S166" s="1820"/>
      <c r="T166" s="1820"/>
      <c r="U166" s="1820"/>
      <c r="V166" s="1820"/>
      <c r="W166" s="1820"/>
      <c r="X166" s="1820"/>
      <c r="Y166" s="1820"/>
      <c r="Z166" s="1820"/>
      <c r="AA166" s="1820"/>
      <c r="AB166" s="1820"/>
      <c r="AC166" s="1820"/>
      <c r="AD166" s="1820"/>
      <c r="AE166" s="1820"/>
      <c r="AF166" s="1820"/>
      <c r="AG166" s="1820"/>
      <c r="AH166" s="1836">
        <f>D166+1</f>
        <v>12</v>
      </c>
      <c r="AI166" s="1837"/>
      <c r="AJ166" s="1837"/>
      <c r="AK166" s="1837"/>
      <c r="AL166" s="1837"/>
      <c r="AM166" s="1837"/>
      <c r="AN166" s="1837"/>
      <c r="AO166" s="1842"/>
      <c r="AP166" s="1821" t="s">
        <v>918</v>
      </c>
      <c r="AQ166" s="1824" t="s">
        <v>919</v>
      </c>
      <c r="AS166" s="1827" t="s">
        <v>920</v>
      </c>
      <c r="AT166" s="734" t="s">
        <v>921</v>
      </c>
      <c r="AU166" s="735">
        <f>IF(IF(MONTH(入力表!$E$6)=12,YEAR(入力表!$E$6)+1&amp;"01",YEAR(入力表!$E$6)&amp;TEXT(MONTH(入力表!$E$6)+1,"00"))&gt;YEAR($D166)&amp;TEXT(MONTH($D166),"00"),COUNTIF(D170:AH170,"")+COUNTIF(D170:AH170,"○"),"")</f>
        <v>31</v>
      </c>
      <c r="AV166" s="1137"/>
      <c r="AX166" s="708"/>
      <c r="AY166" s="708"/>
      <c r="AZ166" s="708"/>
      <c r="BB166" s="733" t="s">
        <v>917</v>
      </c>
      <c r="BC166" s="1819">
        <f>BC158+MONTH(1)</f>
        <v>11</v>
      </c>
      <c r="BD166" s="1820"/>
      <c r="BE166" s="1820"/>
      <c r="BF166" s="1820"/>
      <c r="BG166" s="1820"/>
      <c r="BH166" s="1820"/>
      <c r="BI166" s="1820"/>
      <c r="BJ166" s="1820"/>
      <c r="BK166" s="1820"/>
      <c r="BL166" s="1820"/>
      <c r="BM166" s="1820"/>
      <c r="BN166" s="1820"/>
      <c r="BO166" s="1820"/>
      <c r="BP166" s="1820"/>
      <c r="BQ166" s="1820"/>
      <c r="BR166" s="1820"/>
      <c r="BS166" s="1820"/>
      <c r="BT166" s="1820"/>
      <c r="BU166" s="1820"/>
      <c r="BV166" s="1820"/>
      <c r="BW166" s="1820"/>
      <c r="BX166" s="1820"/>
      <c r="BY166" s="1820"/>
      <c r="BZ166" s="1820"/>
      <c r="CA166" s="1820"/>
      <c r="CB166" s="1820"/>
      <c r="CC166" s="1820"/>
      <c r="CD166" s="1820"/>
      <c r="CE166" s="1820"/>
      <c r="CF166" s="1820"/>
      <c r="CG166" s="1836">
        <f>BC166+1</f>
        <v>12</v>
      </c>
      <c r="CH166" s="1837"/>
      <c r="CI166" s="1837"/>
      <c r="CJ166" s="1837"/>
      <c r="CK166" s="1837"/>
      <c r="CL166" s="1837"/>
      <c r="CM166" s="1837"/>
      <c r="CN166" s="1842"/>
      <c r="CO166" s="1821" t="s">
        <v>918</v>
      </c>
      <c r="CP166" s="1824" t="s">
        <v>919</v>
      </c>
      <c r="CR166" s="1827" t="s">
        <v>920</v>
      </c>
      <c r="CS166" s="734" t="s">
        <v>921</v>
      </c>
      <c r="CT166" s="735">
        <f>IF(IF(MONTH(入力表!$E$6)=12,YEAR(入力表!$E$6)+1&amp;"01",YEAR(入力表!$E$6)&amp;TEXT(MONTH(入力表!$E$6)+1,"00"))&gt;YEAR($D166)&amp;TEXT(MONTH($D166),"00"),COUNTIF(BC170:CG170,"")+COUNTIF(BC170:CG170,"○"),"")</f>
        <v>31</v>
      </c>
      <c r="CU166" s="1137"/>
      <c r="CV166" s="1139" t="str">
        <f t="shared" ref="CV166:CV173" si="2216">IF($AU$166="","","対象期間")</f>
        <v>対象期間</v>
      </c>
      <c r="CX166" s="733" t="s">
        <v>917</v>
      </c>
      <c r="CY166" s="1819">
        <f>CY158+MONTH(1)</f>
        <v>11</v>
      </c>
      <c r="CZ166" s="1820"/>
      <c r="DA166" s="1820"/>
      <c r="DB166" s="1820"/>
      <c r="DC166" s="1820"/>
      <c r="DD166" s="1820"/>
      <c r="DE166" s="1820"/>
      <c r="DF166" s="1820"/>
      <c r="DG166" s="1820"/>
      <c r="DH166" s="1820"/>
      <c r="DI166" s="1820"/>
      <c r="DJ166" s="1820"/>
      <c r="DK166" s="1820"/>
      <c r="DL166" s="1820"/>
      <c r="DM166" s="1820"/>
      <c r="DN166" s="1820"/>
      <c r="DO166" s="1820"/>
      <c r="DP166" s="1820"/>
      <c r="DQ166" s="1820"/>
      <c r="DR166" s="1820"/>
      <c r="DS166" s="1820"/>
      <c r="DT166" s="1820"/>
      <c r="DU166" s="1820"/>
      <c r="DV166" s="1820"/>
      <c r="DW166" s="1820"/>
      <c r="DX166" s="1820"/>
      <c r="DY166" s="1820"/>
      <c r="DZ166" s="1820"/>
      <c r="EA166" s="1820"/>
      <c r="EB166" s="1820"/>
      <c r="EC166" s="1836">
        <f>CY166+1</f>
        <v>12</v>
      </c>
      <c r="ED166" s="1837"/>
      <c r="EE166" s="1837"/>
      <c r="EF166" s="1837"/>
      <c r="EG166" s="1837"/>
      <c r="EH166" s="1837"/>
      <c r="EI166" s="1837"/>
      <c r="EJ166" s="1842"/>
      <c r="EK166" s="1821" t="s">
        <v>918</v>
      </c>
      <c r="EL166" s="1824" t="s">
        <v>919</v>
      </c>
      <c r="EN166" s="1827" t="s">
        <v>920</v>
      </c>
      <c r="EO166" s="734" t="s">
        <v>921</v>
      </c>
      <c r="EP166" s="735">
        <f>IF(IF(MONTH(入力表!$E$6)=12,YEAR(入力表!$E$6)+1&amp;"01",YEAR(入力表!$E$6)&amp;TEXT(MONTH(入力表!$E$6)+1,"00"))&gt;YEAR($D166)&amp;TEXT(MONTH($D166),"00"),COUNTIF(CY170:EC170,"")+COUNTIF(CY170:EC170,"○"),"")</f>
        <v>31</v>
      </c>
      <c r="EQ166" s="1137"/>
      <c r="ER166" s="708"/>
      <c r="ES166" s="708"/>
      <c r="ET166" s="708"/>
      <c r="EU166" s="708"/>
      <c r="EV166" s="708"/>
      <c r="EW166" s="708"/>
    </row>
    <row r="167" spans="1:153" ht="14.25" thickBot="1">
      <c r="A167" s="1139" t="str">
        <f t="shared" si="2215"/>
        <v>対象期間</v>
      </c>
      <c r="C167" s="736" t="s">
        <v>922</v>
      </c>
      <c r="D167" s="774">
        <f>DATE($M$7,D166,1)</f>
        <v>45962</v>
      </c>
      <c r="E167" s="774">
        <f>D167+1</f>
        <v>45963</v>
      </c>
      <c r="F167" s="774">
        <f t="shared" ref="F167" si="2217">E167+1</f>
        <v>45964</v>
      </c>
      <c r="G167" s="737">
        <f t="shared" ref="G167" si="2218">F167+1</f>
        <v>45965</v>
      </c>
      <c r="H167" s="737">
        <f t="shared" ref="H167" si="2219">G167+1</f>
        <v>45966</v>
      </c>
      <c r="I167" s="737">
        <f t="shared" ref="I167" si="2220">H167+1</f>
        <v>45967</v>
      </c>
      <c r="J167" s="737">
        <f t="shared" ref="J167" si="2221">I167+1</f>
        <v>45968</v>
      </c>
      <c r="K167" s="737">
        <f t="shared" ref="K167" si="2222">J167+1</f>
        <v>45969</v>
      </c>
      <c r="L167" s="737">
        <f t="shared" ref="L167" si="2223">K167+1</f>
        <v>45970</v>
      </c>
      <c r="M167" s="737">
        <f t="shared" ref="M167" si="2224">L167+1</f>
        <v>45971</v>
      </c>
      <c r="N167" s="737">
        <f t="shared" ref="N167" si="2225">M167+1</f>
        <v>45972</v>
      </c>
      <c r="O167" s="737">
        <f t="shared" ref="O167" si="2226">N167+1</f>
        <v>45973</v>
      </c>
      <c r="P167" s="737">
        <f t="shared" ref="P167" si="2227">O167+1</f>
        <v>45974</v>
      </c>
      <c r="Q167" s="737">
        <f t="shared" ref="Q167" si="2228">P167+1</f>
        <v>45975</v>
      </c>
      <c r="R167" s="737">
        <f t="shared" ref="R167" si="2229">Q167+1</f>
        <v>45976</v>
      </c>
      <c r="S167" s="737">
        <f t="shared" ref="S167" si="2230">R167+1</f>
        <v>45977</v>
      </c>
      <c r="T167" s="737">
        <f t="shared" ref="T167" si="2231">S167+1</f>
        <v>45978</v>
      </c>
      <c r="U167" s="737">
        <f t="shared" ref="U167" si="2232">T167+1</f>
        <v>45979</v>
      </c>
      <c r="V167" s="737">
        <f t="shared" ref="V167" si="2233">U167+1</f>
        <v>45980</v>
      </c>
      <c r="W167" s="737">
        <f t="shared" ref="W167" si="2234">V167+1</f>
        <v>45981</v>
      </c>
      <c r="X167" s="737">
        <f t="shared" ref="X167" si="2235">W167+1</f>
        <v>45982</v>
      </c>
      <c r="Y167" s="737">
        <f t="shared" ref="Y167" si="2236">X167+1</f>
        <v>45983</v>
      </c>
      <c r="Z167" s="737">
        <f t="shared" ref="Z167" si="2237">Y167+1</f>
        <v>45984</v>
      </c>
      <c r="AA167" s="737">
        <f t="shared" ref="AA167" si="2238">Z167+1</f>
        <v>45985</v>
      </c>
      <c r="AB167" s="737">
        <f t="shared" ref="AB167" si="2239">AA167+1</f>
        <v>45986</v>
      </c>
      <c r="AC167" s="737">
        <f t="shared" ref="AC167" si="2240">AB167+1</f>
        <v>45987</v>
      </c>
      <c r="AD167" s="737">
        <f t="shared" ref="AD167" si="2241">AC167+1</f>
        <v>45988</v>
      </c>
      <c r="AE167" s="737">
        <f t="shared" ref="AE167" si="2242">AD167+1</f>
        <v>45989</v>
      </c>
      <c r="AF167" s="737">
        <f t="shared" ref="AF167" si="2243">AE167+1</f>
        <v>45990</v>
      </c>
      <c r="AG167" s="1148">
        <f t="shared" ref="AG167" si="2244">AF167+1</f>
        <v>45991</v>
      </c>
      <c r="AH167" s="1168">
        <f t="shared" ref="AH167" si="2245">AG167+1</f>
        <v>45992</v>
      </c>
      <c r="AI167" s="1168">
        <f t="shared" ref="AI167" si="2246">AH167+1</f>
        <v>45993</v>
      </c>
      <c r="AJ167" s="1168">
        <f t="shared" ref="AJ167" si="2247">AI167+1</f>
        <v>45994</v>
      </c>
      <c r="AK167" s="1168">
        <f t="shared" ref="AK167" si="2248">AJ167+1</f>
        <v>45995</v>
      </c>
      <c r="AL167" s="1168">
        <f t="shared" ref="AL167" si="2249">AK167+1</f>
        <v>45996</v>
      </c>
      <c r="AM167" s="1168">
        <f t="shared" ref="AM167" si="2250">AL167+1</f>
        <v>45997</v>
      </c>
      <c r="AN167" s="1168">
        <f t="shared" ref="AN167" si="2251">AM167+1</f>
        <v>45998</v>
      </c>
      <c r="AO167" s="1168">
        <f t="shared" ref="AO167" si="2252">AN167+1</f>
        <v>45999</v>
      </c>
      <c r="AP167" s="1822"/>
      <c r="AQ167" s="1825"/>
      <c r="AS167" s="1827"/>
      <c r="AT167" s="734" t="s">
        <v>923</v>
      </c>
      <c r="AU167" s="739">
        <f>IF(IF(MONTH(入力表!$E$6)=12,YEAR(入力表!$E$6)+1&amp;"01",YEAR(入力表!$E$6)&amp;TEXT(MONTH(入力表!$E$6)+1,"00"))&gt;YEAR($D166)&amp;TEXT(MONTH($D166),"00"),COUNTIF(D170:AH170,"○"),"")</f>
        <v>0</v>
      </c>
      <c r="AX167" s="708"/>
      <c r="AY167" s="708"/>
      <c r="AZ167" s="708"/>
      <c r="BB167" s="736" t="s">
        <v>922</v>
      </c>
      <c r="BC167" s="774">
        <f>DATE($M$7,BC166,1)</f>
        <v>45962</v>
      </c>
      <c r="BD167" s="774">
        <f>BC167+1</f>
        <v>45963</v>
      </c>
      <c r="BE167" s="774">
        <f t="shared" ref="BE167" si="2253">BD167+1</f>
        <v>45964</v>
      </c>
      <c r="BF167" s="737">
        <f t="shared" ref="BF167" si="2254">BE167+1</f>
        <v>45965</v>
      </c>
      <c r="BG167" s="737">
        <f t="shared" ref="BG167" si="2255">BF167+1</f>
        <v>45966</v>
      </c>
      <c r="BH167" s="737">
        <f t="shared" ref="BH167" si="2256">BG167+1</f>
        <v>45967</v>
      </c>
      <c r="BI167" s="737">
        <f t="shared" ref="BI167" si="2257">BH167+1</f>
        <v>45968</v>
      </c>
      <c r="BJ167" s="737">
        <f t="shared" ref="BJ167" si="2258">BI167+1</f>
        <v>45969</v>
      </c>
      <c r="BK167" s="737">
        <f t="shared" ref="BK167" si="2259">BJ167+1</f>
        <v>45970</v>
      </c>
      <c r="BL167" s="737">
        <f t="shared" ref="BL167" si="2260">BK167+1</f>
        <v>45971</v>
      </c>
      <c r="BM167" s="737">
        <f t="shared" ref="BM167" si="2261">BL167+1</f>
        <v>45972</v>
      </c>
      <c r="BN167" s="737">
        <f t="shared" ref="BN167" si="2262">BM167+1</f>
        <v>45973</v>
      </c>
      <c r="BO167" s="737">
        <f t="shared" ref="BO167" si="2263">BN167+1</f>
        <v>45974</v>
      </c>
      <c r="BP167" s="737">
        <f t="shared" ref="BP167" si="2264">BO167+1</f>
        <v>45975</v>
      </c>
      <c r="BQ167" s="737">
        <f t="shared" ref="BQ167" si="2265">BP167+1</f>
        <v>45976</v>
      </c>
      <c r="BR167" s="737">
        <f t="shared" ref="BR167" si="2266">BQ167+1</f>
        <v>45977</v>
      </c>
      <c r="BS167" s="737">
        <f t="shared" ref="BS167" si="2267">BR167+1</f>
        <v>45978</v>
      </c>
      <c r="BT167" s="737">
        <f t="shared" ref="BT167" si="2268">BS167+1</f>
        <v>45979</v>
      </c>
      <c r="BU167" s="737">
        <f t="shared" ref="BU167" si="2269">BT167+1</f>
        <v>45980</v>
      </c>
      <c r="BV167" s="737">
        <f t="shared" ref="BV167" si="2270">BU167+1</f>
        <v>45981</v>
      </c>
      <c r="BW167" s="737">
        <f t="shared" ref="BW167" si="2271">BV167+1</f>
        <v>45982</v>
      </c>
      <c r="BX167" s="737">
        <f t="shared" ref="BX167" si="2272">BW167+1</f>
        <v>45983</v>
      </c>
      <c r="BY167" s="737">
        <f t="shared" ref="BY167" si="2273">BX167+1</f>
        <v>45984</v>
      </c>
      <c r="BZ167" s="737">
        <f t="shared" ref="BZ167" si="2274">BY167+1</f>
        <v>45985</v>
      </c>
      <c r="CA167" s="737">
        <f t="shared" ref="CA167" si="2275">BZ167+1</f>
        <v>45986</v>
      </c>
      <c r="CB167" s="737">
        <f t="shared" ref="CB167" si="2276">CA167+1</f>
        <v>45987</v>
      </c>
      <c r="CC167" s="737">
        <f t="shared" ref="CC167" si="2277">CB167+1</f>
        <v>45988</v>
      </c>
      <c r="CD167" s="737">
        <f t="shared" ref="CD167" si="2278">CC167+1</f>
        <v>45989</v>
      </c>
      <c r="CE167" s="737">
        <f t="shared" ref="CE167" si="2279">CD167+1</f>
        <v>45990</v>
      </c>
      <c r="CF167" s="1148">
        <f t="shared" ref="CF167" si="2280">CE167+1</f>
        <v>45991</v>
      </c>
      <c r="CG167" s="1168">
        <f t="shared" ref="CG167" si="2281">CF167+1</f>
        <v>45992</v>
      </c>
      <c r="CH167" s="1168">
        <f t="shared" ref="CH167" si="2282">CG167+1</f>
        <v>45993</v>
      </c>
      <c r="CI167" s="1168">
        <f t="shared" ref="CI167" si="2283">CH167+1</f>
        <v>45994</v>
      </c>
      <c r="CJ167" s="1168">
        <f t="shared" ref="CJ167" si="2284">CI167+1</f>
        <v>45995</v>
      </c>
      <c r="CK167" s="1168">
        <f t="shared" ref="CK167" si="2285">CJ167+1</f>
        <v>45996</v>
      </c>
      <c r="CL167" s="1168">
        <f t="shared" ref="CL167" si="2286">CK167+1</f>
        <v>45997</v>
      </c>
      <c r="CM167" s="1168">
        <f t="shared" ref="CM167" si="2287">CL167+1</f>
        <v>45998</v>
      </c>
      <c r="CN167" s="1168">
        <f t="shared" ref="CN167" si="2288">CM167+1</f>
        <v>45999</v>
      </c>
      <c r="CO167" s="1822"/>
      <c r="CP167" s="1825"/>
      <c r="CR167" s="1827"/>
      <c r="CS167" s="734" t="s">
        <v>923</v>
      </c>
      <c r="CT167" s="739">
        <f>IF(IF(MONTH(入力表!$E$6)=12,YEAR(入力表!$E$6)+1&amp;"01",YEAR(入力表!$E$6)&amp;TEXT(MONTH(入力表!$E$6)+1,"00"))&gt;YEAR($D166)&amp;TEXT(MONTH($D166),"00"),COUNTIF(BC170:CG170,"○"),"")</f>
        <v>0</v>
      </c>
      <c r="CV167" s="1139" t="str">
        <f t="shared" si="2216"/>
        <v>対象期間</v>
      </c>
      <c r="CX167" s="736" t="s">
        <v>922</v>
      </c>
      <c r="CY167" s="774">
        <f>DATE($M$7,CY166,1)</f>
        <v>45962</v>
      </c>
      <c r="CZ167" s="774">
        <f>CY167+1</f>
        <v>45963</v>
      </c>
      <c r="DA167" s="774">
        <f t="shared" ref="DA167" si="2289">CZ167+1</f>
        <v>45964</v>
      </c>
      <c r="DB167" s="737">
        <f t="shared" ref="DB167" si="2290">DA167+1</f>
        <v>45965</v>
      </c>
      <c r="DC167" s="737">
        <f t="shared" ref="DC167" si="2291">DB167+1</f>
        <v>45966</v>
      </c>
      <c r="DD167" s="737">
        <f t="shared" ref="DD167" si="2292">DC167+1</f>
        <v>45967</v>
      </c>
      <c r="DE167" s="737">
        <f t="shared" ref="DE167" si="2293">DD167+1</f>
        <v>45968</v>
      </c>
      <c r="DF167" s="737">
        <f t="shared" ref="DF167" si="2294">DE167+1</f>
        <v>45969</v>
      </c>
      <c r="DG167" s="737">
        <f t="shared" ref="DG167" si="2295">DF167+1</f>
        <v>45970</v>
      </c>
      <c r="DH167" s="737">
        <f t="shared" ref="DH167" si="2296">DG167+1</f>
        <v>45971</v>
      </c>
      <c r="DI167" s="737">
        <f t="shared" ref="DI167" si="2297">DH167+1</f>
        <v>45972</v>
      </c>
      <c r="DJ167" s="737">
        <f t="shared" ref="DJ167" si="2298">DI167+1</f>
        <v>45973</v>
      </c>
      <c r="DK167" s="737">
        <f t="shared" ref="DK167" si="2299">DJ167+1</f>
        <v>45974</v>
      </c>
      <c r="DL167" s="737">
        <f t="shared" ref="DL167" si="2300">DK167+1</f>
        <v>45975</v>
      </c>
      <c r="DM167" s="737">
        <f t="shared" ref="DM167" si="2301">DL167+1</f>
        <v>45976</v>
      </c>
      <c r="DN167" s="737">
        <f t="shared" ref="DN167" si="2302">DM167+1</f>
        <v>45977</v>
      </c>
      <c r="DO167" s="737">
        <f t="shared" ref="DO167" si="2303">DN167+1</f>
        <v>45978</v>
      </c>
      <c r="DP167" s="737">
        <f t="shared" ref="DP167" si="2304">DO167+1</f>
        <v>45979</v>
      </c>
      <c r="DQ167" s="737">
        <f t="shared" ref="DQ167" si="2305">DP167+1</f>
        <v>45980</v>
      </c>
      <c r="DR167" s="737">
        <f t="shared" ref="DR167" si="2306">DQ167+1</f>
        <v>45981</v>
      </c>
      <c r="DS167" s="737">
        <f t="shared" ref="DS167" si="2307">DR167+1</f>
        <v>45982</v>
      </c>
      <c r="DT167" s="737">
        <f t="shared" ref="DT167" si="2308">DS167+1</f>
        <v>45983</v>
      </c>
      <c r="DU167" s="737">
        <f t="shared" ref="DU167" si="2309">DT167+1</f>
        <v>45984</v>
      </c>
      <c r="DV167" s="737">
        <f t="shared" ref="DV167" si="2310">DU167+1</f>
        <v>45985</v>
      </c>
      <c r="DW167" s="737">
        <f t="shared" ref="DW167" si="2311">DV167+1</f>
        <v>45986</v>
      </c>
      <c r="DX167" s="737">
        <f t="shared" ref="DX167" si="2312">DW167+1</f>
        <v>45987</v>
      </c>
      <c r="DY167" s="737">
        <f t="shared" ref="DY167" si="2313">DX167+1</f>
        <v>45988</v>
      </c>
      <c r="DZ167" s="737">
        <f t="shared" ref="DZ167" si="2314">DY167+1</f>
        <v>45989</v>
      </c>
      <c r="EA167" s="737">
        <f t="shared" ref="EA167" si="2315">DZ167+1</f>
        <v>45990</v>
      </c>
      <c r="EB167" s="1148">
        <f t="shared" ref="EB167" si="2316">EA167+1</f>
        <v>45991</v>
      </c>
      <c r="EC167" s="1168">
        <f t="shared" ref="EC167" si="2317">EB167+1</f>
        <v>45992</v>
      </c>
      <c r="ED167" s="1168">
        <f t="shared" ref="ED167" si="2318">EC167+1</f>
        <v>45993</v>
      </c>
      <c r="EE167" s="1168">
        <f t="shared" ref="EE167" si="2319">ED167+1</f>
        <v>45994</v>
      </c>
      <c r="EF167" s="1168">
        <f t="shared" ref="EF167" si="2320">EE167+1</f>
        <v>45995</v>
      </c>
      <c r="EG167" s="1168">
        <f t="shared" ref="EG167" si="2321">EF167+1</f>
        <v>45996</v>
      </c>
      <c r="EH167" s="1168">
        <f t="shared" ref="EH167" si="2322">EG167+1</f>
        <v>45997</v>
      </c>
      <c r="EI167" s="1168">
        <f t="shared" ref="EI167" si="2323">EH167+1</f>
        <v>45998</v>
      </c>
      <c r="EJ167" s="1168">
        <f t="shared" ref="EJ167" si="2324">EI167+1</f>
        <v>45999</v>
      </c>
      <c r="EK167" s="1822"/>
      <c r="EL167" s="1825"/>
      <c r="EN167" s="1827"/>
      <c r="EO167" s="734" t="s">
        <v>923</v>
      </c>
      <c r="EP167" s="739">
        <f>IF(IF(MONTH(入力表!$E$6)=12,YEAR(入力表!$E$6)+1&amp;"01",YEAR(入力表!$E$6)&amp;TEXT(MONTH(入力表!$E$6)+1,"00"))&gt;YEAR($D166)&amp;TEXT(MONTH($D166),"00"),COUNTIF(CY170:EC170,"○"),"")</f>
        <v>0</v>
      </c>
      <c r="ER167" s="708"/>
      <c r="ES167" s="708"/>
      <c r="ET167" s="708"/>
      <c r="EU167" s="708"/>
      <c r="EV167" s="708"/>
      <c r="EW167" s="708"/>
    </row>
    <row r="168" spans="1:153" ht="14.25" thickBot="1">
      <c r="A168" s="1139" t="str">
        <f t="shared" si="2215"/>
        <v>対象期間</v>
      </c>
      <c r="C168" s="736" t="s">
        <v>924</v>
      </c>
      <c r="D168" s="1146" t="str">
        <f>TEXT(WEEKDAY(+D167),"aaa")</f>
        <v>土</v>
      </c>
      <c r="E168" s="1146" t="str">
        <f>TEXT(WEEKDAY(+E167),"aaa")</f>
        <v>日</v>
      </c>
      <c r="F168" s="1146" t="str">
        <f t="shared" ref="F168:AE168" si="2325">TEXT(WEEKDAY(+F167),"aaa")</f>
        <v>月</v>
      </c>
      <c r="G168" s="1147" t="str">
        <f t="shared" si="2325"/>
        <v>火</v>
      </c>
      <c r="H168" s="1147" t="str">
        <f t="shared" si="2325"/>
        <v>水</v>
      </c>
      <c r="I168" s="1147" t="str">
        <f t="shared" si="2325"/>
        <v>木</v>
      </c>
      <c r="J168" s="1147" t="str">
        <f t="shared" si="2325"/>
        <v>金</v>
      </c>
      <c r="K168" s="1147" t="str">
        <f t="shared" si="2325"/>
        <v>土</v>
      </c>
      <c r="L168" s="1147" t="str">
        <f t="shared" si="2325"/>
        <v>日</v>
      </c>
      <c r="M168" s="1147" t="str">
        <f t="shared" si="2325"/>
        <v>月</v>
      </c>
      <c r="N168" s="1147" t="str">
        <f t="shared" si="2325"/>
        <v>火</v>
      </c>
      <c r="O168" s="1147" t="str">
        <f t="shared" si="2325"/>
        <v>水</v>
      </c>
      <c r="P168" s="1147" t="str">
        <f t="shared" si="2325"/>
        <v>木</v>
      </c>
      <c r="Q168" s="1147" t="str">
        <f t="shared" si="2325"/>
        <v>金</v>
      </c>
      <c r="R168" s="1147" t="str">
        <f t="shared" si="2325"/>
        <v>土</v>
      </c>
      <c r="S168" s="1147" t="str">
        <f t="shared" si="2325"/>
        <v>日</v>
      </c>
      <c r="T168" s="1147" t="str">
        <f t="shared" si="2325"/>
        <v>月</v>
      </c>
      <c r="U168" s="1147" t="str">
        <f t="shared" si="2325"/>
        <v>火</v>
      </c>
      <c r="V168" s="1147" t="str">
        <f t="shared" si="2325"/>
        <v>水</v>
      </c>
      <c r="W168" s="1147" t="str">
        <f t="shared" si="2325"/>
        <v>木</v>
      </c>
      <c r="X168" s="1147" t="str">
        <f t="shared" si="2325"/>
        <v>金</v>
      </c>
      <c r="Y168" s="1147" t="str">
        <f t="shared" si="2325"/>
        <v>土</v>
      </c>
      <c r="Z168" s="1147" t="str">
        <f t="shared" si="2325"/>
        <v>日</v>
      </c>
      <c r="AA168" s="1147" t="str">
        <f t="shared" si="2325"/>
        <v>月</v>
      </c>
      <c r="AB168" s="1147" t="str">
        <f t="shared" si="2325"/>
        <v>火</v>
      </c>
      <c r="AC168" s="1147" t="str">
        <f t="shared" si="2325"/>
        <v>水</v>
      </c>
      <c r="AD168" s="1147" t="str">
        <f t="shared" si="2325"/>
        <v>木</v>
      </c>
      <c r="AE168" s="1147" t="str">
        <f t="shared" si="2325"/>
        <v>金</v>
      </c>
      <c r="AF168" s="1147" t="str">
        <f>IF(AF167="／","／",TEXT(WEEKDAY(+AF167),"aaa"))</f>
        <v>土</v>
      </c>
      <c r="AG168" s="1149" t="str">
        <f t="shared" ref="AG168:AO168" si="2326">IF(AG167="／","／",TEXT(WEEKDAY(+AG167),"aaa"))</f>
        <v>日</v>
      </c>
      <c r="AH168" s="1170" t="str">
        <f t="shared" si="2326"/>
        <v>月</v>
      </c>
      <c r="AI168" s="1170" t="str">
        <f t="shared" si="2326"/>
        <v>火</v>
      </c>
      <c r="AJ168" s="1170" t="str">
        <f t="shared" si="2326"/>
        <v>水</v>
      </c>
      <c r="AK168" s="1170" t="str">
        <f t="shared" si="2326"/>
        <v>木</v>
      </c>
      <c r="AL168" s="1170" t="str">
        <f t="shared" si="2326"/>
        <v>金</v>
      </c>
      <c r="AM168" s="1170" t="str">
        <f t="shared" si="2326"/>
        <v>土</v>
      </c>
      <c r="AN168" s="1170" t="str">
        <f t="shared" si="2326"/>
        <v>日</v>
      </c>
      <c r="AO168" s="1170" t="str">
        <f t="shared" si="2326"/>
        <v>月</v>
      </c>
      <c r="AP168" s="1822"/>
      <c r="AQ168" s="1825"/>
      <c r="AS168" s="1827"/>
      <c r="AT168" s="734" t="s">
        <v>925</v>
      </c>
      <c r="AU168" s="740">
        <f>IFERROR(+AU167/AU166,"")</f>
        <v>0</v>
      </c>
      <c r="AV168" s="741" t="str">
        <f>IF(AU168="","",IF(AU168&gt;=0.285,"4週8休以上",IF(AU168&gt;=0.25,"4週7休以上4週8休未満",IF(AU168&gt;=0.214,"4週6休以上4週7休未満",IF(0.214&gt;AU168,"4週6休未満")))))</f>
        <v>4週6休未満</v>
      </c>
      <c r="AX168" s="708"/>
      <c r="AY168" s="708"/>
      <c r="AZ168" s="708"/>
      <c r="BB168" s="736" t="s">
        <v>924</v>
      </c>
      <c r="BC168" s="1184" t="str">
        <f>TEXT(WEEKDAY(+BC167),"aaa")</f>
        <v>土</v>
      </c>
      <c r="BD168" s="1184" t="str">
        <f>TEXT(WEEKDAY(+BD167),"aaa")</f>
        <v>日</v>
      </c>
      <c r="BE168" s="1184" t="str">
        <f t="shared" ref="BE168:CD168" si="2327">TEXT(WEEKDAY(+BE167),"aaa")</f>
        <v>月</v>
      </c>
      <c r="BF168" s="1185" t="str">
        <f t="shared" si="2327"/>
        <v>火</v>
      </c>
      <c r="BG168" s="1185" t="str">
        <f t="shared" si="2327"/>
        <v>水</v>
      </c>
      <c r="BH168" s="1185" t="str">
        <f t="shared" si="2327"/>
        <v>木</v>
      </c>
      <c r="BI168" s="1185" t="str">
        <f t="shared" si="2327"/>
        <v>金</v>
      </c>
      <c r="BJ168" s="1185" t="str">
        <f t="shared" si="2327"/>
        <v>土</v>
      </c>
      <c r="BK168" s="1185" t="str">
        <f t="shared" si="2327"/>
        <v>日</v>
      </c>
      <c r="BL168" s="1185" t="str">
        <f t="shared" si="2327"/>
        <v>月</v>
      </c>
      <c r="BM168" s="1185" t="str">
        <f t="shared" si="2327"/>
        <v>火</v>
      </c>
      <c r="BN168" s="1185" t="str">
        <f t="shared" si="2327"/>
        <v>水</v>
      </c>
      <c r="BO168" s="1185" t="str">
        <f t="shared" si="2327"/>
        <v>木</v>
      </c>
      <c r="BP168" s="1185" t="str">
        <f t="shared" si="2327"/>
        <v>金</v>
      </c>
      <c r="BQ168" s="1185" t="str">
        <f t="shared" si="2327"/>
        <v>土</v>
      </c>
      <c r="BR168" s="1185" t="str">
        <f t="shared" si="2327"/>
        <v>日</v>
      </c>
      <c r="BS168" s="1185" t="str">
        <f t="shared" si="2327"/>
        <v>月</v>
      </c>
      <c r="BT168" s="1185" t="str">
        <f t="shared" si="2327"/>
        <v>火</v>
      </c>
      <c r="BU168" s="1185" t="str">
        <f t="shared" si="2327"/>
        <v>水</v>
      </c>
      <c r="BV168" s="1185" t="str">
        <f t="shared" si="2327"/>
        <v>木</v>
      </c>
      <c r="BW168" s="1185" t="str">
        <f t="shared" si="2327"/>
        <v>金</v>
      </c>
      <c r="BX168" s="1185" t="str">
        <f t="shared" si="2327"/>
        <v>土</v>
      </c>
      <c r="BY168" s="1185" t="str">
        <f t="shared" si="2327"/>
        <v>日</v>
      </c>
      <c r="BZ168" s="1185" t="str">
        <f t="shared" si="2327"/>
        <v>月</v>
      </c>
      <c r="CA168" s="1185" t="str">
        <f t="shared" si="2327"/>
        <v>火</v>
      </c>
      <c r="CB168" s="1185" t="str">
        <f t="shared" si="2327"/>
        <v>水</v>
      </c>
      <c r="CC168" s="1185" t="str">
        <f t="shared" si="2327"/>
        <v>木</v>
      </c>
      <c r="CD168" s="1185" t="str">
        <f t="shared" si="2327"/>
        <v>金</v>
      </c>
      <c r="CE168" s="1185" t="str">
        <f>IF(CE167="／","／",TEXT(WEEKDAY(+CE167),"aaa"))</f>
        <v>土</v>
      </c>
      <c r="CF168" s="1149" t="str">
        <f t="shared" ref="CF168:CN168" si="2328">IF(CF167="／","／",TEXT(WEEKDAY(+CF167),"aaa"))</f>
        <v>日</v>
      </c>
      <c r="CG168" s="1170" t="str">
        <f t="shared" si="2328"/>
        <v>月</v>
      </c>
      <c r="CH168" s="1170" t="str">
        <f t="shared" si="2328"/>
        <v>火</v>
      </c>
      <c r="CI168" s="1170" t="str">
        <f t="shared" si="2328"/>
        <v>水</v>
      </c>
      <c r="CJ168" s="1170" t="str">
        <f t="shared" si="2328"/>
        <v>木</v>
      </c>
      <c r="CK168" s="1170" t="str">
        <f t="shared" si="2328"/>
        <v>金</v>
      </c>
      <c r="CL168" s="1170" t="str">
        <f t="shared" si="2328"/>
        <v>土</v>
      </c>
      <c r="CM168" s="1170" t="str">
        <f t="shared" si="2328"/>
        <v>日</v>
      </c>
      <c r="CN168" s="1170" t="str">
        <f t="shared" si="2328"/>
        <v>月</v>
      </c>
      <c r="CO168" s="1822"/>
      <c r="CP168" s="1825"/>
      <c r="CR168" s="1827"/>
      <c r="CS168" s="734" t="s">
        <v>925</v>
      </c>
      <c r="CT168" s="740">
        <f>IFERROR(+CT167/CT166,"")</f>
        <v>0</v>
      </c>
      <c r="CU168" s="741" t="str">
        <f>IF(CT168="","",IF(CT168&gt;=0.285,"4週8休以上",IF(CT168&gt;=0.25,"4週7休以上4週8休未満",IF(CT168&gt;=0.214,"4週6休以上4週7休未満",IF(0.214&gt;CT168,"4週6休未満")))))</f>
        <v>4週6休未満</v>
      </c>
      <c r="CV168" s="1139" t="str">
        <f t="shared" si="2216"/>
        <v>対象期間</v>
      </c>
      <c r="CX168" s="736" t="s">
        <v>924</v>
      </c>
      <c r="CY168" s="1184" t="str">
        <f>TEXT(WEEKDAY(+CY167),"aaa")</f>
        <v>土</v>
      </c>
      <c r="CZ168" s="1184" t="str">
        <f>TEXT(WEEKDAY(+CZ167),"aaa")</f>
        <v>日</v>
      </c>
      <c r="DA168" s="1184" t="str">
        <f t="shared" ref="DA168:DZ168" si="2329">TEXT(WEEKDAY(+DA167),"aaa")</f>
        <v>月</v>
      </c>
      <c r="DB168" s="1185" t="str">
        <f t="shared" si="2329"/>
        <v>火</v>
      </c>
      <c r="DC168" s="1185" t="str">
        <f t="shared" si="2329"/>
        <v>水</v>
      </c>
      <c r="DD168" s="1185" t="str">
        <f t="shared" si="2329"/>
        <v>木</v>
      </c>
      <c r="DE168" s="1185" t="str">
        <f t="shared" si="2329"/>
        <v>金</v>
      </c>
      <c r="DF168" s="1185" t="str">
        <f t="shared" si="2329"/>
        <v>土</v>
      </c>
      <c r="DG168" s="1185" t="str">
        <f t="shared" si="2329"/>
        <v>日</v>
      </c>
      <c r="DH168" s="1185" t="str">
        <f t="shared" si="2329"/>
        <v>月</v>
      </c>
      <c r="DI168" s="1185" t="str">
        <f t="shared" si="2329"/>
        <v>火</v>
      </c>
      <c r="DJ168" s="1185" t="str">
        <f t="shared" si="2329"/>
        <v>水</v>
      </c>
      <c r="DK168" s="1185" t="str">
        <f t="shared" si="2329"/>
        <v>木</v>
      </c>
      <c r="DL168" s="1185" t="str">
        <f t="shared" si="2329"/>
        <v>金</v>
      </c>
      <c r="DM168" s="1185" t="str">
        <f t="shared" si="2329"/>
        <v>土</v>
      </c>
      <c r="DN168" s="1185" t="str">
        <f t="shared" si="2329"/>
        <v>日</v>
      </c>
      <c r="DO168" s="1185" t="str">
        <f t="shared" si="2329"/>
        <v>月</v>
      </c>
      <c r="DP168" s="1185" t="str">
        <f t="shared" si="2329"/>
        <v>火</v>
      </c>
      <c r="DQ168" s="1185" t="str">
        <f t="shared" si="2329"/>
        <v>水</v>
      </c>
      <c r="DR168" s="1185" t="str">
        <f t="shared" si="2329"/>
        <v>木</v>
      </c>
      <c r="DS168" s="1185" t="str">
        <f t="shared" si="2329"/>
        <v>金</v>
      </c>
      <c r="DT168" s="1185" t="str">
        <f t="shared" si="2329"/>
        <v>土</v>
      </c>
      <c r="DU168" s="1185" t="str">
        <f t="shared" si="2329"/>
        <v>日</v>
      </c>
      <c r="DV168" s="1185" t="str">
        <f t="shared" si="2329"/>
        <v>月</v>
      </c>
      <c r="DW168" s="1185" t="str">
        <f t="shared" si="2329"/>
        <v>火</v>
      </c>
      <c r="DX168" s="1185" t="str">
        <f t="shared" si="2329"/>
        <v>水</v>
      </c>
      <c r="DY168" s="1185" t="str">
        <f t="shared" si="2329"/>
        <v>木</v>
      </c>
      <c r="DZ168" s="1185" t="str">
        <f t="shared" si="2329"/>
        <v>金</v>
      </c>
      <c r="EA168" s="1185" t="str">
        <f>IF(EA167="／","／",TEXT(WEEKDAY(+EA167),"aaa"))</f>
        <v>土</v>
      </c>
      <c r="EB168" s="1149" t="str">
        <f t="shared" ref="EB168:EJ168" si="2330">IF(EB167="／","／",TEXT(WEEKDAY(+EB167),"aaa"))</f>
        <v>日</v>
      </c>
      <c r="EC168" s="1170" t="str">
        <f t="shared" si="2330"/>
        <v>月</v>
      </c>
      <c r="ED168" s="1170" t="str">
        <f t="shared" si="2330"/>
        <v>火</v>
      </c>
      <c r="EE168" s="1170" t="str">
        <f t="shared" si="2330"/>
        <v>水</v>
      </c>
      <c r="EF168" s="1170" t="str">
        <f t="shared" si="2330"/>
        <v>木</v>
      </c>
      <c r="EG168" s="1170" t="str">
        <f t="shared" si="2330"/>
        <v>金</v>
      </c>
      <c r="EH168" s="1170" t="str">
        <f t="shared" si="2330"/>
        <v>土</v>
      </c>
      <c r="EI168" s="1170" t="str">
        <f t="shared" si="2330"/>
        <v>日</v>
      </c>
      <c r="EJ168" s="1170" t="str">
        <f t="shared" si="2330"/>
        <v>月</v>
      </c>
      <c r="EK168" s="1822"/>
      <c r="EL168" s="1825"/>
      <c r="EN168" s="1827"/>
      <c r="EO168" s="734" t="s">
        <v>925</v>
      </c>
      <c r="EP168" s="740">
        <f>IFERROR(+EP167/EP166,"")</f>
        <v>0</v>
      </c>
      <c r="EQ168" s="741" t="str">
        <f>IF(EP168="","",IF(EP168&gt;=0.285,"4週8休以上",IF(EP168&gt;=0.25,"4週7休以上4週8休未満",IF(EP168&gt;=0.214,"4週6休以上4週7休未満",IF(0.214&gt;EP168,"4週6休未満")))))</f>
        <v>4週6休未満</v>
      </c>
      <c r="ER168" s="708"/>
      <c r="ES168" s="708"/>
      <c r="ET168" s="708"/>
      <c r="EU168" s="708"/>
      <c r="EV168" s="708"/>
      <c r="EW168" s="708"/>
    </row>
    <row r="169" spans="1:153" s="746" customFormat="1" ht="60" customHeight="1">
      <c r="A169" s="1139" t="str">
        <f t="shared" si="2215"/>
        <v>対象期間</v>
      </c>
      <c r="C169" s="742" t="s">
        <v>926</v>
      </c>
      <c r="D169" s="743"/>
      <c r="E169" s="743"/>
      <c r="F169" s="743"/>
      <c r="G169" s="743"/>
      <c r="H169" s="743"/>
      <c r="I169" s="743"/>
      <c r="J169" s="743"/>
      <c r="K169" s="743"/>
      <c r="L169" s="744"/>
      <c r="M169" s="743"/>
      <c r="N169" s="743"/>
      <c r="O169" s="745"/>
      <c r="P169" s="743"/>
      <c r="Q169" s="743"/>
      <c r="R169" s="743"/>
      <c r="S169" s="743"/>
      <c r="T169" s="743"/>
      <c r="U169" s="743"/>
      <c r="V169" s="743"/>
      <c r="W169" s="743"/>
      <c r="X169" s="743"/>
      <c r="Y169" s="743"/>
      <c r="Z169" s="743"/>
      <c r="AA169" s="743"/>
      <c r="AB169" s="743"/>
      <c r="AC169" s="743"/>
      <c r="AD169" s="745"/>
      <c r="AE169" s="743"/>
      <c r="AF169" s="743"/>
      <c r="AG169" s="1150"/>
      <c r="AH169" s="1171"/>
      <c r="AI169" s="1172"/>
      <c r="AJ169" s="1172"/>
      <c r="AK169" s="1172"/>
      <c r="AL169" s="1172"/>
      <c r="AM169" s="1172"/>
      <c r="AN169" s="1172"/>
      <c r="AO169" s="1172"/>
      <c r="AP169" s="1823"/>
      <c r="AQ169" s="1826"/>
      <c r="AS169" s="1839" t="s">
        <v>927</v>
      </c>
      <c r="AT169" s="747" t="s">
        <v>921</v>
      </c>
      <c r="AU169" s="748">
        <f>IF(IF(MONTH(入力表!$E$6)=12,YEAR(入力表!$E$6)+1&amp;"01",YEAR(入力表!$E$6)&amp;TEXT(MONTH(入力表!$E$6)+1,"00"))&gt;YEAR($D166)&amp;TEXT(MONTH($D166),"00"),COUNTIF(D171:AH171,"")+COUNTIF(D171:AH171,"●"),"")</f>
        <v>31</v>
      </c>
      <c r="AV169" s="1138"/>
      <c r="AX169" s="749"/>
      <c r="AY169" s="749"/>
      <c r="AZ169" s="749"/>
      <c r="BB169" s="742" t="s">
        <v>926</v>
      </c>
      <c r="BC169" s="743"/>
      <c r="BD169" s="743"/>
      <c r="BE169" s="743"/>
      <c r="BF169" s="743"/>
      <c r="BG169" s="743"/>
      <c r="BH169" s="743"/>
      <c r="BI169" s="743"/>
      <c r="BJ169" s="743"/>
      <c r="BK169" s="744"/>
      <c r="BL169" s="743"/>
      <c r="BM169" s="743"/>
      <c r="BN169" s="745"/>
      <c r="BO169" s="743"/>
      <c r="BP169" s="743"/>
      <c r="BQ169" s="743"/>
      <c r="BR169" s="743"/>
      <c r="BS169" s="743"/>
      <c r="BT169" s="743"/>
      <c r="BU169" s="743"/>
      <c r="BV169" s="743"/>
      <c r="BW169" s="743"/>
      <c r="BX169" s="743"/>
      <c r="BY169" s="743"/>
      <c r="BZ169" s="743"/>
      <c r="CA169" s="743"/>
      <c r="CB169" s="743"/>
      <c r="CC169" s="745"/>
      <c r="CD169" s="743"/>
      <c r="CE169" s="743"/>
      <c r="CF169" s="1150"/>
      <c r="CG169" s="1171"/>
      <c r="CH169" s="1172"/>
      <c r="CI169" s="1172"/>
      <c r="CJ169" s="1172"/>
      <c r="CK169" s="1172"/>
      <c r="CL169" s="1172"/>
      <c r="CM169" s="1172"/>
      <c r="CN169" s="1172"/>
      <c r="CO169" s="1823"/>
      <c r="CP169" s="1826"/>
      <c r="CR169" s="1839" t="s">
        <v>927</v>
      </c>
      <c r="CS169" s="747" t="s">
        <v>921</v>
      </c>
      <c r="CT169" s="748">
        <f>IF(IF(MONTH(入力表!$E$6)=12,YEAR(入力表!$E$6)+1&amp;"01",YEAR(入力表!$E$6)&amp;TEXT(MONTH(入力表!$E$6)+1,"00"))&gt;YEAR($D166)&amp;TEXT(MONTH($D166),"00"),COUNTIF(BC171:CG171,"")+COUNTIF(BC171:CG171,"●"),"")</f>
        <v>31</v>
      </c>
      <c r="CU169" s="1138"/>
      <c r="CV169" s="1139" t="str">
        <f t="shared" si="2216"/>
        <v>対象期間</v>
      </c>
      <c r="CX169" s="742" t="s">
        <v>926</v>
      </c>
      <c r="CY169" s="743"/>
      <c r="CZ169" s="743"/>
      <c r="DA169" s="743"/>
      <c r="DB169" s="743"/>
      <c r="DC169" s="743"/>
      <c r="DD169" s="743"/>
      <c r="DE169" s="743"/>
      <c r="DF169" s="743"/>
      <c r="DG169" s="744"/>
      <c r="DH169" s="743"/>
      <c r="DI169" s="743"/>
      <c r="DJ169" s="745"/>
      <c r="DK169" s="743"/>
      <c r="DL169" s="743"/>
      <c r="DM169" s="743"/>
      <c r="DN169" s="743"/>
      <c r="DO169" s="743"/>
      <c r="DP169" s="743"/>
      <c r="DQ169" s="743"/>
      <c r="DR169" s="743"/>
      <c r="DS169" s="743"/>
      <c r="DT169" s="743"/>
      <c r="DU169" s="743"/>
      <c r="DV169" s="743"/>
      <c r="DW169" s="743"/>
      <c r="DX169" s="743"/>
      <c r="DY169" s="745"/>
      <c r="DZ169" s="743"/>
      <c r="EA169" s="743"/>
      <c r="EB169" s="1150"/>
      <c r="EC169" s="1171"/>
      <c r="ED169" s="1172"/>
      <c r="EE169" s="1172"/>
      <c r="EF169" s="1172"/>
      <c r="EG169" s="1172"/>
      <c r="EH169" s="1172"/>
      <c r="EI169" s="1172"/>
      <c r="EJ169" s="1172"/>
      <c r="EK169" s="1823"/>
      <c r="EL169" s="1826"/>
      <c r="EN169" s="1839" t="s">
        <v>927</v>
      </c>
      <c r="EO169" s="747" t="s">
        <v>921</v>
      </c>
      <c r="EP169" s="748">
        <f>IF(IF(MONTH(入力表!$E$6)=12,YEAR(入力表!$E$6)+1&amp;"01",YEAR(入力表!$E$6)&amp;TEXT(MONTH(入力表!$E$6)+1,"00"))&gt;YEAR($D166)&amp;TEXT(MONTH($D166),"00"),COUNTIF(CY171:EC171,"")+COUNTIF(CY171:EC171,"●"),"")</f>
        <v>31</v>
      </c>
      <c r="EQ169" s="1138"/>
      <c r="ER169" s="749"/>
      <c r="ES169" s="749"/>
      <c r="ET169" s="749"/>
      <c r="EU169" s="749"/>
      <c r="EV169" s="749"/>
      <c r="EW169" s="749"/>
    </row>
    <row r="170" spans="1:153" s="729" customFormat="1" ht="14.25" thickBot="1">
      <c r="A170" s="1139" t="str">
        <f t="shared" si="2215"/>
        <v>対象期間</v>
      </c>
      <c r="C170" s="736" t="s">
        <v>920</v>
      </c>
      <c r="D170" s="1147"/>
      <c r="E170" s="1147"/>
      <c r="F170" s="1147"/>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c r="AA170" s="1147"/>
      <c r="AB170" s="1147"/>
      <c r="AC170" s="1147"/>
      <c r="AD170" s="1147"/>
      <c r="AE170" s="1147"/>
      <c r="AF170" s="1147"/>
      <c r="AG170" s="1149"/>
      <c r="AH170" s="1169"/>
      <c r="AI170" s="1170"/>
      <c r="AJ170" s="1170"/>
      <c r="AK170" s="1170"/>
      <c r="AL170" s="1170"/>
      <c r="AM170" s="1170"/>
      <c r="AN170" s="1170"/>
      <c r="AO170" s="1170"/>
      <c r="AP170" s="750">
        <f>COUNTIF(D170:AG170,"○")</f>
        <v>0</v>
      </c>
      <c r="AQ170" s="751">
        <f>+AP170+AQ162</f>
        <v>0</v>
      </c>
      <c r="AS170" s="1840"/>
      <c r="AT170" s="734" t="s">
        <v>923</v>
      </c>
      <c r="AU170" s="739">
        <f>IF(IF(MONTH(入力表!$E$6)=12,YEAR(入力表!$E$6)+1&amp;"01",YEAR(入力表!$E$6)&amp;TEXT(MONTH(入力表!$E$6)+1,"00"))&gt;YEAR($D166)&amp;TEXT(MONTH($D166),"00"),COUNTIF(D171:AH171,"●"),"")</f>
        <v>0</v>
      </c>
      <c r="AX170" s="752"/>
      <c r="AY170" s="752"/>
      <c r="AZ170" s="752"/>
      <c r="BB170" s="736" t="s">
        <v>920</v>
      </c>
      <c r="BC170" s="1185"/>
      <c r="BD170" s="1185"/>
      <c r="BE170" s="1185"/>
      <c r="BF170" s="1185"/>
      <c r="BG170" s="1185"/>
      <c r="BH170" s="1185"/>
      <c r="BI170" s="1185"/>
      <c r="BJ170" s="1185"/>
      <c r="BK170" s="1185"/>
      <c r="BL170" s="1185"/>
      <c r="BM170" s="1185"/>
      <c r="BN170" s="1185"/>
      <c r="BO170" s="1185"/>
      <c r="BP170" s="1185"/>
      <c r="BQ170" s="1185"/>
      <c r="BR170" s="1185"/>
      <c r="BS170" s="1185"/>
      <c r="BT170" s="1185"/>
      <c r="BU170" s="1185"/>
      <c r="BV170" s="1185"/>
      <c r="BW170" s="1185"/>
      <c r="BX170" s="1185"/>
      <c r="BY170" s="1185"/>
      <c r="BZ170" s="1185"/>
      <c r="CA170" s="1185"/>
      <c r="CB170" s="1185"/>
      <c r="CC170" s="1185"/>
      <c r="CD170" s="1185"/>
      <c r="CE170" s="1185"/>
      <c r="CF170" s="1149"/>
      <c r="CG170" s="1169"/>
      <c r="CH170" s="1170"/>
      <c r="CI170" s="1170"/>
      <c r="CJ170" s="1170"/>
      <c r="CK170" s="1170"/>
      <c r="CL170" s="1170"/>
      <c r="CM170" s="1170"/>
      <c r="CN170" s="1170"/>
      <c r="CO170" s="750">
        <f>COUNTIF(BC170:CF170,"○")</f>
        <v>0</v>
      </c>
      <c r="CP170" s="751">
        <f>+CO170+CP162</f>
        <v>0</v>
      </c>
      <c r="CR170" s="1840"/>
      <c r="CS170" s="734" t="s">
        <v>923</v>
      </c>
      <c r="CT170" s="739">
        <f>IF(IF(MONTH(入力表!$E$6)=12,YEAR(入力表!$E$6)+1&amp;"01",YEAR(入力表!$E$6)&amp;TEXT(MONTH(入力表!$E$6)+1,"00"))&gt;YEAR($D166)&amp;TEXT(MONTH($D166),"00"),COUNTIF(BC171:CG171,"●"),"")</f>
        <v>0</v>
      </c>
      <c r="CV170" s="1139" t="str">
        <f t="shared" si="2216"/>
        <v>対象期間</v>
      </c>
      <c r="CX170" s="736" t="s">
        <v>920</v>
      </c>
      <c r="CY170" s="1185"/>
      <c r="CZ170" s="1185"/>
      <c r="DA170" s="1185"/>
      <c r="DB170" s="1185"/>
      <c r="DC170" s="1185"/>
      <c r="DD170" s="1185"/>
      <c r="DE170" s="1185"/>
      <c r="DF170" s="1185"/>
      <c r="DG170" s="1185"/>
      <c r="DH170" s="1185"/>
      <c r="DI170" s="1185"/>
      <c r="DJ170" s="1185"/>
      <c r="DK170" s="1185"/>
      <c r="DL170" s="1185"/>
      <c r="DM170" s="1185"/>
      <c r="DN170" s="1185"/>
      <c r="DO170" s="1185"/>
      <c r="DP170" s="1185"/>
      <c r="DQ170" s="1185"/>
      <c r="DR170" s="1185"/>
      <c r="DS170" s="1185"/>
      <c r="DT170" s="1185"/>
      <c r="DU170" s="1185"/>
      <c r="DV170" s="1185"/>
      <c r="DW170" s="1185"/>
      <c r="DX170" s="1185"/>
      <c r="DY170" s="1185"/>
      <c r="DZ170" s="1185"/>
      <c r="EA170" s="1185"/>
      <c r="EB170" s="1149"/>
      <c r="EC170" s="1169"/>
      <c r="ED170" s="1170"/>
      <c r="EE170" s="1170"/>
      <c r="EF170" s="1170"/>
      <c r="EG170" s="1170"/>
      <c r="EH170" s="1170"/>
      <c r="EI170" s="1170"/>
      <c r="EJ170" s="1170"/>
      <c r="EK170" s="750">
        <f>COUNTIF(CY170:EB170,"○")</f>
        <v>0</v>
      </c>
      <c r="EL170" s="751">
        <f>+EK170+EL162</f>
        <v>0</v>
      </c>
      <c r="EN170" s="1840"/>
      <c r="EO170" s="734" t="s">
        <v>923</v>
      </c>
      <c r="EP170" s="739">
        <f>IF(IF(MONTH(入力表!$E$6)=12,YEAR(入力表!$E$6)+1&amp;"01",YEAR(入力表!$E$6)&amp;TEXT(MONTH(入力表!$E$6)+1,"00"))&gt;YEAR($D166)&amp;TEXT(MONTH($D166),"00"),COUNTIF(CY171:EC171,"●"),"")</f>
        <v>0</v>
      </c>
      <c r="ER170" s="752"/>
      <c r="ES170" s="752"/>
      <c r="ET170" s="752"/>
      <c r="EU170" s="752"/>
      <c r="EV170" s="752"/>
      <c r="EW170" s="752"/>
    </row>
    <row r="171" spans="1:153" s="729" customFormat="1" ht="14.25" thickBot="1">
      <c r="A171" s="1139" t="str">
        <f t="shared" si="2215"/>
        <v>対象期間</v>
      </c>
      <c r="C171" s="1154" t="s">
        <v>927</v>
      </c>
      <c r="D171" s="1155"/>
      <c r="E171" s="1155"/>
      <c r="F171" s="1155"/>
      <c r="G171" s="1155"/>
      <c r="H171" s="1155"/>
      <c r="I171" s="1155"/>
      <c r="J171" s="1155"/>
      <c r="K171" s="1155"/>
      <c r="L171" s="1155"/>
      <c r="M171" s="1155"/>
      <c r="N171" s="1155"/>
      <c r="O171" s="1155"/>
      <c r="P171" s="1155"/>
      <c r="Q171" s="1155"/>
      <c r="R171" s="1155"/>
      <c r="S171" s="1155"/>
      <c r="T171" s="1155"/>
      <c r="U171" s="1155"/>
      <c r="V171" s="1155"/>
      <c r="W171" s="1155"/>
      <c r="X171" s="1155"/>
      <c r="Y171" s="1155"/>
      <c r="Z171" s="1155"/>
      <c r="AA171" s="1155"/>
      <c r="AB171" s="1155"/>
      <c r="AC171" s="1155"/>
      <c r="AD171" s="1155"/>
      <c r="AE171" s="1155"/>
      <c r="AF171" s="1155"/>
      <c r="AG171" s="1156"/>
      <c r="AH171" s="1173"/>
      <c r="AI171" s="1174"/>
      <c r="AJ171" s="1174"/>
      <c r="AK171" s="1174"/>
      <c r="AL171" s="1174"/>
      <c r="AM171" s="1174"/>
      <c r="AN171" s="1174"/>
      <c r="AO171" s="1174"/>
      <c r="AP171" s="1177">
        <f>COUNTIF(D171:AG171,"●")</f>
        <v>0</v>
      </c>
      <c r="AQ171" s="1158">
        <f>+AP171+AQ163</f>
        <v>0</v>
      </c>
      <c r="AS171" s="1840"/>
      <c r="AT171" s="734" t="s">
        <v>925</v>
      </c>
      <c r="AU171" s="740">
        <f>IFERROR(+AU170/AU169,"")</f>
        <v>0</v>
      </c>
      <c r="AV171" s="741" t="str">
        <f>IF(AU171="","",IF(AU171&gt;=0.285,"4週8休以上",IF(AU171&gt;=0.25,"4週7休以上4週8休未満",IF(AU171&gt;=0.214,"4週6休以上4週7休未満",IF(0.214&gt;AU171,"4週6休未満")))))</f>
        <v>4週6休未満</v>
      </c>
      <c r="AX171" s="752"/>
      <c r="AY171" s="752"/>
      <c r="AZ171" s="752"/>
      <c r="BB171" s="1154" t="s">
        <v>927</v>
      </c>
      <c r="BC171" s="1155"/>
      <c r="BD171" s="1155"/>
      <c r="BE171" s="1155"/>
      <c r="BF171" s="1155"/>
      <c r="BG171" s="1155"/>
      <c r="BH171" s="1155"/>
      <c r="BI171" s="1155"/>
      <c r="BJ171" s="1155"/>
      <c r="BK171" s="1155"/>
      <c r="BL171" s="1155"/>
      <c r="BM171" s="1155"/>
      <c r="BN171" s="1155"/>
      <c r="BO171" s="1155"/>
      <c r="BP171" s="1155"/>
      <c r="BQ171" s="1155"/>
      <c r="BR171" s="1155"/>
      <c r="BS171" s="1155"/>
      <c r="BT171" s="1155"/>
      <c r="BU171" s="1155"/>
      <c r="BV171" s="1155"/>
      <c r="BW171" s="1155"/>
      <c r="BX171" s="1155"/>
      <c r="BY171" s="1155"/>
      <c r="BZ171" s="1155"/>
      <c r="CA171" s="1155"/>
      <c r="CB171" s="1155"/>
      <c r="CC171" s="1155"/>
      <c r="CD171" s="1155"/>
      <c r="CE171" s="1155"/>
      <c r="CF171" s="1156"/>
      <c r="CG171" s="1173"/>
      <c r="CH171" s="1174"/>
      <c r="CI171" s="1174"/>
      <c r="CJ171" s="1174"/>
      <c r="CK171" s="1174"/>
      <c r="CL171" s="1174"/>
      <c r="CM171" s="1174"/>
      <c r="CN171" s="1174"/>
      <c r="CO171" s="1177">
        <f>COUNTIF(BC171:CF171,"●")</f>
        <v>0</v>
      </c>
      <c r="CP171" s="1158">
        <f>+CO171+CP163</f>
        <v>0</v>
      </c>
      <c r="CR171" s="1840"/>
      <c r="CS171" s="734" t="s">
        <v>925</v>
      </c>
      <c r="CT171" s="740">
        <f>IFERROR(+CT170/CT169,"")</f>
        <v>0</v>
      </c>
      <c r="CU171" s="741" t="str">
        <f>IF(CT171="","",IF(CT171&gt;=0.285,"4週8休以上",IF(CT171&gt;=0.25,"4週7休以上4週8休未満",IF(CT171&gt;=0.214,"4週6休以上4週7休未満",IF(0.214&gt;CT171,"4週6休未満")))))</f>
        <v>4週6休未満</v>
      </c>
      <c r="CV171" s="1139" t="str">
        <f t="shared" si="2216"/>
        <v>対象期間</v>
      </c>
      <c r="CX171" s="1154" t="s">
        <v>927</v>
      </c>
      <c r="CY171" s="1155"/>
      <c r="CZ171" s="1155"/>
      <c r="DA171" s="1155"/>
      <c r="DB171" s="1155"/>
      <c r="DC171" s="1155"/>
      <c r="DD171" s="1155"/>
      <c r="DE171" s="1155"/>
      <c r="DF171" s="1155"/>
      <c r="DG171" s="1155"/>
      <c r="DH171" s="1155"/>
      <c r="DI171" s="1155"/>
      <c r="DJ171" s="1155"/>
      <c r="DK171" s="1155"/>
      <c r="DL171" s="1155"/>
      <c r="DM171" s="1155"/>
      <c r="DN171" s="1155"/>
      <c r="DO171" s="1155"/>
      <c r="DP171" s="1155"/>
      <c r="DQ171" s="1155"/>
      <c r="DR171" s="1155"/>
      <c r="DS171" s="1155"/>
      <c r="DT171" s="1155"/>
      <c r="DU171" s="1155"/>
      <c r="DV171" s="1155"/>
      <c r="DW171" s="1155"/>
      <c r="DX171" s="1155"/>
      <c r="DY171" s="1155"/>
      <c r="DZ171" s="1155"/>
      <c r="EA171" s="1155"/>
      <c r="EB171" s="1156"/>
      <c r="EC171" s="1173"/>
      <c r="ED171" s="1174"/>
      <c r="EE171" s="1174"/>
      <c r="EF171" s="1174"/>
      <c r="EG171" s="1174"/>
      <c r="EH171" s="1174"/>
      <c r="EI171" s="1174"/>
      <c r="EJ171" s="1174"/>
      <c r="EK171" s="1177">
        <f>COUNTIF(CY171:EB171,"●")</f>
        <v>0</v>
      </c>
      <c r="EL171" s="1158">
        <f>+EK171+EL163</f>
        <v>0</v>
      </c>
      <c r="EN171" s="1840"/>
      <c r="EO171" s="734" t="s">
        <v>925</v>
      </c>
      <c r="EP171" s="740">
        <f>IFERROR(+EP170/EP169,"")</f>
        <v>0</v>
      </c>
      <c r="EQ171" s="741" t="str">
        <f>IF(EP171="","",IF(EP171&gt;=0.285,"4週8休以上",IF(EP171&gt;=0.25,"4週7休以上4週8休未満",IF(EP171&gt;=0.214,"4週6休以上4週7休未満",IF(0.214&gt;EP171,"4週6休未満")))))</f>
        <v>4週6休未満</v>
      </c>
      <c r="ER171" s="752"/>
      <c r="ES171" s="752"/>
      <c r="ET171" s="752"/>
      <c r="EU171" s="752"/>
      <c r="EV171" s="752"/>
      <c r="EW171" s="752"/>
    </row>
    <row r="172" spans="1:153" s="729" customFormat="1" ht="14.25" thickBot="1">
      <c r="A172" s="1139"/>
      <c r="C172" s="778" t="s">
        <v>1956</v>
      </c>
      <c r="D172" s="1846"/>
      <c r="E172" s="1848"/>
      <c r="F172" s="1843" t="str">
        <f>IF(COUNTIF(F171:L171,"")&gt;=7,"",IF(COUNTIF(F171:L171,"●")&gt;=2,"OK","OUT"))</f>
        <v/>
      </c>
      <c r="G172" s="1844"/>
      <c r="H172" s="1844"/>
      <c r="I172" s="1844"/>
      <c r="J172" s="1844"/>
      <c r="K172" s="1844"/>
      <c r="L172" s="1845"/>
      <c r="M172" s="1843" t="str">
        <f>IF(COUNTIF(M171:S171,"")&gt;=7,"",IF(COUNTIF(M171:S171,"●")&gt;=2,"OK","OUT"))</f>
        <v/>
      </c>
      <c r="N172" s="1844"/>
      <c r="O172" s="1844"/>
      <c r="P172" s="1844"/>
      <c r="Q172" s="1844"/>
      <c r="R172" s="1844"/>
      <c r="S172" s="1845"/>
      <c r="T172" s="1843" t="str">
        <f>IF(COUNTIF(T171:Z171,"")&gt;=7,"",IF(COUNTIF(T171:Z171,"●")&gt;=2,"OK","OUT"))</f>
        <v/>
      </c>
      <c r="U172" s="1844"/>
      <c r="V172" s="1844"/>
      <c r="W172" s="1844"/>
      <c r="X172" s="1844"/>
      <c r="Y172" s="1844"/>
      <c r="Z172" s="1845"/>
      <c r="AA172" s="1843" t="str">
        <f>IF(COUNTIF(AA171:AG171,"")&gt;=7,"",IF(COUNTIF(AA171:AG171,"●")&gt;=2,"OK","OUT"))</f>
        <v/>
      </c>
      <c r="AB172" s="1844"/>
      <c r="AC172" s="1844"/>
      <c r="AD172" s="1844"/>
      <c r="AE172" s="1844"/>
      <c r="AF172" s="1844"/>
      <c r="AG172" s="1845"/>
      <c r="AH172" s="1843" t="str">
        <f>IF(COUNTIF(AH171:AN171,"")&gt;=7,"",IF(COUNTIF(AH171:AN171,"●")&gt;=2,"OK","OUT"))</f>
        <v/>
      </c>
      <c r="AI172" s="1844"/>
      <c r="AJ172" s="1844"/>
      <c r="AK172" s="1844"/>
      <c r="AL172" s="1844"/>
      <c r="AM172" s="1844"/>
      <c r="AN172" s="1845"/>
      <c r="AO172" s="1176"/>
      <c r="AP172" s="779"/>
      <c r="AQ172" s="780"/>
      <c r="AS172" s="1841"/>
      <c r="AT172" s="773" t="s">
        <v>1957</v>
      </c>
      <c r="AU172" s="1162" t="str">
        <f>IF(COUNTIF(D172:AO172,"OUT")&gt;=1,"OUT","OK")</f>
        <v>OK</v>
      </c>
      <c r="AV172" s="1153"/>
      <c r="AX172" s="752"/>
      <c r="AY172" s="752"/>
      <c r="AZ172" s="752"/>
      <c r="BB172" s="778" t="s">
        <v>1956</v>
      </c>
      <c r="BC172" s="1846"/>
      <c r="BD172" s="1848"/>
      <c r="BE172" s="1843" t="str">
        <f>IF(COUNTIF(BE171:BK171,"")&gt;=7,"",IF(COUNTIF(BE171:BK171,"●")&gt;=2,"OK","OUT"))</f>
        <v/>
      </c>
      <c r="BF172" s="1844"/>
      <c r="BG172" s="1844"/>
      <c r="BH172" s="1844"/>
      <c r="BI172" s="1844"/>
      <c r="BJ172" s="1844"/>
      <c r="BK172" s="1845"/>
      <c r="BL172" s="1843" t="str">
        <f>IF(COUNTIF(BL171:BR171,"")&gt;=7,"",IF(COUNTIF(BL171:BR171,"●")&gt;=2,"OK","OUT"))</f>
        <v/>
      </c>
      <c r="BM172" s="1844"/>
      <c r="BN172" s="1844"/>
      <c r="BO172" s="1844"/>
      <c r="BP172" s="1844"/>
      <c r="BQ172" s="1844"/>
      <c r="BR172" s="1845"/>
      <c r="BS172" s="1843" t="str">
        <f>IF(COUNTIF(BS171:BY171,"")&gt;=7,"",IF(COUNTIF(BS171:BY171,"●")&gt;=2,"OK","OUT"))</f>
        <v/>
      </c>
      <c r="BT172" s="1844"/>
      <c r="BU172" s="1844"/>
      <c r="BV172" s="1844"/>
      <c r="BW172" s="1844"/>
      <c r="BX172" s="1844"/>
      <c r="BY172" s="1845"/>
      <c r="BZ172" s="1843" t="str">
        <f>IF(COUNTIF(BZ171:CF171,"")&gt;=7,"",IF(COUNTIF(BZ171:CF171,"●")&gt;=2,"OK","OUT"))</f>
        <v/>
      </c>
      <c r="CA172" s="1844"/>
      <c r="CB172" s="1844"/>
      <c r="CC172" s="1844"/>
      <c r="CD172" s="1844"/>
      <c r="CE172" s="1844"/>
      <c r="CF172" s="1845"/>
      <c r="CG172" s="1843" t="str">
        <f>IF(COUNTIF(CG171:CM171,"")&gt;=7,"",IF(COUNTIF(CG171:CM171,"●")&gt;=2,"OK","OUT"))</f>
        <v/>
      </c>
      <c r="CH172" s="1844"/>
      <c r="CI172" s="1844"/>
      <c r="CJ172" s="1844"/>
      <c r="CK172" s="1844"/>
      <c r="CL172" s="1844"/>
      <c r="CM172" s="1845"/>
      <c r="CN172" s="1183"/>
      <c r="CO172" s="779"/>
      <c r="CP172" s="780"/>
      <c r="CR172" s="1841"/>
      <c r="CS172" s="773" t="s">
        <v>1957</v>
      </c>
      <c r="CT172" s="1162" t="str">
        <f>IF(COUNTIF(BC172:CN172,"OUT")&gt;=1,"OUT","OK")</f>
        <v>OK</v>
      </c>
      <c r="CU172" s="1153"/>
      <c r="CV172" s="1139"/>
      <c r="CX172" s="778" t="s">
        <v>1956</v>
      </c>
      <c r="CY172" s="1846"/>
      <c r="CZ172" s="1848"/>
      <c r="DA172" s="1843" t="str">
        <f>IF(COUNTIF(DA171:DG171,"")&gt;=7,"",IF(COUNTIF(DA171:DG171,"●")&gt;=2,"OK","OUT"))</f>
        <v/>
      </c>
      <c r="DB172" s="1844"/>
      <c r="DC172" s="1844"/>
      <c r="DD172" s="1844"/>
      <c r="DE172" s="1844"/>
      <c r="DF172" s="1844"/>
      <c r="DG172" s="1845"/>
      <c r="DH172" s="1843" t="str">
        <f>IF(COUNTIF(DH171:DN171,"")&gt;=7,"",IF(COUNTIF(DH171:DN171,"●")&gt;=2,"OK","OUT"))</f>
        <v/>
      </c>
      <c r="DI172" s="1844"/>
      <c r="DJ172" s="1844"/>
      <c r="DK172" s="1844"/>
      <c r="DL172" s="1844"/>
      <c r="DM172" s="1844"/>
      <c r="DN172" s="1845"/>
      <c r="DO172" s="1843" t="str">
        <f>IF(COUNTIF(DO171:DU171,"")&gt;=7,"",IF(COUNTIF(DO171:DU171,"●")&gt;=2,"OK","OUT"))</f>
        <v/>
      </c>
      <c r="DP172" s="1844"/>
      <c r="DQ172" s="1844"/>
      <c r="DR172" s="1844"/>
      <c r="DS172" s="1844"/>
      <c r="DT172" s="1844"/>
      <c r="DU172" s="1845"/>
      <c r="DV172" s="1843" t="str">
        <f>IF(COUNTIF(DV171:EB171,"")&gt;=7,"",IF(COUNTIF(DV171:EB171,"●")&gt;=2,"OK","OUT"))</f>
        <v/>
      </c>
      <c r="DW172" s="1844"/>
      <c r="DX172" s="1844"/>
      <c r="DY172" s="1844"/>
      <c r="DZ172" s="1844"/>
      <c r="EA172" s="1844"/>
      <c r="EB172" s="1845"/>
      <c r="EC172" s="1843" t="str">
        <f>IF(COUNTIF(EC171:EI171,"")&gt;=7,"",IF(COUNTIF(EC171:EI171,"●")&gt;=2,"OK","OUT"))</f>
        <v/>
      </c>
      <c r="ED172" s="1844"/>
      <c r="EE172" s="1844"/>
      <c r="EF172" s="1844"/>
      <c r="EG172" s="1844"/>
      <c r="EH172" s="1844"/>
      <c r="EI172" s="1845"/>
      <c r="EJ172" s="1183"/>
      <c r="EK172" s="779"/>
      <c r="EL172" s="780"/>
      <c r="EN172" s="1841"/>
      <c r="EO172" s="773" t="s">
        <v>1957</v>
      </c>
      <c r="EP172" s="1162" t="str">
        <f>IF(COUNTIF(CY172:EJ172,"OUT")&gt;=1,"OUT","OK")</f>
        <v>OK</v>
      </c>
      <c r="EQ172" s="1153"/>
      <c r="ER172" s="752"/>
      <c r="ES172" s="752"/>
      <c r="ET172" s="752"/>
      <c r="EU172" s="752"/>
      <c r="EV172" s="752"/>
      <c r="EW172" s="752"/>
    </row>
    <row r="173" spans="1:153" ht="14.25" thickBot="1">
      <c r="A173" s="1139" t="str">
        <f t="shared" si="2215"/>
        <v>対象期間</v>
      </c>
      <c r="AX173" s="708"/>
      <c r="AY173" s="708"/>
      <c r="AZ173" s="708"/>
      <c r="CV173" s="1139" t="str">
        <f t="shared" si="2216"/>
        <v>対象期間</v>
      </c>
      <c r="ER173" s="708"/>
      <c r="ES173" s="708"/>
      <c r="ET173" s="708"/>
      <c r="EU173" s="708"/>
      <c r="EV173" s="708"/>
      <c r="EW173" s="708"/>
    </row>
    <row r="174" spans="1:153" ht="13.5" customHeight="1">
      <c r="A174" s="1139" t="str">
        <f t="shared" ref="A174:A181" si="2331">IF($AU$174="","","対象期間")</f>
        <v>対象期間</v>
      </c>
      <c r="C174" s="733" t="s">
        <v>917</v>
      </c>
      <c r="D174" s="1819">
        <f>D166+MONTH(1)</f>
        <v>12</v>
      </c>
      <c r="E174" s="1820"/>
      <c r="F174" s="1820"/>
      <c r="G174" s="1820"/>
      <c r="H174" s="1820"/>
      <c r="I174" s="1820"/>
      <c r="J174" s="1820"/>
      <c r="K174" s="1820"/>
      <c r="L174" s="1820"/>
      <c r="M174" s="1820"/>
      <c r="N174" s="1820"/>
      <c r="O174" s="1820"/>
      <c r="P174" s="1820"/>
      <c r="Q174" s="1820"/>
      <c r="R174" s="1820"/>
      <c r="S174" s="1820"/>
      <c r="T174" s="1820"/>
      <c r="U174" s="1820"/>
      <c r="V174" s="1820"/>
      <c r="W174" s="1820"/>
      <c r="X174" s="1820"/>
      <c r="Y174" s="1820"/>
      <c r="Z174" s="1820"/>
      <c r="AA174" s="1820"/>
      <c r="AB174" s="1820"/>
      <c r="AC174" s="1820"/>
      <c r="AD174" s="1820"/>
      <c r="AE174" s="1820"/>
      <c r="AF174" s="1820"/>
      <c r="AG174" s="1820"/>
      <c r="AH174" s="1820"/>
      <c r="AI174" s="1836">
        <f>MONTH(D174+1)</f>
        <v>1</v>
      </c>
      <c r="AJ174" s="1837"/>
      <c r="AK174" s="1837"/>
      <c r="AL174" s="1837"/>
      <c r="AM174" s="1837"/>
      <c r="AN174" s="1837"/>
      <c r="AO174" s="1842"/>
      <c r="AP174" s="1821" t="s">
        <v>918</v>
      </c>
      <c r="AQ174" s="1824" t="s">
        <v>919</v>
      </c>
      <c r="AS174" s="1827" t="s">
        <v>920</v>
      </c>
      <c r="AT174" s="734" t="s">
        <v>921</v>
      </c>
      <c r="AU174" s="735">
        <f>IF(IF(MONTH(入力表!$E$6)=12,YEAR(入力表!$E$6)+1&amp;"01",YEAR(入力表!$E$6)&amp;TEXT(MONTH(入力表!$E$6)+1,"00"))&gt;YEAR($D174)&amp;TEXT(MONTH($D174),"00"),COUNTIF(D178:AH178,"")+COUNTIF(D178:AH178,"○"),"")</f>
        <v>31</v>
      </c>
      <c r="AV174" s="1137"/>
      <c r="AX174" s="708"/>
      <c r="AY174" s="708"/>
      <c r="AZ174" s="708"/>
      <c r="BB174" s="733" t="s">
        <v>917</v>
      </c>
      <c r="BC174" s="1819">
        <f>BC166+MONTH(1)</f>
        <v>12</v>
      </c>
      <c r="BD174" s="1820"/>
      <c r="BE174" s="1820"/>
      <c r="BF174" s="1820"/>
      <c r="BG174" s="1820"/>
      <c r="BH174" s="1820"/>
      <c r="BI174" s="1820"/>
      <c r="BJ174" s="1820"/>
      <c r="BK174" s="1820"/>
      <c r="BL174" s="1820"/>
      <c r="BM174" s="1820"/>
      <c r="BN174" s="1820"/>
      <c r="BO174" s="1820"/>
      <c r="BP174" s="1820"/>
      <c r="BQ174" s="1820"/>
      <c r="BR174" s="1820"/>
      <c r="BS174" s="1820"/>
      <c r="BT174" s="1820"/>
      <c r="BU174" s="1820"/>
      <c r="BV174" s="1820"/>
      <c r="BW174" s="1820"/>
      <c r="BX174" s="1820"/>
      <c r="BY174" s="1820"/>
      <c r="BZ174" s="1820"/>
      <c r="CA174" s="1820"/>
      <c r="CB174" s="1820"/>
      <c r="CC174" s="1820"/>
      <c r="CD174" s="1820"/>
      <c r="CE174" s="1820"/>
      <c r="CF174" s="1820"/>
      <c r="CG174" s="1820"/>
      <c r="CH174" s="1836">
        <f>MONTH(BC174+1)</f>
        <v>1</v>
      </c>
      <c r="CI174" s="1837"/>
      <c r="CJ174" s="1837"/>
      <c r="CK174" s="1837"/>
      <c r="CL174" s="1837"/>
      <c r="CM174" s="1837"/>
      <c r="CN174" s="1842"/>
      <c r="CO174" s="1821" t="s">
        <v>918</v>
      </c>
      <c r="CP174" s="1824" t="s">
        <v>919</v>
      </c>
      <c r="CR174" s="1827" t="s">
        <v>920</v>
      </c>
      <c r="CS174" s="734" t="s">
        <v>921</v>
      </c>
      <c r="CT174" s="735">
        <f>IF(IF(MONTH(入力表!$E$6)=12,YEAR(入力表!$E$6)+1&amp;"01",YEAR(入力表!$E$6)&amp;TEXT(MONTH(入力表!$E$6)+1,"00"))&gt;YEAR($D174)&amp;TEXT(MONTH($D174),"00"),COUNTIF(BC178:CG178,"")+COUNTIF(BC178:CG178,"○"),"")</f>
        <v>31</v>
      </c>
      <c r="CU174" s="1137"/>
      <c r="CV174" s="1139" t="str">
        <f t="shared" ref="CV174:CV181" si="2332">IF($AU$174="","","対象期間")</f>
        <v>対象期間</v>
      </c>
      <c r="CX174" s="733" t="s">
        <v>917</v>
      </c>
      <c r="CY174" s="1819">
        <f>CY166+MONTH(1)</f>
        <v>12</v>
      </c>
      <c r="CZ174" s="1820"/>
      <c r="DA174" s="1820"/>
      <c r="DB174" s="1820"/>
      <c r="DC174" s="1820"/>
      <c r="DD174" s="1820"/>
      <c r="DE174" s="1820"/>
      <c r="DF174" s="1820"/>
      <c r="DG174" s="1820"/>
      <c r="DH174" s="1820"/>
      <c r="DI174" s="1820"/>
      <c r="DJ174" s="1820"/>
      <c r="DK174" s="1820"/>
      <c r="DL174" s="1820"/>
      <c r="DM174" s="1820"/>
      <c r="DN174" s="1820"/>
      <c r="DO174" s="1820"/>
      <c r="DP174" s="1820"/>
      <c r="DQ174" s="1820"/>
      <c r="DR174" s="1820"/>
      <c r="DS174" s="1820"/>
      <c r="DT174" s="1820"/>
      <c r="DU174" s="1820"/>
      <c r="DV174" s="1820"/>
      <c r="DW174" s="1820"/>
      <c r="DX174" s="1820"/>
      <c r="DY174" s="1820"/>
      <c r="DZ174" s="1820"/>
      <c r="EA174" s="1820"/>
      <c r="EB174" s="1820"/>
      <c r="EC174" s="1820"/>
      <c r="ED174" s="1836">
        <f>MONTH(CY174+1)</f>
        <v>1</v>
      </c>
      <c r="EE174" s="1837"/>
      <c r="EF174" s="1837"/>
      <c r="EG174" s="1837"/>
      <c r="EH174" s="1837"/>
      <c r="EI174" s="1837"/>
      <c r="EJ174" s="1842"/>
      <c r="EK174" s="1821" t="s">
        <v>918</v>
      </c>
      <c r="EL174" s="1824" t="s">
        <v>919</v>
      </c>
      <c r="EN174" s="1827" t="s">
        <v>920</v>
      </c>
      <c r="EO174" s="734" t="s">
        <v>921</v>
      </c>
      <c r="EP174" s="735">
        <f>IF(IF(MONTH(入力表!$E$6)=12,YEAR(入力表!$E$6)+1&amp;"01",YEAR(入力表!$E$6)&amp;TEXT(MONTH(入力表!$E$6)+1,"00"))&gt;YEAR($D174)&amp;TEXT(MONTH($D174),"00"),COUNTIF(CY178:EC178,"")+COUNTIF(CY178:EC178,"○"),"")</f>
        <v>31</v>
      </c>
      <c r="EQ174" s="1137"/>
      <c r="ER174" s="708"/>
      <c r="ES174" s="708"/>
      <c r="ET174" s="708"/>
      <c r="EU174" s="708"/>
      <c r="EV174" s="708"/>
      <c r="EW174" s="708"/>
    </row>
    <row r="175" spans="1:153" ht="14.25" thickBot="1">
      <c r="A175" s="1139" t="str">
        <f t="shared" si="2331"/>
        <v>対象期間</v>
      </c>
      <c r="C175" s="736" t="s">
        <v>922</v>
      </c>
      <c r="D175" s="774">
        <f>DATE($M$7,D174,1)</f>
        <v>45992</v>
      </c>
      <c r="E175" s="774">
        <f>D175+1</f>
        <v>45993</v>
      </c>
      <c r="F175" s="774">
        <f t="shared" ref="F175" si="2333">E175+1</f>
        <v>45994</v>
      </c>
      <c r="G175" s="737">
        <f t="shared" ref="G175" si="2334">F175+1</f>
        <v>45995</v>
      </c>
      <c r="H175" s="737">
        <f t="shared" ref="H175" si="2335">G175+1</f>
        <v>45996</v>
      </c>
      <c r="I175" s="737">
        <f t="shared" ref="I175" si="2336">H175+1</f>
        <v>45997</v>
      </c>
      <c r="J175" s="737">
        <f t="shared" ref="J175" si="2337">I175+1</f>
        <v>45998</v>
      </c>
      <c r="K175" s="737">
        <f t="shared" ref="K175" si="2338">J175+1</f>
        <v>45999</v>
      </c>
      <c r="L175" s="737">
        <f t="shared" ref="L175" si="2339">K175+1</f>
        <v>46000</v>
      </c>
      <c r="M175" s="737">
        <f t="shared" ref="M175" si="2340">L175+1</f>
        <v>46001</v>
      </c>
      <c r="N175" s="737">
        <f t="shared" ref="N175" si="2341">M175+1</f>
        <v>46002</v>
      </c>
      <c r="O175" s="737">
        <f t="shared" ref="O175" si="2342">N175+1</f>
        <v>46003</v>
      </c>
      <c r="P175" s="737">
        <f t="shared" ref="P175" si="2343">O175+1</f>
        <v>46004</v>
      </c>
      <c r="Q175" s="737">
        <f t="shared" ref="Q175" si="2344">P175+1</f>
        <v>46005</v>
      </c>
      <c r="R175" s="737">
        <f t="shared" ref="R175" si="2345">Q175+1</f>
        <v>46006</v>
      </c>
      <c r="S175" s="737">
        <f t="shared" ref="S175" si="2346">R175+1</f>
        <v>46007</v>
      </c>
      <c r="T175" s="737">
        <f t="shared" ref="T175" si="2347">S175+1</f>
        <v>46008</v>
      </c>
      <c r="U175" s="737">
        <f t="shared" ref="U175" si="2348">T175+1</f>
        <v>46009</v>
      </c>
      <c r="V175" s="737">
        <f t="shared" ref="V175" si="2349">U175+1</f>
        <v>46010</v>
      </c>
      <c r="W175" s="737">
        <f t="shared" ref="W175" si="2350">V175+1</f>
        <v>46011</v>
      </c>
      <c r="X175" s="737">
        <f t="shared" ref="X175" si="2351">W175+1</f>
        <v>46012</v>
      </c>
      <c r="Y175" s="737">
        <f t="shared" ref="Y175" si="2352">X175+1</f>
        <v>46013</v>
      </c>
      <c r="Z175" s="737">
        <f t="shared" ref="Z175" si="2353">Y175+1</f>
        <v>46014</v>
      </c>
      <c r="AA175" s="737">
        <f t="shared" ref="AA175" si="2354">Z175+1</f>
        <v>46015</v>
      </c>
      <c r="AB175" s="737">
        <f t="shared" ref="AB175" si="2355">AA175+1</f>
        <v>46016</v>
      </c>
      <c r="AC175" s="737">
        <f t="shared" ref="AC175" si="2356">AB175+1</f>
        <v>46017</v>
      </c>
      <c r="AD175" s="737">
        <f t="shared" ref="AD175" si="2357">AC175+1</f>
        <v>46018</v>
      </c>
      <c r="AE175" s="737">
        <f t="shared" ref="AE175" si="2358">AD175+1</f>
        <v>46019</v>
      </c>
      <c r="AF175" s="737">
        <f t="shared" ref="AF175" si="2359">AE175+1</f>
        <v>46020</v>
      </c>
      <c r="AG175" s="737">
        <f t="shared" ref="AG175" si="2360">AF175+1</f>
        <v>46021</v>
      </c>
      <c r="AH175" s="1148">
        <f t="shared" ref="AH175" si="2361">AG175+1</f>
        <v>46022</v>
      </c>
      <c r="AI175" s="1168">
        <f t="shared" ref="AI175" si="2362">AH175+1</f>
        <v>46023</v>
      </c>
      <c r="AJ175" s="1168">
        <f t="shared" ref="AJ175" si="2363">AI175+1</f>
        <v>46024</v>
      </c>
      <c r="AK175" s="1168">
        <f t="shared" ref="AK175" si="2364">AJ175+1</f>
        <v>46025</v>
      </c>
      <c r="AL175" s="1168">
        <f t="shared" ref="AL175" si="2365">AK175+1</f>
        <v>46026</v>
      </c>
      <c r="AM175" s="1168">
        <f t="shared" ref="AM175" si="2366">AL175+1</f>
        <v>46027</v>
      </c>
      <c r="AN175" s="1168">
        <f t="shared" ref="AN175" si="2367">AM175+1</f>
        <v>46028</v>
      </c>
      <c r="AO175" s="1168">
        <f t="shared" ref="AO175" si="2368">AN175+1</f>
        <v>46029</v>
      </c>
      <c r="AP175" s="1822"/>
      <c r="AQ175" s="1825"/>
      <c r="AS175" s="1827"/>
      <c r="AT175" s="734" t="s">
        <v>923</v>
      </c>
      <c r="AU175" s="739">
        <f>IF(IF(MONTH(入力表!$E$6)=12,YEAR(入力表!$E$6)+1&amp;"01",YEAR(入力表!$E$6)&amp;TEXT(MONTH(入力表!$E$6)+1,"00"))&gt;YEAR($D174)&amp;TEXT(MONTH($D174),"00"),COUNTIF(D178:AH178,"○"),"")</f>
        <v>0</v>
      </c>
      <c r="AX175" s="708"/>
      <c r="AY175" s="708"/>
      <c r="AZ175" s="708"/>
      <c r="BB175" s="736" t="s">
        <v>922</v>
      </c>
      <c r="BC175" s="774">
        <f>DATE($M$7,BC174,1)</f>
        <v>45992</v>
      </c>
      <c r="BD175" s="774">
        <f>BC175+1</f>
        <v>45993</v>
      </c>
      <c r="BE175" s="774">
        <f t="shared" ref="BE175" si="2369">BD175+1</f>
        <v>45994</v>
      </c>
      <c r="BF175" s="737">
        <f t="shared" ref="BF175" si="2370">BE175+1</f>
        <v>45995</v>
      </c>
      <c r="BG175" s="737">
        <f t="shared" ref="BG175" si="2371">BF175+1</f>
        <v>45996</v>
      </c>
      <c r="BH175" s="737">
        <f t="shared" ref="BH175" si="2372">BG175+1</f>
        <v>45997</v>
      </c>
      <c r="BI175" s="737">
        <f t="shared" ref="BI175" si="2373">BH175+1</f>
        <v>45998</v>
      </c>
      <c r="BJ175" s="737">
        <f t="shared" ref="BJ175" si="2374">BI175+1</f>
        <v>45999</v>
      </c>
      <c r="BK175" s="737">
        <f t="shared" ref="BK175" si="2375">BJ175+1</f>
        <v>46000</v>
      </c>
      <c r="BL175" s="737">
        <f t="shared" ref="BL175" si="2376">BK175+1</f>
        <v>46001</v>
      </c>
      <c r="BM175" s="737">
        <f t="shared" ref="BM175" si="2377">BL175+1</f>
        <v>46002</v>
      </c>
      <c r="BN175" s="737">
        <f t="shared" ref="BN175" si="2378">BM175+1</f>
        <v>46003</v>
      </c>
      <c r="BO175" s="737">
        <f t="shared" ref="BO175" si="2379">BN175+1</f>
        <v>46004</v>
      </c>
      <c r="BP175" s="737">
        <f t="shared" ref="BP175" si="2380">BO175+1</f>
        <v>46005</v>
      </c>
      <c r="BQ175" s="737">
        <f t="shared" ref="BQ175" si="2381">BP175+1</f>
        <v>46006</v>
      </c>
      <c r="BR175" s="737">
        <f t="shared" ref="BR175" si="2382">BQ175+1</f>
        <v>46007</v>
      </c>
      <c r="BS175" s="737">
        <f t="shared" ref="BS175" si="2383">BR175+1</f>
        <v>46008</v>
      </c>
      <c r="BT175" s="737">
        <f t="shared" ref="BT175" si="2384">BS175+1</f>
        <v>46009</v>
      </c>
      <c r="BU175" s="737">
        <f t="shared" ref="BU175" si="2385">BT175+1</f>
        <v>46010</v>
      </c>
      <c r="BV175" s="737">
        <f t="shared" ref="BV175" si="2386">BU175+1</f>
        <v>46011</v>
      </c>
      <c r="BW175" s="737">
        <f t="shared" ref="BW175" si="2387">BV175+1</f>
        <v>46012</v>
      </c>
      <c r="BX175" s="737">
        <f t="shared" ref="BX175" si="2388">BW175+1</f>
        <v>46013</v>
      </c>
      <c r="BY175" s="737">
        <f t="shared" ref="BY175" si="2389">BX175+1</f>
        <v>46014</v>
      </c>
      <c r="BZ175" s="737">
        <f t="shared" ref="BZ175" si="2390">BY175+1</f>
        <v>46015</v>
      </c>
      <c r="CA175" s="737">
        <f t="shared" ref="CA175" si="2391">BZ175+1</f>
        <v>46016</v>
      </c>
      <c r="CB175" s="737">
        <f t="shared" ref="CB175" si="2392">CA175+1</f>
        <v>46017</v>
      </c>
      <c r="CC175" s="737">
        <f t="shared" ref="CC175" si="2393">CB175+1</f>
        <v>46018</v>
      </c>
      <c r="CD175" s="737">
        <f t="shared" ref="CD175" si="2394">CC175+1</f>
        <v>46019</v>
      </c>
      <c r="CE175" s="737">
        <f t="shared" ref="CE175" si="2395">CD175+1</f>
        <v>46020</v>
      </c>
      <c r="CF175" s="737">
        <f t="shared" ref="CF175" si="2396">CE175+1</f>
        <v>46021</v>
      </c>
      <c r="CG175" s="1148">
        <f t="shared" ref="CG175" si="2397">CF175+1</f>
        <v>46022</v>
      </c>
      <c r="CH175" s="1168">
        <f t="shared" ref="CH175" si="2398">CG175+1</f>
        <v>46023</v>
      </c>
      <c r="CI175" s="1168">
        <f t="shared" ref="CI175" si="2399">CH175+1</f>
        <v>46024</v>
      </c>
      <c r="CJ175" s="1168">
        <f t="shared" ref="CJ175" si="2400">CI175+1</f>
        <v>46025</v>
      </c>
      <c r="CK175" s="1168">
        <f t="shared" ref="CK175" si="2401">CJ175+1</f>
        <v>46026</v>
      </c>
      <c r="CL175" s="1168">
        <f t="shared" ref="CL175" si="2402">CK175+1</f>
        <v>46027</v>
      </c>
      <c r="CM175" s="1168">
        <f t="shared" ref="CM175" si="2403">CL175+1</f>
        <v>46028</v>
      </c>
      <c r="CN175" s="1168">
        <f t="shared" ref="CN175" si="2404">CM175+1</f>
        <v>46029</v>
      </c>
      <c r="CO175" s="1822"/>
      <c r="CP175" s="1825"/>
      <c r="CR175" s="1827"/>
      <c r="CS175" s="734" t="s">
        <v>923</v>
      </c>
      <c r="CT175" s="739">
        <f>IF(IF(MONTH(入力表!$E$6)=12,YEAR(入力表!$E$6)+1&amp;"01",YEAR(入力表!$E$6)&amp;TEXT(MONTH(入力表!$E$6)+1,"00"))&gt;YEAR($D174)&amp;TEXT(MONTH($D174),"00"),COUNTIF(BC178:CG178,"○"),"")</f>
        <v>0</v>
      </c>
      <c r="CV175" s="1139" t="str">
        <f t="shared" si="2332"/>
        <v>対象期間</v>
      </c>
      <c r="CX175" s="736" t="s">
        <v>922</v>
      </c>
      <c r="CY175" s="774">
        <f>DATE($M$7,CY174,1)</f>
        <v>45992</v>
      </c>
      <c r="CZ175" s="774">
        <f>CY175+1</f>
        <v>45993</v>
      </c>
      <c r="DA175" s="774">
        <f t="shared" ref="DA175" si="2405">CZ175+1</f>
        <v>45994</v>
      </c>
      <c r="DB175" s="737">
        <f t="shared" ref="DB175" si="2406">DA175+1</f>
        <v>45995</v>
      </c>
      <c r="DC175" s="737">
        <f t="shared" ref="DC175" si="2407">DB175+1</f>
        <v>45996</v>
      </c>
      <c r="DD175" s="737">
        <f t="shared" ref="DD175" si="2408">DC175+1</f>
        <v>45997</v>
      </c>
      <c r="DE175" s="737">
        <f t="shared" ref="DE175" si="2409">DD175+1</f>
        <v>45998</v>
      </c>
      <c r="DF175" s="737">
        <f t="shared" ref="DF175" si="2410">DE175+1</f>
        <v>45999</v>
      </c>
      <c r="DG175" s="737">
        <f t="shared" ref="DG175" si="2411">DF175+1</f>
        <v>46000</v>
      </c>
      <c r="DH175" s="737">
        <f t="shared" ref="DH175" si="2412">DG175+1</f>
        <v>46001</v>
      </c>
      <c r="DI175" s="737">
        <f t="shared" ref="DI175" si="2413">DH175+1</f>
        <v>46002</v>
      </c>
      <c r="DJ175" s="737">
        <f t="shared" ref="DJ175" si="2414">DI175+1</f>
        <v>46003</v>
      </c>
      <c r="DK175" s="737">
        <f t="shared" ref="DK175" si="2415">DJ175+1</f>
        <v>46004</v>
      </c>
      <c r="DL175" s="737">
        <f t="shared" ref="DL175" si="2416">DK175+1</f>
        <v>46005</v>
      </c>
      <c r="DM175" s="737">
        <f t="shared" ref="DM175" si="2417">DL175+1</f>
        <v>46006</v>
      </c>
      <c r="DN175" s="737">
        <f t="shared" ref="DN175" si="2418">DM175+1</f>
        <v>46007</v>
      </c>
      <c r="DO175" s="737">
        <f t="shared" ref="DO175" si="2419">DN175+1</f>
        <v>46008</v>
      </c>
      <c r="DP175" s="737">
        <f t="shared" ref="DP175" si="2420">DO175+1</f>
        <v>46009</v>
      </c>
      <c r="DQ175" s="737">
        <f t="shared" ref="DQ175" si="2421">DP175+1</f>
        <v>46010</v>
      </c>
      <c r="DR175" s="737">
        <f t="shared" ref="DR175" si="2422">DQ175+1</f>
        <v>46011</v>
      </c>
      <c r="DS175" s="737">
        <f t="shared" ref="DS175" si="2423">DR175+1</f>
        <v>46012</v>
      </c>
      <c r="DT175" s="737">
        <f t="shared" ref="DT175" si="2424">DS175+1</f>
        <v>46013</v>
      </c>
      <c r="DU175" s="737">
        <f t="shared" ref="DU175" si="2425">DT175+1</f>
        <v>46014</v>
      </c>
      <c r="DV175" s="737">
        <f t="shared" ref="DV175" si="2426">DU175+1</f>
        <v>46015</v>
      </c>
      <c r="DW175" s="737">
        <f t="shared" ref="DW175" si="2427">DV175+1</f>
        <v>46016</v>
      </c>
      <c r="DX175" s="737">
        <f t="shared" ref="DX175" si="2428">DW175+1</f>
        <v>46017</v>
      </c>
      <c r="DY175" s="737">
        <f t="shared" ref="DY175" si="2429">DX175+1</f>
        <v>46018</v>
      </c>
      <c r="DZ175" s="737">
        <f t="shared" ref="DZ175" si="2430">DY175+1</f>
        <v>46019</v>
      </c>
      <c r="EA175" s="737">
        <f t="shared" ref="EA175" si="2431">DZ175+1</f>
        <v>46020</v>
      </c>
      <c r="EB175" s="737">
        <f t="shared" ref="EB175" si="2432">EA175+1</f>
        <v>46021</v>
      </c>
      <c r="EC175" s="1148">
        <f t="shared" ref="EC175" si="2433">EB175+1</f>
        <v>46022</v>
      </c>
      <c r="ED175" s="1168">
        <f t="shared" ref="ED175" si="2434">EC175+1</f>
        <v>46023</v>
      </c>
      <c r="EE175" s="1168">
        <f t="shared" ref="EE175" si="2435">ED175+1</f>
        <v>46024</v>
      </c>
      <c r="EF175" s="1168">
        <f t="shared" ref="EF175" si="2436">EE175+1</f>
        <v>46025</v>
      </c>
      <c r="EG175" s="1168">
        <f t="shared" ref="EG175" si="2437">EF175+1</f>
        <v>46026</v>
      </c>
      <c r="EH175" s="1168">
        <f t="shared" ref="EH175" si="2438">EG175+1</f>
        <v>46027</v>
      </c>
      <c r="EI175" s="1168">
        <f t="shared" ref="EI175" si="2439">EH175+1</f>
        <v>46028</v>
      </c>
      <c r="EJ175" s="1168">
        <f t="shared" ref="EJ175" si="2440">EI175+1</f>
        <v>46029</v>
      </c>
      <c r="EK175" s="1822"/>
      <c r="EL175" s="1825"/>
      <c r="EN175" s="1827"/>
      <c r="EO175" s="734" t="s">
        <v>923</v>
      </c>
      <c r="EP175" s="739">
        <f>IF(IF(MONTH(入力表!$E$6)=12,YEAR(入力表!$E$6)+1&amp;"01",YEAR(入力表!$E$6)&amp;TEXT(MONTH(入力表!$E$6)+1,"00"))&gt;YEAR($D174)&amp;TEXT(MONTH($D174),"00"),COUNTIF(CY178:EC178,"○"),"")</f>
        <v>0</v>
      </c>
      <c r="ER175" s="708"/>
      <c r="ES175" s="708"/>
      <c r="ET175" s="708"/>
      <c r="EU175" s="708"/>
      <c r="EV175" s="708"/>
      <c r="EW175" s="708"/>
    </row>
    <row r="176" spans="1:153" ht="14.25" thickBot="1">
      <c r="A176" s="1139" t="str">
        <f t="shared" si="2331"/>
        <v>対象期間</v>
      </c>
      <c r="C176" s="736" t="s">
        <v>924</v>
      </c>
      <c r="D176" s="1146" t="str">
        <f>TEXT(WEEKDAY(+D175),"aaa")</f>
        <v>月</v>
      </c>
      <c r="E176" s="1146" t="str">
        <f>TEXT(WEEKDAY(+E175),"aaa")</f>
        <v>火</v>
      </c>
      <c r="F176" s="1146" t="str">
        <f t="shared" ref="F176:AE176" si="2441">TEXT(WEEKDAY(+F175),"aaa")</f>
        <v>水</v>
      </c>
      <c r="G176" s="1147" t="str">
        <f t="shared" si="2441"/>
        <v>木</v>
      </c>
      <c r="H176" s="1147" t="str">
        <f t="shared" si="2441"/>
        <v>金</v>
      </c>
      <c r="I176" s="1147" t="str">
        <f t="shared" si="2441"/>
        <v>土</v>
      </c>
      <c r="J176" s="1147" t="str">
        <f t="shared" si="2441"/>
        <v>日</v>
      </c>
      <c r="K176" s="1147" t="str">
        <f t="shared" si="2441"/>
        <v>月</v>
      </c>
      <c r="L176" s="1147" t="str">
        <f t="shared" si="2441"/>
        <v>火</v>
      </c>
      <c r="M176" s="1147" t="str">
        <f t="shared" si="2441"/>
        <v>水</v>
      </c>
      <c r="N176" s="1147" t="str">
        <f t="shared" si="2441"/>
        <v>木</v>
      </c>
      <c r="O176" s="1147" t="str">
        <f t="shared" si="2441"/>
        <v>金</v>
      </c>
      <c r="P176" s="1147" t="str">
        <f t="shared" si="2441"/>
        <v>土</v>
      </c>
      <c r="Q176" s="1147" t="str">
        <f t="shared" si="2441"/>
        <v>日</v>
      </c>
      <c r="R176" s="1147" t="str">
        <f t="shared" si="2441"/>
        <v>月</v>
      </c>
      <c r="S176" s="1147" t="str">
        <f t="shared" si="2441"/>
        <v>火</v>
      </c>
      <c r="T176" s="1147" t="str">
        <f t="shared" si="2441"/>
        <v>水</v>
      </c>
      <c r="U176" s="1147" t="str">
        <f t="shared" si="2441"/>
        <v>木</v>
      </c>
      <c r="V176" s="1147" t="str">
        <f t="shared" si="2441"/>
        <v>金</v>
      </c>
      <c r="W176" s="1147" t="str">
        <f t="shared" si="2441"/>
        <v>土</v>
      </c>
      <c r="X176" s="1147" t="str">
        <f t="shared" si="2441"/>
        <v>日</v>
      </c>
      <c r="Y176" s="1147" t="str">
        <f t="shared" si="2441"/>
        <v>月</v>
      </c>
      <c r="Z176" s="1147" t="str">
        <f t="shared" si="2441"/>
        <v>火</v>
      </c>
      <c r="AA176" s="1147" t="str">
        <f t="shared" si="2441"/>
        <v>水</v>
      </c>
      <c r="AB176" s="1147" t="str">
        <f t="shared" si="2441"/>
        <v>木</v>
      </c>
      <c r="AC176" s="1147" t="str">
        <f t="shared" si="2441"/>
        <v>金</v>
      </c>
      <c r="AD176" s="1147" t="str">
        <f t="shared" si="2441"/>
        <v>土</v>
      </c>
      <c r="AE176" s="1147" t="str">
        <f t="shared" si="2441"/>
        <v>日</v>
      </c>
      <c r="AF176" s="1147" t="str">
        <f>IF(AF175="／","／",TEXT(WEEKDAY(+AF175),"aaa"))</f>
        <v>月</v>
      </c>
      <c r="AG176" s="1147" t="str">
        <f t="shared" ref="AG176:AO176" si="2442">IF(AG175="／","／",TEXT(WEEKDAY(+AG175),"aaa"))</f>
        <v>火</v>
      </c>
      <c r="AH176" s="1149" t="str">
        <f t="shared" si="2442"/>
        <v>水</v>
      </c>
      <c r="AI176" s="1170" t="str">
        <f t="shared" si="2442"/>
        <v>木</v>
      </c>
      <c r="AJ176" s="1170" t="str">
        <f t="shared" si="2442"/>
        <v>金</v>
      </c>
      <c r="AK176" s="1170" t="str">
        <f t="shared" si="2442"/>
        <v>土</v>
      </c>
      <c r="AL176" s="1170" t="str">
        <f t="shared" si="2442"/>
        <v>日</v>
      </c>
      <c r="AM176" s="1170" t="str">
        <f t="shared" si="2442"/>
        <v>月</v>
      </c>
      <c r="AN176" s="1170" t="str">
        <f t="shared" si="2442"/>
        <v>火</v>
      </c>
      <c r="AO176" s="1170" t="str">
        <f t="shared" si="2442"/>
        <v>水</v>
      </c>
      <c r="AP176" s="1822"/>
      <c r="AQ176" s="1825"/>
      <c r="AS176" s="1827"/>
      <c r="AT176" s="734" t="s">
        <v>925</v>
      </c>
      <c r="AU176" s="740">
        <f>IFERROR(+AU175/AU174,"")</f>
        <v>0</v>
      </c>
      <c r="AV176" s="741" t="str">
        <f>IF(AU176="","",IF(AU176&gt;=0.285,"4週8休以上",IF(AU176&gt;=0.25,"4週7休以上4週8休未満",IF(AU176&gt;=0.214,"4週6休以上4週7休未満",IF(0.214&gt;AU176,"4週6休未満")))))</f>
        <v>4週6休未満</v>
      </c>
      <c r="AX176" s="708"/>
      <c r="AY176" s="708"/>
      <c r="AZ176" s="708"/>
      <c r="BB176" s="736" t="s">
        <v>924</v>
      </c>
      <c r="BC176" s="1184" t="str">
        <f>TEXT(WEEKDAY(+BC175),"aaa")</f>
        <v>月</v>
      </c>
      <c r="BD176" s="1184" t="str">
        <f>TEXT(WEEKDAY(+BD175),"aaa")</f>
        <v>火</v>
      </c>
      <c r="BE176" s="1184" t="str">
        <f t="shared" ref="BE176:CD176" si="2443">TEXT(WEEKDAY(+BE175),"aaa")</f>
        <v>水</v>
      </c>
      <c r="BF176" s="1185" t="str">
        <f t="shared" si="2443"/>
        <v>木</v>
      </c>
      <c r="BG176" s="1185" t="str">
        <f t="shared" si="2443"/>
        <v>金</v>
      </c>
      <c r="BH176" s="1185" t="str">
        <f t="shared" si="2443"/>
        <v>土</v>
      </c>
      <c r="BI176" s="1185" t="str">
        <f t="shared" si="2443"/>
        <v>日</v>
      </c>
      <c r="BJ176" s="1185" t="str">
        <f t="shared" si="2443"/>
        <v>月</v>
      </c>
      <c r="BK176" s="1185" t="str">
        <f t="shared" si="2443"/>
        <v>火</v>
      </c>
      <c r="BL176" s="1185" t="str">
        <f t="shared" si="2443"/>
        <v>水</v>
      </c>
      <c r="BM176" s="1185" t="str">
        <f t="shared" si="2443"/>
        <v>木</v>
      </c>
      <c r="BN176" s="1185" t="str">
        <f t="shared" si="2443"/>
        <v>金</v>
      </c>
      <c r="BO176" s="1185" t="str">
        <f t="shared" si="2443"/>
        <v>土</v>
      </c>
      <c r="BP176" s="1185" t="str">
        <f t="shared" si="2443"/>
        <v>日</v>
      </c>
      <c r="BQ176" s="1185" t="str">
        <f t="shared" si="2443"/>
        <v>月</v>
      </c>
      <c r="BR176" s="1185" t="str">
        <f t="shared" si="2443"/>
        <v>火</v>
      </c>
      <c r="BS176" s="1185" t="str">
        <f t="shared" si="2443"/>
        <v>水</v>
      </c>
      <c r="BT176" s="1185" t="str">
        <f t="shared" si="2443"/>
        <v>木</v>
      </c>
      <c r="BU176" s="1185" t="str">
        <f t="shared" si="2443"/>
        <v>金</v>
      </c>
      <c r="BV176" s="1185" t="str">
        <f t="shared" si="2443"/>
        <v>土</v>
      </c>
      <c r="BW176" s="1185" t="str">
        <f t="shared" si="2443"/>
        <v>日</v>
      </c>
      <c r="BX176" s="1185" t="str">
        <f t="shared" si="2443"/>
        <v>月</v>
      </c>
      <c r="BY176" s="1185" t="str">
        <f t="shared" si="2443"/>
        <v>火</v>
      </c>
      <c r="BZ176" s="1185" t="str">
        <f t="shared" si="2443"/>
        <v>水</v>
      </c>
      <c r="CA176" s="1185" t="str">
        <f t="shared" si="2443"/>
        <v>木</v>
      </c>
      <c r="CB176" s="1185" t="str">
        <f t="shared" si="2443"/>
        <v>金</v>
      </c>
      <c r="CC176" s="1185" t="str">
        <f t="shared" si="2443"/>
        <v>土</v>
      </c>
      <c r="CD176" s="1185" t="str">
        <f t="shared" si="2443"/>
        <v>日</v>
      </c>
      <c r="CE176" s="1185" t="str">
        <f>IF(CE175="／","／",TEXT(WEEKDAY(+CE175),"aaa"))</f>
        <v>月</v>
      </c>
      <c r="CF176" s="1185" t="str">
        <f t="shared" ref="CF176:CN176" si="2444">IF(CF175="／","／",TEXT(WEEKDAY(+CF175),"aaa"))</f>
        <v>火</v>
      </c>
      <c r="CG176" s="1149" t="str">
        <f t="shared" si="2444"/>
        <v>水</v>
      </c>
      <c r="CH176" s="1170" t="str">
        <f t="shared" si="2444"/>
        <v>木</v>
      </c>
      <c r="CI176" s="1170" t="str">
        <f t="shared" si="2444"/>
        <v>金</v>
      </c>
      <c r="CJ176" s="1170" t="str">
        <f t="shared" si="2444"/>
        <v>土</v>
      </c>
      <c r="CK176" s="1170" t="str">
        <f t="shared" si="2444"/>
        <v>日</v>
      </c>
      <c r="CL176" s="1170" t="str">
        <f t="shared" si="2444"/>
        <v>月</v>
      </c>
      <c r="CM176" s="1170" t="str">
        <f t="shared" si="2444"/>
        <v>火</v>
      </c>
      <c r="CN176" s="1170" t="str">
        <f t="shared" si="2444"/>
        <v>水</v>
      </c>
      <c r="CO176" s="1822"/>
      <c r="CP176" s="1825"/>
      <c r="CR176" s="1827"/>
      <c r="CS176" s="734" t="s">
        <v>925</v>
      </c>
      <c r="CT176" s="740">
        <f>IFERROR(+CT175/CT174,"")</f>
        <v>0</v>
      </c>
      <c r="CU176" s="741" t="str">
        <f>IF(CT176="","",IF(CT176&gt;=0.285,"4週8休以上",IF(CT176&gt;=0.25,"4週7休以上4週8休未満",IF(CT176&gt;=0.214,"4週6休以上4週7休未満",IF(0.214&gt;CT176,"4週6休未満")))))</f>
        <v>4週6休未満</v>
      </c>
      <c r="CV176" s="1139" t="str">
        <f t="shared" si="2332"/>
        <v>対象期間</v>
      </c>
      <c r="CX176" s="736" t="s">
        <v>924</v>
      </c>
      <c r="CY176" s="1184" t="str">
        <f>TEXT(WEEKDAY(+CY175),"aaa")</f>
        <v>月</v>
      </c>
      <c r="CZ176" s="1184" t="str">
        <f>TEXT(WEEKDAY(+CZ175),"aaa")</f>
        <v>火</v>
      </c>
      <c r="DA176" s="1184" t="str">
        <f t="shared" ref="DA176:DZ176" si="2445">TEXT(WEEKDAY(+DA175),"aaa")</f>
        <v>水</v>
      </c>
      <c r="DB176" s="1185" t="str">
        <f t="shared" si="2445"/>
        <v>木</v>
      </c>
      <c r="DC176" s="1185" t="str">
        <f t="shared" si="2445"/>
        <v>金</v>
      </c>
      <c r="DD176" s="1185" t="str">
        <f t="shared" si="2445"/>
        <v>土</v>
      </c>
      <c r="DE176" s="1185" t="str">
        <f t="shared" si="2445"/>
        <v>日</v>
      </c>
      <c r="DF176" s="1185" t="str">
        <f t="shared" si="2445"/>
        <v>月</v>
      </c>
      <c r="DG176" s="1185" t="str">
        <f t="shared" si="2445"/>
        <v>火</v>
      </c>
      <c r="DH176" s="1185" t="str">
        <f t="shared" si="2445"/>
        <v>水</v>
      </c>
      <c r="DI176" s="1185" t="str">
        <f t="shared" si="2445"/>
        <v>木</v>
      </c>
      <c r="DJ176" s="1185" t="str">
        <f t="shared" si="2445"/>
        <v>金</v>
      </c>
      <c r="DK176" s="1185" t="str">
        <f t="shared" si="2445"/>
        <v>土</v>
      </c>
      <c r="DL176" s="1185" t="str">
        <f t="shared" si="2445"/>
        <v>日</v>
      </c>
      <c r="DM176" s="1185" t="str">
        <f t="shared" si="2445"/>
        <v>月</v>
      </c>
      <c r="DN176" s="1185" t="str">
        <f t="shared" si="2445"/>
        <v>火</v>
      </c>
      <c r="DO176" s="1185" t="str">
        <f t="shared" si="2445"/>
        <v>水</v>
      </c>
      <c r="DP176" s="1185" t="str">
        <f t="shared" si="2445"/>
        <v>木</v>
      </c>
      <c r="DQ176" s="1185" t="str">
        <f t="shared" si="2445"/>
        <v>金</v>
      </c>
      <c r="DR176" s="1185" t="str">
        <f t="shared" si="2445"/>
        <v>土</v>
      </c>
      <c r="DS176" s="1185" t="str">
        <f t="shared" si="2445"/>
        <v>日</v>
      </c>
      <c r="DT176" s="1185" t="str">
        <f t="shared" si="2445"/>
        <v>月</v>
      </c>
      <c r="DU176" s="1185" t="str">
        <f t="shared" si="2445"/>
        <v>火</v>
      </c>
      <c r="DV176" s="1185" t="str">
        <f t="shared" si="2445"/>
        <v>水</v>
      </c>
      <c r="DW176" s="1185" t="str">
        <f t="shared" si="2445"/>
        <v>木</v>
      </c>
      <c r="DX176" s="1185" t="str">
        <f t="shared" si="2445"/>
        <v>金</v>
      </c>
      <c r="DY176" s="1185" t="str">
        <f t="shared" si="2445"/>
        <v>土</v>
      </c>
      <c r="DZ176" s="1185" t="str">
        <f t="shared" si="2445"/>
        <v>日</v>
      </c>
      <c r="EA176" s="1185" t="str">
        <f>IF(EA175="／","／",TEXT(WEEKDAY(+EA175),"aaa"))</f>
        <v>月</v>
      </c>
      <c r="EB176" s="1185" t="str">
        <f t="shared" ref="EB176:EJ176" si="2446">IF(EB175="／","／",TEXT(WEEKDAY(+EB175),"aaa"))</f>
        <v>火</v>
      </c>
      <c r="EC176" s="1149" t="str">
        <f t="shared" si="2446"/>
        <v>水</v>
      </c>
      <c r="ED176" s="1170" t="str">
        <f t="shared" si="2446"/>
        <v>木</v>
      </c>
      <c r="EE176" s="1170" t="str">
        <f t="shared" si="2446"/>
        <v>金</v>
      </c>
      <c r="EF176" s="1170" t="str">
        <f t="shared" si="2446"/>
        <v>土</v>
      </c>
      <c r="EG176" s="1170" t="str">
        <f t="shared" si="2446"/>
        <v>日</v>
      </c>
      <c r="EH176" s="1170" t="str">
        <f t="shared" si="2446"/>
        <v>月</v>
      </c>
      <c r="EI176" s="1170" t="str">
        <f t="shared" si="2446"/>
        <v>火</v>
      </c>
      <c r="EJ176" s="1170" t="str">
        <f t="shared" si="2446"/>
        <v>水</v>
      </c>
      <c r="EK176" s="1822"/>
      <c r="EL176" s="1825"/>
      <c r="EN176" s="1827"/>
      <c r="EO176" s="734" t="s">
        <v>925</v>
      </c>
      <c r="EP176" s="740">
        <f>IFERROR(+EP175/EP174,"")</f>
        <v>0</v>
      </c>
      <c r="EQ176" s="741" t="str">
        <f>IF(EP176="","",IF(EP176&gt;=0.285,"4週8休以上",IF(EP176&gt;=0.25,"4週7休以上4週8休未満",IF(EP176&gt;=0.214,"4週6休以上4週7休未満",IF(0.214&gt;EP176,"4週6休未満")))))</f>
        <v>4週6休未満</v>
      </c>
      <c r="ER176" s="708"/>
      <c r="ES176" s="708"/>
      <c r="ET176" s="708"/>
      <c r="EU176" s="708"/>
      <c r="EV176" s="708"/>
      <c r="EW176" s="708"/>
    </row>
    <row r="177" spans="1:153" s="746" customFormat="1" ht="60" customHeight="1">
      <c r="A177" s="1139" t="str">
        <f t="shared" si="2331"/>
        <v>対象期間</v>
      </c>
      <c r="C177" s="742" t="s">
        <v>926</v>
      </c>
      <c r="D177" s="743"/>
      <c r="E177" s="743"/>
      <c r="F177" s="743"/>
      <c r="G177" s="743"/>
      <c r="H177" s="743"/>
      <c r="I177" s="743"/>
      <c r="J177" s="743"/>
      <c r="K177" s="743"/>
      <c r="L177" s="744"/>
      <c r="M177" s="743"/>
      <c r="N177" s="743"/>
      <c r="O177" s="745"/>
      <c r="P177" s="743"/>
      <c r="Q177" s="743"/>
      <c r="R177" s="743"/>
      <c r="S177" s="743"/>
      <c r="T177" s="743"/>
      <c r="U177" s="743"/>
      <c r="V177" s="743"/>
      <c r="W177" s="743"/>
      <c r="X177" s="743"/>
      <c r="Y177" s="743"/>
      <c r="Z177" s="743"/>
      <c r="AA177" s="743"/>
      <c r="AB177" s="743"/>
      <c r="AC177" s="743"/>
      <c r="AD177" s="745"/>
      <c r="AE177" s="743"/>
      <c r="AF177" s="743"/>
      <c r="AG177" s="743"/>
      <c r="AH177" s="1150"/>
      <c r="AI177" s="1172"/>
      <c r="AJ177" s="1172"/>
      <c r="AK177" s="1172"/>
      <c r="AL177" s="1172"/>
      <c r="AM177" s="1172"/>
      <c r="AN177" s="1172"/>
      <c r="AO177" s="1172"/>
      <c r="AP177" s="1823"/>
      <c r="AQ177" s="1826"/>
      <c r="AS177" s="1839" t="s">
        <v>927</v>
      </c>
      <c r="AT177" s="747" t="s">
        <v>921</v>
      </c>
      <c r="AU177" s="748">
        <f>IF(IF(MONTH(入力表!$E$6)=12,YEAR(入力表!$E$6)+1&amp;"01",YEAR(入力表!$E$6)&amp;TEXT(MONTH(入力表!$E$6)+1,"00"))&gt;YEAR($D174)&amp;TEXT(MONTH($D174),"00"),COUNTIF(D179:AH179,"")+COUNTIF(D179:AH179,"●"),"")</f>
        <v>31</v>
      </c>
      <c r="AV177" s="1138"/>
      <c r="AX177" s="749"/>
      <c r="AY177" s="749"/>
      <c r="AZ177" s="749"/>
      <c r="BB177" s="742" t="s">
        <v>926</v>
      </c>
      <c r="BC177" s="743"/>
      <c r="BD177" s="743"/>
      <c r="BE177" s="743"/>
      <c r="BF177" s="743"/>
      <c r="BG177" s="743"/>
      <c r="BH177" s="743"/>
      <c r="BI177" s="743"/>
      <c r="BJ177" s="743"/>
      <c r="BK177" s="744"/>
      <c r="BL177" s="743"/>
      <c r="BM177" s="743"/>
      <c r="BN177" s="745"/>
      <c r="BO177" s="743"/>
      <c r="BP177" s="743"/>
      <c r="BQ177" s="743"/>
      <c r="BR177" s="743"/>
      <c r="BS177" s="743"/>
      <c r="BT177" s="743"/>
      <c r="BU177" s="743"/>
      <c r="BV177" s="743"/>
      <c r="BW177" s="743"/>
      <c r="BX177" s="743"/>
      <c r="BY177" s="743"/>
      <c r="BZ177" s="743"/>
      <c r="CA177" s="743"/>
      <c r="CB177" s="743"/>
      <c r="CC177" s="745"/>
      <c r="CD177" s="743"/>
      <c r="CE177" s="743"/>
      <c r="CF177" s="743"/>
      <c r="CG177" s="1150"/>
      <c r="CH177" s="1172"/>
      <c r="CI177" s="1172"/>
      <c r="CJ177" s="1172"/>
      <c r="CK177" s="1172"/>
      <c r="CL177" s="1172"/>
      <c r="CM177" s="1172"/>
      <c r="CN177" s="1172"/>
      <c r="CO177" s="1823"/>
      <c r="CP177" s="1826"/>
      <c r="CR177" s="1839" t="s">
        <v>927</v>
      </c>
      <c r="CS177" s="747" t="s">
        <v>921</v>
      </c>
      <c r="CT177" s="748">
        <f>IF(IF(MONTH(入力表!$E$6)=12,YEAR(入力表!$E$6)+1&amp;"01",YEAR(入力表!$E$6)&amp;TEXT(MONTH(入力表!$E$6)+1,"00"))&gt;YEAR($D174)&amp;TEXT(MONTH($D174),"00"),COUNTIF(BC179:CG179,"")+COUNTIF(BC179:CG179,"●"),"")</f>
        <v>31</v>
      </c>
      <c r="CU177" s="1138"/>
      <c r="CV177" s="1139" t="str">
        <f t="shared" si="2332"/>
        <v>対象期間</v>
      </c>
      <c r="CX177" s="742" t="s">
        <v>926</v>
      </c>
      <c r="CY177" s="743"/>
      <c r="CZ177" s="743"/>
      <c r="DA177" s="743"/>
      <c r="DB177" s="743"/>
      <c r="DC177" s="743"/>
      <c r="DD177" s="743"/>
      <c r="DE177" s="743"/>
      <c r="DF177" s="743"/>
      <c r="DG177" s="744"/>
      <c r="DH177" s="743"/>
      <c r="DI177" s="743"/>
      <c r="DJ177" s="745"/>
      <c r="DK177" s="743"/>
      <c r="DL177" s="743"/>
      <c r="DM177" s="743"/>
      <c r="DN177" s="743"/>
      <c r="DO177" s="743"/>
      <c r="DP177" s="743"/>
      <c r="DQ177" s="743"/>
      <c r="DR177" s="743"/>
      <c r="DS177" s="743"/>
      <c r="DT177" s="743"/>
      <c r="DU177" s="743"/>
      <c r="DV177" s="743"/>
      <c r="DW177" s="743"/>
      <c r="DX177" s="743"/>
      <c r="DY177" s="745"/>
      <c r="DZ177" s="743"/>
      <c r="EA177" s="743"/>
      <c r="EB177" s="743"/>
      <c r="EC177" s="1150"/>
      <c r="ED177" s="1172"/>
      <c r="EE177" s="1172"/>
      <c r="EF177" s="1172"/>
      <c r="EG177" s="1172"/>
      <c r="EH177" s="1172"/>
      <c r="EI177" s="1172"/>
      <c r="EJ177" s="1172"/>
      <c r="EK177" s="1823"/>
      <c r="EL177" s="1826"/>
      <c r="EN177" s="1839" t="s">
        <v>927</v>
      </c>
      <c r="EO177" s="747" t="s">
        <v>921</v>
      </c>
      <c r="EP177" s="748">
        <f>IF(IF(MONTH(入力表!$E$6)=12,YEAR(入力表!$E$6)+1&amp;"01",YEAR(入力表!$E$6)&amp;TEXT(MONTH(入力表!$E$6)+1,"00"))&gt;YEAR($D174)&amp;TEXT(MONTH($D174),"00"),COUNTIF(CY179:EC179,"")+COUNTIF(CY179:EC179,"●"),"")</f>
        <v>31</v>
      </c>
      <c r="EQ177" s="1138"/>
      <c r="ER177" s="749"/>
      <c r="ES177" s="749"/>
      <c r="ET177" s="749"/>
      <c r="EU177" s="749"/>
      <c r="EV177" s="749"/>
      <c r="EW177" s="749"/>
    </row>
    <row r="178" spans="1:153" s="729" customFormat="1" ht="14.25" thickBot="1">
      <c r="A178" s="1139" t="str">
        <f t="shared" si="2331"/>
        <v>対象期間</v>
      </c>
      <c r="C178" s="736" t="s">
        <v>920</v>
      </c>
      <c r="D178" s="1147"/>
      <c r="E178" s="1147"/>
      <c r="F178" s="1147"/>
      <c r="G178" s="1147"/>
      <c r="H178" s="1147"/>
      <c r="I178" s="1147"/>
      <c r="J178" s="1147"/>
      <c r="K178" s="1147"/>
      <c r="L178" s="1147"/>
      <c r="M178" s="1147"/>
      <c r="N178" s="1147"/>
      <c r="O178" s="1147"/>
      <c r="P178" s="1147"/>
      <c r="Q178" s="1147"/>
      <c r="R178" s="1147"/>
      <c r="S178" s="1147"/>
      <c r="T178" s="1147"/>
      <c r="U178" s="1147"/>
      <c r="V178" s="1147"/>
      <c r="W178" s="1147"/>
      <c r="X178" s="1147"/>
      <c r="Y178" s="1147"/>
      <c r="Z178" s="1147"/>
      <c r="AA178" s="1147"/>
      <c r="AB178" s="1147"/>
      <c r="AC178" s="1147"/>
      <c r="AD178" s="1147"/>
      <c r="AE178" s="1147"/>
      <c r="AF178" s="1147"/>
      <c r="AG178" s="1147"/>
      <c r="AH178" s="1149"/>
      <c r="AI178" s="1170"/>
      <c r="AJ178" s="1170"/>
      <c r="AK178" s="1170"/>
      <c r="AL178" s="1170"/>
      <c r="AM178" s="1170"/>
      <c r="AN178" s="1170"/>
      <c r="AO178" s="1170"/>
      <c r="AP178" s="750">
        <f>COUNTIF(D178:AH178,"○")</f>
        <v>0</v>
      </c>
      <c r="AQ178" s="751">
        <f>+AP178+AQ170</f>
        <v>0</v>
      </c>
      <c r="AS178" s="1840"/>
      <c r="AT178" s="734" t="s">
        <v>923</v>
      </c>
      <c r="AU178" s="739">
        <f>IF(IF(MONTH(入力表!$E$6)=12,YEAR(入力表!$E$6)+1&amp;"01",YEAR(入力表!$E$6)&amp;TEXT(MONTH(入力表!$E$6)+1,"00"))&gt;YEAR($D174)&amp;TEXT(MONTH($D174),"00"),COUNTIF(D179:AH179,"●"),"")</f>
        <v>0</v>
      </c>
      <c r="AX178" s="752"/>
      <c r="AY178" s="752"/>
      <c r="AZ178" s="752"/>
      <c r="BB178" s="736" t="s">
        <v>920</v>
      </c>
      <c r="BC178" s="1185"/>
      <c r="BD178" s="1185"/>
      <c r="BE178" s="1185"/>
      <c r="BF178" s="1185"/>
      <c r="BG178" s="1185"/>
      <c r="BH178" s="1185"/>
      <c r="BI178" s="1185"/>
      <c r="BJ178" s="1185"/>
      <c r="BK178" s="1185"/>
      <c r="BL178" s="1185"/>
      <c r="BM178" s="1185"/>
      <c r="BN178" s="1185"/>
      <c r="BO178" s="1185"/>
      <c r="BP178" s="1185"/>
      <c r="BQ178" s="1185"/>
      <c r="BR178" s="1185"/>
      <c r="BS178" s="1185"/>
      <c r="BT178" s="1185"/>
      <c r="BU178" s="1185"/>
      <c r="BV178" s="1185"/>
      <c r="BW178" s="1185"/>
      <c r="BX178" s="1185"/>
      <c r="BY178" s="1185"/>
      <c r="BZ178" s="1185"/>
      <c r="CA178" s="1185"/>
      <c r="CB178" s="1185"/>
      <c r="CC178" s="1185"/>
      <c r="CD178" s="1185"/>
      <c r="CE178" s="1185"/>
      <c r="CF178" s="1185"/>
      <c r="CG178" s="1149"/>
      <c r="CH178" s="1170"/>
      <c r="CI178" s="1170"/>
      <c r="CJ178" s="1170"/>
      <c r="CK178" s="1170"/>
      <c r="CL178" s="1170"/>
      <c r="CM178" s="1170"/>
      <c r="CN178" s="1170"/>
      <c r="CO178" s="750">
        <f>COUNTIF(BC178:CG178,"○")</f>
        <v>0</v>
      </c>
      <c r="CP178" s="751">
        <f>+CO178+CP170</f>
        <v>0</v>
      </c>
      <c r="CR178" s="1840"/>
      <c r="CS178" s="734" t="s">
        <v>923</v>
      </c>
      <c r="CT178" s="739">
        <f>IF(IF(MONTH(入力表!$E$6)=12,YEAR(入力表!$E$6)+1&amp;"01",YEAR(入力表!$E$6)&amp;TEXT(MONTH(入力表!$E$6)+1,"00"))&gt;YEAR($D174)&amp;TEXT(MONTH($D174),"00"),COUNTIF(BC179:CG179,"●"),"")</f>
        <v>0</v>
      </c>
      <c r="CV178" s="1139" t="str">
        <f t="shared" si="2332"/>
        <v>対象期間</v>
      </c>
      <c r="CX178" s="736" t="s">
        <v>920</v>
      </c>
      <c r="CY178" s="1185"/>
      <c r="CZ178" s="1185"/>
      <c r="DA178" s="1185"/>
      <c r="DB178" s="1185"/>
      <c r="DC178" s="1185"/>
      <c r="DD178" s="1185"/>
      <c r="DE178" s="1185"/>
      <c r="DF178" s="1185"/>
      <c r="DG178" s="1185"/>
      <c r="DH178" s="1185"/>
      <c r="DI178" s="1185"/>
      <c r="DJ178" s="1185"/>
      <c r="DK178" s="1185"/>
      <c r="DL178" s="1185"/>
      <c r="DM178" s="1185"/>
      <c r="DN178" s="1185"/>
      <c r="DO178" s="1185"/>
      <c r="DP178" s="1185"/>
      <c r="DQ178" s="1185"/>
      <c r="DR178" s="1185"/>
      <c r="DS178" s="1185"/>
      <c r="DT178" s="1185"/>
      <c r="DU178" s="1185"/>
      <c r="DV178" s="1185"/>
      <c r="DW178" s="1185"/>
      <c r="DX178" s="1185"/>
      <c r="DY178" s="1185"/>
      <c r="DZ178" s="1185"/>
      <c r="EA178" s="1185"/>
      <c r="EB178" s="1185"/>
      <c r="EC178" s="1149"/>
      <c r="ED178" s="1170"/>
      <c r="EE178" s="1170"/>
      <c r="EF178" s="1170"/>
      <c r="EG178" s="1170"/>
      <c r="EH178" s="1170"/>
      <c r="EI178" s="1170"/>
      <c r="EJ178" s="1170"/>
      <c r="EK178" s="750">
        <f>COUNTIF(CY178:EC178,"○")</f>
        <v>0</v>
      </c>
      <c r="EL178" s="751">
        <f>+EK178+EL170</f>
        <v>0</v>
      </c>
      <c r="EN178" s="1840"/>
      <c r="EO178" s="734" t="s">
        <v>923</v>
      </c>
      <c r="EP178" s="739">
        <f>IF(IF(MONTH(入力表!$E$6)=12,YEAR(入力表!$E$6)+1&amp;"01",YEAR(入力表!$E$6)&amp;TEXT(MONTH(入力表!$E$6)+1,"00"))&gt;YEAR($D174)&amp;TEXT(MONTH($D174),"00"),COUNTIF(CY179:EC179,"●"),"")</f>
        <v>0</v>
      </c>
      <c r="ER178" s="752"/>
      <c r="ES178" s="752"/>
      <c r="ET178" s="752"/>
      <c r="EU178" s="752"/>
      <c r="EV178" s="752"/>
      <c r="EW178" s="752"/>
    </row>
    <row r="179" spans="1:153" s="729" customFormat="1" ht="14.25" thickBot="1">
      <c r="A179" s="1139" t="str">
        <f t="shared" si="2331"/>
        <v>対象期間</v>
      </c>
      <c r="C179" s="1154" t="s">
        <v>927</v>
      </c>
      <c r="D179" s="1155"/>
      <c r="E179" s="1155"/>
      <c r="F179" s="1155"/>
      <c r="G179" s="1155"/>
      <c r="H179" s="1155"/>
      <c r="I179" s="1155"/>
      <c r="J179" s="1155"/>
      <c r="K179" s="1155"/>
      <c r="L179" s="1155"/>
      <c r="M179" s="1155"/>
      <c r="N179" s="1155"/>
      <c r="O179" s="1155"/>
      <c r="P179" s="1155"/>
      <c r="Q179" s="1155"/>
      <c r="R179" s="1155"/>
      <c r="S179" s="1155"/>
      <c r="T179" s="1155"/>
      <c r="U179" s="1155"/>
      <c r="V179" s="1155"/>
      <c r="W179" s="1155"/>
      <c r="X179" s="1155"/>
      <c r="Y179" s="1155"/>
      <c r="Z179" s="1155"/>
      <c r="AA179" s="1155"/>
      <c r="AB179" s="1155"/>
      <c r="AC179" s="1155"/>
      <c r="AD179" s="1155"/>
      <c r="AE179" s="1155"/>
      <c r="AF179" s="1155"/>
      <c r="AG179" s="1155"/>
      <c r="AH179" s="1156"/>
      <c r="AI179" s="1174"/>
      <c r="AJ179" s="1174"/>
      <c r="AK179" s="1174"/>
      <c r="AL179" s="1174"/>
      <c r="AM179" s="1174"/>
      <c r="AN179" s="1174"/>
      <c r="AO179" s="1174"/>
      <c r="AP179" s="1177">
        <f>COUNTIF(D179:AH179,"●")</f>
        <v>0</v>
      </c>
      <c r="AQ179" s="1158">
        <f>+AP179+AQ171</f>
        <v>0</v>
      </c>
      <c r="AS179" s="1840"/>
      <c r="AT179" s="734" t="s">
        <v>925</v>
      </c>
      <c r="AU179" s="740">
        <f>IFERROR(+AU178/AU177,"")</f>
        <v>0</v>
      </c>
      <c r="AV179" s="741" t="str">
        <f>IF(AU179="","",IF(AU179&gt;=0.285,"4週8休以上",IF(AU179&gt;=0.25,"4週7休以上4週8休未満",IF(AU179&gt;=0.214,"4週6休以上4週7休未満",IF(0.214&gt;AU179,"4週6休未満")))))</f>
        <v>4週6休未満</v>
      </c>
      <c r="AX179" s="752"/>
      <c r="AY179" s="752"/>
      <c r="AZ179" s="752"/>
      <c r="BB179" s="1154" t="s">
        <v>927</v>
      </c>
      <c r="BC179" s="1155"/>
      <c r="BD179" s="1155"/>
      <c r="BE179" s="1155"/>
      <c r="BF179" s="1155"/>
      <c r="BG179" s="1155"/>
      <c r="BH179" s="1155"/>
      <c r="BI179" s="1155"/>
      <c r="BJ179" s="1155"/>
      <c r="BK179" s="1155"/>
      <c r="BL179" s="1155"/>
      <c r="BM179" s="1155"/>
      <c r="BN179" s="1155"/>
      <c r="BO179" s="1155"/>
      <c r="BP179" s="1155"/>
      <c r="BQ179" s="1155"/>
      <c r="BR179" s="1155"/>
      <c r="BS179" s="1155"/>
      <c r="BT179" s="1155"/>
      <c r="BU179" s="1155"/>
      <c r="BV179" s="1155"/>
      <c r="BW179" s="1155"/>
      <c r="BX179" s="1155"/>
      <c r="BY179" s="1155"/>
      <c r="BZ179" s="1155"/>
      <c r="CA179" s="1155"/>
      <c r="CB179" s="1155"/>
      <c r="CC179" s="1155"/>
      <c r="CD179" s="1155"/>
      <c r="CE179" s="1155"/>
      <c r="CF179" s="1155"/>
      <c r="CG179" s="1156"/>
      <c r="CH179" s="1174"/>
      <c r="CI179" s="1174"/>
      <c r="CJ179" s="1174"/>
      <c r="CK179" s="1174"/>
      <c r="CL179" s="1174"/>
      <c r="CM179" s="1174"/>
      <c r="CN179" s="1174"/>
      <c r="CO179" s="1177">
        <f>COUNTIF(BC179:CG179,"●")</f>
        <v>0</v>
      </c>
      <c r="CP179" s="1158">
        <f>+CO179+CP171</f>
        <v>0</v>
      </c>
      <c r="CR179" s="1840"/>
      <c r="CS179" s="734" t="s">
        <v>925</v>
      </c>
      <c r="CT179" s="740">
        <f>IFERROR(+CT178/CT177,"")</f>
        <v>0</v>
      </c>
      <c r="CU179" s="741" t="str">
        <f>IF(CT179="","",IF(CT179&gt;=0.285,"4週8休以上",IF(CT179&gt;=0.25,"4週7休以上4週8休未満",IF(CT179&gt;=0.214,"4週6休以上4週7休未満",IF(0.214&gt;CT179,"4週6休未満")))))</f>
        <v>4週6休未満</v>
      </c>
      <c r="CV179" s="1139" t="str">
        <f t="shared" si="2332"/>
        <v>対象期間</v>
      </c>
      <c r="CX179" s="1154" t="s">
        <v>927</v>
      </c>
      <c r="CY179" s="1155"/>
      <c r="CZ179" s="1155"/>
      <c r="DA179" s="1155"/>
      <c r="DB179" s="1155"/>
      <c r="DC179" s="1155"/>
      <c r="DD179" s="1155"/>
      <c r="DE179" s="1155"/>
      <c r="DF179" s="1155"/>
      <c r="DG179" s="1155"/>
      <c r="DH179" s="1155"/>
      <c r="DI179" s="1155"/>
      <c r="DJ179" s="1155"/>
      <c r="DK179" s="1155"/>
      <c r="DL179" s="1155"/>
      <c r="DM179" s="1155"/>
      <c r="DN179" s="1155"/>
      <c r="DO179" s="1155"/>
      <c r="DP179" s="1155"/>
      <c r="DQ179" s="1155"/>
      <c r="DR179" s="1155"/>
      <c r="DS179" s="1155"/>
      <c r="DT179" s="1155"/>
      <c r="DU179" s="1155"/>
      <c r="DV179" s="1155"/>
      <c r="DW179" s="1155"/>
      <c r="DX179" s="1155"/>
      <c r="DY179" s="1155"/>
      <c r="DZ179" s="1155"/>
      <c r="EA179" s="1155"/>
      <c r="EB179" s="1155"/>
      <c r="EC179" s="1156"/>
      <c r="ED179" s="1174"/>
      <c r="EE179" s="1174"/>
      <c r="EF179" s="1174"/>
      <c r="EG179" s="1174"/>
      <c r="EH179" s="1174"/>
      <c r="EI179" s="1174"/>
      <c r="EJ179" s="1174"/>
      <c r="EK179" s="1177">
        <f>COUNTIF(CY179:EC179,"●")</f>
        <v>0</v>
      </c>
      <c r="EL179" s="1158">
        <f>+EK179+EL171</f>
        <v>0</v>
      </c>
      <c r="EN179" s="1840"/>
      <c r="EO179" s="734" t="s">
        <v>925</v>
      </c>
      <c r="EP179" s="740">
        <f>IFERROR(+EP178/EP177,"")</f>
        <v>0</v>
      </c>
      <c r="EQ179" s="741" t="str">
        <f>IF(EP179="","",IF(EP179&gt;=0.285,"4週8休以上",IF(EP179&gt;=0.25,"4週7休以上4週8休未満",IF(EP179&gt;=0.214,"4週6休以上4週7休未満",IF(0.214&gt;EP179,"4週6休未満")))))</f>
        <v>4週6休未満</v>
      </c>
      <c r="ER179" s="752"/>
      <c r="ES179" s="752"/>
      <c r="ET179" s="752"/>
      <c r="EU179" s="752"/>
      <c r="EV179" s="752"/>
      <c r="EW179" s="752"/>
    </row>
    <row r="180" spans="1:153" s="729" customFormat="1" ht="14.25" thickBot="1">
      <c r="A180" s="1139"/>
      <c r="C180" s="778" t="s">
        <v>1956</v>
      </c>
      <c r="D180" s="1843" t="str">
        <f t="shared" ref="D180" si="2447">IF(COUNTIF(D179:J179,"")&gt;=7,"",IF(COUNTIF(D179:J179,"●")&gt;=2,"OK","OUT"))</f>
        <v/>
      </c>
      <c r="E180" s="1844"/>
      <c r="F180" s="1844"/>
      <c r="G180" s="1844"/>
      <c r="H180" s="1844"/>
      <c r="I180" s="1844"/>
      <c r="J180" s="1845"/>
      <c r="K180" s="1843" t="str">
        <f t="shared" ref="K180" si="2448">IF(COUNTIF(K179:Q179,"")&gt;=7,"",IF(COUNTIF(K179:Q179,"●")&gt;=2,"OK","OUT"))</f>
        <v/>
      </c>
      <c r="L180" s="1844"/>
      <c r="M180" s="1844"/>
      <c r="N180" s="1844"/>
      <c r="O180" s="1844"/>
      <c r="P180" s="1844"/>
      <c r="Q180" s="1845"/>
      <c r="R180" s="1843" t="str">
        <f t="shared" ref="R180" si="2449">IF(COUNTIF(R179:X179,"")&gt;=7,"",IF(COUNTIF(R179:X179,"●")&gt;=2,"OK","OUT"))</f>
        <v/>
      </c>
      <c r="S180" s="1844"/>
      <c r="T180" s="1844"/>
      <c r="U180" s="1844"/>
      <c r="V180" s="1844"/>
      <c r="W180" s="1844"/>
      <c r="X180" s="1845"/>
      <c r="Y180" s="1843" t="str">
        <f t="shared" ref="Y180" si="2450">IF(COUNTIF(Y179:AE179,"")&gt;=7,"",IF(COUNTIF(Y179:AE179,"●")&gt;=2,"OK","OUT"))</f>
        <v/>
      </c>
      <c r="Z180" s="1844"/>
      <c r="AA180" s="1844"/>
      <c r="AB180" s="1844"/>
      <c r="AC180" s="1844"/>
      <c r="AD180" s="1844"/>
      <c r="AE180" s="1845"/>
      <c r="AF180" s="1843" t="str">
        <f t="shared" ref="AF180" si="2451">IF(COUNTIF(AF179:AL179,"")&gt;=7,"",IF(COUNTIF(AF179:AL179,"●")&gt;=2,"OK","OUT"))</f>
        <v/>
      </c>
      <c r="AG180" s="1844"/>
      <c r="AH180" s="1844"/>
      <c r="AI180" s="1844"/>
      <c r="AJ180" s="1844"/>
      <c r="AK180" s="1844"/>
      <c r="AL180" s="1845"/>
      <c r="AM180" s="1846"/>
      <c r="AN180" s="1847"/>
      <c r="AO180" s="1847"/>
      <c r="AP180" s="779"/>
      <c r="AQ180" s="780"/>
      <c r="AS180" s="1841"/>
      <c r="AT180" s="773" t="s">
        <v>1957</v>
      </c>
      <c r="AU180" s="1162" t="str">
        <f>IF(COUNTIF(D180:AO180,"OUT")&gt;=1,"OUT","OK")</f>
        <v>OK</v>
      </c>
      <c r="AV180" s="1153"/>
      <c r="AX180" s="752"/>
      <c r="AY180" s="752"/>
      <c r="AZ180" s="752"/>
      <c r="BB180" s="778" t="s">
        <v>1956</v>
      </c>
      <c r="BC180" s="1843" t="str">
        <f t="shared" ref="BC180" si="2452">IF(COUNTIF(BC179:BI179,"")&gt;=7,"",IF(COUNTIF(BC179:BI179,"●")&gt;=2,"OK","OUT"))</f>
        <v/>
      </c>
      <c r="BD180" s="1844"/>
      <c r="BE180" s="1844"/>
      <c r="BF180" s="1844"/>
      <c r="BG180" s="1844"/>
      <c r="BH180" s="1844"/>
      <c r="BI180" s="1845"/>
      <c r="BJ180" s="1843" t="str">
        <f t="shared" ref="BJ180" si="2453">IF(COUNTIF(BJ179:BP179,"")&gt;=7,"",IF(COUNTIF(BJ179:BP179,"●")&gt;=2,"OK","OUT"))</f>
        <v/>
      </c>
      <c r="BK180" s="1844"/>
      <c r="BL180" s="1844"/>
      <c r="BM180" s="1844"/>
      <c r="BN180" s="1844"/>
      <c r="BO180" s="1844"/>
      <c r="BP180" s="1845"/>
      <c r="BQ180" s="1843" t="str">
        <f t="shared" ref="BQ180" si="2454">IF(COUNTIF(BQ179:BW179,"")&gt;=7,"",IF(COUNTIF(BQ179:BW179,"●")&gt;=2,"OK","OUT"))</f>
        <v/>
      </c>
      <c r="BR180" s="1844"/>
      <c r="BS180" s="1844"/>
      <c r="BT180" s="1844"/>
      <c r="BU180" s="1844"/>
      <c r="BV180" s="1844"/>
      <c r="BW180" s="1845"/>
      <c r="BX180" s="1843" t="str">
        <f t="shared" ref="BX180" si="2455">IF(COUNTIF(BX179:CD179,"")&gt;=7,"",IF(COUNTIF(BX179:CD179,"●")&gt;=2,"OK","OUT"))</f>
        <v/>
      </c>
      <c r="BY180" s="1844"/>
      <c r="BZ180" s="1844"/>
      <c r="CA180" s="1844"/>
      <c r="CB180" s="1844"/>
      <c r="CC180" s="1844"/>
      <c r="CD180" s="1845"/>
      <c r="CE180" s="1843" t="str">
        <f t="shared" ref="CE180" si="2456">IF(COUNTIF(CE179:CK179,"")&gt;=7,"",IF(COUNTIF(CE179:CK179,"●")&gt;=2,"OK","OUT"))</f>
        <v/>
      </c>
      <c r="CF180" s="1844"/>
      <c r="CG180" s="1844"/>
      <c r="CH180" s="1844"/>
      <c r="CI180" s="1844"/>
      <c r="CJ180" s="1844"/>
      <c r="CK180" s="1845"/>
      <c r="CL180" s="1846"/>
      <c r="CM180" s="1847"/>
      <c r="CN180" s="1847"/>
      <c r="CO180" s="779"/>
      <c r="CP180" s="780"/>
      <c r="CR180" s="1841"/>
      <c r="CS180" s="773" t="s">
        <v>1957</v>
      </c>
      <c r="CT180" s="1162" t="str">
        <f>IF(COUNTIF(BC180:CN180,"OUT")&gt;=1,"OUT","OK")</f>
        <v>OK</v>
      </c>
      <c r="CU180" s="1153"/>
      <c r="CV180" s="1139"/>
      <c r="CX180" s="778" t="s">
        <v>1956</v>
      </c>
      <c r="CY180" s="1843" t="str">
        <f t="shared" ref="CY180" si="2457">IF(COUNTIF(CY179:DE179,"")&gt;=7,"",IF(COUNTIF(CY179:DE179,"●")&gt;=2,"OK","OUT"))</f>
        <v/>
      </c>
      <c r="CZ180" s="1844"/>
      <c r="DA180" s="1844"/>
      <c r="DB180" s="1844"/>
      <c r="DC180" s="1844"/>
      <c r="DD180" s="1844"/>
      <c r="DE180" s="1845"/>
      <c r="DF180" s="1843" t="str">
        <f t="shared" ref="DF180" si="2458">IF(COUNTIF(DF179:DL179,"")&gt;=7,"",IF(COUNTIF(DF179:DL179,"●")&gt;=2,"OK","OUT"))</f>
        <v/>
      </c>
      <c r="DG180" s="1844"/>
      <c r="DH180" s="1844"/>
      <c r="DI180" s="1844"/>
      <c r="DJ180" s="1844"/>
      <c r="DK180" s="1844"/>
      <c r="DL180" s="1845"/>
      <c r="DM180" s="1843" t="str">
        <f t="shared" ref="DM180" si="2459">IF(COUNTIF(DM179:DS179,"")&gt;=7,"",IF(COUNTIF(DM179:DS179,"●")&gt;=2,"OK","OUT"))</f>
        <v/>
      </c>
      <c r="DN180" s="1844"/>
      <c r="DO180" s="1844"/>
      <c r="DP180" s="1844"/>
      <c r="DQ180" s="1844"/>
      <c r="DR180" s="1844"/>
      <c r="DS180" s="1845"/>
      <c r="DT180" s="1843" t="str">
        <f t="shared" ref="DT180" si="2460">IF(COUNTIF(DT179:DZ179,"")&gt;=7,"",IF(COUNTIF(DT179:DZ179,"●")&gt;=2,"OK","OUT"))</f>
        <v/>
      </c>
      <c r="DU180" s="1844"/>
      <c r="DV180" s="1844"/>
      <c r="DW180" s="1844"/>
      <c r="DX180" s="1844"/>
      <c r="DY180" s="1844"/>
      <c r="DZ180" s="1845"/>
      <c r="EA180" s="1843" t="str">
        <f t="shared" ref="EA180" si="2461">IF(COUNTIF(EA179:EG179,"")&gt;=7,"",IF(COUNTIF(EA179:EG179,"●")&gt;=2,"OK","OUT"))</f>
        <v/>
      </c>
      <c r="EB180" s="1844"/>
      <c r="EC180" s="1844"/>
      <c r="ED180" s="1844"/>
      <c r="EE180" s="1844"/>
      <c r="EF180" s="1844"/>
      <c r="EG180" s="1845"/>
      <c r="EH180" s="1846"/>
      <c r="EI180" s="1847"/>
      <c r="EJ180" s="1847"/>
      <c r="EK180" s="779"/>
      <c r="EL180" s="780"/>
      <c r="EN180" s="1841"/>
      <c r="EO180" s="773" t="s">
        <v>1957</v>
      </c>
      <c r="EP180" s="1162" t="str">
        <f>IF(COUNTIF(CY180:EJ180,"OUT")&gt;=1,"OUT","OK")</f>
        <v>OK</v>
      </c>
      <c r="EQ180" s="1153"/>
      <c r="ER180" s="752"/>
      <c r="ES180" s="752"/>
      <c r="ET180" s="752"/>
      <c r="EU180" s="752"/>
      <c r="EV180" s="752"/>
      <c r="EW180" s="752"/>
    </row>
    <row r="181" spans="1:153" ht="14.25" thickBot="1">
      <c r="A181" s="1139" t="str">
        <f t="shared" si="2331"/>
        <v>対象期間</v>
      </c>
      <c r="AX181" s="708"/>
      <c r="AY181" s="708"/>
      <c r="AZ181" s="708"/>
      <c r="CV181" s="1139" t="str">
        <f t="shared" si="2332"/>
        <v>対象期間</v>
      </c>
      <c r="ER181" s="708"/>
      <c r="ES181" s="708"/>
      <c r="ET181" s="708"/>
      <c r="EU181" s="708"/>
      <c r="EV181" s="708"/>
      <c r="EW181" s="708"/>
    </row>
    <row r="182" spans="1:153" ht="13.5" customHeight="1">
      <c r="A182" s="1139" t="str">
        <f t="shared" ref="A182:A189" si="2462">IF($AU$182="","","対象期間")</f>
        <v>対象期間</v>
      </c>
      <c r="C182" s="733" t="s">
        <v>917</v>
      </c>
      <c r="D182" s="1819">
        <f>MONTH(D174+1)</f>
        <v>1</v>
      </c>
      <c r="E182" s="1820"/>
      <c r="F182" s="1820"/>
      <c r="G182" s="1820"/>
      <c r="H182" s="1820"/>
      <c r="I182" s="1820"/>
      <c r="J182" s="1820"/>
      <c r="K182" s="1820"/>
      <c r="L182" s="1820"/>
      <c r="M182" s="1820"/>
      <c r="N182" s="1820"/>
      <c r="O182" s="1820"/>
      <c r="P182" s="1820"/>
      <c r="Q182" s="1820"/>
      <c r="R182" s="1820"/>
      <c r="S182" s="1820"/>
      <c r="T182" s="1820"/>
      <c r="U182" s="1820"/>
      <c r="V182" s="1820"/>
      <c r="W182" s="1820"/>
      <c r="X182" s="1820"/>
      <c r="Y182" s="1820"/>
      <c r="Z182" s="1820"/>
      <c r="AA182" s="1820"/>
      <c r="AB182" s="1820"/>
      <c r="AC182" s="1820"/>
      <c r="AD182" s="1820"/>
      <c r="AE182" s="1820"/>
      <c r="AF182" s="1820"/>
      <c r="AG182" s="1820"/>
      <c r="AH182" s="1820"/>
      <c r="AI182" s="1836">
        <f>D182+1</f>
        <v>2</v>
      </c>
      <c r="AJ182" s="1837"/>
      <c r="AK182" s="1837"/>
      <c r="AL182" s="1837"/>
      <c r="AM182" s="1837"/>
      <c r="AN182" s="1837"/>
      <c r="AO182" s="1842"/>
      <c r="AP182" s="1821" t="s">
        <v>918</v>
      </c>
      <c r="AQ182" s="1824" t="s">
        <v>919</v>
      </c>
      <c r="AS182" s="1827" t="s">
        <v>920</v>
      </c>
      <c r="AT182" s="734" t="s">
        <v>921</v>
      </c>
      <c r="AU182" s="735">
        <f>IF(IF(MONTH(入力表!$E$6)=12,YEAR(入力表!$E$6)+1&amp;"01",YEAR(入力表!$E$6)&amp;TEXT(MONTH(入力表!$E$6)+1,"00"))&gt;YEAR($D182)&amp;TEXT(MONTH($D182),"00"),COUNTIF(D186:AH186,"")+COUNTIF(D186:AH186,"○"),"")</f>
        <v>31</v>
      </c>
      <c r="AV182" s="1137"/>
      <c r="AX182" s="708"/>
      <c r="AY182" s="708"/>
      <c r="AZ182" s="708"/>
      <c r="BB182" s="733" t="s">
        <v>917</v>
      </c>
      <c r="BC182" s="1819">
        <f>MONTH(BC174+1)</f>
        <v>1</v>
      </c>
      <c r="BD182" s="1820"/>
      <c r="BE182" s="1820"/>
      <c r="BF182" s="1820"/>
      <c r="BG182" s="1820"/>
      <c r="BH182" s="1820"/>
      <c r="BI182" s="1820"/>
      <c r="BJ182" s="1820"/>
      <c r="BK182" s="1820"/>
      <c r="BL182" s="1820"/>
      <c r="BM182" s="1820"/>
      <c r="BN182" s="1820"/>
      <c r="BO182" s="1820"/>
      <c r="BP182" s="1820"/>
      <c r="BQ182" s="1820"/>
      <c r="BR182" s="1820"/>
      <c r="BS182" s="1820"/>
      <c r="BT182" s="1820"/>
      <c r="BU182" s="1820"/>
      <c r="BV182" s="1820"/>
      <c r="BW182" s="1820"/>
      <c r="BX182" s="1820"/>
      <c r="BY182" s="1820"/>
      <c r="BZ182" s="1820"/>
      <c r="CA182" s="1820"/>
      <c r="CB182" s="1820"/>
      <c r="CC182" s="1820"/>
      <c r="CD182" s="1820"/>
      <c r="CE182" s="1820"/>
      <c r="CF182" s="1820"/>
      <c r="CG182" s="1820"/>
      <c r="CH182" s="1836">
        <f>BC182+1</f>
        <v>2</v>
      </c>
      <c r="CI182" s="1837"/>
      <c r="CJ182" s="1837"/>
      <c r="CK182" s="1837"/>
      <c r="CL182" s="1837"/>
      <c r="CM182" s="1837"/>
      <c r="CN182" s="1842"/>
      <c r="CO182" s="1821" t="s">
        <v>918</v>
      </c>
      <c r="CP182" s="1824" t="s">
        <v>919</v>
      </c>
      <c r="CR182" s="1827" t="s">
        <v>920</v>
      </c>
      <c r="CS182" s="734" t="s">
        <v>921</v>
      </c>
      <c r="CT182" s="735">
        <f>IF(IF(MONTH(入力表!$E$6)=12,YEAR(入力表!$E$6)+1&amp;"01",YEAR(入力表!$E$6)&amp;TEXT(MONTH(入力表!$E$6)+1,"00"))&gt;YEAR($D182)&amp;TEXT(MONTH($D182),"00"),COUNTIF(BC186:CG186,"")+COUNTIF(BC186:CG186,"○"),"")</f>
        <v>31</v>
      </c>
      <c r="CU182" s="1137"/>
      <c r="CV182" s="1139" t="str">
        <f t="shared" ref="CV182:CV189" si="2463">IF($AU$182="","","対象期間")</f>
        <v>対象期間</v>
      </c>
      <c r="CX182" s="733" t="s">
        <v>917</v>
      </c>
      <c r="CY182" s="1819">
        <f>MONTH(CY174+1)</f>
        <v>1</v>
      </c>
      <c r="CZ182" s="1820"/>
      <c r="DA182" s="1820"/>
      <c r="DB182" s="1820"/>
      <c r="DC182" s="1820"/>
      <c r="DD182" s="1820"/>
      <c r="DE182" s="1820"/>
      <c r="DF182" s="1820"/>
      <c r="DG182" s="1820"/>
      <c r="DH182" s="1820"/>
      <c r="DI182" s="1820"/>
      <c r="DJ182" s="1820"/>
      <c r="DK182" s="1820"/>
      <c r="DL182" s="1820"/>
      <c r="DM182" s="1820"/>
      <c r="DN182" s="1820"/>
      <c r="DO182" s="1820"/>
      <c r="DP182" s="1820"/>
      <c r="DQ182" s="1820"/>
      <c r="DR182" s="1820"/>
      <c r="DS182" s="1820"/>
      <c r="DT182" s="1820"/>
      <c r="DU182" s="1820"/>
      <c r="DV182" s="1820"/>
      <c r="DW182" s="1820"/>
      <c r="DX182" s="1820"/>
      <c r="DY182" s="1820"/>
      <c r="DZ182" s="1820"/>
      <c r="EA182" s="1820"/>
      <c r="EB182" s="1820"/>
      <c r="EC182" s="1820"/>
      <c r="ED182" s="1836">
        <f>CY182+1</f>
        <v>2</v>
      </c>
      <c r="EE182" s="1837"/>
      <c r="EF182" s="1837"/>
      <c r="EG182" s="1837"/>
      <c r="EH182" s="1837"/>
      <c r="EI182" s="1837"/>
      <c r="EJ182" s="1842"/>
      <c r="EK182" s="1821" t="s">
        <v>918</v>
      </c>
      <c r="EL182" s="1824" t="s">
        <v>919</v>
      </c>
      <c r="EN182" s="1827" t="s">
        <v>920</v>
      </c>
      <c r="EO182" s="734" t="s">
        <v>921</v>
      </c>
      <c r="EP182" s="735">
        <f>IF(IF(MONTH(入力表!$E$6)=12,YEAR(入力表!$E$6)+1&amp;"01",YEAR(入力表!$E$6)&amp;TEXT(MONTH(入力表!$E$6)+1,"00"))&gt;YEAR($D182)&amp;TEXT(MONTH($D182),"00"),COUNTIF(CY186:EC186,"")+COUNTIF(CY186:EC186,"○"),"")</f>
        <v>31</v>
      </c>
      <c r="EQ182" s="1137"/>
      <c r="ER182" s="708"/>
      <c r="ES182" s="708"/>
      <c r="ET182" s="708"/>
      <c r="EU182" s="708"/>
      <c r="EV182" s="708"/>
      <c r="EW182" s="708"/>
    </row>
    <row r="183" spans="1:153" ht="14.25" thickBot="1">
      <c r="A183" s="1139" t="str">
        <f t="shared" si="2462"/>
        <v>対象期間</v>
      </c>
      <c r="C183" s="736" t="s">
        <v>922</v>
      </c>
      <c r="D183" s="774">
        <f>DATE($M$7,D182,1)</f>
        <v>45658</v>
      </c>
      <c r="E183" s="774">
        <f>D183+1</f>
        <v>45659</v>
      </c>
      <c r="F183" s="774">
        <f t="shared" ref="F183" si="2464">E183+1</f>
        <v>45660</v>
      </c>
      <c r="G183" s="737">
        <f t="shared" ref="G183" si="2465">F183+1</f>
        <v>45661</v>
      </c>
      <c r="H183" s="737">
        <f t="shared" ref="H183" si="2466">G183+1</f>
        <v>45662</v>
      </c>
      <c r="I183" s="737">
        <f t="shared" ref="I183" si="2467">H183+1</f>
        <v>45663</v>
      </c>
      <c r="J183" s="737">
        <f t="shared" ref="J183" si="2468">I183+1</f>
        <v>45664</v>
      </c>
      <c r="K183" s="737">
        <f t="shared" ref="K183" si="2469">J183+1</f>
        <v>45665</v>
      </c>
      <c r="L183" s="737">
        <f t="shared" ref="L183" si="2470">K183+1</f>
        <v>45666</v>
      </c>
      <c r="M183" s="737">
        <f t="shared" ref="M183" si="2471">L183+1</f>
        <v>45667</v>
      </c>
      <c r="N183" s="737">
        <f t="shared" ref="N183" si="2472">M183+1</f>
        <v>45668</v>
      </c>
      <c r="O183" s="737">
        <f t="shared" ref="O183" si="2473">N183+1</f>
        <v>45669</v>
      </c>
      <c r="P183" s="737">
        <f t="shared" ref="P183" si="2474">O183+1</f>
        <v>45670</v>
      </c>
      <c r="Q183" s="737">
        <f t="shared" ref="Q183" si="2475">P183+1</f>
        <v>45671</v>
      </c>
      <c r="R183" s="737">
        <f t="shared" ref="R183" si="2476">Q183+1</f>
        <v>45672</v>
      </c>
      <c r="S183" s="737">
        <f t="shared" ref="S183" si="2477">R183+1</f>
        <v>45673</v>
      </c>
      <c r="T183" s="737">
        <f t="shared" ref="T183" si="2478">S183+1</f>
        <v>45674</v>
      </c>
      <c r="U183" s="737">
        <f t="shared" ref="U183" si="2479">T183+1</f>
        <v>45675</v>
      </c>
      <c r="V183" s="737">
        <f t="shared" ref="V183" si="2480">U183+1</f>
        <v>45676</v>
      </c>
      <c r="W183" s="737">
        <f t="shared" ref="W183" si="2481">V183+1</f>
        <v>45677</v>
      </c>
      <c r="X183" s="737">
        <f t="shared" ref="X183" si="2482">W183+1</f>
        <v>45678</v>
      </c>
      <c r="Y183" s="737">
        <f t="shared" ref="Y183" si="2483">X183+1</f>
        <v>45679</v>
      </c>
      <c r="Z183" s="737">
        <f t="shared" ref="Z183" si="2484">Y183+1</f>
        <v>45680</v>
      </c>
      <c r="AA183" s="737">
        <f t="shared" ref="AA183" si="2485">Z183+1</f>
        <v>45681</v>
      </c>
      <c r="AB183" s="737">
        <f t="shared" ref="AB183" si="2486">AA183+1</f>
        <v>45682</v>
      </c>
      <c r="AC183" s="737">
        <f t="shared" ref="AC183" si="2487">AB183+1</f>
        <v>45683</v>
      </c>
      <c r="AD183" s="737">
        <f t="shared" ref="AD183" si="2488">AC183+1</f>
        <v>45684</v>
      </c>
      <c r="AE183" s="737">
        <f t="shared" ref="AE183" si="2489">AD183+1</f>
        <v>45685</v>
      </c>
      <c r="AF183" s="737">
        <f t="shared" ref="AF183" si="2490">AE183+1</f>
        <v>45686</v>
      </c>
      <c r="AG183" s="737">
        <f t="shared" ref="AG183" si="2491">AF183+1</f>
        <v>45687</v>
      </c>
      <c r="AH183" s="1148">
        <f t="shared" ref="AH183" si="2492">AG183+1</f>
        <v>45688</v>
      </c>
      <c r="AI183" s="1168">
        <f t="shared" ref="AI183" si="2493">AH183+1</f>
        <v>45689</v>
      </c>
      <c r="AJ183" s="1168">
        <f t="shared" ref="AJ183" si="2494">AI183+1</f>
        <v>45690</v>
      </c>
      <c r="AK183" s="1168">
        <f t="shared" ref="AK183" si="2495">AJ183+1</f>
        <v>45691</v>
      </c>
      <c r="AL183" s="1168">
        <f t="shared" ref="AL183" si="2496">AK183+1</f>
        <v>45692</v>
      </c>
      <c r="AM183" s="1168">
        <f t="shared" ref="AM183" si="2497">AL183+1</f>
        <v>45693</v>
      </c>
      <c r="AN183" s="1168">
        <f t="shared" ref="AN183" si="2498">AM183+1</f>
        <v>45694</v>
      </c>
      <c r="AO183" s="1168">
        <f t="shared" ref="AO183" si="2499">AN183+1</f>
        <v>45695</v>
      </c>
      <c r="AP183" s="1822"/>
      <c r="AQ183" s="1825"/>
      <c r="AS183" s="1827"/>
      <c r="AT183" s="734" t="s">
        <v>923</v>
      </c>
      <c r="AU183" s="739">
        <f>IF(IF(MONTH(入力表!$E$6)=12,YEAR(入力表!$E$6)+1&amp;"01",YEAR(入力表!$E$6)&amp;TEXT(MONTH(入力表!$E$6)+1,"00"))&gt;YEAR($D182)&amp;TEXT(MONTH($D182),"00"),COUNTIF(D186:AH186,"○"),"")</f>
        <v>0</v>
      </c>
      <c r="AX183" s="708"/>
      <c r="AY183" s="708"/>
      <c r="AZ183" s="708"/>
      <c r="BB183" s="736" t="s">
        <v>922</v>
      </c>
      <c r="BC183" s="774">
        <f>DATE($M$7,BC182,1)</f>
        <v>45658</v>
      </c>
      <c r="BD183" s="774">
        <f>BC183+1</f>
        <v>45659</v>
      </c>
      <c r="BE183" s="774">
        <f t="shared" ref="BE183" si="2500">BD183+1</f>
        <v>45660</v>
      </c>
      <c r="BF183" s="737">
        <f t="shared" ref="BF183" si="2501">BE183+1</f>
        <v>45661</v>
      </c>
      <c r="BG183" s="737">
        <f t="shared" ref="BG183" si="2502">BF183+1</f>
        <v>45662</v>
      </c>
      <c r="BH183" s="737">
        <f t="shared" ref="BH183" si="2503">BG183+1</f>
        <v>45663</v>
      </c>
      <c r="BI183" s="737">
        <f t="shared" ref="BI183" si="2504">BH183+1</f>
        <v>45664</v>
      </c>
      <c r="BJ183" s="737">
        <f t="shared" ref="BJ183" si="2505">BI183+1</f>
        <v>45665</v>
      </c>
      <c r="BK183" s="737">
        <f t="shared" ref="BK183" si="2506">BJ183+1</f>
        <v>45666</v>
      </c>
      <c r="BL183" s="737">
        <f t="shared" ref="BL183" si="2507">BK183+1</f>
        <v>45667</v>
      </c>
      <c r="BM183" s="737">
        <f t="shared" ref="BM183" si="2508">BL183+1</f>
        <v>45668</v>
      </c>
      <c r="BN183" s="737">
        <f t="shared" ref="BN183" si="2509">BM183+1</f>
        <v>45669</v>
      </c>
      <c r="BO183" s="737">
        <f t="shared" ref="BO183" si="2510">BN183+1</f>
        <v>45670</v>
      </c>
      <c r="BP183" s="737">
        <f t="shared" ref="BP183" si="2511">BO183+1</f>
        <v>45671</v>
      </c>
      <c r="BQ183" s="737">
        <f t="shared" ref="BQ183" si="2512">BP183+1</f>
        <v>45672</v>
      </c>
      <c r="BR183" s="737">
        <f t="shared" ref="BR183" si="2513">BQ183+1</f>
        <v>45673</v>
      </c>
      <c r="BS183" s="737">
        <f t="shared" ref="BS183" si="2514">BR183+1</f>
        <v>45674</v>
      </c>
      <c r="BT183" s="737">
        <f t="shared" ref="BT183" si="2515">BS183+1</f>
        <v>45675</v>
      </c>
      <c r="BU183" s="737">
        <f t="shared" ref="BU183" si="2516">BT183+1</f>
        <v>45676</v>
      </c>
      <c r="BV183" s="737">
        <f t="shared" ref="BV183" si="2517">BU183+1</f>
        <v>45677</v>
      </c>
      <c r="BW183" s="737">
        <f t="shared" ref="BW183" si="2518">BV183+1</f>
        <v>45678</v>
      </c>
      <c r="BX183" s="737">
        <f t="shared" ref="BX183" si="2519">BW183+1</f>
        <v>45679</v>
      </c>
      <c r="BY183" s="737">
        <f t="shared" ref="BY183" si="2520">BX183+1</f>
        <v>45680</v>
      </c>
      <c r="BZ183" s="737">
        <f t="shared" ref="BZ183" si="2521">BY183+1</f>
        <v>45681</v>
      </c>
      <c r="CA183" s="737">
        <f t="shared" ref="CA183" si="2522">BZ183+1</f>
        <v>45682</v>
      </c>
      <c r="CB183" s="737">
        <f t="shared" ref="CB183" si="2523">CA183+1</f>
        <v>45683</v>
      </c>
      <c r="CC183" s="737">
        <f t="shared" ref="CC183" si="2524">CB183+1</f>
        <v>45684</v>
      </c>
      <c r="CD183" s="737">
        <f t="shared" ref="CD183" si="2525">CC183+1</f>
        <v>45685</v>
      </c>
      <c r="CE183" s="737">
        <f t="shared" ref="CE183" si="2526">CD183+1</f>
        <v>45686</v>
      </c>
      <c r="CF183" s="737">
        <f t="shared" ref="CF183" si="2527">CE183+1</f>
        <v>45687</v>
      </c>
      <c r="CG183" s="1148">
        <f t="shared" ref="CG183" si="2528">CF183+1</f>
        <v>45688</v>
      </c>
      <c r="CH183" s="1168">
        <f t="shared" ref="CH183" si="2529">CG183+1</f>
        <v>45689</v>
      </c>
      <c r="CI183" s="1168">
        <f t="shared" ref="CI183" si="2530">CH183+1</f>
        <v>45690</v>
      </c>
      <c r="CJ183" s="1168">
        <f t="shared" ref="CJ183" si="2531">CI183+1</f>
        <v>45691</v>
      </c>
      <c r="CK183" s="1168">
        <f t="shared" ref="CK183" si="2532">CJ183+1</f>
        <v>45692</v>
      </c>
      <c r="CL183" s="1168">
        <f t="shared" ref="CL183" si="2533">CK183+1</f>
        <v>45693</v>
      </c>
      <c r="CM183" s="1168">
        <f t="shared" ref="CM183" si="2534">CL183+1</f>
        <v>45694</v>
      </c>
      <c r="CN183" s="1168">
        <f t="shared" ref="CN183" si="2535">CM183+1</f>
        <v>45695</v>
      </c>
      <c r="CO183" s="1822"/>
      <c r="CP183" s="1825"/>
      <c r="CR183" s="1827"/>
      <c r="CS183" s="734" t="s">
        <v>923</v>
      </c>
      <c r="CT183" s="739">
        <f>IF(IF(MONTH(入力表!$E$6)=12,YEAR(入力表!$E$6)+1&amp;"01",YEAR(入力表!$E$6)&amp;TEXT(MONTH(入力表!$E$6)+1,"00"))&gt;YEAR($D182)&amp;TEXT(MONTH($D182),"00"),COUNTIF(BC186:CG186,"○"),"")</f>
        <v>0</v>
      </c>
      <c r="CV183" s="1139" t="str">
        <f t="shared" si="2463"/>
        <v>対象期間</v>
      </c>
      <c r="CX183" s="736" t="s">
        <v>922</v>
      </c>
      <c r="CY183" s="774">
        <f>DATE($M$7,CY182,1)</f>
        <v>45658</v>
      </c>
      <c r="CZ183" s="774">
        <f>CY183+1</f>
        <v>45659</v>
      </c>
      <c r="DA183" s="774">
        <f t="shared" ref="DA183" si="2536">CZ183+1</f>
        <v>45660</v>
      </c>
      <c r="DB183" s="737">
        <f t="shared" ref="DB183" si="2537">DA183+1</f>
        <v>45661</v>
      </c>
      <c r="DC183" s="737">
        <f t="shared" ref="DC183" si="2538">DB183+1</f>
        <v>45662</v>
      </c>
      <c r="DD183" s="737">
        <f t="shared" ref="DD183" si="2539">DC183+1</f>
        <v>45663</v>
      </c>
      <c r="DE183" s="737">
        <f t="shared" ref="DE183" si="2540">DD183+1</f>
        <v>45664</v>
      </c>
      <c r="DF183" s="737">
        <f t="shared" ref="DF183" si="2541">DE183+1</f>
        <v>45665</v>
      </c>
      <c r="DG183" s="737">
        <f t="shared" ref="DG183" si="2542">DF183+1</f>
        <v>45666</v>
      </c>
      <c r="DH183" s="737">
        <f t="shared" ref="DH183" si="2543">DG183+1</f>
        <v>45667</v>
      </c>
      <c r="DI183" s="737">
        <f t="shared" ref="DI183" si="2544">DH183+1</f>
        <v>45668</v>
      </c>
      <c r="DJ183" s="737">
        <f t="shared" ref="DJ183" si="2545">DI183+1</f>
        <v>45669</v>
      </c>
      <c r="DK183" s="737">
        <f t="shared" ref="DK183" si="2546">DJ183+1</f>
        <v>45670</v>
      </c>
      <c r="DL183" s="737">
        <f t="shared" ref="DL183" si="2547">DK183+1</f>
        <v>45671</v>
      </c>
      <c r="DM183" s="737">
        <f t="shared" ref="DM183" si="2548">DL183+1</f>
        <v>45672</v>
      </c>
      <c r="DN183" s="737">
        <f t="shared" ref="DN183" si="2549">DM183+1</f>
        <v>45673</v>
      </c>
      <c r="DO183" s="737">
        <f t="shared" ref="DO183" si="2550">DN183+1</f>
        <v>45674</v>
      </c>
      <c r="DP183" s="737">
        <f t="shared" ref="DP183" si="2551">DO183+1</f>
        <v>45675</v>
      </c>
      <c r="DQ183" s="737">
        <f t="shared" ref="DQ183" si="2552">DP183+1</f>
        <v>45676</v>
      </c>
      <c r="DR183" s="737">
        <f t="shared" ref="DR183" si="2553">DQ183+1</f>
        <v>45677</v>
      </c>
      <c r="DS183" s="737">
        <f t="shared" ref="DS183" si="2554">DR183+1</f>
        <v>45678</v>
      </c>
      <c r="DT183" s="737">
        <f t="shared" ref="DT183" si="2555">DS183+1</f>
        <v>45679</v>
      </c>
      <c r="DU183" s="737">
        <f t="shared" ref="DU183" si="2556">DT183+1</f>
        <v>45680</v>
      </c>
      <c r="DV183" s="737">
        <f t="shared" ref="DV183" si="2557">DU183+1</f>
        <v>45681</v>
      </c>
      <c r="DW183" s="737">
        <f t="shared" ref="DW183" si="2558">DV183+1</f>
        <v>45682</v>
      </c>
      <c r="DX183" s="737">
        <f t="shared" ref="DX183" si="2559">DW183+1</f>
        <v>45683</v>
      </c>
      <c r="DY183" s="737">
        <f t="shared" ref="DY183" si="2560">DX183+1</f>
        <v>45684</v>
      </c>
      <c r="DZ183" s="737">
        <f t="shared" ref="DZ183" si="2561">DY183+1</f>
        <v>45685</v>
      </c>
      <c r="EA183" s="737">
        <f t="shared" ref="EA183" si="2562">DZ183+1</f>
        <v>45686</v>
      </c>
      <c r="EB183" s="737">
        <f t="shared" ref="EB183" si="2563">EA183+1</f>
        <v>45687</v>
      </c>
      <c r="EC183" s="1148">
        <f t="shared" ref="EC183" si="2564">EB183+1</f>
        <v>45688</v>
      </c>
      <c r="ED183" s="1168">
        <f t="shared" ref="ED183" si="2565">EC183+1</f>
        <v>45689</v>
      </c>
      <c r="EE183" s="1168">
        <f t="shared" ref="EE183" si="2566">ED183+1</f>
        <v>45690</v>
      </c>
      <c r="EF183" s="1168">
        <f t="shared" ref="EF183" si="2567">EE183+1</f>
        <v>45691</v>
      </c>
      <c r="EG183" s="1168">
        <f t="shared" ref="EG183" si="2568">EF183+1</f>
        <v>45692</v>
      </c>
      <c r="EH183" s="1168">
        <f t="shared" ref="EH183" si="2569">EG183+1</f>
        <v>45693</v>
      </c>
      <c r="EI183" s="1168">
        <f t="shared" ref="EI183" si="2570">EH183+1</f>
        <v>45694</v>
      </c>
      <c r="EJ183" s="1168">
        <f t="shared" ref="EJ183" si="2571">EI183+1</f>
        <v>45695</v>
      </c>
      <c r="EK183" s="1822"/>
      <c r="EL183" s="1825"/>
      <c r="EN183" s="1827"/>
      <c r="EO183" s="734" t="s">
        <v>923</v>
      </c>
      <c r="EP183" s="739">
        <f>IF(IF(MONTH(入力表!$E$6)=12,YEAR(入力表!$E$6)+1&amp;"01",YEAR(入力表!$E$6)&amp;TEXT(MONTH(入力表!$E$6)+1,"00"))&gt;YEAR($D182)&amp;TEXT(MONTH($D182),"00"),COUNTIF(CY186:EC186,"○"),"")</f>
        <v>0</v>
      </c>
      <c r="ER183" s="708"/>
      <c r="ES183" s="708"/>
      <c r="ET183" s="708"/>
      <c r="EU183" s="708"/>
      <c r="EV183" s="708"/>
      <c r="EW183" s="708"/>
    </row>
    <row r="184" spans="1:153" ht="14.25" thickBot="1">
      <c r="A184" s="1139" t="str">
        <f t="shared" si="2462"/>
        <v>対象期間</v>
      </c>
      <c r="C184" s="736" t="s">
        <v>924</v>
      </c>
      <c r="D184" s="1146" t="str">
        <f>TEXT(WEEKDAY(+D183),"aaa")</f>
        <v>水</v>
      </c>
      <c r="E184" s="1146" t="str">
        <f>TEXT(WEEKDAY(+E183),"aaa")</f>
        <v>木</v>
      </c>
      <c r="F184" s="1146" t="str">
        <f t="shared" ref="F184:AE184" si="2572">TEXT(WEEKDAY(+F183),"aaa")</f>
        <v>金</v>
      </c>
      <c r="G184" s="1147" t="str">
        <f t="shared" si="2572"/>
        <v>土</v>
      </c>
      <c r="H184" s="1147" t="str">
        <f t="shared" si="2572"/>
        <v>日</v>
      </c>
      <c r="I184" s="1147" t="str">
        <f t="shared" si="2572"/>
        <v>月</v>
      </c>
      <c r="J184" s="1147" t="str">
        <f t="shared" si="2572"/>
        <v>火</v>
      </c>
      <c r="K184" s="1147" t="str">
        <f t="shared" si="2572"/>
        <v>水</v>
      </c>
      <c r="L184" s="1147" t="str">
        <f t="shared" si="2572"/>
        <v>木</v>
      </c>
      <c r="M184" s="1147" t="str">
        <f t="shared" si="2572"/>
        <v>金</v>
      </c>
      <c r="N184" s="1147" t="str">
        <f t="shared" si="2572"/>
        <v>土</v>
      </c>
      <c r="O184" s="1147" t="str">
        <f t="shared" si="2572"/>
        <v>日</v>
      </c>
      <c r="P184" s="1147" t="str">
        <f t="shared" si="2572"/>
        <v>月</v>
      </c>
      <c r="Q184" s="1147" t="str">
        <f t="shared" si="2572"/>
        <v>火</v>
      </c>
      <c r="R184" s="1147" t="str">
        <f t="shared" si="2572"/>
        <v>水</v>
      </c>
      <c r="S184" s="1147" t="str">
        <f t="shared" si="2572"/>
        <v>木</v>
      </c>
      <c r="T184" s="1147" t="str">
        <f t="shared" si="2572"/>
        <v>金</v>
      </c>
      <c r="U184" s="1147" t="str">
        <f t="shared" si="2572"/>
        <v>土</v>
      </c>
      <c r="V184" s="1147" t="str">
        <f t="shared" si="2572"/>
        <v>日</v>
      </c>
      <c r="W184" s="1147" t="str">
        <f t="shared" si="2572"/>
        <v>月</v>
      </c>
      <c r="X184" s="1147" t="str">
        <f t="shared" si="2572"/>
        <v>火</v>
      </c>
      <c r="Y184" s="1147" t="str">
        <f t="shared" si="2572"/>
        <v>水</v>
      </c>
      <c r="Z184" s="1147" t="str">
        <f t="shared" si="2572"/>
        <v>木</v>
      </c>
      <c r="AA184" s="1147" t="str">
        <f t="shared" si="2572"/>
        <v>金</v>
      </c>
      <c r="AB184" s="1147" t="str">
        <f t="shared" si="2572"/>
        <v>土</v>
      </c>
      <c r="AC184" s="1147" t="str">
        <f t="shared" si="2572"/>
        <v>日</v>
      </c>
      <c r="AD184" s="1147" t="str">
        <f t="shared" si="2572"/>
        <v>月</v>
      </c>
      <c r="AE184" s="1147" t="str">
        <f t="shared" si="2572"/>
        <v>火</v>
      </c>
      <c r="AF184" s="1147" t="str">
        <f>IF(AF183="／","／",TEXT(WEEKDAY(+AF183),"aaa"))</f>
        <v>水</v>
      </c>
      <c r="AG184" s="1147" t="str">
        <f t="shared" ref="AG184:AO184" si="2573">IF(AG183="／","／",TEXT(WEEKDAY(+AG183),"aaa"))</f>
        <v>木</v>
      </c>
      <c r="AH184" s="1149" t="str">
        <f t="shared" si="2573"/>
        <v>金</v>
      </c>
      <c r="AI184" s="1170" t="str">
        <f t="shared" si="2573"/>
        <v>土</v>
      </c>
      <c r="AJ184" s="1170" t="str">
        <f t="shared" si="2573"/>
        <v>日</v>
      </c>
      <c r="AK184" s="1170" t="str">
        <f t="shared" si="2573"/>
        <v>月</v>
      </c>
      <c r="AL184" s="1170" t="str">
        <f t="shared" si="2573"/>
        <v>火</v>
      </c>
      <c r="AM184" s="1170" t="str">
        <f t="shared" si="2573"/>
        <v>水</v>
      </c>
      <c r="AN184" s="1170" t="str">
        <f t="shared" si="2573"/>
        <v>木</v>
      </c>
      <c r="AO184" s="1170" t="str">
        <f t="shared" si="2573"/>
        <v>金</v>
      </c>
      <c r="AP184" s="1822"/>
      <c r="AQ184" s="1825"/>
      <c r="AS184" s="1827"/>
      <c r="AT184" s="734" t="s">
        <v>925</v>
      </c>
      <c r="AU184" s="740">
        <f>IFERROR(+AU183/AU182,"")</f>
        <v>0</v>
      </c>
      <c r="AV184" s="741" t="str">
        <f>IF(AU184="","",IF(AU184&gt;=0.285,"4週8休以上",IF(AU184&gt;=0.25,"4週7休以上4週8休未満",IF(AU184&gt;=0.214,"4週6休以上4週7休未満",IF(0.214&gt;AU184,"4週6休未満")))))</f>
        <v>4週6休未満</v>
      </c>
      <c r="AX184" s="708"/>
      <c r="AY184" s="708"/>
      <c r="AZ184" s="708"/>
      <c r="BB184" s="736" t="s">
        <v>924</v>
      </c>
      <c r="BC184" s="1184" t="str">
        <f>TEXT(WEEKDAY(+BC183),"aaa")</f>
        <v>水</v>
      </c>
      <c r="BD184" s="1184" t="str">
        <f>TEXT(WEEKDAY(+BD183),"aaa")</f>
        <v>木</v>
      </c>
      <c r="BE184" s="1184" t="str">
        <f t="shared" ref="BE184:CD184" si="2574">TEXT(WEEKDAY(+BE183),"aaa")</f>
        <v>金</v>
      </c>
      <c r="BF184" s="1185" t="str">
        <f t="shared" si="2574"/>
        <v>土</v>
      </c>
      <c r="BG184" s="1185" t="str">
        <f t="shared" si="2574"/>
        <v>日</v>
      </c>
      <c r="BH184" s="1185" t="str">
        <f t="shared" si="2574"/>
        <v>月</v>
      </c>
      <c r="BI184" s="1185" t="str">
        <f t="shared" si="2574"/>
        <v>火</v>
      </c>
      <c r="BJ184" s="1185" t="str">
        <f t="shared" si="2574"/>
        <v>水</v>
      </c>
      <c r="BK184" s="1185" t="str">
        <f t="shared" si="2574"/>
        <v>木</v>
      </c>
      <c r="BL184" s="1185" t="str">
        <f t="shared" si="2574"/>
        <v>金</v>
      </c>
      <c r="BM184" s="1185" t="str">
        <f t="shared" si="2574"/>
        <v>土</v>
      </c>
      <c r="BN184" s="1185" t="str">
        <f t="shared" si="2574"/>
        <v>日</v>
      </c>
      <c r="BO184" s="1185" t="str">
        <f t="shared" si="2574"/>
        <v>月</v>
      </c>
      <c r="BP184" s="1185" t="str">
        <f t="shared" si="2574"/>
        <v>火</v>
      </c>
      <c r="BQ184" s="1185" t="str">
        <f t="shared" si="2574"/>
        <v>水</v>
      </c>
      <c r="BR184" s="1185" t="str">
        <f t="shared" si="2574"/>
        <v>木</v>
      </c>
      <c r="BS184" s="1185" t="str">
        <f t="shared" si="2574"/>
        <v>金</v>
      </c>
      <c r="BT184" s="1185" t="str">
        <f t="shared" si="2574"/>
        <v>土</v>
      </c>
      <c r="BU184" s="1185" t="str">
        <f t="shared" si="2574"/>
        <v>日</v>
      </c>
      <c r="BV184" s="1185" t="str">
        <f t="shared" si="2574"/>
        <v>月</v>
      </c>
      <c r="BW184" s="1185" t="str">
        <f t="shared" si="2574"/>
        <v>火</v>
      </c>
      <c r="BX184" s="1185" t="str">
        <f t="shared" si="2574"/>
        <v>水</v>
      </c>
      <c r="BY184" s="1185" t="str">
        <f t="shared" si="2574"/>
        <v>木</v>
      </c>
      <c r="BZ184" s="1185" t="str">
        <f t="shared" si="2574"/>
        <v>金</v>
      </c>
      <c r="CA184" s="1185" t="str">
        <f t="shared" si="2574"/>
        <v>土</v>
      </c>
      <c r="CB184" s="1185" t="str">
        <f t="shared" si="2574"/>
        <v>日</v>
      </c>
      <c r="CC184" s="1185" t="str">
        <f t="shared" si="2574"/>
        <v>月</v>
      </c>
      <c r="CD184" s="1185" t="str">
        <f t="shared" si="2574"/>
        <v>火</v>
      </c>
      <c r="CE184" s="1185" t="str">
        <f>IF(CE183="／","／",TEXT(WEEKDAY(+CE183),"aaa"))</f>
        <v>水</v>
      </c>
      <c r="CF184" s="1185" t="str">
        <f t="shared" ref="CF184:CN184" si="2575">IF(CF183="／","／",TEXT(WEEKDAY(+CF183),"aaa"))</f>
        <v>木</v>
      </c>
      <c r="CG184" s="1149" t="str">
        <f t="shared" si="2575"/>
        <v>金</v>
      </c>
      <c r="CH184" s="1170" t="str">
        <f t="shared" si="2575"/>
        <v>土</v>
      </c>
      <c r="CI184" s="1170" t="str">
        <f t="shared" si="2575"/>
        <v>日</v>
      </c>
      <c r="CJ184" s="1170" t="str">
        <f t="shared" si="2575"/>
        <v>月</v>
      </c>
      <c r="CK184" s="1170" t="str">
        <f t="shared" si="2575"/>
        <v>火</v>
      </c>
      <c r="CL184" s="1170" t="str">
        <f t="shared" si="2575"/>
        <v>水</v>
      </c>
      <c r="CM184" s="1170" t="str">
        <f t="shared" si="2575"/>
        <v>木</v>
      </c>
      <c r="CN184" s="1170" t="str">
        <f t="shared" si="2575"/>
        <v>金</v>
      </c>
      <c r="CO184" s="1822"/>
      <c r="CP184" s="1825"/>
      <c r="CR184" s="1827"/>
      <c r="CS184" s="734" t="s">
        <v>925</v>
      </c>
      <c r="CT184" s="740">
        <f>IFERROR(+CT183/CT182,"")</f>
        <v>0</v>
      </c>
      <c r="CU184" s="741" t="str">
        <f>IF(CT184="","",IF(CT184&gt;=0.285,"4週8休以上",IF(CT184&gt;=0.25,"4週7休以上4週8休未満",IF(CT184&gt;=0.214,"4週6休以上4週7休未満",IF(0.214&gt;CT184,"4週6休未満")))))</f>
        <v>4週6休未満</v>
      </c>
      <c r="CV184" s="1139" t="str">
        <f t="shared" si="2463"/>
        <v>対象期間</v>
      </c>
      <c r="CX184" s="736" t="s">
        <v>924</v>
      </c>
      <c r="CY184" s="1184" t="str">
        <f>TEXT(WEEKDAY(+CY183),"aaa")</f>
        <v>水</v>
      </c>
      <c r="CZ184" s="1184" t="str">
        <f>TEXT(WEEKDAY(+CZ183),"aaa")</f>
        <v>木</v>
      </c>
      <c r="DA184" s="1184" t="str">
        <f t="shared" ref="DA184:DZ184" si="2576">TEXT(WEEKDAY(+DA183),"aaa")</f>
        <v>金</v>
      </c>
      <c r="DB184" s="1185" t="str">
        <f t="shared" si="2576"/>
        <v>土</v>
      </c>
      <c r="DC184" s="1185" t="str">
        <f t="shared" si="2576"/>
        <v>日</v>
      </c>
      <c r="DD184" s="1185" t="str">
        <f t="shared" si="2576"/>
        <v>月</v>
      </c>
      <c r="DE184" s="1185" t="str">
        <f t="shared" si="2576"/>
        <v>火</v>
      </c>
      <c r="DF184" s="1185" t="str">
        <f t="shared" si="2576"/>
        <v>水</v>
      </c>
      <c r="DG184" s="1185" t="str">
        <f t="shared" si="2576"/>
        <v>木</v>
      </c>
      <c r="DH184" s="1185" t="str">
        <f t="shared" si="2576"/>
        <v>金</v>
      </c>
      <c r="DI184" s="1185" t="str">
        <f t="shared" si="2576"/>
        <v>土</v>
      </c>
      <c r="DJ184" s="1185" t="str">
        <f t="shared" si="2576"/>
        <v>日</v>
      </c>
      <c r="DK184" s="1185" t="str">
        <f t="shared" si="2576"/>
        <v>月</v>
      </c>
      <c r="DL184" s="1185" t="str">
        <f t="shared" si="2576"/>
        <v>火</v>
      </c>
      <c r="DM184" s="1185" t="str">
        <f t="shared" si="2576"/>
        <v>水</v>
      </c>
      <c r="DN184" s="1185" t="str">
        <f t="shared" si="2576"/>
        <v>木</v>
      </c>
      <c r="DO184" s="1185" t="str">
        <f t="shared" si="2576"/>
        <v>金</v>
      </c>
      <c r="DP184" s="1185" t="str">
        <f t="shared" si="2576"/>
        <v>土</v>
      </c>
      <c r="DQ184" s="1185" t="str">
        <f t="shared" si="2576"/>
        <v>日</v>
      </c>
      <c r="DR184" s="1185" t="str">
        <f t="shared" si="2576"/>
        <v>月</v>
      </c>
      <c r="DS184" s="1185" t="str">
        <f t="shared" si="2576"/>
        <v>火</v>
      </c>
      <c r="DT184" s="1185" t="str">
        <f t="shared" si="2576"/>
        <v>水</v>
      </c>
      <c r="DU184" s="1185" t="str">
        <f t="shared" si="2576"/>
        <v>木</v>
      </c>
      <c r="DV184" s="1185" t="str">
        <f t="shared" si="2576"/>
        <v>金</v>
      </c>
      <c r="DW184" s="1185" t="str">
        <f t="shared" si="2576"/>
        <v>土</v>
      </c>
      <c r="DX184" s="1185" t="str">
        <f t="shared" si="2576"/>
        <v>日</v>
      </c>
      <c r="DY184" s="1185" t="str">
        <f t="shared" si="2576"/>
        <v>月</v>
      </c>
      <c r="DZ184" s="1185" t="str">
        <f t="shared" si="2576"/>
        <v>火</v>
      </c>
      <c r="EA184" s="1185" t="str">
        <f>IF(EA183="／","／",TEXT(WEEKDAY(+EA183),"aaa"))</f>
        <v>水</v>
      </c>
      <c r="EB184" s="1185" t="str">
        <f t="shared" ref="EB184:EJ184" si="2577">IF(EB183="／","／",TEXT(WEEKDAY(+EB183),"aaa"))</f>
        <v>木</v>
      </c>
      <c r="EC184" s="1149" t="str">
        <f t="shared" si="2577"/>
        <v>金</v>
      </c>
      <c r="ED184" s="1170" t="str">
        <f t="shared" si="2577"/>
        <v>土</v>
      </c>
      <c r="EE184" s="1170" t="str">
        <f t="shared" si="2577"/>
        <v>日</v>
      </c>
      <c r="EF184" s="1170" t="str">
        <f t="shared" si="2577"/>
        <v>月</v>
      </c>
      <c r="EG184" s="1170" t="str">
        <f t="shared" si="2577"/>
        <v>火</v>
      </c>
      <c r="EH184" s="1170" t="str">
        <f t="shared" si="2577"/>
        <v>水</v>
      </c>
      <c r="EI184" s="1170" t="str">
        <f t="shared" si="2577"/>
        <v>木</v>
      </c>
      <c r="EJ184" s="1170" t="str">
        <f t="shared" si="2577"/>
        <v>金</v>
      </c>
      <c r="EK184" s="1822"/>
      <c r="EL184" s="1825"/>
      <c r="EN184" s="1827"/>
      <c r="EO184" s="734" t="s">
        <v>925</v>
      </c>
      <c r="EP184" s="740">
        <f>IFERROR(+EP183/EP182,"")</f>
        <v>0</v>
      </c>
      <c r="EQ184" s="741" t="str">
        <f>IF(EP184="","",IF(EP184&gt;=0.285,"4週8休以上",IF(EP184&gt;=0.25,"4週7休以上4週8休未満",IF(EP184&gt;=0.214,"4週6休以上4週7休未満",IF(0.214&gt;EP184,"4週6休未満")))))</f>
        <v>4週6休未満</v>
      </c>
      <c r="ER184" s="708"/>
      <c r="ES184" s="708"/>
      <c r="ET184" s="708"/>
      <c r="EU184" s="708"/>
      <c r="EV184" s="708"/>
      <c r="EW184" s="708"/>
    </row>
    <row r="185" spans="1:153" s="746" customFormat="1" ht="60" customHeight="1">
      <c r="A185" s="1139" t="str">
        <f t="shared" si="2462"/>
        <v>対象期間</v>
      </c>
      <c r="C185" s="742" t="s">
        <v>926</v>
      </c>
      <c r="D185" s="743"/>
      <c r="E185" s="743"/>
      <c r="F185" s="743"/>
      <c r="G185" s="743"/>
      <c r="H185" s="743"/>
      <c r="I185" s="743"/>
      <c r="J185" s="743"/>
      <c r="K185" s="743"/>
      <c r="L185" s="744"/>
      <c r="M185" s="743"/>
      <c r="N185" s="743"/>
      <c r="O185" s="745"/>
      <c r="P185" s="743"/>
      <c r="Q185" s="743"/>
      <c r="R185" s="743"/>
      <c r="S185" s="743"/>
      <c r="T185" s="743"/>
      <c r="U185" s="743"/>
      <c r="V185" s="743"/>
      <c r="W185" s="743"/>
      <c r="X185" s="743"/>
      <c r="Y185" s="743"/>
      <c r="Z185" s="743"/>
      <c r="AA185" s="743"/>
      <c r="AB185" s="743"/>
      <c r="AC185" s="743"/>
      <c r="AD185" s="745"/>
      <c r="AE185" s="743"/>
      <c r="AF185" s="743"/>
      <c r="AG185" s="743"/>
      <c r="AH185" s="1150"/>
      <c r="AI185" s="1172"/>
      <c r="AJ185" s="1172"/>
      <c r="AK185" s="1172"/>
      <c r="AL185" s="1172"/>
      <c r="AM185" s="1172"/>
      <c r="AN185" s="1172"/>
      <c r="AO185" s="1172"/>
      <c r="AP185" s="1823"/>
      <c r="AQ185" s="1826"/>
      <c r="AS185" s="1839" t="s">
        <v>927</v>
      </c>
      <c r="AT185" s="747" t="s">
        <v>921</v>
      </c>
      <c r="AU185" s="748">
        <f>IF(IF(MONTH(入力表!$E$6)=12,YEAR(入力表!$E$6)+1&amp;"01",YEAR(入力表!$E$6)&amp;TEXT(MONTH(入力表!$E$6)+1,"00"))&gt;YEAR($D182)&amp;TEXT(MONTH($D182),"00"),COUNTIF(D187:AH187,"")+COUNTIF(D187:AH187,"●"),"")</f>
        <v>31</v>
      </c>
      <c r="AV185" s="1138"/>
      <c r="AX185" s="749"/>
      <c r="AY185" s="749"/>
      <c r="AZ185" s="749"/>
      <c r="BB185" s="742" t="s">
        <v>926</v>
      </c>
      <c r="BC185" s="743"/>
      <c r="BD185" s="743"/>
      <c r="BE185" s="743"/>
      <c r="BF185" s="743"/>
      <c r="BG185" s="743"/>
      <c r="BH185" s="743"/>
      <c r="BI185" s="743"/>
      <c r="BJ185" s="743"/>
      <c r="BK185" s="744"/>
      <c r="BL185" s="743"/>
      <c r="BM185" s="743"/>
      <c r="BN185" s="745"/>
      <c r="BO185" s="743"/>
      <c r="BP185" s="743"/>
      <c r="BQ185" s="743"/>
      <c r="BR185" s="743"/>
      <c r="BS185" s="743"/>
      <c r="BT185" s="743"/>
      <c r="BU185" s="743"/>
      <c r="BV185" s="743"/>
      <c r="BW185" s="743"/>
      <c r="BX185" s="743"/>
      <c r="BY185" s="743"/>
      <c r="BZ185" s="743"/>
      <c r="CA185" s="743"/>
      <c r="CB185" s="743"/>
      <c r="CC185" s="745"/>
      <c r="CD185" s="743"/>
      <c r="CE185" s="743"/>
      <c r="CF185" s="743"/>
      <c r="CG185" s="1150"/>
      <c r="CH185" s="1172"/>
      <c r="CI185" s="1172"/>
      <c r="CJ185" s="1172"/>
      <c r="CK185" s="1172"/>
      <c r="CL185" s="1172"/>
      <c r="CM185" s="1172"/>
      <c r="CN185" s="1172"/>
      <c r="CO185" s="1823"/>
      <c r="CP185" s="1826"/>
      <c r="CR185" s="1839" t="s">
        <v>927</v>
      </c>
      <c r="CS185" s="747" t="s">
        <v>921</v>
      </c>
      <c r="CT185" s="748">
        <f>IF(IF(MONTH(入力表!$E$6)=12,YEAR(入力表!$E$6)+1&amp;"01",YEAR(入力表!$E$6)&amp;TEXT(MONTH(入力表!$E$6)+1,"00"))&gt;YEAR($D182)&amp;TEXT(MONTH($D182),"00"),COUNTIF(BC187:CG187,"")+COUNTIF(BC187:CG187,"●"),"")</f>
        <v>31</v>
      </c>
      <c r="CU185" s="1138"/>
      <c r="CV185" s="1139" t="str">
        <f t="shared" si="2463"/>
        <v>対象期間</v>
      </c>
      <c r="CX185" s="742" t="s">
        <v>926</v>
      </c>
      <c r="CY185" s="743"/>
      <c r="CZ185" s="743"/>
      <c r="DA185" s="743"/>
      <c r="DB185" s="743"/>
      <c r="DC185" s="743"/>
      <c r="DD185" s="743"/>
      <c r="DE185" s="743"/>
      <c r="DF185" s="743"/>
      <c r="DG185" s="744"/>
      <c r="DH185" s="743"/>
      <c r="DI185" s="743"/>
      <c r="DJ185" s="745"/>
      <c r="DK185" s="743"/>
      <c r="DL185" s="743"/>
      <c r="DM185" s="743"/>
      <c r="DN185" s="743"/>
      <c r="DO185" s="743"/>
      <c r="DP185" s="743"/>
      <c r="DQ185" s="743"/>
      <c r="DR185" s="743"/>
      <c r="DS185" s="743"/>
      <c r="DT185" s="743"/>
      <c r="DU185" s="743"/>
      <c r="DV185" s="743"/>
      <c r="DW185" s="743"/>
      <c r="DX185" s="743"/>
      <c r="DY185" s="745"/>
      <c r="DZ185" s="743"/>
      <c r="EA185" s="743"/>
      <c r="EB185" s="743"/>
      <c r="EC185" s="1150"/>
      <c r="ED185" s="1172"/>
      <c r="EE185" s="1172"/>
      <c r="EF185" s="1172"/>
      <c r="EG185" s="1172"/>
      <c r="EH185" s="1172"/>
      <c r="EI185" s="1172"/>
      <c r="EJ185" s="1172"/>
      <c r="EK185" s="1823"/>
      <c r="EL185" s="1826"/>
      <c r="EN185" s="1839" t="s">
        <v>927</v>
      </c>
      <c r="EO185" s="747" t="s">
        <v>921</v>
      </c>
      <c r="EP185" s="748">
        <f>IF(IF(MONTH(入力表!$E$6)=12,YEAR(入力表!$E$6)+1&amp;"01",YEAR(入力表!$E$6)&amp;TEXT(MONTH(入力表!$E$6)+1,"00"))&gt;YEAR($D182)&amp;TEXT(MONTH($D182),"00"),COUNTIF(CY187:EC187,"")+COUNTIF(CY187:EC187,"●"),"")</f>
        <v>31</v>
      </c>
      <c r="EQ185" s="1138"/>
      <c r="ER185" s="749"/>
      <c r="ES185" s="749"/>
      <c r="ET185" s="749"/>
      <c r="EU185" s="749"/>
      <c r="EV185" s="749"/>
      <c r="EW185" s="749"/>
    </row>
    <row r="186" spans="1:153" s="729" customFormat="1" ht="14.25" thickBot="1">
      <c r="A186" s="1139" t="str">
        <f t="shared" si="2462"/>
        <v>対象期間</v>
      </c>
      <c r="C186" s="736" t="s">
        <v>920</v>
      </c>
      <c r="D186" s="1147"/>
      <c r="E186" s="1147"/>
      <c r="F186" s="1147"/>
      <c r="G186" s="1147"/>
      <c r="H186" s="1147"/>
      <c r="I186" s="1147"/>
      <c r="J186" s="1147"/>
      <c r="K186" s="1147"/>
      <c r="L186" s="1147"/>
      <c r="M186" s="1147"/>
      <c r="N186" s="1147"/>
      <c r="O186" s="1147"/>
      <c r="P186" s="1147"/>
      <c r="Q186" s="1147"/>
      <c r="R186" s="1147"/>
      <c r="S186" s="1147"/>
      <c r="T186" s="1147"/>
      <c r="U186" s="1147"/>
      <c r="V186" s="1147"/>
      <c r="W186" s="1147"/>
      <c r="X186" s="1147"/>
      <c r="Y186" s="1147"/>
      <c r="Z186" s="1147"/>
      <c r="AA186" s="1147"/>
      <c r="AB186" s="1147"/>
      <c r="AC186" s="1147"/>
      <c r="AD186" s="1147"/>
      <c r="AE186" s="1147"/>
      <c r="AF186" s="1147"/>
      <c r="AG186" s="1147"/>
      <c r="AH186" s="1149"/>
      <c r="AI186" s="1170"/>
      <c r="AJ186" s="1170"/>
      <c r="AK186" s="1170"/>
      <c r="AL186" s="1170"/>
      <c r="AM186" s="1170"/>
      <c r="AN186" s="1170"/>
      <c r="AO186" s="1170"/>
      <c r="AP186" s="750">
        <f>COUNTIF(D186:AH186,"○")</f>
        <v>0</v>
      </c>
      <c r="AQ186" s="751">
        <f>+AP186+AQ178</f>
        <v>0</v>
      </c>
      <c r="AS186" s="1840"/>
      <c r="AT186" s="734" t="s">
        <v>923</v>
      </c>
      <c r="AU186" s="739">
        <f>IF(IF(MONTH(入力表!$E$6)=12,YEAR(入力表!$E$6)+1&amp;"01",YEAR(入力表!$E$6)&amp;TEXT(MONTH(入力表!$E$6)+1,"00"))&gt;YEAR($D182)&amp;TEXT(MONTH($D182),"00"),COUNTIF(D187:AH187,"●"),"")</f>
        <v>0</v>
      </c>
      <c r="AX186" s="752"/>
      <c r="AY186" s="752"/>
      <c r="AZ186" s="752"/>
      <c r="BB186" s="736" t="s">
        <v>920</v>
      </c>
      <c r="BC186" s="1185"/>
      <c r="BD186" s="1185"/>
      <c r="BE186" s="1185"/>
      <c r="BF186" s="1185"/>
      <c r="BG186" s="1185"/>
      <c r="BH186" s="1185"/>
      <c r="BI186" s="1185"/>
      <c r="BJ186" s="1185"/>
      <c r="BK186" s="1185"/>
      <c r="BL186" s="1185"/>
      <c r="BM186" s="1185"/>
      <c r="BN186" s="1185"/>
      <c r="BO186" s="1185"/>
      <c r="BP186" s="1185"/>
      <c r="BQ186" s="1185"/>
      <c r="BR186" s="1185"/>
      <c r="BS186" s="1185"/>
      <c r="BT186" s="1185"/>
      <c r="BU186" s="1185"/>
      <c r="BV186" s="1185"/>
      <c r="BW186" s="1185"/>
      <c r="BX186" s="1185"/>
      <c r="BY186" s="1185"/>
      <c r="BZ186" s="1185"/>
      <c r="CA186" s="1185"/>
      <c r="CB186" s="1185"/>
      <c r="CC186" s="1185"/>
      <c r="CD186" s="1185"/>
      <c r="CE186" s="1185"/>
      <c r="CF186" s="1185"/>
      <c r="CG186" s="1149"/>
      <c r="CH186" s="1170"/>
      <c r="CI186" s="1170"/>
      <c r="CJ186" s="1170"/>
      <c r="CK186" s="1170"/>
      <c r="CL186" s="1170"/>
      <c r="CM186" s="1170"/>
      <c r="CN186" s="1170"/>
      <c r="CO186" s="750">
        <f>COUNTIF(BC186:CG186,"○")</f>
        <v>0</v>
      </c>
      <c r="CP186" s="751">
        <f>+CO186+CP178</f>
        <v>0</v>
      </c>
      <c r="CR186" s="1840"/>
      <c r="CS186" s="734" t="s">
        <v>923</v>
      </c>
      <c r="CT186" s="739">
        <f>IF(IF(MONTH(入力表!$E$6)=12,YEAR(入力表!$E$6)+1&amp;"01",YEAR(入力表!$E$6)&amp;TEXT(MONTH(入力表!$E$6)+1,"00"))&gt;YEAR($D182)&amp;TEXT(MONTH($D182),"00"),COUNTIF(BC187:CG187,"●"),"")</f>
        <v>0</v>
      </c>
      <c r="CV186" s="1139" t="str">
        <f t="shared" si="2463"/>
        <v>対象期間</v>
      </c>
      <c r="CX186" s="736" t="s">
        <v>920</v>
      </c>
      <c r="CY186" s="1185"/>
      <c r="CZ186" s="1185"/>
      <c r="DA186" s="1185"/>
      <c r="DB186" s="1185"/>
      <c r="DC186" s="1185"/>
      <c r="DD186" s="1185"/>
      <c r="DE186" s="1185"/>
      <c r="DF186" s="1185"/>
      <c r="DG186" s="1185"/>
      <c r="DH186" s="1185"/>
      <c r="DI186" s="1185"/>
      <c r="DJ186" s="1185"/>
      <c r="DK186" s="1185"/>
      <c r="DL186" s="1185"/>
      <c r="DM186" s="1185"/>
      <c r="DN186" s="1185"/>
      <c r="DO186" s="1185"/>
      <c r="DP186" s="1185"/>
      <c r="DQ186" s="1185"/>
      <c r="DR186" s="1185"/>
      <c r="DS186" s="1185"/>
      <c r="DT186" s="1185"/>
      <c r="DU186" s="1185"/>
      <c r="DV186" s="1185"/>
      <c r="DW186" s="1185"/>
      <c r="DX186" s="1185"/>
      <c r="DY186" s="1185"/>
      <c r="DZ186" s="1185"/>
      <c r="EA186" s="1185"/>
      <c r="EB186" s="1185"/>
      <c r="EC186" s="1149"/>
      <c r="ED186" s="1170"/>
      <c r="EE186" s="1170"/>
      <c r="EF186" s="1170"/>
      <c r="EG186" s="1170"/>
      <c r="EH186" s="1170"/>
      <c r="EI186" s="1170"/>
      <c r="EJ186" s="1170"/>
      <c r="EK186" s="750">
        <f>COUNTIF(CY186:EC186,"○")</f>
        <v>0</v>
      </c>
      <c r="EL186" s="751">
        <f>+EK186+EL178</f>
        <v>0</v>
      </c>
      <c r="EN186" s="1840"/>
      <c r="EO186" s="734" t="s">
        <v>923</v>
      </c>
      <c r="EP186" s="739">
        <f>IF(IF(MONTH(入力表!$E$6)=12,YEAR(入力表!$E$6)+1&amp;"01",YEAR(入力表!$E$6)&amp;TEXT(MONTH(入力表!$E$6)+1,"00"))&gt;YEAR($D182)&amp;TEXT(MONTH($D182),"00"),COUNTIF(CY187:EC187,"●"),"")</f>
        <v>0</v>
      </c>
      <c r="ER186" s="752"/>
      <c r="ES186" s="752"/>
      <c r="ET186" s="752"/>
      <c r="EU186" s="752"/>
      <c r="EV186" s="752"/>
      <c r="EW186" s="752"/>
    </row>
    <row r="187" spans="1:153" s="729" customFormat="1" ht="14.25" thickBot="1">
      <c r="A187" s="1139" t="str">
        <f t="shared" si="2462"/>
        <v>対象期間</v>
      </c>
      <c r="C187" s="1154" t="s">
        <v>927</v>
      </c>
      <c r="D187" s="1155"/>
      <c r="E187" s="1155"/>
      <c r="F187" s="1155"/>
      <c r="G187" s="1155"/>
      <c r="H187" s="1155"/>
      <c r="I187" s="1155"/>
      <c r="J187" s="1155"/>
      <c r="K187" s="1155"/>
      <c r="L187" s="1155"/>
      <c r="M187" s="1155"/>
      <c r="N187" s="1155"/>
      <c r="O187" s="1155"/>
      <c r="P187" s="1155"/>
      <c r="Q187" s="1155"/>
      <c r="R187" s="1155"/>
      <c r="S187" s="1155"/>
      <c r="T187" s="1155"/>
      <c r="U187" s="1155"/>
      <c r="V187" s="1155"/>
      <c r="W187" s="1155"/>
      <c r="X187" s="1155"/>
      <c r="Y187" s="1155"/>
      <c r="Z187" s="1155"/>
      <c r="AA187" s="1155"/>
      <c r="AB187" s="1155"/>
      <c r="AC187" s="1155"/>
      <c r="AD187" s="1155"/>
      <c r="AE187" s="1155"/>
      <c r="AF187" s="1155"/>
      <c r="AG187" s="1155"/>
      <c r="AH187" s="1156"/>
      <c r="AI187" s="1174"/>
      <c r="AJ187" s="1174"/>
      <c r="AK187" s="1174"/>
      <c r="AL187" s="1174"/>
      <c r="AM187" s="1174"/>
      <c r="AN187" s="1174"/>
      <c r="AO187" s="1174"/>
      <c r="AP187" s="1177">
        <f>COUNTIF(D187:AH187,"●")</f>
        <v>0</v>
      </c>
      <c r="AQ187" s="1158">
        <f>+AP187+AQ179</f>
        <v>0</v>
      </c>
      <c r="AS187" s="1840"/>
      <c r="AT187" s="734" t="s">
        <v>925</v>
      </c>
      <c r="AU187" s="740">
        <f>IFERROR(+AU186/AU185,"")</f>
        <v>0</v>
      </c>
      <c r="AV187" s="741" t="str">
        <f>IF(AU187="","",IF(AU187&gt;=0.285,"4週8休以上",IF(AU187&gt;=0.25,"4週7休以上4週8休未満",IF(AU187&gt;=0.214,"4週6休以上4週7休未満",IF(0.214&gt;AU187,"4週6休未満")))))</f>
        <v>4週6休未満</v>
      </c>
      <c r="AX187" s="752"/>
      <c r="AY187" s="752"/>
      <c r="AZ187" s="752"/>
      <c r="BB187" s="1154" t="s">
        <v>927</v>
      </c>
      <c r="BC187" s="1155"/>
      <c r="BD187" s="1155"/>
      <c r="BE187" s="1155"/>
      <c r="BF187" s="1155"/>
      <c r="BG187" s="1155"/>
      <c r="BH187" s="1155"/>
      <c r="BI187" s="1155"/>
      <c r="BJ187" s="1155"/>
      <c r="BK187" s="1155"/>
      <c r="BL187" s="1155"/>
      <c r="BM187" s="1155"/>
      <c r="BN187" s="1155"/>
      <c r="BO187" s="1155"/>
      <c r="BP187" s="1155"/>
      <c r="BQ187" s="1155"/>
      <c r="BR187" s="1155"/>
      <c r="BS187" s="1155"/>
      <c r="BT187" s="1155"/>
      <c r="BU187" s="1155"/>
      <c r="BV187" s="1155"/>
      <c r="BW187" s="1155"/>
      <c r="BX187" s="1155"/>
      <c r="BY187" s="1155"/>
      <c r="BZ187" s="1155"/>
      <c r="CA187" s="1155"/>
      <c r="CB187" s="1155"/>
      <c r="CC187" s="1155"/>
      <c r="CD187" s="1155"/>
      <c r="CE187" s="1155"/>
      <c r="CF187" s="1155"/>
      <c r="CG187" s="1156"/>
      <c r="CH187" s="1174"/>
      <c r="CI187" s="1174"/>
      <c r="CJ187" s="1174"/>
      <c r="CK187" s="1174"/>
      <c r="CL187" s="1174"/>
      <c r="CM187" s="1174"/>
      <c r="CN187" s="1174"/>
      <c r="CO187" s="1177">
        <f>COUNTIF(BC187:CG187,"●")</f>
        <v>0</v>
      </c>
      <c r="CP187" s="1158">
        <f>+CO187+CP179</f>
        <v>0</v>
      </c>
      <c r="CR187" s="1840"/>
      <c r="CS187" s="734" t="s">
        <v>925</v>
      </c>
      <c r="CT187" s="740">
        <f>IFERROR(+CT186/CT185,"")</f>
        <v>0</v>
      </c>
      <c r="CU187" s="741" t="str">
        <f>IF(CT187="","",IF(CT187&gt;=0.285,"4週8休以上",IF(CT187&gt;=0.25,"4週7休以上4週8休未満",IF(CT187&gt;=0.214,"4週6休以上4週7休未満",IF(0.214&gt;CT187,"4週6休未満")))))</f>
        <v>4週6休未満</v>
      </c>
      <c r="CV187" s="1139" t="str">
        <f t="shared" si="2463"/>
        <v>対象期間</v>
      </c>
      <c r="CX187" s="1154" t="s">
        <v>927</v>
      </c>
      <c r="CY187" s="1155"/>
      <c r="CZ187" s="1155"/>
      <c r="DA187" s="1155"/>
      <c r="DB187" s="1155"/>
      <c r="DC187" s="1155"/>
      <c r="DD187" s="1155"/>
      <c r="DE187" s="1155"/>
      <c r="DF187" s="1155"/>
      <c r="DG187" s="1155"/>
      <c r="DH187" s="1155"/>
      <c r="DI187" s="1155"/>
      <c r="DJ187" s="1155"/>
      <c r="DK187" s="1155"/>
      <c r="DL187" s="1155"/>
      <c r="DM187" s="1155"/>
      <c r="DN187" s="1155"/>
      <c r="DO187" s="1155"/>
      <c r="DP187" s="1155"/>
      <c r="DQ187" s="1155"/>
      <c r="DR187" s="1155"/>
      <c r="DS187" s="1155"/>
      <c r="DT187" s="1155"/>
      <c r="DU187" s="1155"/>
      <c r="DV187" s="1155"/>
      <c r="DW187" s="1155"/>
      <c r="DX187" s="1155"/>
      <c r="DY187" s="1155"/>
      <c r="DZ187" s="1155"/>
      <c r="EA187" s="1155"/>
      <c r="EB187" s="1155"/>
      <c r="EC187" s="1156"/>
      <c r="ED187" s="1174"/>
      <c r="EE187" s="1174"/>
      <c r="EF187" s="1174"/>
      <c r="EG187" s="1174"/>
      <c r="EH187" s="1174"/>
      <c r="EI187" s="1174"/>
      <c r="EJ187" s="1174"/>
      <c r="EK187" s="1177">
        <f>COUNTIF(CY187:EC187,"●")</f>
        <v>0</v>
      </c>
      <c r="EL187" s="1158">
        <f>+EK187+EL179</f>
        <v>0</v>
      </c>
      <c r="EN187" s="1840"/>
      <c r="EO187" s="734" t="s">
        <v>925</v>
      </c>
      <c r="EP187" s="740">
        <f>IFERROR(+EP186/EP185,"")</f>
        <v>0</v>
      </c>
      <c r="EQ187" s="741" t="str">
        <f>IF(EP187="","",IF(EP187&gt;=0.285,"4週8休以上",IF(EP187&gt;=0.25,"4週7休以上4週8休未満",IF(EP187&gt;=0.214,"4週6休以上4週7休未満",IF(0.214&gt;EP187,"4週6休未満")))))</f>
        <v>4週6休未満</v>
      </c>
      <c r="ER187" s="752"/>
      <c r="ES187" s="752"/>
      <c r="ET187" s="752"/>
      <c r="EU187" s="752"/>
      <c r="EV187" s="752"/>
      <c r="EW187" s="752"/>
    </row>
    <row r="188" spans="1:153" s="729" customFormat="1" ht="14.25" thickBot="1">
      <c r="A188" s="1139"/>
      <c r="C188" s="778" t="s">
        <v>1956</v>
      </c>
      <c r="D188" s="1846"/>
      <c r="E188" s="1847"/>
      <c r="F188" s="1847"/>
      <c r="G188" s="1847"/>
      <c r="H188" s="1848"/>
      <c r="I188" s="1843" t="str">
        <f>IF(COUNTIF(I187:O187,"")&gt;=7,"",IF(COUNTIF(I187:O187,"●")&gt;=2,"OK","OUT"))</f>
        <v/>
      </c>
      <c r="J188" s="1844"/>
      <c r="K188" s="1844"/>
      <c r="L188" s="1844"/>
      <c r="M188" s="1844"/>
      <c r="N188" s="1844"/>
      <c r="O188" s="1845"/>
      <c r="P188" s="1843" t="str">
        <f>IF(COUNTIF(P187:V187,"")&gt;=7,"",IF(COUNTIF(P187:V187,"●")&gt;=2,"OK","OUT"))</f>
        <v/>
      </c>
      <c r="Q188" s="1844"/>
      <c r="R188" s="1844"/>
      <c r="S188" s="1844"/>
      <c r="T188" s="1844"/>
      <c r="U188" s="1844"/>
      <c r="V188" s="1845"/>
      <c r="W188" s="1843" t="str">
        <f>IF(COUNTIF(W187:AC187,"")&gt;=7,"",IF(COUNTIF(W187:AC187,"●")&gt;=2,"OK","OUT"))</f>
        <v/>
      </c>
      <c r="X188" s="1844"/>
      <c r="Y188" s="1844"/>
      <c r="Z188" s="1844"/>
      <c r="AA188" s="1844"/>
      <c r="AB188" s="1844"/>
      <c r="AC188" s="1845"/>
      <c r="AD188" s="1843" t="str">
        <f>IF(COUNTIF(AD187:AJ187,"")&gt;=7,"",IF(COUNTIF(AD187:AJ187,"●")&gt;=2,"OK","OUT"))</f>
        <v/>
      </c>
      <c r="AE188" s="1844"/>
      <c r="AF188" s="1844"/>
      <c r="AG188" s="1844"/>
      <c r="AH188" s="1844"/>
      <c r="AI188" s="1844"/>
      <c r="AJ188" s="1845"/>
      <c r="AK188" s="1846"/>
      <c r="AL188" s="1847"/>
      <c r="AM188" s="1847"/>
      <c r="AN188" s="1847"/>
      <c r="AO188" s="1847"/>
      <c r="AP188" s="779"/>
      <c r="AQ188" s="780"/>
      <c r="AS188" s="1841"/>
      <c r="AT188" s="773" t="s">
        <v>1957</v>
      </c>
      <c r="AU188" s="1162" t="str">
        <f>IF(COUNTIF(D188:AO188,"OUT")&gt;=1,"OUT","OK")</f>
        <v>OK</v>
      </c>
      <c r="AV188" s="1153"/>
      <c r="AX188" s="752"/>
      <c r="AY188" s="752"/>
      <c r="AZ188" s="752"/>
      <c r="BB188" s="778" t="s">
        <v>1956</v>
      </c>
      <c r="BC188" s="1846"/>
      <c r="BD188" s="1847"/>
      <c r="BE188" s="1847"/>
      <c r="BF188" s="1847"/>
      <c r="BG188" s="1848"/>
      <c r="BH188" s="1843" t="str">
        <f>IF(COUNTIF(BH187:BN187,"")&gt;=7,"",IF(COUNTIF(BH187:BN187,"●")&gt;=2,"OK","OUT"))</f>
        <v/>
      </c>
      <c r="BI188" s="1844"/>
      <c r="BJ188" s="1844"/>
      <c r="BK188" s="1844"/>
      <c r="BL188" s="1844"/>
      <c r="BM188" s="1844"/>
      <c r="BN188" s="1845"/>
      <c r="BO188" s="1843" t="str">
        <f>IF(COUNTIF(BO187:BU187,"")&gt;=7,"",IF(COUNTIF(BO187:BU187,"●")&gt;=2,"OK","OUT"))</f>
        <v/>
      </c>
      <c r="BP188" s="1844"/>
      <c r="BQ188" s="1844"/>
      <c r="BR188" s="1844"/>
      <c r="BS188" s="1844"/>
      <c r="BT188" s="1844"/>
      <c r="BU188" s="1845"/>
      <c r="BV188" s="1843" t="str">
        <f>IF(COUNTIF(BV187:CB187,"")&gt;=7,"",IF(COUNTIF(BV187:CB187,"●")&gt;=2,"OK","OUT"))</f>
        <v/>
      </c>
      <c r="BW188" s="1844"/>
      <c r="BX188" s="1844"/>
      <c r="BY188" s="1844"/>
      <c r="BZ188" s="1844"/>
      <c r="CA188" s="1844"/>
      <c r="CB188" s="1845"/>
      <c r="CC188" s="1843" t="str">
        <f>IF(COUNTIF(CC187:CI187,"")&gt;=7,"",IF(COUNTIF(CC187:CI187,"●")&gt;=2,"OK","OUT"))</f>
        <v/>
      </c>
      <c r="CD188" s="1844"/>
      <c r="CE188" s="1844"/>
      <c r="CF188" s="1844"/>
      <c r="CG188" s="1844"/>
      <c r="CH188" s="1844"/>
      <c r="CI188" s="1845"/>
      <c r="CJ188" s="1846"/>
      <c r="CK188" s="1847"/>
      <c r="CL188" s="1847"/>
      <c r="CM188" s="1847"/>
      <c r="CN188" s="1847"/>
      <c r="CO188" s="779"/>
      <c r="CP188" s="780"/>
      <c r="CR188" s="1841"/>
      <c r="CS188" s="773" t="s">
        <v>1957</v>
      </c>
      <c r="CT188" s="1162" t="str">
        <f>IF(COUNTIF(BC188:CN188,"OUT")&gt;=1,"OUT","OK")</f>
        <v>OK</v>
      </c>
      <c r="CU188" s="1153"/>
      <c r="CV188" s="1139"/>
      <c r="CX188" s="778" t="s">
        <v>1956</v>
      </c>
      <c r="CY188" s="1846"/>
      <c r="CZ188" s="1847"/>
      <c r="DA188" s="1847"/>
      <c r="DB188" s="1847"/>
      <c r="DC188" s="1848"/>
      <c r="DD188" s="1843" t="str">
        <f>IF(COUNTIF(DD187:DJ187,"")&gt;=7,"",IF(COUNTIF(DD187:DJ187,"●")&gt;=2,"OK","OUT"))</f>
        <v/>
      </c>
      <c r="DE188" s="1844"/>
      <c r="DF188" s="1844"/>
      <c r="DG188" s="1844"/>
      <c r="DH188" s="1844"/>
      <c r="DI188" s="1844"/>
      <c r="DJ188" s="1845"/>
      <c r="DK188" s="1843" t="str">
        <f>IF(COUNTIF(DK187:DQ187,"")&gt;=7,"",IF(COUNTIF(DK187:DQ187,"●")&gt;=2,"OK","OUT"))</f>
        <v/>
      </c>
      <c r="DL188" s="1844"/>
      <c r="DM188" s="1844"/>
      <c r="DN188" s="1844"/>
      <c r="DO188" s="1844"/>
      <c r="DP188" s="1844"/>
      <c r="DQ188" s="1845"/>
      <c r="DR188" s="1843" t="str">
        <f>IF(COUNTIF(DR187:DX187,"")&gt;=7,"",IF(COUNTIF(DR187:DX187,"●")&gt;=2,"OK","OUT"))</f>
        <v/>
      </c>
      <c r="DS188" s="1844"/>
      <c r="DT188" s="1844"/>
      <c r="DU188" s="1844"/>
      <c r="DV188" s="1844"/>
      <c r="DW188" s="1844"/>
      <c r="DX188" s="1845"/>
      <c r="DY188" s="1843" t="str">
        <f>IF(COUNTIF(DY187:EE187,"")&gt;=7,"",IF(COUNTIF(DY187:EE187,"●")&gt;=2,"OK","OUT"))</f>
        <v/>
      </c>
      <c r="DZ188" s="1844"/>
      <c r="EA188" s="1844"/>
      <c r="EB188" s="1844"/>
      <c r="EC188" s="1844"/>
      <c r="ED188" s="1844"/>
      <c r="EE188" s="1845"/>
      <c r="EF188" s="1846"/>
      <c r="EG188" s="1847"/>
      <c r="EH188" s="1847"/>
      <c r="EI188" s="1847"/>
      <c r="EJ188" s="1847"/>
      <c r="EK188" s="779"/>
      <c r="EL188" s="780"/>
      <c r="EN188" s="1841"/>
      <c r="EO188" s="773" t="s">
        <v>1957</v>
      </c>
      <c r="EP188" s="1162" t="str">
        <f>IF(COUNTIF(CY188:EJ188,"OUT")&gt;=1,"OUT","OK")</f>
        <v>OK</v>
      </c>
      <c r="EQ188" s="1153"/>
      <c r="ER188" s="752"/>
      <c r="ES188" s="752"/>
      <c r="ET188" s="752"/>
      <c r="EU188" s="752"/>
      <c r="EV188" s="752"/>
      <c r="EW188" s="752"/>
    </row>
    <row r="189" spans="1:153" ht="14.25" thickBot="1">
      <c r="A189" s="1139" t="str">
        <f t="shared" si="2462"/>
        <v>対象期間</v>
      </c>
      <c r="AF189" s="1129"/>
      <c r="AH189" s="1130"/>
      <c r="AI189" s="1130"/>
      <c r="AJ189" s="1130"/>
      <c r="AK189" s="1130"/>
      <c r="AL189" s="1130"/>
      <c r="AM189" s="1130"/>
      <c r="AN189" s="1130"/>
      <c r="AO189" s="1130"/>
      <c r="AX189" s="708"/>
      <c r="AY189" s="708"/>
      <c r="AZ189" s="708"/>
      <c r="CE189" s="1129"/>
      <c r="CG189" s="1130"/>
      <c r="CH189" s="1130"/>
      <c r="CI189" s="1130"/>
      <c r="CJ189" s="1130"/>
      <c r="CK189" s="1130"/>
      <c r="CL189" s="1130"/>
      <c r="CM189" s="1130"/>
      <c r="CN189" s="1130"/>
      <c r="CV189" s="1139" t="str">
        <f t="shared" si="2463"/>
        <v>対象期間</v>
      </c>
      <c r="EA189" s="1129"/>
      <c r="EC189" s="1130"/>
      <c r="ED189" s="1130"/>
      <c r="EE189" s="1130"/>
      <c r="EF189" s="1130"/>
      <c r="EG189" s="1130"/>
      <c r="EH189" s="1130"/>
      <c r="EI189" s="1130"/>
      <c r="EJ189" s="1130"/>
      <c r="ER189" s="708"/>
      <c r="ES189" s="708"/>
      <c r="ET189" s="708"/>
      <c r="EU189" s="708"/>
      <c r="EV189" s="708"/>
      <c r="EW189" s="708"/>
    </row>
    <row r="190" spans="1:153" ht="13.5" customHeight="1">
      <c r="A190" s="1139" t="str">
        <f t="shared" ref="A190:A197" si="2578">IF($AU$190="","","対象期間")</f>
        <v>対象期間</v>
      </c>
      <c r="C190" s="733" t="s">
        <v>917</v>
      </c>
      <c r="D190" s="1819">
        <f>D182+MONTH(1)</f>
        <v>2</v>
      </c>
      <c r="E190" s="1820"/>
      <c r="F190" s="1820"/>
      <c r="G190" s="1820"/>
      <c r="H190" s="1820"/>
      <c r="I190" s="1820"/>
      <c r="J190" s="1820"/>
      <c r="K190" s="1820"/>
      <c r="L190" s="1820"/>
      <c r="M190" s="1820"/>
      <c r="N190" s="1820"/>
      <c r="O190" s="1820"/>
      <c r="P190" s="1820"/>
      <c r="Q190" s="1820"/>
      <c r="R190" s="1820"/>
      <c r="S190" s="1820"/>
      <c r="T190" s="1820"/>
      <c r="U190" s="1820"/>
      <c r="V190" s="1820"/>
      <c r="W190" s="1820"/>
      <c r="X190" s="1820"/>
      <c r="Y190" s="1820"/>
      <c r="Z190" s="1820"/>
      <c r="AA190" s="1820"/>
      <c r="AB190" s="1820"/>
      <c r="AC190" s="1820"/>
      <c r="AD190" s="1820"/>
      <c r="AE190" s="1820"/>
      <c r="AF190" s="1836">
        <f>D190+1</f>
        <v>3</v>
      </c>
      <c r="AG190" s="1837"/>
      <c r="AH190" s="1837"/>
      <c r="AI190" s="1837"/>
      <c r="AJ190" s="1837"/>
      <c r="AK190" s="1837"/>
      <c r="AL190" s="1837"/>
      <c r="AM190" s="1837"/>
      <c r="AN190" s="1837"/>
      <c r="AO190" s="1842"/>
      <c r="AP190" s="1821" t="s">
        <v>918</v>
      </c>
      <c r="AQ190" s="1824" t="s">
        <v>919</v>
      </c>
      <c r="AS190" s="1827" t="s">
        <v>920</v>
      </c>
      <c r="AT190" s="734" t="s">
        <v>921</v>
      </c>
      <c r="AU190" s="735">
        <f>IF(IF(MONTH(入力表!$E$6)=12,YEAR(入力表!$E$6)+1&amp;"01",YEAR(入力表!$E$6)&amp;TEXT(MONTH(入力表!$E$6)+1,"00"))&gt;YEAR($D190)&amp;TEXT(MONTH($D190),"00"),COUNTIF(D194:AH194,"")+COUNTIF(D194:AH194,"○"),"")</f>
        <v>31</v>
      </c>
      <c r="AV190" s="1137"/>
      <c r="AX190" s="708"/>
      <c r="AY190" s="708"/>
      <c r="AZ190" s="708"/>
      <c r="BB190" s="733" t="s">
        <v>917</v>
      </c>
      <c r="BC190" s="1819">
        <f>BC182+MONTH(1)</f>
        <v>2</v>
      </c>
      <c r="BD190" s="1820"/>
      <c r="BE190" s="1820"/>
      <c r="BF190" s="1820"/>
      <c r="BG190" s="1820"/>
      <c r="BH190" s="1820"/>
      <c r="BI190" s="1820"/>
      <c r="BJ190" s="1820"/>
      <c r="BK190" s="1820"/>
      <c r="BL190" s="1820"/>
      <c r="BM190" s="1820"/>
      <c r="BN190" s="1820"/>
      <c r="BO190" s="1820"/>
      <c r="BP190" s="1820"/>
      <c r="BQ190" s="1820"/>
      <c r="BR190" s="1820"/>
      <c r="BS190" s="1820"/>
      <c r="BT190" s="1820"/>
      <c r="BU190" s="1820"/>
      <c r="BV190" s="1820"/>
      <c r="BW190" s="1820"/>
      <c r="BX190" s="1820"/>
      <c r="BY190" s="1820"/>
      <c r="BZ190" s="1820"/>
      <c r="CA190" s="1820"/>
      <c r="CB190" s="1820"/>
      <c r="CC190" s="1820"/>
      <c r="CD190" s="1820"/>
      <c r="CE190" s="1836">
        <f>BC190+1</f>
        <v>3</v>
      </c>
      <c r="CF190" s="1837"/>
      <c r="CG190" s="1837"/>
      <c r="CH190" s="1837"/>
      <c r="CI190" s="1837"/>
      <c r="CJ190" s="1837"/>
      <c r="CK190" s="1837"/>
      <c r="CL190" s="1837"/>
      <c r="CM190" s="1837"/>
      <c r="CN190" s="1842"/>
      <c r="CO190" s="1821" t="s">
        <v>918</v>
      </c>
      <c r="CP190" s="1824" t="s">
        <v>919</v>
      </c>
      <c r="CR190" s="1827" t="s">
        <v>920</v>
      </c>
      <c r="CS190" s="734" t="s">
        <v>921</v>
      </c>
      <c r="CT190" s="735">
        <f>IF(IF(MONTH(入力表!$E$6)=12,YEAR(入力表!$E$6)+1&amp;"01",YEAR(入力表!$E$6)&amp;TEXT(MONTH(入力表!$E$6)+1,"00"))&gt;YEAR($D190)&amp;TEXT(MONTH($D190),"00"),COUNTIF(BC194:CG194,"")+COUNTIF(BC194:CG194,"○"),"")</f>
        <v>31</v>
      </c>
      <c r="CU190" s="1137"/>
      <c r="CV190" s="1139" t="str">
        <f t="shared" ref="CV190:CV195" si="2579">IF($AU$190="","","対象期間")</f>
        <v>対象期間</v>
      </c>
      <c r="CX190" s="733" t="s">
        <v>917</v>
      </c>
      <c r="CY190" s="1819">
        <f>CY182+MONTH(1)</f>
        <v>2</v>
      </c>
      <c r="CZ190" s="1820"/>
      <c r="DA190" s="1820"/>
      <c r="DB190" s="1820"/>
      <c r="DC190" s="1820"/>
      <c r="DD190" s="1820"/>
      <c r="DE190" s="1820"/>
      <c r="DF190" s="1820"/>
      <c r="DG190" s="1820"/>
      <c r="DH190" s="1820"/>
      <c r="DI190" s="1820"/>
      <c r="DJ190" s="1820"/>
      <c r="DK190" s="1820"/>
      <c r="DL190" s="1820"/>
      <c r="DM190" s="1820"/>
      <c r="DN190" s="1820"/>
      <c r="DO190" s="1820"/>
      <c r="DP190" s="1820"/>
      <c r="DQ190" s="1820"/>
      <c r="DR190" s="1820"/>
      <c r="DS190" s="1820"/>
      <c r="DT190" s="1820"/>
      <c r="DU190" s="1820"/>
      <c r="DV190" s="1820"/>
      <c r="DW190" s="1820"/>
      <c r="DX190" s="1820"/>
      <c r="DY190" s="1820"/>
      <c r="DZ190" s="1820"/>
      <c r="EA190" s="1836">
        <f>CY190+1</f>
        <v>3</v>
      </c>
      <c r="EB190" s="1837"/>
      <c r="EC190" s="1837"/>
      <c r="ED190" s="1837"/>
      <c r="EE190" s="1837"/>
      <c r="EF190" s="1837"/>
      <c r="EG190" s="1837"/>
      <c r="EH190" s="1837"/>
      <c r="EI190" s="1837"/>
      <c r="EJ190" s="1842"/>
      <c r="EK190" s="1821" t="s">
        <v>918</v>
      </c>
      <c r="EL190" s="1824" t="s">
        <v>919</v>
      </c>
      <c r="EN190" s="1827" t="s">
        <v>920</v>
      </c>
      <c r="EO190" s="734" t="s">
        <v>921</v>
      </c>
      <c r="EP190" s="735">
        <f>IF(IF(MONTH(入力表!$E$6)=12,YEAR(入力表!$E$6)+1&amp;"01",YEAR(入力表!$E$6)&amp;TEXT(MONTH(入力表!$E$6)+1,"00"))&gt;YEAR($D190)&amp;TEXT(MONTH($D190),"00"),COUNTIF(CY194:EC194,"")+COUNTIF(CY194:EC194,"○"),"")</f>
        <v>31</v>
      </c>
      <c r="EQ190" s="1137"/>
      <c r="ER190" s="708"/>
      <c r="ES190" s="708"/>
      <c r="ET190" s="708"/>
      <c r="EU190" s="708"/>
      <c r="EV190" s="708"/>
      <c r="EW190" s="708"/>
    </row>
    <row r="191" spans="1:153" ht="14.25" thickBot="1">
      <c r="A191" s="1139" t="str">
        <f t="shared" si="2578"/>
        <v>対象期間</v>
      </c>
      <c r="C191" s="736" t="s">
        <v>922</v>
      </c>
      <c r="D191" s="774">
        <f>DATE($M$7,D190,1)</f>
        <v>45689</v>
      </c>
      <c r="E191" s="774">
        <f>D191+1</f>
        <v>45690</v>
      </c>
      <c r="F191" s="774">
        <f t="shared" ref="F191" si="2580">E191+1</f>
        <v>45691</v>
      </c>
      <c r="G191" s="737">
        <f t="shared" ref="G191" si="2581">F191+1</f>
        <v>45692</v>
      </c>
      <c r="H191" s="737">
        <f t="shared" ref="H191" si="2582">G191+1</f>
        <v>45693</v>
      </c>
      <c r="I191" s="737">
        <f t="shared" ref="I191" si="2583">H191+1</f>
        <v>45694</v>
      </c>
      <c r="J191" s="737">
        <f t="shared" ref="J191" si="2584">I191+1</f>
        <v>45695</v>
      </c>
      <c r="K191" s="737">
        <f t="shared" ref="K191" si="2585">J191+1</f>
        <v>45696</v>
      </c>
      <c r="L191" s="737">
        <f t="shared" ref="L191" si="2586">K191+1</f>
        <v>45697</v>
      </c>
      <c r="M191" s="737">
        <f t="shared" ref="M191" si="2587">L191+1</f>
        <v>45698</v>
      </c>
      <c r="N191" s="737">
        <f t="shared" ref="N191" si="2588">M191+1</f>
        <v>45699</v>
      </c>
      <c r="O191" s="737">
        <f t="shared" ref="O191" si="2589">N191+1</f>
        <v>45700</v>
      </c>
      <c r="P191" s="737">
        <f t="shared" ref="P191" si="2590">O191+1</f>
        <v>45701</v>
      </c>
      <c r="Q191" s="737">
        <f t="shared" ref="Q191" si="2591">P191+1</f>
        <v>45702</v>
      </c>
      <c r="R191" s="737">
        <f t="shared" ref="R191" si="2592">Q191+1</f>
        <v>45703</v>
      </c>
      <c r="S191" s="737">
        <f t="shared" ref="S191" si="2593">R191+1</f>
        <v>45704</v>
      </c>
      <c r="T191" s="737">
        <f t="shared" ref="T191" si="2594">S191+1</f>
        <v>45705</v>
      </c>
      <c r="U191" s="737">
        <f t="shared" ref="U191" si="2595">T191+1</f>
        <v>45706</v>
      </c>
      <c r="V191" s="737">
        <f t="shared" ref="V191" si="2596">U191+1</f>
        <v>45707</v>
      </c>
      <c r="W191" s="737">
        <f t="shared" ref="W191" si="2597">V191+1</f>
        <v>45708</v>
      </c>
      <c r="X191" s="737">
        <f t="shared" ref="X191" si="2598">W191+1</f>
        <v>45709</v>
      </c>
      <c r="Y191" s="737">
        <f t="shared" ref="Y191" si="2599">X191+1</f>
        <v>45710</v>
      </c>
      <c r="Z191" s="737">
        <f t="shared" ref="Z191" si="2600">Y191+1</f>
        <v>45711</v>
      </c>
      <c r="AA191" s="737">
        <f t="shared" ref="AA191" si="2601">Z191+1</f>
        <v>45712</v>
      </c>
      <c r="AB191" s="737">
        <f t="shared" ref="AB191" si="2602">AA191+1</f>
        <v>45713</v>
      </c>
      <c r="AC191" s="737">
        <f t="shared" ref="AC191" si="2603">AB191+1</f>
        <v>45714</v>
      </c>
      <c r="AD191" s="737">
        <f t="shared" ref="AD191" si="2604">AC191+1</f>
        <v>45715</v>
      </c>
      <c r="AE191" s="1148">
        <f t="shared" ref="AE191" si="2605">AD191+1</f>
        <v>45716</v>
      </c>
      <c r="AF191" s="1168">
        <f t="shared" ref="AF191" si="2606">AE191+1</f>
        <v>45717</v>
      </c>
      <c r="AG191" s="1168">
        <f t="shared" ref="AG191" si="2607">AF191+1</f>
        <v>45718</v>
      </c>
      <c r="AH191" s="1168">
        <f t="shared" ref="AH191" si="2608">AG191+1</f>
        <v>45719</v>
      </c>
      <c r="AI191" s="1168">
        <f t="shared" ref="AI191" si="2609">AH191+1</f>
        <v>45720</v>
      </c>
      <c r="AJ191" s="1168">
        <f t="shared" ref="AJ191" si="2610">AI191+1</f>
        <v>45721</v>
      </c>
      <c r="AK191" s="1168">
        <f t="shared" ref="AK191" si="2611">AJ191+1</f>
        <v>45722</v>
      </c>
      <c r="AL191" s="1168">
        <f t="shared" ref="AL191" si="2612">AK191+1</f>
        <v>45723</v>
      </c>
      <c r="AM191" s="1168">
        <f t="shared" ref="AM191" si="2613">AL191+1</f>
        <v>45724</v>
      </c>
      <c r="AN191" s="1168">
        <f t="shared" ref="AN191" si="2614">AM191+1</f>
        <v>45725</v>
      </c>
      <c r="AO191" s="1168">
        <f t="shared" ref="AO191" si="2615">AN191+1</f>
        <v>45726</v>
      </c>
      <c r="AP191" s="1822"/>
      <c r="AQ191" s="1825"/>
      <c r="AS191" s="1827"/>
      <c r="AT191" s="734" t="s">
        <v>923</v>
      </c>
      <c r="AU191" s="739">
        <f>IF(IF(MONTH(入力表!$E$6)=12,YEAR(入力表!$E$6)+1&amp;"01",YEAR(入力表!$E$6)&amp;TEXT(MONTH(入力表!$E$6)+1,"00"))&gt;YEAR($D190)&amp;TEXT(MONTH($D190),"00"),COUNTIF(D194:AH194,"○"),"")</f>
        <v>0</v>
      </c>
      <c r="AX191" s="708"/>
      <c r="AY191" s="708"/>
      <c r="AZ191" s="708"/>
      <c r="BB191" s="736" t="s">
        <v>922</v>
      </c>
      <c r="BC191" s="774">
        <f>DATE($M$7,BC190,1)</f>
        <v>45689</v>
      </c>
      <c r="BD191" s="774">
        <f>BC191+1</f>
        <v>45690</v>
      </c>
      <c r="BE191" s="774">
        <f t="shared" ref="BE191" si="2616">BD191+1</f>
        <v>45691</v>
      </c>
      <c r="BF191" s="737">
        <f t="shared" ref="BF191" si="2617">BE191+1</f>
        <v>45692</v>
      </c>
      <c r="BG191" s="737">
        <f t="shared" ref="BG191" si="2618">BF191+1</f>
        <v>45693</v>
      </c>
      <c r="BH191" s="737">
        <f t="shared" ref="BH191" si="2619">BG191+1</f>
        <v>45694</v>
      </c>
      <c r="BI191" s="737">
        <f t="shared" ref="BI191" si="2620">BH191+1</f>
        <v>45695</v>
      </c>
      <c r="BJ191" s="737">
        <f t="shared" ref="BJ191" si="2621">BI191+1</f>
        <v>45696</v>
      </c>
      <c r="BK191" s="737">
        <f t="shared" ref="BK191" si="2622">BJ191+1</f>
        <v>45697</v>
      </c>
      <c r="BL191" s="737">
        <f t="shared" ref="BL191" si="2623">BK191+1</f>
        <v>45698</v>
      </c>
      <c r="BM191" s="737">
        <f t="shared" ref="BM191" si="2624">BL191+1</f>
        <v>45699</v>
      </c>
      <c r="BN191" s="737">
        <f t="shared" ref="BN191" si="2625">BM191+1</f>
        <v>45700</v>
      </c>
      <c r="BO191" s="737">
        <f t="shared" ref="BO191" si="2626">BN191+1</f>
        <v>45701</v>
      </c>
      <c r="BP191" s="737">
        <f t="shared" ref="BP191" si="2627">BO191+1</f>
        <v>45702</v>
      </c>
      <c r="BQ191" s="737">
        <f t="shared" ref="BQ191" si="2628">BP191+1</f>
        <v>45703</v>
      </c>
      <c r="BR191" s="737">
        <f t="shared" ref="BR191" si="2629">BQ191+1</f>
        <v>45704</v>
      </c>
      <c r="BS191" s="737">
        <f t="shared" ref="BS191" si="2630">BR191+1</f>
        <v>45705</v>
      </c>
      <c r="BT191" s="737">
        <f t="shared" ref="BT191" si="2631">BS191+1</f>
        <v>45706</v>
      </c>
      <c r="BU191" s="737">
        <f t="shared" ref="BU191" si="2632">BT191+1</f>
        <v>45707</v>
      </c>
      <c r="BV191" s="737">
        <f t="shared" ref="BV191" si="2633">BU191+1</f>
        <v>45708</v>
      </c>
      <c r="BW191" s="737">
        <f t="shared" ref="BW191" si="2634">BV191+1</f>
        <v>45709</v>
      </c>
      <c r="BX191" s="737">
        <f t="shared" ref="BX191" si="2635">BW191+1</f>
        <v>45710</v>
      </c>
      <c r="BY191" s="737">
        <f t="shared" ref="BY191" si="2636">BX191+1</f>
        <v>45711</v>
      </c>
      <c r="BZ191" s="737">
        <f t="shared" ref="BZ191" si="2637">BY191+1</f>
        <v>45712</v>
      </c>
      <c r="CA191" s="737">
        <f t="shared" ref="CA191" si="2638">BZ191+1</f>
        <v>45713</v>
      </c>
      <c r="CB191" s="737">
        <f t="shared" ref="CB191" si="2639">CA191+1</f>
        <v>45714</v>
      </c>
      <c r="CC191" s="737">
        <f t="shared" ref="CC191" si="2640">CB191+1</f>
        <v>45715</v>
      </c>
      <c r="CD191" s="1148">
        <f t="shared" ref="CD191" si="2641">CC191+1</f>
        <v>45716</v>
      </c>
      <c r="CE191" s="1168">
        <f t="shared" ref="CE191" si="2642">CD191+1</f>
        <v>45717</v>
      </c>
      <c r="CF191" s="1168">
        <f t="shared" ref="CF191" si="2643">CE191+1</f>
        <v>45718</v>
      </c>
      <c r="CG191" s="1168">
        <f t="shared" ref="CG191" si="2644">CF191+1</f>
        <v>45719</v>
      </c>
      <c r="CH191" s="1168">
        <f t="shared" ref="CH191" si="2645">CG191+1</f>
        <v>45720</v>
      </c>
      <c r="CI191" s="1168">
        <f t="shared" ref="CI191" si="2646">CH191+1</f>
        <v>45721</v>
      </c>
      <c r="CJ191" s="1168">
        <f t="shared" ref="CJ191" si="2647">CI191+1</f>
        <v>45722</v>
      </c>
      <c r="CK191" s="1168">
        <f t="shared" ref="CK191" si="2648">CJ191+1</f>
        <v>45723</v>
      </c>
      <c r="CL191" s="1168">
        <f t="shared" ref="CL191" si="2649">CK191+1</f>
        <v>45724</v>
      </c>
      <c r="CM191" s="1168">
        <f t="shared" ref="CM191" si="2650">CL191+1</f>
        <v>45725</v>
      </c>
      <c r="CN191" s="1168">
        <f t="shared" ref="CN191" si="2651">CM191+1</f>
        <v>45726</v>
      </c>
      <c r="CO191" s="1822"/>
      <c r="CP191" s="1825"/>
      <c r="CR191" s="1827"/>
      <c r="CS191" s="734" t="s">
        <v>923</v>
      </c>
      <c r="CT191" s="739">
        <f>IF(IF(MONTH(入力表!$E$6)=12,YEAR(入力表!$E$6)+1&amp;"01",YEAR(入力表!$E$6)&amp;TEXT(MONTH(入力表!$E$6)+1,"00"))&gt;YEAR($D190)&amp;TEXT(MONTH($D190),"00"),COUNTIF(BC194:CG194,"○"),"")</f>
        <v>0</v>
      </c>
      <c r="CV191" s="1139" t="str">
        <f t="shared" si="2579"/>
        <v>対象期間</v>
      </c>
      <c r="CX191" s="736" t="s">
        <v>922</v>
      </c>
      <c r="CY191" s="774">
        <f>DATE($M$7,CY190,1)</f>
        <v>45689</v>
      </c>
      <c r="CZ191" s="774">
        <f>CY191+1</f>
        <v>45690</v>
      </c>
      <c r="DA191" s="774">
        <f t="shared" ref="DA191" si="2652">CZ191+1</f>
        <v>45691</v>
      </c>
      <c r="DB191" s="737">
        <f t="shared" ref="DB191" si="2653">DA191+1</f>
        <v>45692</v>
      </c>
      <c r="DC191" s="737">
        <f t="shared" ref="DC191" si="2654">DB191+1</f>
        <v>45693</v>
      </c>
      <c r="DD191" s="737">
        <f t="shared" ref="DD191" si="2655">DC191+1</f>
        <v>45694</v>
      </c>
      <c r="DE191" s="737">
        <f t="shared" ref="DE191" si="2656">DD191+1</f>
        <v>45695</v>
      </c>
      <c r="DF191" s="737">
        <f t="shared" ref="DF191" si="2657">DE191+1</f>
        <v>45696</v>
      </c>
      <c r="DG191" s="737">
        <f t="shared" ref="DG191" si="2658">DF191+1</f>
        <v>45697</v>
      </c>
      <c r="DH191" s="737">
        <f t="shared" ref="DH191" si="2659">DG191+1</f>
        <v>45698</v>
      </c>
      <c r="DI191" s="737">
        <f t="shared" ref="DI191" si="2660">DH191+1</f>
        <v>45699</v>
      </c>
      <c r="DJ191" s="737">
        <f t="shared" ref="DJ191" si="2661">DI191+1</f>
        <v>45700</v>
      </c>
      <c r="DK191" s="737">
        <f t="shared" ref="DK191" si="2662">DJ191+1</f>
        <v>45701</v>
      </c>
      <c r="DL191" s="737">
        <f t="shared" ref="DL191" si="2663">DK191+1</f>
        <v>45702</v>
      </c>
      <c r="DM191" s="737">
        <f t="shared" ref="DM191" si="2664">DL191+1</f>
        <v>45703</v>
      </c>
      <c r="DN191" s="737">
        <f t="shared" ref="DN191" si="2665">DM191+1</f>
        <v>45704</v>
      </c>
      <c r="DO191" s="737">
        <f t="shared" ref="DO191" si="2666">DN191+1</f>
        <v>45705</v>
      </c>
      <c r="DP191" s="737">
        <f t="shared" ref="DP191" si="2667">DO191+1</f>
        <v>45706</v>
      </c>
      <c r="DQ191" s="737">
        <f t="shared" ref="DQ191" si="2668">DP191+1</f>
        <v>45707</v>
      </c>
      <c r="DR191" s="737">
        <f t="shared" ref="DR191" si="2669">DQ191+1</f>
        <v>45708</v>
      </c>
      <c r="DS191" s="737">
        <f t="shared" ref="DS191" si="2670">DR191+1</f>
        <v>45709</v>
      </c>
      <c r="DT191" s="737">
        <f t="shared" ref="DT191" si="2671">DS191+1</f>
        <v>45710</v>
      </c>
      <c r="DU191" s="737">
        <f t="shared" ref="DU191" si="2672">DT191+1</f>
        <v>45711</v>
      </c>
      <c r="DV191" s="737">
        <f t="shared" ref="DV191" si="2673">DU191+1</f>
        <v>45712</v>
      </c>
      <c r="DW191" s="737">
        <f t="shared" ref="DW191" si="2674">DV191+1</f>
        <v>45713</v>
      </c>
      <c r="DX191" s="737">
        <f t="shared" ref="DX191" si="2675">DW191+1</f>
        <v>45714</v>
      </c>
      <c r="DY191" s="737">
        <f t="shared" ref="DY191" si="2676">DX191+1</f>
        <v>45715</v>
      </c>
      <c r="DZ191" s="1148">
        <f t="shared" ref="DZ191" si="2677">DY191+1</f>
        <v>45716</v>
      </c>
      <c r="EA191" s="1168">
        <f t="shared" ref="EA191" si="2678">DZ191+1</f>
        <v>45717</v>
      </c>
      <c r="EB191" s="1168">
        <f t="shared" ref="EB191" si="2679">EA191+1</f>
        <v>45718</v>
      </c>
      <c r="EC191" s="1168">
        <f t="shared" ref="EC191" si="2680">EB191+1</f>
        <v>45719</v>
      </c>
      <c r="ED191" s="1168">
        <f t="shared" ref="ED191" si="2681">EC191+1</f>
        <v>45720</v>
      </c>
      <c r="EE191" s="1168">
        <f t="shared" ref="EE191" si="2682">ED191+1</f>
        <v>45721</v>
      </c>
      <c r="EF191" s="1168">
        <f t="shared" ref="EF191" si="2683">EE191+1</f>
        <v>45722</v>
      </c>
      <c r="EG191" s="1168">
        <f t="shared" ref="EG191" si="2684">EF191+1</f>
        <v>45723</v>
      </c>
      <c r="EH191" s="1168">
        <f t="shared" ref="EH191" si="2685">EG191+1</f>
        <v>45724</v>
      </c>
      <c r="EI191" s="1168">
        <f t="shared" ref="EI191" si="2686">EH191+1</f>
        <v>45725</v>
      </c>
      <c r="EJ191" s="1168">
        <f t="shared" ref="EJ191" si="2687">EI191+1</f>
        <v>45726</v>
      </c>
      <c r="EK191" s="1822"/>
      <c r="EL191" s="1825"/>
      <c r="EN191" s="1827"/>
      <c r="EO191" s="734" t="s">
        <v>923</v>
      </c>
      <c r="EP191" s="739">
        <f>IF(IF(MONTH(入力表!$E$6)=12,YEAR(入力表!$E$6)+1&amp;"01",YEAR(入力表!$E$6)&amp;TEXT(MONTH(入力表!$E$6)+1,"00"))&gt;YEAR($D190)&amp;TEXT(MONTH($D190),"00"),COUNTIF(CY194:EC194,"○"),"")</f>
        <v>0</v>
      </c>
      <c r="ER191" s="708"/>
      <c r="ES191" s="708"/>
      <c r="ET191" s="708"/>
      <c r="EU191" s="708"/>
      <c r="EV191" s="708"/>
      <c r="EW191" s="708"/>
    </row>
    <row r="192" spans="1:153" ht="14.25" thickBot="1">
      <c r="A192" s="1139" t="str">
        <f t="shared" si="2578"/>
        <v>対象期間</v>
      </c>
      <c r="C192" s="736" t="s">
        <v>924</v>
      </c>
      <c r="D192" s="1146" t="str">
        <f>TEXT(WEEKDAY(+D191),"aaa")</f>
        <v>土</v>
      </c>
      <c r="E192" s="1146" t="str">
        <f>TEXT(WEEKDAY(+E191),"aaa")</f>
        <v>日</v>
      </c>
      <c r="F192" s="1146" t="str">
        <f t="shared" ref="F192:AE192" si="2688">TEXT(WEEKDAY(+F191),"aaa")</f>
        <v>月</v>
      </c>
      <c r="G192" s="1147" t="str">
        <f t="shared" si="2688"/>
        <v>火</v>
      </c>
      <c r="H192" s="1147" t="str">
        <f t="shared" si="2688"/>
        <v>水</v>
      </c>
      <c r="I192" s="1147" t="str">
        <f t="shared" si="2688"/>
        <v>木</v>
      </c>
      <c r="J192" s="1147" t="str">
        <f t="shared" si="2688"/>
        <v>金</v>
      </c>
      <c r="K192" s="1147" t="str">
        <f t="shared" si="2688"/>
        <v>土</v>
      </c>
      <c r="L192" s="1147" t="str">
        <f t="shared" si="2688"/>
        <v>日</v>
      </c>
      <c r="M192" s="1147" t="str">
        <f t="shared" si="2688"/>
        <v>月</v>
      </c>
      <c r="N192" s="1147" t="str">
        <f t="shared" si="2688"/>
        <v>火</v>
      </c>
      <c r="O192" s="1147" t="str">
        <f t="shared" si="2688"/>
        <v>水</v>
      </c>
      <c r="P192" s="1147" t="str">
        <f t="shared" si="2688"/>
        <v>木</v>
      </c>
      <c r="Q192" s="1147" t="str">
        <f t="shared" si="2688"/>
        <v>金</v>
      </c>
      <c r="R192" s="1147" t="str">
        <f t="shared" si="2688"/>
        <v>土</v>
      </c>
      <c r="S192" s="1147" t="str">
        <f t="shared" si="2688"/>
        <v>日</v>
      </c>
      <c r="T192" s="1147" t="str">
        <f t="shared" si="2688"/>
        <v>月</v>
      </c>
      <c r="U192" s="1147" t="str">
        <f t="shared" si="2688"/>
        <v>火</v>
      </c>
      <c r="V192" s="1147" t="str">
        <f t="shared" si="2688"/>
        <v>水</v>
      </c>
      <c r="W192" s="1147" t="str">
        <f t="shared" si="2688"/>
        <v>木</v>
      </c>
      <c r="X192" s="1147" t="str">
        <f t="shared" si="2688"/>
        <v>金</v>
      </c>
      <c r="Y192" s="1147" t="str">
        <f t="shared" si="2688"/>
        <v>土</v>
      </c>
      <c r="Z192" s="1147" t="str">
        <f t="shared" si="2688"/>
        <v>日</v>
      </c>
      <c r="AA192" s="1147" t="str">
        <f t="shared" si="2688"/>
        <v>月</v>
      </c>
      <c r="AB192" s="1147" t="str">
        <f t="shared" si="2688"/>
        <v>火</v>
      </c>
      <c r="AC192" s="1147" t="str">
        <f t="shared" si="2688"/>
        <v>水</v>
      </c>
      <c r="AD192" s="1147" t="str">
        <f t="shared" si="2688"/>
        <v>木</v>
      </c>
      <c r="AE192" s="1149" t="str">
        <f t="shared" si="2688"/>
        <v>金</v>
      </c>
      <c r="AF192" s="1170" t="str">
        <f>IF(AF191="／","／",TEXT(WEEKDAY(+AF191),"aaa"))</f>
        <v>土</v>
      </c>
      <c r="AG192" s="1170" t="str">
        <f t="shared" ref="AG192:AO192" si="2689">IF(AG191="／","／",TEXT(WEEKDAY(+AG191),"aaa"))</f>
        <v>日</v>
      </c>
      <c r="AH192" s="1170" t="str">
        <f t="shared" si="2689"/>
        <v>月</v>
      </c>
      <c r="AI192" s="1170" t="str">
        <f t="shared" si="2689"/>
        <v>火</v>
      </c>
      <c r="AJ192" s="1170" t="str">
        <f t="shared" si="2689"/>
        <v>水</v>
      </c>
      <c r="AK192" s="1170" t="str">
        <f t="shared" si="2689"/>
        <v>木</v>
      </c>
      <c r="AL192" s="1170" t="str">
        <f t="shared" si="2689"/>
        <v>金</v>
      </c>
      <c r="AM192" s="1170" t="str">
        <f t="shared" si="2689"/>
        <v>土</v>
      </c>
      <c r="AN192" s="1170" t="str">
        <f t="shared" si="2689"/>
        <v>日</v>
      </c>
      <c r="AO192" s="1170" t="str">
        <f t="shared" si="2689"/>
        <v>月</v>
      </c>
      <c r="AP192" s="1822"/>
      <c r="AQ192" s="1825"/>
      <c r="AS192" s="1827"/>
      <c r="AT192" s="734" t="s">
        <v>925</v>
      </c>
      <c r="AU192" s="740">
        <f>IFERROR(+AU191/AU190,"")</f>
        <v>0</v>
      </c>
      <c r="AV192" s="741" t="str">
        <f>IF(AU192="","",IF(AU192&gt;=0.285,"4週8休以上",IF(AU192&gt;=0.25,"4週7休以上4週8休未満",IF(AU192&gt;=0.214,"4週6休以上4週7休未満",IF(0.214&gt;AU192,"4週6休未満")))))</f>
        <v>4週6休未満</v>
      </c>
      <c r="AX192" s="708"/>
      <c r="AY192" s="708"/>
      <c r="AZ192" s="708"/>
      <c r="BB192" s="736" t="s">
        <v>924</v>
      </c>
      <c r="BC192" s="1184" t="str">
        <f>TEXT(WEEKDAY(+BC191),"aaa")</f>
        <v>土</v>
      </c>
      <c r="BD192" s="1184" t="str">
        <f>TEXT(WEEKDAY(+BD191),"aaa")</f>
        <v>日</v>
      </c>
      <c r="BE192" s="1184" t="str">
        <f t="shared" ref="BE192:CD192" si="2690">TEXT(WEEKDAY(+BE191),"aaa")</f>
        <v>月</v>
      </c>
      <c r="BF192" s="1185" t="str">
        <f t="shared" si="2690"/>
        <v>火</v>
      </c>
      <c r="BG192" s="1185" t="str">
        <f t="shared" si="2690"/>
        <v>水</v>
      </c>
      <c r="BH192" s="1185" t="str">
        <f t="shared" si="2690"/>
        <v>木</v>
      </c>
      <c r="BI192" s="1185" t="str">
        <f t="shared" si="2690"/>
        <v>金</v>
      </c>
      <c r="BJ192" s="1185" t="str">
        <f t="shared" si="2690"/>
        <v>土</v>
      </c>
      <c r="BK192" s="1185" t="str">
        <f t="shared" si="2690"/>
        <v>日</v>
      </c>
      <c r="BL192" s="1185" t="str">
        <f t="shared" si="2690"/>
        <v>月</v>
      </c>
      <c r="BM192" s="1185" t="str">
        <f t="shared" si="2690"/>
        <v>火</v>
      </c>
      <c r="BN192" s="1185" t="str">
        <f t="shared" si="2690"/>
        <v>水</v>
      </c>
      <c r="BO192" s="1185" t="str">
        <f t="shared" si="2690"/>
        <v>木</v>
      </c>
      <c r="BP192" s="1185" t="str">
        <f t="shared" si="2690"/>
        <v>金</v>
      </c>
      <c r="BQ192" s="1185" t="str">
        <f t="shared" si="2690"/>
        <v>土</v>
      </c>
      <c r="BR192" s="1185" t="str">
        <f t="shared" si="2690"/>
        <v>日</v>
      </c>
      <c r="BS192" s="1185" t="str">
        <f t="shared" si="2690"/>
        <v>月</v>
      </c>
      <c r="BT192" s="1185" t="str">
        <f t="shared" si="2690"/>
        <v>火</v>
      </c>
      <c r="BU192" s="1185" t="str">
        <f t="shared" si="2690"/>
        <v>水</v>
      </c>
      <c r="BV192" s="1185" t="str">
        <f t="shared" si="2690"/>
        <v>木</v>
      </c>
      <c r="BW192" s="1185" t="str">
        <f t="shared" si="2690"/>
        <v>金</v>
      </c>
      <c r="BX192" s="1185" t="str">
        <f t="shared" si="2690"/>
        <v>土</v>
      </c>
      <c r="BY192" s="1185" t="str">
        <f t="shared" si="2690"/>
        <v>日</v>
      </c>
      <c r="BZ192" s="1185" t="str">
        <f t="shared" si="2690"/>
        <v>月</v>
      </c>
      <c r="CA192" s="1185" t="str">
        <f t="shared" si="2690"/>
        <v>火</v>
      </c>
      <c r="CB192" s="1185" t="str">
        <f t="shared" si="2690"/>
        <v>水</v>
      </c>
      <c r="CC192" s="1185" t="str">
        <f t="shared" si="2690"/>
        <v>木</v>
      </c>
      <c r="CD192" s="1149" t="str">
        <f t="shared" si="2690"/>
        <v>金</v>
      </c>
      <c r="CE192" s="1170" t="str">
        <f>IF(CE191="／","／",TEXT(WEEKDAY(+CE191),"aaa"))</f>
        <v>土</v>
      </c>
      <c r="CF192" s="1170" t="str">
        <f t="shared" ref="CF192:CN192" si="2691">IF(CF191="／","／",TEXT(WEEKDAY(+CF191),"aaa"))</f>
        <v>日</v>
      </c>
      <c r="CG192" s="1170" t="str">
        <f t="shared" si="2691"/>
        <v>月</v>
      </c>
      <c r="CH192" s="1170" t="str">
        <f t="shared" si="2691"/>
        <v>火</v>
      </c>
      <c r="CI192" s="1170" t="str">
        <f t="shared" si="2691"/>
        <v>水</v>
      </c>
      <c r="CJ192" s="1170" t="str">
        <f t="shared" si="2691"/>
        <v>木</v>
      </c>
      <c r="CK192" s="1170" t="str">
        <f t="shared" si="2691"/>
        <v>金</v>
      </c>
      <c r="CL192" s="1170" t="str">
        <f t="shared" si="2691"/>
        <v>土</v>
      </c>
      <c r="CM192" s="1170" t="str">
        <f t="shared" si="2691"/>
        <v>日</v>
      </c>
      <c r="CN192" s="1170" t="str">
        <f t="shared" si="2691"/>
        <v>月</v>
      </c>
      <c r="CO192" s="1822"/>
      <c r="CP192" s="1825"/>
      <c r="CR192" s="1827"/>
      <c r="CS192" s="734" t="s">
        <v>925</v>
      </c>
      <c r="CT192" s="740">
        <f>IFERROR(+CT191/CT190,"")</f>
        <v>0</v>
      </c>
      <c r="CU192" s="741" t="str">
        <f>IF(CT192="","",IF(CT192&gt;=0.285,"4週8休以上",IF(CT192&gt;=0.25,"4週7休以上4週8休未満",IF(CT192&gt;=0.214,"4週6休以上4週7休未満",IF(0.214&gt;CT192,"4週6休未満")))))</f>
        <v>4週6休未満</v>
      </c>
      <c r="CV192" s="1139" t="str">
        <f t="shared" si="2579"/>
        <v>対象期間</v>
      </c>
      <c r="CX192" s="736" t="s">
        <v>924</v>
      </c>
      <c r="CY192" s="1184" t="str">
        <f>TEXT(WEEKDAY(+CY191),"aaa")</f>
        <v>土</v>
      </c>
      <c r="CZ192" s="1184" t="str">
        <f>TEXT(WEEKDAY(+CZ191),"aaa")</f>
        <v>日</v>
      </c>
      <c r="DA192" s="1184" t="str">
        <f t="shared" ref="DA192:DZ192" si="2692">TEXT(WEEKDAY(+DA191),"aaa")</f>
        <v>月</v>
      </c>
      <c r="DB192" s="1185" t="str">
        <f t="shared" si="2692"/>
        <v>火</v>
      </c>
      <c r="DC192" s="1185" t="str">
        <f t="shared" si="2692"/>
        <v>水</v>
      </c>
      <c r="DD192" s="1185" t="str">
        <f t="shared" si="2692"/>
        <v>木</v>
      </c>
      <c r="DE192" s="1185" t="str">
        <f t="shared" si="2692"/>
        <v>金</v>
      </c>
      <c r="DF192" s="1185" t="str">
        <f t="shared" si="2692"/>
        <v>土</v>
      </c>
      <c r="DG192" s="1185" t="str">
        <f t="shared" si="2692"/>
        <v>日</v>
      </c>
      <c r="DH192" s="1185" t="str">
        <f t="shared" si="2692"/>
        <v>月</v>
      </c>
      <c r="DI192" s="1185" t="str">
        <f t="shared" si="2692"/>
        <v>火</v>
      </c>
      <c r="DJ192" s="1185" t="str">
        <f t="shared" si="2692"/>
        <v>水</v>
      </c>
      <c r="DK192" s="1185" t="str">
        <f t="shared" si="2692"/>
        <v>木</v>
      </c>
      <c r="DL192" s="1185" t="str">
        <f t="shared" si="2692"/>
        <v>金</v>
      </c>
      <c r="DM192" s="1185" t="str">
        <f t="shared" si="2692"/>
        <v>土</v>
      </c>
      <c r="DN192" s="1185" t="str">
        <f t="shared" si="2692"/>
        <v>日</v>
      </c>
      <c r="DO192" s="1185" t="str">
        <f t="shared" si="2692"/>
        <v>月</v>
      </c>
      <c r="DP192" s="1185" t="str">
        <f t="shared" si="2692"/>
        <v>火</v>
      </c>
      <c r="DQ192" s="1185" t="str">
        <f t="shared" si="2692"/>
        <v>水</v>
      </c>
      <c r="DR192" s="1185" t="str">
        <f t="shared" si="2692"/>
        <v>木</v>
      </c>
      <c r="DS192" s="1185" t="str">
        <f t="shared" si="2692"/>
        <v>金</v>
      </c>
      <c r="DT192" s="1185" t="str">
        <f t="shared" si="2692"/>
        <v>土</v>
      </c>
      <c r="DU192" s="1185" t="str">
        <f t="shared" si="2692"/>
        <v>日</v>
      </c>
      <c r="DV192" s="1185" t="str">
        <f t="shared" si="2692"/>
        <v>月</v>
      </c>
      <c r="DW192" s="1185" t="str">
        <f t="shared" si="2692"/>
        <v>火</v>
      </c>
      <c r="DX192" s="1185" t="str">
        <f t="shared" si="2692"/>
        <v>水</v>
      </c>
      <c r="DY192" s="1185" t="str">
        <f t="shared" si="2692"/>
        <v>木</v>
      </c>
      <c r="DZ192" s="1149" t="str">
        <f t="shared" si="2692"/>
        <v>金</v>
      </c>
      <c r="EA192" s="1170" t="str">
        <f>IF(EA191="／","／",TEXT(WEEKDAY(+EA191),"aaa"))</f>
        <v>土</v>
      </c>
      <c r="EB192" s="1170" t="str">
        <f t="shared" ref="EB192:EJ192" si="2693">IF(EB191="／","／",TEXT(WEEKDAY(+EB191),"aaa"))</f>
        <v>日</v>
      </c>
      <c r="EC192" s="1170" t="str">
        <f t="shared" si="2693"/>
        <v>月</v>
      </c>
      <c r="ED192" s="1170" t="str">
        <f t="shared" si="2693"/>
        <v>火</v>
      </c>
      <c r="EE192" s="1170" t="str">
        <f t="shared" si="2693"/>
        <v>水</v>
      </c>
      <c r="EF192" s="1170" t="str">
        <f t="shared" si="2693"/>
        <v>木</v>
      </c>
      <c r="EG192" s="1170" t="str">
        <f t="shared" si="2693"/>
        <v>金</v>
      </c>
      <c r="EH192" s="1170" t="str">
        <f t="shared" si="2693"/>
        <v>土</v>
      </c>
      <c r="EI192" s="1170" t="str">
        <f t="shared" si="2693"/>
        <v>日</v>
      </c>
      <c r="EJ192" s="1170" t="str">
        <f t="shared" si="2693"/>
        <v>月</v>
      </c>
      <c r="EK192" s="1822"/>
      <c r="EL192" s="1825"/>
      <c r="EN192" s="1827"/>
      <c r="EO192" s="734" t="s">
        <v>925</v>
      </c>
      <c r="EP192" s="740">
        <f>IFERROR(+EP191/EP190,"")</f>
        <v>0</v>
      </c>
      <c r="EQ192" s="741" t="str">
        <f>IF(EP192="","",IF(EP192&gt;=0.285,"4週8休以上",IF(EP192&gt;=0.25,"4週7休以上4週8休未満",IF(EP192&gt;=0.214,"4週6休以上4週7休未満",IF(0.214&gt;EP192,"4週6休未満")))))</f>
        <v>4週6休未満</v>
      </c>
      <c r="ER192" s="708"/>
      <c r="ES192" s="708"/>
      <c r="ET192" s="708"/>
      <c r="EU192" s="708"/>
      <c r="EV192" s="708"/>
      <c r="EW192" s="708"/>
    </row>
    <row r="193" spans="1:153" s="746" customFormat="1" ht="60" customHeight="1">
      <c r="A193" s="1139" t="str">
        <f t="shared" si="2578"/>
        <v>対象期間</v>
      </c>
      <c r="C193" s="742" t="s">
        <v>926</v>
      </c>
      <c r="D193" s="743"/>
      <c r="E193" s="743"/>
      <c r="F193" s="743"/>
      <c r="G193" s="743"/>
      <c r="H193" s="743"/>
      <c r="I193" s="743"/>
      <c r="J193" s="743"/>
      <c r="K193" s="743"/>
      <c r="L193" s="744"/>
      <c r="M193" s="743"/>
      <c r="N193" s="743"/>
      <c r="O193" s="745"/>
      <c r="P193" s="743"/>
      <c r="Q193" s="743"/>
      <c r="R193" s="743"/>
      <c r="S193" s="743"/>
      <c r="T193" s="743"/>
      <c r="U193" s="743"/>
      <c r="V193" s="743"/>
      <c r="W193" s="743"/>
      <c r="X193" s="743"/>
      <c r="Y193" s="743"/>
      <c r="Z193" s="743"/>
      <c r="AA193" s="743"/>
      <c r="AB193" s="743"/>
      <c r="AC193" s="743"/>
      <c r="AD193" s="745"/>
      <c r="AE193" s="1150"/>
      <c r="AF193" s="1172"/>
      <c r="AG193" s="1172"/>
      <c r="AH193" s="1171"/>
      <c r="AI193" s="1172"/>
      <c r="AJ193" s="1172"/>
      <c r="AK193" s="1172"/>
      <c r="AL193" s="1172"/>
      <c r="AM193" s="1172"/>
      <c r="AN193" s="1172"/>
      <c r="AO193" s="1172"/>
      <c r="AP193" s="1823"/>
      <c r="AQ193" s="1826"/>
      <c r="AS193" s="1839" t="s">
        <v>927</v>
      </c>
      <c r="AT193" s="747" t="s">
        <v>921</v>
      </c>
      <c r="AU193" s="748">
        <f>IF(IF(MONTH(入力表!$E$6)=12,YEAR(入力表!$E$6)+1&amp;"01",YEAR(入力表!$E$6)&amp;TEXT(MONTH(入力表!$E$6)+1,"00"))&gt;YEAR($D190)&amp;TEXT(MONTH($D190),"00"),COUNTIF(D195:AH195,"")+COUNTIF(D195:AH195,"●"),"")</f>
        <v>31</v>
      </c>
      <c r="AV193" s="1138"/>
      <c r="AX193" s="749"/>
      <c r="AY193" s="749"/>
      <c r="AZ193" s="749"/>
      <c r="BB193" s="742" t="s">
        <v>926</v>
      </c>
      <c r="BC193" s="743"/>
      <c r="BD193" s="743"/>
      <c r="BE193" s="743"/>
      <c r="BF193" s="743"/>
      <c r="BG193" s="743"/>
      <c r="BH193" s="743"/>
      <c r="BI193" s="743"/>
      <c r="BJ193" s="743"/>
      <c r="BK193" s="744"/>
      <c r="BL193" s="743"/>
      <c r="BM193" s="743"/>
      <c r="BN193" s="745"/>
      <c r="BO193" s="743"/>
      <c r="BP193" s="743"/>
      <c r="BQ193" s="743"/>
      <c r="BR193" s="743"/>
      <c r="BS193" s="743"/>
      <c r="BT193" s="743"/>
      <c r="BU193" s="743"/>
      <c r="BV193" s="743"/>
      <c r="BW193" s="743"/>
      <c r="BX193" s="743"/>
      <c r="BY193" s="743"/>
      <c r="BZ193" s="743"/>
      <c r="CA193" s="743"/>
      <c r="CB193" s="743"/>
      <c r="CC193" s="745"/>
      <c r="CD193" s="1150"/>
      <c r="CE193" s="1172"/>
      <c r="CF193" s="1172"/>
      <c r="CG193" s="1171"/>
      <c r="CH193" s="1172"/>
      <c r="CI193" s="1172"/>
      <c r="CJ193" s="1172"/>
      <c r="CK193" s="1172"/>
      <c r="CL193" s="1172"/>
      <c r="CM193" s="1172"/>
      <c r="CN193" s="1172"/>
      <c r="CO193" s="1823"/>
      <c r="CP193" s="1826"/>
      <c r="CR193" s="1839" t="s">
        <v>927</v>
      </c>
      <c r="CS193" s="747" t="s">
        <v>921</v>
      </c>
      <c r="CT193" s="748">
        <f>IF(IF(MONTH(入力表!$E$6)=12,YEAR(入力表!$E$6)+1&amp;"01",YEAR(入力表!$E$6)&amp;TEXT(MONTH(入力表!$E$6)+1,"00"))&gt;YEAR($D190)&amp;TEXT(MONTH($D190),"00"),COUNTIF(BC195:CG195,"")+COUNTIF(BC195:CG195,"●"),"")</f>
        <v>31</v>
      </c>
      <c r="CU193" s="1138"/>
      <c r="CV193" s="1139" t="str">
        <f t="shared" si="2579"/>
        <v>対象期間</v>
      </c>
      <c r="CX193" s="742" t="s">
        <v>926</v>
      </c>
      <c r="CY193" s="743"/>
      <c r="CZ193" s="743"/>
      <c r="DA193" s="743"/>
      <c r="DB193" s="743"/>
      <c r="DC193" s="743"/>
      <c r="DD193" s="743"/>
      <c r="DE193" s="743"/>
      <c r="DF193" s="743"/>
      <c r="DG193" s="744"/>
      <c r="DH193" s="743"/>
      <c r="DI193" s="743"/>
      <c r="DJ193" s="745"/>
      <c r="DK193" s="743"/>
      <c r="DL193" s="743"/>
      <c r="DM193" s="743"/>
      <c r="DN193" s="743"/>
      <c r="DO193" s="743"/>
      <c r="DP193" s="743"/>
      <c r="DQ193" s="743"/>
      <c r="DR193" s="743"/>
      <c r="DS193" s="743"/>
      <c r="DT193" s="743"/>
      <c r="DU193" s="743"/>
      <c r="DV193" s="743"/>
      <c r="DW193" s="743"/>
      <c r="DX193" s="743"/>
      <c r="DY193" s="745"/>
      <c r="DZ193" s="1150"/>
      <c r="EA193" s="1172"/>
      <c r="EB193" s="1172"/>
      <c r="EC193" s="1171"/>
      <c r="ED193" s="1172"/>
      <c r="EE193" s="1172"/>
      <c r="EF193" s="1172"/>
      <c r="EG193" s="1172"/>
      <c r="EH193" s="1172"/>
      <c r="EI193" s="1172"/>
      <c r="EJ193" s="1172"/>
      <c r="EK193" s="1823"/>
      <c r="EL193" s="1826"/>
      <c r="EN193" s="1839" t="s">
        <v>927</v>
      </c>
      <c r="EO193" s="747" t="s">
        <v>921</v>
      </c>
      <c r="EP193" s="748">
        <f>IF(IF(MONTH(入力表!$E$6)=12,YEAR(入力表!$E$6)+1&amp;"01",YEAR(入力表!$E$6)&amp;TEXT(MONTH(入力表!$E$6)+1,"00"))&gt;YEAR($D190)&amp;TEXT(MONTH($D190),"00"),COUNTIF(CY195:EC195,"")+COUNTIF(CY195:EC195,"●"),"")</f>
        <v>31</v>
      </c>
      <c r="EQ193" s="1138"/>
      <c r="ER193" s="749"/>
      <c r="ES193" s="749"/>
      <c r="ET193" s="749"/>
      <c r="EU193" s="749"/>
      <c r="EV193" s="749"/>
      <c r="EW193" s="749"/>
    </row>
    <row r="194" spans="1:153" s="729" customFormat="1" ht="14.25" thickBot="1">
      <c r="A194" s="1139" t="str">
        <f t="shared" si="2578"/>
        <v>対象期間</v>
      </c>
      <c r="C194" s="736" t="s">
        <v>920</v>
      </c>
      <c r="D194" s="1147"/>
      <c r="E194" s="1147"/>
      <c r="F194" s="1147"/>
      <c r="G194" s="1147"/>
      <c r="H194" s="1147"/>
      <c r="I194" s="1147"/>
      <c r="J194" s="1147"/>
      <c r="K194" s="1147"/>
      <c r="L194" s="1147"/>
      <c r="M194" s="1147"/>
      <c r="N194" s="1147"/>
      <c r="O194" s="1147"/>
      <c r="P194" s="1147"/>
      <c r="Q194" s="1147"/>
      <c r="R194" s="1147"/>
      <c r="S194" s="1147"/>
      <c r="T194" s="1147"/>
      <c r="U194" s="1147"/>
      <c r="V194" s="1147"/>
      <c r="W194" s="1147"/>
      <c r="X194" s="1147"/>
      <c r="Y194" s="1147"/>
      <c r="Z194" s="1147"/>
      <c r="AA194" s="1147"/>
      <c r="AB194" s="1147"/>
      <c r="AC194" s="1147"/>
      <c r="AD194" s="1147"/>
      <c r="AE194" s="1149"/>
      <c r="AF194" s="1170"/>
      <c r="AG194" s="1170"/>
      <c r="AH194" s="1169"/>
      <c r="AI194" s="1170"/>
      <c r="AJ194" s="1170"/>
      <c r="AK194" s="1170"/>
      <c r="AL194" s="1170"/>
      <c r="AM194" s="1170"/>
      <c r="AN194" s="1170"/>
      <c r="AO194" s="1170"/>
      <c r="AP194" s="750">
        <f>COUNTIF(D194:AE194,"○")</f>
        <v>0</v>
      </c>
      <c r="AQ194" s="751">
        <f>+AP194+AQ186</f>
        <v>0</v>
      </c>
      <c r="AS194" s="1840"/>
      <c r="AT194" s="734" t="s">
        <v>923</v>
      </c>
      <c r="AU194" s="739">
        <f>IF(IF(MONTH(入力表!$E$6)=12,YEAR(入力表!$E$6)+1&amp;"01",YEAR(入力表!$E$6)&amp;TEXT(MONTH(入力表!$E$6)+1,"00"))&gt;YEAR($D190)&amp;TEXT(MONTH($D190),"00"),COUNTIF(D195:AH195,"●"),"")</f>
        <v>0</v>
      </c>
      <c r="AX194" s="752"/>
      <c r="AY194" s="752"/>
      <c r="AZ194" s="752"/>
      <c r="BB194" s="736" t="s">
        <v>920</v>
      </c>
      <c r="BC194" s="1185"/>
      <c r="BD194" s="1185"/>
      <c r="BE194" s="1185"/>
      <c r="BF194" s="1185"/>
      <c r="BG194" s="1185"/>
      <c r="BH194" s="1185"/>
      <c r="BI194" s="1185"/>
      <c r="BJ194" s="1185"/>
      <c r="BK194" s="1185"/>
      <c r="BL194" s="1185"/>
      <c r="BM194" s="1185"/>
      <c r="BN194" s="1185"/>
      <c r="BO194" s="1185"/>
      <c r="BP194" s="1185"/>
      <c r="BQ194" s="1185"/>
      <c r="BR194" s="1185"/>
      <c r="BS194" s="1185"/>
      <c r="BT194" s="1185"/>
      <c r="BU194" s="1185"/>
      <c r="BV194" s="1185"/>
      <c r="BW194" s="1185"/>
      <c r="BX194" s="1185"/>
      <c r="BY194" s="1185"/>
      <c r="BZ194" s="1185"/>
      <c r="CA194" s="1185"/>
      <c r="CB194" s="1185"/>
      <c r="CC194" s="1185"/>
      <c r="CD194" s="1149"/>
      <c r="CE194" s="1170"/>
      <c r="CF194" s="1170"/>
      <c r="CG194" s="1169"/>
      <c r="CH194" s="1170"/>
      <c r="CI194" s="1170"/>
      <c r="CJ194" s="1170"/>
      <c r="CK194" s="1170"/>
      <c r="CL194" s="1170"/>
      <c r="CM194" s="1170"/>
      <c r="CN194" s="1170"/>
      <c r="CO194" s="750">
        <f>COUNTIF(BC194:CD194,"○")</f>
        <v>0</v>
      </c>
      <c r="CP194" s="751">
        <f>+CO194+CP186</f>
        <v>0</v>
      </c>
      <c r="CR194" s="1840"/>
      <c r="CS194" s="734" t="s">
        <v>923</v>
      </c>
      <c r="CT194" s="739">
        <f>IF(IF(MONTH(入力表!$E$6)=12,YEAR(入力表!$E$6)+1&amp;"01",YEAR(入力表!$E$6)&amp;TEXT(MONTH(入力表!$E$6)+1,"00"))&gt;YEAR($D190)&amp;TEXT(MONTH($D190),"00"),COUNTIF(BC195:CG195,"●"),"")</f>
        <v>0</v>
      </c>
      <c r="CV194" s="1139" t="str">
        <f t="shared" si="2579"/>
        <v>対象期間</v>
      </c>
      <c r="CX194" s="736" t="s">
        <v>920</v>
      </c>
      <c r="CY194" s="1185"/>
      <c r="CZ194" s="1185"/>
      <c r="DA194" s="1185"/>
      <c r="DB194" s="1185"/>
      <c r="DC194" s="1185"/>
      <c r="DD194" s="1185"/>
      <c r="DE194" s="1185"/>
      <c r="DF194" s="1185"/>
      <c r="DG194" s="1185"/>
      <c r="DH194" s="1185"/>
      <c r="DI194" s="1185"/>
      <c r="DJ194" s="1185"/>
      <c r="DK194" s="1185"/>
      <c r="DL194" s="1185"/>
      <c r="DM194" s="1185"/>
      <c r="DN194" s="1185"/>
      <c r="DO194" s="1185"/>
      <c r="DP194" s="1185"/>
      <c r="DQ194" s="1185"/>
      <c r="DR194" s="1185"/>
      <c r="DS194" s="1185"/>
      <c r="DT194" s="1185"/>
      <c r="DU194" s="1185"/>
      <c r="DV194" s="1185"/>
      <c r="DW194" s="1185"/>
      <c r="DX194" s="1185"/>
      <c r="DY194" s="1185"/>
      <c r="DZ194" s="1149"/>
      <c r="EA194" s="1170"/>
      <c r="EB194" s="1170"/>
      <c r="EC194" s="1169"/>
      <c r="ED194" s="1170"/>
      <c r="EE194" s="1170"/>
      <c r="EF194" s="1170"/>
      <c r="EG194" s="1170"/>
      <c r="EH194" s="1170"/>
      <c r="EI194" s="1170"/>
      <c r="EJ194" s="1170"/>
      <c r="EK194" s="750">
        <f>COUNTIF(CY194:DZ194,"○")</f>
        <v>0</v>
      </c>
      <c r="EL194" s="751">
        <f>+EK194+EL186</f>
        <v>0</v>
      </c>
      <c r="EN194" s="1840"/>
      <c r="EO194" s="734" t="s">
        <v>923</v>
      </c>
      <c r="EP194" s="739">
        <f>IF(IF(MONTH(入力表!$E$6)=12,YEAR(入力表!$E$6)+1&amp;"01",YEAR(入力表!$E$6)&amp;TEXT(MONTH(入力表!$E$6)+1,"00"))&gt;YEAR($D190)&amp;TEXT(MONTH($D190),"00"),COUNTIF(CY195:EC195,"●"),"")</f>
        <v>0</v>
      </c>
      <c r="ER194" s="752"/>
      <c r="ES194" s="752"/>
      <c r="ET194" s="752"/>
      <c r="EU194" s="752"/>
      <c r="EV194" s="752"/>
      <c r="EW194" s="752"/>
    </row>
    <row r="195" spans="1:153" s="729" customFormat="1" ht="14.25" thickBot="1">
      <c r="A195" s="1139" t="str">
        <f t="shared" si="2578"/>
        <v>対象期間</v>
      </c>
      <c r="C195" s="1154" t="s">
        <v>927</v>
      </c>
      <c r="D195" s="1155"/>
      <c r="E195" s="1155"/>
      <c r="F195" s="1155"/>
      <c r="G195" s="1155"/>
      <c r="H195" s="1155"/>
      <c r="I195" s="1155"/>
      <c r="J195" s="1155"/>
      <c r="K195" s="1155"/>
      <c r="L195" s="1155"/>
      <c r="M195" s="1155"/>
      <c r="N195" s="1155"/>
      <c r="O195" s="1155"/>
      <c r="P195" s="1155"/>
      <c r="Q195" s="1155"/>
      <c r="R195" s="1155"/>
      <c r="S195" s="1155"/>
      <c r="T195" s="1155"/>
      <c r="U195" s="1155"/>
      <c r="V195" s="1155"/>
      <c r="W195" s="1155"/>
      <c r="X195" s="1155"/>
      <c r="Y195" s="1155"/>
      <c r="Z195" s="1155"/>
      <c r="AA195" s="1155"/>
      <c r="AB195" s="1155"/>
      <c r="AC195" s="1155"/>
      <c r="AD195" s="1155"/>
      <c r="AE195" s="1156"/>
      <c r="AF195" s="1174"/>
      <c r="AG195" s="1174"/>
      <c r="AH195" s="1173"/>
      <c r="AI195" s="1174"/>
      <c r="AJ195" s="1174"/>
      <c r="AK195" s="1174"/>
      <c r="AL195" s="1174"/>
      <c r="AM195" s="1174"/>
      <c r="AN195" s="1174"/>
      <c r="AO195" s="1174"/>
      <c r="AP195" s="1177">
        <f>COUNTIF(D195:AE195,"●")</f>
        <v>0</v>
      </c>
      <c r="AQ195" s="1158">
        <f>+AP195+AQ187</f>
        <v>0</v>
      </c>
      <c r="AS195" s="1840"/>
      <c r="AT195" s="734" t="s">
        <v>925</v>
      </c>
      <c r="AU195" s="740">
        <f>IFERROR(+AU194/AU193,"")</f>
        <v>0</v>
      </c>
      <c r="AV195" s="741" t="str">
        <f>IF(AU195="","",IF(AU195&gt;=0.285,"4週8休以上",IF(AU195&gt;=0.25,"4週7休以上4週8休未満",IF(AU195&gt;=0.214,"4週6休以上4週7休未満",IF(0.214&gt;AU195,"4週6休未満")))))</f>
        <v>4週6休未満</v>
      </c>
      <c r="AX195" s="752"/>
      <c r="AY195" s="752"/>
      <c r="AZ195" s="752"/>
      <c r="BB195" s="1154" t="s">
        <v>927</v>
      </c>
      <c r="BC195" s="1155"/>
      <c r="BD195" s="1155"/>
      <c r="BE195" s="1155"/>
      <c r="BF195" s="1155"/>
      <c r="BG195" s="1155"/>
      <c r="BH195" s="1155"/>
      <c r="BI195" s="1155"/>
      <c r="BJ195" s="1155"/>
      <c r="BK195" s="1155"/>
      <c r="BL195" s="1155"/>
      <c r="BM195" s="1155"/>
      <c r="BN195" s="1155"/>
      <c r="BO195" s="1155"/>
      <c r="BP195" s="1155"/>
      <c r="BQ195" s="1155"/>
      <c r="BR195" s="1155"/>
      <c r="BS195" s="1155"/>
      <c r="BT195" s="1155"/>
      <c r="BU195" s="1155"/>
      <c r="BV195" s="1155"/>
      <c r="BW195" s="1155"/>
      <c r="BX195" s="1155"/>
      <c r="BY195" s="1155"/>
      <c r="BZ195" s="1155"/>
      <c r="CA195" s="1155"/>
      <c r="CB195" s="1155"/>
      <c r="CC195" s="1155"/>
      <c r="CD195" s="1156"/>
      <c r="CE195" s="1174"/>
      <c r="CF195" s="1174"/>
      <c r="CG195" s="1173"/>
      <c r="CH195" s="1174"/>
      <c r="CI195" s="1174"/>
      <c r="CJ195" s="1174"/>
      <c r="CK195" s="1174"/>
      <c r="CL195" s="1174"/>
      <c r="CM195" s="1174"/>
      <c r="CN195" s="1174"/>
      <c r="CO195" s="1177">
        <f>COUNTIF(BC195:CD195,"●")</f>
        <v>0</v>
      </c>
      <c r="CP195" s="1158">
        <f>+CO195+CP187</f>
        <v>0</v>
      </c>
      <c r="CR195" s="1840"/>
      <c r="CS195" s="734" t="s">
        <v>925</v>
      </c>
      <c r="CT195" s="740">
        <f>IFERROR(+CT194/CT193,"")</f>
        <v>0</v>
      </c>
      <c r="CU195" s="741" t="str">
        <f>IF(CT195="","",IF(CT195&gt;=0.285,"4週8休以上",IF(CT195&gt;=0.25,"4週7休以上4週8休未満",IF(CT195&gt;=0.214,"4週6休以上4週7休未満",IF(0.214&gt;CT195,"4週6休未満")))))</f>
        <v>4週6休未満</v>
      </c>
      <c r="CV195" s="1139" t="str">
        <f t="shared" si="2579"/>
        <v>対象期間</v>
      </c>
      <c r="CX195" s="1154" t="s">
        <v>927</v>
      </c>
      <c r="CY195" s="1155"/>
      <c r="CZ195" s="1155"/>
      <c r="DA195" s="1155"/>
      <c r="DB195" s="1155"/>
      <c r="DC195" s="1155"/>
      <c r="DD195" s="1155"/>
      <c r="DE195" s="1155"/>
      <c r="DF195" s="1155"/>
      <c r="DG195" s="1155"/>
      <c r="DH195" s="1155"/>
      <c r="DI195" s="1155"/>
      <c r="DJ195" s="1155"/>
      <c r="DK195" s="1155"/>
      <c r="DL195" s="1155"/>
      <c r="DM195" s="1155"/>
      <c r="DN195" s="1155"/>
      <c r="DO195" s="1155"/>
      <c r="DP195" s="1155"/>
      <c r="DQ195" s="1155"/>
      <c r="DR195" s="1155"/>
      <c r="DS195" s="1155"/>
      <c r="DT195" s="1155"/>
      <c r="DU195" s="1155"/>
      <c r="DV195" s="1155"/>
      <c r="DW195" s="1155"/>
      <c r="DX195" s="1155"/>
      <c r="DY195" s="1155"/>
      <c r="DZ195" s="1156"/>
      <c r="EA195" s="1174"/>
      <c r="EB195" s="1174"/>
      <c r="EC195" s="1173"/>
      <c r="ED195" s="1174"/>
      <c r="EE195" s="1174"/>
      <c r="EF195" s="1174"/>
      <c r="EG195" s="1174"/>
      <c r="EH195" s="1174"/>
      <c r="EI195" s="1174"/>
      <c r="EJ195" s="1174"/>
      <c r="EK195" s="1177">
        <f>COUNTIF(CY195:DZ195,"●")</f>
        <v>0</v>
      </c>
      <c r="EL195" s="1158">
        <f>+EK195+EL187</f>
        <v>0</v>
      </c>
      <c r="EN195" s="1840"/>
      <c r="EO195" s="734" t="s">
        <v>925</v>
      </c>
      <c r="EP195" s="740">
        <f>IFERROR(+EP194/EP193,"")</f>
        <v>0</v>
      </c>
      <c r="EQ195" s="741" t="str">
        <f>IF(EP195="","",IF(EP195&gt;=0.285,"4週8休以上",IF(EP195&gt;=0.25,"4週7休以上4週8休未満",IF(EP195&gt;=0.214,"4週6休以上4週7休未満",IF(0.214&gt;EP195,"4週6休未満")))))</f>
        <v>4週6休未満</v>
      </c>
      <c r="ER195" s="752"/>
      <c r="ES195" s="752"/>
      <c r="ET195" s="752"/>
      <c r="EU195" s="752"/>
      <c r="EV195" s="752"/>
      <c r="EW195" s="752"/>
    </row>
    <row r="196" spans="1:153" s="729" customFormat="1" ht="14.25" thickBot="1">
      <c r="A196" s="1139"/>
      <c r="C196" s="778" t="s">
        <v>1956</v>
      </c>
      <c r="D196" s="1846"/>
      <c r="E196" s="1848"/>
      <c r="F196" s="1843" t="str">
        <f>IF(COUNTIF(F195:L195,"")&gt;=7,"",IF(COUNTIF(F195:L195,"●")&gt;=2,"OK","OUT"))</f>
        <v/>
      </c>
      <c r="G196" s="1844"/>
      <c r="H196" s="1844"/>
      <c r="I196" s="1844"/>
      <c r="J196" s="1844"/>
      <c r="K196" s="1844"/>
      <c r="L196" s="1845"/>
      <c r="M196" s="1843" t="str">
        <f>IF(COUNTIF(M195:S195,"")&gt;=7,"",IF(COUNTIF(M195:S195,"●")&gt;=2,"OK","OUT"))</f>
        <v/>
      </c>
      <c r="N196" s="1844"/>
      <c r="O196" s="1844"/>
      <c r="P196" s="1844"/>
      <c r="Q196" s="1844"/>
      <c r="R196" s="1844"/>
      <c r="S196" s="1845"/>
      <c r="T196" s="1843" t="str">
        <f>IF(COUNTIF(T195:Z195,"")&gt;=7,"",IF(COUNTIF(T195:Z195,"●")&gt;=2,"OK","OUT"))</f>
        <v/>
      </c>
      <c r="U196" s="1844"/>
      <c r="V196" s="1844"/>
      <c r="W196" s="1844"/>
      <c r="X196" s="1844"/>
      <c r="Y196" s="1844"/>
      <c r="Z196" s="1845"/>
      <c r="AA196" s="1843" t="str">
        <f>IF(COUNTIF(AA195:AG195,"")&gt;=7,"",IF(COUNTIF(AA195:AG195,"●")&gt;=2,"OK","OUT"))</f>
        <v/>
      </c>
      <c r="AB196" s="1844"/>
      <c r="AC196" s="1844"/>
      <c r="AD196" s="1844"/>
      <c r="AE196" s="1844"/>
      <c r="AF196" s="1844"/>
      <c r="AG196" s="1845"/>
      <c r="AH196" s="1843" t="str">
        <f>IF(COUNTIF(AH195:AN195,"")&gt;=7,"",IF(COUNTIF(AH195:AN195,"●")&gt;=2,"OK","OUT"))</f>
        <v/>
      </c>
      <c r="AI196" s="1844"/>
      <c r="AJ196" s="1844"/>
      <c r="AK196" s="1844"/>
      <c r="AL196" s="1844"/>
      <c r="AM196" s="1844"/>
      <c r="AN196" s="1845"/>
      <c r="AO196" s="1176"/>
      <c r="AP196" s="779"/>
      <c r="AQ196" s="780"/>
      <c r="AS196" s="1841"/>
      <c r="AT196" s="773" t="s">
        <v>1957</v>
      </c>
      <c r="AU196" s="1162" t="str">
        <f>IF(COUNTIF(D196:AO196,"OUT")&gt;=1,"OUT","OK")</f>
        <v>OK</v>
      </c>
      <c r="AV196" s="1153"/>
      <c r="AX196" s="752"/>
      <c r="AY196" s="752"/>
      <c r="AZ196" s="752"/>
      <c r="BB196" s="778" t="s">
        <v>1956</v>
      </c>
      <c r="BC196" s="1846"/>
      <c r="BD196" s="1848"/>
      <c r="BE196" s="1843" t="str">
        <f>IF(COUNTIF(BE195:BK195,"")&gt;=7,"",IF(COUNTIF(BE195:BK195,"●")&gt;=2,"OK","OUT"))</f>
        <v/>
      </c>
      <c r="BF196" s="1844"/>
      <c r="BG196" s="1844"/>
      <c r="BH196" s="1844"/>
      <c r="BI196" s="1844"/>
      <c r="BJ196" s="1844"/>
      <c r="BK196" s="1845"/>
      <c r="BL196" s="1843" t="str">
        <f>IF(COUNTIF(BL195:BR195,"")&gt;=7,"",IF(COUNTIF(BL195:BR195,"●")&gt;=2,"OK","OUT"))</f>
        <v/>
      </c>
      <c r="BM196" s="1844"/>
      <c r="BN196" s="1844"/>
      <c r="BO196" s="1844"/>
      <c r="BP196" s="1844"/>
      <c r="BQ196" s="1844"/>
      <c r="BR196" s="1845"/>
      <c r="BS196" s="1843" t="str">
        <f>IF(COUNTIF(BS195:BY195,"")&gt;=7,"",IF(COUNTIF(BS195:BY195,"●")&gt;=2,"OK","OUT"))</f>
        <v/>
      </c>
      <c r="BT196" s="1844"/>
      <c r="BU196" s="1844"/>
      <c r="BV196" s="1844"/>
      <c r="BW196" s="1844"/>
      <c r="BX196" s="1844"/>
      <c r="BY196" s="1845"/>
      <c r="BZ196" s="1843" t="str">
        <f>IF(COUNTIF(BZ195:CF195,"")&gt;=7,"",IF(COUNTIF(BZ195:CF195,"●")&gt;=2,"OK","OUT"))</f>
        <v/>
      </c>
      <c r="CA196" s="1844"/>
      <c r="CB196" s="1844"/>
      <c r="CC196" s="1844"/>
      <c r="CD196" s="1844"/>
      <c r="CE196" s="1844"/>
      <c r="CF196" s="1845"/>
      <c r="CG196" s="1843" t="str">
        <f>IF(COUNTIF(CG195:CM195,"")&gt;=7,"",IF(COUNTIF(CG195:CM195,"●")&gt;=2,"OK","OUT"))</f>
        <v/>
      </c>
      <c r="CH196" s="1844"/>
      <c r="CI196" s="1844"/>
      <c r="CJ196" s="1844"/>
      <c r="CK196" s="1844"/>
      <c r="CL196" s="1844"/>
      <c r="CM196" s="1845"/>
      <c r="CN196" s="1183"/>
      <c r="CO196" s="779"/>
      <c r="CP196" s="780"/>
      <c r="CR196" s="1841"/>
      <c r="CS196" s="773" t="s">
        <v>1957</v>
      </c>
      <c r="CT196" s="1162" t="str">
        <f>IF(COUNTIF(BC196:CN196,"OUT")&gt;=1,"OUT","OK")</f>
        <v>OK</v>
      </c>
      <c r="CU196" s="1153"/>
      <c r="CV196" s="1139"/>
      <c r="CX196" s="778" t="s">
        <v>1956</v>
      </c>
      <c r="CY196" s="1846"/>
      <c r="CZ196" s="1848"/>
      <c r="DA196" s="1843" t="str">
        <f>IF(COUNTIF(DA195:DG195,"")&gt;=7,"",IF(COUNTIF(DA195:DG195,"●")&gt;=2,"OK","OUT"))</f>
        <v/>
      </c>
      <c r="DB196" s="1844"/>
      <c r="DC196" s="1844"/>
      <c r="DD196" s="1844"/>
      <c r="DE196" s="1844"/>
      <c r="DF196" s="1844"/>
      <c r="DG196" s="1845"/>
      <c r="DH196" s="1843" t="str">
        <f>IF(COUNTIF(DH195:DN195,"")&gt;=7,"",IF(COUNTIF(DH195:DN195,"●")&gt;=2,"OK","OUT"))</f>
        <v/>
      </c>
      <c r="DI196" s="1844"/>
      <c r="DJ196" s="1844"/>
      <c r="DK196" s="1844"/>
      <c r="DL196" s="1844"/>
      <c r="DM196" s="1844"/>
      <c r="DN196" s="1845"/>
      <c r="DO196" s="1843" t="str">
        <f>IF(COUNTIF(DO195:DU195,"")&gt;=7,"",IF(COUNTIF(DO195:DU195,"●")&gt;=2,"OK","OUT"))</f>
        <v/>
      </c>
      <c r="DP196" s="1844"/>
      <c r="DQ196" s="1844"/>
      <c r="DR196" s="1844"/>
      <c r="DS196" s="1844"/>
      <c r="DT196" s="1844"/>
      <c r="DU196" s="1845"/>
      <c r="DV196" s="1843" t="str">
        <f>IF(COUNTIF(DV195:EB195,"")&gt;=7,"",IF(COUNTIF(DV195:EB195,"●")&gt;=2,"OK","OUT"))</f>
        <v/>
      </c>
      <c r="DW196" s="1844"/>
      <c r="DX196" s="1844"/>
      <c r="DY196" s="1844"/>
      <c r="DZ196" s="1844"/>
      <c r="EA196" s="1844"/>
      <c r="EB196" s="1845"/>
      <c r="EC196" s="1843" t="str">
        <f>IF(COUNTIF(EC195:EI195,"")&gt;=7,"",IF(COUNTIF(EC195:EI195,"●")&gt;=2,"OK","OUT"))</f>
        <v/>
      </c>
      <c r="ED196" s="1844"/>
      <c r="EE196" s="1844"/>
      <c r="EF196" s="1844"/>
      <c r="EG196" s="1844"/>
      <c r="EH196" s="1844"/>
      <c r="EI196" s="1845"/>
      <c r="EJ196" s="1183"/>
      <c r="EK196" s="779"/>
      <c r="EL196" s="780"/>
      <c r="EN196" s="1841"/>
      <c r="EO196" s="773" t="s">
        <v>1957</v>
      </c>
      <c r="EP196" s="1162" t="str">
        <f>IF(COUNTIF(CY196:EJ196,"OUT")&gt;=1,"OUT","OK")</f>
        <v>OK</v>
      </c>
      <c r="EQ196" s="1153"/>
      <c r="ER196" s="752"/>
      <c r="ES196" s="752"/>
      <c r="ET196" s="752"/>
      <c r="EU196" s="752"/>
      <c r="EV196" s="752"/>
      <c r="EW196" s="752"/>
    </row>
    <row r="197" spans="1:153" ht="14.25" thickBot="1">
      <c r="A197" s="1139" t="str">
        <f t="shared" si="2578"/>
        <v>対象期間</v>
      </c>
      <c r="AX197" s="708"/>
      <c r="AY197" s="708"/>
      <c r="AZ197" s="708"/>
      <c r="CV197" s="1139"/>
      <c r="ER197" s="708"/>
      <c r="ES197" s="708"/>
      <c r="ET197" s="708"/>
      <c r="EU197" s="708"/>
      <c r="EV197" s="708"/>
      <c r="EW197" s="708"/>
    </row>
    <row r="198" spans="1:153" ht="13.5" customHeight="1">
      <c r="A198" s="1142" t="str">
        <f>IF($AU$198="","","対象期間")</f>
        <v>対象期間</v>
      </c>
      <c r="C198" s="733" t="s">
        <v>917</v>
      </c>
      <c r="D198" s="1819">
        <f>D190+MONTH(1)</f>
        <v>3</v>
      </c>
      <c r="E198" s="1820"/>
      <c r="F198" s="1820"/>
      <c r="G198" s="1820"/>
      <c r="H198" s="1820"/>
      <c r="I198" s="1820"/>
      <c r="J198" s="1820"/>
      <c r="K198" s="1820"/>
      <c r="L198" s="1820"/>
      <c r="M198" s="1820"/>
      <c r="N198" s="1820"/>
      <c r="O198" s="1820"/>
      <c r="P198" s="1820"/>
      <c r="Q198" s="1820"/>
      <c r="R198" s="1820"/>
      <c r="S198" s="1820"/>
      <c r="T198" s="1820"/>
      <c r="U198" s="1820"/>
      <c r="V198" s="1820"/>
      <c r="W198" s="1820"/>
      <c r="X198" s="1820"/>
      <c r="Y198" s="1820"/>
      <c r="Z198" s="1820"/>
      <c r="AA198" s="1820"/>
      <c r="AB198" s="1820"/>
      <c r="AC198" s="1820"/>
      <c r="AD198" s="1820"/>
      <c r="AE198" s="1820"/>
      <c r="AF198" s="1820"/>
      <c r="AG198" s="1820"/>
      <c r="AH198" s="1820"/>
      <c r="AI198" s="1836">
        <f>D198+1</f>
        <v>4</v>
      </c>
      <c r="AJ198" s="1837"/>
      <c r="AK198" s="1837"/>
      <c r="AL198" s="1837"/>
      <c r="AM198" s="1837"/>
      <c r="AN198" s="1837"/>
      <c r="AO198" s="1842"/>
      <c r="AP198" s="1821" t="s">
        <v>918</v>
      </c>
      <c r="AQ198" s="1824" t="s">
        <v>919</v>
      </c>
      <c r="AS198" s="1827" t="s">
        <v>920</v>
      </c>
      <c r="AT198" s="734" t="s">
        <v>921</v>
      </c>
      <c r="AU198" s="735">
        <f>IF(IF(MONTH(入力表!$E$6)=12,YEAR(入力表!$E$6)+1&amp;"01",YEAR(入力表!$E$6)&amp;TEXT(MONTH(入力表!$E$6)+1,"00"))&gt;YEAR($D198)&amp;TEXT(MONTH($D198),"00"),COUNTIF(D202:AH202,"")+COUNTIF(D202:AH202,"○"),"")</f>
        <v>31</v>
      </c>
      <c r="AV198" s="1137"/>
      <c r="AX198" s="708"/>
      <c r="AY198" s="708"/>
      <c r="AZ198" s="708"/>
      <c r="BB198" s="733" t="s">
        <v>917</v>
      </c>
      <c r="BC198" s="1819">
        <f>BC190+MONTH(1)</f>
        <v>3</v>
      </c>
      <c r="BD198" s="1820"/>
      <c r="BE198" s="1820"/>
      <c r="BF198" s="1820"/>
      <c r="BG198" s="1820"/>
      <c r="BH198" s="1820"/>
      <c r="BI198" s="1820"/>
      <c r="BJ198" s="1820"/>
      <c r="BK198" s="1820"/>
      <c r="BL198" s="1820"/>
      <c r="BM198" s="1820"/>
      <c r="BN198" s="1820"/>
      <c r="BO198" s="1820"/>
      <c r="BP198" s="1820"/>
      <c r="BQ198" s="1820"/>
      <c r="BR198" s="1820"/>
      <c r="BS198" s="1820"/>
      <c r="BT198" s="1820"/>
      <c r="BU198" s="1820"/>
      <c r="BV198" s="1820"/>
      <c r="BW198" s="1820"/>
      <c r="BX198" s="1820"/>
      <c r="BY198" s="1820"/>
      <c r="BZ198" s="1820"/>
      <c r="CA198" s="1820"/>
      <c r="CB198" s="1820"/>
      <c r="CC198" s="1820"/>
      <c r="CD198" s="1820"/>
      <c r="CE198" s="1820"/>
      <c r="CF198" s="1820"/>
      <c r="CG198" s="1820"/>
      <c r="CH198" s="1836">
        <f>BC198+1</f>
        <v>4</v>
      </c>
      <c r="CI198" s="1837"/>
      <c r="CJ198" s="1837"/>
      <c r="CK198" s="1837"/>
      <c r="CL198" s="1837"/>
      <c r="CM198" s="1837"/>
      <c r="CN198" s="1842"/>
      <c r="CO198" s="1821" t="s">
        <v>918</v>
      </c>
      <c r="CP198" s="1824" t="s">
        <v>919</v>
      </c>
      <c r="CR198" s="1827" t="s">
        <v>920</v>
      </c>
      <c r="CS198" s="734" t="s">
        <v>921</v>
      </c>
      <c r="CT198" s="735">
        <f>IF(IF(MONTH(入力表!$E$6)=12,YEAR(入力表!$E$6)+1&amp;"01",YEAR(入力表!$E$6)&amp;TEXT(MONTH(入力表!$E$6)+1,"00"))&gt;YEAR($D198)&amp;TEXT(MONTH($D198),"00"),COUNTIF(BC202:CG202,"")+COUNTIF(BC202:CG202,"○"),"")</f>
        <v>31</v>
      </c>
      <c r="CU198" s="1137"/>
      <c r="CV198" s="1142"/>
      <c r="CX198" s="733" t="s">
        <v>917</v>
      </c>
      <c r="CY198" s="1819">
        <f>CY190+MONTH(1)</f>
        <v>3</v>
      </c>
      <c r="CZ198" s="1820"/>
      <c r="DA198" s="1820"/>
      <c r="DB198" s="1820"/>
      <c r="DC198" s="1820"/>
      <c r="DD198" s="1820"/>
      <c r="DE198" s="1820"/>
      <c r="DF198" s="1820"/>
      <c r="DG198" s="1820"/>
      <c r="DH198" s="1820"/>
      <c r="DI198" s="1820"/>
      <c r="DJ198" s="1820"/>
      <c r="DK198" s="1820"/>
      <c r="DL198" s="1820"/>
      <c r="DM198" s="1820"/>
      <c r="DN198" s="1820"/>
      <c r="DO198" s="1820"/>
      <c r="DP198" s="1820"/>
      <c r="DQ198" s="1820"/>
      <c r="DR198" s="1820"/>
      <c r="DS198" s="1820"/>
      <c r="DT198" s="1820"/>
      <c r="DU198" s="1820"/>
      <c r="DV198" s="1820"/>
      <c r="DW198" s="1820"/>
      <c r="DX198" s="1820"/>
      <c r="DY198" s="1820"/>
      <c r="DZ198" s="1820"/>
      <c r="EA198" s="1820"/>
      <c r="EB198" s="1820"/>
      <c r="EC198" s="1820"/>
      <c r="ED198" s="1836">
        <f>CY198+1</f>
        <v>4</v>
      </c>
      <c r="EE198" s="1837"/>
      <c r="EF198" s="1837"/>
      <c r="EG198" s="1837"/>
      <c r="EH198" s="1837"/>
      <c r="EI198" s="1837"/>
      <c r="EJ198" s="1842"/>
      <c r="EK198" s="1821" t="s">
        <v>918</v>
      </c>
      <c r="EL198" s="1824" t="s">
        <v>919</v>
      </c>
      <c r="EN198" s="1827" t="s">
        <v>920</v>
      </c>
      <c r="EO198" s="734" t="s">
        <v>921</v>
      </c>
      <c r="EP198" s="735">
        <f>IF(IF(MONTH(入力表!$E$6)=12,YEAR(入力表!$E$6)+1&amp;"01",YEAR(入力表!$E$6)&amp;TEXT(MONTH(入力表!$E$6)+1,"00"))&gt;YEAR($D198)&amp;TEXT(MONTH($D198),"00"),COUNTIF(CY202:EC202,"")+COUNTIF(CY202:EC202,"○"),"")</f>
        <v>31</v>
      </c>
      <c r="EQ198" s="1137"/>
      <c r="ER198" s="708"/>
      <c r="ES198" s="708"/>
      <c r="ET198" s="708"/>
      <c r="EU198" s="708"/>
      <c r="EV198" s="708"/>
      <c r="EW198" s="708"/>
    </row>
    <row r="199" spans="1:153" ht="14.25" thickBot="1">
      <c r="A199" s="1142" t="str">
        <f t="shared" ref="A199:A205" si="2694">IF($AU$199="","","対象期間")</f>
        <v>対象期間</v>
      </c>
      <c r="C199" s="736" t="s">
        <v>922</v>
      </c>
      <c r="D199" s="774">
        <f>DATE($M$7,D198,1)</f>
        <v>45717</v>
      </c>
      <c r="E199" s="774">
        <f>D199+1</f>
        <v>45718</v>
      </c>
      <c r="F199" s="774">
        <f t="shared" ref="F199" si="2695">E199+1</f>
        <v>45719</v>
      </c>
      <c r="G199" s="737">
        <f t="shared" ref="G199" si="2696">F199+1</f>
        <v>45720</v>
      </c>
      <c r="H199" s="737">
        <f t="shared" ref="H199" si="2697">G199+1</f>
        <v>45721</v>
      </c>
      <c r="I199" s="737">
        <f t="shared" ref="I199" si="2698">H199+1</f>
        <v>45722</v>
      </c>
      <c r="J199" s="737">
        <f t="shared" ref="J199" si="2699">I199+1</f>
        <v>45723</v>
      </c>
      <c r="K199" s="737">
        <f t="shared" ref="K199" si="2700">J199+1</f>
        <v>45724</v>
      </c>
      <c r="L199" s="737">
        <f t="shared" ref="L199" si="2701">K199+1</f>
        <v>45725</v>
      </c>
      <c r="M199" s="737">
        <f t="shared" ref="M199" si="2702">L199+1</f>
        <v>45726</v>
      </c>
      <c r="N199" s="737">
        <f t="shared" ref="N199" si="2703">M199+1</f>
        <v>45727</v>
      </c>
      <c r="O199" s="737">
        <f t="shared" ref="O199" si="2704">N199+1</f>
        <v>45728</v>
      </c>
      <c r="P199" s="737">
        <f t="shared" ref="P199" si="2705">O199+1</f>
        <v>45729</v>
      </c>
      <c r="Q199" s="737">
        <f t="shared" ref="Q199" si="2706">P199+1</f>
        <v>45730</v>
      </c>
      <c r="R199" s="737">
        <f t="shared" ref="R199" si="2707">Q199+1</f>
        <v>45731</v>
      </c>
      <c r="S199" s="737">
        <f t="shared" ref="S199" si="2708">R199+1</f>
        <v>45732</v>
      </c>
      <c r="T199" s="737">
        <f t="shared" ref="T199" si="2709">S199+1</f>
        <v>45733</v>
      </c>
      <c r="U199" s="737">
        <f t="shared" ref="U199" si="2710">T199+1</f>
        <v>45734</v>
      </c>
      <c r="V199" s="737">
        <f t="shared" ref="V199" si="2711">U199+1</f>
        <v>45735</v>
      </c>
      <c r="W199" s="737">
        <f t="shared" ref="W199" si="2712">V199+1</f>
        <v>45736</v>
      </c>
      <c r="X199" s="737">
        <f t="shared" ref="X199" si="2713">W199+1</f>
        <v>45737</v>
      </c>
      <c r="Y199" s="737">
        <f t="shared" ref="Y199" si="2714">X199+1</f>
        <v>45738</v>
      </c>
      <c r="Z199" s="737">
        <f t="shared" ref="Z199" si="2715">Y199+1</f>
        <v>45739</v>
      </c>
      <c r="AA199" s="737">
        <f t="shared" ref="AA199" si="2716">Z199+1</f>
        <v>45740</v>
      </c>
      <c r="AB199" s="737">
        <f t="shared" ref="AB199" si="2717">AA199+1</f>
        <v>45741</v>
      </c>
      <c r="AC199" s="737">
        <f t="shared" ref="AC199" si="2718">AB199+1</f>
        <v>45742</v>
      </c>
      <c r="AD199" s="737">
        <f t="shared" ref="AD199" si="2719">AC199+1</f>
        <v>45743</v>
      </c>
      <c r="AE199" s="737">
        <f t="shared" ref="AE199" si="2720">AD199+1</f>
        <v>45744</v>
      </c>
      <c r="AF199" s="737">
        <f t="shared" ref="AF199" si="2721">AE199+1</f>
        <v>45745</v>
      </c>
      <c r="AG199" s="737">
        <f t="shared" ref="AG199" si="2722">AF199+1</f>
        <v>45746</v>
      </c>
      <c r="AH199" s="1148">
        <f t="shared" ref="AH199" si="2723">AG199+1</f>
        <v>45747</v>
      </c>
      <c r="AI199" s="1168">
        <f t="shared" ref="AI199" si="2724">AH199+1</f>
        <v>45748</v>
      </c>
      <c r="AJ199" s="1168">
        <f t="shared" ref="AJ199" si="2725">AI199+1</f>
        <v>45749</v>
      </c>
      <c r="AK199" s="1168">
        <f t="shared" ref="AK199" si="2726">AJ199+1</f>
        <v>45750</v>
      </c>
      <c r="AL199" s="1168">
        <f t="shared" ref="AL199" si="2727">AK199+1</f>
        <v>45751</v>
      </c>
      <c r="AM199" s="1168">
        <f t="shared" ref="AM199" si="2728">AL199+1</f>
        <v>45752</v>
      </c>
      <c r="AN199" s="1168">
        <f t="shared" ref="AN199" si="2729">AM199+1</f>
        <v>45753</v>
      </c>
      <c r="AO199" s="1168">
        <f t="shared" ref="AO199" si="2730">AN199+1</f>
        <v>45754</v>
      </c>
      <c r="AP199" s="1822"/>
      <c r="AQ199" s="1825"/>
      <c r="AS199" s="1827"/>
      <c r="AT199" s="734" t="s">
        <v>923</v>
      </c>
      <c r="AU199" s="739">
        <f>IF(IF(MONTH(入力表!$E$6)=12,YEAR(入力表!$E$6)+1&amp;"01",YEAR(入力表!$E$6)&amp;TEXT(MONTH(入力表!$E$6)+1,"00"))&gt;YEAR($D198)&amp;TEXT(MONTH($D198),"00"),COUNTIF(D202:AH202,"○"),"")</f>
        <v>0</v>
      </c>
      <c r="AX199" s="708"/>
      <c r="AY199" s="708"/>
      <c r="AZ199" s="708"/>
      <c r="BB199" s="736" t="s">
        <v>922</v>
      </c>
      <c r="BC199" s="774">
        <f>DATE($M$7,BC198,1)</f>
        <v>45717</v>
      </c>
      <c r="BD199" s="774">
        <f>BC199+1</f>
        <v>45718</v>
      </c>
      <c r="BE199" s="774">
        <f t="shared" ref="BE199" si="2731">BD199+1</f>
        <v>45719</v>
      </c>
      <c r="BF199" s="737">
        <f t="shared" ref="BF199" si="2732">BE199+1</f>
        <v>45720</v>
      </c>
      <c r="BG199" s="737">
        <f t="shared" ref="BG199" si="2733">BF199+1</f>
        <v>45721</v>
      </c>
      <c r="BH199" s="737">
        <f t="shared" ref="BH199" si="2734">BG199+1</f>
        <v>45722</v>
      </c>
      <c r="BI199" s="737">
        <f t="shared" ref="BI199" si="2735">BH199+1</f>
        <v>45723</v>
      </c>
      <c r="BJ199" s="737">
        <f t="shared" ref="BJ199" si="2736">BI199+1</f>
        <v>45724</v>
      </c>
      <c r="BK199" s="737">
        <f t="shared" ref="BK199" si="2737">BJ199+1</f>
        <v>45725</v>
      </c>
      <c r="BL199" s="737">
        <f t="shared" ref="BL199" si="2738">BK199+1</f>
        <v>45726</v>
      </c>
      <c r="BM199" s="737">
        <f t="shared" ref="BM199" si="2739">BL199+1</f>
        <v>45727</v>
      </c>
      <c r="BN199" s="737">
        <f t="shared" ref="BN199" si="2740">BM199+1</f>
        <v>45728</v>
      </c>
      <c r="BO199" s="737">
        <f t="shared" ref="BO199" si="2741">BN199+1</f>
        <v>45729</v>
      </c>
      <c r="BP199" s="737">
        <f t="shared" ref="BP199" si="2742">BO199+1</f>
        <v>45730</v>
      </c>
      <c r="BQ199" s="737">
        <f t="shared" ref="BQ199" si="2743">BP199+1</f>
        <v>45731</v>
      </c>
      <c r="BR199" s="737">
        <f t="shared" ref="BR199" si="2744">BQ199+1</f>
        <v>45732</v>
      </c>
      <c r="BS199" s="737">
        <f t="shared" ref="BS199" si="2745">BR199+1</f>
        <v>45733</v>
      </c>
      <c r="BT199" s="737">
        <f t="shared" ref="BT199" si="2746">BS199+1</f>
        <v>45734</v>
      </c>
      <c r="BU199" s="737">
        <f t="shared" ref="BU199" si="2747">BT199+1</f>
        <v>45735</v>
      </c>
      <c r="BV199" s="737">
        <f t="shared" ref="BV199" si="2748">BU199+1</f>
        <v>45736</v>
      </c>
      <c r="BW199" s="737">
        <f t="shared" ref="BW199" si="2749">BV199+1</f>
        <v>45737</v>
      </c>
      <c r="BX199" s="737">
        <f t="shared" ref="BX199" si="2750">BW199+1</f>
        <v>45738</v>
      </c>
      <c r="BY199" s="737">
        <f t="shared" ref="BY199" si="2751">BX199+1</f>
        <v>45739</v>
      </c>
      <c r="BZ199" s="737">
        <f t="shared" ref="BZ199" si="2752">BY199+1</f>
        <v>45740</v>
      </c>
      <c r="CA199" s="737">
        <f t="shared" ref="CA199" si="2753">BZ199+1</f>
        <v>45741</v>
      </c>
      <c r="CB199" s="737">
        <f t="shared" ref="CB199" si="2754">CA199+1</f>
        <v>45742</v>
      </c>
      <c r="CC199" s="737">
        <f t="shared" ref="CC199" si="2755">CB199+1</f>
        <v>45743</v>
      </c>
      <c r="CD199" s="737">
        <f t="shared" ref="CD199" si="2756">CC199+1</f>
        <v>45744</v>
      </c>
      <c r="CE199" s="737">
        <f t="shared" ref="CE199" si="2757">CD199+1</f>
        <v>45745</v>
      </c>
      <c r="CF199" s="737">
        <f t="shared" ref="CF199" si="2758">CE199+1</f>
        <v>45746</v>
      </c>
      <c r="CG199" s="1148">
        <f t="shared" ref="CG199" si="2759">CF199+1</f>
        <v>45747</v>
      </c>
      <c r="CH199" s="1168">
        <f t="shared" ref="CH199" si="2760">CG199+1</f>
        <v>45748</v>
      </c>
      <c r="CI199" s="1168">
        <f t="shared" ref="CI199" si="2761">CH199+1</f>
        <v>45749</v>
      </c>
      <c r="CJ199" s="1168">
        <f t="shared" ref="CJ199" si="2762">CI199+1</f>
        <v>45750</v>
      </c>
      <c r="CK199" s="1168">
        <f t="shared" ref="CK199" si="2763">CJ199+1</f>
        <v>45751</v>
      </c>
      <c r="CL199" s="1168">
        <f t="shared" ref="CL199" si="2764">CK199+1</f>
        <v>45752</v>
      </c>
      <c r="CM199" s="1168">
        <f t="shared" ref="CM199" si="2765">CL199+1</f>
        <v>45753</v>
      </c>
      <c r="CN199" s="1168">
        <f t="shared" ref="CN199" si="2766">CM199+1</f>
        <v>45754</v>
      </c>
      <c r="CO199" s="1822"/>
      <c r="CP199" s="1825"/>
      <c r="CR199" s="1827"/>
      <c r="CS199" s="734" t="s">
        <v>923</v>
      </c>
      <c r="CT199" s="739">
        <f>IF(IF(MONTH(入力表!$E$6)=12,YEAR(入力表!$E$6)+1&amp;"01",YEAR(入力表!$E$6)&amp;TEXT(MONTH(入力表!$E$6)+1,"00"))&gt;YEAR($D198)&amp;TEXT(MONTH($D198),"00"),COUNTIF(BC202:CG202,"○"),"")</f>
        <v>0</v>
      </c>
      <c r="CV199" s="1142"/>
      <c r="CX199" s="736" t="s">
        <v>922</v>
      </c>
      <c r="CY199" s="774">
        <f>DATE($M$7,CY198,1)</f>
        <v>45717</v>
      </c>
      <c r="CZ199" s="774">
        <f>CY199+1</f>
        <v>45718</v>
      </c>
      <c r="DA199" s="774">
        <f t="shared" ref="DA199" si="2767">CZ199+1</f>
        <v>45719</v>
      </c>
      <c r="DB199" s="737">
        <f t="shared" ref="DB199" si="2768">DA199+1</f>
        <v>45720</v>
      </c>
      <c r="DC199" s="737">
        <f t="shared" ref="DC199" si="2769">DB199+1</f>
        <v>45721</v>
      </c>
      <c r="DD199" s="737">
        <f t="shared" ref="DD199" si="2770">DC199+1</f>
        <v>45722</v>
      </c>
      <c r="DE199" s="737">
        <f t="shared" ref="DE199" si="2771">DD199+1</f>
        <v>45723</v>
      </c>
      <c r="DF199" s="737">
        <f t="shared" ref="DF199" si="2772">DE199+1</f>
        <v>45724</v>
      </c>
      <c r="DG199" s="737">
        <f t="shared" ref="DG199" si="2773">DF199+1</f>
        <v>45725</v>
      </c>
      <c r="DH199" s="737">
        <f t="shared" ref="DH199" si="2774">DG199+1</f>
        <v>45726</v>
      </c>
      <c r="DI199" s="737">
        <f t="shared" ref="DI199" si="2775">DH199+1</f>
        <v>45727</v>
      </c>
      <c r="DJ199" s="737">
        <f t="shared" ref="DJ199" si="2776">DI199+1</f>
        <v>45728</v>
      </c>
      <c r="DK199" s="737">
        <f t="shared" ref="DK199" si="2777">DJ199+1</f>
        <v>45729</v>
      </c>
      <c r="DL199" s="737">
        <f t="shared" ref="DL199" si="2778">DK199+1</f>
        <v>45730</v>
      </c>
      <c r="DM199" s="737">
        <f t="shared" ref="DM199" si="2779">DL199+1</f>
        <v>45731</v>
      </c>
      <c r="DN199" s="737">
        <f t="shared" ref="DN199" si="2780">DM199+1</f>
        <v>45732</v>
      </c>
      <c r="DO199" s="737">
        <f t="shared" ref="DO199" si="2781">DN199+1</f>
        <v>45733</v>
      </c>
      <c r="DP199" s="737">
        <f t="shared" ref="DP199" si="2782">DO199+1</f>
        <v>45734</v>
      </c>
      <c r="DQ199" s="737">
        <f t="shared" ref="DQ199" si="2783">DP199+1</f>
        <v>45735</v>
      </c>
      <c r="DR199" s="737">
        <f t="shared" ref="DR199" si="2784">DQ199+1</f>
        <v>45736</v>
      </c>
      <c r="DS199" s="737">
        <f t="shared" ref="DS199" si="2785">DR199+1</f>
        <v>45737</v>
      </c>
      <c r="DT199" s="737">
        <f t="shared" ref="DT199" si="2786">DS199+1</f>
        <v>45738</v>
      </c>
      <c r="DU199" s="737">
        <f t="shared" ref="DU199" si="2787">DT199+1</f>
        <v>45739</v>
      </c>
      <c r="DV199" s="737">
        <f t="shared" ref="DV199" si="2788">DU199+1</f>
        <v>45740</v>
      </c>
      <c r="DW199" s="737">
        <f t="shared" ref="DW199" si="2789">DV199+1</f>
        <v>45741</v>
      </c>
      <c r="DX199" s="737">
        <f t="shared" ref="DX199" si="2790">DW199+1</f>
        <v>45742</v>
      </c>
      <c r="DY199" s="737">
        <f t="shared" ref="DY199" si="2791">DX199+1</f>
        <v>45743</v>
      </c>
      <c r="DZ199" s="737">
        <f t="shared" ref="DZ199" si="2792">DY199+1</f>
        <v>45744</v>
      </c>
      <c r="EA199" s="737">
        <f t="shared" ref="EA199" si="2793">DZ199+1</f>
        <v>45745</v>
      </c>
      <c r="EB199" s="737">
        <f t="shared" ref="EB199" si="2794">EA199+1</f>
        <v>45746</v>
      </c>
      <c r="EC199" s="1148">
        <f t="shared" ref="EC199" si="2795">EB199+1</f>
        <v>45747</v>
      </c>
      <c r="ED199" s="1168">
        <f t="shared" ref="ED199" si="2796">EC199+1</f>
        <v>45748</v>
      </c>
      <c r="EE199" s="1168">
        <f t="shared" ref="EE199" si="2797">ED199+1</f>
        <v>45749</v>
      </c>
      <c r="EF199" s="1168">
        <f t="shared" ref="EF199" si="2798">EE199+1</f>
        <v>45750</v>
      </c>
      <c r="EG199" s="1168">
        <f t="shared" ref="EG199" si="2799">EF199+1</f>
        <v>45751</v>
      </c>
      <c r="EH199" s="1168">
        <f t="shared" ref="EH199" si="2800">EG199+1</f>
        <v>45752</v>
      </c>
      <c r="EI199" s="1168">
        <f t="shared" ref="EI199" si="2801">EH199+1</f>
        <v>45753</v>
      </c>
      <c r="EJ199" s="1168">
        <f t="shared" ref="EJ199" si="2802">EI199+1</f>
        <v>45754</v>
      </c>
      <c r="EK199" s="1822"/>
      <c r="EL199" s="1825"/>
      <c r="EN199" s="1827"/>
      <c r="EO199" s="734" t="s">
        <v>923</v>
      </c>
      <c r="EP199" s="739">
        <f>IF(IF(MONTH(入力表!$E$6)=12,YEAR(入力表!$E$6)+1&amp;"01",YEAR(入力表!$E$6)&amp;TEXT(MONTH(入力表!$E$6)+1,"00"))&gt;YEAR($D198)&amp;TEXT(MONTH($D198),"00"),COUNTIF(CY202:EC202,"○"),"")</f>
        <v>0</v>
      </c>
      <c r="ER199" s="708"/>
      <c r="ES199" s="708"/>
      <c r="ET199" s="708"/>
      <c r="EU199" s="708"/>
      <c r="EV199" s="708"/>
      <c r="EW199" s="708"/>
    </row>
    <row r="200" spans="1:153" ht="14.25" thickBot="1">
      <c r="A200" s="1142" t="str">
        <f t="shared" si="2694"/>
        <v>対象期間</v>
      </c>
      <c r="C200" s="736" t="s">
        <v>924</v>
      </c>
      <c r="D200" s="1146" t="str">
        <f>TEXT(WEEKDAY(+D199),"aaa")</f>
        <v>土</v>
      </c>
      <c r="E200" s="1146" t="str">
        <f>TEXT(WEEKDAY(+E199),"aaa")</f>
        <v>日</v>
      </c>
      <c r="F200" s="1146" t="str">
        <f t="shared" ref="F200:AE200" si="2803">TEXT(WEEKDAY(+F199),"aaa")</f>
        <v>月</v>
      </c>
      <c r="G200" s="1147" t="str">
        <f t="shared" si="2803"/>
        <v>火</v>
      </c>
      <c r="H200" s="1147" t="str">
        <f t="shared" si="2803"/>
        <v>水</v>
      </c>
      <c r="I200" s="1147" t="str">
        <f t="shared" si="2803"/>
        <v>木</v>
      </c>
      <c r="J200" s="1147" t="str">
        <f t="shared" si="2803"/>
        <v>金</v>
      </c>
      <c r="K200" s="1147" t="str">
        <f t="shared" si="2803"/>
        <v>土</v>
      </c>
      <c r="L200" s="1147" t="str">
        <f t="shared" si="2803"/>
        <v>日</v>
      </c>
      <c r="M200" s="1147" t="str">
        <f t="shared" si="2803"/>
        <v>月</v>
      </c>
      <c r="N200" s="1147" t="str">
        <f t="shared" si="2803"/>
        <v>火</v>
      </c>
      <c r="O200" s="1147" t="str">
        <f t="shared" si="2803"/>
        <v>水</v>
      </c>
      <c r="P200" s="1147" t="str">
        <f t="shared" si="2803"/>
        <v>木</v>
      </c>
      <c r="Q200" s="1147" t="str">
        <f t="shared" si="2803"/>
        <v>金</v>
      </c>
      <c r="R200" s="1147" t="str">
        <f t="shared" si="2803"/>
        <v>土</v>
      </c>
      <c r="S200" s="1147" t="str">
        <f t="shared" si="2803"/>
        <v>日</v>
      </c>
      <c r="T200" s="1147" t="str">
        <f t="shared" si="2803"/>
        <v>月</v>
      </c>
      <c r="U200" s="1147" t="str">
        <f t="shared" si="2803"/>
        <v>火</v>
      </c>
      <c r="V200" s="1147" t="str">
        <f t="shared" si="2803"/>
        <v>水</v>
      </c>
      <c r="W200" s="1147" t="str">
        <f t="shared" si="2803"/>
        <v>木</v>
      </c>
      <c r="X200" s="1147" t="str">
        <f t="shared" si="2803"/>
        <v>金</v>
      </c>
      <c r="Y200" s="1147" t="str">
        <f t="shared" si="2803"/>
        <v>土</v>
      </c>
      <c r="Z200" s="1147" t="str">
        <f t="shared" si="2803"/>
        <v>日</v>
      </c>
      <c r="AA200" s="1147" t="str">
        <f t="shared" si="2803"/>
        <v>月</v>
      </c>
      <c r="AB200" s="1147" t="str">
        <f t="shared" si="2803"/>
        <v>火</v>
      </c>
      <c r="AC200" s="1147" t="str">
        <f t="shared" si="2803"/>
        <v>水</v>
      </c>
      <c r="AD200" s="1147" t="str">
        <f t="shared" si="2803"/>
        <v>木</v>
      </c>
      <c r="AE200" s="1147" t="str">
        <f t="shared" si="2803"/>
        <v>金</v>
      </c>
      <c r="AF200" s="1147" t="str">
        <f>IF(AF199="／","／",TEXT(WEEKDAY(+AF199),"aaa"))</f>
        <v>土</v>
      </c>
      <c r="AG200" s="1147" t="str">
        <f t="shared" ref="AG200:AO200" si="2804">IF(AG199="／","／",TEXT(WEEKDAY(+AG199),"aaa"))</f>
        <v>日</v>
      </c>
      <c r="AH200" s="1149" t="str">
        <f t="shared" si="2804"/>
        <v>月</v>
      </c>
      <c r="AI200" s="1170" t="str">
        <f t="shared" si="2804"/>
        <v>火</v>
      </c>
      <c r="AJ200" s="1170" t="str">
        <f t="shared" si="2804"/>
        <v>水</v>
      </c>
      <c r="AK200" s="1170" t="str">
        <f t="shared" si="2804"/>
        <v>木</v>
      </c>
      <c r="AL200" s="1170" t="str">
        <f t="shared" si="2804"/>
        <v>金</v>
      </c>
      <c r="AM200" s="1170" t="str">
        <f t="shared" si="2804"/>
        <v>土</v>
      </c>
      <c r="AN200" s="1170" t="str">
        <f t="shared" si="2804"/>
        <v>日</v>
      </c>
      <c r="AO200" s="1170" t="str">
        <f t="shared" si="2804"/>
        <v>月</v>
      </c>
      <c r="AP200" s="1822"/>
      <c r="AQ200" s="1825"/>
      <c r="AS200" s="1827"/>
      <c r="AT200" s="734" t="s">
        <v>925</v>
      </c>
      <c r="AU200" s="740">
        <f>IFERROR(+AU199/AU198,"")</f>
        <v>0</v>
      </c>
      <c r="AV200" s="741" t="str">
        <f>IF(AU200="","",IF(AU200&gt;=0.285,"4週8休以上",IF(AU200&gt;=0.25,"4週7休以上4週8休未満",IF(AU200&gt;=0.214,"4週6休以上4週7休未満",IF(0.214&gt;AU200,"4週6休未満")))))</f>
        <v>4週6休未満</v>
      </c>
      <c r="AX200" s="708"/>
      <c r="AY200" s="708"/>
      <c r="AZ200" s="708"/>
      <c r="BB200" s="736" t="s">
        <v>924</v>
      </c>
      <c r="BC200" s="1184" t="str">
        <f>TEXT(WEEKDAY(+BC199),"aaa")</f>
        <v>土</v>
      </c>
      <c r="BD200" s="1184" t="str">
        <f>TEXT(WEEKDAY(+BD199),"aaa")</f>
        <v>日</v>
      </c>
      <c r="BE200" s="1184" t="str">
        <f t="shared" ref="BE200:CD200" si="2805">TEXT(WEEKDAY(+BE199),"aaa")</f>
        <v>月</v>
      </c>
      <c r="BF200" s="1185" t="str">
        <f t="shared" si="2805"/>
        <v>火</v>
      </c>
      <c r="BG200" s="1185" t="str">
        <f t="shared" si="2805"/>
        <v>水</v>
      </c>
      <c r="BH200" s="1185" t="str">
        <f t="shared" si="2805"/>
        <v>木</v>
      </c>
      <c r="BI200" s="1185" t="str">
        <f t="shared" si="2805"/>
        <v>金</v>
      </c>
      <c r="BJ200" s="1185" t="str">
        <f t="shared" si="2805"/>
        <v>土</v>
      </c>
      <c r="BK200" s="1185" t="str">
        <f t="shared" si="2805"/>
        <v>日</v>
      </c>
      <c r="BL200" s="1185" t="str">
        <f t="shared" si="2805"/>
        <v>月</v>
      </c>
      <c r="BM200" s="1185" t="str">
        <f t="shared" si="2805"/>
        <v>火</v>
      </c>
      <c r="BN200" s="1185" t="str">
        <f t="shared" si="2805"/>
        <v>水</v>
      </c>
      <c r="BO200" s="1185" t="str">
        <f t="shared" si="2805"/>
        <v>木</v>
      </c>
      <c r="BP200" s="1185" t="str">
        <f t="shared" si="2805"/>
        <v>金</v>
      </c>
      <c r="BQ200" s="1185" t="str">
        <f t="shared" si="2805"/>
        <v>土</v>
      </c>
      <c r="BR200" s="1185" t="str">
        <f t="shared" si="2805"/>
        <v>日</v>
      </c>
      <c r="BS200" s="1185" t="str">
        <f t="shared" si="2805"/>
        <v>月</v>
      </c>
      <c r="BT200" s="1185" t="str">
        <f t="shared" si="2805"/>
        <v>火</v>
      </c>
      <c r="BU200" s="1185" t="str">
        <f t="shared" si="2805"/>
        <v>水</v>
      </c>
      <c r="BV200" s="1185" t="str">
        <f t="shared" si="2805"/>
        <v>木</v>
      </c>
      <c r="BW200" s="1185" t="str">
        <f t="shared" si="2805"/>
        <v>金</v>
      </c>
      <c r="BX200" s="1185" t="str">
        <f t="shared" si="2805"/>
        <v>土</v>
      </c>
      <c r="BY200" s="1185" t="str">
        <f t="shared" si="2805"/>
        <v>日</v>
      </c>
      <c r="BZ200" s="1185" t="str">
        <f t="shared" si="2805"/>
        <v>月</v>
      </c>
      <c r="CA200" s="1185" t="str">
        <f t="shared" si="2805"/>
        <v>火</v>
      </c>
      <c r="CB200" s="1185" t="str">
        <f t="shared" si="2805"/>
        <v>水</v>
      </c>
      <c r="CC200" s="1185" t="str">
        <f t="shared" si="2805"/>
        <v>木</v>
      </c>
      <c r="CD200" s="1185" t="str">
        <f t="shared" si="2805"/>
        <v>金</v>
      </c>
      <c r="CE200" s="1185" t="str">
        <f>IF(CE199="／","／",TEXT(WEEKDAY(+CE199),"aaa"))</f>
        <v>土</v>
      </c>
      <c r="CF200" s="1185" t="str">
        <f t="shared" ref="CF200:CN200" si="2806">IF(CF199="／","／",TEXT(WEEKDAY(+CF199),"aaa"))</f>
        <v>日</v>
      </c>
      <c r="CG200" s="1149" t="str">
        <f t="shared" si="2806"/>
        <v>月</v>
      </c>
      <c r="CH200" s="1170" t="str">
        <f t="shared" si="2806"/>
        <v>火</v>
      </c>
      <c r="CI200" s="1170" t="str">
        <f t="shared" si="2806"/>
        <v>水</v>
      </c>
      <c r="CJ200" s="1170" t="str">
        <f t="shared" si="2806"/>
        <v>木</v>
      </c>
      <c r="CK200" s="1170" t="str">
        <f t="shared" si="2806"/>
        <v>金</v>
      </c>
      <c r="CL200" s="1170" t="str">
        <f t="shared" si="2806"/>
        <v>土</v>
      </c>
      <c r="CM200" s="1170" t="str">
        <f t="shared" si="2806"/>
        <v>日</v>
      </c>
      <c r="CN200" s="1170" t="str">
        <f t="shared" si="2806"/>
        <v>月</v>
      </c>
      <c r="CO200" s="1822"/>
      <c r="CP200" s="1825"/>
      <c r="CR200" s="1827"/>
      <c r="CS200" s="734" t="s">
        <v>925</v>
      </c>
      <c r="CT200" s="740">
        <f>IFERROR(+CT199/CT198,"")</f>
        <v>0</v>
      </c>
      <c r="CU200" s="741" t="str">
        <f>IF(CT200="","",IF(CT200&gt;=0.285,"4週8休以上",IF(CT200&gt;=0.25,"4週7休以上4週8休未満",IF(CT200&gt;=0.214,"4週6休以上4週7休未満",IF(0.214&gt;CT200,"4週6休未満")))))</f>
        <v>4週6休未満</v>
      </c>
      <c r="CV200" s="1142"/>
      <c r="CX200" s="736" t="s">
        <v>924</v>
      </c>
      <c r="CY200" s="1184" t="str">
        <f>TEXT(WEEKDAY(+CY199),"aaa")</f>
        <v>土</v>
      </c>
      <c r="CZ200" s="1184" t="str">
        <f>TEXT(WEEKDAY(+CZ199),"aaa")</f>
        <v>日</v>
      </c>
      <c r="DA200" s="1184" t="str">
        <f t="shared" ref="DA200:DZ200" si="2807">TEXT(WEEKDAY(+DA199),"aaa")</f>
        <v>月</v>
      </c>
      <c r="DB200" s="1185" t="str">
        <f t="shared" si="2807"/>
        <v>火</v>
      </c>
      <c r="DC200" s="1185" t="str">
        <f t="shared" si="2807"/>
        <v>水</v>
      </c>
      <c r="DD200" s="1185" t="str">
        <f t="shared" si="2807"/>
        <v>木</v>
      </c>
      <c r="DE200" s="1185" t="str">
        <f t="shared" si="2807"/>
        <v>金</v>
      </c>
      <c r="DF200" s="1185" t="str">
        <f t="shared" si="2807"/>
        <v>土</v>
      </c>
      <c r="DG200" s="1185" t="str">
        <f t="shared" si="2807"/>
        <v>日</v>
      </c>
      <c r="DH200" s="1185" t="str">
        <f t="shared" si="2807"/>
        <v>月</v>
      </c>
      <c r="DI200" s="1185" t="str">
        <f t="shared" si="2807"/>
        <v>火</v>
      </c>
      <c r="DJ200" s="1185" t="str">
        <f t="shared" si="2807"/>
        <v>水</v>
      </c>
      <c r="DK200" s="1185" t="str">
        <f t="shared" si="2807"/>
        <v>木</v>
      </c>
      <c r="DL200" s="1185" t="str">
        <f t="shared" si="2807"/>
        <v>金</v>
      </c>
      <c r="DM200" s="1185" t="str">
        <f t="shared" si="2807"/>
        <v>土</v>
      </c>
      <c r="DN200" s="1185" t="str">
        <f t="shared" si="2807"/>
        <v>日</v>
      </c>
      <c r="DO200" s="1185" t="str">
        <f t="shared" si="2807"/>
        <v>月</v>
      </c>
      <c r="DP200" s="1185" t="str">
        <f t="shared" si="2807"/>
        <v>火</v>
      </c>
      <c r="DQ200" s="1185" t="str">
        <f t="shared" si="2807"/>
        <v>水</v>
      </c>
      <c r="DR200" s="1185" t="str">
        <f t="shared" si="2807"/>
        <v>木</v>
      </c>
      <c r="DS200" s="1185" t="str">
        <f t="shared" si="2807"/>
        <v>金</v>
      </c>
      <c r="DT200" s="1185" t="str">
        <f t="shared" si="2807"/>
        <v>土</v>
      </c>
      <c r="DU200" s="1185" t="str">
        <f t="shared" si="2807"/>
        <v>日</v>
      </c>
      <c r="DV200" s="1185" t="str">
        <f t="shared" si="2807"/>
        <v>月</v>
      </c>
      <c r="DW200" s="1185" t="str">
        <f t="shared" si="2807"/>
        <v>火</v>
      </c>
      <c r="DX200" s="1185" t="str">
        <f t="shared" si="2807"/>
        <v>水</v>
      </c>
      <c r="DY200" s="1185" t="str">
        <f t="shared" si="2807"/>
        <v>木</v>
      </c>
      <c r="DZ200" s="1185" t="str">
        <f t="shared" si="2807"/>
        <v>金</v>
      </c>
      <c r="EA200" s="1185" t="str">
        <f>IF(EA199="／","／",TEXT(WEEKDAY(+EA199),"aaa"))</f>
        <v>土</v>
      </c>
      <c r="EB200" s="1185" t="str">
        <f t="shared" ref="EB200:EJ200" si="2808">IF(EB199="／","／",TEXT(WEEKDAY(+EB199),"aaa"))</f>
        <v>日</v>
      </c>
      <c r="EC200" s="1149" t="str">
        <f t="shared" si="2808"/>
        <v>月</v>
      </c>
      <c r="ED200" s="1170" t="str">
        <f t="shared" si="2808"/>
        <v>火</v>
      </c>
      <c r="EE200" s="1170" t="str">
        <f t="shared" si="2808"/>
        <v>水</v>
      </c>
      <c r="EF200" s="1170" t="str">
        <f t="shared" si="2808"/>
        <v>木</v>
      </c>
      <c r="EG200" s="1170" t="str">
        <f t="shared" si="2808"/>
        <v>金</v>
      </c>
      <c r="EH200" s="1170" t="str">
        <f t="shared" si="2808"/>
        <v>土</v>
      </c>
      <c r="EI200" s="1170" t="str">
        <f t="shared" si="2808"/>
        <v>日</v>
      </c>
      <c r="EJ200" s="1170" t="str">
        <f t="shared" si="2808"/>
        <v>月</v>
      </c>
      <c r="EK200" s="1822"/>
      <c r="EL200" s="1825"/>
      <c r="EN200" s="1827"/>
      <c r="EO200" s="734" t="s">
        <v>925</v>
      </c>
      <c r="EP200" s="740">
        <f>IFERROR(+EP199/EP198,"")</f>
        <v>0</v>
      </c>
      <c r="EQ200" s="741" t="str">
        <f>IF(EP200="","",IF(EP200&gt;=0.285,"4週8休以上",IF(EP200&gt;=0.25,"4週7休以上4週8休未満",IF(EP200&gt;=0.214,"4週6休以上4週7休未満",IF(0.214&gt;EP200,"4週6休未満")))))</f>
        <v>4週6休未満</v>
      </c>
      <c r="ER200" s="708"/>
      <c r="ES200" s="708"/>
      <c r="ET200" s="708"/>
      <c r="EU200" s="708"/>
      <c r="EV200" s="708"/>
      <c r="EW200" s="708"/>
    </row>
    <row r="201" spans="1:153" s="746" customFormat="1" ht="60" customHeight="1">
      <c r="A201" s="1142" t="str">
        <f t="shared" si="2694"/>
        <v>対象期間</v>
      </c>
      <c r="C201" s="742" t="s">
        <v>926</v>
      </c>
      <c r="D201" s="743"/>
      <c r="E201" s="743"/>
      <c r="F201" s="743"/>
      <c r="G201" s="743"/>
      <c r="H201" s="743"/>
      <c r="I201" s="743"/>
      <c r="J201" s="743"/>
      <c r="K201" s="743"/>
      <c r="L201" s="744"/>
      <c r="M201" s="743"/>
      <c r="N201" s="743"/>
      <c r="O201" s="745"/>
      <c r="P201" s="743"/>
      <c r="Q201" s="743"/>
      <c r="R201" s="743"/>
      <c r="S201" s="743"/>
      <c r="T201" s="743"/>
      <c r="U201" s="743"/>
      <c r="V201" s="743"/>
      <c r="W201" s="743"/>
      <c r="X201" s="743"/>
      <c r="Y201" s="743"/>
      <c r="Z201" s="743"/>
      <c r="AA201" s="743"/>
      <c r="AB201" s="743"/>
      <c r="AC201" s="743"/>
      <c r="AD201" s="745"/>
      <c r="AE201" s="743"/>
      <c r="AF201" s="743"/>
      <c r="AG201" s="743"/>
      <c r="AH201" s="1150"/>
      <c r="AI201" s="1172"/>
      <c r="AJ201" s="1172"/>
      <c r="AK201" s="1172"/>
      <c r="AL201" s="1172"/>
      <c r="AM201" s="1172"/>
      <c r="AN201" s="1172"/>
      <c r="AO201" s="1172"/>
      <c r="AP201" s="1823"/>
      <c r="AQ201" s="1826"/>
      <c r="AS201" s="1839" t="s">
        <v>927</v>
      </c>
      <c r="AT201" s="747" t="s">
        <v>921</v>
      </c>
      <c r="AU201" s="748">
        <f>IF(IF(MONTH(入力表!$E$6)=12,YEAR(入力表!$E$6)+1&amp;"01",YEAR(入力表!$E$6)&amp;TEXT(MONTH(入力表!$E$6)+1,"00"))&gt;YEAR($D198)&amp;TEXT(MONTH($D198),"00"),COUNTIF(D203:AH203,"")+COUNTIF(D203:AH203,"●"),"")</f>
        <v>31</v>
      </c>
      <c r="AV201" s="1138"/>
      <c r="AX201" s="749"/>
      <c r="AY201" s="749"/>
      <c r="AZ201" s="749"/>
      <c r="BB201" s="742" t="s">
        <v>926</v>
      </c>
      <c r="BC201" s="743"/>
      <c r="BD201" s="743"/>
      <c r="BE201" s="743"/>
      <c r="BF201" s="743"/>
      <c r="BG201" s="743"/>
      <c r="BH201" s="743"/>
      <c r="BI201" s="743"/>
      <c r="BJ201" s="743"/>
      <c r="BK201" s="744"/>
      <c r="BL201" s="743"/>
      <c r="BM201" s="743"/>
      <c r="BN201" s="745"/>
      <c r="BO201" s="743"/>
      <c r="BP201" s="743"/>
      <c r="BQ201" s="743"/>
      <c r="BR201" s="743"/>
      <c r="BS201" s="743"/>
      <c r="BT201" s="743"/>
      <c r="BU201" s="743"/>
      <c r="BV201" s="743"/>
      <c r="BW201" s="743"/>
      <c r="BX201" s="743"/>
      <c r="BY201" s="743"/>
      <c r="BZ201" s="743"/>
      <c r="CA201" s="743"/>
      <c r="CB201" s="743"/>
      <c r="CC201" s="745"/>
      <c r="CD201" s="743"/>
      <c r="CE201" s="743"/>
      <c r="CF201" s="743"/>
      <c r="CG201" s="1150"/>
      <c r="CH201" s="1172"/>
      <c r="CI201" s="1172"/>
      <c r="CJ201" s="1172"/>
      <c r="CK201" s="1172"/>
      <c r="CL201" s="1172"/>
      <c r="CM201" s="1172"/>
      <c r="CN201" s="1172"/>
      <c r="CO201" s="1823"/>
      <c r="CP201" s="1826"/>
      <c r="CR201" s="1839" t="s">
        <v>927</v>
      </c>
      <c r="CS201" s="747" t="s">
        <v>921</v>
      </c>
      <c r="CT201" s="748">
        <f>IF(IF(MONTH(入力表!$E$6)=12,YEAR(入力表!$E$6)+1&amp;"01",YEAR(入力表!$E$6)&amp;TEXT(MONTH(入力表!$E$6)+1,"00"))&gt;YEAR($D198)&amp;TEXT(MONTH($D198),"00"),COUNTIF(BC203:CG203,"")+COUNTIF(BC203:CG203,"●"),"")</f>
        <v>31</v>
      </c>
      <c r="CU201" s="1138"/>
      <c r="CV201" s="1142"/>
      <c r="CX201" s="742" t="s">
        <v>926</v>
      </c>
      <c r="CY201" s="743"/>
      <c r="CZ201" s="743"/>
      <c r="DA201" s="743"/>
      <c r="DB201" s="743"/>
      <c r="DC201" s="743"/>
      <c r="DD201" s="743"/>
      <c r="DE201" s="743"/>
      <c r="DF201" s="743"/>
      <c r="DG201" s="744"/>
      <c r="DH201" s="743"/>
      <c r="DI201" s="743"/>
      <c r="DJ201" s="745"/>
      <c r="DK201" s="743"/>
      <c r="DL201" s="743"/>
      <c r="DM201" s="743"/>
      <c r="DN201" s="743"/>
      <c r="DO201" s="743"/>
      <c r="DP201" s="743"/>
      <c r="DQ201" s="743"/>
      <c r="DR201" s="743"/>
      <c r="DS201" s="743"/>
      <c r="DT201" s="743"/>
      <c r="DU201" s="743"/>
      <c r="DV201" s="743"/>
      <c r="DW201" s="743"/>
      <c r="DX201" s="743"/>
      <c r="DY201" s="745"/>
      <c r="DZ201" s="743"/>
      <c r="EA201" s="743"/>
      <c r="EB201" s="743"/>
      <c r="EC201" s="1150"/>
      <c r="ED201" s="1172"/>
      <c r="EE201" s="1172"/>
      <c r="EF201" s="1172"/>
      <c r="EG201" s="1172"/>
      <c r="EH201" s="1172"/>
      <c r="EI201" s="1172"/>
      <c r="EJ201" s="1172"/>
      <c r="EK201" s="1823"/>
      <c r="EL201" s="1826"/>
      <c r="EN201" s="1839" t="s">
        <v>927</v>
      </c>
      <c r="EO201" s="747" t="s">
        <v>921</v>
      </c>
      <c r="EP201" s="748">
        <f>IF(IF(MONTH(入力表!$E$6)=12,YEAR(入力表!$E$6)+1&amp;"01",YEAR(入力表!$E$6)&amp;TEXT(MONTH(入力表!$E$6)+1,"00"))&gt;YEAR($D198)&amp;TEXT(MONTH($D198),"00"),COUNTIF(CY203:EC203,"")+COUNTIF(CY203:EC203,"●"),"")</f>
        <v>31</v>
      </c>
      <c r="EQ201" s="1138"/>
      <c r="ER201" s="749"/>
      <c r="ES201" s="749"/>
      <c r="ET201" s="749"/>
      <c r="EU201" s="749"/>
      <c r="EV201" s="749"/>
      <c r="EW201" s="749"/>
    </row>
    <row r="202" spans="1:153" s="729" customFormat="1" ht="14.25" thickBot="1">
      <c r="A202" s="1142" t="str">
        <f t="shared" si="2694"/>
        <v>対象期間</v>
      </c>
      <c r="C202" s="736" t="s">
        <v>920</v>
      </c>
      <c r="D202" s="1147"/>
      <c r="E202" s="1147"/>
      <c r="F202" s="1147"/>
      <c r="G202" s="1147"/>
      <c r="H202" s="1147"/>
      <c r="I202" s="1147"/>
      <c r="J202" s="1147"/>
      <c r="K202" s="1147"/>
      <c r="L202" s="1147"/>
      <c r="M202" s="1147"/>
      <c r="N202" s="1147"/>
      <c r="O202" s="1147"/>
      <c r="P202" s="1147"/>
      <c r="Q202" s="1147"/>
      <c r="R202" s="1147"/>
      <c r="S202" s="1147"/>
      <c r="T202" s="1147"/>
      <c r="U202" s="1147"/>
      <c r="V202" s="1147"/>
      <c r="W202" s="1147"/>
      <c r="X202" s="1147"/>
      <c r="Y202" s="1147"/>
      <c r="Z202" s="1147"/>
      <c r="AA202" s="1147"/>
      <c r="AB202" s="1147"/>
      <c r="AC202" s="1147"/>
      <c r="AD202" s="1147"/>
      <c r="AE202" s="1147"/>
      <c r="AF202" s="1147"/>
      <c r="AG202" s="1147"/>
      <c r="AH202" s="1149"/>
      <c r="AI202" s="1170"/>
      <c r="AJ202" s="1170"/>
      <c r="AK202" s="1170"/>
      <c r="AL202" s="1170"/>
      <c r="AM202" s="1170"/>
      <c r="AN202" s="1170"/>
      <c r="AO202" s="1170"/>
      <c r="AP202" s="750">
        <f>COUNTIF(D202:AH202,"○")</f>
        <v>0</v>
      </c>
      <c r="AQ202" s="751">
        <f>+AP202+AQ194</f>
        <v>0</v>
      </c>
      <c r="AS202" s="1840"/>
      <c r="AT202" s="734" t="s">
        <v>923</v>
      </c>
      <c r="AU202" s="739">
        <f>IF(IF(MONTH(入力表!$E$6)=12,YEAR(入力表!$E$6)+1&amp;"01",YEAR(入力表!$E$6)&amp;TEXT(MONTH(入力表!$E$6)+1,"00"))&gt;YEAR($D198)&amp;TEXT(MONTH($D198),"00"),COUNTIF(D203:AH203,"●"),"")</f>
        <v>0</v>
      </c>
      <c r="AX202" s="752"/>
      <c r="AY202" s="752"/>
      <c r="AZ202" s="752"/>
      <c r="BB202" s="736" t="s">
        <v>920</v>
      </c>
      <c r="BC202" s="1185"/>
      <c r="BD202" s="1185"/>
      <c r="BE202" s="1185"/>
      <c r="BF202" s="1185"/>
      <c r="BG202" s="1185"/>
      <c r="BH202" s="1185"/>
      <c r="BI202" s="1185"/>
      <c r="BJ202" s="1185"/>
      <c r="BK202" s="1185"/>
      <c r="BL202" s="1185"/>
      <c r="BM202" s="1185"/>
      <c r="BN202" s="1185"/>
      <c r="BO202" s="1185"/>
      <c r="BP202" s="1185"/>
      <c r="BQ202" s="1185"/>
      <c r="BR202" s="1185"/>
      <c r="BS202" s="1185"/>
      <c r="BT202" s="1185"/>
      <c r="BU202" s="1185"/>
      <c r="BV202" s="1185"/>
      <c r="BW202" s="1185"/>
      <c r="BX202" s="1185"/>
      <c r="BY202" s="1185"/>
      <c r="BZ202" s="1185"/>
      <c r="CA202" s="1185"/>
      <c r="CB202" s="1185"/>
      <c r="CC202" s="1185"/>
      <c r="CD202" s="1185"/>
      <c r="CE202" s="1185"/>
      <c r="CF202" s="1185"/>
      <c r="CG202" s="1149"/>
      <c r="CH202" s="1170"/>
      <c r="CI202" s="1170"/>
      <c r="CJ202" s="1170"/>
      <c r="CK202" s="1170"/>
      <c r="CL202" s="1170"/>
      <c r="CM202" s="1170"/>
      <c r="CN202" s="1170"/>
      <c r="CO202" s="750">
        <f>COUNTIF(BC202:CG202,"○")</f>
        <v>0</v>
      </c>
      <c r="CP202" s="751">
        <f>+CO202+CP194</f>
        <v>0</v>
      </c>
      <c r="CR202" s="1840"/>
      <c r="CS202" s="734" t="s">
        <v>923</v>
      </c>
      <c r="CT202" s="739">
        <f>IF(IF(MONTH(入力表!$E$6)=12,YEAR(入力表!$E$6)+1&amp;"01",YEAR(入力表!$E$6)&amp;TEXT(MONTH(入力表!$E$6)+1,"00"))&gt;YEAR($D198)&amp;TEXT(MONTH($D198),"00"),COUNTIF(BC203:CG203,"●"),"")</f>
        <v>0</v>
      </c>
      <c r="CV202" s="1142"/>
      <c r="CX202" s="736" t="s">
        <v>920</v>
      </c>
      <c r="CY202" s="1185"/>
      <c r="CZ202" s="1185"/>
      <c r="DA202" s="1185"/>
      <c r="DB202" s="1185"/>
      <c r="DC202" s="1185"/>
      <c r="DD202" s="1185"/>
      <c r="DE202" s="1185"/>
      <c r="DF202" s="1185"/>
      <c r="DG202" s="1185"/>
      <c r="DH202" s="1185"/>
      <c r="DI202" s="1185"/>
      <c r="DJ202" s="1185"/>
      <c r="DK202" s="1185"/>
      <c r="DL202" s="1185"/>
      <c r="DM202" s="1185"/>
      <c r="DN202" s="1185"/>
      <c r="DO202" s="1185"/>
      <c r="DP202" s="1185"/>
      <c r="DQ202" s="1185"/>
      <c r="DR202" s="1185"/>
      <c r="DS202" s="1185"/>
      <c r="DT202" s="1185"/>
      <c r="DU202" s="1185"/>
      <c r="DV202" s="1185"/>
      <c r="DW202" s="1185"/>
      <c r="DX202" s="1185"/>
      <c r="DY202" s="1185"/>
      <c r="DZ202" s="1185"/>
      <c r="EA202" s="1185"/>
      <c r="EB202" s="1185"/>
      <c r="EC202" s="1149"/>
      <c r="ED202" s="1170"/>
      <c r="EE202" s="1170"/>
      <c r="EF202" s="1170"/>
      <c r="EG202" s="1170"/>
      <c r="EH202" s="1170"/>
      <c r="EI202" s="1170"/>
      <c r="EJ202" s="1170"/>
      <c r="EK202" s="750">
        <f>COUNTIF(CY202:EC202,"○")</f>
        <v>0</v>
      </c>
      <c r="EL202" s="751">
        <f>+EK202+EL194</f>
        <v>0</v>
      </c>
      <c r="EN202" s="1840"/>
      <c r="EO202" s="734" t="s">
        <v>923</v>
      </c>
      <c r="EP202" s="739">
        <f>IF(IF(MONTH(入力表!$E$6)=12,YEAR(入力表!$E$6)+1&amp;"01",YEAR(入力表!$E$6)&amp;TEXT(MONTH(入力表!$E$6)+1,"00"))&gt;YEAR($D198)&amp;TEXT(MONTH($D198),"00"),COUNTIF(CY203:EC203,"●"),"")</f>
        <v>0</v>
      </c>
      <c r="ER202" s="752"/>
      <c r="ES202" s="752"/>
      <c r="ET202" s="752"/>
      <c r="EU202" s="752"/>
      <c r="EV202" s="752"/>
      <c r="EW202" s="752"/>
    </row>
    <row r="203" spans="1:153" s="729" customFormat="1" ht="14.25" thickBot="1">
      <c r="A203" s="1142" t="str">
        <f t="shared" si="2694"/>
        <v>対象期間</v>
      </c>
      <c r="C203" s="1154" t="s">
        <v>927</v>
      </c>
      <c r="D203" s="1155"/>
      <c r="E203" s="1155"/>
      <c r="F203" s="1155"/>
      <c r="G203" s="1155"/>
      <c r="H203" s="1155"/>
      <c r="I203" s="1155"/>
      <c r="J203" s="1155"/>
      <c r="K203" s="1155"/>
      <c r="L203" s="1155"/>
      <c r="M203" s="1155"/>
      <c r="N203" s="1155"/>
      <c r="O203" s="1155"/>
      <c r="P203" s="1155"/>
      <c r="Q203" s="1155"/>
      <c r="R203" s="1155"/>
      <c r="S203" s="1155"/>
      <c r="T203" s="1155"/>
      <c r="U203" s="1155"/>
      <c r="V203" s="1155"/>
      <c r="W203" s="1155"/>
      <c r="X203" s="1155"/>
      <c r="Y203" s="1155"/>
      <c r="Z203" s="1155"/>
      <c r="AA203" s="1155"/>
      <c r="AB203" s="1155"/>
      <c r="AC203" s="1155"/>
      <c r="AD203" s="1155"/>
      <c r="AE203" s="1155"/>
      <c r="AF203" s="1155"/>
      <c r="AG203" s="1155"/>
      <c r="AH203" s="1155"/>
      <c r="AI203" s="1174"/>
      <c r="AJ203" s="1174"/>
      <c r="AK203" s="1174"/>
      <c r="AL203" s="1174"/>
      <c r="AM203" s="1174"/>
      <c r="AN203" s="1174"/>
      <c r="AO203" s="1174"/>
      <c r="AP203" s="1177">
        <f>COUNTIF(D203:AH203,"●")</f>
        <v>0</v>
      </c>
      <c r="AQ203" s="1158">
        <f>+AP203+AQ195</f>
        <v>0</v>
      </c>
      <c r="AS203" s="1840"/>
      <c r="AT203" s="734" t="s">
        <v>925</v>
      </c>
      <c r="AU203" s="740">
        <f>IFERROR(+AU202/AU201,"")</f>
        <v>0</v>
      </c>
      <c r="AV203" s="741" t="str">
        <f>IF(AU203="","",IF(AU203&gt;=0.285,"4週8休以上",IF(AU203&gt;=0.25,"4週7休以上4週8休未満",IF(AU203&gt;=0.214,"4週6休以上4週7休未満",IF(0.214&gt;AU203,"4週6休未満")))))</f>
        <v>4週6休未満</v>
      </c>
      <c r="AX203" s="752"/>
      <c r="AY203" s="752"/>
      <c r="AZ203" s="752"/>
      <c r="BB203" s="1154" t="s">
        <v>927</v>
      </c>
      <c r="BC203" s="1155"/>
      <c r="BD203" s="1155"/>
      <c r="BE203" s="1155"/>
      <c r="BF203" s="1155"/>
      <c r="BG203" s="1155"/>
      <c r="BH203" s="1155"/>
      <c r="BI203" s="1155"/>
      <c r="BJ203" s="1155"/>
      <c r="BK203" s="1155"/>
      <c r="BL203" s="1155"/>
      <c r="BM203" s="1155"/>
      <c r="BN203" s="1155"/>
      <c r="BO203" s="1155"/>
      <c r="BP203" s="1155"/>
      <c r="BQ203" s="1155"/>
      <c r="BR203" s="1155"/>
      <c r="BS203" s="1155"/>
      <c r="BT203" s="1155"/>
      <c r="BU203" s="1155"/>
      <c r="BV203" s="1155"/>
      <c r="BW203" s="1155"/>
      <c r="BX203" s="1155"/>
      <c r="BY203" s="1155"/>
      <c r="BZ203" s="1155"/>
      <c r="CA203" s="1155"/>
      <c r="CB203" s="1155"/>
      <c r="CC203" s="1155"/>
      <c r="CD203" s="1155"/>
      <c r="CE203" s="1155"/>
      <c r="CF203" s="1155"/>
      <c r="CG203" s="1155"/>
      <c r="CH203" s="1174"/>
      <c r="CI203" s="1174"/>
      <c r="CJ203" s="1174"/>
      <c r="CK203" s="1174"/>
      <c r="CL203" s="1174"/>
      <c r="CM203" s="1174"/>
      <c r="CN203" s="1174"/>
      <c r="CO203" s="1177">
        <f>COUNTIF(BC203:CG203,"●")</f>
        <v>0</v>
      </c>
      <c r="CP203" s="1158">
        <f>+CO203+CP195</f>
        <v>0</v>
      </c>
      <c r="CR203" s="1840"/>
      <c r="CS203" s="734" t="s">
        <v>925</v>
      </c>
      <c r="CT203" s="740">
        <f>IFERROR(+CT202/CT201,"")</f>
        <v>0</v>
      </c>
      <c r="CU203" s="741" t="str">
        <f>IF(CT203="","",IF(CT203&gt;=0.285,"4週8休以上",IF(CT203&gt;=0.25,"4週7休以上4週8休未満",IF(CT203&gt;=0.214,"4週6休以上4週7休未満",IF(0.214&gt;CT203,"4週6休未満")))))</f>
        <v>4週6休未満</v>
      </c>
      <c r="CV203" s="1142"/>
      <c r="CX203" s="1154" t="s">
        <v>927</v>
      </c>
      <c r="CY203" s="1155"/>
      <c r="CZ203" s="1155"/>
      <c r="DA203" s="1155"/>
      <c r="DB203" s="1155"/>
      <c r="DC203" s="1155"/>
      <c r="DD203" s="1155"/>
      <c r="DE203" s="1155"/>
      <c r="DF203" s="1155"/>
      <c r="DG203" s="1155"/>
      <c r="DH203" s="1155"/>
      <c r="DI203" s="1155"/>
      <c r="DJ203" s="1155"/>
      <c r="DK203" s="1155"/>
      <c r="DL203" s="1155"/>
      <c r="DM203" s="1155"/>
      <c r="DN203" s="1155"/>
      <c r="DO203" s="1155"/>
      <c r="DP203" s="1155"/>
      <c r="DQ203" s="1155"/>
      <c r="DR203" s="1155"/>
      <c r="DS203" s="1155"/>
      <c r="DT203" s="1155"/>
      <c r="DU203" s="1155"/>
      <c r="DV203" s="1155"/>
      <c r="DW203" s="1155"/>
      <c r="DX203" s="1155"/>
      <c r="DY203" s="1155"/>
      <c r="DZ203" s="1155"/>
      <c r="EA203" s="1155"/>
      <c r="EB203" s="1155"/>
      <c r="EC203" s="1155"/>
      <c r="ED203" s="1174"/>
      <c r="EE203" s="1174"/>
      <c r="EF203" s="1174"/>
      <c r="EG203" s="1174"/>
      <c r="EH203" s="1174"/>
      <c r="EI203" s="1174"/>
      <c r="EJ203" s="1174"/>
      <c r="EK203" s="1177">
        <f>COUNTIF(CY203:EC203,"●")</f>
        <v>0</v>
      </c>
      <c r="EL203" s="1158">
        <f>+EK203+EL195</f>
        <v>0</v>
      </c>
      <c r="EN203" s="1840"/>
      <c r="EO203" s="734" t="s">
        <v>925</v>
      </c>
      <c r="EP203" s="740">
        <f>IFERROR(+EP202/EP201,"")</f>
        <v>0</v>
      </c>
      <c r="EQ203" s="741" t="str">
        <f>IF(EP203="","",IF(EP203&gt;=0.285,"4週8休以上",IF(EP203&gt;=0.25,"4週7休以上4週8休未満",IF(EP203&gt;=0.214,"4週6休以上4週7休未満",IF(0.214&gt;EP203,"4週6休未満")))))</f>
        <v>4週6休未満</v>
      </c>
      <c r="ER203" s="752"/>
      <c r="ES203" s="752"/>
      <c r="ET203" s="752"/>
      <c r="EU203" s="752"/>
      <c r="EV203" s="752"/>
      <c r="EW203" s="752"/>
    </row>
    <row r="204" spans="1:153" s="729" customFormat="1" ht="14.25" thickBot="1">
      <c r="A204" s="1142"/>
      <c r="C204" s="778" t="s">
        <v>1956</v>
      </c>
      <c r="D204" s="1846"/>
      <c r="E204" s="1848"/>
      <c r="F204" s="1843" t="str">
        <f>IF(COUNTIF(F203:L203,"")&gt;=7,"",IF(COUNTIF(F203:L203,"●")&gt;=2,"OK","OUT"))</f>
        <v/>
      </c>
      <c r="G204" s="1844"/>
      <c r="H204" s="1844"/>
      <c r="I204" s="1844"/>
      <c r="J204" s="1844"/>
      <c r="K204" s="1844"/>
      <c r="L204" s="1845"/>
      <c r="M204" s="1843" t="str">
        <f>IF(COUNTIF(M203:S203,"")&gt;=7,"",IF(COUNTIF(M203:S203,"●")&gt;=2,"OK","OUT"))</f>
        <v/>
      </c>
      <c r="N204" s="1844"/>
      <c r="O204" s="1844"/>
      <c r="P204" s="1844"/>
      <c r="Q204" s="1844"/>
      <c r="R204" s="1844"/>
      <c r="S204" s="1845"/>
      <c r="T204" s="1843" t="str">
        <f>IF(COUNTIF(T203:Z203,"")&gt;=7,"",IF(COUNTIF(T203:Z203,"●")&gt;=2,"OK","OUT"))</f>
        <v/>
      </c>
      <c r="U204" s="1844"/>
      <c r="V204" s="1844"/>
      <c r="W204" s="1844"/>
      <c r="X204" s="1844"/>
      <c r="Y204" s="1844"/>
      <c r="Z204" s="1845"/>
      <c r="AA204" s="1843" t="str">
        <f>IF(COUNTIF(AA203:AG203,"")&gt;=7,"",IF(COUNTIF(AA203:AG203,"●")&gt;=2,"OK","OUT"))</f>
        <v/>
      </c>
      <c r="AB204" s="1844"/>
      <c r="AC204" s="1844"/>
      <c r="AD204" s="1844"/>
      <c r="AE204" s="1844"/>
      <c r="AF204" s="1844"/>
      <c r="AG204" s="1845"/>
      <c r="AH204" s="1843" t="str">
        <f>IF(COUNTIF(AH203:AN203,"")&gt;=7,"",IF(COUNTIF(AH203:AN203,"●")&gt;=2,"OK","OUT"))</f>
        <v/>
      </c>
      <c r="AI204" s="1844"/>
      <c r="AJ204" s="1844"/>
      <c r="AK204" s="1844"/>
      <c r="AL204" s="1844"/>
      <c r="AM204" s="1844"/>
      <c r="AN204" s="1845"/>
      <c r="AO204" s="1176"/>
      <c r="AP204" s="779"/>
      <c r="AQ204" s="780"/>
      <c r="AS204" s="1841"/>
      <c r="AT204" s="773" t="s">
        <v>1957</v>
      </c>
      <c r="AU204" s="1162" t="str">
        <f>IF(COUNTIF(D204:AO204,"OUT")&gt;=1,"OUT","OK")</f>
        <v>OK</v>
      </c>
      <c r="AV204" s="1153"/>
      <c r="AX204" s="752"/>
      <c r="AY204" s="752"/>
      <c r="AZ204" s="752"/>
      <c r="BB204" s="778" t="s">
        <v>1956</v>
      </c>
      <c r="BC204" s="1846"/>
      <c r="BD204" s="1848"/>
      <c r="BE204" s="1843" t="str">
        <f>IF(COUNTIF(BE203:BK203,"")&gt;=7,"",IF(COUNTIF(BE203:BK203,"●")&gt;=2,"OK","OUT"))</f>
        <v/>
      </c>
      <c r="BF204" s="1844"/>
      <c r="BG204" s="1844"/>
      <c r="BH204" s="1844"/>
      <c r="BI204" s="1844"/>
      <c r="BJ204" s="1844"/>
      <c r="BK204" s="1845"/>
      <c r="BL204" s="1843" t="str">
        <f>IF(COUNTIF(BL203:BR203,"")&gt;=7,"",IF(COUNTIF(BL203:BR203,"●")&gt;=2,"OK","OUT"))</f>
        <v/>
      </c>
      <c r="BM204" s="1844"/>
      <c r="BN204" s="1844"/>
      <c r="BO204" s="1844"/>
      <c r="BP204" s="1844"/>
      <c r="BQ204" s="1844"/>
      <c r="BR204" s="1845"/>
      <c r="BS204" s="1843" t="str">
        <f>IF(COUNTIF(BS203:BY203,"")&gt;=7,"",IF(COUNTIF(BS203:BY203,"●")&gt;=2,"OK","OUT"))</f>
        <v/>
      </c>
      <c r="BT204" s="1844"/>
      <c r="BU204" s="1844"/>
      <c r="BV204" s="1844"/>
      <c r="BW204" s="1844"/>
      <c r="BX204" s="1844"/>
      <c r="BY204" s="1845"/>
      <c r="BZ204" s="1843" t="str">
        <f>IF(COUNTIF(BZ203:CF203,"")&gt;=7,"",IF(COUNTIF(BZ203:CF203,"●")&gt;=2,"OK","OUT"))</f>
        <v/>
      </c>
      <c r="CA204" s="1844"/>
      <c r="CB204" s="1844"/>
      <c r="CC204" s="1844"/>
      <c r="CD204" s="1844"/>
      <c r="CE204" s="1844"/>
      <c r="CF204" s="1845"/>
      <c r="CG204" s="1843" t="str">
        <f>IF(COUNTIF(CG203:CM203,"")&gt;=7,"",IF(COUNTIF(CG203:CM203,"●")&gt;=2,"OK","OUT"))</f>
        <v/>
      </c>
      <c r="CH204" s="1844"/>
      <c r="CI204" s="1844"/>
      <c r="CJ204" s="1844"/>
      <c r="CK204" s="1844"/>
      <c r="CL204" s="1844"/>
      <c r="CM204" s="1845"/>
      <c r="CN204" s="1183"/>
      <c r="CO204" s="779"/>
      <c r="CP204" s="780"/>
      <c r="CR204" s="1841"/>
      <c r="CS204" s="773" t="s">
        <v>1957</v>
      </c>
      <c r="CT204" s="1162" t="str">
        <f>IF(COUNTIF(BC204:CN204,"OUT")&gt;=1,"OUT","OK")</f>
        <v>OK</v>
      </c>
      <c r="CU204" s="1153"/>
      <c r="CV204" s="1142"/>
      <c r="CX204" s="778" t="s">
        <v>1956</v>
      </c>
      <c r="CY204" s="1846"/>
      <c r="CZ204" s="1848"/>
      <c r="DA204" s="1843" t="str">
        <f>IF(COUNTIF(DA203:DG203,"")&gt;=7,"",IF(COUNTIF(DA203:DG203,"●")&gt;=2,"OK","OUT"))</f>
        <v/>
      </c>
      <c r="DB204" s="1844"/>
      <c r="DC204" s="1844"/>
      <c r="DD204" s="1844"/>
      <c r="DE204" s="1844"/>
      <c r="DF204" s="1844"/>
      <c r="DG204" s="1845"/>
      <c r="DH204" s="1843" t="str">
        <f>IF(COUNTIF(DH203:DN203,"")&gt;=7,"",IF(COUNTIF(DH203:DN203,"●")&gt;=2,"OK","OUT"))</f>
        <v/>
      </c>
      <c r="DI204" s="1844"/>
      <c r="DJ204" s="1844"/>
      <c r="DK204" s="1844"/>
      <c r="DL204" s="1844"/>
      <c r="DM204" s="1844"/>
      <c r="DN204" s="1845"/>
      <c r="DO204" s="1843" t="str">
        <f>IF(COUNTIF(DO203:DU203,"")&gt;=7,"",IF(COUNTIF(DO203:DU203,"●")&gt;=2,"OK","OUT"))</f>
        <v/>
      </c>
      <c r="DP204" s="1844"/>
      <c r="DQ204" s="1844"/>
      <c r="DR204" s="1844"/>
      <c r="DS204" s="1844"/>
      <c r="DT204" s="1844"/>
      <c r="DU204" s="1845"/>
      <c r="DV204" s="1843" t="str">
        <f>IF(COUNTIF(DV203:EB203,"")&gt;=7,"",IF(COUNTIF(DV203:EB203,"●")&gt;=2,"OK","OUT"))</f>
        <v/>
      </c>
      <c r="DW204" s="1844"/>
      <c r="DX204" s="1844"/>
      <c r="DY204" s="1844"/>
      <c r="DZ204" s="1844"/>
      <c r="EA204" s="1844"/>
      <c r="EB204" s="1845"/>
      <c r="EC204" s="1843" t="str">
        <f>IF(COUNTIF(EC203:EI203,"")&gt;=7,"",IF(COUNTIF(EC203:EI203,"●")&gt;=2,"OK","OUT"))</f>
        <v/>
      </c>
      <c r="ED204" s="1844"/>
      <c r="EE204" s="1844"/>
      <c r="EF204" s="1844"/>
      <c r="EG204" s="1844"/>
      <c r="EH204" s="1844"/>
      <c r="EI204" s="1845"/>
      <c r="EJ204" s="1183"/>
      <c r="EK204" s="779"/>
      <c r="EL204" s="780"/>
      <c r="EN204" s="1841"/>
      <c r="EO204" s="773" t="s">
        <v>1957</v>
      </c>
      <c r="EP204" s="1162" t="str">
        <f>IF(COUNTIF(CY204:EJ204,"OUT")&gt;=1,"OUT","OK")</f>
        <v>OK</v>
      </c>
      <c r="EQ204" s="1153"/>
      <c r="ER204" s="752"/>
      <c r="ES204" s="752"/>
      <c r="ET204" s="752"/>
      <c r="EU204" s="752"/>
      <c r="EV204" s="752"/>
      <c r="EW204" s="752"/>
    </row>
    <row r="205" spans="1:153" ht="14.25" customHeight="1" thickBot="1">
      <c r="A205" s="1142" t="str">
        <f t="shared" si="2694"/>
        <v>対象期間</v>
      </c>
      <c r="AX205" s="708"/>
      <c r="AY205" s="708"/>
      <c r="AZ205" s="708"/>
      <c r="CV205" s="1142"/>
      <c r="ER205" s="708"/>
      <c r="ES205" s="708"/>
      <c r="ET205" s="708"/>
      <c r="EU205" s="708"/>
      <c r="EV205" s="708"/>
      <c r="EW205" s="708"/>
    </row>
    <row r="206" spans="1:153" ht="11.25" customHeight="1">
      <c r="A206" s="1141" t="s">
        <v>1953</v>
      </c>
      <c r="C206" s="753"/>
      <c r="D206" s="754"/>
      <c r="E206" s="754"/>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5"/>
      <c r="AS206" s="756"/>
      <c r="AT206" s="756"/>
      <c r="AU206" s="756"/>
      <c r="AV206" s="756"/>
      <c r="AW206" s="757"/>
      <c r="AX206" s="708"/>
      <c r="AY206" s="708"/>
      <c r="AZ206" s="708"/>
      <c r="BB206" s="753"/>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c r="CB206" s="754"/>
      <c r="CC206" s="754"/>
      <c r="CD206" s="754"/>
      <c r="CE206" s="754"/>
      <c r="CF206" s="754"/>
      <c r="CG206" s="754"/>
      <c r="CH206" s="754"/>
      <c r="CI206" s="754"/>
      <c r="CJ206" s="754"/>
      <c r="CK206" s="754"/>
      <c r="CL206" s="754"/>
      <c r="CM206" s="754"/>
      <c r="CN206" s="754"/>
      <c r="CO206" s="754"/>
      <c r="CP206" s="754"/>
      <c r="CQ206" s="755"/>
      <c r="CR206" s="756"/>
      <c r="CS206" s="756"/>
      <c r="CT206" s="756"/>
      <c r="CU206" s="756"/>
      <c r="CV206" s="1141"/>
      <c r="CX206" s="753"/>
      <c r="CY206" s="754"/>
      <c r="CZ206" s="754"/>
      <c r="DA206" s="754"/>
      <c r="DB206" s="754"/>
      <c r="DC206" s="754"/>
      <c r="DD206" s="754"/>
      <c r="DE206" s="754"/>
      <c r="DF206" s="754"/>
      <c r="DG206" s="754"/>
      <c r="DH206" s="754"/>
      <c r="DI206" s="754"/>
      <c r="DJ206" s="754"/>
      <c r="DK206" s="754"/>
      <c r="DL206" s="754"/>
      <c r="DM206" s="754"/>
      <c r="DN206" s="754"/>
      <c r="DO206" s="754"/>
      <c r="DP206" s="754"/>
      <c r="DQ206" s="754"/>
      <c r="DR206" s="754"/>
      <c r="DS206" s="754"/>
      <c r="DT206" s="754"/>
      <c r="DU206" s="754"/>
      <c r="DV206" s="754"/>
      <c r="DW206" s="754"/>
      <c r="DX206" s="754"/>
      <c r="DY206" s="754"/>
      <c r="DZ206" s="754"/>
      <c r="EA206" s="754"/>
      <c r="EB206" s="754"/>
      <c r="EC206" s="754"/>
      <c r="ED206" s="754"/>
      <c r="EE206" s="754"/>
      <c r="EF206" s="754"/>
      <c r="EG206" s="754"/>
      <c r="EH206" s="754"/>
      <c r="EI206" s="754"/>
      <c r="EJ206" s="754"/>
      <c r="EK206" s="754"/>
      <c r="EL206" s="754"/>
      <c r="EM206" s="755"/>
      <c r="EN206" s="756"/>
      <c r="EO206" s="756"/>
      <c r="EP206" s="756"/>
      <c r="EQ206" s="756"/>
      <c r="ER206" s="708"/>
      <c r="ES206" s="708"/>
      <c r="ET206" s="708"/>
      <c r="EU206" s="708"/>
      <c r="EV206" s="708"/>
      <c r="EW206" s="708"/>
    </row>
    <row r="207" spans="1:153" ht="21.75" customHeight="1">
      <c r="A207" s="1141" t="s">
        <v>1953</v>
      </c>
      <c r="C207" s="782" t="s">
        <v>931</v>
      </c>
      <c r="D207" s="771"/>
      <c r="E207" s="771"/>
      <c r="F207" s="771"/>
      <c r="G207" s="771"/>
      <c r="H207" s="771"/>
      <c r="I207" s="771"/>
      <c r="J207" s="771"/>
      <c r="K207" s="771"/>
      <c r="L207" s="771"/>
      <c r="M207" s="771"/>
      <c r="N207" s="771"/>
      <c r="O207" s="771"/>
      <c r="P207" s="771"/>
      <c r="Q207" s="771"/>
      <c r="R207" s="771"/>
      <c r="S207" s="771"/>
      <c r="T207" s="771"/>
      <c r="U207" s="771"/>
      <c r="V207" s="771"/>
      <c r="W207" s="771"/>
      <c r="X207" s="771"/>
      <c r="Y207" s="771"/>
      <c r="Z207" s="771"/>
      <c r="AA207" s="771"/>
      <c r="AB207" s="771"/>
      <c r="AC207" s="771"/>
      <c r="AD207" s="771"/>
      <c r="AE207" s="771"/>
      <c r="AF207" s="771"/>
      <c r="AG207" s="771"/>
      <c r="AH207" s="771"/>
      <c r="AI207" s="771"/>
      <c r="AJ207" s="771"/>
      <c r="AK207" s="771"/>
      <c r="AL207" s="771"/>
      <c r="AM207" s="771"/>
      <c r="AN207" s="771"/>
      <c r="AO207" s="771"/>
      <c r="AP207" s="771"/>
      <c r="AQ207" s="771"/>
      <c r="AR207" s="758"/>
      <c r="AS207" s="707" t="s">
        <v>932</v>
      </c>
      <c r="AW207" s="759"/>
      <c r="AX207" s="708"/>
      <c r="AY207" s="708"/>
      <c r="AZ207" s="708"/>
      <c r="BB207" s="782" t="s">
        <v>931</v>
      </c>
      <c r="BC207" s="771"/>
      <c r="BD207" s="771"/>
      <c r="BE207" s="771"/>
      <c r="BF207" s="771"/>
      <c r="BG207" s="771"/>
      <c r="BH207" s="771"/>
      <c r="BI207" s="771"/>
      <c r="BJ207" s="771"/>
      <c r="BK207" s="771"/>
      <c r="BL207" s="771"/>
      <c r="BM207" s="771"/>
      <c r="BN207" s="771"/>
      <c r="BO207" s="771"/>
      <c r="BP207" s="771"/>
      <c r="BQ207" s="771"/>
      <c r="BR207" s="771"/>
      <c r="BS207" s="771"/>
      <c r="BT207" s="771"/>
      <c r="BU207" s="771"/>
      <c r="BV207" s="771"/>
      <c r="BW207" s="771"/>
      <c r="BX207" s="771"/>
      <c r="BY207" s="771"/>
      <c r="BZ207" s="771"/>
      <c r="CA207" s="771"/>
      <c r="CB207" s="771"/>
      <c r="CC207" s="771"/>
      <c r="CD207" s="771"/>
      <c r="CE207" s="771"/>
      <c r="CF207" s="771"/>
      <c r="CG207" s="771"/>
      <c r="CH207" s="771"/>
      <c r="CI207" s="771"/>
      <c r="CJ207" s="771"/>
      <c r="CK207" s="771"/>
      <c r="CL207" s="771"/>
      <c r="CM207" s="771"/>
      <c r="CN207" s="771"/>
      <c r="CO207" s="771"/>
      <c r="CP207" s="771"/>
      <c r="CQ207" s="758"/>
      <c r="CR207" s="707" t="s">
        <v>932</v>
      </c>
      <c r="CV207" s="1141"/>
      <c r="CX207" s="782" t="s">
        <v>931</v>
      </c>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58"/>
      <c r="EN207" s="707" t="s">
        <v>932</v>
      </c>
      <c r="ER207" s="708"/>
      <c r="ES207" s="708"/>
      <c r="ET207" s="708"/>
      <c r="EU207" s="708"/>
      <c r="EV207" s="708"/>
      <c r="EW207" s="708"/>
    </row>
    <row r="208" spans="1:153" ht="20.100000000000001" customHeight="1">
      <c r="A208" s="1141" t="s">
        <v>1953</v>
      </c>
      <c r="C208" s="1850" t="s">
        <v>1958</v>
      </c>
      <c r="D208" s="1850"/>
      <c r="E208" s="1850"/>
      <c r="F208" s="1850"/>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c r="AL208" s="1850"/>
      <c r="AM208" s="1850"/>
      <c r="AN208" s="1850"/>
      <c r="AO208" s="1850"/>
      <c r="AP208" s="1850"/>
      <c r="AQ208" s="1850"/>
      <c r="AR208" s="758"/>
      <c r="AS208" s="1849" t="s">
        <v>920</v>
      </c>
      <c r="AT208" s="760" t="s">
        <v>933</v>
      </c>
      <c r="AU208" s="761">
        <f>SUM(AU14,AU22,AU30,AU38,AU46,AU54,AU62,AU70,AU78,AU86,AU94,AU102,AU110,AU118,AU126,AU134,AU142,AU150,AU158,AU166,AU174,AU182,AU190,AU198)</f>
        <v>743</v>
      </c>
      <c r="AW208" s="759"/>
      <c r="AX208" s="708"/>
      <c r="AY208" s="708"/>
      <c r="AZ208" s="708"/>
      <c r="BB208" s="1850" t="s">
        <v>1958</v>
      </c>
      <c r="BC208" s="1850"/>
      <c r="BD208" s="1850"/>
      <c r="BE208" s="1850"/>
      <c r="BF208" s="1850"/>
      <c r="BG208" s="1850"/>
      <c r="BH208" s="1850"/>
      <c r="BI208" s="1850"/>
      <c r="BJ208" s="1850"/>
      <c r="BK208" s="1850"/>
      <c r="BL208" s="1850"/>
      <c r="BM208" s="1850"/>
      <c r="BN208" s="1850"/>
      <c r="BO208" s="1850"/>
      <c r="BP208" s="1850"/>
      <c r="BQ208" s="1850"/>
      <c r="BR208" s="1850"/>
      <c r="BS208" s="1850"/>
      <c r="BT208" s="1850"/>
      <c r="BU208" s="1850"/>
      <c r="BV208" s="1850"/>
      <c r="BW208" s="1850"/>
      <c r="BX208" s="1850"/>
      <c r="BY208" s="1850"/>
      <c r="BZ208" s="1850"/>
      <c r="CA208" s="1850"/>
      <c r="CB208" s="1850"/>
      <c r="CC208" s="1850"/>
      <c r="CD208" s="1850"/>
      <c r="CE208" s="1850"/>
      <c r="CF208" s="1850"/>
      <c r="CG208" s="1850"/>
      <c r="CH208" s="1850"/>
      <c r="CI208" s="1850"/>
      <c r="CJ208" s="1850"/>
      <c r="CK208" s="1850"/>
      <c r="CL208" s="1850"/>
      <c r="CM208" s="1850"/>
      <c r="CN208" s="1850"/>
      <c r="CO208" s="1850"/>
      <c r="CP208" s="1850"/>
      <c r="CQ208" s="758"/>
      <c r="CR208" s="1849" t="s">
        <v>920</v>
      </c>
      <c r="CS208" s="760" t="s">
        <v>933</v>
      </c>
      <c r="CT208" s="761">
        <f>SUM(CT14,CT22,CT30,CT38,CT46,CT54,CT62,CT70,CT78,CT86,CT94,CT102,CT110,CT118,CT126,CT134,CT142,CT150,CT158,CT166,CT174,CT182,CT190,CT198)</f>
        <v>671</v>
      </c>
      <c r="CV208" s="1141" t="s">
        <v>1953</v>
      </c>
      <c r="CX208" s="1850" t="s">
        <v>1958</v>
      </c>
      <c r="CY208" s="1850"/>
      <c r="CZ208" s="1850"/>
      <c r="DA208" s="1850"/>
      <c r="DB208" s="1850"/>
      <c r="DC208" s="1850"/>
      <c r="DD208" s="1850"/>
      <c r="DE208" s="1850"/>
      <c r="DF208" s="1850"/>
      <c r="DG208" s="1850"/>
      <c r="DH208" s="1850"/>
      <c r="DI208" s="1850"/>
      <c r="DJ208" s="1850"/>
      <c r="DK208" s="1850"/>
      <c r="DL208" s="1850"/>
      <c r="DM208" s="1850"/>
      <c r="DN208" s="1850"/>
      <c r="DO208" s="1850"/>
      <c r="DP208" s="1850"/>
      <c r="DQ208" s="1850"/>
      <c r="DR208" s="1850"/>
      <c r="DS208" s="1850"/>
      <c r="DT208" s="1850"/>
      <c r="DU208" s="1850"/>
      <c r="DV208" s="1850"/>
      <c r="DW208" s="1850"/>
      <c r="DX208" s="1850"/>
      <c r="DY208" s="1850"/>
      <c r="DZ208" s="1850"/>
      <c r="EA208" s="1850"/>
      <c r="EB208" s="1850"/>
      <c r="EC208" s="1850"/>
      <c r="ED208" s="1850"/>
      <c r="EE208" s="1850"/>
      <c r="EF208" s="1850"/>
      <c r="EG208" s="1850"/>
      <c r="EH208" s="1850"/>
      <c r="EI208" s="1850"/>
      <c r="EJ208" s="1850"/>
      <c r="EK208" s="1850"/>
      <c r="EL208" s="1850"/>
      <c r="EM208" s="758"/>
      <c r="EN208" s="1849" t="s">
        <v>920</v>
      </c>
      <c r="EO208" s="760" t="s">
        <v>933</v>
      </c>
      <c r="EP208" s="761">
        <f>SUM(EP14,EP22,EP30,EP38,EP46,EP54,EP62,EP70,EP78,EP86,EP94,EP102,EP110,EP118,EP126,EP134,EP142,EP150,EP158,EP166,EP174,EP182,EP190,EP198)</f>
        <v>671</v>
      </c>
      <c r="ER208" s="708"/>
      <c r="ES208" s="708"/>
      <c r="ET208" s="708"/>
      <c r="EU208" s="708"/>
      <c r="EV208" s="708"/>
      <c r="EW208" s="708"/>
    </row>
    <row r="209" spans="1:153" ht="20.100000000000001" customHeight="1">
      <c r="A209" s="1141" t="s">
        <v>1953</v>
      </c>
      <c r="C209" s="1850"/>
      <c r="D209" s="1850"/>
      <c r="E209" s="1850"/>
      <c r="F209" s="1850"/>
      <c r="G209" s="1850"/>
      <c r="H209" s="1850"/>
      <c r="I209" s="1850"/>
      <c r="J209" s="1850"/>
      <c r="K209" s="1850"/>
      <c r="L209" s="1850"/>
      <c r="M209" s="1850"/>
      <c r="N209" s="1850"/>
      <c r="O209" s="1850"/>
      <c r="P209" s="1850"/>
      <c r="Q209" s="1850"/>
      <c r="R209" s="1850"/>
      <c r="S209" s="1850"/>
      <c r="T209" s="1850"/>
      <c r="U209" s="1850"/>
      <c r="V209" s="1850"/>
      <c r="W209" s="1850"/>
      <c r="X209" s="1850"/>
      <c r="Y209" s="1850"/>
      <c r="Z209" s="1850"/>
      <c r="AA209" s="1850"/>
      <c r="AB209" s="1850"/>
      <c r="AC209" s="1850"/>
      <c r="AD209" s="1850"/>
      <c r="AE209" s="1850"/>
      <c r="AF209" s="1850"/>
      <c r="AG209" s="1850"/>
      <c r="AH209" s="1850"/>
      <c r="AI209" s="1850"/>
      <c r="AJ209" s="1850"/>
      <c r="AK209" s="1850"/>
      <c r="AL209" s="1850"/>
      <c r="AM209" s="1850"/>
      <c r="AN209" s="1850"/>
      <c r="AO209" s="1850"/>
      <c r="AP209" s="1850"/>
      <c r="AQ209" s="1850"/>
      <c r="AR209" s="762"/>
      <c r="AS209" s="1849"/>
      <c r="AT209" s="760" t="s">
        <v>934</v>
      </c>
      <c r="AU209" s="761">
        <f>SUM(AU15,AU23,AU31,AU39,AU47,AU55,AU63,AU71,AU79,AU87,AU95,AU103)</f>
        <v>0</v>
      </c>
      <c r="AW209" s="759"/>
      <c r="AX209" s="708"/>
      <c r="AY209" s="708"/>
      <c r="AZ209" s="708"/>
      <c r="BB209" s="1850"/>
      <c r="BC209" s="1850"/>
      <c r="BD209" s="1850"/>
      <c r="BE209" s="1850"/>
      <c r="BF209" s="1850"/>
      <c r="BG209" s="1850"/>
      <c r="BH209" s="1850"/>
      <c r="BI209" s="1850"/>
      <c r="BJ209" s="1850"/>
      <c r="BK209" s="1850"/>
      <c r="BL209" s="1850"/>
      <c r="BM209" s="1850"/>
      <c r="BN209" s="1850"/>
      <c r="BO209" s="1850"/>
      <c r="BP209" s="1850"/>
      <c r="BQ209" s="1850"/>
      <c r="BR209" s="1850"/>
      <c r="BS209" s="1850"/>
      <c r="BT209" s="1850"/>
      <c r="BU209" s="1850"/>
      <c r="BV209" s="1850"/>
      <c r="BW209" s="1850"/>
      <c r="BX209" s="1850"/>
      <c r="BY209" s="1850"/>
      <c r="BZ209" s="1850"/>
      <c r="CA209" s="1850"/>
      <c r="CB209" s="1850"/>
      <c r="CC209" s="1850"/>
      <c r="CD209" s="1850"/>
      <c r="CE209" s="1850"/>
      <c r="CF209" s="1850"/>
      <c r="CG209" s="1850"/>
      <c r="CH209" s="1850"/>
      <c r="CI209" s="1850"/>
      <c r="CJ209" s="1850"/>
      <c r="CK209" s="1850"/>
      <c r="CL209" s="1850"/>
      <c r="CM209" s="1850"/>
      <c r="CN209" s="1850"/>
      <c r="CO209" s="1850"/>
      <c r="CP209" s="1850"/>
      <c r="CQ209" s="762"/>
      <c r="CR209" s="1849"/>
      <c r="CS209" s="760" t="s">
        <v>934</v>
      </c>
      <c r="CT209" s="761">
        <f>SUM(CT15,CT23,CT31,CT39,CT47,CT55,CT63,CT71,CT79,CT87,CT95,CT103)</f>
        <v>89</v>
      </c>
      <c r="CV209" s="1141" t="s">
        <v>1953</v>
      </c>
      <c r="CX209" s="1850"/>
      <c r="CY209" s="1850"/>
      <c r="CZ209" s="1850"/>
      <c r="DA209" s="1850"/>
      <c r="DB209" s="1850"/>
      <c r="DC209" s="1850"/>
      <c r="DD209" s="1850"/>
      <c r="DE209" s="1850"/>
      <c r="DF209" s="1850"/>
      <c r="DG209" s="1850"/>
      <c r="DH209" s="1850"/>
      <c r="DI209" s="1850"/>
      <c r="DJ209" s="1850"/>
      <c r="DK209" s="1850"/>
      <c r="DL209" s="1850"/>
      <c r="DM209" s="1850"/>
      <c r="DN209" s="1850"/>
      <c r="DO209" s="1850"/>
      <c r="DP209" s="1850"/>
      <c r="DQ209" s="1850"/>
      <c r="DR209" s="1850"/>
      <c r="DS209" s="1850"/>
      <c r="DT209" s="1850"/>
      <c r="DU209" s="1850"/>
      <c r="DV209" s="1850"/>
      <c r="DW209" s="1850"/>
      <c r="DX209" s="1850"/>
      <c r="DY209" s="1850"/>
      <c r="DZ209" s="1850"/>
      <c r="EA209" s="1850"/>
      <c r="EB209" s="1850"/>
      <c r="EC209" s="1850"/>
      <c r="ED209" s="1850"/>
      <c r="EE209" s="1850"/>
      <c r="EF209" s="1850"/>
      <c r="EG209" s="1850"/>
      <c r="EH209" s="1850"/>
      <c r="EI209" s="1850"/>
      <c r="EJ209" s="1850"/>
      <c r="EK209" s="1850"/>
      <c r="EL209" s="1850"/>
      <c r="EM209" s="762"/>
      <c r="EN209" s="1849"/>
      <c r="EO209" s="760" t="s">
        <v>934</v>
      </c>
      <c r="EP209" s="761">
        <f>SUM(EP15,EP23,EP31,EP39,EP47,EP55,EP63,EP71,EP79,EP87,EP95,EP103)</f>
        <v>89</v>
      </c>
      <c r="ER209" s="708"/>
      <c r="ES209" s="708"/>
      <c r="ET209" s="708"/>
      <c r="EU209" s="708"/>
      <c r="EV209" s="708"/>
      <c r="EW209" s="708"/>
    </row>
    <row r="210" spans="1:153" ht="20.100000000000001" customHeight="1">
      <c r="A210" s="1141" t="s">
        <v>1953</v>
      </c>
      <c r="C210" s="783" t="s">
        <v>935</v>
      </c>
      <c r="D210" s="783"/>
      <c r="E210" s="783"/>
      <c r="F210" s="783"/>
      <c r="G210" s="783"/>
      <c r="H210" s="783"/>
      <c r="I210" s="783"/>
      <c r="J210" s="783"/>
      <c r="K210" s="783"/>
      <c r="L210" s="783"/>
      <c r="M210" s="783"/>
      <c r="N210" s="783"/>
      <c r="O210" s="783"/>
      <c r="P210" s="783"/>
      <c r="Q210" s="783"/>
      <c r="R210" s="783"/>
      <c r="S210" s="783"/>
      <c r="T210" s="783"/>
      <c r="U210" s="783"/>
      <c r="V210" s="783"/>
      <c r="W210" s="783"/>
      <c r="X210" s="783"/>
      <c r="Y210" s="783"/>
      <c r="Z210" s="783"/>
      <c r="AA210" s="783"/>
      <c r="AB210" s="783"/>
      <c r="AC210" s="783"/>
      <c r="AD210" s="783"/>
      <c r="AE210" s="783"/>
      <c r="AF210" s="783"/>
      <c r="AG210" s="783"/>
      <c r="AH210" s="783"/>
      <c r="AI210" s="783"/>
      <c r="AJ210" s="783"/>
      <c r="AK210" s="783"/>
      <c r="AL210" s="783"/>
      <c r="AM210" s="783"/>
      <c r="AN210" s="783"/>
      <c r="AO210" s="783"/>
      <c r="AP210" s="783"/>
      <c r="AQ210" s="783"/>
      <c r="AR210" s="763"/>
      <c r="AS210" s="1849"/>
      <c r="AT210" s="764" t="s">
        <v>925</v>
      </c>
      <c r="AU210" s="740">
        <f>IFERROR(+AU209/AU208,"")</f>
        <v>0</v>
      </c>
      <c r="AV210" s="765" t="str">
        <f>IF(AU210="","",IF(AU210&gt;=0.285,"4週8休以上",IF(AU210&gt;=0.25,"4週7休以上4週8休未満",IF(AU210&gt;=0.214,"4週6休以上4週7休未満",IF(0.214&gt;AU210,"4週6休未満")))))</f>
        <v>4週6休未満</v>
      </c>
      <c r="AW210" s="759"/>
      <c r="AX210" s="708"/>
      <c r="AY210" s="708"/>
      <c r="AZ210" s="708"/>
      <c r="BB210" s="783" t="s">
        <v>935</v>
      </c>
      <c r="BC210" s="783"/>
      <c r="BD210" s="783"/>
      <c r="BE210" s="783"/>
      <c r="BF210" s="783"/>
      <c r="BG210" s="783"/>
      <c r="BH210" s="783"/>
      <c r="BI210" s="783"/>
      <c r="BJ210" s="783"/>
      <c r="BK210" s="783"/>
      <c r="BL210" s="783"/>
      <c r="BM210" s="783"/>
      <c r="BN210" s="783"/>
      <c r="BO210" s="783"/>
      <c r="BP210" s="783"/>
      <c r="BQ210" s="783"/>
      <c r="BR210" s="783"/>
      <c r="BS210" s="783"/>
      <c r="BT210" s="783"/>
      <c r="BU210" s="783"/>
      <c r="BV210" s="783"/>
      <c r="BW210" s="783"/>
      <c r="BX210" s="783"/>
      <c r="BY210" s="783"/>
      <c r="BZ210" s="783"/>
      <c r="CA210" s="783"/>
      <c r="CB210" s="783"/>
      <c r="CC210" s="783"/>
      <c r="CD210" s="783"/>
      <c r="CE210" s="783"/>
      <c r="CF210" s="783"/>
      <c r="CG210" s="783"/>
      <c r="CH210" s="783"/>
      <c r="CI210" s="783"/>
      <c r="CJ210" s="783"/>
      <c r="CK210" s="783"/>
      <c r="CL210" s="783"/>
      <c r="CM210" s="783"/>
      <c r="CN210" s="783"/>
      <c r="CO210" s="783"/>
      <c r="CP210" s="783"/>
      <c r="CQ210" s="763"/>
      <c r="CR210" s="1849"/>
      <c r="CS210" s="764" t="s">
        <v>925</v>
      </c>
      <c r="CT210" s="740">
        <f>IFERROR(+CT209/CT208,"")</f>
        <v>0.13263785394932937</v>
      </c>
      <c r="CU210" s="765" t="str">
        <f>IF(CT210="","",IF(CT210&gt;=0.285,"4週8休以上",IF(CT210&gt;=0.25,"4週7休以上4週8休未満",IF(CT210&gt;=0.214,"4週6休以上4週7休未満",IF(0.214&gt;CT210,"4週6休未満")))))</f>
        <v>4週6休未満</v>
      </c>
      <c r="CV210" s="1141" t="s">
        <v>1953</v>
      </c>
      <c r="CX210" s="783" t="s">
        <v>935</v>
      </c>
      <c r="CY210" s="783"/>
      <c r="CZ210" s="783"/>
      <c r="DA210" s="783"/>
      <c r="DB210" s="783"/>
      <c r="DC210" s="783"/>
      <c r="DD210" s="783"/>
      <c r="DE210" s="783"/>
      <c r="DF210" s="783"/>
      <c r="DG210" s="783"/>
      <c r="DH210" s="783"/>
      <c r="DI210" s="783"/>
      <c r="DJ210" s="783"/>
      <c r="DK210" s="783"/>
      <c r="DL210" s="783"/>
      <c r="DM210" s="783"/>
      <c r="DN210" s="783"/>
      <c r="DO210" s="783"/>
      <c r="DP210" s="783"/>
      <c r="DQ210" s="783"/>
      <c r="DR210" s="783"/>
      <c r="DS210" s="783"/>
      <c r="DT210" s="783"/>
      <c r="DU210" s="783"/>
      <c r="DV210" s="783"/>
      <c r="DW210" s="783"/>
      <c r="DX210" s="783"/>
      <c r="DY210" s="783"/>
      <c r="DZ210" s="783"/>
      <c r="EA210" s="783"/>
      <c r="EB210" s="783"/>
      <c r="EC210" s="783"/>
      <c r="ED210" s="783"/>
      <c r="EE210" s="783"/>
      <c r="EF210" s="783"/>
      <c r="EG210" s="783"/>
      <c r="EH210" s="783"/>
      <c r="EI210" s="783"/>
      <c r="EJ210" s="783"/>
      <c r="EK210" s="783"/>
      <c r="EL210" s="783"/>
      <c r="EM210" s="763"/>
      <c r="EN210" s="1849"/>
      <c r="EO210" s="764" t="s">
        <v>925</v>
      </c>
      <c r="EP210" s="740">
        <f>IFERROR(+EP209/EP208,"")</f>
        <v>0.13263785394932937</v>
      </c>
      <c r="EQ210" s="765" t="str">
        <f>IF(EP210="","",IF(EP210&gt;=0.285,"4週8休以上",IF(EP210&gt;=0.25,"4週7休以上4週8休未満",IF(EP210&gt;=0.214,"4週6休以上4週7休未満",IF(0.214&gt;EP210,"4週6休未満")))))</f>
        <v>4週6休未満</v>
      </c>
      <c r="ER210" s="708"/>
      <c r="ES210" s="708"/>
      <c r="ET210" s="708"/>
      <c r="EU210" s="708"/>
      <c r="EV210" s="708"/>
      <c r="EW210" s="708"/>
    </row>
    <row r="211" spans="1:153" ht="20.100000000000001" customHeight="1">
      <c r="A211" s="1141" t="s">
        <v>1953</v>
      </c>
      <c r="C211" s="1856" t="s">
        <v>1959</v>
      </c>
      <c r="D211" s="1856"/>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1856"/>
      <c r="AD211" s="1856"/>
      <c r="AE211" s="1856"/>
      <c r="AF211" s="1856"/>
      <c r="AG211" s="1856"/>
      <c r="AH211" s="1856"/>
      <c r="AI211" s="1856"/>
      <c r="AJ211" s="1856"/>
      <c r="AK211" s="1856"/>
      <c r="AL211" s="1856"/>
      <c r="AM211" s="1856"/>
      <c r="AN211" s="1856"/>
      <c r="AO211" s="1856"/>
      <c r="AP211" s="1856"/>
      <c r="AQ211" s="1856"/>
      <c r="AR211" s="766"/>
      <c r="AS211" s="1849" t="s">
        <v>927</v>
      </c>
      <c r="AT211" s="760" t="s">
        <v>933</v>
      </c>
      <c r="AU211" s="761">
        <f>SUM(AU17,AU25,AU33,AU41,AU49,AU57,AU65,AU73,AU81,AU89,AU97,AU105,AU113,AU121,AU129,AU137,AU145,AU153,AU161,AU169,AU177,AU185,AU193,AU201)</f>
        <v>743</v>
      </c>
      <c r="AW211" s="759"/>
      <c r="AX211" s="708"/>
      <c r="AY211" s="708"/>
      <c r="AZ211" s="708"/>
      <c r="BB211" s="1856" t="s">
        <v>1959</v>
      </c>
      <c r="BC211" s="1856"/>
      <c r="BD211" s="1856"/>
      <c r="BE211" s="1856"/>
      <c r="BF211" s="1856"/>
      <c r="BG211" s="1856"/>
      <c r="BH211" s="1856"/>
      <c r="BI211" s="1856"/>
      <c r="BJ211" s="1856"/>
      <c r="BK211" s="1856"/>
      <c r="BL211" s="1856"/>
      <c r="BM211" s="1856"/>
      <c r="BN211" s="1856"/>
      <c r="BO211" s="1856"/>
      <c r="BP211" s="1856"/>
      <c r="BQ211" s="1856"/>
      <c r="BR211" s="1856"/>
      <c r="BS211" s="1856"/>
      <c r="BT211" s="1856"/>
      <c r="BU211" s="1856"/>
      <c r="BV211" s="1856"/>
      <c r="BW211" s="1856"/>
      <c r="BX211" s="1856"/>
      <c r="BY211" s="1856"/>
      <c r="BZ211" s="1856"/>
      <c r="CA211" s="1856"/>
      <c r="CB211" s="1856"/>
      <c r="CC211" s="1856"/>
      <c r="CD211" s="1856"/>
      <c r="CE211" s="1856"/>
      <c r="CF211" s="1856"/>
      <c r="CG211" s="1856"/>
      <c r="CH211" s="1856"/>
      <c r="CI211" s="1856"/>
      <c r="CJ211" s="1856"/>
      <c r="CK211" s="1856"/>
      <c r="CL211" s="1856"/>
      <c r="CM211" s="1856"/>
      <c r="CN211" s="1856"/>
      <c r="CO211" s="1856"/>
      <c r="CP211" s="1856"/>
      <c r="CQ211" s="766"/>
      <c r="CR211" s="1849" t="s">
        <v>927</v>
      </c>
      <c r="CS211" s="760" t="s">
        <v>933</v>
      </c>
      <c r="CT211" s="761">
        <f>SUM(CT17,CT25,CT33,CT41,CT49,CT57,CT65,CT73,CT81,CT89,CT97,CT105,CT113,CT121,CT129,CT137,CT145,CT153,CT161,CT169,CT177,CT185,CT193,CT201)</f>
        <v>702</v>
      </c>
      <c r="CV211" s="1141" t="s">
        <v>1953</v>
      </c>
      <c r="CX211" s="1856" t="s">
        <v>1959</v>
      </c>
      <c r="CY211" s="1856"/>
      <c r="CZ211" s="1856"/>
      <c r="DA211" s="1856"/>
      <c r="DB211" s="1856"/>
      <c r="DC211" s="1856"/>
      <c r="DD211" s="1856"/>
      <c r="DE211" s="1856"/>
      <c r="DF211" s="1856"/>
      <c r="DG211" s="1856"/>
      <c r="DH211" s="1856"/>
      <c r="DI211" s="1856"/>
      <c r="DJ211" s="1856"/>
      <c r="DK211" s="1856"/>
      <c r="DL211" s="1856"/>
      <c r="DM211" s="1856"/>
      <c r="DN211" s="1856"/>
      <c r="DO211" s="1856"/>
      <c r="DP211" s="1856"/>
      <c r="DQ211" s="1856"/>
      <c r="DR211" s="1856"/>
      <c r="DS211" s="1856"/>
      <c r="DT211" s="1856"/>
      <c r="DU211" s="1856"/>
      <c r="DV211" s="1856"/>
      <c r="DW211" s="1856"/>
      <c r="DX211" s="1856"/>
      <c r="DY211" s="1856"/>
      <c r="DZ211" s="1856"/>
      <c r="EA211" s="1856"/>
      <c r="EB211" s="1856"/>
      <c r="EC211" s="1856"/>
      <c r="ED211" s="1856"/>
      <c r="EE211" s="1856"/>
      <c r="EF211" s="1856"/>
      <c r="EG211" s="1856"/>
      <c r="EH211" s="1856"/>
      <c r="EI211" s="1856"/>
      <c r="EJ211" s="1856"/>
      <c r="EK211" s="1856"/>
      <c r="EL211" s="1856"/>
      <c r="EM211" s="766"/>
      <c r="EN211" s="1849" t="s">
        <v>927</v>
      </c>
      <c r="EO211" s="760" t="s">
        <v>933</v>
      </c>
      <c r="EP211" s="761">
        <f>SUM(EP17,EP25,EP33,EP41,EP49,EP57,EP65,EP73,EP81,EP89,EP97,EP105,EP113,EP121,EP129,EP137,EP145,EP153,EP161,EP169,EP177,EP185,EP193,EP201)</f>
        <v>671</v>
      </c>
      <c r="ER211" s="708"/>
      <c r="ES211" s="708"/>
      <c r="ET211" s="708"/>
      <c r="EU211" s="708"/>
      <c r="EV211" s="708"/>
      <c r="EW211" s="708"/>
    </row>
    <row r="212" spans="1:153" ht="20.100000000000001" customHeight="1">
      <c r="A212" s="1141" t="s">
        <v>1953</v>
      </c>
      <c r="C212" s="1856"/>
      <c r="D212" s="1856"/>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1856"/>
      <c r="AD212" s="1856"/>
      <c r="AE212" s="1856"/>
      <c r="AF212" s="1856"/>
      <c r="AG212" s="1856"/>
      <c r="AH212" s="1856"/>
      <c r="AI212" s="1856"/>
      <c r="AJ212" s="1856"/>
      <c r="AK212" s="1856"/>
      <c r="AL212" s="1856"/>
      <c r="AM212" s="1856"/>
      <c r="AN212" s="1856"/>
      <c r="AO212" s="1856"/>
      <c r="AP212" s="1856"/>
      <c r="AQ212" s="1856"/>
      <c r="AR212" s="762"/>
      <c r="AS212" s="1849"/>
      <c r="AT212" s="760" t="s">
        <v>934</v>
      </c>
      <c r="AU212" s="761">
        <f>SUM(AU18,AU26,AU34,AU42,AU50,AU58,AU66,AU74,AU82,AU90,AU98,AU106)</f>
        <v>0</v>
      </c>
      <c r="AW212" s="759"/>
      <c r="AX212" s="708"/>
      <c r="AY212" s="708"/>
      <c r="AZ212" s="708"/>
      <c r="BB212" s="1856"/>
      <c r="BC212" s="1856"/>
      <c r="BD212" s="1856"/>
      <c r="BE212" s="1856"/>
      <c r="BF212" s="1856"/>
      <c r="BG212" s="1856"/>
      <c r="BH212" s="1856"/>
      <c r="BI212" s="1856"/>
      <c r="BJ212" s="1856"/>
      <c r="BK212" s="1856"/>
      <c r="BL212" s="1856"/>
      <c r="BM212" s="1856"/>
      <c r="BN212" s="1856"/>
      <c r="BO212" s="1856"/>
      <c r="BP212" s="1856"/>
      <c r="BQ212" s="1856"/>
      <c r="BR212" s="1856"/>
      <c r="BS212" s="1856"/>
      <c r="BT212" s="1856"/>
      <c r="BU212" s="1856"/>
      <c r="BV212" s="1856"/>
      <c r="BW212" s="1856"/>
      <c r="BX212" s="1856"/>
      <c r="BY212" s="1856"/>
      <c r="BZ212" s="1856"/>
      <c r="CA212" s="1856"/>
      <c r="CB212" s="1856"/>
      <c r="CC212" s="1856"/>
      <c r="CD212" s="1856"/>
      <c r="CE212" s="1856"/>
      <c r="CF212" s="1856"/>
      <c r="CG212" s="1856"/>
      <c r="CH212" s="1856"/>
      <c r="CI212" s="1856"/>
      <c r="CJ212" s="1856"/>
      <c r="CK212" s="1856"/>
      <c r="CL212" s="1856"/>
      <c r="CM212" s="1856"/>
      <c r="CN212" s="1856"/>
      <c r="CO212" s="1856"/>
      <c r="CP212" s="1856"/>
      <c r="CQ212" s="762"/>
      <c r="CR212" s="1849"/>
      <c r="CS212" s="760" t="s">
        <v>934</v>
      </c>
      <c r="CT212" s="761">
        <f>SUM(CT18,CT26,CT34,CT42,CT50,CT58,CT66,CT74,CT82,CT90,CT98,CT106)</f>
        <v>0</v>
      </c>
      <c r="CV212" s="1141" t="s">
        <v>1953</v>
      </c>
      <c r="CX212" s="1856"/>
      <c r="CY212" s="1856"/>
      <c r="CZ212" s="1856"/>
      <c r="DA212" s="1856"/>
      <c r="DB212" s="1856"/>
      <c r="DC212" s="1856"/>
      <c r="DD212" s="1856"/>
      <c r="DE212" s="1856"/>
      <c r="DF212" s="1856"/>
      <c r="DG212" s="1856"/>
      <c r="DH212" s="1856"/>
      <c r="DI212" s="1856"/>
      <c r="DJ212" s="1856"/>
      <c r="DK212" s="1856"/>
      <c r="DL212" s="1856"/>
      <c r="DM212" s="1856"/>
      <c r="DN212" s="1856"/>
      <c r="DO212" s="1856"/>
      <c r="DP212" s="1856"/>
      <c r="DQ212" s="1856"/>
      <c r="DR212" s="1856"/>
      <c r="DS212" s="1856"/>
      <c r="DT212" s="1856"/>
      <c r="DU212" s="1856"/>
      <c r="DV212" s="1856"/>
      <c r="DW212" s="1856"/>
      <c r="DX212" s="1856"/>
      <c r="DY212" s="1856"/>
      <c r="DZ212" s="1856"/>
      <c r="EA212" s="1856"/>
      <c r="EB212" s="1856"/>
      <c r="EC212" s="1856"/>
      <c r="ED212" s="1856"/>
      <c r="EE212" s="1856"/>
      <c r="EF212" s="1856"/>
      <c r="EG212" s="1856"/>
      <c r="EH212" s="1856"/>
      <c r="EI212" s="1856"/>
      <c r="EJ212" s="1856"/>
      <c r="EK212" s="1856"/>
      <c r="EL212" s="1856"/>
      <c r="EM212" s="762"/>
      <c r="EN212" s="1849"/>
      <c r="EO212" s="760" t="s">
        <v>934</v>
      </c>
      <c r="EP212" s="761">
        <f>SUM(EP18,EP26,EP34,EP42,EP50,EP58,EP66,EP74,EP82,EP90,EP98,EP106)</f>
        <v>88</v>
      </c>
      <c r="ER212" s="708"/>
      <c r="ES212" s="708"/>
      <c r="ET212" s="708"/>
      <c r="EU212" s="708"/>
      <c r="EV212" s="708"/>
      <c r="EW212" s="708"/>
    </row>
    <row r="213" spans="1:153" ht="20.100000000000001" customHeight="1">
      <c r="A213" s="1141" t="s">
        <v>1953</v>
      </c>
      <c r="C213" s="1856"/>
      <c r="D213" s="1856"/>
      <c r="E213" s="1856"/>
      <c r="F213" s="1856"/>
      <c r="G213" s="1856"/>
      <c r="H213" s="1856"/>
      <c r="I213" s="1856"/>
      <c r="J213" s="1856"/>
      <c r="K213" s="1856"/>
      <c r="L213" s="1856"/>
      <c r="M213" s="1856"/>
      <c r="N213" s="1856"/>
      <c r="O213" s="1856"/>
      <c r="P213" s="1856"/>
      <c r="Q213" s="1856"/>
      <c r="R213" s="1856"/>
      <c r="S213" s="1856"/>
      <c r="T213" s="1856"/>
      <c r="U213" s="1856"/>
      <c r="V213" s="1856"/>
      <c r="W213" s="1856"/>
      <c r="X213" s="1856"/>
      <c r="Y213" s="1856"/>
      <c r="Z213" s="1856"/>
      <c r="AA213" s="1856"/>
      <c r="AB213" s="1856"/>
      <c r="AC213" s="1856"/>
      <c r="AD213" s="1856"/>
      <c r="AE213" s="1856"/>
      <c r="AF213" s="1856"/>
      <c r="AG213" s="1856"/>
      <c r="AH213" s="1856"/>
      <c r="AI213" s="1856"/>
      <c r="AJ213" s="1856"/>
      <c r="AK213" s="1856"/>
      <c r="AL213" s="1856"/>
      <c r="AM213" s="1856"/>
      <c r="AN213" s="1856"/>
      <c r="AO213" s="1856"/>
      <c r="AP213" s="1856"/>
      <c r="AQ213" s="1856"/>
      <c r="AR213" s="762"/>
      <c r="AS213" s="1849"/>
      <c r="AT213" s="764" t="s">
        <v>925</v>
      </c>
      <c r="AU213" s="740">
        <f>IFERROR(+AU212/AU211,"")</f>
        <v>0</v>
      </c>
      <c r="AV213" s="765" t="str">
        <f>IF(AU213="","",IF(AU213&gt;=0.285,"4週8休以上",IF(AU213&gt;=0.25,"4週7休以上4週8休未満",IF(AU213&gt;=0.214,"4週6休以上4週7休未満",IF(0.214&gt;AU213,"4週6休未満")))))</f>
        <v>4週6休未満</v>
      </c>
      <c r="AW213" s="759"/>
      <c r="AX213" s="708"/>
      <c r="AY213" s="708"/>
      <c r="AZ213" s="708"/>
      <c r="BB213" s="1856"/>
      <c r="BC213" s="1856"/>
      <c r="BD213" s="1856"/>
      <c r="BE213" s="1856"/>
      <c r="BF213" s="1856"/>
      <c r="BG213" s="1856"/>
      <c r="BH213" s="1856"/>
      <c r="BI213" s="1856"/>
      <c r="BJ213" s="1856"/>
      <c r="BK213" s="1856"/>
      <c r="BL213" s="1856"/>
      <c r="BM213" s="1856"/>
      <c r="BN213" s="1856"/>
      <c r="BO213" s="1856"/>
      <c r="BP213" s="1856"/>
      <c r="BQ213" s="1856"/>
      <c r="BR213" s="1856"/>
      <c r="BS213" s="1856"/>
      <c r="BT213" s="1856"/>
      <c r="BU213" s="1856"/>
      <c r="BV213" s="1856"/>
      <c r="BW213" s="1856"/>
      <c r="BX213" s="1856"/>
      <c r="BY213" s="1856"/>
      <c r="BZ213" s="1856"/>
      <c r="CA213" s="1856"/>
      <c r="CB213" s="1856"/>
      <c r="CC213" s="1856"/>
      <c r="CD213" s="1856"/>
      <c r="CE213" s="1856"/>
      <c r="CF213" s="1856"/>
      <c r="CG213" s="1856"/>
      <c r="CH213" s="1856"/>
      <c r="CI213" s="1856"/>
      <c r="CJ213" s="1856"/>
      <c r="CK213" s="1856"/>
      <c r="CL213" s="1856"/>
      <c r="CM213" s="1856"/>
      <c r="CN213" s="1856"/>
      <c r="CO213" s="1856"/>
      <c r="CP213" s="1856"/>
      <c r="CQ213" s="762"/>
      <c r="CR213" s="1849"/>
      <c r="CS213" s="764" t="s">
        <v>925</v>
      </c>
      <c r="CT213" s="740">
        <f>IFERROR(+CT212/CT211,"")</f>
        <v>0</v>
      </c>
      <c r="CU213" s="765" t="str">
        <f>IF(CT213="","",IF(CT213&gt;=0.285,"4週8休以上",IF(CT213&gt;=0.25,"4週7休以上4週8休未満",IF(CT213&gt;=0.214,"4週6休以上4週7休未満",IF(0.214&gt;CT213,"4週6休未満")))))</f>
        <v>4週6休未満</v>
      </c>
      <c r="CV213" s="1141" t="s">
        <v>1953</v>
      </c>
      <c r="CX213" s="1856"/>
      <c r="CY213" s="1856"/>
      <c r="CZ213" s="1856"/>
      <c r="DA213" s="1856"/>
      <c r="DB213" s="1856"/>
      <c r="DC213" s="1856"/>
      <c r="DD213" s="1856"/>
      <c r="DE213" s="1856"/>
      <c r="DF213" s="1856"/>
      <c r="DG213" s="1856"/>
      <c r="DH213" s="1856"/>
      <c r="DI213" s="1856"/>
      <c r="DJ213" s="1856"/>
      <c r="DK213" s="1856"/>
      <c r="DL213" s="1856"/>
      <c r="DM213" s="1856"/>
      <c r="DN213" s="1856"/>
      <c r="DO213" s="1856"/>
      <c r="DP213" s="1856"/>
      <c r="DQ213" s="1856"/>
      <c r="DR213" s="1856"/>
      <c r="DS213" s="1856"/>
      <c r="DT213" s="1856"/>
      <c r="DU213" s="1856"/>
      <c r="DV213" s="1856"/>
      <c r="DW213" s="1856"/>
      <c r="DX213" s="1856"/>
      <c r="DY213" s="1856"/>
      <c r="DZ213" s="1856"/>
      <c r="EA213" s="1856"/>
      <c r="EB213" s="1856"/>
      <c r="EC213" s="1856"/>
      <c r="ED213" s="1856"/>
      <c r="EE213" s="1856"/>
      <c r="EF213" s="1856"/>
      <c r="EG213" s="1856"/>
      <c r="EH213" s="1856"/>
      <c r="EI213" s="1856"/>
      <c r="EJ213" s="1856"/>
      <c r="EK213" s="1856"/>
      <c r="EL213" s="1856"/>
      <c r="EM213" s="762"/>
      <c r="EN213" s="1849"/>
      <c r="EO213" s="764" t="s">
        <v>925</v>
      </c>
      <c r="EP213" s="740">
        <f>IFERROR(+EP212/EP211,"")</f>
        <v>0.13114754098360656</v>
      </c>
      <c r="EQ213" s="765" t="str">
        <f>IF(EP213="","",IF(EP213&gt;=0.285,"4週8休以上",IF(EP213&gt;=0.25,"4週7休以上4週8休未満",IF(EP213&gt;=0.214,"4週6休以上4週7休未満",IF(0.214&gt;EP213,"4週6休未満")))))</f>
        <v>4週6休未満</v>
      </c>
      <c r="ER213" s="708"/>
      <c r="ES213" s="708"/>
      <c r="ET213" s="708"/>
      <c r="EU213" s="708"/>
      <c r="EV213" s="708"/>
      <c r="EW213" s="708"/>
    </row>
    <row r="214" spans="1:153" ht="17.25" customHeight="1" thickBot="1">
      <c r="A214" s="1141" t="s">
        <v>1953</v>
      </c>
      <c r="C214" s="1856"/>
      <c r="D214" s="1856"/>
      <c r="E214" s="1856"/>
      <c r="F214" s="1856"/>
      <c r="G214" s="1856"/>
      <c r="H214" s="1856"/>
      <c r="I214" s="1856"/>
      <c r="J214" s="1856"/>
      <c r="K214" s="1856"/>
      <c r="L214" s="1856"/>
      <c r="M214" s="1856"/>
      <c r="N214" s="1856"/>
      <c r="O214" s="1856"/>
      <c r="P214" s="1856"/>
      <c r="Q214" s="1856"/>
      <c r="R214" s="1856"/>
      <c r="S214" s="1856"/>
      <c r="T214" s="1856"/>
      <c r="U214" s="1856"/>
      <c r="V214" s="1856"/>
      <c r="W214" s="1856"/>
      <c r="X214" s="1856"/>
      <c r="Y214" s="1856"/>
      <c r="Z214" s="1856"/>
      <c r="AA214" s="1856"/>
      <c r="AB214" s="1856"/>
      <c r="AC214" s="1856"/>
      <c r="AD214" s="1856"/>
      <c r="AE214" s="1856"/>
      <c r="AF214" s="1856"/>
      <c r="AG214" s="1856"/>
      <c r="AH214" s="1856"/>
      <c r="AI214" s="1856"/>
      <c r="AJ214" s="1856"/>
      <c r="AK214" s="1856"/>
      <c r="AL214" s="1856"/>
      <c r="AM214" s="1856"/>
      <c r="AN214" s="1856"/>
      <c r="AO214" s="1856"/>
      <c r="AP214" s="1856"/>
      <c r="AQ214" s="1856"/>
      <c r="AR214" s="767"/>
      <c r="AS214" s="768"/>
      <c r="AT214" s="768"/>
      <c r="AU214" s="768"/>
      <c r="AV214" s="768"/>
      <c r="AW214" s="769"/>
      <c r="AX214" s="708"/>
      <c r="AY214" s="708"/>
      <c r="AZ214" s="708"/>
      <c r="BB214" s="1856"/>
      <c r="BC214" s="1856"/>
      <c r="BD214" s="1856"/>
      <c r="BE214" s="1856"/>
      <c r="BF214" s="1856"/>
      <c r="BG214" s="1856"/>
      <c r="BH214" s="1856"/>
      <c r="BI214" s="1856"/>
      <c r="BJ214" s="1856"/>
      <c r="BK214" s="1856"/>
      <c r="BL214" s="1856"/>
      <c r="BM214" s="1856"/>
      <c r="BN214" s="1856"/>
      <c r="BO214" s="1856"/>
      <c r="BP214" s="1856"/>
      <c r="BQ214" s="1856"/>
      <c r="BR214" s="1856"/>
      <c r="BS214" s="1856"/>
      <c r="BT214" s="1856"/>
      <c r="BU214" s="1856"/>
      <c r="BV214" s="1856"/>
      <c r="BW214" s="1856"/>
      <c r="BX214" s="1856"/>
      <c r="BY214" s="1856"/>
      <c r="BZ214" s="1856"/>
      <c r="CA214" s="1856"/>
      <c r="CB214" s="1856"/>
      <c r="CC214" s="1856"/>
      <c r="CD214" s="1856"/>
      <c r="CE214" s="1856"/>
      <c r="CF214" s="1856"/>
      <c r="CG214" s="1856"/>
      <c r="CH214" s="1856"/>
      <c r="CI214" s="1856"/>
      <c r="CJ214" s="1856"/>
      <c r="CK214" s="1856"/>
      <c r="CL214" s="1856"/>
      <c r="CM214" s="1856"/>
      <c r="CN214" s="1856"/>
      <c r="CO214" s="1856"/>
      <c r="CP214" s="1856"/>
      <c r="CQ214" s="767"/>
      <c r="CR214" s="768"/>
      <c r="CS214" s="768"/>
      <c r="CT214" s="768"/>
      <c r="CU214" s="768"/>
      <c r="CV214" s="1141" t="s">
        <v>1953</v>
      </c>
      <c r="CX214" s="1856"/>
      <c r="CY214" s="1856"/>
      <c r="CZ214" s="1856"/>
      <c r="DA214" s="1856"/>
      <c r="DB214" s="1856"/>
      <c r="DC214" s="1856"/>
      <c r="DD214" s="1856"/>
      <c r="DE214" s="1856"/>
      <c r="DF214" s="1856"/>
      <c r="DG214" s="1856"/>
      <c r="DH214" s="1856"/>
      <c r="DI214" s="1856"/>
      <c r="DJ214" s="1856"/>
      <c r="DK214" s="1856"/>
      <c r="DL214" s="1856"/>
      <c r="DM214" s="1856"/>
      <c r="DN214" s="1856"/>
      <c r="DO214" s="1856"/>
      <c r="DP214" s="1856"/>
      <c r="DQ214" s="1856"/>
      <c r="DR214" s="1856"/>
      <c r="DS214" s="1856"/>
      <c r="DT214" s="1856"/>
      <c r="DU214" s="1856"/>
      <c r="DV214" s="1856"/>
      <c r="DW214" s="1856"/>
      <c r="DX214" s="1856"/>
      <c r="DY214" s="1856"/>
      <c r="DZ214" s="1856"/>
      <c r="EA214" s="1856"/>
      <c r="EB214" s="1856"/>
      <c r="EC214" s="1856"/>
      <c r="ED214" s="1856"/>
      <c r="EE214" s="1856"/>
      <c r="EF214" s="1856"/>
      <c r="EG214" s="1856"/>
      <c r="EH214" s="1856"/>
      <c r="EI214" s="1856"/>
      <c r="EJ214" s="1856"/>
      <c r="EK214" s="1856"/>
      <c r="EL214" s="1856"/>
      <c r="EM214" s="767"/>
      <c r="EN214" s="768"/>
      <c r="EO214" s="768"/>
      <c r="EP214" s="768"/>
      <c r="EQ214" s="768"/>
      <c r="ER214" s="708"/>
      <c r="ES214" s="708"/>
      <c r="ET214" s="708"/>
      <c r="EU214" s="708"/>
      <c r="EV214" s="708"/>
      <c r="EW214" s="708"/>
    </row>
    <row r="215" spans="1:153">
      <c r="A215" s="1141" t="s">
        <v>1953</v>
      </c>
      <c r="C215" s="1856"/>
      <c r="D215" s="1856"/>
      <c r="E215" s="1856"/>
      <c r="F215" s="1856"/>
      <c r="G215" s="1856"/>
      <c r="H215" s="1856"/>
      <c r="I215" s="1856"/>
      <c r="J215" s="1856"/>
      <c r="K215" s="1856"/>
      <c r="L215" s="1856"/>
      <c r="M215" s="1856"/>
      <c r="N215" s="1856"/>
      <c r="O215" s="1856"/>
      <c r="P215" s="1856"/>
      <c r="Q215" s="1856"/>
      <c r="R215" s="1856"/>
      <c r="S215" s="1856"/>
      <c r="T215" s="1856"/>
      <c r="U215" s="1856"/>
      <c r="V215" s="1856"/>
      <c r="W215" s="1856"/>
      <c r="X215" s="1856"/>
      <c r="Y215" s="1856"/>
      <c r="Z215" s="1856"/>
      <c r="AA215" s="1856"/>
      <c r="AB215" s="1856"/>
      <c r="AC215" s="1856"/>
      <c r="AD215" s="1856"/>
      <c r="AE215" s="1856"/>
      <c r="AF215" s="1856"/>
      <c r="AG215" s="1856"/>
      <c r="AH215" s="1856"/>
      <c r="AI215" s="1856"/>
      <c r="AJ215" s="1856"/>
      <c r="AK215" s="1856"/>
      <c r="AL215" s="1856"/>
      <c r="AM215" s="1856"/>
      <c r="AN215" s="1856"/>
      <c r="AO215" s="1856"/>
      <c r="AP215" s="1856"/>
      <c r="AQ215" s="1856"/>
      <c r="AX215" s="708"/>
      <c r="AY215" s="708"/>
      <c r="AZ215" s="708"/>
      <c r="BB215" s="1856"/>
      <c r="BC215" s="1856"/>
      <c r="BD215" s="1856"/>
      <c r="BE215" s="1856"/>
      <c r="BF215" s="1856"/>
      <c r="BG215" s="1856"/>
      <c r="BH215" s="1856"/>
      <c r="BI215" s="1856"/>
      <c r="BJ215" s="1856"/>
      <c r="BK215" s="1856"/>
      <c r="BL215" s="1856"/>
      <c r="BM215" s="1856"/>
      <c r="BN215" s="1856"/>
      <c r="BO215" s="1856"/>
      <c r="BP215" s="1856"/>
      <c r="BQ215" s="1856"/>
      <c r="BR215" s="1856"/>
      <c r="BS215" s="1856"/>
      <c r="BT215" s="1856"/>
      <c r="BU215" s="1856"/>
      <c r="BV215" s="1856"/>
      <c r="BW215" s="1856"/>
      <c r="BX215" s="1856"/>
      <c r="BY215" s="1856"/>
      <c r="BZ215" s="1856"/>
      <c r="CA215" s="1856"/>
      <c r="CB215" s="1856"/>
      <c r="CC215" s="1856"/>
      <c r="CD215" s="1856"/>
      <c r="CE215" s="1856"/>
      <c r="CF215" s="1856"/>
      <c r="CG215" s="1856"/>
      <c r="CH215" s="1856"/>
      <c r="CI215" s="1856"/>
      <c r="CJ215" s="1856"/>
      <c r="CK215" s="1856"/>
      <c r="CL215" s="1856"/>
      <c r="CM215" s="1856"/>
      <c r="CN215" s="1856"/>
      <c r="CO215" s="1856"/>
      <c r="CP215" s="1856"/>
      <c r="CV215" s="1141" t="s">
        <v>1953</v>
      </c>
      <c r="CX215" s="1856"/>
      <c r="CY215" s="1856"/>
      <c r="CZ215" s="1856"/>
      <c r="DA215" s="1856"/>
      <c r="DB215" s="1856"/>
      <c r="DC215" s="1856"/>
      <c r="DD215" s="1856"/>
      <c r="DE215" s="1856"/>
      <c r="DF215" s="1856"/>
      <c r="DG215" s="1856"/>
      <c r="DH215" s="1856"/>
      <c r="DI215" s="1856"/>
      <c r="DJ215" s="1856"/>
      <c r="DK215" s="1856"/>
      <c r="DL215" s="1856"/>
      <c r="DM215" s="1856"/>
      <c r="DN215" s="1856"/>
      <c r="DO215" s="1856"/>
      <c r="DP215" s="1856"/>
      <c r="DQ215" s="1856"/>
      <c r="DR215" s="1856"/>
      <c r="DS215" s="1856"/>
      <c r="DT215" s="1856"/>
      <c r="DU215" s="1856"/>
      <c r="DV215" s="1856"/>
      <c r="DW215" s="1856"/>
      <c r="DX215" s="1856"/>
      <c r="DY215" s="1856"/>
      <c r="DZ215" s="1856"/>
      <c r="EA215" s="1856"/>
      <c r="EB215" s="1856"/>
      <c r="EC215" s="1856"/>
      <c r="ED215" s="1856"/>
      <c r="EE215" s="1856"/>
      <c r="EF215" s="1856"/>
      <c r="EG215" s="1856"/>
      <c r="EH215" s="1856"/>
      <c r="EI215" s="1856"/>
      <c r="EJ215" s="1856"/>
      <c r="EK215" s="1856"/>
      <c r="EL215" s="1856"/>
      <c r="ER215" s="708"/>
      <c r="ES215" s="708"/>
      <c r="ET215" s="708"/>
      <c r="EU215" s="708"/>
      <c r="EV215" s="708"/>
      <c r="EW215" s="708"/>
    </row>
    <row r="216" spans="1:153">
      <c r="A216" s="708"/>
      <c r="C216" s="1235" t="s">
        <v>2005</v>
      </c>
      <c r="AX216" s="708"/>
      <c r="AY216" s="708"/>
      <c r="AZ216" s="708"/>
      <c r="CV216" s="708"/>
      <c r="ER216" s="708"/>
      <c r="ES216" s="708"/>
      <c r="ET216" s="708"/>
      <c r="EU216" s="708"/>
      <c r="EV216" s="708"/>
      <c r="EW216" s="708"/>
    </row>
    <row r="217" spans="1:153">
      <c r="A217" s="708"/>
      <c r="AX217" s="708"/>
      <c r="AY217" s="708"/>
      <c r="AZ217" s="708"/>
      <c r="BB217" s="1144"/>
      <c r="CV217" s="708"/>
      <c r="CX217" s="1144"/>
      <c r="ER217" s="708"/>
      <c r="ES217" s="708"/>
      <c r="ET217" s="708"/>
      <c r="EU217" s="708"/>
      <c r="EV217" s="708"/>
      <c r="EW217" s="708"/>
    </row>
    <row r="218" spans="1:153">
      <c r="A218" s="708"/>
      <c r="AX218" s="708"/>
      <c r="AY218" s="708"/>
      <c r="AZ218" s="708"/>
      <c r="CV218" s="708"/>
      <c r="ER218" s="708"/>
      <c r="ES218" s="708"/>
      <c r="ET218" s="708"/>
      <c r="EU218" s="708"/>
      <c r="EV218" s="708"/>
      <c r="EW218" s="708"/>
    </row>
    <row r="219" spans="1:153">
      <c r="A219" s="708"/>
      <c r="B219" s="1143"/>
      <c r="C219" s="1143"/>
      <c r="D219" s="1143"/>
      <c r="E219" s="1143"/>
      <c r="F219" s="1143"/>
      <c r="G219" s="1143"/>
      <c r="H219" s="1143"/>
      <c r="I219" s="1143"/>
      <c r="J219" s="1143"/>
      <c r="K219" s="1143"/>
      <c r="L219" s="1143"/>
      <c r="M219" s="1143"/>
      <c r="N219" s="1143"/>
      <c r="O219" s="1143"/>
      <c r="P219" s="1143"/>
      <c r="Q219" s="1143"/>
      <c r="R219" s="1143"/>
      <c r="S219" s="1143"/>
      <c r="T219" s="1143"/>
      <c r="U219" s="1143"/>
      <c r="V219" s="1143"/>
      <c r="W219" s="1143"/>
      <c r="X219" s="1143"/>
      <c r="Y219" s="1143"/>
      <c r="Z219" s="1143"/>
      <c r="AA219" s="1143"/>
      <c r="AB219" s="1143"/>
      <c r="AC219" s="1143"/>
      <c r="AD219" s="1143"/>
      <c r="AE219" s="1143"/>
      <c r="AF219" s="1143"/>
      <c r="AG219" s="1143"/>
      <c r="AH219" s="1143"/>
      <c r="AI219" s="1143"/>
      <c r="AJ219" s="1143"/>
      <c r="AK219" s="1143"/>
      <c r="AL219" s="1143"/>
      <c r="AM219" s="1143"/>
      <c r="AN219" s="1143"/>
      <c r="AO219" s="1143"/>
      <c r="AP219" s="1143"/>
      <c r="AQ219" s="1143"/>
      <c r="AR219" s="1143"/>
      <c r="AS219" s="1143"/>
      <c r="AT219" s="1143"/>
      <c r="AU219" s="1143"/>
      <c r="AV219" s="1143"/>
      <c r="AW219" s="1143"/>
      <c r="AX219" s="708"/>
      <c r="AY219" s="708"/>
      <c r="AZ219" s="708"/>
      <c r="BA219" s="1143"/>
      <c r="BB219" s="1143"/>
      <c r="BC219" s="1143"/>
      <c r="BD219" s="1143"/>
      <c r="BE219" s="1143"/>
      <c r="BF219" s="1143"/>
      <c r="BG219" s="1143"/>
      <c r="BH219" s="1143"/>
      <c r="BI219" s="1143"/>
      <c r="BJ219" s="1143"/>
      <c r="BK219" s="1143"/>
      <c r="BL219" s="1143"/>
      <c r="BM219" s="1143"/>
      <c r="BN219" s="1143"/>
      <c r="BO219" s="1143"/>
      <c r="BP219" s="1143"/>
      <c r="BQ219" s="1143"/>
      <c r="BR219" s="1143"/>
      <c r="BS219" s="1143"/>
      <c r="BT219" s="1143"/>
      <c r="BU219" s="1143"/>
      <c r="BV219" s="1143"/>
      <c r="BW219" s="1143"/>
      <c r="BX219" s="1143"/>
      <c r="BY219" s="1143"/>
      <c r="BZ219" s="1143"/>
      <c r="CA219" s="1143"/>
      <c r="CB219" s="1143"/>
      <c r="CC219" s="1143"/>
      <c r="CD219" s="1143"/>
      <c r="CE219" s="1143"/>
      <c r="CF219" s="1143"/>
      <c r="CG219" s="1143"/>
      <c r="CH219" s="1143"/>
      <c r="CI219" s="1143"/>
      <c r="CJ219" s="1143"/>
      <c r="CK219" s="1143"/>
      <c r="CL219" s="1143"/>
      <c r="CM219" s="1143"/>
      <c r="CN219" s="1143"/>
      <c r="CO219" s="1143"/>
      <c r="CP219" s="1143"/>
      <c r="CQ219" s="1143"/>
      <c r="CR219" s="1143"/>
      <c r="CS219" s="1143"/>
      <c r="CT219" s="1143"/>
      <c r="CU219" s="1143"/>
      <c r="CV219" s="708"/>
      <c r="CW219" s="1143"/>
      <c r="CX219" s="1143"/>
      <c r="CY219" s="1143"/>
      <c r="CZ219" s="1143"/>
      <c r="DA219" s="1143"/>
      <c r="DB219" s="1143"/>
      <c r="DC219" s="1143"/>
      <c r="DD219" s="1143"/>
      <c r="DE219" s="1143"/>
      <c r="DF219" s="1143"/>
      <c r="DG219" s="1143"/>
      <c r="DH219" s="1143"/>
      <c r="DI219" s="1143"/>
      <c r="DJ219" s="1143"/>
      <c r="DK219" s="1143"/>
      <c r="DL219" s="1143"/>
      <c r="DM219" s="1143"/>
      <c r="DN219" s="1143"/>
      <c r="DO219" s="1143"/>
      <c r="DP219" s="1143"/>
      <c r="DQ219" s="1143"/>
      <c r="DR219" s="1143"/>
      <c r="DS219" s="1143"/>
      <c r="DT219" s="1143"/>
      <c r="DU219" s="1143"/>
      <c r="DV219" s="1143"/>
      <c r="DW219" s="1143"/>
      <c r="DX219" s="1143"/>
      <c r="DY219" s="1143"/>
      <c r="DZ219" s="1143"/>
      <c r="EA219" s="1143"/>
      <c r="EB219" s="1143"/>
      <c r="EC219" s="1143"/>
      <c r="ED219" s="1143"/>
      <c r="EE219" s="1143"/>
      <c r="EF219" s="1143"/>
      <c r="EG219" s="1143"/>
      <c r="EH219" s="1143"/>
      <c r="EI219" s="1143"/>
      <c r="EJ219" s="1143"/>
      <c r="EK219" s="1143"/>
      <c r="EL219" s="1143"/>
      <c r="EM219" s="1143"/>
      <c r="EN219" s="1143"/>
      <c r="EO219" s="1143"/>
      <c r="EP219" s="1143"/>
      <c r="EQ219" s="1143"/>
      <c r="ER219" s="708"/>
      <c r="ES219" s="708"/>
      <c r="ET219" s="708"/>
      <c r="EU219" s="708"/>
      <c r="EV219" s="708"/>
      <c r="EW219" s="708"/>
    </row>
    <row r="220" spans="1:153">
      <c r="A220" s="708"/>
      <c r="B220" s="1143"/>
      <c r="C220" s="1143"/>
      <c r="D220" s="1143"/>
      <c r="E220" s="1143"/>
      <c r="F220" s="1143"/>
      <c r="G220" s="1143"/>
      <c r="H220" s="1143"/>
      <c r="I220" s="1143"/>
      <c r="J220" s="1143"/>
      <c r="K220" s="1143"/>
      <c r="L220" s="1143"/>
      <c r="M220" s="1143"/>
      <c r="N220" s="1143"/>
      <c r="O220" s="1143"/>
      <c r="P220" s="1143"/>
      <c r="Q220" s="1143"/>
      <c r="R220" s="1143"/>
      <c r="S220" s="1143"/>
      <c r="T220" s="1143"/>
      <c r="U220" s="1143"/>
      <c r="V220" s="1143"/>
      <c r="W220" s="1143"/>
      <c r="X220" s="1143"/>
      <c r="Y220" s="1143"/>
      <c r="Z220" s="1143"/>
      <c r="AA220" s="1143"/>
      <c r="AB220" s="1143"/>
      <c r="AC220" s="1143"/>
      <c r="AD220" s="1143"/>
      <c r="AE220" s="1143"/>
      <c r="AF220" s="1143"/>
      <c r="AG220" s="1143"/>
      <c r="AH220" s="1143"/>
      <c r="AI220" s="1143"/>
      <c r="AJ220" s="1143"/>
      <c r="AK220" s="1143"/>
      <c r="AL220" s="1143"/>
      <c r="AM220" s="1143"/>
      <c r="AN220" s="1143"/>
      <c r="AO220" s="1143"/>
      <c r="AP220" s="1143"/>
      <c r="AQ220" s="1143"/>
      <c r="AR220" s="1143"/>
      <c r="AS220" s="1143"/>
      <c r="AT220" s="1143"/>
      <c r="AU220" s="1143"/>
      <c r="AV220" s="1143"/>
      <c r="AW220" s="1143"/>
      <c r="AX220" s="708"/>
      <c r="AY220" s="708"/>
      <c r="AZ220" s="708"/>
      <c r="BA220" s="1143"/>
      <c r="BB220" s="1143"/>
      <c r="BC220" s="1143"/>
      <c r="BD220" s="1143"/>
      <c r="BE220" s="1143"/>
      <c r="BF220" s="1143"/>
      <c r="BG220" s="1143"/>
      <c r="BH220" s="1143"/>
      <c r="BI220" s="1143"/>
      <c r="BJ220" s="1143"/>
      <c r="BK220" s="1143"/>
      <c r="BL220" s="1143"/>
      <c r="BM220" s="1143"/>
      <c r="BN220" s="1143"/>
      <c r="BO220" s="1143"/>
      <c r="BP220" s="1143"/>
      <c r="BQ220" s="1143"/>
      <c r="BR220" s="1143"/>
      <c r="BS220" s="1143"/>
      <c r="BT220" s="1143"/>
      <c r="BU220" s="1143"/>
      <c r="BV220" s="1143"/>
      <c r="BW220" s="1143"/>
      <c r="BX220" s="1143"/>
      <c r="BY220" s="1143"/>
      <c r="BZ220" s="1143"/>
      <c r="CA220" s="1143"/>
      <c r="CB220" s="1143"/>
      <c r="CC220" s="1143"/>
      <c r="CD220" s="1143"/>
      <c r="CE220" s="1143"/>
      <c r="CF220" s="1143"/>
      <c r="CG220" s="1143"/>
      <c r="CH220" s="1143"/>
      <c r="CI220" s="1143"/>
      <c r="CJ220" s="1143"/>
      <c r="CK220" s="1143"/>
      <c r="CL220" s="1143"/>
      <c r="CM220" s="1143"/>
      <c r="CN220" s="1143"/>
      <c r="CO220" s="1143"/>
      <c r="CP220" s="1143"/>
      <c r="CQ220" s="1143"/>
      <c r="CR220" s="1143"/>
      <c r="CS220" s="1143"/>
      <c r="CT220" s="1143"/>
      <c r="CU220" s="1143"/>
      <c r="CV220" s="708"/>
      <c r="CW220" s="1143"/>
      <c r="CX220" s="1143"/>
      <c r="CY220" s="1143"/>
      <c r="CZ220" s="1143"/>
      <c r="DA220" s="1143"/>
      <c r="DB220" s="1143"/>
      <c r="DC220" s="1143"/>
      <c r="DD220" s="1143"/>
      <c r="DE220" s="1143"/>
      <c r="DF220" s="1143"/>
      <c r="DG220" s="1143"/>
      <c r="DH220" s="1143"/>
      <c r="DI220" s="1143"/>
      <c r="DJ220" s="1143"/>
      <c r="DK220" s="1143"/>
      <c r="DL220" s="1143"/>
      <c r="DM220" s="1143"/>
      <c r="DN220" s="1143"/>
      <c r="DO220" s="1143"/>
      <c r="DP220" s="1143"/>
      <c r="DQ220" s="1143"/>
      <c r="DR220" s="1143"/>
      <c r="DS220" s="1143"/>
      <c r="DT220" s="1143"/>
      <c r="DU220" s="1143"/>
      <c r="DV220" s="1143"/>
      <c r="DW220" s="1143"/>
      <c r="DX220" s="1143"/>
      <c r="DY220" s="1143"/>
      <c r="DZ220" s="1143"/>
      <c r="EA220" s="1143"/>
      <c r="EB220" s="1143"/>
      <c r="EC220" s="1143"/>
      <c r="ED220" s="1143"/>
      <c r="EE220" s="1143"/>
      <c r="EF220" s="1143"/>
      <c r="EG220" s="1143"/>
      <c r="EH220" s="1143"/>
      <c r="EI220" s="1143"/>
      <c r="EJ220" s="1143"/>
      <c r="EK220" s="1143"/>
      <c r="EL220" s="1143"/>
      <c r="EM220" s="1143"/>
      <c r="EN220" s="1143"/>
      <c r="EO220" s="1143"/>
      <c r="EP220" s="1143"/>
      <c r="EQ220" s="1143"/>
      <c r="ER220" s="708"/>
      <c r="ES220" s="708"/>
      <c r="ET220" s="708"/>
      <c r="EU220" s="708"/>
      <c r="EV220" s="708"/>
      <c r="EW220" s="708"/>
    </row>
    <row r="221" spans="1:153">
      <c r="A221" s="708"/>
      <c r="B221" s="1143"/>
      <c r="C221" s="1143"/>
      <c r="D221" s="1143"/>
      <c r="E221" s="1143"/>
      <c r="F221" s="1143"/>
      <c r="G221" s="1143"/>
      <c r="H221" s="1143"/>
      <c r="I221" s="1143"/>
      <c r="J221" s="1143"/>
      <c r="K221" s="1143"/>
      <c r="L221" s="1143"/>
      <c r="M221" s="1143"/>
      <c r="N221" s="1143"/>
      <c r="O221" s="1143"/>
      <c r="P221" s="1143"/>
      <c r="Q221" s="1143"/>
      <c r="R221" s="1143"/>
      <c r="S221" s="1143"/>
      <c r="T221" s="1143"/>
      <c r="U221" s="1143"/>
      <c r="V221" s="1143"/>
      <c r="W221" s="1143"/>
      <c r="X221" s="1143"/>
      <c r="Y221" s="1143"/>
      <c r="Z221" s="1143"/>
      <c r="AA221" s="1143"/>
      <c r="AB221" s="1143"/>
      <c r="AC221" s="1143"/>
      <c r="AD221" s="1143"/>
      <c r="AE221" s="1143"/>
      <c r="AF221" s="1143"/>
      <c r="AG221" s="1143"/>
      <c r="AH221" s="1143"/>
      <c r="AI221" s="1143"/>
      <c r="AJ221" s="1143"/>
      <c r="AK221" s="1143"/>
      <c r="AL221" s="1143"/>
      <c r="AM221" s="1143"/>
      <c r="AN221" s="1143"/>
      <c r="AO221" s="1143"/>
      <c r="AP221" s="1143"/>
      <c r="AQ221" s="1143"/>
      <c r="AR221" s="1143"/>
      <c r="AS221" s="1143"/>
      <c r="AT221" s="1143"/>
      <c r="AU221" s="1143"/>
      <c r="AV221" s="1143"/>
      <c r="AW221" s="1143"/>
      <c r="AX221" s="708"/>
      <c r="AY221" s="708"/>
      <c r="AZ221" s="708"/>
      <c r="BA221" s="1143"/>
      <c r="BB221" s="1143"/>
      <c r="BC221" s="1143"/>
      <c r="BD221" s="1143"/>
      <c r="BE221" s="1143"/>
      <c r="BF221" s="1143"/>
      <c r="BG221" s="1143"/>
      <c r="BH221" s="1143"/>
      <c r="BI221" s="1143"/>
      <c r="BJ221" s="1143"/>
      <c r="BK221" s="1143"/>
      <c r="BL221" s="1143"/>
      <c r="BM221" s="1143"/>
      <c r="BN221" s="1143"/>
      <c r="BO221" s="1143"/>
      <c r="BP221" s="1143"/>
      <c r="BQ221" s="1143"/>
      <c r="BR221" s="1143"/>
      <c r="BS221" s="1143"/>
      <c r="BT221" s="1143"/>
      <c r="BU221" s="1143"/>
      <c r="BV221" s="1143"/>
      <c r="BW221" s="1143"/>
      <c r="BX221" s="1143"/>
      <c r="BY221" s="1143"/>
      <c r="BZ221" s="1143"/>
      <c r="CA221" s="1143"/>
      <c r="CB221" s="1143"/>
      <c r="CC221" s="1143"/>
      <c r="CD221" s="1143"/>
      <c r="CE221" s="1143"/>
      <c r="CF221" s="1143"/>
      <c r="CG221" s="1143"/>
      <c r="CH221" s="1143"/>
      <c r="CI221" s="1143"/>
      <c r="CJ221" s="1143"/>
      <c r="CK221" s="1143"/>
      <c r="CL221" s="1143"/>
      <c r="CM221" s="1143"/>
      <c r="CN221" s="1143"/>
      <c r="CO221" s="1143"/>
      <c r="CP221" s="1143"/>
      <c r="CQ221" s="1143"/>
      <c r="CR221" s="1143"/>
      <c r="CS221" s="1143"/>
      <c r="CT221" s="1143"/>
      <c r="CU221" s="1143"/>
      <c r="CV221" s="708"/>
      <c r="CW221" s="1143"/>
      <c r="CX221" s="1143"/>
      <c r="CY221" s="1143"/>
      <c r="CZ221" s="1143"/>
      <c r="DA221" s="1143"/>
      <c r="DB221" s="1143"/>
      <c r="DC221" s="1143"/>
      <c r="DD221" s="1143"/>
      <c r="DE221" s="1143"/>
      <c r="DF221" s="1143"/>
      <c r="DG221" s="1143"/>
      <c r="DH221" s="1143"/>
      <c r="DI221" s="1143"/>
      <c r="DJ221" s="1143"/>
      <c r="DK221" s="1143"/>
      <c r="DL221" s="1143"/>
      <c r="DM221" s="1143"/>
      <c r="DN221" s="1143"/>
      <c r="DO221" s="1143"/>
      <c r="DP221" s="1143"/>
      <c r="DQ221" s="1143"/>
      <c r="DR221" s="1143"/>
      <c r="DS221" s="1143"/>
      <c r="DT221" s="1143"/>
      <c r="DU221" s="1143"/>
      <c r="DV221" s="1143"/>
      <c r="DW221" s="1143"/>
      <c r="DX221" s="1143"/>
      <c r="DY221" s="1143"/>
      <c r="DZ221" s="1143"/>
      <c r="EA221" s="1143"/>
      <c r="EB221" s="1143"/>
      <c r="EC221" s="1143"/>
      <c r="ED221" s="1143"/>
      <c r="EE221" s="1143"/>
      <c r="EF221" s="1143"/>
      <c r="EG221" s="1143"/>
      <c r="EH221" s="1143"/>
      <c r="EI221" s="1143"/>
      <c r="EJ221" s="1143"/>
      <c r="EK221" s="1143"/>
      <c r="EL221" s="1143"/>
      <c r="EM221" s="1143"/>
      <c r="EN221" s="1143"/>
      <c r="EO221" s="1143"/>
      <c r="EP221" s="1143"/>
      <c r="EQ221" s="1143"/>
      <c r="ER221" s="708"/>
      <c r="ES221" s="708"/>
      <c r="ET221" s="708"/>
      <c r="EU221" s="708"/>
      <c r="EV221" s="708"/>
      <c r="EW221" s="708"/>
    </row>
    <row r="222" spans="1:153" s="1143" customFormat="1">
      <c r="A222" s="708"/>
      <c r="B222" s="708"/>
      <c r="C222" s="784" t="s">
        <v>936</v>
      </c>
      <c r="D222" s="708"/>
      <c r="E222" s="708"/>
      <c r="F222" s="708"/>
      <c r="G222" s="708"/>
      <c r="H222" s="708"/>
      <c r="I222" s="708"/>
      <c r="J222" s="708"/>
      <c r="K222" s="708"/>
      <c r="L222" s="708"/>
      <c r="M222" s="708"/>
      <c r="N222" s="708"/>
      <c r="O222" s="708"/>
      <c r="P222" s="708"/>
      <c r="Q222" s="708"/>
      <c r="R222" s="708"/>
      <c r="S222" s="708"/>
      <c r="T222" s="708"/>
      <c r="U222" s="708"/>
      <c r="V222" s="708"/>
      <c r="W222" s="708"/>
      <c r="X222" s="708"/>
      <c r="Y222" s="708"/>
      <c r="Z222" s="708"/>
      <c r="AA222" s="708"/>
      <c r="AB222" s="708"/>
      <c r="AC222" s="708"/>
      <c r="AD222" s="708"/>
      <c r="AE222" s="708"/>
      <c r="AF222" s="708"/>
      <c r="AG222" s="708"/>
      <c r="AH222" s="708"/>
      <c r="AI222" s="708"/>
      <c r="AJ222" s="708"/>
      <c r="AK222" s="708"/>
      <c r="AL222" s="708"/>
      <c r="AM222" s="708"/>
      <c r="AN222" s="708"/>
      <c r="AO222" s="708"/>
      <c r="AP222" s="708"/>
      <c r="AQ222" s="708"/>
      <c r="AR222" s="708"/>
      <c r="AS222" s="708"/>
      <c r="AT222" s="708"/>
      <c r="AU222" s="708"/>
      <c r="AV222" s="708"/>
      <c r="AW222" s="708"/>
      <c r="AX222" s="708"/>
      <c r="AY222" s="708"/>
      <c r="AZ222" s="708"/>
      <c r="BA222" s="708"/>
      <c r="BB222" s="784" t="s">
        <v>936</v>
      </c>
      <c r="BC222" s="708"/>
      <c r="BD222" s="708"/>
      <c r="BE222" s="708"/>
      <c r="BF222" s="708"/>
      <c r="BG222" s="708"/>
      <c r="BH222" s="708"/>
      <c r="BI222" s="708"/>
      <c r="BJ222" s="708"/>
      <c r="BK222" s="708"/>
      <c r="BL222" s="708"/>
      <c r="BM222" s="708"/>
      <c r="BN222" s="708"/>
      <c r="BO222" s="708"/>
      <c r="BP222" s="708"/>
      <c r="BQ222" s="708"/>
      <c r="BR222" s="708"/>
      <c r="BS222" s="708"/>
      <c r="BT222" s="708"/>
      <c r="BU222" s="708"/>
      <c r="BV222" s="708"/>
      <c r="BW222" s="708"/>
      <c r="BX222" s="708"/>
      <c r="BY222" s="708"/>
      <c r="BZ222" s="708"/>
      <c r="CA222" s="708"/>
      <c r="CB222" s="708"/>
      <c r="CC222" s="708"/>
      <c r="CD222" s="708"/>
      <c r="CE222" s="708"/>
      <c r="CF222" s="708"/>
      <c r="CG222" s="708"/>
      <c r="CH222" s="708"/>
      <c r="CI222" s="708"/>
      <c r="CJ222" s="708"/>
      <c r="CK222" s="708"/>
      <c r="CL222" s="708"/>
      <c r="CM222" s="708"/>
      <c r="CN222" s="708"/>
      <c r="CO222" s="708"/>
      <c r="CP222" s="708"/>
      <c r="CQ222" s="708"/>
      <c r="CR222" s="708"/>
      <c r="CS222" s="708"/>
      <c r="CT222" s="708"/>
      <c r="CU222" s="708"/>
      <c r="CV222" s="708"/>
      <c r="CW222" s="708"/>
      <c r="CX222" s="784" t="s">
        <v>936</v>
      </c>
      <c r="CY222" s="708"/>
      <c r="CZ222" s="708"/>
      <c r="DA222" s="708"/>
      <c r="DB222" s="708"/>
      <c r="DC222" s="708"/>
      <c r="DD222" s="708"/>
      <c r="DE222" s="708"/>
      <c r="DF222" s="708"/>
      <c r="DG222" s="708"/>
      <c r="DH222" s="708"/>
      <c r="DI222" s="708"/>
      <c r="DJ222" s="708"/>
      <c r="DK222" s="708"/>
      <c r="DL222" s="708"/>
      <c r="DM222" s="708"/>
      <c r="DN222" s="708"/>
      <c r="DO222" s="708"/>
      <c r="DP222" s="708"/>
      <c r="DQ222" s="708"/>
      <c r="DR222" s="708"/>
      <c r="DS222" s="708"/>
      <c r="DT222" s="708"/>
      <c r="DU222" s="708"/>
      <c r="DV222" s="708"/>
      <c r="DW222" s="708"/>
      <c r="DX222" s="708"/>
      <c r="DY222" s="708"/>
      <c r="DZ222" s="708"/>
      <c r="EA222" s="708"/>
      <c r="EB222" s="708"/>
      <c r="EC222" s="708"/>
      <c r="ED222" s="708"/>
      <c r="EE222" s="708"/>
      <c r="EF222" s="708"/>
      <c r="EG222" s="708"/>
      <c r="EH222" s="708"/>
      <c r="EI222" s="708"/>
      <c r="EJ222" s="708"/>
      <c r="EK222" s="708"/>
      <c r="EL222" s="708"/>
      <c r="EM222" s="708"/>
      <c r="EN222" s="708"/>
      <c r="EO222" s="708"/>
      <c r="EP222" s="708"/>
      <c r="EQ222" s="708"/>
      <c r="ER222" s="708"/>
      <c r="ES222" s="708"/>
      <c r="ET222" s="708"/>
      <c r="EU222" s="708"/>
      <c r="EV222" s="708"/>
      <c r="EW222" s="708"/>
    </row>
    <row r="223" spans="1:153" s="1143" customFormat="1">
      <c r="A223" s="708"/>
      <c r="B223" s="708"/>
      <c r="C223" s="708"/>
      <c r="D223" s="708"/>
      <c r="E223" s="708"/>
      <c r="F223" s="708"/>
      <c r="G223" s="708"/>
      <c r="H223" s="708"/>
      <c r="I223" s="708"/>
      <c r="J223" s="708"/>
      <c r="K223" s="708"/>
      <c r="L223" s="708"/>
      <c r="M223" s="708"/>
      <c r="N223" s="708"/>
      <c r="O223" s="708"/>
      <c r="P223" s="708"/>
      <c r="Q223" s="708"/>
      <c r="R223" s="708"/>
      <c r="S223" s="708"/>
      <c r="T223" s="708"/>
      <c r="U223" s="708"/>
      <c r="V223" s="708"/>
      <c r="W223" s="708"/>
      <c r="X223" s="708"/>
      <c r="Y223" s="708"/>
      <c r="Z223" s="708"/>
      <c r="AA223" s="708"/>
      <c r="AB223" s="708"/>
      <c r="AC223" s="708"/>
      <c r="AD223" s="708"/>
      <c r="AE223" s="708"/>
      <c r="AF223" s="708"/>
      <c r="AG223" s="708"/>
      <c r="AH223" s="708"/>
      <c r="AI223" s="708"/>
      <c r="AJ223" s="708"/>
      <c r="AK223" s="708"/>
      <c r="AL223" s="708"/>
      <c r="AM223" s="708"/>
      <c r="AN223" s="708"/>
      <c r="AO223" s="708"/>
      <c r="AP223" s="708"/>
      <c r="AQ223" s="708"/>
      <c r="AR223" s="708"/>
      <c r="AS223" s="708"/>
      <c r="AT223" s="708"/>
      <c r="AU223" s="708"/>
      <c r="AV223" s="708"/>
      <c r="AW223" s="708"/>
      <c r="AX223" s="708"/>
      <c r="AY223" s="708"/>
      <c r="AZ223" s="708"/>
      <c r="BA223" s="708"/>
      <c r="BB223" s="708"/>
      <c r="BC223" s="708"/>
      <c r="BD223" s="708"/>
      <c r="BE223" s="708"/>
      <c r="BF223" s="708"/>
      <c r="BG223" s="708"/>
      <c r="BH223" s="708"/>
      <c r="BI223" s="708"/>
      <c r="BJ223" s="708"/>
      <c r="BK223" s="708"/>
      <c r="BL223" s="708"/>
      <c r="BM223" s="708"/>
      <c r="BN223" s="708"/>
      <c r="BO223" s="708"/>
      <c r="BP223" s="708"/>
      <c r="BQ223" s="708"/>
      <c r="BR223" s="708"/>
      <c r="BS223" s="708"/>
      <c r="BT223" s="708"/>
      <c r="BU223" s="708"/>
      <c r="BV223" s="708"/>
      <c r="BW223" s="708"/>
      <c r="BX223" s="708"/>
      <c r="BY223" s="708"/>
      <c r="BZ223" s="708"/>
      <c r="CA223" s="708"/>
      <c r="CB223" s="708"/>
      <c r="CC223" s="708"/>
      <c r="CD223" s="708"/>
      <c r="CE223" s="708"/>
      <c r="CF223" s="708"/>
      <c r="CG223" s="708"/>
      <c r="CH223" s="708"/>
      <c r="CI223" s="708"/>
      <c r="CJ223" s="708"/>
      <c r="CK223" s="708"/>
      <c r="CL223" s="708"/>
      <c r="CM223" s="708"/>
      <c r="CN223" s="708"/>
      <c r="CO223" s="708"/>
      <c r="CP223" s="708"/>
      <c r="CQ223" s="708"/>
      <c r="CR223" s="708"/>
      <c r="CS223" s="708"/>
      <c r="CT223" s="708"/>
      <c r="CU223" s="708"/>
      <c r="CV223" s="708"/>
      <c r="CW223" s="708"/>
      <c r="CX223" s="708"/>
      <c r="CY223" s="708"/>
      <c r="CZ223" s="708"/>
      <c r="DA223" s="708"/>
      <c r="DB223" s="708"/>
      <c r="DC223" s="708"/>
      <c r="DD223" s="708"/>
      <c r="DE223" s="708"/>
      <c r="DF223" s="708"/>
      <c r="DG223" s="708"/>
      <c r="DH223" s="708"/>
      <c r="DI223" s="708"/>
      <c r="DJ223" s="708"/>
      <c r="DK223" s="708"/>
      <c r="DL223" s="708"/>
      <c r="DM223" s="708"/>
      <c r="DN223" s="708"/>
      <c r="DO223" s="708"/>
      <c r="DP223" s="708"/>
      <c r="DQ223" s="708"/>
      <c r="DR223" s="708"/>
      <c r="DS223" s="708"/>
      <c r="DT223" s="708"/>
      <c r="DU223" s="708"/>
      <c r="DV223" s="708"/>
      <c r="DW223" s="708"/>
      <c r="DX223" s="708"/>
      <c r="DY223" s="708"/>
      <c r="DZ223" s="708"/>
      <c r="EA223" s="708"/>
      <c r="EB223" s="708"/>
      <c r="EC223" s="708"/>
      <c r="ED223" s="708"/>
      <c r="EE223" s="708"/>
      <c r="EF223" s="708"/>
      <c r="EG223" s="708"/>
      <c r="EH223" s="708"/>
      <c r="EI223" s="708"/>
      <c r="EJ223" s="708"/>
      <c r="EK223" s="708"/>
      <c r="EL223" s="708"/>
      <c r="EM223" s="708"/>
      <c r="EN223" s="708"/>
      <c r="EO223" s="708"/>
      <c r="EP223" s="708"/>
      <c r="EQ223" s="708"/>
      <c r="ER223" s="708"/>
      <c r="ES223" s="708"/>
      <c r="ET223" s="708"/>
      <c r="EU223" s="708"/>
      <c r="EV223" s="708"/>
      <c r="EW223" s="708"/>
    </row>
    <row r="224" spans="1:153" s="1143" customFormat="1">
      <c r="A224" s="708"/>
      <c r="B224" s="708"/>
      <c r="C224" s="708"/>
      <c r="D224" s="708"/>
      <c r="E224" s="708"/>
      <c r="F224" s="708"/>
      <c r="G224" s="708"/>
      <c r="H224" s="708"/>
      <c r="I224" s="708"/>
      <c r="J224" s="708"/>
      <c r="K224" s="708"/>
      <c r="L224" s="708"/>
      <c r="M224" s="708"/>
      <c r="N224" s="708"/>
      <c r="O224" s="708"/>
      <c r="P224" s="708"/>
      <c r="Q224" s="708"/>
      <c r="R224" s="708"/>
      <c r="S224" s="708"/>
      <c r="T224" s="708"/>
      <c r="U224" s="708"/>
      <c r="V224" s="708"/>
      <c r="W224" s="708"/>
      <c r="X224" s="708"/>
      <c r="Y224" s="708"/>
      <c r="Z224" s="708"/>
      <c r="AA224" s="708"/>
      <c r="AB224" s="708"/>
      <c r="AC224" s="708"/>
      <c r="AD224" s="708"/>
      <c r="AE224" s="708"/>
      <c r="AF224" s="708"/>
      <c r="AG224" s="708"/>
      <c r="AH224" s="708"/>
      <c r="AI224" s="708"/>
      <c r="AJ224" s="708"/>
      <c r="AK224" s="708"/>
      <c r="AL224" s="708"/>
      <c r="AM224" s="708"/>
      <c r="AN224" s="708"/>
      <c r="AO224" s="708"/>
      <c r="AP224" s="708"/>
      <c r="AQ224" s="708"/>
      <c r="AR224" s="708"/>
      <c r="AS224" s="708"/>
      <c r="AT224" s="708"/>
      <c r="AU224" s="708"/>
      <c r="AV224" s="708"/>
      <c r="AW224" s="708"/>
      <c r="AX224" s="708"/>
      <c r="AY224" s="708"/>
      <c r="AZ224" s="708"/>
      <c r="BA224" s="708"/>
      <c r="BB224" s="708"/>
      <c r="BC224" s="708"/>
      <c r="BD224" s="708"/>
      <c r="BE224" s="708"/>
      <c r="BF224" s="708"/>
      <c r="BG224" s="708"/>
      <c r="BH224" s="708"/>
      <c r="BI224" s="708"/>
      <c r="BJ224" s="708"/>
      <c r="BK224" s="708"/>
      <c r="BL224" s="708"/>
      <c r="BM224" s="708"/>
      <c r="BN224" s="708"/>
      <c r="BO224" s="708"/>
      <c r="BP224" s="708"/>
      <c r="BQ224" s="708"/>
      <c r="BR224" s="708"/>
      <c r="BS224" s="708"/>
      <c r="BT224" s="708"/>
      <c r="BU224" s="708"/>
      <c r="BV224" s="708"/>
      <c r="BW224" s="708"/>
      <c r="BX224" s="708"/>
      <c r="BY224" s="708"/>
      <c r="BZ224" s="708"/>
      <c r="CA224" s="708"/>
      <c r="CB224" s="708"/>
      <c r="CC224" s="708"/>
      <c r="CD224" s="708"/>
      <c r="CE224" s="708"/>
      <c r="CF224" s="708"/>
      <c r="CG224" s="708"/>
      <c r="CH224" s="708"/>
      <c r="CI224" s="708"/>
      <c r="CJ224" s="708"/>
      <c r="CK224" s="708"/>
      <c r="CL224" s="708"/>
      <c r="CM224" s="708"/>
      <c r="CN224" s="708"/>
      <c r="CO224" s="708"/>
      <c r="CP224" s="708"/>
      <c r="CQ224" s="708"/>
      <c r="CR224" s="708"/>
      <c r="CS224" s="708"/>
      <c r="CT224" s="708"/>
      <c r="CU224" s="708"/>
      <c r="CV224" s="708"/>
      <c r="CW224" s="708"/>
      <c r="CX224" s="708"/>
      <c r="CY224" s="708"/>
      <c r="CZ224" s="708"/>
      <c r="DA224" s="708"/>
      <c r="DB224" s="708"/>
      <c r="DC224" s="708"/>
      <c r="DD224" s="708"/>
      <c r="DE224" s="708"/>
      <c r="DF224" s="708"/>
      <c r="DG224" s="708"/>
      <c r="DH224" s="708"/>
      <c r="DI224" s="708"/>
      <c r="DJ224" s="708"/>
      <c r="DK224" s="708"/>
      <c r="DL224" s="708"/>
      <c r="DM224" s="708"/>
      <c r="DN224" s="708"/>
      <c r="DO224" s="708"/>
      <c r="DP224" s="708"/>
      <c r="DQ224" s="708"/>
      <c r="DR224" s="708"/>
      <c r="DS224" s="708"/>
      <c r="DT224" s="708"/>
      <c r="DU224" s="708"/>
      <c r="DV224" s="708"/>
      <c r="DW224" s="708"/>
      <c r="DX224" s="708"/>
      <c r="DY224" s="708"/>
      <c r="DZ224" s="708"/>
      <c r="EA224" s="708"/>
      <c r="EB224" s="708"/>
      <c r="EC224" s="708"/>
      <c r="ED224" s="708"/>
      <c r="EE224" s="708"/>
      <c r="EF224" s="708"/>
      <c r="EG224" s="708"/>
      <c r="EH224" s="708"/>
      <c r="EI224" s="708"/>
      <c r="EJ224" s="708"/>
      <c r="EK224" s="708"/>
      <c r="EL224" s="708"/>
      <c r="EM224" s="708"/>
      <c r="EN224" s="708"/>
      <c r="EO224" s="708"/>
      <c r="EP224" s="708"/>
      <c r="EQ224" s="708"/>
      <c r="ER224" s="708"/>
      <c r="ES224" s="708"/>
      <c r="ET224" s="708"/>
      <c r="EU224" s="708"/>
      <c r="EV224" s="708"/>
      <c r="EW224" s="708"/>
    </row>
    <row r="225" spans="1:153" s="1143" customFormat="1">
      <c r="A225" s="708"/>
      <c r="B225" s="708"/>
      <c r="C225" s="708"/>
      <c r="D225" s="708"/>
      <c r="E225" s="708"/>
      <c r="F225" s="708"/>
      <c r="G225" s="708"/>
      <c r="H225" s="708"/>
      <c r="I225" s="708"/>
      <c r="J225" s="708"/>
      <c r="K225" s="708"/>
      <c r="L225" s="708"/>
      <c r="M225" s="708"/>
      <c r="N225" s="708"/>
      <c r="O225" s="708"/>
      <c r="P225" s="708"/>
      <c r="Q225" s="708"/>
      <c r="R225" s="708"/>
      <c r="S225" s="708"/>
      <c r="T225" s="708"/>
      <c r="U225" s="708"/>
      <c r="V225" s="708"/>
      <c r="W225" s="708"/>
      <c r="X225" s="708"/>
      <c r="Y225" s="708"/>
      <c r="Z225" s="708"/>
      <c r="AA225" s="708"/>
      <c r="AB225" s="708"/>
      <c r="AC225" s="708"/>
      <c r="AD225" s="708"/>
      <c r="AE225" s="708"/>
      <c r="AF225" s="708"/>
      <c r="AG225" s="708"/>
      <c r="AH225" s="708"/>
      <c r="AI225" s="708"/>
      <c r="AJ225" s="708"/>
      <c r="AK225" s="708"/>
      <c r="AL225" s="708"/>
      <c r="AM225" s="708"/>
      <c r="AN225" s="708"/>
      <c r="AO225" s="708"/>
      <c r="AP225" s="708"/>
      <c r="AQ225" s="708"/>
      <c r="AR225" s="708"/>
      <c r="AS225" s="708"/>
      <c r="AT225" s="708"/>
      <c r="AU225" s="708"/>
      <c r="AV225" s="708"/>
      <c r="AW225" s="708"/>
      <c r="AX225" s="708"/>
      <c r="AY225" s="708"/>
      <c r="AZ225" s="708"/>
      <c r="BA225" s="708"/>
      <c r="BB225" s="708"/>
      <c r="BC225" s="708"/>
      <c r="BD225" s="708"/>
      <c r="BE225" s="708"/>
      <c r="BF225" s="708"/>
      <c r="BG225" s="708"/>
      <c r="BH225" s="708"/>
      <c r="BI225" s="708"/>
      <c r="BJ225" s="708"/>
      <c r="BK225" s="708"/>
      <c r="BL225" s="708"/>
      <c r="BM225" s="708"/>
      <c r="BN225" s="708"/>
      <c r="BO225" s="708"/>
      <c r="BP225" s="708"/>
      <c r="BQ225" s="708"/>
      <c r="BR225" s="708"/>
      <c r="BS225" s="708"/>
      <c r="BT225" s="708"/>
      <c r="BU225" s="708"/>
      <c r="BV225" s="708"/>
      <c r="BW225" s="708"/>
      <c r="BX225" s="708"/>
      <c r="BY225" s="708"/>
      <c r="BZ225" s="708"/>
      <c r="CA225" s="708"/>
      <c r="CB225" s="708"/>
      <c r="CC225" s="708"/>
      <c r="CD225" s="708"/>
      <c r="CE225" s="708"/>
      <c r="CF225" s="708"/>
      <c r="CG225" s="708"/>
      <c r="CH225" s="708"/>
      <c r="CI225" s="708"/>
      <c r="CJ225" s="708"/>
      <c r="CK225" s="708"/>
      <c r="CL225" s="708"/>
      <c r="CM225" s="708"/>
      <c r="CN225" s="708"/>
      <c r="CO225" s="708"/>
      <c r="CP225" s="708"/>
      <c r="CQ225" s="708"/>
      <c r="CR225" s="708"/>
      <c r="CS225" s="708"/>
      <c r="CT225" s="708"/>
      <c r="CU225" s="708"/>
      <c r="CV225" s="708"/>
      <c r="CW225" s="708"/>
      <c r="CX225" s="708"/>
      <c r="CY225" s="708"/>
      <c r="CZ225" s="708"/>
      <c r="DA225" s="708"/>
      <c r="DB225" s="708"/>
      <c r="DC225" s="708"/>
      <c r="DD225" s="708"/>
      <c r="DE225" s="708"/>
      <c r="DF225" s="708"/>
      <c r="DG225" s="708"/>
      <c r="DH225" s="708"/>
      <c r="DI225" s="708"/>
      <c r="DJ225" s="708"/>
      <c r="DK225" s="708"/>
      <c r="DL225" s="708"/>
      <c r="DM225" s="708"/>
      <c r="DN225" s="708"/>
      <c r="DO225" s="708"/>
      <c r="DP225" s="708"/>
      <c r="DQ225" s="708"/>
      <c r="DR225" s="708"/>
      <c r="DS225" s="708"/>
      <c r="DT225" s="708"/>
      <c r="DU225" s="708"/>
      <c r="DV225" s="708"/>
      <c r="DW225" s="708"/>
      <c r="DX225" s="708"/>
      <c r="DY225" s="708"/>
      <c r="DZ225" s="708"/>
      <c r="EA225" s="708"/>
      <c r="EB225" s="708"/>
      <c r="EC225" s="708"/>
      <c r="ED225" s="708"/>
      <c r="EE225" s="708"/>
      <c r="EF225" s="708"/>
      <c r="EG225" s="708"/>
      <c r="EH225" s="708"/>
      <c r="EI225" s="708"/>
      <c r="EJ225" s="708"/>
      <c r="EK225" s="708"/>
      <c r="EL225" s="708"/>
      <c r="EM225" s="708"/>
      <c r="EN225" s="708"/>
      <c r="EO225" s="708"/>
      <c r="EP225" s="708"/>
      <c r="EQ225" s="708"/>
      <c r="ER225" s="708"/>
      <c r="ES225" s="708"/>
      <c r="ET225" s="708"/>
      <c r="EU225" s="708"/>
      <c r="EV225" s="708"/>
      <c r="EW225" s="708"/>
    </row>
    <row r="226" spans="1:153" s="1143" customFormat="1">
      <c r="A226" s="708"/>
      <c r="B226" s="708"/>
      <c r="C226" s="708"/>
      <c r="D226" s="708"/>
      <c r="E226" s="708"/>
      <c r="F226" s="708"/>
      <c r="G226" s="708"/>
      <c r="H226" s="708"/>
      <c r="I226" s="708"/>
      <c r="J226" s="708"/>
      <c r="K226" s="708"/>
      <c r="L226" s="708"/>
      <c r="M226" s="708"/>
      <c r="N226" s="708"/>
      <c r="O226" s="708"/>
      <c r="P226" s="708"/>
      <c r="Q226" s="708"/>
      <c r="R226" s="708"/>
      <c r="S226" s="708"/>
      <c r="T226" s="708"/>
      <c r="U226" s="708"/>
      <c r="V226" s="708"/>
      <c r="W226" s="708"/>
      <c r="X226" s="708"/>
      <c r="Y226" s="708"/>
      <c r="Z226" s="708"/>
      <c r="AA226" s="708"/>
      <c r="AB226" s="708"/>
      <c r="AC226" s="708"/>
      <c r="AD226" s="708"/>
      <c r="AE226" s="708"/>
      <c r="AF226" s="708"/>
      <c r="AG226" s="708"/>
      <c r="AH226" s="708"/>
      <c r="AI226" s="708"/>
      <c r="AJ226" s="708"/>
      <c r="AK226" s="708"/>
      <c r="AL226" s="708"/>
      <c r="AM226" s="708"/>
      <c r="AN226" s="708"/>
      <c r="AO226" s="708"/>
      <c r="AP226" s="708"/>
      <c r="AQ226" s="708"/>
      <c r="AR226" s="708"/>
      <c r="AS226" s="708"/>
      <c r="AT226" s="708"/>
      <c r="AU226" s="708"/>
      <c r="AV226" s="708"/>
      <c r="AW226" s="708"/>
      <c r="AX226" s="708"/>
      <c r="AY226" s="708"/>
      <c r="AZ226" s="708"/>
      <c r="BA226" s="708"/>
      <c r="BB226" s="708"/>
      <c r="BC226" s="708"/>
      <c r="BD226" s="708"/>
      <c r="BE226" s="708"/>
      <c r="BF226" s="708"/>
      <c r="BG226" s="708"/>
      <c r="BH226" s="708"/>
      <c r="BI226" s="708"/>
      <c r="BJ226" s="708"/>
      <c r="BK226" s="708"/>
      <c r="BL226" s="708"/>
      <c r="BM226" s="708"/>
      <c r="BN226" s="708"/>
      <c r="BO226" s="708"/>
      <c r="BP226" s="708"/>
      <c r="BQ226" s="708"/>
      <c r="BR226" s="708"/>
      <c r="BS226" s="708"/>
      <c r="BT226" s="708"/>
      <c r="BU226" s="708"/>
      <c r="BV226" s="708"/>
      <c r="BW226" s="708"/>
      <c r="BX226" s="708"/>
      <c r="BY226" s="708"/>
      <c r="BZ226" s="708"/>
      <c r="CA226" s="708"/>
      <c r="CB226" s="708"/>
      <c r="CC226" s="708"/>
      <c r="CD226" s="708"/>
      <c r="CE226" s="708"/>
      <c r="CF226" s="708"/>
      <c r="CG226" s="708"/>
      <c r="CH226" s="708"/>
      <c r="CI226" s="708"/>
      <c r="CJ226" s="708"/>
      <c r="CK226" s="708"/>
      <c r="CL226" s="708"/>
      <c r="CM226" s="708"/>
      <c r="CN226" s="708"/>
      <c r="CO226" s="708"/>
      <c r="CP226" s="708"/>
      <c r="CQ226" s="708"/>
      <c r="CR226" s="708"/>
      <c r="CS226" s="708"/>
      <c r="CT226" s="708"/>
      <c r="CU226" s="708"/>
      <c r="CV226" s="708"/>
      <c r="CW226" s="708"/>
      <c r="CX226" s="708"/>
      <c r="CY226" s="708"/>
      <c r="CZ226" s="708"/>
      <c r="DA226" s="708"/>
      <c r="DB226" s="708"/>
      <c r="DC226" s="708"/>
      <c r="DD226" s="708"/>
      <c r="DE226" s="708"/>
      <c r="DF226" s="708"/>
      <c r="DG226" s="708"/>
      <c r="DH226" s="708"/>
      <c r="DI226" s="708"/>
      <c r="DJ226" s="708"/>
      <c r="DK226" s="708"/>
      <c r="DL226" s="708"/>
      <c r="DM226" s="708"/>
      <c r="DN226" s="708"/>
      <c r="DO226" s="708"/>
      <c r="DP226" s="708"/>
      <c r="DQ226" s="708"/>
      <c r="DR226" s="708"/>
      <c r="DS226" s="708"/>
      <c r="DT226" s="708"/>
      <c r="DU226" s="708"/>
      <c r="DV226" s="708"/>
      <c r="DW226" s="708"/>
      <c r="DX226" s="708"/>
      <c r="DY226" s="708"/>
      <c r="DZ226" s="708"/>
      <c r="EA226" s="708"/>
      <c r="EB226" s="708"/>
      <c r="EC226" s="708"/>
      <c r="ED226" s="708"/>
      <c r="EE226" s="708"/>
      <c r="EF226" s="708"/>
      <c r="EG226" s="708"/>
      <c r="EH226" s="708"/>
      <c r="EI226" s="708"/>
      <c r="EJ226" s="708"/>
      <c r="EK226" s="708"/>
      <c r="EL226" s="708"/>
      <c r="EM226" s="708"/>
      <c r="EN226" s="708"/>
      <c r="EO226" s="708"/>
      <c r="EP226" s="708"/>
      <c r="EQ226" s="708"/>
      <c r="ER226" s="708"/>
      <c r="ES226" s="708"/>
      <c r="ET226" s="708"/>
      <c r="EU226" s="708"/>
      <c r="EV226" s="708"/>
      <c r="EW226" s="708"/>
    </row>
    <row r="227" spans="1:153" s="1143" customFormat="1">
      <c r="A227" s="708"/>
      <c r="B227" s="708"/>
      <c r="C227" s="708"/>
      <c r="D227" s="708"/>
      <c r="E227" s="708"/>
      <c r="F227" s="708"/>
      <c r="G227" s="708"/>
      <c r="H227" s="708"/>
      <c r="I227" s="708"/>
      <c r="J227" s="708"/>
      <c r="K227" s="708"/>
      <c r="L227" s="708"/>
      <c r="M227" s="708"/>
      <c r="N227" s="708"/>
      <c r="O227" s="708"/>
      <c r="P227" s="708"/>
      <c r="Q227" s="708"/>
      <c r="R227" s="708"/>
      <c r="S227" s="708"/>
      <c r="T227" s="708"/>
      <c r="U227" s="708"/>
      <c r="V227" s="708"/>
      <c r="W227" s="708"/>
      <c r="X227" s="708"/>
      <c r="Y227" s="708"/>
      <c r="Z227" s="708"/>
      <c r="AA227" s="708"/>
      <c r="AB227" s="708"/>
      <c r="AC227" s="708"/>
      <c r="AD227" s="708"/>
      <c r="AE227" s="708"/>
      <c r="AF227" s="708"/>
      <c r="AG227" s="708"/>
      <c r="AH227" s="708"/>
      <c r="AI227" s="708"/>
      <c r="AJ227" s="708"/>
      <c r="AK227" s="708"/>
      <c r="AL227" s="708"/>
      <c r="AM227" s="708"/>
      <c r="AN227" s="708"/>
      <c r="AO227" s="708"/>
      <c r="AP227" s="708"/>
      <c r="AQ227" s="708"/>
      <c r="AR227" s="708"/>
      <c r="AS227" s="708"/>
      <c r="AT227" s="708"/>
      <c r="AU227" s="708"/>
      <c r="AV227" s="708"/>
      <c r="AW227" s="708"/>
      <c r="AX227" s="708"/>
      <c r="AY227" s="708"/>
      <c r="AZ227" s="708"/>
      <c r="BA227" s="708"/>
      <c r="BB227" s="708"/>
      <c r="BC227" s="708"/>
      <c r="BD227" s="708"/>
      <c r="BE227" s="708"/>
      <c r="BF227" s="708"/>
      <c r="BG227" s="708"/>
      <c r="BH227" s="708"/>
      <c r="BI227" s="708"/>
      <c r="BJ227" s="708"/>
      <c r="BK227" s="708"/>
      <c r="BL227" s="708"/>
      <c r="BM227" s="708"/>
      <c r="BN227" s="708"/>
      <c r="BO227" s="708"/>
      <c r="BP227" s="708"/>
      <c r="BQ227" s="708"/>
      <c r="BR227" s="708"/>
      <c r="BS227" s="708"/>
      <c r="BT227" s="708"/>
      <c r="BU227" s="708"/>
      <c r="BV227" s="708"/>
      <c r="BW227" s="708"/>
      <c r="BX227" s="708"/>
      <c r="BY227" s="708"/>
      <c r="BZ227" s="708"/>
      <c r="CA227" s="708"/>
      <c r="CB227" s="708"/>
      <c r="CC227" s="708"/>
      <c r="CD227" s="708"/>
      <c r="CE227" s="708"/>
      <c r="CF227" s="708"/>
      <c r="CG227" s="708"/>
      <c r="CH227" s="708"/>
      <c r="CI227" s="708"/>
      <c r="CJ227" s="708"/>
      <c r="CK227" s="708"/>
      <c r="CL227" s="708"/>
      <c r="CM227" s="708"/>
      <c r="CN227" s="708"/>
      <c r="CO227" s="708"/>
      <c r="CP227" s="708"/>
      <c r="CQ227" s="708"/>
      <c r="CR227" s="708"/>
      <c r="CS227" s="708"/>
      <c r="CT227" s="708"/>
      <c r="CU227" s="708"/>
      <c r="CV227" s="708"/>
      <c r="CW227" s="708"/>
      <c r="CX227" s="708"/>
      <c r="CY227" s="708"/>
      <c r="CZ227" s="708"/>
      <c r="DA227" s="708"/>
      <c r="DB227" s="708"/>
      <c r="DC227" s="708"/>
      <c r="DD227" s="708"/>
      <c r="DE227" s="708"/>
      <c r="DF227" s="708"/>
      <c r="DG227" s="708"/>
      <c r="DH227" s="708"/>
      <c r="DI227" s="708"/>
      <c r="DJ227" s="708"/>
      <c r="DK227" s="708"/>
      <c r="DL227" s="708"/>
      <c r="DM227" s="708"/>
      <c r="DN227" s="708"/>
      <c r="DO227" s="708"/>
      <c r="DP227" s="708"/>
      <c r="DQ227" s="708"/>
      <c r="DR227" s="708"/>
      <c r="DS227" s="708"/>
      <c r="DT227" s="708"/>
      <c r="DU227" s="708"/>
      <c r="DV227" s="708"/>
      <c r="DW227" s="708"/>
      <c r="DX227" s="708"/>
      <c r="DY227" s="708"/>
      <c r="DZ227" s="708"/>
      <c r="EA227" s="708"/>
      <c r="EB227" s="708"/>
      <c r="EC227" s="708"/>
      <c r="ED227" s="708"/>
      <c r="EE227" s="708"/>
      <c r="EF227" s="708"/>
      <c r="EG227" s="708"/>
      <c r="EH227" s="708"/>
      <c r="EI227" s="708"/>
      <c r="EJ227" s="708"/>
      <c r="EK227" s="708"/>
      <c r="EL227" s="708"/>
      <c r="EM227" s="708"/>
      <c r="EN227" s="708"/>
      <c r="EO227" s="708"/>
      <c r="EP227" s="708"/>
      <c r="EQ227" s="708"/>
      <c r="ER227" s="708"/>
      <c r="ES227" s="708"/>
      <c r="ET227" s="708"/>
      <c r="EU227" s="708"/>
      <c r="EV227" s="708"/>
      <c r="EW227" s="708"/>
    </row>
    <row r="228" spans="1:153" s="1143" customFormat="1">
      <c r="A228" s="708"/>
      <c r="B228" s="708"/>
      <c r="C228" s="708"/>
      <c r="D228" s="708"/>
      <c r="E228" s="708"/>
      <c r="F228" s="708"/>
      <c r="G228" s="708"/>
      <c r="H228" s="708"/>
      <c r="I228" s="708"/>
      <c r="J228" s="708"/>
      <c r="K228" s="708"/>
      <c r="L228" s="708"/>
      <c r="M228" s="708"/>
      <c r="N228" s="708"/>
      <c r="O228" s="708"/>
      <c r="P228" s="708"/>
      <c r="Q228" s="708"/>
      <c r="R228" s="708"/>
      <c r="S228" s="708"/>
      <c r="T228" s="708"/>
      <c r="U228" s="708"/>
      <c r="V228" s="708"/>
      <c r="W228" s="708"/>
      <c r="X228" s="708"/>
      <c r="Y228" s="708"/>
      <c r="Z228" s="708"/>
      <c r="AA228" s="708"/>
      <c r="AB228" s="708"/>
      <c r="AC228" s="708"/>
      <c r="AD228" s="708"/>
      <c r="AE228" s="708"/>
      <c r="AF228" s="708"/>
      <c r="AG228" s="708"/>
      <c r="AH228" s="708"/>
      <c r="AI228" s="708"/>
      <c r="AJ228" s="708"/>
      <c r="AK228" s="708"/>
      <c r="AL228" s="708"/>
      <c r="AM228" s="708"/>
      <c r="AN228" s="708"/>
      <c r="AO228" s="708"/>
      <c r="AP228" s="708"/>
      <c r="AQ228" s="708"/>
      <c r="AR228" s="708"/>
      <c r="AS228" s="708"/>
      <c r="AT228" s="708"/>
      <c r="AU228" s="708"/>
      <c r="AV228" s="708"/>
      <c r="AW228" s="708"/>
      <c r="AX228" s="708"/>
      <c r="AY228" s="708"/>
      <c r="AZ228" s="708"/>
      <c r="BA228" s="708"/>
      <c r="BB228" s="708"/>
      <c r="BC228" s="708"/>
      <c r="BD228" s="708"/>
      <c r="BE228" s="708"/>
      <c r="BF228" s="708"/>
      <c r="BG228" s="708"/>
      <c r="BH228" s="708"/>
      <c r="BI228" s="708"/>
      <c r="BJ228" s="708"/>
      <c r="BK228" s="708"/>
      <c r="BL228" s="708"/>
      <c r="BM228" s="708"/>
      <c r="BN228" s="708"/>
      <c r="BO228" s="708"/>
      <c r="BP228" s="708"/>
      <c r="BQ228" s="708"/>
      <c r="BR228" s="708"/>
      <c r="BS228" s="708"/>
      <c r="BT228" s="708"/>
      <c r="BU228" s="708"/>
      <c r="BV228" s="708"/>
      <c r="BW228" s="708"/>
      <c r="BX228" s="708"/>
      <c r="BY228" s="708"/>
      <c r="BZ228" s="708"/>
      <c r="CA228" s="708"/>
      <c r="CB228" s="708"/>
      <c r="CC228" s="708"/>
      <c r="CD228" s="708"/>
      <c r="CE228" s="708"/>
      <c r="CF228" s="708"/>
      <c r="CG228" s="708"/>
      <c r="CH228" s="708"/>
      <c r="CI228" s="708"/>
      <c r="CJ228" s="708"/>
      <c r="CK228" s="708"/>
      <c r="CL228" s="708"/>
      <c r="CM228" s="708"/>
      <c r="CN228" s="708"/>
      <c r="CO228" s="708"/>
      <c r="CP228" s="708"/>
      <c r="CQ228" s="708"/>
      <c r="CR228" s="708"/>
      <c r="CS228" s="708"/>
      <c r="CT228" s="708"/>
      <c r="CU228" s="708"/>
      <c r="CV228" s="708"/>
      <c r="CW228" s="708"/>
      <c r="CX228" s="708"/>
      <c r="CY228" s="708"/>
      <c r="CZ228" s="708"/>
      <c r="DA228" s="708"/>
      <c r="DB228" s="708"/>
      <c r="DC228" s="708"/>
      <c r="DD228" s="708"/>
      <c r="DE228" s="708"/>
      <c r="DF228" s="708"/>
      <c r="DG228" s="708"/>
      <c r="DH228" s="708"/>
      <c r="DI228" s="708"/>
      <c r="DJ228" s="708"/>
      <c r="DK228" s="708"/>
      <c r="DL228" s="708"/>
      <c r="DM228" s="708"/>
      <c r="DN228" s="708"/>
      <c r="DO228" s="708"/>
      <c r="DP228" s="708"/>
      <c r="DQ228" s="708"/>
      <c r="DR228" s="708"/>
      <c r="DS228" s="708"/>
      <c r="DT228" s="708"/>
      <c r="DU228" s="708"/>
      <c r="DV228" s="708"/>
      <c r="DW228" s="708"/>
      <c r="DX228" s="708"/>
      <c r="DY228" s="708"/>
      <c r="DZ228" s="708"/>
      <c r="EA228" s="708"/>
      <c r="EB228" s="708"/>
      <c r="EC228" s="708"/>
      <c r="ED228" s="708"/>
      <c r="EE228" s="708"/>
      <c r="EF228" s="708"/>
      <c r="EG228" s="708"/>
      <c r="EH228" s="708"/>
      <c r="EI228" s="708"/>
      <c r="EJ228" s="708"/>
      <c r="EK228" s="708"/>
      <c r="EL228" s="708"/>
      <c r="EM228" s="708"/>
      <c r="EN228" s="708"/>
      <c r="EO228" s="708"/>
      <c r="EP228" s="708"/>
      <c r="EQ228" s="708"/>
      <c r="ER228" s="708"/>
      <c r="ES228" s="708"/>
      <c r="ET228" s="708"/>
      <c r="EU228" s="708"/>
      <c r="EV228" s="708"/>
      <c r="EW228" s="708"/>
    </row>
    <row r="229" spans="1:153" s="1143" customFormat="1">
      <c r="A229" s="708"/>
      <c r="B229" s="708"/>
      <c r="C229" s="708"/>
      <c r="D229" s="708"/>
      <c r="E229" s="708"/>
      <c r="F229" s="708"/>
      <c r="G229" s="708"/>
      <c r="H229" s="708"/>
      <c r="I229" s="708"/>
      <c r="J229" s="708"/>
      <c r="K229" s="708"/>
      <c r="L229" s="708"/>
      <c r="M229" s="708"/>
      <c r="N229" s="708"/>
      <c r="O229" s="708"/>
      <c r="P229" s="708"/>
      <c r="Q229" s="708"/>
      <c r="R229" s="708"/>
      <c r="S229" s="708"/>
      <c r="T229" s="708"/>
      <c r="U229" s="708"/>
      <c r="V229" s="708"/>
      <c r="W229" s="708"/>
      <c r="X229" s="708"/>
      <c r="Y229" s="708"/>
      <c r="Z229" s="708"/>
      <c r="AA229" s="708"/>
      <c r="AB229" s="708"/>
      <c r="AC229" s="708"/>
      <c r="AD229" s="708"/>
      <c r="AE229" s="708"/>
      <c r="AF229" s="708"/>
      <c r="AG229" s="708"/>
      <c r="AH229" s="708"/>
      <c r="AI229" s="708"/>
      <c r="AJ229" s="708"/>
      <c r="AK229" s="708"/>
      <c r="AL229" s="708"/>
      <c r="AM229" s="708"/>
      <c r="AN229" s="708"/>
      <c r="AO229" s="708"/>
      <c r="AP229" s="708"/>
      <c r="AQ229" s="708"/>
      <c r="AR229" s="708"/>
      <c r="AS229" s="708"/>
      <c r="AT229" s="708"/>
      <c r="AU229" s="708"/>
      <c r="AV229" s="708"/>
      <c r="AW229" s="708"/>
      <c r="AX229" s="708"/>
      <c r="AY229" s="708"/>
      <c r="AZ229" s="708"/>
      <c r="BA229" s="708"/>
      <c r="BB229" s="708"/>
      <c r="BC229" s="708"/>
      <c r="BD229" s="708"/>
      <c r="BE229" s="708"/>
      <c r="BF229" s="708"/>
      <c r="BG229" s="708"/>
      <c r="BH229" s="708"/>
      <c r="BI229" s="708"/>
      <c r="BJ229" s="708"/>
      <c r="BK229" s="708"/>
      <c r="BL229" s="708"/>
      <c r="BM229" s="708"/>
      <c r="BN229" s="708"/>
      <c r="BO229" s="708"/>
      <c r="BP229" s="708"/>
      <c r="BQ229" s="708"/>
      <c r="BR229" s="708"/>
      <c r="BS229" s="708"/>
      <c r="BT229" s="708"/>
      <c r="BU229" s="708"/>
      <c r="BV229" s="708"/>
      <c r="BW229" s="708"/>
      <c r="BX229" s="708"/>
      <c r="BY229" s="708"/>
      <c r="BZ229" s="708"/>
      <c r="CA229" s="708"/>
      <c r="CB229" s="708"/>
      <c r="CC229" s="708"/>
      <c r="CD229" s="708"/>
      <c r="CE229" s="708"/>
      <c r="CF229" s="708"/>
      <c r="CG229" s="708"/>
      <c r="CH229" s="708"/>
      <c r="CI229" s="708"/>
      <c r="CJ229" s="708"/>
      <c r="CK229" s="708"/>
      <c r="CL229" s="708"/>
      <c r="CM229" s="708"/>
      <c r="CN229" s="708"/>
      <c r="CO229" s="708"/>
      <c r="CP229" s="708"/>
      <c r="CQ229" s="708"/>
      <c r="CR229" s="708"/>
      <c r="CS229" s="708"/>
      <c r="CT229" s="708"/>
      <c r="CU229" s="708"/>
      <c r="CV229" s="708"/>
      <c r="CW229" s="708"/>
      <c r="CX229" s="708"/>
      <c r="CY229" s="708"/>
      <c r="CZ229" s="708"/>
      <c r="DA229" s="708"/>
      <c r="DB229" s="708"/>
      <c r="DC229" s="708"/>
      <c r="DD229" s="708"/>
      <c r="DE229" s="708"/>
      <c r="DF229" s="708"/>
      <c r="DG229" s="708"/>
      <c r="DH229" s="708"/>
      <c r="DI229" s="708"/>
      <c r="DJ229" s="708"/>
      <c r="DK229" s="708"/>
      <c r="DL229" s="708"/>
      <c r="DM229" s="708"/>
      <c r="DN229" s="708"/>
      <c r="DO229" s="708"/>
      <c r="DP229" s="708"/>
      <c r="DQ229" s="708"/>
      <c r="DR229" s="708"/>
      <c r="DS229" s="708"/>
      <c r="DT229" s="708"/>
      <c r="DU229" s="708"/>
      <c r="DV229" s="708"/>
      <c r="DW229" s="708"/>
      <c r="DX229" s="708"/>
      <c r="DY229" s="708"/>
      <c r="DZ229" s="708"/>
      <c r="EA229" s="708"/>
      <c r="EB229" s="708"/>
      <c r="EC229" s="708"/>
      <c r="ED229" s="708"/>
      <c r="EE229" s="708"/>
      <c r="EF229" s="708"/>
      <c r="EG229" s="708"/>
      <c r="EH229" s="708"/>
      <c r="EI229" s="708"/>
      <c r="EJ229" s="708"/>
      <c r="EK229" s="708"/>
      <c r="EL229" s="708"/>
      <c r="EM229" s="708"/>
      <c r="EN229" s="708"/>
      <c r="EO229" s="708"/>
      <c r="EP229" s="708"/>
      <c r="EQ229" s="708"/>
      <c r="ER229" s="708"/>
      <c r="ES229" s="708"/>
      <c r="ET229" s="708"/>
      <c r="EU229" s="708"/>
      <c r="EV229" s="708"/>
      <c r="EW229" s="708"/>
    </row>
    <row r="230" spans="1:153" s="1143" customFormat="1">
      <c r="A230" s="708"/>
      <c r="B230" s="708"/>
      <c r="C230" s="708"/>
      <c r="D230" s="708"/>
      <c r="E230" s="708"/>
      <c r="F230" s="708"/>
      <c r="G230" s="708"/>
      <c r="H230" s="708"/>
      <c r="I230" s="708"/>
      <c r="J230" s="708"/>
      <c r="K230" s="708"/>
      <c r="L230" s="708"/>
      <c r="M230" s="708"/>
      <c r="N230" s="708"/>
      <c r="O230" s="708"/>
      <c r="P230" s="708"/>
      <c r="Q230" s="708"/>
      <c r="R230" s="708"/>
      <c r="S230" s="708"/>
      <c r="T230" s="708"/>
      <c r="U230" s="708"/>
      <c r="V230" s="708"/>
      <c r="W230" s="708"/>
      <c r="X230" s="708"/>
      <c r="Y230" s="708"/>
      <c r="Z230" s="708"/>
      <c r="AA230" s="708"/>
      <c r="AB230" s="708"/>
      <c r="AC230" s="708"/>
      <c r="AD230" s="708"/>
      <c r="AE230" s="708"/>
      <c r="AF230" s="708"/>
      <c r="AG230" s="708"/>
      <c r="AH230" s="708"/>
      <c r="AI230" s="708"/>
      <c r="AJ230" s="708"/>
      <c r="AK230" s="708"/>
      <c r="AL230" s="708"/>
      <c r="AM230" s="708"/>
      <c r="AN230" s="708"/>
      <c r="AO230" s="708"/>
      <c r="AP230" s="708"/>
      <c r="AQ230" s="708"/>
      <c r="AR230" s="708"/>
      <c r="AS230" s="708"/>
      <c r="AT230" s="708"/>
      <c r="AU230" s="708"/>
      <c r="AV230" s="708"/>
      <c r="AW230" s="708"/>
      <c r="AX230" s="708"/>
      <c r="AY230" s="708"/>
      <c r="AZ230" s="708"/>
      <c r="BA230" s="708"/>
      <c r="BB230" s="708"/>
      <c r="BC230" s="708"/>
      <c r="BD230" s="708"/>
      <c r="BE230" s="708"/>
      <c r="BF230" s="708"/>
      <c r="BG230" s="708"/>
      <c r="BH230" s="708"/>
      <c r="BI230" s="708"/>
      <c r="BJ230" s="708"/>
      <c r="BK230" s="708"/>
      <c r="BL230" s="708"/>
      <c r="BM230" s="708"/>
      <c r="BN230" s="708"/>
      <c r="BO230" s="708"/>
      <c r="BP230" s="708"/>
      <c r="BQ230" s="708"/>
      <c r="BR230" s="708"/>
      <c r="BS230" s="708"/>
      <c r="BT230" s="708"/>
      <c r="BU230" s="708"/>
      <c r="BV230" s="708"/>
      <c r="BW230" s="708"/>
      <c r="BX230" s="708"/>
      <c r="BY230" s="708"/>
      <c r="BZ230" s="708"/>
      <c r="CA230" s="708"/>
      <c r="CB230" s="708"/>
      <c r="CC230" s="708"/>
      <c r="CD230" s="708"/>
      <c r="CE230" s="708"/>
      <c r="CF230" s="708"/>
      <c r="CG230" s="708"/>
      <c r="CH230" s="708"/>
      <c r="CI230" s="708"/>
      <c r="CJ230" s="708"/>
      <c r="CK230" s="708"/>
      <c r="CL230" s="708"/>
      <c r="CM230" s="708"/>
      <c r="CN230" s="708"/>
      <c r="CO230" s="708"/>
      <c r="CP230" s="708"/>
      <c r="CQ230" s="708"/>
      <c r="CR230" s="708"/>
      <c r="CS230" s="708"/>
      <c r="CT230" s="708"/>
      <c r="CU230" s="708"/>
      <c r="CV230" s="708"/>
      <c r="CW230" s="708"/>
      <c r="CX230" s="708"/>
      <c r="CY230" s="708"/>
      <c r="CZ230" s="708"/>
      <c r="DA230" s="708"/>
      <c r="DB230" s="708"/>
      <c r="DC230" s="708"/>
      <c r="DD230" s="708"/>
      <c r="DE230" s="708"/>
      <c r="DF230" s="708"/>
      <c r="DG230" s="708"/>
      <c r="DH230" s="708"/>
      <c r="DI230" s="708"/>
      <c r="DJ230" s="708"/>
      <c r="DK230" s="708"/>
      <c r="DL230" s="708"/>
      <c r="DM230" s="708"/>
      <c r="DN230" s="708"/>
      <c r="DO230" s="708"/>
      <c r="DP230" s="708"/>
      <c r="DQ230" s="708"/>
      <c r="DR230" s="708"/>
      <c r="DS230" s="708"/>
      <c r="DT230" s="708"/>
      <c r="DU230" s="708"/>
      <c r="DV230" s="708"/>
      <c r="DW230" s="708"/>
      <c r="DX230" s="708"/>
      <c r="DY230" s="708"/>
      <c r="DZ230" s="708"/>
      <c r="EA230" s="708"/>
      <c r="EB230" s="708"/>
      <c r="EC230" s="708"/>
      <c r="ED230" s="708"/>
      <c r="EE230" s="708"/>
      <c r="EF230" s="708"/>
      <c r="EG230" s="708"/>
      <c r="EH230" s="708"/>
      <c r="EI230" s="708"/>
      <c r="EJ230" s="708"/>
      <c r="EK230" s="708"/>
      <c r="EL230" s="708"/>
      <c r="EM230" s="708"/>
      <c r="EN230" s="708"/>
      <c r="EO230" s="708"/>
      <c r="EP230" s="708"/>
      <c r="EQ230" s="708"/>
      <c r="ER230" s="708"/>
      <c r="ES230" s="708"/>
      <c r="ET230" s="708"/>
      <c r="EU230" s="708"/>
      <c r="EV230" s="708"/>
      <c r="EW230" s="708"/>
    </row>
    <row r="231" spans="1:153" s="1143" customFormat="1">
      <c r="A231" s="708"/>
      <c r="B231" s="708"/>
      <c r="C231" s="708"/>
      <c r="D231" s="708"/>
      <c r="E231" s="708"/>
      <c r="F231" s="708"/>
      <c r="G231" s="708"/>
      <c r="H231" s="708"/>
      <c r="I231" s="708"/>
      <c r="J231" s="708"/>
      <c r="K231" s="708"/>
      <c r="L231" s="708"/>
      <c r="M231" s="708"/>
      <c r="N231" s="708"/>
      <c r="O231" s="708"/>
      <c r="P231" s="708"/>
      <c r="Q231" s="708"/>
      <c r="R231" s="708"/>
      <c r="S231" s="708"/>
      <c r="T231" s="708"/>
      <c r="U231" s="708"/>
      <c r="V231" s="708"/>
      <c r="W231" s="708"/>
      <c r="X231" s="708"/>
      <c r="Y231" s="708"/>
      <c r="Z231" s="708"/>
      <c r="AA231" s="708"/>
      <c r="AB231" s="708"/>
      <c r="AC231" s="708"/>
      <c r="AD231" s="708"/>
      <c r="AE231" s="708"/>
      <c r="AF231" s="708"/>
      <c r="AG231" s="708"/>
      <c r="AH231" s="708"/>
      <c r="AI231" s="708"/>
      <c r="AJ231" s="708"/>
      <c r="AK231" s="708"/>
      <c r="AL231" s="708"/>
      <c r="AM231" s="708"/>
      <c r="AN231" s="708"/>
      <c r="AO231" s="708"/>
      <c r="AP231" s="708"/>
      <c r="AQ231" s="708"/>
      <c r="AR231" s="708"/>
      <c r="AS231" s="708"/>
      <c r="AT231" s="708"/>
      <c r="AU231" s="708"/>
      <c r="AV231" s="708"/>
      <c r="AW231" s="708"/>
      <c r="AX231" s="708"/>
      <c r="AY231" s="708"/>
      <c r="AZ231" s="708"/>
      <c r="BA231" s="708"/>
      <c r="BB231" s="708"/>
      <c r="BC231" s="708"/>
      <c r="BD231" s="708"/>
      <c r="BE231" s="708"/>
      <c r="BF231" s="708"/>
      <c r="BG231" s="708"/>
      <c r="BH231" s="708"/>
      <c r="BI231" s="708"/>
      <c r="BJ231" s="708"/>
      <c r="BK231" s="708"/>
      <c r="BL231" s="708"/>
      <c r="BM231" s="708"/>
      <c r="BN231" s="708"/>
      <c r="BO231" s="708"/>
      <c r="BP231" s="708"/>
      <c r="BQ231" s="708"/>
      <c r="BR231" s="708"/>
      <c r="BS231" s="708"/>
      <c r="BT231" s="708"/>
      <c r="BU231" s="708"/>
      <c r="BV231" s="708"/>
      <c r="BW231" s="708"/>
      <c r="BX231" s="708"/>
      <c r="BY231" s="708"/>
      <c r="BZ231" s="708"/>
      <c r="CA231" s="708"/>
      <c r="CB231" s="708"/>
      <c r="CC231" s="708"/>
      <c r="CD231" s="708"/>
      <c r="CE231" s="708"/>
      <c r="CF231" s="708"/>
      <c r="CG231" s="708"/>
      <c r="CH231" s="708"/>
      <c r="CI231" s="708"/>
      <c r="CJ231" s="708"/>
      <c r="CK231" s="708"/>
      <c r="CL231" s="708"/>
      <c r="CM231" s="708"/>
      <c r="CN231" s="708"/>
      <c r="CO231" s="708"/>
      <c r="CP231" s="708"/>
      <c r="CQ231" s="708"/>
      <c r="CR231" s="708"/>
      <c r="CS231" s="708"/>
      <c r="CT231" s="708"/>
      <c r="CU231" s="708"/>
      <c r="CV231" s="708"/>
      <c r="CW231" s="708"/>
      <c r="CX231" s="708"/>
      <c r="CY231" s="708"/>
      <c r="CZ231" s="708"/>
      <c r="DA231" s="708"/>
      <c r="DB231" s="708"/>
      <c r="DC231" s="708"/>
      <c r="DD231" s="708"/>
      <c r="DE231" s="708"/>
      <c r="DF231" s="708"/>
      <c r="DG231" s="708"/>
      <c r="DH231" s="708"/>
      <c r="DI231" s="708"/>
      <c r="DJ231" s="708"/>
      <c r="DK231" s="708"/>
      <c r="DL231" s="708"/>
      <c r="DM231" s="708"/>
      <c r="DN231" s="708"/>
      <c r="DO231" s="708"/>
      <c r="DP231" s="708"/>
      <c r="DQ231" s="708"/>
      <c r="DR231" s="708"/>
      <c r="DS231" s="708"/>
      <c r="DT231" s="708"/>
      <c r="DU231" s="708"/>
      <c r="DV231" s="708"/>
      <c r="DW231" s="708"/>
      <c r="DX231" s="708"/>
      <c r="DY231" s="708"/>
      <c r="DZ231" s="708"/>
      <c r="EA231" s="708"/>
      <c r="EB231" s="708"/>
      <c r="EC231" s="708"/>
      <c r="ED231" s="708"/>
      <c r="EE231" s="708"/>
      <c r="EF231" s="708"/>
      <c r="EG231" s="708"/>
      <c r="EH231" s="708"/>
      <c r="EI231" s="708"/>
      <c r="EJ231" s="708"/>
      <c r="EK231" s="708"/>
      <c r="EL231" s="708"/>
      <c r="EM231" s="708"/>
      <c r="EN231" s="708"/>
      <c r="EO231" s="708"/>
      <c r="EP231" s="708"/>
      <c r="EQ231" s="708"/>
      <c r="ER231" s="708"/>
      <c r="ES231" s="708"/>
      <c r="ET231" s="708"/>
      <c r="EU231" s="708"/>
      <c r="EV231" s="708"/>
      <c r="EW231" s="708"/>
    </row>
    <row r="232" spans="1:153" s="1143" customFormat="1">
      <c r="A232" s="708"/>
      <c r="B232" s="708"/>
      <c r="C232" s="708"/>
      <c r="D232" s="708"/>
      <c r="E232" s="708"/>
      <c r="F232" s="708"/>
      <c r="G232" s="708"/>
      <c r="H232" s="708"/>
      <c r="I232" s="708"/>
      <c r="J232" s="708"/>
      <c r="K232" s="708"/>
      <c r="L232" s="708"/>
      <c r="M232" s="708"/>
      <c r="N232" s="708"/>
      <c r="O232" s="708"/>
      <c r="P232" s="708"/>
      <c r="Q232" s="708"/>
      <c r="R232" s="708"/>
      <c r="S232" s="708"/>
      <c r="T232" s="708"/>
      <c r="U232" s="708"/>
      <c r="V232" s="708"/>
      <c r="W232" s="708"/>
      <c r="X232" s="708"/>
      <c r="Y232" s="708"/>
      <c r="Z232" s="708"/>
      <c r="AA232" s="708"/>
      <c r="AB232" s="708"/>
      <c r="AC232" s="708"/>
      <c r="AD232" s="708"/>
      <c r="AE232" s="708"/>
      <c r="AF232" s="708"/>
      <c r="AG232" s="708"/>
      <c r="AH232" s="708"/>
      <c r="AI232" s="708"/>
      <c r="AJ232" s="708"/>
      <c r="AK232" s="708"/>
      <c r="AL232" s="708"/>
      <c r="AM232" s="708"/>
      <c r="AN232" s="708"/>
      <c r="AO232" s="708"/>
      <c r="AP232" s="708"/>
      <c r="AQ232" s="708"/>
      <c r="AR232" s="708"/>
      <c r="AS232" s="708"/>
      <c r="AT232" s="708"/>
      <c r="AU232" s="708"/>
      <c r="AV232" s="708"/>
      <c r="AW232" s="708"/>
      <c r="AX232" s="708"/>
      <c r="AY232" s="708"/>
      <c r="AZ232" s="708"/>
      <c r="BA232" s="708"/>
      <c r="BB232" s="708"/>
      <c r="BC232" s="708"/>
      <c r="BD232" s="708"/>
      <c r="BE232" s="708"/>
      <c r="BF232" s="708"/>
      <c r="BG232" s="708"/>
      <c r="BH232" s="708"/>
      <c r="BI232" s="708"/>
      <c r="BJ232" s="708"/>
      <c r="BK232" s="708"/>
      <c r="BL232" s="708"/>
      <c r="BM232" s="708"/>
      <c r="BN232" s="708"/>
      <c r="BO232" s="708"/>
      <c r="BP232" s="708"/>
      <c r="BQ232" s="708"/>
      <c r="BR232" s="708"/>
      <c r="BS232" s="708"/>
      <c r="BT232" s="708"/>
      <c r="BU232" s="708"/>
      <c r="BV232" s="708"/>
      <c r="BW232" s="708"/>
      <c r="BX232" s="708"/>
      <c r="BY232" s="708"/>
      <c r="BZ232" s="708"/>
      <c r="CA232" s="708"/>
      <c r="CB232" s="708"/>
      <c r="CC232" s="708"/>
      <c r="CD232" s="708"/>
      <c r="CE232" s="708"/>
      <c r="CF232" s="708"/>
      <c r="CG232" s="708"/>
      <c r="CH232" s="708"/>
      <c r="CI232" s="708"/>
      <c r="CJ232" s="708"/>
      <c r="CK232" s="708"/>
      <c r="CL232" s="708"/>
      <c r="CM232" s="708"/>
      <c r="CN232" s="708"/>
      <c r="CO232" s="708"/>
      <c r="CP232" s="708"/>
      <c r="CQ232" s="708"/>
      <c r="CR232" s="708"/>
      <c r="CS232" s="708"/>
      <c r="CT232" s="708"/>
      <c r="CU232" s="708"/>
      <c r="CV232" s="708"/>
      <c r="CW232" s="708"/>
      <c r="CX232" s="708"/>
      <c r="CY232" s="708"/>
      <c r="CZ232" s="708"/>
      <c r="DA232" s="708"/>
      <c r="DB232" s="708"/>
      <c r="DC232" s="708"/>
      <c r="DD232" s="708"/>
      <c r="DE232" s="708"/>
      <c r="DF232" s="708"/>
      <c r="DG232" s="708"/>
      <c r="DH232" s="708"/>
      <c r="DI232" s="708"/>
      <c r="DJ232" s="708"/>
      <c r="DK232" s="708"/>
      <c r="DL232" s="708"/>
      <c r="DM232" s="708"/>
      <c r="DN232" s="708"/>
      <c r="DO232" s="708"/>
      <c r="DP232" s="708"/>
      <c r="DQ232" s="708"/>
      <c r="DR232" s="708"/>
      <c r="DS232" s="708"/>
      <c r="DT232" s="708"/>
      <c r="DU232" s="708"/>
      <c r="DV232" s="708"/>
      <c r="DW232" s="708"/>
      <c r="DX232" s="708"/>
      <c r="DY232" s="708"/>
      <c r="DZ232" s="708"/>
      <c r="EA232" s="708"/>
      <c r="EB232" s="708"/>
      <c r="EC232" s="708"/>
      <c r="ED232" s="708"/>
      <c r="EE232" s="708"/>
      <c r="EF232" s="708"/>
      <c r="EG232" s="708"/>
      <c r="EH232" s="708"/>
      <c r="EI232" s="708"/>
      <c r="EJ232" s="708"/>
      <c r="EK232" s="708"/>
      <c r="EL232" s="708"/>
      <c r="EM232" s="708"/>
      <c r="EN232" s="708"/>
      <c r="EO232" s="708"/>
      <c r="EP232" s="708"/>
      <c r="EQ232" s="708"/>
      <c r="ER232" s="708"/>
      <c r="ES232" s="708"/>
      <c r="ET232" s="708"/>
      <c r="EU232" s="708"/>
      <c r="EV232" s="708"/>
      <c r="EW232" s="708"/>
    </row>
    <row r="233" spans="1:153" s="1143" customFormat="1">
      <c r="A233" s="708"/>
      <c r="B233" s="708"/>
      <c r="C233" s="708"/>
      <c r="D233" s="708"/>
      <c r="E233" s="708"/>
      <c r="F233" s="708"/>
      <c r="G233" s="708"/>
      <c r="H233" s="708"/>
      <c r="I233" s="708"/>
      <c r="J233" s="708"/>
      <c r="K233" s="708"/>
      <c r="L233" s="708"/>
      <c r="M233" s="708"/>
      <c r="N233" s="708"/>
      <c r="O233" s="708"/>
      <c r="P233" s="708"/>
      <c r="Q233" s="708"/>
      <c r="R233" s="708"/>
      <c r="S233" s="708"/>
      <c r="T233" s="708"/>
      <c r="U233" s="708"/>
      <c r="V233" s="708"/>
      <c r="W233" s="708"/>
      <c r="X233" s="708"/>
      <c r="Y233" s="708"/>
      <c r="Z233" s="708"/>
      <c r="AA233" s="708"/>
      <c r="AB233" s="708"/>
      <c r="AC233" s="708"/>
      <c r="AD233" s="708"/>
      <c r="AE233" s="708"/>
      <c r="AF233" s="708"/>
      <c r="AG233" s="708"/>
      <c r="AH233" s="708"/>
      <c r="AI233" s="708"/>
      <c r="AJ233" s="708"/>
      <c r="AK233" s="708"/>
      <c r="AL233" s="708"/>
      <c r="AM233" s="708"/>
      <c r="AN233" s="708"/>
      <c r="AO233" s="708"/>
      <c r="AP233" s="708"/>
      <c r="AQ233" s="708"/>
      <c r="AR233" s="708"/>
      <c r="AS233" s="708"/>
      <c r="AT233" s="708"/>
      <c r="AU233" s="708"/>
      <c r="AV233" s="708"/>
      <c r="AW233" s="708"/>
      <c r="AX233" s="708"/>
      <c r="AY233" s="708"/>
      <c r="AZ233" s="708"/>
      <c r="BA233" s="708"/>
      <c r="BB233" s="708"/>
      <c r="BC233" s="708"/>
      <c r="BD233" s="708"/>
      <c r="BE233" s="708"/>
      <c r="BF233" s="708"/>
      <c r="BG233" s="708"/>
      <c r="BH233" s="708"/>
      <c r="BI233" s="708"/>
      <c r="BJ233" s="708"/>
      <c r="BK233" s="708"/>
      <c r="BL233" s="708"/>
      <c r="BM233" s="708"/>
      <c r="BN233" s="708"/>
      <c r="BO233" s="708"/>
      <c r="BP233" s="708"/>
      <c r="BQ233" s="708"/>
      <c r="BR233" s="708"/>
      <c r="BS233" s="708"/>
      <c r="BT233" s="708"/>
      <c r="BU233" s="708"/>
      <c r="BV233" s="708"/>
      <c r="BW233" s="708"/>
      <c r="BX233" s="708"/>
      <c r="BY233" s="708"/>
      <c r="BZ233" s="708"/>
      <c r="CA233" s="708"/>
      <c r="CB233" s="708"/>
      <c r="CC233" s="708"/>
      <c r="CD233" s="708"/>
      <c r="CE233" s="708"/>
      <c r="CF233" s="708"/>
      <c r="CG233" s="708"/>
      <c r="CH233" s="708"/>
      <c r="CI233" s="708"/>
      <c r="CJ233" s="708"/>
      <c r="CK233" s="708"/>
      <c r="CL233" s="708"/>
      <c r="CM233" s="708"/>
      <c r="CN233" s="708"/>
      <c r="CO233" s="708"/>
      <c r="CP233" s="708"/>
      <c r="CQ233" s="708"/>
      <c r="CR233" s="708"/>
      <c r="CS233" s="708"/>
      <c r="CT233" s="708"/>
      <c r="CU233" s="708"/>
      <c r="CV233" s="708"/>
      <c r="CW233" s="708"/>
      <c r="CX233" s="708"/>
      <c r="CY233" s="708"/>
      <c r="CZ233" s="708"/>
      <c r="DA233" s="708"/>
      <c r="DB233" s="708"/>
      <c r="DC233" s="708"/>
      <c r="DD233" s="708"/>
      <c r="DE233" s="708"/>
      <c r="DF233" s="708"/>
      <c r="DG233" s="708"/>
      <c r="DH233" s="708"/>
      <c r="DI233" s="708"/>
      <c r="DJ233" s="708"/>
      <c r="DK233" s="708"/>
      <c r="DL233" s="708"/>
      <c r="DM233" s="708"/>
      <c r="DN233" s="708"/>
      <c r="DO233" s="708"/>
      <c r="DP233" s="708"/>
      <c r="DQ233" s="708"/>
      <c r="DR233" s="708"/>
      <c r="DS233" s="708"/>
      <c r="DT233" s="708"/>
      <c r="DU233" s="708"/>
      <c r="DV233" s="708"/>
      <c r="DW233" s="708"/>
      <c r="DX233" s="708"/>
      <c r="DY233" s="708"/>
      <c r="DZ233" s="708"/>
      <c r="EA233" s="708"/>
      <c r="EB233" s="708"/>
      <c r="EC233" s="708"/>
      <c r="ED233" s="708"/>
      <c r="EE233" s="708"/>
      <c r="EF233" s="708"/>
      <c r="EG233" s="708"/>
      <c r="EH233" s="708"/>
      <c r="EI233" s="708"/>
      <c r="EJ233" s="708"/>
      <c r="EK233" s="708"/>
      <c r="EL233" s="708"/>
      <c r="EM233" s="708"/>
      <c r="EN233" s="708"/>
      <c r="EO233" s="708"/>
      <c r="EP233" s="708"/>
      <c r="EQ233" s="708"/>
      <c r="ER233" s="708"/>
      <c r="ES233" s="708"/>
      <c r="ET233" s="708"/>
      <c r="EU233" s="708"/>
      <c r="EV233" s="708"/>
      <c r="EW233" s="708"/>
    </row>
    <row r="234" spans="1:153" s="1143" customFormat="1">
      <c r="A234" s="708"/>
      <c r="B234" s="708"/>
      <c r="C234" s="708"/>
      <c r="D234" s="708"/>
      <c r="E234" s="708"/>
      <c r="F234" s="708"/>
      <c r="G234" s="708"/>
      <c r="H234" s="708"/>
      <c r="I234" s="708"/>
      <c r="J234" s="708"/>
      <c r="K234" s="708"/>
      <c r="L234" s="708"/>
      <c r="M234" s="708"/>
      <c r="N234" s="708"/>
      <c r="O234" s="708"/>
      <c r="P234" s="708"/>
      <c r="Q234" s="708"/>
      <c r="R234" s="708"/>
      <c r="S234" s="708"/>
      <c r="T234" s="708"/>
      <c r="U234" s="708"/>
      <c r="V234" s="708"/>
      <c r="W234" s="708"/>
      <c r="X234" s="708"/>
      <c r="Y234" s="708"/>
      <c r="Z234" s="708"/>
      <c r="AA234" s="708"/>
      <c r="AB234" s="708"/>
      <c r="AC234" s="708"/>
      <c r="AD234" s="708"/>
      <c r="AE234" s="708"/>
      <c r="AF234" s="708"/>
      <c r="AG234" s="708"/>
      <c r="AH234" s="708"/>
      <c r="AI234" s="708"/>
      <c r="AJ234" s="708"/>
      <c r="AK234" s="708"/>
      <c r="AL234" s="708"/>
      <c r="AM234" s="708"/>
      <c r="AN234" s="708"/>
      <c r="AO234" s="708"/>
      <c r="AP234" s="708"/>
      <c r="AQ234" s="708"/>
      <c r="AR234" s="708"/>
      <c r="AS234" s="708"/>
      <c r="AT234" s="708"/>
      <c r="AU234" s="708"/>
      <c r="AV234" s="708"/>
      <c r="AW234" s="708"/>
      <c r="AX234" s="708"/>
      <c r="AY234" s="708"/>
      <c r="AZ234" s="708"/>
      <c r="BA234" s="708"/>
      <c r="BB234" s="708"/>
      <c r="BC234" s="708"/>
      <c r="BD234" s="708"/>
      <c r="BE234" s="708"/>
      <c r="BF234" s="708"/>
      <c r="BG234" s="708"/>
      <c r="BH234" s="708"/>
      <c r="BI234" s="708"/>
      <c r="BJ234" s="708"/>
      <c r="BK234" s="708"/>
      <c r="BL234" s="708"/>
      <c r="BM234" s="708"/>
      <c r="BN234" s="708"/>
      <c r="BO234" s="708"/>
      <c r="BP234" s="708"/>
      <c r="BQ234" s="708"/>
      <c r="BR234" s="708"/>
      <c r="BS234" s="708"/>
      <c r="BT234" s="708"/>
      <c r="BU234" s="708"/>
      <c r="BV234" s="708"/>
      <c r="BW234" s="708"/>
      <c r="BX234" s="708"/>
      <c r="BY234" s="708"/>
      <c r="BZ234" s="708"/>
      <c r="CA234" s="708"/>
      <c r="CB234" s="708"/>
      <c r="CC234" s="708"/>
      <c r="CD234" s="708"/>
      <c r="CE234" s="708"/>
      <c r="CF234" s="708"/>
      <c r="CG234" s="708"/>
      <c r="CH234" s="708"/>
      <c r="CI234" s="708"/>
      <c r="CJ234" s="708"/>
      <c r="CK234" s="708"/>
      <c r="CL234" s="708"/>
      <c r="CM234" s="708"/>
      <c r="CN234" s="708"/>
      <c r="CO234" s="708"/>
      <c r="CP234" s="708"/>
      <c r="CQ234" s="708"/>
      <c r="CR234" s="708"/>
      <c r="CS234" s="708"/>
      <c r="CT234" s="708"/>
      <c r="CU234" s="708"/>
      <c r="CV234" s="708"/>
      <c r="CW234" s="708"/>
      <c r="CX234" s="708"/>
      <c r="CY234" s="708"/>
      <c r="CZ234" s="708"/>
      <c r="DA234" s="708"/>
      <c r="DB234" s="708"/>
      <c r="DC234" s="708"/>
      <c r="DD234" s="708"/>
      <c r="DE234" s="708"/>
      <c r="DF234" s="708"/>
      <c r="DG234" s="708"/>
      <c r="DH234" s="708"/>
      <c r="DI234" s="708"/>
      <c r="DJ234" s="708"/>
      <c r="DK234" s="708"/>
      <c r="DL234" s="708"/>
      <c r="DM234" s="708"/>
      <c r="DN234" s="708"/>
      <c r="DO234" s="708"/>
      <c r="DP234" s="708"/>
      <c r="DQ234" s="708"/>
      <c r="DR234" s="708"/>
      <c r="DS234" s="708"/>
      <c r="DT234" s="708"/>
      <c r="DU234" s="708"/>
      <c r="DV234" s="708"/>
      <c r="DW234" s="708"/>
      <c r="DX234" s="708"/>
      <c r="DY234" s="708"/>
      <c r="DZ234" s="708"/>
      <c r="EA234" s="708"/>
      <c r="EB234" s="708"/>
      <c r="EC234" s="708"/>
      <c r="ED234" s="708"/>
      <c r="EE234" s="708"/>
      <c r="EF234" s="708"/>
      <c r="EG234" s="708"/>
      <c r="EH234" s="708"/>
      <c r="EI234" s="708"/>
      <c r="EJ234" s="708"/>
      <c r="EK234" s="708"/>
      <c r="EL234" s="708"/>
      <c r="EM234" s="708"/>
      <c r="EN234" s="708"/>
      <c r="EO234" s="708"/>
      <c r="EP234" s="708"/>
      <c r="EQ234" s="708"/>
      <c r="ER234" s="708"/>
      <c r="ES234" s="708"/>
      <c r="ET234" s="708"/>
      <c r="EU234" s="708"/>
      <c r="EV234" s="708"/>
      <c r="EW234" s="708"/>
    </row>
    <row r="235" spans="1:153" s="1143" customFormat="1">
      <c r="A235" s="708"/>
      <c r="B235" s="708"/>
      <c r="C235" s="708"/>
      <c r="D235" s="708"/>
      <c r="E235" s="708"/>
      <c r="F235" s="708"/>
      <c r="G235" s="708"/>
      <c r="H235" s="708"/>
      <c r="I235" s="708"/>
      <c r="J235" s="708"/>
      <c r="K235" s="708"/>
      <c r="L235" s="708"/>
      <c r="M235" s="708"/>
      <c r="N235" s="708"/>
      <c r="O235" s="708"/>
      <c r="P235" s="708"/>
      <c r="Q235" s="708"/>
      <c r="R235" s="708"/>
      <c r="S235" s="708"/>
      <c r="T235" s="708"/>
      <c r="U235" s="708"/>
      <c r="V235" s="708"/>
      <c r="W235" s="708"/>
      <c r="X235" s="708"/>
      <c r="Y235" s="708"/>
      <c r="Z235" s="708"/>
      <c r="AA235" s="708"/>
      <c r="AB235" s="708"/>
      <c r="AC235" s="708"/>
      <c r="AD235" s="708"/>
      <c r="AE235" s="708"/>
      <c r="AF235" s="708"/>
      <c r="AG235" s="708"/>
      <c r="AH235" s="708"/>
      <c r="AI235" s="708"/>
      <c r="AJ235" s="708"/>
      <c r="AK235" s="708"/>
      <c r="AL235" s="708"/>
      <c r="AM235" s="708"/>
      <c r="AN235" s="708"/>
      <c r="AO235" s="708"/>
      <c r="AP235" s="708"/>
      <c r="AQ235" s="708"/>
      <c r="AR235" s="708"/>
      <c r="AS235" s="708"/>
      <c r="AT235" s="708"/>
      <c r="AU235" s="708"/>
      <c r="AV235" s="708"/>
      <c r="AW235" s="708"/>
      <c r="AX235" s="708"/>
      <c r="AY235" s="708"/>
      <c r="AZ235" s="708"/>
      <c r="BA235" s="708"/>
      <c r="BB235" s="708"/>
      <c r="BC235" s="708"/>
      <c r="BD235" s="708"/>
      <c r="BE235" s="708"/>
      <c r="BF235" s="708"/>
      <c r="BG235" s="708"/>
      <c r="BH235" s="708"/>
      <c r="BI235" s="708"/>
      <c r="BJ235" s="708"/>
      <c r="BK235" s="708"/>
      <c r="BL235" s="708"/>
      <c r="BM235" s="708"/>
      <c r="BN235" s="708"/>
      <c r="BO235" s="708"/>
      <c r="BP235" s="708"/>
      <c r="BQ235" s="708"/>
      <c r="BR235" s="708"/>
      <c r="BS235" s="708"/>
      <c r="BT235" s="708"/>
      <c r="BU235" s="708"/>
      <c r="BV235" s="708"/>
      <c r="BW235" s="708"/>
      <c r="BX235" s="708"/>
      <c r="BY235" s="708"/>
      <c r="BZ235" s="708"/>
      <c r="CA235" s="708"/>
      <c r="CB235" s="708"/>
      <c r="CC235" s="708"/>
      <c r="CD235" s="708"/>
      <c r="CE235" s="708"/>
      <c r="CF235" s="708"/>
      <c r="CG235" s="708"/>
      <c r="CH235" s="708"/>
      <c r="CI235" s="708"/>
      <c r="CJ235" s="708"/>
      <c r="CK235" s="708"/>
      <c r="CL235" s="708"/>
      <c r="CM235" s="708"/>
      <c r="CN235" s="708"/>
      <c r="CO235" s="708"/>
      <c r="CP235" s="708"/>
      <c r="CQ235" s="708"/>
      <c r="CR235" s="708"/>
      <c r="CS235" s="708"/>
      <c r="CT235" s="708"/>
      <c r="CU235" s="708"/>
      <c r="CV235" s="708"/>
      <c r="CW235" s="708"/>
      <c r="CX235" s="708"/>
      <c r="CY235" s="708"/>
      <c r="CZ235" s="708"/>
      <c r="DA235" s="708"/>
      <c r="DB235" s="708"/>
      <c r="DC235" s="708"/>
      <c r="DD235" s="708"/>
      <c r="DE235" s="708"/>
      <c r="DF235" s="708"/>
      <c r="DG235" s="708"/>
      <c r="DH235" s="708"/>
      <c r="DI235" s="708"/>
      <c r="DJ235" s="708"/>
      <c r="DK235" s="708"/>
      <c r="DL235" s="708"/>
      <c r="DM235" s="708"/>
      <c r="DN235" s="708"/>
      <c r="DO235" s="708"/>
      <c r="DP235" s="708"/>
      <c r="DQ235" s="708"/>
      <c r="DR235" s="708"/>
      <c r="DS235" s="708"/>
      <c r="DT235" s="708"/>
      <c r="DU235" s="708"/>
      <c r="DV235" s="708"/>
      <c r="DW235" s="708"/>
      <c r="DX235" s="708"/>
      <c r="DY235" s="708"/>
      <c r="DZ235" s="708"/>
      <c r="EA235" s="708"/>
      <c r="EB235" s="708"/>
      <c r="EC235" s="708"/>
      <c r="ED235" s="708"/>
      <c r="EE235" s="708"/>
      <c r="EF235" s="708"/>
      <c r="EG235" s="708"/>
      <c r="EH235" s="708"/>
      <c r="EI235" s="708"/>
      <c r="EJ235" s="708"/>
      <c r="EK235" s="708"/>
      <c r="EL235" s="708"/>
      <c r="EM235" s="708"/>
      <c r="EN235" s="708"/>
      <c r="EO235" s="708"/>
      <c r="EP235" s="708"/>
      <c r="EQ235" s="708"/>
      <c r="ER235" s="708"/>
      <c r="ES235" s="708"/>
      <c r="ET235" s="708"/>
      <c r="EU235" s="708"/>
      <c r="EV235" s="708"/>
      <c r="EW235" s="708"/>
    </row>
    <row r="236" spans="1:153" s="1143" customFormat="1">
      <c r="A236" s="708"/>
      <c r="B236" s="708"/>
      <c r="C236" s="708"/>
      <c r="D236" s="708"/>
      <c r="E236" s="708"/>
      <c r="F236" s="708"/>
      <c r="G236" s="708"/>
      <c r="H236" s="708"/>
      <c r="I236" s="708"/>
      <c r="J236" s="708"/>
      <c r="K236" s="708"/>
      <c r="L236" s="708"/>
      <c r="M236" s="708"/>
      <c r="N236" s="708"/>
      <c r="O236" s="708"/>
      <c r="P236" s="708"/>
      <c r="Q236" s="708"/>
      <c r="R236" s="708"/>
      <c r="S236" s="708"/>
      <c r="T236" s="708"/>
      <c r="U236" s="708"/>
      <c r="V236" s="708"/>
      <c r="W236" s="708"/>
      <c r="X236" s="708"/>
      <c r="Y236" s="708"/>
      <c r="Z236" s="708"/>
      <c r="AA236" s="708"/>
      <c r="AB236" s="708"/>
      <c r="AC236" s="708"/>
      <c r="AD236" s="708"/>
      <c r="AE236" s="708"/>
      <c r="AF236" s="708"/>
      <c r="AG236" s="708"/>
      <c r="AH236" s="708"/>
      <c r="AI236" s="708"/>
      <c r="AJ236" s="708"/>
      <c r="AK236" s="708"/>
      <c r="AL236" s="708"/>
      <c r="AM236" s="708"/>
      <c r="AN236" s="708"/>
      <c r="AO236" s="708"/>
      <c r="AP236" s="708"/>
      <c r="AQ236" s="708"/>
      <c r="AR236" s="708"/>
      <c r="AS236" s="708"/>
      <c r="AT236" s="708"/>
      <c r="AU236" s="708"/>
      <c r="AV236" s="708"/>
      <c r="AW236" s="708"/>
      <c r="AX236" s="708"/>
      <c r="AY236" s="708"/>
      <c r="AZ236" s="708"/>
      <c r="BA236" s="708"/>
      <c r="BB236" s="708"/>
      <c r="BC236" s="708"/>
      <c r="BD236" s="708"/>
      <c r="BE236" s="708"/>
      <c r="BF236" s="708"/>
      <c r="BG236" s="708"/>
      <c r="BH236" s="708"/>
      <c r="BI236" s="708"/>
      <c r="BJ236" s="708"/>
      <c r="BK236" s="708"/>
      <c r="BL236" s="708"/>
      <c r="BM236" s="708"/>
      <c r="BN236" s="708"/>
      <c r="BO236" s="708"/>
      <c r="BP236" s="708"/>
      <c r="BQ236" s="708"/>
      <c r="BR236" s="708"/>
      <c r="BS236" s="708"/>
      <c r="BT236" s="708"/>
      <c r="BU236" s="708"/>
      <c r="BV236" s="708"/>
      <c r="BW236" s="708"/>
      <c r="BX236" s="708"/>
      <c r="BY236" s="708"/>
      <c r="BZ236" s="708"/>
      <c r="CA236" s="708"/>
      <c r="CB236" s="708"/>
      <c r="CC236" s="708"/>
      <c r="CD236" s="708"/>
      <c r="CE236" s="708"/>
      <c r="CF236" s="708"/>
      <c r="CG236" s="708"/>
      <c r="CH236" s="708"/>
      <c r="CI236" s="708"/>
      <c r="CJ236" s="708"/>
      <c r="CK236" s="708"/>
      <c r="CL236" s="708"/>
      <c r="CM236" s="708"/>
      <c r="CN236" s="708"/>
      <c r="CO236" s="708"/>
      <c r="CP236" s="708"/>
      <c r="CQ236" s="708"/>
      <c r="CR236" s="708"/>
      <c r="CS236" s="708"/>
      <c r="CT236" s="708"/>
      <c r="CU236" s="708"/>
      <c r="CV236" s="708"/>
      <c r="CW236" s="708"/>
      <c r="CX236" s="708"/>
      <c r="CY236" s="708"/>
      <c r="CZ236" s="708"/>
      <c r="DA236" s="708"/>
      <c r="DB236" s="708"/>
      <c r="DC236" s="708"/>
      <c r="DD236" s="708"/>
      <c r="DE236" s="708"/>
      <c r="DF236" s="708"/>
      <c r="DG236" s="708"/>
      <c r="DH236" s="708"/>
      <c r="DI236" s="708"/>
      <c r="DJ236" s="708"/>
      <c r="DK236" s="708"/>
      <c r="DL236" s="708"/>
      <c r="DM236" s="708"/>
      <c r="DN236" s="708"/>
      <c r="DO236" s="708"/>
      <c r="DP236" s="708"/>
      <c r="DQ236" s="708"/>
      <c r="DR236" s="708"/>
      <c r="DS236" s="708"/>
      <c r="DT236" s="708"/>
      <c r="DU236" s="708"/>
      <c r="DV236" s="708"/>
      <c r="DW236" s="708"/>
      <c r="DX236" s="708"/>
      <c r="DY236" s="708"/>
      <c r="DZ236" s="708"/>
      <c r="EA236" s="708"/>
      <c r="EB236" s="708"/>
      <c r="EC236" s="708"/>
      <c r="ED236" s="708"/>
      <c r="EE236" s="708"/>
      <c r="EF236" s="708"/>
      <c r="EG236" s="708"/>
      <c r="EH236" s="708"/>
      <c r="EI236" s="708"/>
      <c r="EJ236" s="708"/>
      <c r="EK236" s="708"/>
      <c r="EL236" s="708"/>
      <c r="EM236" s="708"/>
      <c r="EN236" s="708"/>
      <c r="EO236" s="708"/>
      <c r="EP236" s="708"/>
      <c r="EQ236" s="708"/>
      <c r="ER236" s="708"/>
      <c r="ES236" s="708"/>
      <c r="ET236" s="708"/>
      <c r="EU236" s="708"/>
      <c r="EV236" s="708"/>
      <c r="EW236" s="708"/>
    </row>
    <row r="237" spans="1:153" s="1143" customFormat="1">
      <c r="A237" s="708"/>
      <c r="B237" s="708"/>
      <c r="C237" s="708"/>
      <c r="D237" s="708"/>
      <c r="E237" s="708"/>
      <c r="F237" s="708"/>
      <c r="G237" s="708"/>
      <c r="H237" s="708"/>
      <c r="I237" s="708"/>
      <c r="J237" s="708"/>
      <c r="K237" s="708"/>
      <c r="L237" s="708"/>
      <c r="M237" s="708"/>
      <c r="N237" s="708"/>
      <c r="O237" s="708"/>
      <c r="P237" s="708"/>
      <c r="Q237" s="708"/>
      <c r="R237" s="708"/>
      <c r="S237" s="708"/>
      <c r="T237" s="708"/>
      <c r="U237" s="708"/>
      <c r="V237" s="708"/>
      <c r="W237" s="708"/>
      <c r="X237" s="708"/>
      <c r="Y237" s="708"/>
      <c r="Z237" s="708"/>
      <c r="AA237" s="708"/>
      <c r="AB237" s="708"/>
      <c r="AC237" s="708"/>
      <c r="AD237" s="708"/>
      <c r="AE237" s="708"/>
      <c r="AF237" s="708"/>
      <c r="AG237" s="708"/>
      <c r="AH237" s="708"/>
      <c r="AI237" s="708"/>
      <c r="AJ237" s="708"/>
      <c r="AK237" s="708"/>
      <c r="AL237" s="708"/>
      <c r="AM237" s="708"/>
      <c r="AN237" s="708"/>
      <c r="AO237" s="708"/>
      <c r="AP237" s="708"/>
      <c r="AQ237" s="708"/>
      <c r="AR237" s="708"/>
      <c r="AS237" s="708"/>
      <c r="AT237" s="708"/>
      <c r="AU237" s="708"/>
      <c r="AV237" s="708"/>
      <c r="AW237" s="708"/>
      <c r="AX237" s="708"/>
      <c r="AY237" s="708"/>
      <c r="AZ237" s="708"/>
      <c r="BA237" s="708"/>
      <c r="BB237" s="708"/>
      <c r="BC237" s="708"/>
      <c r="BD237" s="708"/>
      <c r="BE237" s="708"/>
      <c r="BF237" s="708"/>
      <c r="BG237" s="708"/>
      <c r="BH237" s="708"/>
      <c r="BI237" s="708"/>
      <c r="BJ237" s="708"/>
      <c r="BK237" s="708"/>
      <c r="BL237" s="708"/>
      <c r="BM237" s="708"/>
      <c r="BN237" s="708"/>
      <c r="BO237" s="708"/>
      <c r="BP237" s="708"/>
      <c r="BQ237" s="708"/>
      <c r="BR237" s="708"/>
      <c r="BS237" s="708"/>
      <c r="BT237" s="708"/>
      <c r="BU237" s="708"/>
      <c r="BV237" s="708"/>
      <c r="BW237" s="708"/>
      <c r="BX237" s="708"/>
      <c r="BY237" s="708"/>
      <c r="BZ237" s="708"/>
      <c r="CA237" s="708"/>
      <c r="CB237" s="708"/>
      <c r="CC237" s="708"/>
      <c r="CD237" s="708"/>
      <c r="CE237" s="708"/>
      <c r="CF237" s="708"/>
      <c r="CG237" s="708"/>
      <c r="CH237" s="708"/>
      <c r="CI237" s="708"/>
      <c r="CJ237" s="708"/>
      <c r="CK237" s="708"/>
      <c r="CL237" s="708"/>
      <c r="CM237" s="708"/>
      <c r="CN237" s="708"/>
      <c r="CO237" s="708"/>
      <c r="CP237" s="708"/>
      <c r="CQ237" s="708"/>
      <c r="CR237" s="708"/>
      <c r="CS237" s="708"/>
      <c r="CT237" s="708"/>
      <c r="CU237" s="708"/>
      <c r="CV237" s="708"/>
      <c r="CW237" s="708"/>
      <c r="CX237" s="708"/>
      <c r="CY237" s="708"/>
      <c r="CZ237" s="708"/>
      <c r="DA237" s="708"/>
      <c r="DB237" s="708"/>
      <c r="DC237" s="708"/>
      <c r="DD237" s="708"/>
      <c r="DE237" s="708"/>
      <c r="DF237" s="708"/>
      <c r="DG237" s="708"/>
      <c r="DH237" s="708"/>
      <c r="DI237" s="708"/>
      <c r="DJ237" s="708"/>
      <c r="DK237" s="708"/>
      <c r="DL237" s="708"/>
      <c r="DM237" s="708"/>
      <c r="DN237" s="708"/>
      <c r="DO237" s="708"/>
      <c r="DP237" s="708"/>
      <c r="DQ237" s="708"/>
      <c r="DR237" s="708"/>
      <c r="DS237" s="708"/>
      <c r="DT237" s="708"/>
      <c r="DU237" s="708"/>
      <c r="DV237" s="708"/>
      <c r="DW237" s="708"/>
      <c r="DX237" s="708"/>
      <c r="DY237" s="708"/>
      <c r="DZ237" s="708"/>
      <c r="EA237" s="708"/>
      <c r="EB237" s="708"/>
      <c r="EC237" s="708"/>
      <c r="ED237" s="708"/>
      <c r="EE237" s="708"/>
      <c r="EF237" s="708"/>
      <c r="EG237" s="708"/>
      <c r="EH237" s="708"/>
      <c r="EI237" s="708"/>
      <c r="EJ237" s="708"/>
      <c r="EK237" s="708"/>
      <c r="EL237" s="708"/>
      <c r="EM237" s="708"/>
      <c r="EN237" s="708"/>
      <c r="EO237" s="708"/>
      <c r="EP237" s="708"/>
      <c r="EQ237" s="708"/>
      <c r="ER237" s="708"/>
      <c r="ES237" s="708"/>
      <c r="ET237" s="708"/>
      <c r="EU237" s="708"/>
      <c r="EV237" s="708"/>
      <c r="EW237" s="708"/>
    </row>
    <row r="238" spans="1:153" s="1143" customFormat="1">
      <c r="A238" s="708"/>
      <c r="B238" s="708"/>
      <c r="C238" s="708"/>
      <c r="D238" s="708"/>
      <c r="E238" s="708"/>
      <c r="F238" s="708"/>
      <c r="G238" s="708"/>
      <c r="H238" s="708"/>
      <c r="I238" s="708"/>
      <c r="J238" s="708"/>
      <c r="K238" s="708"/>
      <c r="L238" s="708"/>
      <c r="M238" s="708"/>
      <c r="N238" s="708"/>
      <c r="O238" s="708"/>
      <c r="P238" s="708"/>
      <c r="Q238" s="708"/>
      <c r="R238" s="708"/>
      <c r="S238" s="708"/>
      <c r="T238" s="708"/>
      <c r="U238" s="708"/>
      <c r="V238" s="708"/>
      <c r="W238" s="708"/>
      <c r="X238" s="708"/>
      <c r="Y238" s="708"/>
      <c r="Z238" s="708"/>
      <c r="AA238" s="708"/>
      <c r="AB238" s="708"/>
      <c r="AC238" s="708"/>
      <c r="AD238" s="708"/>
      <c r="AE238" s="708"/>
      <c r="AF238" s="708"/>
      <c r="AG238" s="708"/>
      <c r="AH238" s="708"/>
      <c r="AI238" s="708"/>
      <c r="AJ238" s="708"/>
      <c r="AK238" s="708"/>
      <c r="AL238" s="708"/>
      <c r="AM238" s="708"/>
      <c r="AN238" s="708"/>
      <c r="AO238" s="708"/>
      <c r="AP238" s="708"/>
      <c r="AQ238" s="708"/>
      <c r="AR238" s="708"/>
      <c r="AS238" s="708"/>
      <c r="AT238" s="708"/>
      <c r="AU238" s="708"/>
      <c r="AV238" s="708"/>
      <c r="AW238" s="708"/>
      <c r="AX238" s="708"/>
      <c r="AY238" s="708"/>
      <c r="AZ238" s="708"/>
      <c r="BA238" s="708"/>
      <c r="BB238" s="708"/>
      <c r="BC238" s="708"/>
      <c r="BD238" s="708"/>
      <c r="BE238" s="708"/>
      <c r="BF238" s="708"/>
      <c r="BG238" s="708"/>
      <c r="BH238" s="708"/>
      <c r="BI238" s="708"/>
      <c r="BJ238" s="708"/>
      <c r="BK238" s="708"/>
      <c r="BL238" s="708"/>
      <c r="BM238" s="708"/>
      <c r="BN238" s="708"/>
      <c r="BO238" s="708"/>
      <c r="BP238" s="708"/>
      <c r="BQ238" s="708"/>
      <c r="BR238" s="708"/>
      <c r="BS238" s="708"/>
      <c r="BT238" s="708"/>
      <c r="BU238" s="708"/>
      <c r="BV238" s="708"/>
      <c r="BW238" s="708"/>
      <c r="BX238" s="708"/>
      <c r="BY238" s="708"/>
      <c r="BZ238" s="708"/>
      <c r="CA238" s="708"/>
      <c r="CB238" s="708"/>
      <c r="CC238" s="708"/>
      <c r="CD238" s="708"/>
      <c r="CE238" s="708"/>
      <c r="CF238" s="708"/>
      <c r="CG238" s="708"/>
      <c r="CH238" s="708"/>
      <c r="CI238" s="708"/>
      <c r="CJ238" s="708"/>
      <c r="CK238" s="708"/>
      <c r="CL238" s="708"/>
      <c r="CM238" s="708"/>
      <c r="CN238" s="708"/>
      <c r="CO238" s="708"/>
      <c r="CP238" s="708"/>
      <c r="CQ238" s="708"/>
      <c r="CR238" s="708"/>
      <c r="CS238" s="708"/>
      <c r="CT238" s="708"/>
      <c r="CU238" s="708"/>
      <c r="CV238" s="708"/>
      <c r="CW238" s="708"/>
      <c r="CX238" s="708"/>
      <c r="CY238" s="708"/>
      <c r="CZ238" s="708"/>
      <c r="DA238" s="708"/>
      <c r="DB238" s="708"/>
      <c r="DC238" s="708"/>
      <c r="DD238" s="708"/>
      <c r="DE238" s="708"/>
      <c r="DF238" s="708"/>
      <c r="DG238" s="708"/>
      <c r="DH238" s="708"/>
      <c r="DI238" s="708"/>
      <c r="DJ238" s="708"/>
      <c r="DK238" s="708"/>
      <c r="DL238" s="708"/>
      <c r="DM238" s="708"/>
      <c r="DN238" s="708"/>
      <c r="DO238" s="708"/>
      <c r="DP238" s="708"/>
      <c r="DQ238" s="708"/>
      <c r="DR238" s="708"/>
      <c r="DS238" s="708"/>
      <c r="DT238" s="708"/>
      <c r="DU238" s="708"/>
      <c r="DV238" s="708"/>
      <c r="DW238" s="708"/>
      <c r="DX238" s="708"/>
      <c r="DY238" s="708"/>
      <c r="DZ238" s="708"/>
      <c r="EA238" s="708"/>
      <c r="EB238" s="708"/>
      <c r="EC238" s="708"/>
      <c r="ED238" s="708"/>
      <c r="EE238" s="708"/>
      <c r="EF238" s="708"/>
      <c r="EG238" s="708"/>
      <c r="EH238" s="708"/>
      <c r="EI238" s="708"/>
      <c r="EJ238" s="708"/>
      <c r="EK238" s="708"/>
      <c r="EL238" s="708"/>
      <c r="EM238" s="708"/>
      <c r="EN238" s="708"/>
      <c r="EO238" s="708"/>
      <c r="EP238" s="708"/>
      <c r="EQ238" s="708"/>
      <c r="ER238" s="708"/>
      <c r="ES238" s="708"/>
      <c r="ET238" s="708"/>
      <c r="EU238" s="708"/>
      <c r="EV238" s="708"/>
      <c r="EW238" s="708"/>
    </row>
    <row r="239" spans="1:153" s="1143" customFormat="1">
      <c r="A239" s="708"/>
      <c r="B239" s="708"/>
      <c r="C239" s="708"/>
      <c r="D239" s="708"/>
      <c r="E239" s="708"/>
      <c r="F239" s="708"/>
      <c r="G239" s="708"/>
      <c r="H239" s="708"/>
      <c r="I239" s="708"/>
      <c r="J239" s="708"/>
      <c r="K239" s="708"/>
      <c r="L239" s="708"/>
      <c r="M239" s="708"/>
      <c r="N239" s="708"/>
      <c r="O239" s="708"/>
      <c r="P239" s="708"/>
      <c r="Q239" s="708"/>
      <c r="R239" s="708"/>
      <c r="S239" s="708"/>
      <c r="T239" s="708"/>
      <c r="U239" s="708"/>
      <c r="V239" s="708"/>
      <c r="W239" s="708"/>
      <c r="X239" s="708"/>
      <c r="Y239" s="708"/>
      <c r="Z239" s="708"/>
      <c r="AA239" s="708"/>
      <c r="AB239" s="708"/>
      <c r="AC239" s="708"/>
      <c r="AD239" s="708"/>
      <c r="AE239" s="708"/>
      <c r="AF239" s="708"/>
      <c r="AG239" s="708"/>
      <c r="AH239" s="708"/>
      <c r="AI239" s="708"/>
      <c r="AJ239" s="708"/>
      <c r="AK239" s="708"/>
      <c r="AL239" s="708"/>
      <c r="AM239" s="708"/>
      <c r="AN239" s="708"/>
      <c r="AO239" s="708"/>
      <c r="AP239" s="708"/>
      <c r="AQ239" s="708"/>
      <c r="AR239" s="708"/>
      <c r="AS239" s="708"/>
      <c r="AT239" s="708"/>
      <c r="AU239" s="708"/>
      <c r="AV239" s="708"/>
      <c r="AW239" s="708"/>
      <c r="AX239" s="708"/>
      <c r="AY239" s="708"/>
      <c r="AZ239" s="708"/>
      <c r="BA239" s="708"/>
      <c r="BB239" s="708"/>
      <c r="BC239" s="708"/>
      <c r="BD239" s="708"/>
      <c r="BE239" s="708"/>
      <c r="BF239" s="708"/>
      <c r="BG239" s="708"/>
      <c r="BH239" s="708"/>
      <c r="BI239" s="708"/>
      <c r="BJ239" s="708"/>
      <c r="BK239" s="708"/>
      <c r="BL239" s="708"/>
      <c r="BM239" s="708"/>
      <c r="BN239" s="708"/>
      <c r="BO239" s="708"/>
      <c r="BP239" s="708"/>
      <c r="BQ239" s="708"/>
      <c r="BR239" s="708"/>
      <c r="BS239" s="708"/>
      <c r="BT239" s="708"/>
      <c r="BU239" s="708"/>
      <c r="BV239" s="708"/>
      <c r="BW239" s="708"/>
      <c r="BX239" s="708"/>
      <c r="BY239" s="708"/>
      <c r="BZ239" s="708"/>
      <c r="CA239" s="708"/>
      <c r="CB239" s="708"/>
      <c r="CC239" s="708"/>
      <c r="CD239" s="708"/>
      <c r="CE239" s="708"/>
      <c r="CF239" s="708"/>
      <c r="CG239" s="708"/>
      <c r="CH239" s="708"/>
      <c r="CI239" s="708"/>
      <c r="CJ239" s="708"/>
      <c r="CK239" s="708"/>
      <c r="CL239" s="708"/>
      <c r="CM239" s="708"/>
      <c r="CN239" s="708"/>
      <c r="CO239" s="708"/>
      <c r="CP239" s="708"/>
      <c r="CQ239" s="708"/>
      <c r="CR239" s="708"/>
      <c r="CS239" s="708"/>
      <c r="CT239" s="708"/>
      <c r="CU239" s="708"/>
      <c r="CV239" s="708"/>
      <c r="CW239" s="708"/>
      <c r="CX239" s="708"/>
      <c r="CY239" s="708"/>
      <c r="CZ239" s="708"/>
      <c r="DA239" s="708"/>
      <c r="DB239" s="708"/>
      <c r="DC239" s="708"/>
      <c r="DD239" s="708"/>
      <c r="DE239" s="708"/>
      <c r="DF239" s="708"/>
      <c r="DG239" s="708"/>
      <c r="DH239" s="708"/>
      <c r="DI239" s="708"/>
      <c r="DJ239" s="708"/>
      <c r="DK239" s="708"/>
      <c r="DL239" s="708"/>
      <c r="DM239" s="708"/>
      <c r="DN239" s="708"/>
      <c r="DO239" s="708"/>
      <c r="DP239" s="708"/>
      <c r="DQ239" s="708"/>
      <c r="DR239" s="708"/>
      <c r="DS239" s="708"/>
      <c r="DT239" s="708"/>
      <c r="DU239" s="708"/>
      <c r="DV239" s="708"/>
      <c r="DW239" s="708"/>
      <c r="DX239" s="708"/>
      <c r="DY239" s="708"/>
      <c r="DZ239" s="708"/>
      <c r="EA239" s="708"/>
      <c r="EB239" s="708"/>
      <c r="EC239" s="708"/>
      <c r="ED239" s="708"/>
      <c r="EE239" s="708"/>
      <c r="EF239" s="708"/>
      <c r="EG239" s="708"/>
      <c r="EH239" s="708"/>
      <c r="EI239" s="708"/>
      <c r="EJ239" s="708"/>
      <c r="EK239" s="708"/>
      <c r="EL239" s="708"/>
      <c r="EM239" s="708"/>
      <c r="EN239" s="708"/>
      <c r="EO239" s="708"/>
      <c r="EP239" s="708"/>
      <c r="EQ239" s="708"/>
      <c r="ER239" s="708"/>
      <c r="ES239" s="708"/>
      <c r="ET239" s="708"/>
      <c r="EU239" s="708"/>
      <c r="EV239" s="708"/>
      <c r="EW239" s="708"/>
    </row>
    <row r="240" spans="1:153" s="1143" customFormat="1">
      <c r="A240" s="708"/>
      <c r="B240" s="708"/>
      <c r="C240" s="708"/>
      <c r="D240" s="708"/>
      <c r="E240" s="708"/>
      <c r="F240" s="708"/>
      <c r="G240" s="708"/>
      <c r="H240" s="708"/>
      <c r="I240" s="708"/>
      <c r="J240" s="708"/>
      <c r="K240" s="708"/>
      <c r="L240" s="708"/>
      <c r="M240" s="708"/>
      <c r="N240" s="708"/>
      <c r="O240" s="708"/>
      <c r="P240" s="708"/>
      <c r="Q240" s="708"/>
      <c r="R240" s="708"/>
      <c r="S240" s="708"/>
      <c r="T240" s="708"/>
      <c r="U240" s="708"/>
      <c r="V240" s="708"/>
      <c r="W240" s="708"/>
      <c r="X240" s="708"/>
      <c r="Y240" s="708"/>
      <c r="Z240" s="708"/>
      <c r="AA240" s="708"/>
      <c r="AB240" s="708"/>
      <c r="AC240" s="708"/>
      <c r="AD240" s="708"/>
      <c r="AE240" s="708"/>
      <c r="AF240" s="708"/>
      <c r="AG240" s="708"/>
      <c r="AH240" s="708"/>
      <c r="AI240" s="708"/>
      <c r="AJ240" s="708"/>
      <c r="AK240" s="708"/>
      <c r="AL240" s="708"/>
      <c r="AM240" s="708"/>
      <c r="AN240" s="708"/>
      <c r="AO240" s="708"/>
      <c r="AP240" s="708"/>
      <c r="AQ240" s="708"/>
      <c r="AR240" s="708"/>
      <c r="AS240" s="708"/>
      <c r="AT240" s="708"/>
      <c r="AU240" s="708"/>
      <c r="AV240" s="708"/>
      <c r="AW240" s="708"/>
      <c r="AX240" s="708"/>
      <c r="AY240" s="708"/>
      <c r="AZ240" s="708"/>
      <c r="BA240" s="708"/>
      <c r="BB240" s="708"/>
      <c r="BC240" s="708"/>
      <c r="BD240" s="708"/>
      <c r="BE240" s="708"/>
      <c r="BF240" s="708"/>
      <c r="BG240" s="708"/>
      <c r="BH240" s="708"/>
      <c r="BI240" s="708"/>
      <c r="BJ240" s="708"/>
      <c r="BK240" s="708"/>
      <c r="BL240" s="708"/>
      <c r="BM240" s="708"/>
      <c r="BN240" s="708"/>
      <c r="BO240" s="708"/>
      <c r="BP240" s="708"/>
      <c r="BQ240" s="708"/>
      <c r="BR240" s="708"/>
      <c r="BS240" s="708"/>
      <c r="BT240" s="708"/>
      <c r="BU240" s="708"/>
      <c r="BV240" s="708"/>
      <c r="BW240" s="708"/>
      <c r="BX240" s="708"/>
      <c r="BY240" s="708"/>
      <c r="BZ240" s="708"/>
      <c r="CA240" s="708"/>
      <c r="CB240" s="708"/>
      <c r="CC240" s="708"/>
      <c r="CD240" s="708"/>
      <c r="CE240" s="708"/>
      <c r="CF240" s="708"/>
      <c r="CG240" s="708"/>
      <c r="CH240" s="708"/>
      <c r="CI240" s="708"/>
      <c r="CJ240" s="708"/>
      <c r="CK240" s="708"/>
      <c r="CL240" s="708"/>
      <c r="CM240" s="708"/>
      <c r="CN240" s="708"/>
      <c r="CO240" s="708"/>
      <c r="CP240" s="708"/>
      <c r="CQ240" s="708"/>
      <c r="CR240" s="708"/>
      <c r="CS240" s="708"/>
      <c r="CT240" s="708"/>
      <c r="CU240" s="708"/>
      <c r="CV240" s="708"/>
      <c r="CW240" s="708"/>
      <c r="CX240" s="708"/>
      <c r="CY240" s="708"/>
      <c r="CZ240" s="708"/>
      <c r="DA240" s="708"/>
      <c r="DB240" s="708"/>
      <c r="DC240" s="708"/>
      <c r="DD240" s="708"/>
      <c r="DE240" s="708"/>
      <c r="DF240" s="708"/>
      <c r="DG240" s="708"/>
      <c r="DH240" s="708"/>
      <c r="DI240" s="708"/>
      <c r="DJ240" s="708"/>
      <c r="DK240" s="708"/>
      <c r="DL240" s="708"/>
      <c r="DM240" s="708"/>
      <c r="DN240" s="708"/>
      <c r="DO240" s="708"/>
      <c r="DP240" s="708"/>
      <c r="DQ240" s="708"/>
      <c r="DR240" s="708"/>
      <c r="DS240" s="708"/>
      <c r="DT240" s="708"/>
      <c r="DU240" s="708"/>
      <c r="DV240" s="708"/>
      <c r="DW240" s="708"/>
      <c r="DX240" s="708"/>
      <c r="DY240" s="708"/>
      <c r="DZ240" s="708"/>
      <c r="EA240" s="708"/>
      <c r="EB240" s="708"/>
      <c r="EC240" s="708"/>
      <c r="ED240" s="708"/>
      <c r="EE240" s="708"/>
      <c r="EF240" s="708"/>
      <c r="EG240" s="708"/>
      <c r="EH240" s="708"/>
      <c r="EI240" s="708"/>
      <c r="EJ240" s="708"/>
      <c r="EK240" s="708"/>
      <c r="EL240" s="708"/>
      <c r="EM240" s="708"/>
      <c r="EN240" s="708"/>
      <c r="EO240" s="708"/>
      <c r="EP240" s="708"/>
      <c r="EQ240" s="708"/>
      <c r="ER240" s="708"/>
      <c r="ES240" s="708"/>
      <c r="ET240" s="708"/>
      <c r="EU240" s="708"/>
      <c r="EV240" s="708"/>
      <c r="EW240" s="708"/>
    </row>
    <row r="241" spans="1:153" s="1143" customFormat="1">
      <c r="A241" s="708"/>
      <c r="B241" s="708"/>
      <c r="C241" s="708"/>
      <c r="D241" s="708"/>
      <c r="E241" s="708"/>
      <c r="F241" s="708"/>
      <c r="G241" s="708"/>
      <c r="H241" s="708"/>
      <c r="I241" s="708"/>
      <c r="J241" s="708"/>
      <c r="K241" s="708"/>
      <c r="L241" s="708"/>
      <c r="M241" s="708"/>
      <c r="N241" s="708"/>
      <c r="O241" s="708"/>
      <c r="P241" s="708"/>
      <c r="Q241" s="708"/>
      <c r="R241" s="708"/>
      <c r="S241" s="708"/>
      <c r="T241" s="708"/>
      <c r="U241" s="708"/>
      <c r="V241" s="708"/>
      <c r="W241" s="708"/>
      <c r="X241" s="708"/>
      <c r="Y241" s="708"/>
      <c r="Z241" s="708"/>
      <c r="AA241" s="708"/>
      <c r="AB241" s="708"/>
      <c r="AC241" s="708"/>
      <c r="AD241" s="708"/>
      <c r="AE241" s="708"/>
      <c r="AF241" s="708"/>
      <c r="AG241" s="708"/>
      <c r="AH241" s="708"/>
      <c r="AI241" s="708"/>
      <c r="AJ241" s="708"/>
      <c r="AK241" s="708"/>
      <c r="AL241" s="708"/>
      <c r="AM241" s="708"/>
      <c r="AN241" s="708"/>
      <c r="AO241" s="708"/>
      <c r="AP241" s="708"/>
      <c r="AQ241" s="708"/>
      <c r="AR241" s="708"/>
      <c r="AS241" s="708"/>
      <c r="AT241" s="708"/>
      <c r="AU241" s="708"/>
      <c r="AV241" s="708"/>
      <c r="AW241" s="708"/>
      <c r="AX241" s="708"/>
      <c r="AY241" s="708"/>
      <c r="AZ241" s="708"/>
      <c r="BA241" s="708"/>
      <c r="BB241" s="708"/>
      <c r="BC241" s="708"/>
      <c r="BD241" s="708"/>
      <c r="BE241" s="708"/>
      <c r="BF241" s="708"/>
      <c r="BG241" s="708"/>
      <c r="BH241" s="708"/>
      <c r="BI241" s="708"/>
      <c r="BJ241" s="708"/>
      <c r="BK241" s="708"/>
      <c r="BL241" s="708"/>
      <c r="BM241" s="708"/>
      <c r="BN241" s="708"/>
      <c r="BO241" s="708"/>
      <c r="BP241" s="708"/>
      <c r="BQ241" s="708"/>
      <c r="BR241" s="708"/>
      <c r="BS241" s="708"/>
      <c r="BT241" s="708"/>
      <c r="BU241" s="708"/>
      <c r="BV241" s="708"/>
      <c r="BW241" s="708"/>
      <c r="BX241" s="708"/>
      <c r="BY241" s="708"/>
      <c r="BZ241" s="708"/>
      <c r="CA241" s="708"/>
      <c r="CB241" s="708"/>
      <c r="CC241" s="708"/>
      <c r="CD241" s="708"/>
      <c r="CE241" s="708"/>
      <c r="CF241" s="708"/>
      <c r="CG241" s="708"/>
      <c r="CH241" s="708"/>
      <c r="CI241" s="708"/>
      <c r="CJ241" s="708"/>
      <c r="CK241" s="708"/>
      <c r="CL241" s="708"/>
      <c r="CM241" s="708"/>
      <c r="CN241" s="708"/>
      <c r="CO241" s="708"/>
      <c r="CP241" s="708"/>
      <c r="CQ241" s="708"/>
      <c r="CR241" s="708"/>
      <c r="CS241" s="708"/>
      <c r="CT241" s="708"/>
      <c r="CU241" s="708"/>
      <c r="CV241" s="708"/>
      <c r="CW241" s="708"/>
      <c r="CX241" s="708"/>
      <c r="CY241" s="708"/>
      <c r="CZ241" s="708"/>
      <c r="DA241" s="708"/>
      <c r="DB241" s="708"/>
      <c r="DC241" s="708"/>
      <c r="DD241" s="708"/>
      <c r="DE241" s="708"/>
      <c r="DF241" s="708"/>
      <c r="DG241" s="708"/>
      <c r="DH241" s="708"/>
      <c r="DI241" s="708"/>
      <c r="DJ241" s="708"/>
      <c r="DK241" s="708"/>
      <c r="DL241" s="708"/>
      <c r="DM241" s="708"/>
      <c r="DN241" s="708"/>
      <c r="DO241" s="708"/>
      <c r="DP241" s="708"/>
      <c r="DQ241" s="708"/>
      <c r="DR241" s="708"/>
      <c r="DS241" s="708"/>
      <c r="DT241" s="708"/>
      <c r="DU241" s="708"/>
      <c r="DV241" s="708"/>
      <c r="DW241" s="708"/>
      <c r="DX241" s="708"/>
      <c r="DY241" s="708"/>
      <c r="DZ241" s="708"/>
      <c r="EA241" s="708"/>
      <c r="EB241" s="708"/>
      <c r="EC241" s="708"/>
      <c r="ED241" s="708"/>
      <c r="EE241" s="708"/>
      <c r="EF241" s="708"/>
      <c r="EG241" s="708"/>
      <c r="EH241" s="708"/>
      <c r="EI241" s="708"/>
      <c r="EJ241" s="708"/>
      <c r="EK241" s="708"/>
      <c r="EL241" s="708"/>
      <c r="EM241" s="708"/>
      <c r="EN241" s="708"/>
      <c r="EO241" s="708"/>
      <c r="EP241" s="708"/>
      <c r="EQ241" s="708"/>
      <c r="ER241" s="708"/>
      <c r="ES241" s="708"/>
      <c r="ET241" s="708"/>
      <c r="EU241" s="708"/>
      <c r="EV241" s="708"/>
      <c r="EW241" s="708"/>
    </row>
  </sheetData>
  <autoFilter ref="A13:A215" xr:uid="{20D6018F-7872-4065-877D-5F6A0CE40E4A}"/>
  <mergeCells count="887">
    <mergeCell ref="CX208:EL209"/>
    <mergeCell ref="EN208:EN210"/>
    <mergeCell ref="CX211:EL215"/>
    <mergeCell ref="EN211:EN213"/>
    <mergeCell ref="EN198:EN200"/>
    <mergeCell ref="EN201:EN204"/>
    <mergeCell ref="CY204:CZ204"/>
    <mergeCell ref="DA204:DG204"/>
    <mergeCell ref="DH204:DN204"/>
    <mergeCell ref="DO204:DU204"/>
    <mergeCell ref="DV204:EB204"/>
    <mergeCell ref="EC204:EI204"/>
    <mergeCell ref="CY198:EC198"/>
    <mergeCell ref="ED198:EJ198"/>
    <mergeCell ref="EK198:EK201"/>
    <mergeCell ref="EL198:EL201"/>
    <mergeCell ref="EN190:EN192"/>
    <mergeCell ref="EN193:EN196"/>
    <mergeCell ref="CY196:CZ196"/>
    <mergeCell ref="DA196:DG196"/>
    <mergeCell ref="DH196:DN196"/>
    <mergeCell ref="DO196:DU196"/>
    <mergeCell ref="DV196:EB196"/>
    <mergeCell ref="EC196:EI196"/>
    <mergeCell ref="CY190:DZ190"/>
    <mergeCell ref="EA190:EJ190"/>
    <mergeCell ref="EK190:EK193"/>
    <mergeCell ref="EL190:EL193"/>
    <mergeCell ref="EN182:EN184"/>
    <mergeCell ref="EN185:EN188"/>
    <mergeCell ref="CY188:DC188"/>
    <mergeCell ref="DD188:DJ188"/>
    <mergeCell ref="DK188:DQ188"/>
    <mergeCell ref="DR188:DX188"/>
    <mergeCell ref="DY188:EE188"/>
    <mergeCell ref="EF188:EJ188"/>
    <mergeCell ref="CY182:EC182"/>
    <mergeCell ref="ED182:EJ182"/>
    <mergeCell ref="EK182:EK185"/>
    <mergeCell ref="EL182:EL185"/>
    <mergeCell ref="EN174:EN176"/>
    <mergeCell ref="EN177:EN180"/>
    <mergeCell ref="CY180:DE180"/>
    <mergeCell ref="DF180:DL180"/>
    <mergeCell ref="DM180:DS180"/>
    <mergeCell ref="DT180:DZ180"/>
    <mergeCell ref="EA180:EG180"/>
    <mergeCell ref="EH180:EJ180"/>
    <mergeCell ref="CY174:EC174"/>
    <mergeCell ref="ED174:EJ174"/>
    <mergeCell ref="EK174:EK177"/>
    <mergeCell ref="EL174:EL177"/>
    <mergeCell ref="EN166:EN168"/>
    <mergeCell ref="EN169:EN172"/>
    <mergeCell ref="CY172:CZ172"/>
    <mergeCell ref="DA172:DG172"/>
    <mergeCell ref="DH172:DN172"/>
    <mergeCell ref="DO172:DU172"/>
    <mergeCell ref="DV172:EB172"/>
    <mergeCell ref="EC172:EI172"/>
    <mergeCell ref="CY166:EB166"/>
    <mergeCell ref="EC166:EJ166"/>
    <mergeCell ref="EK166:EK169"/>
    <mergeCell ref="EL166:EL169"/>
    <mergeCell ref="EN158:EN160"/>
    <mergeCell ref="EN161:EN164"/>
    <mergeCell ref="CY164:DC164"/>
    <mergeCell ref="DD164:DJ164"/>
    <mergeCell ref="DK164:DQ164"/>
    <mergeCell ref="DR164:DX164"/>
    <mergeCell ref="DY164:EE164"/>
    <mergeCell ref="EF164:EJ164"/>
    <mergeCell ref="CY158:EC158"/>
    <mergeCell ref="ED158:EJ158"/>
    <mergeCell ref="EK158:EK161"/>
    <mergeCell ref="EL158:EL161"/>
    <mergeCell ref="EN150:EN152"/>
    <mergeCell ref="EN153:EN156"/>
    <mergeCell ref="CY156:DE156"/>
    <mergeCell ref="DF156:DL156"/>
    <mergeCell ref="DM156:DS156"/>
    <mergeCell ref="DT156:DZ156"/>
    <mergeCell ref="EA156:EG156"/>
    <mergeCell ref="EH156:EJ156"/>
    <mergeCell ref="CY150:EB150"/>
    <mergeCell ref="EC150:EJ150"/>
    <mergeCell ref="EK150:EK153"/>
    <mergeCell ref="EL150:EL153"/>
    <mergeCell ref="EN142:EN144"/>
    <mergeCell ref="EN145:EN148"/>
    <mergeCell ref="CY148:DA148"/>
    <mergeCell ref="DB148:DH148"/>
    <mergeCell ref="DI148:DO148"/>
    <mergeCell ref="DP148:DV148"/>
    <mergeCell ref="DW148:EC148"/>
    <mergeCell ref="ED148:EJ148"/>
    <mergeCell ref="CY142:EC142"/>
    <mergeCell ref="ED142:EJ142"/>
    <mergeCell ref="EK142:EK145"/>
    <mergeCell ref="EL142:EL145"/>
    <mergeCell ref="EN134:EN136"/>
    <mergeCell ref="EN137:EN140"/>
    <mergeCell ref="CY140:DD140"/>
    <mergeCell ref="DE140:DK140"/>
    <mergeCell ref="DL140:DR140"/>
    <mergeCell ref="DS140:DY140"/>
    <mergeCell ref="DZ140:EF140"/>
    <mergeCell ref="EG140:EJ140"/>
    <mergeCell ref="CY134:EC134"/>
    <mergeCell ref="ED134:EJ134"/>
    <mergeCell ref="EK134:EK137"/>
    <mergeCell ref="EL134:EL137"/>
    <mergeCell ref="EN126:EN128"/>
    <mergeCell ref="EN129:EN132"/>
    <mergeCell ref="CZ132:DF132"/>
    <mergeCell ref="DG132:DM132"/>
    <mergeCell ref="DN132:DT132"/>
    <mergeCell ref="DU132:EA132"/>
    <mergeCell ref="EB132:EH132"/>
    <mergeCell ref="EI132:EJ132"/>
    <mergeCell ref="CY126:EB126"/>
    <mergeCell ref="EC126:EJ126"/>
    <mergeCell ref="EK126:EK129"/>
    <mergeCell ref="EL126:EL129"/>
    <mergeCell ref="EN118:EN120"/>
    <mergeCell ref="EN121:EN124"/>
    <mergeCell ref="CY124:DB124"/>
    <mergeCell ref="DC124:DI124"/>
    <mergeCell ref="DJ124:DP124"/>
    <mergeCell ref="DQ124:DW124"/>
    <mergeCell ref="DX124:ED124"/>
    <mergeCell ref="EE124:EJ124"/>
    <mergeCell ref="CY118:EC118"/>
    <mergeCell ref="ED118:EJ118"/>
    <mergeCell ref="EK118:EK121"/>
    <mergeCell ref="EL118:EL121"/>
    <mergeCell ref="EN110:EN112"/>
    <mergeCell ref="EN113:EN116"/>
    <mergeCell ref="CY116:DD116"/>
    <mergeCell ref="DE116:DK116"/>
    <mergeCell ref="DL116:DR116"/>
    <mergeCell ref="DS116:DY116"/>
    <mergeCell ref="DZ116:EF116"/>
    <mergeCell ref="EG116:EJ116"/>
    <mergeCell ref="CY110:EB110"/>
    <mergeCell ref="EC110:EJ110"/>
    <mergeCell ref="EK110:EK113"/>
    <mergeCell ref="EL110:EL113"/>
    <mergeCell ref="EN102:EN104"/>
    <mergeCell ref="EN105:EN108"/>
    <mergeCell ref="CY108:CZ108"/>
    <mergeCell ref="DA108:DG108"/>
    <mergeCell ref="DH108:DN108"/>
    <mergeCell ref="DO108:DU108"/>
    <mergeCell ref="DV108:EB108"/>
    <mergeCell ref="EC108:EI108"/>
    <mergeCell ref="CY102:EC102"/>
    <mergeCell ref="ED102:EJ102"/>
    <mergeCell ref="EK102:EK105"/>
    <mergeCell ref="EL102:EL105"/>
    <mergeCell ref="EN94:EN96"/>
    <mergeCell ref="EN97:EN100"/>
    <mergeCell ref="CY100:CZ100"/>
    <mergeCell ref="DA100:DG100"/>
    <mergeCell ref="DH100:DN100"/>
    <mergeCell ref="DO100:DU100"/>
    <mergeCell ref="DV100:EB100"/>
    <mergeCell ref="EC100:EI100"/>
    <mergeCell ref="CY94:DZ94"/>
    <mergeCell ref="EA94:EJ94"/>
    <mergeCell ref="EK94:EK97"/>
    <mergeCell ref="EL94:EL97"/>
    <mergeCell ref="EN86:EN88"/>
    <mergeCell ref="EN89:EN92"/>
    <mergeCell ref="CY92:DC92"/>
    <mergeCell ref="DD92:DJ92"/>
    <mergeCell ref="DK92:DQ92"/>
    <mergeCell ref="DR92:DX92"/>
    <mergeCell ref="DY92:EE92"/>
    <mergeCell ref="EF92:EJ92"/>
    <mergeCell ref="CY86:EC86"/>
    <mergeCell ref="ED86:EJ86"/>
    <mergeCell ref="EK86:EK89"/>
    <mergeCell ref="EL86:EL89"/>
    <mergeCell ref="EN78:EN80"/>
    <mergeCell ref="EN81:EN84"/>
    <mergeCell ref="CY84:DE84"/>
    <mergeCell ref="DF84:DL84"/>
    <mergeCell ref="DM84:DS84"/>
    <mergeCell ref="DT84:DZ84"/>
    <mergeCell ref="EA84:EG84"/>
    <mergeCell ref="EH84:EJ84"/>
    <mergeCell ref="CY78:EC78"/>
    <mergeCell ref="ED78:EJ78"/>
    <mergeCell ref="EK78:EK81"/>
    <mergeCell ref="EL78:EL81"/>
    <mergeCell ref="EN70:EN72"/>
    <mergeCell ref="EN73:EN76"/>
    <mergeCell ref="CY76:CZ76"/>
    <mergeCell ref="DA76:DG76"/>
    <mergeCell ref="DH76:DN76"/>
    <mergeCell ref="DO76:DU76"/>
    <mergeCell ref="DV76:EB76"/>
    <mergeCell ref="EC76:EI76"/>
    <mergeCell ref="CY70:EB70"/>
    <mergeCell ref="EC70:EJ70"/>
    <mergeCell ref="EK70:EK73"/>
    <mergeCell ref="EL70:EL73"/>
    <mergeCell ref="EN62:EN64"/>
    <mergeCell ref="EN65:EN68"/>
    <mergeCell ref="CY68:DC68"/>
    <mergeCell ref="DD68:DJ68"/>
    <mergeCell ref="DK68:DQ68"/>
    <mergeCell ref="DR68:DX68"/>
    <mergeCell ref="DY68:EE68"/>
    <mergeCell ref="EF68:EJ68"/>
    <mergeCell ref="CY62:EC62"/>
    <mergeCell ref="ED62:EJ62"/>
    <mergeCell ref="EK62:EK65"/>
    <mergeCell ref="EL62:EL65"/>
    <mergeCell ref="EN54:EN56"/>
    <mergeCell ref="EN57:EN60"/>
    <mergeCell ref="CY60:DE60"/>
    <mergeCell ref="DF60:DL60"/>
    <mergeCell ref="DM60:DS60"/>
    <mergeCell ref="DT60:DZ60"/>
    <mergeCell ref="EA60:EG60"/>
    <mergeCell ref="EH60:EJ60"/>
    <mergeCell ref="CY54:EB54"/>
    <mergeCell ref="EC54:EJ54"/>
    <mergeCell ref="EK54:EK57"/>
    <mergeCell ref="EL54:EL57"/>
    <mergeCell ref="EN46:EN48"/>
    <mergeCell ref="EN49:EN52"/>
    <mergeCell ref="CY52:DA52"/>
    <mergeCell ref="DB52:DH52"/>
    <mergeCell ref="DI52:DO52"/>
    <mergeCell ref="DP52:DV52"/>
    <mergeCell ref="DW52:EC52"/>
    <mergeCell ref="ED52:EJ52"/>
    <mergeCell ref="CY46:EC46"/>
    <mergeCell ref="ED46:EJ46"/>
    <mergeCell ref="EK46:EK49"/>
    <mergeCell ref="EL46:EL49"/>
    <mergeCell ref="CY44:DD44"/>
    <mergeCell ref="DE44:DK44"/>
    <mergeCell ref="DL44:DR44"/>
    <mergeCell ref="CY38:EC38"/>
    <mergeCell ref="ED38:EJ38"/>
    <mergeCell ref="EK38:EK41"/>
    <mergeCell ref="EL38:EL41"/>
    <mergeCell ref="EN38:EN40"/>
    <mergeCell ref="EN41:EN44"/>
    <mergeCell ref="DS44:DY44"/>
    <mergeCell ref="DZ44:EF44"/>
    <mergeCell ref="EG44:EJ44"/>
    <mergeCell ref="EK30:EK33"/>
    <mergeCell ref="EL30:EL33"/>
    <mergeCell ref="EN30:EN32"/>
    <mergeCell ref="EN33:EN36"/>
    <mergeCell ref="CZ36:DF36"/>
    <mergeCell ref="DG36:DM36"/>
    <mergeCell ref="DN36:DT36"/>
    <mergeCell ref="DU36:EA36"/>
    <mergeCell ref="EB36:EH36"/>
    <mergeCell ref="EI36:EJ36"/>
    <mergeCell ref="ED22:EJ22"/>
    <mergeCell ref="EK22:EK25"/>
    <mergeCell ref="EL22:EL25"/>
    <mergeCell ref="EN22:EN24"/>
    <mergeCell ref="EN25:EN28"/>
    <mergeCell ref="CY28:DB28"/>
    <mergeCell ref="DC28:DI28"/>
    <mergeCell ref="DJ28:DP28"/>
    <mergeCell ref="DQ28:DW28"/>
    <mergeCell ref="DX28:ED28"/>
    <mergeCell ref="EE28:EJ28"/>
    <mergeCell ref="EC14:EJ14"/>
    <mergeCell ref="EK14:EK17"/>
    <mergeCell ref="EL14:EL17"/>
    <mergeCell ref="EN14:EN16"/>
    <mergeCell ref="EN17:EN20"/>
    <mergeCell ref="CY20:DD20"/>
    <mergeCell ref="DE20:DK20"/>
    <mergeCell ref="DL20:DR20"/>
    <mergeCell ref="DS20:DY20"/>
    <mergeCell ref="DZ20:EF20"/>
    <mergeCell ref="EG20:EJ20"/>
    <mergeCell ref="DH7:DK7"/>
    <mergeCell ref="DC8:DF8"/>
    <mergeCell ref="CY14:EB14"/>
    <mergeCell ref="BB208:CP209"/>
    <mergeCell ref="CR208:CR210"/>
    <mergeCell ref="BB211:CP215"/>
    <mergeCell ref="CR211:CR213"/>
    <mergeCell ref="DB7:DE7"/>
    <mergeCell ref="CY22:EC22"/>
    <mergeCell ref="CY30:EB30"/>
    <mergeCell ref="EC30:EJ30"/>
    <mergeCell ref="BC198:CG198"/>
    <mergeCell ref="CH198:CN198"/>
    <mergeCell ref="CO198:CO201"/>
    <mergeCell ref="CP198:CP201"/>
    <mergeCell ref="CR198:CR200"/>
    <mergeCell ref="CR201:CR204"/>
    <mergeCell ref="BC204:BD204"/>
    <mergeCell ref="BE204:BK204"/>
    <mergeCell ref="BL204:BR204"/>
    <mergeCell ref="BS204:BY204"/>
    <mergeCell ref="BZ204:CF204"/>
    <mergeCell ref="CG204:CM204"/>
    <mergeCell ref="BC190:CD190"/>
    <mergeCell ref="CE190:CN190"/>
    <mergeCell ref="CO190:CO193"/>
    <mergeCell ref="CP190:CP193"/>
    <mergeCell ref="CR190:CR192"/>
    <mergeCell ref="CR193:CR196"/>
    <mergeCell ref="BC196:BD196"/>
    <mergeCell ref="BE196:BK196"/>
    <mergeCell ref="BL196:BR196"/>
    <mergeCell ref="BS196:BY196"/>
    <mergeCell ref="BZ196:CF196"/>
    <mergeCell ref="CG196:CM196"/>
    <mergeCell ref="BC182:CG182"/>
    <mergeCell ref="CH182:CN182"/>
    <mergeCell ref="CO182:CO185"/>
    <mergeCell ref="CP182:CP185"/>
    <mergeCell ref="CR182:CR184"/>
    <mergeCell ref="CR185:CR188"/>
    <mergeCell ref="BC188:BG188"/>
    <mergeCell ref="BH188:BN188"/>
    <mergeCell ref="BO188:BU188"/>
    <mergeCell ref="BV188:CB188"/>
    <mergeCell ref="CC188:CI188"/>
    <mergeCell ref="CJ188:CN188"/>
    <mergeCell ref="BC174:CG174"/>
    <mergeCell ref="CH174:CN174"/>
    <mergeCell ref="CO174:CO177"/>
    <mergeCell ref="CP174:CP177"/>
    <mergeCell ref="CR174:CR176"/>
    <mergeCell ref="CR177:CR180"/>
    <mergeCell ref="BC180:BI180"/>
    <mergeCell ref="BJ180:BP180"/>
    <mergeCell ref="BQ180:BW180"/>
    <mergeCell ref="BX180:CD180"/>
    <mergeCell ref="CE180:CK180"/>
    <mergeCell ref="CL180:CN180"/>
    <mergeCell ref="BC166:CF166"/>
    <mergeCell ref="CG166:CN166"/>
    <mergeCell ref="CO166:CO169"/>
    <mergeCell ref="CP166:CP169"/>
    <mergeCell ref="CR166:CR168"/>
    <mergeCell ref="CR169:CR172"/>
    <mergeCell ref="BC172:BD172"/>
    <mergeCell ref="BE172:BK172"/>
    <mergeCell ref="BL172:BR172"/>
    <mergeCell ref="BS172:BY172"/>
    <mergeCell ref="BZ172:CF172"/>
    <mergeCell ref="CG172:CM172"/>
    <mergeCell ref="BC158:CG158"/>
    <mergeCell ref="CH158:CN158"/>
    <mergeCell ref="CO158:CO161"/>
    <mergeCell ref="CP158:CP161"/>
    <mergeCell ref="CR158:CR160"/>
    <mergeCell ref="CR161:CR164"/>
    <mergeCell ref="BC164:BG164"/>
    <mergeCell ref="BH164:BN164"/>
    <mergeCell ref="BO164:BU164"/>
    <mergeCell ref="BV164:CB164"/>
    <mergeCell ref="CC164:CI164"/>
    <mergeCell ref="CJ164:CN164"/>
    <mergeCell ref="BC150:CF150"/>
    <mergeCell ref="CG150:CN150"/>
    <mergeCell ref="CO150:CO153"/>
    <mergeCell ref="CP150:CP153"/>
    <mergeCell ref="CR150:CR152"/>
    <mergeCell ref="CR153:CR156"/>
    <mergeCell ref="BC156:BI156"/>
    <mergeCell ref="BJ156:BP156"/>
    <mergeCell ref="BQ156:BW156"/>
    <mergeCell ref="BX156:CD156"/>
    <mergeCell ref="CE156:CK156"/>
    <mergeCell ref="CL156:CN156"/>
    <mergeCell ref="BC142:CG142"/>
    <mergeCell ref="CH142:CN142"/>
    <mergeCell ref="CO142:CO145"/>
    <mergeCell ref="CP142:CP145"/>
    <mergeCell ref="CR142:CR144"/>
    <mergeCell ref="CR145:CR148"/>
    <mergeCell ref="BC148:BE148"/>
    <mergeCell ref="BF148:BL148"/>
    <mergeCell ref="BM148:BS148"/>
    <mergeCell ref="BT148:BZ148"/>
    <mergeCell ref="CA148:CG148"/>
    <mergeCell ref="CH148:CN148"/>
    <mergeCell ref="BC134:CG134"/>
    <mergeCell ref="CH134:CN134"/>
    <mergeCell ref="CO134:CO137"/>
    <mergeCell ref="CP134:CP137"/>
    <mergeCell ref="CR134:CR136"/>
    <mergeCell ref="CR137:CR140"/>
    <mergeCell ref="BC140:BH140"/>
    <mergeCell ref="BI140:BO140"/>
    <mergeCell ref="BP140:BV140"/>
    <mergeCell ref="BW140:CC140"/>
    <mergeCell ref="CD140:CJ140"/>
    <mergeCell ref="CK140:CN140"/>
    <mergeCell ref="BC126:CF126"/>
    <mergeCell ref="CG126:CN126"/>
    <mergeCell ref="CO126:CO129"/>
    <mergeCell ref="CP126:CP129"/>
    <mergeCell ref="CR126:CR128"/>
    <mergeCell ref="CR129:CR132"/>
    <mergeCell ref="BD132:BJ132"/>
    <mergeCell ref="BK132:BQ132"/>
    <mergeCell ref="BR132:BX132"/>
    <mergeCell ref="BY132:CE132"/>
    <mergeCell ref="CF132:CL132"/>
    <mergeCell ref="CM132:CN132"/>
    <mergeCell ref="BC118:CG118"/>
    <mergeCell ref="CH118:CN118"/>
    <mergeCell ref="CO118:CO121"/>
    <mergeCell ref="CP118:CP121"/>
    <mergeCell ref="CR118:CR120"/>
    <mergeCell ref="CR121:CR124"/>
    <mergeCell ref="BC124:BF124"/>
    <mergeCell ref="BG124:BM124"/>
    <mergeCell ref="BN124:BT124"/>
    <mergeCell ref="BU124:CA124"/>
    <mergeCell ref="CB124:CH124"/>
    <mergeCell ref="CI124:CN124"/>
    <mergeCell ref="BC110:CF110"/>
    <mergeCell ref="CG110:CN110"/>
    <mergeCell ref="CO110:CO113"/>
    <mergeCell ref="CP110:CP113"/>
    <mergeCell ref="CR110:CR112"/>
    <mergeCell ref="CR113:CR116"/>
    <mergeCell ref="BC116:BH116"/>
    <mergeCell ref="BI116:BO116"/>
    <mergeCell ref="BP116:BV116"/>
    <mergeCell ref="BW116:CC116"/>
    <mergeCell ref="CD116:CJ116"/>
    <mergeCell ref="CK116:CN116"/>
    <mergeCell ref="BC102:CG102"/>
    <mergeCell ref="CH102:CN102"/>
    <mergeCell ref="CO102:CO105"/>
    <mergeCell ref="CP102:CP105"/>
    <mergeCell ref="CR102:CR104"/>
    <mergeCell ref="CR105:CR108"/>
    <mergeCell ref="BC108:BD108"/>
    <mergeCell ref="BE108:BK108"/>
    <mergeCell ref="BL108:BR108"/>
    <mergeCell ref="BS108:BY108"/>
    <mergeCell ref="BZ108:CF108"/>
    <mergeCell ref="CG108:CM108"/>
    <mergeCell ref="BC94:CD94"/>
    <mergeCell ref="CE94:CN94"/>
    <mergeCell ref="CO94:CO97"/>
    <mergeCell ref="CP94:CP97"/>
    <mergeCell ref="CR94:CR96"/>
    <mergeCell ref="CR97:CR100"/>
    <mergeCell ref="BC100:BD100"/>
    <mergeCell ref="BE100:BK100"/>
    <mergeCell ref="BL100:BR100"/>
    <mergeCell ref="BS100:BY100"/>
    <mergeCell ref="BZ100:CF100"/>
    <mergeCell ref="CG100:CM100"/>
    <mergeCell ref="BC86:CG86"/>
    <mergeCell ref="CH86:CN86"/>
    <mergeCell ref="CO86:CO89"/>
    <mergeCell ref="CP86:CP89"/>
    <mergeCell ref="CR86:CR88"/>
    <mergeCell ref="CR89:CR92"/>
    <mergeCell ref="BC92:BG92"/>
    <mergeCell ref="BH92:BN92"/>
    <mergeCell ref="BO92:BU92"/>
    <mergeCell ref="BV92:CB92"/>
    <mergeCell ref="CC92:CI92"/>
    <mergeCell ref="CJ92:CN92"/>
    <mergeCell ref="BC78:CG78"/>
    <mergeCell ref="CH78:CN78"/>
    <mergeCell ref="CO78:CO81"/>
    <mergeCell ref="CP78:CP81"/>
    <mergeCell ref="CR78:CR80"/>
    <mergeCell ref="CR81:CR84"/>
    <mergeCell ref="BC84:BI84"/>
    <mergeCell ref="BJ84:BP84"/>
    <mergeCell ref="BQ84:BW84"/>
    <mergeCell ref="BX84:CD84"/>
    <mergeCell ref="CE84:CK84"/>
    <mergeCell ref="CL84:CN84"/>
    <mergeCell ref="BC70:CF70"/>
    <mergeCell ref="CG70:CN70"/>
    <mergeCell ref="CO70:CO73"/>
    <mergeCell ref="CP70:CP73"/>
    <mergeCell ref="CR70:CR72"/>
    <mergeCell ref="CR73:CR76"/>
    <mergeCell ref="BC76:BD76"/>
    <mergeCell ref="BE76:BK76"/>
    <mergeCell ref="BL76:BR76"/>
    <mergeCell ref="BS76:BY76"/>
    <mergeCell ref="BZ76:CF76"/>
    <mergeCell ref="CG76:CM76"/>
    <mergeCell ref="BC62:CG62"/>
    <mergeCell ref="CH62:CN62"/>
    <mergeCell ref="CO62:CO65"/>
    <mergeCell ref="CP62:CP65"/>
    <mergeCell ref="CR62:CR64"/>
    <mergeCell ref="CR65:CR68"/>
    <mergeCell ref="BC68:BG68"/>
    <mergeCell ref="BH68:BN68"/>
    <mergeCell ref="BO68:BU68"/>
    <mergeCell ref="BV68:CB68"/>
    <mergeCell ref="CC68:CI68"/>
    <mergeCell ref="CJ68:CN68"/>
    <mergeCell ref="BC54:CF54"/>
    <mergeCell ref="CG54:CN54"/>
    <mergeCell ref="CO54:CO57"/>
    <mergeCell ref="CP54:CP57"/>
    <mergeCell ref="CR54:CR56"/>
    <mergeCell ref="CR57:CR60"/>
    <mergeCell ref="BC60:BI60"/>
    <mergeCell ref="BJ60:BP60"/>
    <mergeCell ref="BQ60:BW60"/>
    <mergeCell ref="BX60:CD60"/>
    <mergeCell ref="CE60:CK60"/>
    <mergeCell ref="CL60:CN60"/>
    <mergeCell ref="BC46:CG46"/>
    <mergeCell ref="CH46:CN46"/>
    <mergeCell ref="CO46:CO49"/>
    <mergeCell ref="CP46:CP49"/>
    <mergeCell ref="CR46:CR48"/>
    <mergeCell ref="CR49:CR52"/>
    <mergeCell ref="BC52:BE52"/>
    <mergeCell ref="BF52:BL52"/>
    <mergeCell ref="BM52:BS52"/>
    <mergeCell ref="BT52:BZ52"/>
    <mergeCell ref="CA52:CG52"/>
    <mergeCell ref="CH52:CN52"/>
    <mergeCell ref="BC38:CG38"/>
    <mergeCell ref="CH38:CN38"/>
    <mergeCell ref="CO38:CO41"/>
    <mergeCell ref="CP38:CP41"/>
    <mergeCell ref="CR38:CR40"/>
    <mergeCell ref="CR41:CR44"/>
    <mergeCell ref="BC44:BH44"/>
    <mergeCell ref="BI44:BO44"/>
    <mergeCell ref="BP44:BV44"/>
    <mergeCell ref="BW44:CC44"/>
    <mergeCell ref="CD44:CJ44"/>
    <mergeCell ref="CK44:CN44"/>
    <mergeCell ref="BC30:CF30"/>
    <mergeCell ref="CG30:CN30"/>
    <mergeCell ref="CO30:CO33"/>
    <mergeCell ref="CP30:CP33"/>
    <mergeCell ref="CR30:CR32"/>
    <mergeCell ref="CR33:CR36"/>
    <mergeCell ref="BD36:BJ36"/>
    <mergeCell ref="BK36:BQ36"/>
    <mergeCell ref="BR36:BX36"/>
    <mergeCell ref="BY36:CE36"/>
    <mergeCell ref="CF36:CL36"/>
    <mergeCell ref="CM36:CN36"/>
    <mergeCell ref="CR14:CR16"/>
    <mergeCell ref="CR17:CR20"/>
    <mergeCell ref="BC22:CG22"/>
    <mergeCell ref="CH22:CN22"/>
    <mergeCell ref="CO22:CO25"/>
    <mergeCell ref="CP22:CP25"/>
    <mergeCell ref="CR22:CR24"/>
    <mergeCell ref="CR25:CR28"/>
    <mergeCell ref="BC28:BF28"/>
    <mergeCell ref="BG28:BM28"/>
    <mergeCell ref="BN28:BT28"/>
    <mergeCell ref="BU28:CA28"/>
    <mergeCell ref="CB28:CH28"/>
    <mergeCell ref="CI28:CN28"/>
    <mergeCell ref="CD20:CJ20"/>
    <mergeCell ref="CK20:CN20"/>
    <mergeCell ref="BC20:BH20"/>
    <mergeCell ref="BI20:BO20"/>
    <mergeCell ref="BP20:BV20"/>
    <mergeCell ref="BW20:CC20"/>
    <mergeCell ref="BF7:BI7"/>
    <mergeCell ref="BL7:BO7"/>
    <mergeCell ref="BG8:BJ8"/>
    <mergeCell ref="BC14:CF14"/>
    <mergeCell ref="CG14:CN14"/>
    <mergeCell ref="CO14:CO17"/>
    <mergeCell ref="CP14:CP17"/>
    <mergeCell ref="AS193:AS196"/>
    <mergeCell ref="C211:AQ215"/>
    <mergeCell ref="AI38:AO38"/>
    <mergeCell ref="AS25:AS28"/>
    <mergeCell ref="AS201:AS204"/>
    <mergeCell ref="AS33:AS36"/>
    <mergeCell ref="AS41:AS44"/>
    <mergeCell ref="AS49:AS52"/>
    <mergeCell ref="AS57:AS60"/>
    <mergeCell ref="AS65:AS68"/>
    <mergeCell ref="AS73:AS76"/>
    <mergeCell ref="AS81:AS84"/>
    <mergeCell ref="AS89:AS92"/>
    <mergeCell ref="AS97:AS100"/>
    <mergeCell ref="AS105:AS108"/>
    <mergeCell ref="AS113:AS116"/>
    <mergeCell ref="AS121:AS124"/>
    <mergeCell ref="AI158:AO158"/>
    <mergeCell ref="D166:AG166"/>
    <mergeCell ref="AS153:AS156"/>
    <mergeCell ref="AS161:AS164"/>
    <mergeCell ref="AS169:AS172"/>
    <mergeCell ref="AS177:AS180"/>
    <mergeCell ref="AS185:AS188"/>
    <mergeCell ref="AK92:AO92"/>
    <mergeCell ref="AH108:AN108"/>
    <mergeCell ref="AI174:AO174"/>
    <mergeCell ref="AI182:AO182"/>
    <mergeCell ref="AH166:AO166"/>
    <mergeCell ref="AP174:AP177"/>
    <mergeCell ref="AQ174:AQ177"/>
    <mergeCell ref="AS174:AS176"/>
    <mergeCell ref="AP166:AP169"/>
    <mergeCell ref="AQ166:AQ169"/>
    <mergeCell ref="AS166:AS168"/>
    <mergeCell ref="AP158:AP161"/>
    <mergeCell ref="AQ158:AQ161"/>
    <mergeCell ref="AS158:AS160"/>
    <mergeCell ref="AP150:AP153"/>
    <mergeCell ref="AQ150:AQ153"/>
    <mergeCell ref="D118:AH118"/>
    <mergeCell ref="F204:L204"/>
    <mergeCell ref="M204:S204"/>
    <mergeCell ref="T204:Z204"/>
    <mergeCell ref="AA204:AG204"/>
    <mergeCell ref="AH204:AN204"/>
    <mergeCell ref="D204:E204"/>
    <mergeCell ref="D196:E196"/>
    <mergeCell ref="D188:H188"/>
    <mergeCell ref="AK188:AO188"/>
    <mergeCell ref="I188:O188"/>
    <mergeCell ref="P188:V188"/>
    <mergeCell ref="W188:AC188"/>
    <mergeCell ref="AD188:AJ188"/>
    <mergeCell ref="F196:L196"/>
    <mergeCell ref="M196:S196"/>
    <mergeCell ref="T196:Z196"/>
    <mergeCell ref="AA196:AG196"/>
    <mergeCell ref="AH196:AN196"/>
    <mergeCell ref="D190:AE190"/>
    <mergeCell ref="D198:AH198"/>
    <mergeCell ref="D38:AH38"/>
    <mergeCell ref="D30:AG30"/>
    <mergeCell ref="AH30:AO30"/>
    <mergeCell ref="F76:L76"/>
    <mergeCell ref="M76:S76"/>
    <mergeCell ref="T76:Z76"/>
    <mergeCell ref="AA76:AG76"/>
    <mergeCell ref="AH76:AN76"/>
    <mergeCell ref="J116:P116"/>
    <mergeCell ref="Q116:W116"/>
    <mergeCell ref="X116:AD116"/>
    <mergeCell ref="AE116:AK116"/>
    <mergeCell ref="AL116:AO116"/>
    <mergeCell ref="D116:I116"/>
    <mergeCell ref="D108:E108"/>
    <mergeCell ref="D84:J84"/>
    <mergeCell ref="K84:Q84"/>
    <mergeCell ref="R84:X84"/>
    <mergeCell ref="Y84:AE84"/>
    <mergeCell ref="AF84:AL84"/>
    <mergeCell ref="I92:O92"/>
    <mergeCell ref="P92:V92"/>
    <mergeCell ref="W92:AC92"/>
    <mergeCell ref="AD92:AJ92"/>
    <mergeCell ref="AJ28:AO28"/>
    <mergeCell ref="AC28:AI28"/>
    <mergeCell ref="V28:AB28"/>
    <mergeCell ref="O28:U28"/>
    <mergeCell ref="H28:N28"/>
    <mergeCell ref="G52:M52"/>
    <mergeCell ref="N52:T52"/>
    <mergeCell ref="U52:AA52"/>
    <mergeCell ref="AB52:AH52"/>
    <mergeCell ref="AI52:AO52"/>
    <mergeCell ref="AN36:AO36"/>
    <mergeCell ref="AI46:AO46"/>
    <mergeCell ref="D28:G28"/>
    <mergeCell ref="E36:K36"/>
    <mergeCell ref="L36:R36"/>
    <mergeCell ref="S36:Y36"/>
    <mergeCell ref="Z36:AF36"/>
    <mergeCell ref="AG36:AM36"/>
    <mergeCell ref="J44:P44"/>
    <mergeCell ref="Q44:W44"/>
    <mergeCell ref="X44:AD44"/>
    <mergeCell ref="AE44:AK44"/>
    <mergeCell ref="AL44:AO44"/>
    <mergeCell ref="D44:I44"/>
    <mergeCell ref="AH54:AO54"/>
    <mergeCell ref="AI62:AO62"/>
    <mergeCell ref="AH70:AO70"/>
    <mergeCell ref="AI78:AO78"/>
    <mergeCell ref="AI86:AO86"/>
    <mergeCell ref="D94:AE94"/>
    <mergeCell ref="AF94:AO94"/>
    <mergeCell ref="AI102:AO102"/>
    <mergeCell ref="AH110:AO110"/>
    <mergeCell ref="R60:X60"/>
    <mergeCell ref="Y60:AE60"/>
    <mergeCell ref="AF60:AL60"/>
    <mergeCell ref="F100:L100"/>
    <mergeCell ref="M100:S100"/>
    <mergeCell ref="T100:Z100"/>
    <mergeCell ref="D100:E100"/>
    <mergeCell ref="D92:H92"/>
    <mergeCell ref="AM84:AO84"/>
    <mergeCell ref="D76:E76"/>
    <mergeCell ref="AA100:AG100"/>
    <mergeCell ref="AH100:AN100"/>
    <mergeCell ref="AI118:AO118"/>
    <mergeCell ref="D126:AG126"/>
    <mergeCell ref="AH126:AO126"/>
    <mergeCell ref="AI134:AO134"/>
    <mergeCell ref="AI142:AO142"/>
    <mergeCell ref="D150:AG150"/>
    <mergeCell ref="D62:AH62"/>
    <mergeCell ref="D70:AG70"/>
    <mergeCell ref="D86:AH86"/>
    <mergeCell ref="D110:AG110"/>
    <mergeCell ref="AH150:AO150"/>
    <mergeCell ref="F108:L108"/>
    <mergeCell ref="M108:S108"/>
    <mergeCell ref="T108:Z108"/>
    <mergeCell ref="AA108:AG108"/>
    <mergeCell ref="H124:N124"/>
    <mergeCell ref="O124:U124"/>
    <mergeCell ref="V124:AB124"/>
    <mergeCell ref="AC124:AI124"/>
    <mergeCell ref="D124:G124"/>
    <mergeCell ref="AJ124:AO124"/>
    <mergeCell ref="D134:AH134"/>
    <mergeCell ref="AS150:AS152"/>
    <mergeCell ref="AP142:AP145"/>
    <mergeCell ref="AQ142:AQ145"/>
    <mergeCell ref="AS142:AS144"/>
    <mergeCell ref="D148:F148"/>
    <mergeCell ref="AP198:AP201"/>
    <mergeCell ref="AQ198:AQ201"/>
    <mergeCell ref="AS198:AS200"/>
    <mergeCell ref="AP190:AP193"/>
    <mergeCell ref="AQ190:AQ193"/>
    <mergeCell ref="AS190:AS192"/>
    <mergeCell ref="AP182:AP185"/>
    <mergeCell ref="AQ182:AQ185"/>
    <mergeCell ref="AS182:AS184"/>
    <mergeCell ref="D174:AH174"/>
    <mergeCell ref="D182:AH182"/>
    <mergeCell ref="R180:X180"/>
    <mergeCell ref="Y180:AE180"/>
    <mergeCell ref="AF180:AL180"/>
    <mergeCell ref="AM180:AO180"/>
    <mergeCell ref="D172:E172"/>
    <mergeCell ref="D156:J156"/>
    <mergeCell ref="K156:Q156"/>
    <mergeCell ref="R156:X156"/>
    <mergeCell ref="AF190:AO190"/>
    <mergeCell ref="AI198:AO198"/>
    <mergeCell ref="AE140:AK140"/>
    <mergeCell ref="AB148:AH148"/>
    <mergeCell ref="AI148:AO148"/>
    <mergeCell ref="AL140:AO140"/>
    <mergeCell ref="D142:AH142"/>
    <mergeCell ref="D164:H164"/>
    <mergeCell ref="AM156:AO156"/>
    <mergeCell ref="D180:J180"/>
    <mergeCell ref="K180:Q180"/>
    <mergeCell ref="Y156:AE156"/>
    <mergeCell ref="AF156:AL156"/>
    <mergeCell ref="I164:O164"/>
    <mergeCell ref="P164:V164"/>
    <mergeCell ref="W164:AC164"/>
    <mergeCell ref="AD164:AJ164"/>
    <mergeCell ref="AK164:AO164"/>
    <mergeCell ref="F172:L172"/>
    <mergeCell ref="M172:S172"/>
    <mergeCell ref="T172:Z172"/>
    <mergeCell ref="AA172:AG172"/>
    <mergeCell ref="AH172:AN172"/>
    <mergeCell ref="D158:AH158"/>
    <mergeCell ref="AP134:AP137"/>
    <mergeCell ref="AQ134:AQ137"/>
    <mergeCell ref="AS134:AS136"/>
    <mergeCell ref="AS129:AS132"/>
    <mergeCell ref="AS137:AS140"/>
    <mergeCell ref="AS145:AS148"/>
    <mergeCell ref="J140:P140"/>
    <mergeCell ref="Q140:W140"/>
    <mergeCell ref="X140:AD140"/>
    <mergeCell ref="G148:M148"/>
    <mergeCell ref="N148:T148"/>
    <mergeCell ref="U148:AA148"/>
    <mergeCell ref="D140:I140"/>
    <mergeCell ref="AQ126:AQ129"/>
    <mergeCell ref="AS126:AS128"/>
    <mergeCell ref="AN132:AO132"/>
    <mergeCell ref="E132:K132"/>
    <mergeCell ref="L132:R132"/>
    <mergeCell ref="S132:Y132"/>
    <mergeCell ref="Z132:AF132"/>
    <mergeCell ref="AG132:AM132"/>
    <mergeCell ref="AX5:AY5"/>
    <mergeCell ref="AX6:AY6"/>
    <mergeCell ref="AP38:AP41"/>
    <mergeCell ref="AQ38:AQ41"/>
    <mergeCell ref="AS38:AS40"/>
    <mergeCell ref="AS14:AS16"/>
    <mergeCell ref="AP30:AP33"/>
    <mergeCell ref="AQ30:AQ33"/>
    <mergeCell ref="AS30:AS32"/>
    <mergeCell ref="AQ70:AQ73"/>
    <mergeCell ref="AS70:AS72"/>
    <mergeCell ref="D46:AH46"/>
    <mergeCell ref="AP46:AP49"/>
    <mergeCell ref="AQ46:AQ49"/>
    <mergeCell ref="AS46:AS48"/>
    <mergeCell ref="AP54:AP57"/>
    <mergeCell ref="AQ54:AQ57"/>
    <mergeCell ref="AS54:AS56"/>
    <mergeCell ref="D54:AG54"/>
    <mergeCell ref="AP62:AP65"/>
    <mergeCell ref="AQ62:AQ65"/>
    <mergeCell ref="AS62:AS64"/>
    <mergeCell ref="AP70:AP73"/>
    <mergeCell ref="I68:O68"/>
    <mergeCell ref="P68:V68"/>
    <mergeCell ref="W68:AC68"/>
    <mergeCell ref="AD68:AJ68"/>
    <mergeCell ref="D52:F52"/>
    <mergeCell ref="D68:H68"/>
    <mergeCell ref="AM60:AO60"/>
    <mergeCell ref="AK68:AO68"/>
    <mergeCell ref="D60:J60"/>
    <mergeCell ref="K60:Q60"/>
    <mergeCell ref="AS211:AS213"/>
    <mergeCell ref="AP94:AP97"/>
    <mergeCell ref="AQ94:AQ97"/>
    <mergeCell ref="AS94:AS96"/>
    <mergeCell ref="AP102:AP105"/>
    <mergeCell ref="AQ102:AQ105"/>
    <mergeCell ref="AS102:AS104"/>
    <mergeCell ref="AP78:AP81"/>
    <mergeCell ref="AQ78:AQ81"/>
    <mergeCell ref="AS78:AS80"/>
    <mergeCell ref="AP86:AP89"/>
    <mergeCell ref="AQ86:AQ89"/>
    <mergeCell ref="AS86:AS88"/>
    <mergeCell ref="C208:AQ209"/>
    <mergeCell ref="AS208:AS210"/>
    <mergeCell ref="D102:AH102"/>
    <mergeCell ref="D78:AH78"/>
    <mergeCell ref="AP118:AP121"/>
    <mergeCell ref="AQ118:AQ121"/>
    <mergeCell ref="AS118:AS120"/>
    <mergeCell ref="AP110:AP113"/>
    <mergeCell ref="AQ110:AQ113"/>
    <mergeCell ref="AS110:AS112"/>
    <mergeCell ref="AP126:AP129"/>
    <mergeCell ref="D22:AH22"/>
    <mergeCell ref="AP22:AP25"/>
    <mergeCell ref="AQ22:AQ25"/>
    <mergeCell ref="AS22:AS24"/>
    <mergeCell ref="G7:J7"/>
    <mergeCell ref="M7:P7"/>
    <mergeCell ref="H8:K8"/>
    <mergeCell ref="AP14:AP17"/>
    <mergeCell ref="AQ14:AQ17"/>
    <mergeCell ref="D14:AG14"/>
    <mergeCell ref="AH14:AO14"/>
    <mergeCell ref="AS17:AS20"/>
    <mergeCell ref="AI22:AO22"/>
    <mergeCell ref="D20:I20"/>
    <mergeCell ref="AL20:AO20"/>
    <mergeCell ref="AE20:AK20"/>
    <mergeCell ref="X20:AD20"/>
    <mergeCell ref="Q20:W20"/>
    <mergeCell ref="J20:P20"/>
  </mergeCells>
  <phoneticPr fontId="9"/>
  <conditionalFormatting sqref="G7">
    <cfRule type="cellIs" dxfId="2042" priority="3028" operator="equal">
      <formula>"雨"</formula>
    </cfRule>
    <cfRule type="cellIs" dxfId="2041" priority="3029" operator="equal">
      <formula>"休"</formula>
    </cfRule>
  </conditionalFormatting>
  <conditionalFormatting sqref="AS2:AU2 AW2 AU207:AW207 AS208 AT208:AV210 AW209:AW218 AS211 AS214:AV218 AS11:AW17 AS206:AW206 AS222:AW1048576 AS21:AW24 AT18:AW19 AV20:AW20 AS29:AW32 AV28:AW28 AS37:AW40 AV36:AW36 AS45:AW48 AV44:AW44 AS53:AW56 AV52:AW52 AS61:AW64 AV60:AW60 AS69:AW72 AV68:AW68 AS77:AW80 AV76:AW76 AS85:AW88 AV84:AW84 AS93:AW96 AV92:AW92 AS101:AW104 AV100:AW100 AS109:AW109 AV108:AW108 AT25:AW27 AT33:AW35 AT41:AW43 AT49:AW51 AT57:AW59 AT65:AW67 AT73:AW75 AT81:AW83 AT89:AW91 AT97:AW99 AT105:AW107">
    <cfRule type="containsText" dxfId="2040" priority="3039" operator="containsText" text="4週6休以上4週7休未満">
      <formula>NOT(ISERROR(SEARCH("4週6休以上4週7休未満",AS2)))</formula>
    </cfRule>
    <cfRule type="containsText" dxfId="2039" priority="3040" operator="containsText" text="4週8休以上">
      <formula>NOT(ISERROR(SEARCH("4週8休以上",AS2)))</formula>
    </cfRule>
    <cfRule type="containsText" dxfId="2038" priority="3041" operator="containsText" text="4週7休以上4週8休未満">
      <formula>NOT(ISERROR(SEARCH("4週7休以上4週8休未満",AS2)))</formula>
    </cfRule>
  </conditionalFormatting>
  <conditionalFormatting sqref="AS3:AW4 AS5">
    <cfRule type="containsText" dxfId="2037" priority="3012" operator="containsText" text="4週6休未満">
      <formula>NOT(ISERROR(SEARCH("4週6休未満",AS3)))</formula>
    </cfRule>
    <cfRule type="containsText" dxfId="2036" priority="3013" operator="containsText" text="4週6休以上4週7休未満">
      <formula>NOT(ISERROR(SEARCH("4週6休以上4週7休未満",AS3)))</formula>
    </cfRule>
    <cfRule type="containsText" dxfId="2035" priority="3014" operator="containsText" text="4週8休以上">
      <formula>NOT(ISERROR(SEARCH("4週8休以上",AS3)))</formula>
    </cfRule>
    <cfRule type="containsText" dxfId="2034" priority="3015" operator="containsText" text="4週7休以上4週8休未満">
      <formula>NOT(ISERROR(SEARCH("4週7休以上4週8休未満",AS3)))</formula>
    </cfRule>
  </conditionalFormatting>
  <conditionalFormatting sqref="AS8:AW9 AS10">
    <cfRule type="containsText" dxfId="2033" priority="3018" operator="containsText" text="4週6休未満">
      <formula>NOT(ISERROR(SEARCH("4週6休未満",AS8)))</formula>
    </cfRule>
    <cfRule type="containsText" dxfId="2032" priority="3019" operator="containsText" text="4週6休以上4週7休未満">
      <formula>NOT(ISERROR(SEARCH("4週6休以上4週7休未満",AS8)))</formula>
    </cfRule>
    <cfRule type="containsText" dxfId="2031" priority="3020" operator="containsText" text="4週8休以上">
      <formula>NOT(ISERROR(SEARCH("4週8休以上",AS8)))</formula>
    </cfRule>
    <cfRule type="containsText" dxfId="2030" priority="3021" operator="containsText" text="4週7休以上4週8休未満">
      <formula>NOT(ISERROR(SEARCH("4週7休以上4週8休未満",AS8)))</formula>
    </cfRule>
  </conditionalFormatting>
  <conditionalFormatting sqref="AT211:AU213">
    <cfRule type="containsText" dxfId="2029" priority="2998" operator="containsText" text="4週6休未満">
      <formula>NOT(ISERROR(SEARCH("4週6休未満",AT211)))</formula>
    </cfRule>
    <cfRule type="containsText" dxfId="2028" priority="2999" operator="containsText" text="4週6休以上4週7休未満">
      <formula>NOT(ISERROR(SEARCH("4週6休以上4週7休未満",AT211)))</formula>
    </cfRule>
    <cfRule type="containsText" dxfId="2027" priority="3000" operator="containsText" text="4週8休以上">
      <formula>NOT(ISERROR(SEARCH("4週8休以上",AT211)))</formula>
    </cfRule>
    <cfRule type="containsText" dxfId="2026" priority="3001" operator="containsText" text="4週7休以上4週8休未満">
      <formula>NOT(ISERROR(SEARCH("4週7休以上4週8休未満",AT211)))</formula>
    </cfRule>
  </conditionalFormatting>
  <conditionalFormatting sqref="AT208:AV210 AS2:AU2 AW2 AU207:AW207 AS208 AW209:AW218 AS211 AS214:AV218 AS11:AW17 AS206:AW206 AS222:AW1048576 AS21:AW24 AT18:AW19 AV20:AW20 AS29:AW32 AV28:AW28 AS37:AW40 AV36:AW36 AS45:AW48 AV44:AW44 AS53:AW56 AV52:AW52 AS61:AW64 AV60:AW60 AS69:AW72 AV68:AW68 AS77:AW80 AV76:AW76 AS85:AW88 AV84:AW84 AS93:AW96 AV92:AW92 AS101:AW104 AV100:AW100 AS109:AW109 AV108:AW108 AT25:AW27 AT33:AW35 AT41:AW43 AT49:AW51 AT57:AW59 AT65:AW67 AT73:AW75 AT81:AW83 AT89:AW91 AT97:AW99 AT105:AW107">
    <cfRule type="containsText" dxfId="2025" priority="3038" operator="containsText" text="4週6休未満">
      <formula>NOT(ISERROR(SEARCH("4週6休未満",AS2)))</formula>
    </cfRule>
  </conditionalFormatting>
  <conditionalFormatting sqref="AV3:AV4">
    <cfRule type="containsText" dxfId="2024" priority="3016" operator="containsText" text="4週8休以上">
      <formula>NOT(ISERROR(SEARCH("4週8休以上",AV3)))</formula>
    </cfRule>
  </conditionalFormatting>
  <conditionalFormatting sqref="AV8:AV9">
    <cfRule type="containsText" dxfId="2023" priority="3022" operator="containsText" text="4週8休以上">
      <formula>NOT(ISERROR(SEARCH("4週8休以上",AV8)))</formula>
    </cfRule>
  </conditionalFormatting>
  <conditionalFormatting sqref="AV214:AV218 AV11:AV109 AV206:AV209 AV222:AV1048576">
    <cfRule type="containsText" dxfId="2022" priority="3042" operator="containsText" text="4週8休以上">
      <formula>NOT(ISERROR(SEARCH("4週8休以上",AV11)))</formula>
    </cfRule>
  </conditionalFormatting>
  <conditionalFormatting sqref="AV210:AV212">
    <cfRule type="containsText" dxfId="2021" priority="3011" operator="containsText" text="4週8休以上">
      <formula>NOT(ISERROR(SEARCH("4週8休以上",AV210)))</formula>
    </cfRule>
  </conditionalFormatting>
  <conditionalFormatting sqref="AV211:AV213">
    <cfRule type="containsText" dxfId="2020" priority="3007" operator="containsText" text="4週6休未満">
      <formula>NOT(ISERROR(SEARCH("4週6休未満",AV211)))</formula>
    </cfRule>
    <cfRule type="containsText" dxfId="2019" priority="3008" operator="containsText" text="4週6休以上4週7休未満">
      <formula>NOT(ISERROR(SEARCH("4週6休以上4週7休未満",AV211)))</formula>
    </cfRule>
    <cfRule type="containsText" dxfId="2018" priority="3009" operator="containsText" text="4週8休以上">
      <formula>NOT(ISERROR(SEARCH("4週8休以上",AV211)))</formula>
    </cfRule>
    <cfRule type="containsText" dxfId="2017" priority="3010" operator="containsText" text="4週7休以上4週8休未満">
      <formula>NOT(ISERROR(SEARCH("4週7休以上4週8休未満",AV211)))</formula>
    </cfRule>
  </conditionalFormatting>
  <conditionalFormatting sqref="AV213">
    <cfRule type="containsText" dxfId="2016" priority="3006" operator="containsText" text="4週8休以上">
      <formula>NOT(ISERROR(SEARCH("4週8休以上",AV213)))</formula>
    </cfRule>
  </conditionalFormatting>
  <conditionalFormatting sqref="G7:J7">
    <cfRule type="cellIs" dxfId="2015" priority="2946" operator="equal">
      <formula>""</formula>
    </cfRule>
  </conditionalFormatting>
  <conditionalFormatting sqref="G16:AO16 G24:AO24">
    <cfRule type="expression" dxfId="2014" priority="3045">
      <formula>OR(G16="土",G16="日")</formula>
    </cfRule>
  </conditionalFormatting>
  <conditionalFormatting sqref="P15:R17 Q18:R19">
    <cfRule type="expression" dxfId="2013" priority="2839">
      <formula>MONTH($D$14)=8</formula>
    </cfRule>
  </conditionalFormatting>
  <conditionalFormatting sqref="AF16:AO19 AI26:AO27 AI203:AO203 CG18:CN19 CH26:CM27 CG34:CJ35 CM34:CN35 CG42:CH43 CK42:CN43 CH50:CL51 CG58:CI59 CL58:CN59 CG66:CG67 CJ66:CN67 CL82:CN83 CG90:CG91 CJ90:CN91 CG98:CK99 CN98:CN99 CH106:CK107 CN106:CN107 CH203:CN203 EC18:EJ19 ED26:EI27 EC34:EF35 EI34:EJ35 EC42:ED43 EG42:EJ43 ED50:EH51 EC58:EE59 EH58:EJ59 EC66:EC67 EF66:EJ67 EH82:EJ83 EC90:EC91 EF90:EJ91 EC98:EG99 EJ98:EJ99 ED106:EG107 EJ106:EJ107 ED203:EJ203">
    <cfRule type="expression" dxfId="2012" priority="2838">
      <formula>MONTH($D$14)=12</formula>
    </cfRule>
  </conditionalFormatting>
  <conditionalFormatting sqref="P23:R27 Q42:R43 P74:Q75 BO34:BO35 BP42:BQ43 BQ58:BQ59 BO74:BP75 BQ82:BQ83 BO98:BP99 DK34:DK35 DL42:DM43 DM58:DM59 DK74:DL75 DM82:DM83 DK98:DL99">
    <cfRule type="expression" dxfId="2011" priority="2836">
      <formula>MONTH($D$22)=8</formula>
    </cfRule>
  </conditionalFormatting>
  <conditionalFormatting sqref="AF24:AG27 AH24:AO24 AH32:AO32 AH40:AO40 AH48:AO48 AH56:AO56 AH64:AO64 AH72:AO72 AH80:AO80 AH88:AO88 AH96:AO96 AH104:AO104 AH112:AO112 AH120:AO120 AH128:AO128 AH136:AO136 AH144:AO144 AH152:AO152 AH160:AO160 AH168:AO168 AH176:AO176 AH184:AO184 AH192:AO192 AH200:AO200 CG24:CN24 CG32:CN32 CF34:CF35 CG40:CN40 CG48:CN48 CE50:CE51 CG56:CN56 CG64:CN64 CG72:CN72 CG80:CN80 CE82:CE83 CG88:CN88 CG96:CN96 CE98:CE99 CG104:CN104 CG112:CN112 CG120:CN120 CG128:CN128 CG136:CN136 CG144:CN144 CG152:CN152 CG160:CN160 CG168:CN168 CG176:CN176 CG184:CN184 CG192:CN192 CG200:CN200 EC24:EJ24 EC32:EJ32 EB34:EB35 EC40:EJ40 EC48:EJ48 EA50:EA51 EC56:EJ56 EC64:EJ64 EC72:EJ72 EC80:EJ80 EA82:EA83 EC88:EJ88 EC96:EJ96 EA98:EA99 EC104:EJ104 EC112:EJ112 EC120:EJ120 EC128:EJ128 EC136:EJ136 EC144:EJ144 EC152:EJ152 EC160:EJ160 EC168:EJ168 EC176:EJ176 EC184:EJ184 EC192:EJ192 EC200:EJ200">
    <cfRule type="expression" dxfId="2010" priority="2835">
      <formula>MONTH($D$22)=12</formula>
    </cfRule>
  </conditionalFormatting>
  <conditionalFormatting sqref="AS110:AW112 AS117:AW120 AV116:AW116 AS125:AW128 AV124:AW124 AS133:AW136 AV132:AW132 AS141:AW144 AV140:AW140 AS149:AW152 AV148:AW148 AS157:AW160 AV156:AW156 AS165:AW168 AV164:AW164 AS173:AW176 AV172:AW172 AS181:AW184 AV180:AW180 AS189:AW192 AV188:AW188 AS197:AW200 AV196:AW196 AS205:AW205 AV204:AW204 AT113:AW115 AT121:AW123 AT129:AW131 AT137:AW139 AT145:AW147 AT153:AW155 AT161:AW163 AT169:AW171 AT177:AW179 AT185:AW187 AT193:AW195 AT201:AW203">
    <cfRule type="containsText" dxfId="2009" priority="2801" operator="containsText" text="4週6休以上4週7休未満">
      <formula>NOT(ISERROR(SEARCH("4週6休以上4週7休未満",AS110)))</formula>
    </cfRule>
    <cfRule type="containsText" dxfId="2008" priority="2802" operator="containsText" text="4週8休以上">
      <formula>NOT(ISERROR(SEARCH("4週8休以上",AS110)))</formula>
    </cfRule>
    <cfRule type="containsText" dxfId="2007" priority="2803" operator="containsText" text="4週7休以上4週8休未満">
      <formula>NOT(ISERROR(SEARCH("4週7休以上4週8休未満",AS110)))</formula>
    </cfRule>
  </conditionalFormatting>
  <conditionalFormatting sqref="AS110:AW112 AS117:AW120 AV116:AW116 AS125:AW128 AV124:AW124 AS133:AW136 AV132:AW132 AS141:AW144 AV140:AW140 AS149:AW152 AV148:AW148 AS157:AW160 AV156:AW156 AS165:AW168 AV164:AW164 AS173:AW176 AV172:AW172 AS181:AW184 AV180:AW180 AS189:AW192 AV188:AW188 AS197:AW200 AV196:AW196 AS205:AW205 AV204:AW204 AT113:AW115 AT121:AW123 AT129:AW131 AT137:AW139 AT145:AW147 AT153:AW155 AT161:AW163 AT169:AW171 AT177:AW179 AT185:AW187 AT193:AW195 AT201:AW203">
    <cfRule type="containsText" dxfId="2006" priority="2800" operator="containsText" text="4週6休未満">
      <formula>NOT(ISERROR(SEARCH("4週6休未満",AS110)))</formula>
    </cfRule>
  </conditionalFormatting>
  <conditionalFormatting sqref="AV110:AV205">
    <cfRule type="containsText" dxfId="2005" priority="2804" operator="containsText" text="4週8休以上">
      <formula>NOT(ISERROR(SEARCH("4週8休以上",AV110)))</formula>
    </cfRule>
  </conditionalFormatting>
  <conditionalFormatting sqref="D20 AL20">
    <cfRule type="containsText" dxfId="2004" priority="2716" operator="containsText" text="日">
      <formula>NOT(ISERROR(SEARCH("日",D20)))</formula>
    </cfRule>
    <cfRule type="containsText" dxfId="2003" priority="2717" operator="containsText" text="土">
      <formula>NOT(ISERROR(SEARCH("土",D20)))</formula>
    </cfRule>
  </conditionalFormatting>
  <conditionalFormatting sqref="AT20">
    <cfRule type="containsText" dxfId="2002" priority="2712" operator="containsText" text="4週6休未満">
      <formula>NOT(ISERROR(SEARCH("4週6休未満",AT20)))</formula>
    </cfRule>
    <cfRule type="containsText" dxfId="2001" priority="2713" operator="containsText" text="4週6休以上4週7休未満">
      <formula>NOT(ISERROR(SEARCH("4週6休以上4週7休未満",AT20)))</formula>
    </cfRule>
    <cfRule type="containsText" dxfId="2000" priority="2714" operator="containsText" text="4週8休以上">
      <formula>NOT(ISERROR(SEARCH("4週8休以上",AT20)))</formula>
    </cfRule>
    <cfRule type="containsText" dxfId="1999" priority="2715" operator="containsText" text="4週7休以上4週8休未満">
      <formula>NOT(ISERROR(SEARCH("4週7休以上4週8休未満",AT20)))</formula>
    </cfRule>
  </conditionalFormatting>
  <conditionalFormatting sqref="AU20">
    <cfRule type="containsText" dxfId="1998" priority="2710" operator="containsText" text="4週8休以上">
      <formula>NOT(ISERROR(SEARCH("4週8休以上",AU20)))</formula>
    </cfRule>
    <cfRule type="containsText" dxfId="1997" priority="2711" operator="containsText" text="4週7休以上4週8休未満">
      <formula>NOT(ISERROR(SEARCH("4週7休以上4週8休未満",AU20)))</formula>
    </cfRule>
  </conditionalFormatting>
  <conditionalFormatting sqref="AU20">
    <cfRule type="containsText" dxfId="1996" priority="2708" operator="containsText" text="4週6休未満">
      <formula>NOT(ISERROR(SEARCH("4週6休未満",AU20)))</formula>
    </cfRule>
    <cfRule type="containsText" dxfId="1995" priority="2709" operator="containsText" text="4週6休以上4週7休未満">
      <formula>NOT(ISERROR(SEARCH("4週6休以上4週7休未満",AU20)))</formula>
    </cfRule>
  </conditionalFormatting>
  <conditionalFormatting sqref="E191:F192">
    <cfRule type="containsText" dxfId="1994" priority="2468" operator="containsText" text="日">
      <formula>NOT(ISERROR(SEARCH("日",E191)))</formula>
    </cfRule>
    <cfRule type="containsText" dxfId="1993" priority="2469" operator="containsText" text="土">
      <formula>NOT(ISERROR(SEARCH("土",E191)))</formula>
    </cfRule>
  </conditionalFormatting>
  <conditionalFormatting sqref="E199:F200">
    <cfRule type="containsText" dxfId="1992" priority="2458" operator="containsText" text="日">
      <formula>NOT(ISERROR(SEARCH("日",E199)))</formula>
    </cfRule>
    <cfRule type="containsText" dxfId="1991" priority="2459" operator="containsText" text="土">
      <formula>NOT(ISERROR(SEARCH("土",E199)))</formula>
    </cfRule>
  </conditionalFormatting>
  <conditionalFormatting sqref="AH25:AO25">
    <cfRule type="expression" dxfId="1990" priority="2706">
      <formula>MONTH($D$14)=12</formula>
    </cfRule>
  </conditionalFormatting>
  <conditionalFormatting sqref="D191:D192">
    <cfRule type="containsText" dxfId="1989" priority="2470" operator="containsText" text="日">
      <formula>NOT(ISERROR(SEARCH("日",D191)))</formula>
    </cfRule>
    <cfRule type="containsText" dxfId="1988" priority="2471" operator="containsText" text="土">
      <formula>NOT(ISERROR(SEARCH("土",D191)))</formula>
    </cfRule>
  </conditionalFormatting>
  <conditionalFormatting sqref="D183:D184">
    <cfRule type="containsText" dxfId="1987" priority="2480" operator="containsText" text="日">
      <formula>NOT(ISERROR(SEARCH("日",D183)))</formula>
    </cfRule>
    <cfRule type="containsText" dxfId="1986" priority="2481" operator="containsText" text="土">
      <formula>NOT(ISERROR(SEARCH("土",D183)))</formula>
    </cfRule>
  </conditionalFormatting>
  <conditionalFormatting sqref="D28 AJ28">
    <cfRule type="containsText" dxfId="1985" priority="2690" operator="containsText" text="日">
      <formula>NOT(ISERROR(SEARCH("日",D28)))</formula>
    </cfRule>
    <cfRule type="containsText" dxfId="1984" priority="2691" operator="containsText" text="土">
      <formula>NOT(ISERROR(SEARCH("土",D28)))</formula>
    </cfRule>
  </conditionalFormatting>
  <conditionalFormatting sqref="D23:D24">
    <cfRule type="containsText" dxfId="1983" priority="2680" operator="containsText" text="日">
      <formula>NOT(ISERROR(SEARCH("日",D23)))</formula>
    </cfRule>
    <cfRule type="containsText" dxfId="1982" priority="2681" operator="containsText" text="土">
      <formula>NOT(ISERROR(SEARCH("土",D23)))</formula>
    </cfRule>
  </conditionalFormatting>
  <conditionalFormatting sqref="E23:F24">
    <cfRule type="containsText" dxfId="1981" priority="2678" operator="containsText" text="日">
      <formula>NOT(ISERROR(SEARCH("日",E23)))</formula>
    </cfRule>
    <cfRule type="containsText" dxfId="1980" priority="2679" operator="containsText" text="土">
      <formula>NOT(ISERROR(SEARCH("土",E23)))</formula>
    </cfRule>
  </conditionalFormatting>
  <conditionalFormatting sqref="G32:AO32">
    <cfRule type="expression" dxfId="1979" priority="2677">
      <formula>OR(G32="土",G32="日")</formula>
    </cfRule>
  </conditionalFormatting>
  <conditionalFormatting sqref="P31:R35">
    <cfRule type="expression" dxfId="1978" priority="2676">
      <formula>MONTH($D$22)=8</formula>
    </cfRule>
  </conditionalFormatting>
  <conditionalFormatting sqref="AF32:AG35">
    <cfRule type="expression" dxfId="1977" priority="2675">
      <formula>MONTH($D$22)=12</formula>
    </cfRule>
  </conditionalFormatting>
  <conditionalFormatting sqref="AH33:AO35">
    <cfRule type="expression" dxfId="1976" priority="2674">
      <formula>MONTH($D$14)=12</formula>
    </cfRule>
  </conditionalFormatting>
  <conditionalFormatting sqref="D36 AN36">
    <cfRule type="containsText" dxfId="1975" priority="2672" operator="containsText" text="日">
      <formula>NOT(ISERROR(SEARCH("日",D36)))</formula>
    </cfRule>
    <cfRule type="containsText" dxfId="1974" priority="2673" operator="containsText" text="土">
      <formula>NOT(ISERROR(SEARCH("土",D36)))</formula>
    </cfRule>
  </conditionalFormatting>
  <conditionalFormatting sqref="D31:D32">
    <cfRule type="containsText" dxfId="1973" priority="2670" operator="containsText" text="日">
      <formula>NOT(ISERROR(SEARCH("日",D31)))</formula>
    </cfRule>
    <cfRule type="containsText" dxfId="1972" priority="2671" operator="containsText" text="土">
      <formula>NOT(ISERROR(SEARCH("土",D31)))</formula>
    </cfRule>
  </conditionalFormatting>
  <conditionalFormatting sqref="E31:F32">
    <cfRule type="containsText" dxfId="1971" priority="2668" operator="containsText" text="日">
      <formula>NOT(ISERROR(SEARCH("日",E31)))</formula>
    </cfRule>
    <cfRule type="containsText" dxfId="1970" priority="2669" operator="containsText" text="土">
      <formula>NOT(ISERROR(SEARCH("土",E31)))</formula>
    </cfRule>
  </conditionalFormatting>
  <conditionalFormatting sqref="G40:AO40">
    <cfRule type="expression" dxfId="1969" priority="2667">
      <formula>OR(G40="土",G40="日")</formula>
    </cfRule>
  </conditionalFormatting>
  <conditionalFormatting sqref="P39:R41">
    <cfRule type="expression" dxfId="1968" priority="2666">
      <formula>MONTH($D$22)=8</formula>
    </cfRule>
  </conditionalFormatting>
  <conditionalFormatting sqref="AF40:AG43">
    <cfRule type="expression" dxfId="1967" priority="2665">
      <formula>MONTH($D$22)=12</formula>
    </cfRule>
  </conditionalFormatting>
  <conditionalFormatting sqref="AH41:AO43">
    <cfRule type="expression" dxfId="1966" priority="2664">
      <formula>MONTH($D$14)=12</formula>
    </cfRule>
  </conditionalFormatting>
  <conditionalFormatting sqref="D44 AL44">
    <cfRule type="containsText" dxfId="1965" priority="2662" operator="containsText" text="日">
      <formula>NOT(ISERROR(SEARCH("日",D44)))</formula>
    </cfRule>
    <cfRule type="containsText" dxfId="1964" priority="2663" operator="containsText" text="土">
      <formula>NOT(ISERROR(SEARCH("土",D44)))</formula>
    </cfRule>
  </conditionalFormatting>
  <conditionalFormatting sqref="D39:D40">
    <cfRule type="containsText" dxfId="1963" priority="2660" operator="containsText" text="日">
      <formula>NOT(ISERROR(SEARCH("日",D39)))</formula>
    </cfRule>
    <cfRule type="containsText" dxfId="1962" priority="2661" operator="containsText" text="土">
      <formula>NOT(ISERROR(SEARCH("土",D39)))</formula>
    </cfRule>
  </conditionalFormatting>
  <conditionalFormatting sqref="E39:F40">
    <cfRule type="containsText" dxfId="1961" priority="2658" operator="containsText" text="日">
      <formula>NOT(ISERROR(SEARCH("日",E39)))</formula>
    </cfRule>
    <cfRule type="containsText" dxfId="1960" priority="2659" operator="containsText" text="土">
      <formula>NOT(ISERROR(SEARCH("土",E39)))</formula>
    </cfRule>
  </conditionalFormatting>
  <conditionalFormatting sqref="G48:AO48">
    <cfRule type="expression" dxfId="1959" priority="2657">
      <formula>OR(G48="土",G48="日")</formula>
    </cfRule>
  </conditionalFormatting>
  <conditionalFormatting sqref="P47:R51">
    <cfRule type="expression" dxfId="1958" priority="2656">
      <formula>MONTH($D$22)=8</formula>
    </cfRule>
  </conditionalFormatting>
  <conditionalFormatting sqref="AF48:AG51">
    <cfRule type="expression" dxfId="1957" priority="2655">
      <formula>MONTH($D$22)=12</formula>
    </cfRule>
  </conditionalFormatting>
  <conditionalFormatting sqref="AH49:AO51">
    <cfRule type="expression" dxfId="1956" priority="2654">
      <formula>MONTH($D$14)=12</formula>
    </cfRule>
  </conditionalFormatting>
  <conditionalFormatting sqref="D52">
    <cfRule type="containsText" dxfId="1955" priority="2652" operator="containsText" text="日">
      <formula>NOT(ISERROR(SEARCH("日",D52)))</formula>
    </cfRule>
    <cfRule type="containsText" dxfId="1954" priority="2653" operator="containsText" text="土">
      <formula>NOT(ISERROR(SEARCH("土",D52)))</formula>
    </cfRule>
  </conditionalFormatting>
  <conditionalFormatting sqref="D47:D48">
    <cfRule type="containsText" dxfId="1953" priority="2650" operator="containsText" text="日">
      <formula>NOT(ISERROR(SEARCH("日",D47)))</formula>
    </cfRule>
    <cfRule type="containsText" dxfId="1952" priority="2651" operator="containsText" text="土">
      <formula>NOT(ISERROR(SEARCH("土",D47)))</formula>
    </cfRule>
  </conditionalFormatting>
  <conditionalFormatting sqref="E47:F48">
    <cfRule type="containsText" dxfId="1951" priority="2648" operator="containsText" text="日">
      <formula>NOT(ISERROR(SEARCH("日",E47)))</formula>
    </cfRule>
    <cfRule type="containsText" dxfId="1950" priority="2649" operator="containsText" text="土">
      <formula>NOT(ISERROR(SEARCH("土",E47)))</formula>
    </cfRule>
  </conditionalFormatting>
  <conditionalFormatting sqref="G56:AO56">
    <cfRule type="expression" dxfId="1949" priority="2647">
      <formula>OR(G56="土",G56="日")</formula>
    </cfRule>
  </conditionalFormatting>
  <conditionalFormatting sqref="P55:R59">
    <cfRule type="expression" dxfId="1948" priority="2646">
      <formula>MONTH($D$22)=8</formula>
    </cfRule>
  </conditionalFormatting>
  <conditionalFormatting sqref="AF56:AG59">
    <cfRule type="expression" dxfId="1947" priority="2645">
      <formula>MONTH($D$22)=12</formula>
    </cfRule>
  </conditionalFormatting>
  <conditionalFormatting sqref="AH57:AO59">
    <cfRule type="expression" dxfId="1946" priority="2644">
      <formula>MONTH($D$14)=12</formula>
    </cfRule>
  </conditionalFormatting>
  <conditionalFormatting sqref="AM60">
    <cfRule type="containsText" dxfId="1945" priority="2642" operator="containsText" text="日">
      <formula>NOT(ISERROR(SEARCH("日",AM60)))</formula>
    </cfRule>
    <cfRule type="containsText" dxfId="1944" priority="2643" operator="containsText" text="土">
      <formula>NOT(ISERROR(SEARCH("土",AM60)))</formula>
    </cfRule>
  </conditionalFormatting>
  <conditionalFormatting sqref="D55:D56">
    <cfRule type="containsText" dxfId="1943" priority="2640" operator="containsText" text="日">
      <formula>NOT(ISERROR(SEARCH("日",D55)))</formula>
    </cfRule>
    <cfRule type="containsText" dxfId="1942" priority="2641" operator="containsText" text="土">
      <formula>NOT(ISERROR(SEARCH("土",D55)))</formula>
    </cfRule>
  </conditionalFormatting>
  <conditionalFormatting sqref="E55:F56">
    <cfRule type="containsText" dxfId="1941" priority="2638" operator="containsText" text="日">
      <formula>NOT(ISERROR(SEARCH("日",E55)))</formula>
    </cfRule>
    <cfRule type="containsText" dxfId="1940" priority="2639" operator="containsText" text="土">
      <formula>NOT(ISERROR(SEARCH("土",E55)))</formula>
    </cfRule>
  </conditionalFormatting>
  <conditionalFormatting sqref="G64:AO64">
    <cfRule type="expression" dxfId="1939" priority="2637">
      <formula>OR(G64="土",G64="日")</formula>
    </cfRule>
  </conditionalFormatting>
  <conditionalFormatting sqref="P63:R67">
    <cfRule type="expression" dxfId="1938" priority="2636">
      <formula>MONTH($D$22)=8</formula>
    </cfRule>
  </conditionalFormatting>
  <conditionalFormatting sqref="AF64:AG67">
    <cfRule type="expression" dxfId="1937" priority="2635">
      <formula>MONTH($D$22)=12</formula>
    </cfRule>
  </conditionalFormatting>
  <conditionalFormatting sqref="AH65:AO67">
    <cfRule type="expression" dxfId="1936" priority="2634">
      <formula>MONTH($D$14)=12</formula>
    </cfRule>
  </conditionalFormatting>
  <conditionalFormatting sqref="D68 AK68">
    <cfRule type="containsText" dxfId="1935" priority="2632" operator="containsText" text="日">
      <formula>NOT(ISERROR(SEARCH("日",D68)))</formula>
    </cfRule>
    <cfRule type="containsText" dxfId="1934" priority="2633" operator="containsText" text="土">
      <formula>NOT(ISERROR(SEARCH("土",D68)))</formula>
    </cfRule>
  </conditionalFormatting>
  <conditionalFormatting sqref="D63:D64">
    <cfRule type="containsText" dxfId="1933" priority="2630" operator="containsText" text="日">
      <formula>NOT(ISERROR(SEARCH("日",D63)))</formula>
    </cfRule>
    <cfRule type="containsText" dxfId="1932" priority="2631" operator="containsText" text="土">
      <formula>NOT(ISERROR(SEARCH("土",D63)))</formula>
    </cfRule>
  </conditionalFormatting>
  <conditionalFormatting sqref="E63:F64">
    <cfRule type="containsText" dxfId="1931" priority="2628" operator="containsText" text="日">
      <formula>NOT(ISERROR(SEARCH("日",E63)))</formula>
    </cfRule>
    <cfRule type="containsText" dxfId="1930" priority="2629" operator="containsText" text="土">
      <formula>NOT(ISERROR(SEARCH("土",E63)))</formula>
    </cfRule>
  </conditionalFormatting>
  <conditionalFormatting sqref="G72:AO72">
    <cfRule type="expression" dxfId="1929" priority="2627">
      <formula>OR(G72="土",G72="日")</formula>
    </cfRule>
  </conditionalFormatting>
  <conditionalFormatting sqref="P71:R73">
    <cfRule type="expression" dxfId="1928" priority="2626">
      <formula>MONTH($D$22)=8</formula>
    </cfRule>
  </conditionalFormatting>
  <conditionalFormatting sqref="AF72:AG73">
    <cfRule type="expression" dxfId="1927" priority="2625">
      <formula>MONTH($D$22)=12</formula>
    </cfRule>
  </conditionalFormatting>
  <conditionalFormatting sqref="AH73:AO75">
    <cfRule type="expression" dxfId="1926" priority="2624">
      <formula>MONTH($D$14)=12</formula>
    </cfRule>
  </conditionalFormatting>
  <conditionalFormatting sqref="D76 AO76">
    <cfRule type="containsText" dxfId="1925" priority="2622" operator="containsText" text="日">
      <formula>NOT(ISERROR(SEARCH("日",D76)))</formula>
    </cfRule>
    <cfRule type="containsText" dxfId="1924" priority="2623" operator="containsText" text="土">
      <formula>NOT(ISERROR(SEARCH("土",D76)))</formula>
    </cfRule>
  </conditionalFormatting>
  <conditionalFormatting sqref="D71:D72">
    <cfRule type="containsText" dxfId="1923" priority="2620" operator="containsText" text="日">
      <formula>NOT(ISERROR(SEARCH("日",D71)))</formula>
    </cfRule>
    <cfRule type="containsText" dxfId="1922" priority="2621" operator="containsText" text="土">
      <formula>NOT(ISERROR(SEARCH("土",D71)))</formula>
    </cfRule>
  </conditionalFormatting>
  <conditionalFormatting sqref="E71:F72">
    <cfRule type="containsText" dxfId="1921" priority="2618" operator="containsText" text="日">
      <formula>NOT(ISERROR(SEARCH("日",E71)))</formula>
    </cfRule>
    <cfRule type="containsText" dxfId="1920" priority="2619" operator="containsText" text="土">
      <formula>NOT(ISERROR(SEARCH("土",E71)))</formula>
    </cfRule>
  </conditionalFormatting>
  <conditionalFormatting sqref="G80:AO80">
    <cfRule type="expression" dxfId="1919" priority="2617">
      <formula>OR(G80="土",G80="日")</formula>
    </cfRule>
  </conditionalFormatting>
  <conditionalFormatting sqref="P79:R83">
    <cfRule type="expression" dxfId="1918" priority="2616">
      <formula>MONTH($D$22)=8</formula>
    </cfRule>
  </conditionalFormatting>
  <conditionalFormatting sqref="AF80:AG83">
    <cfRule type="expression" dxfId="1917" priority="2615">
      <formula>MONTH($D$22)=12</formula>
    </cfRule>
  </conditionalFormatting>
  <conditionalFormatting sqref="AH81:AO83">
    <cfRule type="expression" dxfId="1916" priority="2614">
      <formula>MONTH($D$14)=12</formula>
    </cfRule>
  </conditionalFormatting>
  <conditionalFormatting sqref="AM84">
    <cfRule type="containsText" dxfId="1915" priority="2612" operator="containsText" text="日">
      <formula>NOT(ISERROR(SEARCH("日",AM84)))</formula>
    </cfRule>
    <cfRule type="containsText" dxfId="1914" priority="2613" operator="containsText" text="土">
      <formula>NOT(ISERROR(SEARCH("土",AM84)))</formula>
    </cfRule>
  </conditionalFormatting>
  <conditionalFormatting sqref="D79:D80">
    <cfRule type="containsText" dxfId="1913" priority="2610" operator="containsText" text="日">
      <formula>NOT(ISERROR(SEARCH("日",D79)))</formula>
    </cfRule>
    <cfRule type="containsText" dxfId="1912" priority="2611" operator="containsText" text="土">
      <formula>NOT(ISERROR(SEARCH("土",D79)))</formula>
    </cfRule>
  </conditionalFormatting>
  <conditionalFormatting sqref="E79:F80">
    <cfRule type="containsText" dxfId="1911" priority="2608" operator="containsText" text="日">
      <formula>NOT(ISERROR(SEARCH("日",E79)))</formula>
    </cfRule>
    <cfRule type="containsText" dxfId="1910" priority="2609" operator="containsText" text="土">
      <formula>NOT(ISERROR(SEARCH("土",E79)))</formula>
    </cfRule>
  </conditionalFormatting>
  <conditionalFormatting sqref="G88:AO88">
    <cfRule type="expression" dxfId="1909" priority="2607">
      <formula>OR(G88="土",G88="日")</formula>
    </cfRule>
  </conditionalFormatting>
  <conditionalFormatting sqref="P87:R91">
    <cfRule type="expression" dxfId="1908" priority="2606">
      <formula>MONTH($D$22)=8</formula>
    </cfRule>
  </conditionalFormatting>
  <conditionalFormatting sqref="AF88:AG91">
    <cfRule type="expression" dxfId="1907" priority="2605">
      <formula>MONTH($D$22)=12</formula>
    </cfRule>
  </conditionalFormatting>
  <conditionalFormatting sqref="AH89:AO91">
    <cfRule type="expression" dxfId="1906" priority="2604">
      <formula>MONTH($D$14)=12</formula>
    </cfRule>
  </conditionalFormatting>
  <conditionalFormatting sqref="D92 AK92">
    <cfRule type="containsText" dxfId="1905" priority="2602" operator="containsText" text="日">
      <formula>NOT(ISERROR(SEARCH("日",D92)))</formula>
    </cfRule>
    <cfRule type="containsText" dxfId="1904" priority="2603" operator="containsText" text="土">
      <formula>NOT(ISERROR(SEARCH("土",D92)))</formula>
    </cfRule>
  </conditionalFormatting>
  <conditionalFormatting sqref="D87:D88">
    <cfRule type="containsText" dxfId="1903" priority="2600" operator="containsText" text="日">
      <formula>NOT(ISERROR(SEARCH("日",D87)))</formula>
    </cfRule>
    <cfRule type="containsText" dxfId="1902" priority="2601" operator="containsText" text="土">
      <formula>NOT(ISERROR(SEARCH("土",D87)))</formula>
    </cfRule>
  </conditionalFormatting>
  <conditionalFormatting sqref="E87:F88">
    <cfRule type="containsText" dxfId="1901" priority="2598" operator="containsText" text="日">
      <formula>NOT(ISERROR(SEARCH("日",E87)))</formula>
    </cfRule>
    <cfRule type="containsText" dxfId="1900" priority="2599" operator="containsText" text="土">
      <formula>NOT(ISERROR(SEARCH("土",E87)))</formula>
    </cfRule>
  </conditionalFormatting>
  <conditionalFormatting sqref="G96:AO96">
    <cfRule type="expression" dxfId="1899" priority="2597">
      <formula>OR(G96="土",G96="日")</formula>
    </cfRule>
  </conditionalFormatting>
  <conditionalFormatting sqref="P95:R99">
    <cfRule type="expression" dxfId="1898" priority="2596">
      <formula>MONTH($D$22)=8</formula>
    </cfRule>
  </conditionalFormatting>
  <conditionalFormatting sqref="AF96:AG99">
    <cfRule type="expression" dxfId="1897" priority="2595">
      <formula>MONTH($D$22)=12</formula>
    </cfRule>
  </conditionalFormatting>
  <conditionalFormatting sqref="AH97:AO99">
    <cfRule type="expression" dxfId="1896" priority="2594">
      <formula>MONTH($D$14)=12</formula>
    </cfRule>
  </conditionalFormatting>
  <conditionalFormatting sqref="D100 AO100">
    <cfRule type="containsText" dxfId="1895" priority="2592" operator="containsText" text="日">
      <formula>NOT(ISERROR(SEARCH("日",D100)))</formula>
    </cfRule>
    <cfRule type="containsText" dxfId="1894" priority="2593" operator="containsText" text="土">
      <formula>NOT(ISERROR(SEARCH("土",D100)))</formula>
    </cfRule>
  </conditionalFormatting>
  <conditionalFormatting sqref="D95:D96">
    <cfRule type="containsText" dxfId="1893" priority="2590" operator="containsText" text="日">
      <formula>NOT(ISERROR(SEARCH("日",D95)))</formula>
    </cfRule>
    <cfRule type="containsText" dxfId="1892" priority="2591" operator="containsText" text="土">
      <formula>NOT(ISERROR(SEARCH("土",D95)))</formula>
    </cfRule>
  </conditionalFormatting>
  <conditionalFormatting sqref="E95:F96">
    <cfRule type="containsText" dxfId="1891" priority="2588" operator="containsText" text="日">
      <formula>NOT(ISERROR(SEARCH("日",E95)))</formula>
    </cfRule>
    <cfRule type="containsText" dxfId="1890" priority="2589" operator="containsText" text="土">
      <formula>NOT(ISERROR(SEARCH("土",E95)))</formula>
    </cfRule>
  </conditionalFormatting>
  <conditionalFormatting sqref="G104:AO104">
    <cfRule type="expression" dxfId="1889" priority="2587">
      <formula>OR(G104="土",G104="日")</formula>
    </cfRule>
  </conditionalFormatting>
  <conditionalFormatting sqref="P103:R107">
    <cfRule type="expression" dxfId="1888" priority="2586">
      <formula>MONTH($D$22)=8</formula>
    </cfRule>
  </conditionalFormatting>
  <conditionalFormatting sqref="AF104:AG107">
    <cfRule type="expression" dxfId="1887" priority="2585">
      <formula>MONTH($D$22)=12</formula>
    </cfRule>
  </conditionalFormatting>
  <conditionalFormatting sqref="AH105:AO107">
    <cfRule type="expression" dxfId="1886" priority="2584">
      <formula>MONTH($D$14)=12</formula>
    </cfRule>
  </conditionalFormatting>
  <conditionalFormatting sqref="D108 AO108">
    <cfRule type="containsText" dxfId="1885" priority="2582" operator="containsText" text="日">
      <formula>NOT(ISERROR(SEARCH("日",D108)))</formula>
    </cfRule>
    <cfRule type="containsText" dxfId="1884" priority="2583" operator="containsText" text="土">
      <formula>NOT(ISERROR(SEARCH("土",D108)))</formula>
    </cfRule>
  </conditionalFormatting>
  <conditionalFormatting sqref="D103:D104">
    <cfRule type="containsText" dxfId="1883" priority="2580" operator="containsText" text="日">
      <formula>NOT(ISERROR(SEARCH("日",D103)))</formula>
    </cfRule>
    <cfRule type="containsText" dxfId="1882" priority="2581" operator="containsText" text="土">
      <formula>NOT(ISERROR(SEARCH("土",D103)))</formula>
    </cfRule>
  </conditionalFormatting>
  <conditionalFormatting sqref="E103:F104">
    <cfRule type="containsText" dxfId="1881" priority="2578" operator="containsText" text="日">
      <formula>NOT(ISERROR(SEARCH("日",E103)))</formula>
    </cfRule>
    <cfRule type="containsText" dxfId="1880" priority="2579" operator="containsText" text="土">
      <formula>NOT(ISERROR(SEARCH("土",E103)))</formula>
    </cfRule>
  </conditionalFormatting>
  <conditionalFormatting sqref="G112:AO112">
    <cfRule type="expression" dxfId="1879" priority="2577">
      <formula>OR(G112="土",G112="日")</formula>
    </cfRule>
  </conditionalFormatting>
  <conditionalFormatting sqref="P111:R115">
    <cfRule type="expression" dxfId="1878" priority="2576">
      <formula>MONTH($D$22)=8</formula>
    </cfRule>
  </conditionalFormatting>
  <conditionalFormatting sqref="AF112:AG115">
    <cfRule type="expression" dxfId="1877" priority="2575">
      <formula>MONTH($D$22)=12</formula>
    </cfRule>
  </conditionalFormatting>
  <conditionalFormatting sqref="AH113:AO115">
    <cfRule type="expression" dxfId="1876" priority="2574">
      <formula>MONTH($D$14)=12</formula>
    </cfRule>
  </conditionalFormatting>
  <conditionalFormatting sqref="D116 AL116">
    <cfRule type="containsText" dxfId="1875" priority="2572" operator="containsText" text="日">
      <formula>NOT(ISERROR(SEARCH("日",D116)))</formula>
    </cfRule>
    <cfRule type="containsText" dxfId="1874" priority="2573" operator="containsText" text="土">
      <formula>NOT(ISERROR(SEARCH("土",D116)))</formula>
    </cfRule>
  </conditionalFormatting>
  <conditionalFormatting sqref="D111:D112">
    <cfRule type="containsText" dxfId="1873" priority="2570" operator="containsText" text="日">
      <formula>NOT(ISERROR(SEARCH("日",D111)))</formula>
    </cfRule>
    <cfRule type="containsText" dxfId="1872" priority="2571" operator="containsText" text="土">
      <formula>NOT(ISERROR(SEARCH("土",D111)))</formula>
    </cfRule>
  </conditionalFormatting>
  <conditionalFormatting sqref="E111:F112">
    <cfRule type="containsText" dxfId="1871" priority="2568" operator="containsText" text="日">
      <formula>NOT(ISERROR(SEARCH("日",E111)))</formula>
    </cfRule>
    <cfRule type="containsText" dxfId="1870" priority="2569" operator="containsText" text="土">
      <formula>NOT(ISERROR(SEARCH("土",E111)))</formula>
    </cfRule>
  </conditionalFormatting>
  <conditionalFormatting sqref="G120:AO120">
    <cfRule type="expression" dxfId="1869" priority="2567">
      <formula>OR(G120="土",G120="日")</formula>
    </cfRule>
  </conditionalFormatting>
  <conditionalFormatting sqref="P119:R123">
    <cfRule type="expression" dxfId="1868" priority="2566">
      <formula>MONTH($D$22)=8</formula>
    </cfRule>
  </conditionalFormatting>
  <conditionalFormatting sqref="AF120:AG123">
    <cfRule type="expression" dxfId="1867" priority="2565">
      <formula>MONTH($D$22)=12</formula>
    </cfRule>
  </conditionalFormatting>
  <conditionalFormatting sqref="AH121:AO123">
    <cfRule type="expression" dxfId="1866" priority="2564">
      <formula>MONTH($D$14)=12</formula>
    </cfRule>
  </conditionalFormatting>
  <conditionalFormatting sqref="D124 AJ124">
    <cfRule type="containsText" dxfId="1865" priority="2562" operator="containsText" text="日">
      <formula>NOT(ISERROR(SEARCH("日",D124)))</formula>
    </cfRule>
    <cfRule type="containsText" dxfId="1864" priority="2563" operator="containsText" text="土">
      <formula>NOT(ISERROR(SEARCH("土",D124)))</formula>
    </cfRule>
  </conditionalFormatting>
  <conditionalFormatting sqref="D119:D120">
    <cfRule type="containsText" dxfId="1863" priority="2560" operator="containsText" text="日">
      <formula>NOT(ISERROR(SEARCH("日",D119)))</formula>
    </cfRule>
    <cfRule type="containsText" dxfId="1862" priority="2561" operator="containsText" text="土">
      <formula>NOT(ISERROR(SEARCH("土",D119)))</formula>
    </cfRule>
  </conditionalFormatting>
  <conditionalFormatting sqref="E119:F120">
    <cfRule type="containsText" dxfId="1861" priority="2558" operator="containsText" text="日">
      <formula>NOT(ISERROR(SEARCH("日",E119)))</formula>
    </cfRule>
    <cfRule type="containsText" dxfId="1860" priority="2559" operator="containsText" text="土">
      <formula>NOT(ISERROR(SEARCH("土",E119)))</formula>
    </cfRule>
  </conditionalFormatting>
  <conditionalFormatting sqref="G128:AO128">
    <cfRule type="expression" dxfId="1859" priority="2557">
      <formula>OR(G128="土",G128="日")</formula>
    </cfRule>
  </conditionalFormatting>
  <conditionalFormatting sqref="P127:R131">
    <cfRule type="expression" dxfId="1858" priority="2556">
      <formula>MONTH($D$22)=8</formula>
    </cfRule>
  </conditionalFormatting>
  <conditionalFormatting sqref="AF128:AG131">
    <cfRule type="expression" dxfId="1857" priority="2555">
      <formula>MONTH($D$22)=12</formula>
    </cfRule>
  </conditionalFormatting>
  <conditionalFormatting sqref="AH129:AO131">
    <cfRule type="expression" dxfId="1856" priority="2554">
      <formula>MONTH($D$14)=12</formula>
    </cfRule>
  </conditionalFormatting>
  <conditionalFormatting sqref="D132 AN132">
    <cfRule type="containsText" dxfId="1855" priority="2552" operator="containsText" text="日">
      <formula>NOT(ISERROR(SEARCH("日",D132)))</formula>
    </cfRule>
    <cfRule type="containsText" dxfId="1854" priority="2553" operator="containsText" text="土">
      <formula>NOT(ISERROR(SEARCH("土",D132)))</formula>
    </cfRule>
  </conditionalFormatting>
  <conditionalFormatting sqref="D127:D128">
    <cfRule type="containsText" dxfId="1853" priority="2550" operator="containsText" text="日">
      <formula>NOT(ISERROR(SEARCH("日",D127)))</formula>
    </cfRule>
    <cfRule type="containsText" dxfId="1852" priority="2551" operator="containsText" text="土">
      <formula>NOT(ISERROR(SEARCH("土",D127)))</formula>
    </cfRule>
  </conditionalFormatting>
  <conditionalFormatting sqref="E127:F128">
    <cfRule type="containsText" dxfId="1851" priority="2548" operator="containsText" text="日">
      <formula>NOT(ISERROR(SEARCH("日",E127)))</formula>
    </cfRule>
    <cfRule type="containsText" dxfId="1850" priority="2549" operator="containsText" text="土">
      <formula>NOT(ISERROR(SEARCH("土",E127)))</formula>
    </cfRule>
  </conditionalFormatting>
  <conditionalFormatting sqref="G136:AO136">
    <cfRule type="expression" dxfId="1849" priority="2547">
      <formula>OR(G136="土",G136="日")</formula>
    </cfRule>
  </conditionalFormatting>
  <conditionalFormatting sqref="P135:R139">
    <cfRule type="expression" dxfId="1848" priority="2546">
      <formula>MONTH($D$22)=8</formula>
    </cfRule>
  </conditionalFormatting>
  <conditionalFormatting sqref="AF136:AG139">
    <cfRule type="expression" dxfId="1847" priority="2545">
      <formula>MONTH($D$22)=12</formula>
    </cfRule>
  </conditionalFormatting>
  <conditionalFormatting sqref="AH137:AO139">
    <cfRule type="expression" dxfId="1846" priority="2544">
      <formula>MONTH($D$14)=12</formula>
    </cfRule>
  </conditionalFormatting>
  <conditionalFormatting sqref="D140 AL140">
    <cfRule type="containsText" dxfId="1845" priority="2542" operator="containsText" text="日">
      <formula>NOT(ISERROR(SEARCH("日",D140)))</formula>
    </cfRule>
    <cfRule type="containsText" dxfId="1844" priority="2543" operator="containsText" text="土">
      <formula>NOT(ISERROR(SEARCH("土",D140)))</formula>
    </cfRule>
  </conditionalFormatting>
  <conditionalFormatting sqref="D135:D136">
    <cfRule type="containsText" dxfId="1843" priority="2540" operator="containsText" text="日">
      <formula>NOT(ISERROR(SEARCH("日",D135)))</formula>
    </cfRule>
    <cfRule type="containsText" dxfId="1842" priority="2541" operator="containsText" text="土">
      <formula>NOT(ISERROR(SEARCH("土",D135)))</formula>
    </cfRule>
  </conditionalFormatting>
  <conditionalFormatting sqref="E135:F136">
    <cfRule type="containsText" dxfId="1841" priority="2538" operator="containsText" text="日">
      <formula>NOT(ISERROR(SEARCH("日",E135)))</formula>
    </cfRule>
    <cfRule type="containsText" dxfId="1840" priority="2539" operator="containsText" text="土">
      <formula>NOT(ISERROR(SEARCH("土",E135)))</formula>
    </cfRule>
  </conditionalFormatting>
  <conditionalFormatting sqref="G144:AO144">
    <cfRule type="expression" dxfId="1839" priority="2537">
      <formula>OR(G144="土",G144="日")</formula>
    </cfRule>
  </conditionalFormatting>
  <conditionalFormatting sqref="P143:R147">
    <cfRule type="expression" dxfId="1838" priority="2536">
      <formula>MONTH($D$22)=8</formula>
    </cfRule>
  </conditionalFormatting>
  <conditionalFormatting sqref="AF144:AG147">
    <cfRule type="expression" dxfId="1837" priority="2535">
      <formula>MONTH($D$22)=12</formula>
    </cfRule>
  </conditionalFormatting>
  <conditionalFormatting sqref="AH145:AO147">
    <cfRule type="expression" dxfId="1836" priority="2534">
      <formula>MONTH($D$14)=12</formula>
    </cfRule>
  </conditionalFormatting>
  <conditionalFormatting sqref="D148">
    <cfRule type="containsText" dxfId="1835" priority="2532" operator="containsText" text="日">
      <formula>NOT(ISERROR(SEARCH("日",D148)))</formula>
    </cfRule>
    <cfRule type="containsText" dxfId="1834" priority="2533" operator="containsText" text="土">
      <formula>NOT(ISERROR(SEARCH("土",D148)))</formula>
    </cfRule>
  </conditionalFormatting>
  <conditionalFormatting sqref="D143:D144">
    <cfRule type="containsText" dxfId="1833" priority="2530" operator="containsText" text="日">
      <formula>NOT(ISERROR(SEARCH("日",D143)))</formula>
    </cfRule>
    <cfRule type="containsText" dxfId="1832" priority="2531" operator="containsText" text="土">
      <formula>NOT(ISERROR(SEARCH("土",D143)))</formula>
    </cfRule>
  </conditionalFormatting>
  <conditionalFormatting sqref="E143:F144">
    <cfRule type="containsText" dxfId="1831" priority="2528" operator="containsText" text="日">
      <formula>NOT(ISERROR(SEARCH("日",E143)))</formula>
    </cfRule>
    <cfRule type="containsText" dxfId="1830" priority="2529" operator="containsText" text="土">
      <formula>NOT(ISERROR(SEARCH("土",E143)))</formula>
    </cfRule>
  </conditionalFormatting>
  <conditionalFormatting sqref="G152:AO152">
    <cfRule type="expression" dxfId="1829" priority="2527">
      <formula>OR(G152="土",G152="日")</formula>
    </cfRule>
  </conditionalFormatting>
  <conditionalFormatting sqref="P151:R155">
    <cfRule type="expression" dxfId="1828" priority="2526">
      <formula>MONTH($D$22)=8</formula>
    </cfRule>
  </conditionalFormatting>
  <conditionalFormatting sqref="AF152:AG155">
    <cfRule type="expression" dxfId="1827" priority="2525">
      <formula>MONTH($D$22)=12</formula>
    </cfRule>
  </conditionalFormatting>
  <conditionalFormatting sqref="AH153:AO155">
    <cfRule type="expression" dxfId="1826" priority="2524">
      <formula>MONTH($D$14)=12</formula>
    </cfRule>
  </conditionalFormatting>
  <conditionalFormatting sqref="AM156">
    <cfRule type="containsText" dxfId="1825" priority="2522" operator="containsText" text="日">
      <formula>NOT(ISERROR(SEARCH("日",AM156)))</formula>
    </cfRule>
    <cfRule type="containsText" dxfId="1824" priority="2523" operator="containsText" text="土">
      <formula>NOT(ISERROR(SEARCH("土",AM156)))</formula>
    </cfRule>
  </conditionalFormatting>
  <conditionalFormatting sqref="D151:D152">
    <cfRule type="containsText" dxfId="1823" priority="2520" operator="containsText" text="日">
      <formula>NOT(ISERROR(SEARCH("日",D151)))</formula>
    </cfRule>
    <cfRule type="containsText" dxfId="1822" priority="2521" operator="containsText" text="土">
      <formula>NOT(ISERROR(SEARCH("土",D151)))</formula>
    </cfRule>
  </conditionalFormatting>
  <conditionalFormatting sqref="E151:F152">
    <cfRule type="containsText" dxfId="1821" priority="2518" operator="containsText" text="日">
      <formula>NOT(ISERROR(SEARCH("日",E151)))</formula>
    </cfRule>
    <cfRule type="containsText" dxfId="1820" priority="2519" operator="containsText" text="土">
      <formula>NOT(ISERROR(SEARCH("土",E151)))</formula>
    </cfRule>
  </conditionalFormatting>
  <conditionalFormatting sqref="G160:AO160">
    <cfRule type="expression" dxfId="1819" priority="2517">
      <formula>OR(G160="土",G160="日")</formula>
    </cfRule>
  </conditionalFormatting>
  <conditionalFormatting sqref="P159:R163">
    <cfRule type="expression" dxfId="1818" priority="2516">
      <formula>MONTH($D$22)=8</formula>
    </cfRule>
  </conditionalFormatting>
  <conditionalFormatting sqref="AF160:AG163">
    <cfRule type="expression" dxfId="1817" priority="2515">
      <formula>MONTH($D$22)=12</formula>
    </cfRule>
  </conditionalFormatting>
  <conditionalFormatting sqref="AH161:AO163">
    <cfRule type="expression" dxfId="1816" priority="2514">
      <formula>MONTH($D$14)=12</formula>
    </cfRule>
  </conditionalFormatting>
  <conditionalFormatting sqref="D164 AK164">
    <cfRule type="containsText" dxfId="1815" priority="2512" operator="containsText" text="日">
      <formula>NOT(ISERROR(SEARCH("日",D164)))</formula>
    </cfRule>
    <cfRule type="containsText" dxfId="1814" priority="2513" operator="containsText" text="土">
      <formula>NOT(ISERROR(SEARCH("土",D164)))</formula>
    </cfRule>
  </conditionalFormatting>
  <conditionalFormatting sqref="D159:D160">
    <cfRule type="containsText" dxfId="1813" priority="2510" operator="containsText" text="日">
      <formula>NOT(ISERROR(SEARCH("日",D159)))</formula>
    </cfRule>
    <cfRule type="containsText" dxfId="1812" priority="2511" operator="containsText" text="土">
      <formula>NOT(ISERROR(SEARCH("土",D159)))</formula>
    </cfRule>
  </conditionalFormatting>
  <conditionalFormatting sqref="E159:F160">
    <cfRule type="containsText" dxfId="1811" priority="2508" operator="containsText" text="日">
      <formula>NOT(ISERROR(SEARCH("日",E159)))</formula>
    </cfRule>
    <cfRule type="containsText" dxfId="1810" priority="2509" operator="containsText" text="土">
      <formula>NOT(ISERROR(SEARCH("土",E159)))</formula>
    </cfRule>
  </conditionalFormatting>
  <conditionalFormatting sqref="G168:AO168">
    <cfRule type="expression" dxfId="1809" priority="2507">
      <formula>OR(G168="土",G168="日")</formula>
    </cfRule>
  </conditionalFormatting>
  <conditionalFormatting sqref="P167:R171">
    <cfRule type="expression" dxfId="1808" priority="2506">
      <formula>MONTH($D$22)=8</formula>
    </cfRule>
  </conditionalFormatting>
  <conditionalFormatting sqref="AF168:AG171">
    <cfRule type="expression" dxfId="1807" priority="2505">
      <formula>MONTH($D$22)=12</formula>
    </cfRule>
  </conditionalFormatting>
  <conditionalFormatting sqref="AH169:AO171">
    <cfRule type="expression" dxfId="1806" priority="2504">
      <formula>MONTH($D$14)=12</formula>
    </cfRule>
  </conditionalFormatting>
  <conditionalFormatting sqref="D172 AO172">
    <cfRule type="containsText" dxfId="1805" priority="2502" operator="containsText" text="日">
      <formula>NOT(ISERROR(SEARCH("日",D172)))</formula>
    </cfRule>
    <cfRule type="containsText" dxfId="1804" priority="2503" operator="containsText" text="土">
      <formula>NOT(ISERROR(SEARCH("土",D172)))</formula>
    </cfRule>
  </conditionalFormatting>
  <conditionalFormatting sqref="D167:D168">
    <cfRule type="containsText" dxfId="1803" priority="2500" operator="containsText" text="日">
      <formula>NOT(ISERROR(SEARCH("日",D167)))</formula>
    </cfRule>
    <cfRule type="containsText" dxfId="1802" priority="2501" operator="containsText" text="土">
      <formula>NOT(ISERROR(SEARCH("土",D167)))</formula>
    </cfRule>
  </conditionalFormatting>
  <conditionalFormatting sqref="E167:F168">
    <cfRule type="containsText" dxfId="1801" priority="2498" operator="containsText" text="日">
      <formula>NOT(ISERROR(SEARCH("日",E167)))</formula>
    </cfRule>
    <cfRule type="containsText" dxfId="1800" priority="2499" operator="containsText" text="土">
      <formula>NOT(ISERROR(SEARCH("土",E167)))</formula>
    </cfRule>
  </conditionalFormatting>
  <conditionalFormatting sqref="G176:AO176">
    <cfRule type="expression" dxfId="1799" priority="2497">
      <formula>OR(G176="土",G176="日")</formula>
    </cfRule>
  </conditionalFormatting>
  <conditionalFormatting sqref="P175:R179">
    <cfRule type="expression" dxfId="1798" priority="2496">
      <formula>MONTH($D$22)=8</formula>
    </cfRule>
  </conditionalFormatting>
  <conditionalFormatting sqref="AF176:AG179">
    <cfRule type="expression" dxfId="1797" priority="2495">
      <formula>MONTH($D$22)=12</formula>
    </cfRule>
  </conditionalFormatting>
  <conditionalFormatting sqref="AH177:AO179">
    <cfRule type="expression" dxfId="1796" priority="2494">
      <formula>MONTH($D$14)=12</formula>
    </cfRule>
  </conditionalFormatting>
  <conditionalFormatting sqref="AM180">
    <cfRule type="containsText" dxfId="1795" priority="2492" operator="containsText" text="日">
      <formula>NOT(ISERROR(SEARCH("日",AM180)))</formula>
    </cfRule>
    <cfRule type="containsText" dxfId="1794" priority="2493" operator="containsText" text="土">
      <formula>NOT(ISERROR(SEARCH("土",AM180)))</formula>
    </cfRule>
  </conditionalFormatting>
  <conditionalFormatting sqref="D175:D176">
    <cfRule type="containsText" dxfId="1793" priority="2490" operator="containsText" text="日">
      <formula>NOT(ISERROR(SEARCH("日",D175)))</formula>
    </cfRule>
    <cfRule type="containsText" dxfId="1792" priority="2491" operator="containsText" text="土">
      <formula>NOT(ISERROR(SEARCH("土",D175)))</formula>
    </cfRule>
  </conditionalFormatting>
  <conditionalFormatting sqref="E175:F176">
    <cfRule type="containsText" dxfId="1791" priority="2488" operator="containsText" text="日">
      <formula>NOT(ISERROR(SEARCH("日",E175)))</formula>
    </cfRule>
    <cfRule type="containsText" dxfId="1790" priority="2489" operator="containsText" text="土">
      <formula>NOT(ISERROR(SEARCH("土",E175)))</formula>
    </cfRule>
  </conditionalFormatting>
  <conditionalFormatting sqref="G184:AO184">
    <cfRule type="expression" dxfId="1789" priority="2487">
      <formula>OR(G184="土",G184="日")</formula>
    </cfRule>
  </conditionalFormatting>
  <conditionalFormatting sqref="P183:R187">
    <cfRule type="expression" dxfId="1788" priority="2486">
      <formula>MONTH($D$22)=8</formula>
    </cfRule>
  </conditionalFormatting>
  <conditionalFormatting sqref="AF184:AG187">
    <cfRule type="expression" dxfId="1787" priority="2485">
      <formula>MONTH($D$22)=12</formula>
    </cfRule>
  </conditionalFormatting>
  <conditionalFormatting sqref="AH185:AO187">
    <cfRule type="expression" dxfId="1786" priority="2484">
      <formula>MONTH($D$14)=12</formula>
    </cfRule>
  </conditionalFormatting>
  <conditionalFormatting sqref="D188 AK188">
    <cfRule type="containsText" dxfId="1785" priority="2482" operator="containsText" text="日">
      <formula>NOT(ISERROR(SEARCH("日",D188)))</formula>
    </cfRule>
    <cfRule type="containsText" dxfId="1784" priority="2483" operator="containsText" text="土">
      <formula>NOT(ISERROR(SEARCH("土",D188)))</formula>
    </cfRule>
  </conditionalFormatting>
  <conditionalFormatting sqref="E183:F184">
    <cfRule type="containsText" dxfId="1783" priority="2478" operator="containsText" text="日">
      <formula>NOT(ISERROR(SEARCH("日",E183)))</formula>
    </cfRule>
    <cfRule type="containsText" dxfId="1782" priority="2479" operator="containsText" text="土">
      <formula>NOT(ISERROR(SEARCH("土",E183)))</formula>
    </cfRule>
  </conditionalFormatting>
  <conditionalFormatting sqref="G192:AO192">
    <cfRule type="expression" dxfId="1781" priority="2477">
      <formula>OR(G192="土",G192="日")</formula>
    </cfRule>
  </conditionalFormatting>
  <conditionalFormatting sqref="P191:R195">
    <cfRule type="expression" dxfId="1780" priority="2476">
      <formula>MONTH($D$22)=8</formula>
    </cfRule>
  </conditionalFormatting>
  <conditionalFormatting sqref="AF192:AG195">
    <cfRule type="expression" dxfId="1779" priority="2475">
      <formula>MONTH($D$22)=12</formula>
    </cfRule>
  </conditionalFormatting>
  <conditionalFormatting sqref="AH193:AO195">
    <cfRule type="expression" dxfId="1778" priority="2474">
      <formula>MONTH($D$14)=12</formula>
    </cfRule>
  </conditionalFormatting>
  <conditionalFormatting sqref="D196 AO196">
    <cfRule type="containsText" dxfId="1777" priority="2472" operator="containsText" text="日">
      <formula>NOT(ISERROR(SEARCH("日",D196)))</formula>
    </cfRule>
    <cfRule type="containsText" dxfId="1776" priority="2473" operator="containsText" text="土">
      <formula>NOT(ISERROR(SEARCH("土",D196)))</formula>
    </cfRule>
  </conditionalFormatting>
  <conditionalFormatting sqref="G200:AO200">
    <cfRule type="expression" dxfId="1775" priority="2467">
      <formula>OR(G200="土",G200="日")</formula>
    </cfRule>
  </conditionalFormatting>
  <conditionalFormatting sqref="P199:R203">
    <cfRule type="expression" dxfId="1774" priority="2466">
      <formula>MONTH($D$22)=8</formula>
    </cfRule>
  </conditionalFormatting>
  <conditionalFormatting sqref="AF200:AG202">
    <cfRule type="expression" dxfId="1773" priority="2465">
      <formula>MONTH($D$22)=12</formula>
    </cfRule>
  </conditionalFormatting>
  <conditionalFormatting sqref="AH201:AO202">
    <cfRule type="expression" dxfId="1772" priority="2464">
      <formula>MONTH($D$14)=12</formula>
    </cfRule>
  </conditionalFormatting>
  <conditionalFormatting sqref="D204 AO204">
    <cfRule type="containsText" dxfId="1771" priority="2462" operator="containsText" text="日">
      <formula>NOT(ISERROR(SEARCH("日",D204)))</formula>
    </cfRule>
    <cfRule type="containsText" dxfId="1770" priority="2463" operator="containsText" text="土">
      <formula>NOT(ISERROR(SEARCH("土",D204)))</formula>
    </cfRule>
  </conditionalFormatting>
  <conditionalFormatting sqref="D199:D200">
    <cfRule type="containsText" dxfId="1769" priority="2460" operator="containsText" text="日">
      <formula>NOT(ISERROR(SEARCH("日",D199)))</formula>
    </cfRule>
    <cfRule type="containsText" dxfId="1768" priority="2461" operator="containsText" text="土">
      <formula>NOT(ISERROR(SEARCH("土",D199)))</formula>
    </cfRule>
  </conditionalFormatting>
  <conditionalFormatting sqref="D16:F17">
    <cfRule type="containsText" dxfId="1767" priority="2456" operator="containsText" text="日">
      <formula>NOT(ISERROR(SEARCH("日",D16)))</formula>
    </cfRule>
    <cfRule type="containsText" dxfId="1766" priority="2457" operator="containsText" text="土">
      <formula>NOT(ISERROR(SEARCH("土",D16)))</formula>
    </cfRule>
  </conditionalFormatting>
  <conditionalFormatting sqref="D18:F18">
    <cfRule type="containsText" dxfId="1765" priority="2454" operator="containsText" text="日">
      <formula>NOT(ISERROR(SEARCH("日",D18)))</formula>
    </cfRule>
    <cfRule type="containsText" dxfId="1764" priority="2455" operator="containsText" text="土">
      <formula>NOT(ISERROR(SEARCH("土",D18)))</formula>
    </cfRule>
  </conditionalFormatting>
  <conditionalFormatting sqref="F204 M204 T204 AA204 AH204">
    <cfRule type="containsText" dxfId="1763" priority="2180" operator="containsText" text="日">
      <formula>NOT(ISERROR(SEARCH("日",F204)))</formula>
    </cfRule>
    <cfRule type="containsText" dxfId="1762" priority="2181" operator="containsText" text="土">
      <formula>NOT(ISERROR(SEARCH("土",F204)))</formula>
    </cfRule>
  </conditionalFormatting>
  <conditionalFormatting sqref="J20">
    <cfRule type="containsText" dxfId="1761" priority="2246" operator="containsText" text="日">
      <formula>NOT(ISERROR(SEARCH("日",J20)))</formula>
    </cfRule>
    <cfRule type="containsText" dxfId="1760" priority="2247" operator="containsText" text="土">
      <formula>NOT(ISERROR(SEARCH("土",J20)))</formula>
    </cfRule>
  </conditionalFormatting>
  <conditionalFormatting sqref="Q20">
    <cfRule type="containsText" dxfId="1759" priority="2244" operator="containsText" text="日">
      <formula>NOT(ISERROR(SEARCH("日",Q20)))</formula>
    </cfRule>
    <cfRule type="containsText" dxfId="1758" priority="2245" operator="containsText" text="土">
      <formula>NOT(ISERROR(SEARCH("土",Q20)))</formula>
    </cfRule>
  </conditionalFormatting>
  <conditionalFormatting sqref="X20">
    <cfRule type="containsText" dxfId="1757" priority="2242" operator="containsText" text="日">
      <formula>NOT(ISERROR(SEARCH("日",X20)))</formula>
    </cfRule>
    <cfRule type="containsText" dxfId="1756" priority="2243" operator="containsText" text="土">
      <formula>NOT(ISERROR(SEARCH("土",X20)))</formula>
    </cfRule>
  </conditionalFormatting>
  <conditionalFormatting sqref="AE20">
    <cfRule type="containsText" dxfId="1755" priority="2240" operator="containsText" text="日">
      <formula>NOT(ISERROR(SEARCH("日",AE20)))</formula>
    </cfRule>
    <cfRule type="containsText" dxfId="1754" priority="2241" operator="containsText" text="土">
      <formula>NOT(ISERROR(SEARCH("土",AE20)))</formula>
    </cfRule>
  </conditionalFormatting>
  <conditionalFormatting sqref="H28">
    <cfRule type="containsText" dxfId="1753" priority="2238" operator="containsText" text="日">
      <formula>NOT(ISERROR(SEARCH("日",H28)))</formula>
    </cfRule>
    <cfRule type="containsText" dxfId="1752" priority="2239" operator="containsText" text="土">
      <formula>NOT(ISERROR(SEARCH("土",H28)))</formula>
    </cfRule>
  </conditionalFormatting>
  <conditionalFormatting sqref="O28">
    <cfRule type="containsText" dxfId="1751" priority="2236" operator="containsText" text="日">
      <formula>NOT(ISERROR(SEARCH("日",O28)))</formula>
    </cfRule>
    <cfRule type="containsText" dxfId="1750" priority="2237" operator="containsText" text="土">
      <formula>NOT(ISERROR(SEARCH("土",O28)))</formula>
    </cfRule>
  </conditionalFormatting>
  <conditionalFormatting sqref="V28">
    <cfRule type="containsText" dxfId="1749" priority="2234" operator="containsText" text="日">
      <formula>NOT(ISERROR(SEARCH("日",V28)))</formula>
    </cfRule>
    <cfRule type="containsText" dxfId="1748" priority="2235" operator="containsText" text="土">
      <formula>NOT(ISERROR(SEARCH("土",V28)))</formula>
    </cfRule>
  </conditionalFormatting>
  <conditionalFormatting sqref="AC28">
    <cfRule type="containsText" dxfId="1747" priority="2232" operator="containsText" text="日">
      <formula>NOT(ISERROR(SEARCH("日",AC28)))</formula>
    </cfRule>
    <cfRule type="containsText" dxfId="1746" priority="2233" operator="containsText" text="土">
      <formula>NOT(ISERROR(SEARCH("土",AC28)))</formula>
    </cfRule>
  </conditionalFormatting>
  <conditionalFormatting sqref="E36">
    <cfRule type="containsText" dxfId="1745" priority="2230" operator="containsText" text="日">
      <formula>NOT(ISERROR(SEARCH("日",E36)))</formula>
    </cfRule>
    <cfRule type="containsText" dxfId="1744" priority="2231" operator="containsText" text="土">
      <formula>NOT(ISERROR(SEARCH("土",E36)))</formula>
    </cfRule>
  </conditionalFormatting>
  <conditionalFormatting sqref="L36">
    <cfRule type="containsText" dxfId="1743" priority="2228" operator="containsText" text="日">
      <formula>NOT(ISERROR(SEARCH("日",L36)))</formula>
    </cfRule>
    <cfRule type="containsText" dxfId="1742" priority="2229" operator="containsText" text="土">
      <formula>NOT(ISERROR(SEARCH("土",L36)))</formula>
    </cfRule>
  </conditionalFormatting>
  <conditionalFormatting sqref="S36">
    <cfRule type="containsText" dxfId="1741" priority="2226" operator="containsText" text="日">
      <formula>NOT(ISERROR(SEARCH("日",S36)))</formula>
    </cfRule>
    <cfRule type="containsText" dxfId="1740" priority="2227" operator="containsText" text="土">
      <formula>NOT(ISERROR(SEARCH("土",S36)))</formula>
    </cfRule>
  </conditionalFormatting>
  <conditionalFormatting sqref="Z36">
    <cfRule type="containsText" dxfId="1739" priority="2224" operator="containsText" text="日">
      <formula>NOT(ISERROR(SEARCH("日",Z36)))</formula>
    </cfRule>
    <cfRule type="containsText" dxfId="1738" priority="2225" operator="containsText" text="土">
      <formula>NOT(ISERROR(SEARCH("土",Z36)))</formula>
    </cfRule>
  </conditionalFormatting>
  <conditionalFormatting sqref="AG36">
    <cfRule type="containsText" dxfId="1737" priority="2222" operator="containsText" text="日">
      <formula>NOT(ISERROR(SEARCH("日",AG36)))</formula>
    </cfRule>
    <cfRule type="containsText" dxfId="1736" priority="2223" operator="containsText" text="土">
      <formula>NOT(ISERROR(SEARCH("土",AG36)))</formula>
    </cfRule>
  </conditionalFormatting>
  <conditionalFormatting sqref="J44 Q44 X44 AE44">
    <cfRule type="containsText" dxfId="1735" priority="2220" operator="containsText" text="日">
      <formula>NOT(ISERROR(SEARCH("日",J44)))</formula>
    </cfRule>
    <cfRule type="containsText" dxfId="1734" priority="2221" operator="containsText" text="土">
      <formula>NOT(ISERROR(SEARCH("土",J44)))</formula>
    </cfRule>
  </conditionalFormatting>
  <conditionalFormatting sqref="G52 N52 U52 AB52 AI52">
    <cfRule type="containsText" dxfId="1733" priority="2218" operator="containsText" text="日">
      <formula>NOT(ISERROR(SEARCH("日",G52)))</formula>
    </cfRule>
    <cfRule type="containsText" dxfId="1732" priority="2219" operator="containsText" text="土">
      <formula>NOT(ISERROR(SEARCH("土",G52)))</formula>
    </cfRule>
  </conditionalFormatting>
  <conditionalFormatting sqref="D60 K60 R60 Y60 AF60">
    <cfRule type="containsText" dxfId="1731" priority="2216" operator="containsText" text="日">
      <formula>NOT(ISERROR(SEARCH("日",D60)))</formula>
    </cfRule>
    <cfRule type="containsText" dxfId="1730" priority="2217" operator="containsText" text="土">
      <formula>NOT(ISERROR(SEARCH("土",D60)))</formula>
    </cfRule>
  </conditionalFormatting>
  <conditionalFormatting sqref="I68 P68 W68 AD68">
    <cfRule type="containsText" dxfId="1729" priority="2214" operator="containsText" text="日">
      <formula>NOT(ISERROR(SEARCH("日",I68)))</formula>
    </cfRule>
    <cfRule type="containsText" dxfId="1728" priority="2215" operator="containsText" text="土">
      <formula>NOT(ISERROR(SEARCH("土",I68)))</formula>
    </cfRule>
  </conditionalFormatting>
  <conditionalFormatting sqref="F76 M76 T76 AA76 AH76">
    <cfRule type="containsText" dxfId="1727" priority="2212" operator="containsText" text="日">
      <formula>NOT(ISERROR(SEARCH("日",F76)))</formula>
    </cfRule>
    <cfRule type="containsText" dxfId="1726" priority="2213" operator="containsText" text="土">
      <formula>NOT(ISERROR(SEARCH("土",F76)))</formula>
    </cfRule>
  </conditionalFormatting>
  <conditionalFormatting sqref="D84 K84 R84 Y84 AF84">
    <cfRule type="containsText" dxfId="1725" priority="2210" operator="containsText" text="日">
      <formula>NOT(ISERROR(SEARCH("日",D84)))</formula>
    </cfRule>
    <cfRule type="containsText" dxfId="1724" priority="2211" operator="containsText" text="土">
      <formula>NOT(ISERROR(SEARCH("土",D84)))</formula>
    </cfRule>
  </conditionalFormatting>
  <conditionalFormatting sqref="I92 P92 W92 AD92">
    <cfRule type="containsText" dxfId="1723" priority="2208" operator="containsText" text="日">
      <formula>NOT(ISERROR(SEARCH("日",I92)))</formula>
    </cfRule>
    <cfRule type="containsText" dxfId="1722" priority="2209" operator="containsText" text="土">
      <formula>NOT(ISERROR(SEARCH("土",I92)))</formula>
    </cfRule>
  </conditionalFormatting>
  <conditionalFormatting sqref="F100 M100 T100 AA100 AH100">
    <cfRule type="containsText" dxfId="1721" priority="2206" operator="containsText" text="日">
      <formula>NOT(ISERROR(SEARCH("日",F100)))</formula>
    </cfRule>
    <cfRule type="containsText" dxfId="1720" priority="2207" operator="containsText" text="土">
      <formula>NOT(ISERROR(SEARCH("土",F100)))</formula>
    </cfRule>
  </conditionalFormatting>
  <conditionalFormatting sqref="F108 M108 T108 AA108 AH108">
    <cfRule type="containsText" dxfId="1719" priority="2204" operator="containsText" text="日">
      <formula>NOT(ISERROR(SEARCH("日",F108)))</formula>
    </cfRule>
    <cfRule type="containsText" dxfId="1718" priority="2205" operator="containsText" text="土">
      <formula>NOT(ISERROR(SEARCH("土",F108)))</formula>
    </cfRule>
  </conditionalFormatting>
  <conditionalFormatting sqref="J116 Q116 X116 AE116">
    <cfRule type="containsText" dxfId="1717" priority="2202" operator="containsText" text="日">
      <formula>NOT(ISERROR(SEARCH("日",J116)))</formula>
    </cfRule>
    <cfRule type="containsText" dxfId="1716" priority="2203" operator="containsText" text="土">
      <formula>NOT(ISERROR(SEARCH("土",J116)))</formula>
    </cfRule>
  </conditionalFormatting>
  <conditionalFormatting sqref="H124 O124 V124 AC124">
    <cfRule type="containsText" dxfId="1715" priority="2200" operator="containsText" text="日">
      <formula>NOT(ISERROR(SEARCH("日",H124)))</formula>
    </cfRule>
    <cfRule type="containsText" dxfId="1714" priority="2201" operator="containsText" text="土">
      <formula>NOT(ISERROR(SEARCH("土",H124)))</formula>
    </cfRule>
  </conditionalFormatting>
  <conditionalFormatting sqref="E132 L132 S132 Z132 AG132">
    <cfRule type="containsText" dxfId="1713" priority="2198" operator="containsText" text="日">
      <formula>NOT(ISERROR(SEARCH("日",E132)))</formula>
    </cfRule>
    <cfRule type="containsText" dxfId="1712" priority="2199" operator="containsText" text="土">
      <formula>NOT(ISERROR(SEARCH("土",E132)))</formula>
    </cfRule>
  </conditionalFormatting>
  <conditionalFormatting sqref="J140 Q140 X140 AE140">
    <cfRule type="containsText" dxfId="1711" priority="2196" operator="containsText" text="日">
      <formula>NOT(ISERROR(SEARCH("日",J140)))</formula>
    </cfRule>
    <cfRule type="containsText" dxfId="1710" priority="2197" operator="containsText" text="土">
      <formula>NOT(ISERROR(SEARCH("土",J140)))</formula>
    </cfRule>
  </conditionalFormatting>
  <conditionalFormatting sqref="G148 N148 U148 AB148 AI148">
    <cfRule type="containsText" dxfId="1709" priority="2194" operator="containsText" text="日">
      <formula>NOT(ISERROR(SEARCH("日",G148)))</formula>
    </cfRule>
    <cfRule type="containsText" dxfId="1708" priority="2195" operator="containsText" text="土">
      <formula>NOT(ISERROR(SEARCH("土",G148)))</formula>
    </cfRule>
  </conditionalFormatting>
  <conditionalFormatting sqref="D156 K156 R156 Y156 AF156">
    <cfRule type="containsText" dxfId="1707" priority="2192" operator="containsText" text="日">
      <formula>NOT(ISERROR(SEARCH("日",D156)))</formula>
    </cfRule>
    <cfRule type="containsText" dxfId="1706" priority="2193" operator="containsText" text="土">
      <formula>NOT(ISERROR(SEARCH("土",D156)))</formula>
    </cfRule>
  </conditionalFormatting>
  <conditionalFormatting sqref="I164 P164 W164 AD164">
    <cfRule type="containsText" dxfId="1705" priority="2190" operator="containsText" text="日">
      <formula>NOT(ISERROR(SEARCH("日",I164)))</formula>
    </cfRule>
    <cfRule type="containsText" dxfId="1704" priority="2191" operator="containsText" text="土">
      <formula>NOT(ISERROR(SEARCH("土",I164)))</formula>
    </cfRule>
  </conditionalFormatting>
  <conditionalFormatting sqref="F172 M172 T172 AA172 AH172">
    <cfRule type="containsText" dxfId="1703" priority="2188" operator="containsText" text="日">
      <formula>NOT(ISERROR(SEARCH("日",F172)))</formula>
    </cfRule>
    <cfRule type="containsText" dxfId="1702" priority="2189" operator="containsText" text="土">
      <formula>NOT(ISERROR(SEARCH("土",F172)))</formula>
    </cfRule>
  </conditionalFormatting>
  <conditionalFormatting sqref="D180 K180 R180 Y180 AF180">
    <cfRule type="containsText" dxfId="1701" priority="2186" operator="containsText" text="日">
      <formula>NOT(ISERROR(SEARCH("日",D180)))</formula>
    </cfRule>
    <cfRule type="containsText" dxfId="1700" priority="2187" operator="containsText" text="土">
      <formula>NOT(ISERROR(SEARCH("土",D180)))</formula>
    </cfRule>
  </conditionalFormatting>
  <conditionalFormatting sqref="I188 P188 W188 AD188">
    <cfRule type="containsText" dxfId="1699" priority="2184" operator="containsText" text="日">
      <formula>NOT(ISERROR(SEARCH("日",I188)))</formula>
    </cfRule>
    <cfRule type="containsText" dxfId="1698" priority="2185" operator="containsText" text="土">
      <formula>NOT(ISERROR(SEARCH("土",I188)))</formula>
    </cfRule>
  </conditionalFormatting>
  <conditionalFormatting sqref="F196 M196 T196 AA196 AH196">
    <cfRule type="containsText" dxfId="1697" priority="2182" operator="containsText" text="日">
      <formula>NOT(ISERROR(SEARCH("日",F196)))</formula>
    </cfRule>
    <cfRule type="containsText" dxfId="1696" priority="2183" operator="containsText" text="土">
      <formula>NOT(ISERROR(SEARCH("土",F196)))</formula>
    </cfRule>
  </conditionalFormatting>
  <conditionalFormatting sqref="AU28">
    <cfRule type="containsText" dxfId="1695" priority="2178" operator="containsText" text="4週8休以上">
      <formula>NOT(ISERROR(SEARCH("4週8休以上",AU28)))</formula>
    </cfRule>
    <cfRule type="containsText" dxfId="1694" priority="2179" operator="containsText" text="4週7休以上4週8休未満">
      <formula>NOT(ISERROR(SEARCH("4週7休以上4週8休未満",AU28)))</formula>
    </cfRule>
  </conditionalFormatting>
  <conditionalFormatting sqref="AU28">
    <cfRule type="containsText" dxfId="1693" priority="2176" operator="containsText" text="4週6休未満">
      <formula>NOT(ISERROR(SEARCH("4週6休未満",AU28)))</formula>
    </cfRule>
    <cfRule type="containsText" dxfId="1692" priority="2177" operator="containsText" text="4週6休以上4週7休未満">
      <formula>NOT(ISERROR(SEARCH("4週6休以上4週7休未満",AU28)))</formula>
    </cfRule>
  </conditionalFormatting>
  <conditionalFormatting sqref="AT28">
    <cfRule type="containsText" dxfId="1691" priority="2172" operator="containsText" text="4週6休未満">
      <formula>NOT(ISERROR(SEARCH("4週6休未満",AT28)))</formula>
    </cfRule>
    <cfRule type="containsText" dxfId="1690" priority="2173" operator="containsText" text="4週6休以上4週7休未満">
      <formula>NOT(ISERROR(SEARCH("4週6休以上4週7休未満",AT28)))</formula>
    </cfRule>
    <cfRule type="containsText" dxfId="1689" priority="2174" operator="containsText" text="4週8休以上">
      <formula>NOT(ISERROR(SEARCH("4週8休以上",AT28)))</formula>
    </cfRule>
    <cfRule type="containsText" dxfId="1688" priority="2175" operator="containsText" text="4週7休以上4週8休未満">
      <formula>NOT(ISERROR(SEARCH("4週7休以上4週8休未満",AT28)))</formula>
    </cfRule>
  </conditionalFormatting>
  <conditionalFormatting sqref="AU36">
    <cfRule type="containsText" dxfId="1687" priority="2170" operator="containsText" text="4週8休以上">
      <formula>NOT(ISERROR(SEARCH("4週8休以上",AU36)))</formula>
    </cfRule>
    <cfRule type="containsText" dxfId="1686" priority="2171" operator="containsText" text="4週7休以上4週8休未満">
      <formula>NOT(ISERROR(SEARCH("4週7休以上4週8休未満",AU36)))</formula>
    </cfRule>
  </conditionalFormatting>
  <conditionalFormatting sqref="AU36">
    <cfRule type="containsText" dxfId="1685" priority="2168" operator="containsText" text="4週6休未満">
      <formula>NOT(ISERROR(SEARCH("4週6休未満",AU36)))</formula>
    </cfRule>
    <cfRule type="containsText" dxfId="1684" priority="2169" operator="containsText" text="4週6休以上4週7休未満">
      <formula>NOT(ISERROR(SEARCH("4週6休以上4週7休未満",AU36)))</formula>
    </cfRule>
  </conditionalFormatting>
  <conditionalFormatting sqref="AT36">
    <cfRule type="containsText" dxfId="1683" priority="2164" operator="containsText" text="4週6休未満">
      <formula>NOT(ISERROR(SEARCH("4週6休未満",AT36)))</formula>
    </cfRule>
    <cfRule type="containsText" dxfId="1682" priority="2165" operator="containsText" text="4週6休以上4週7休未満">
      <formula>NOT(ISERROR(SEARCH("4週6休以上4週7休未満",AT36)))</formula>
    </cfRule>
    <cfRule type="containsText" dxfId="1681" priority="2166" operator="containsText" text="4週8休以上">
      <formula>NOT(ISERROR(SEARCH("4週8休以上",AT36)))</formula>
    </cfRule>
    <cfRule type="containsText" dxfId="1680" priority="2167" operator="containsText" text="4週7休以上4週8休未満">
      <formula>NOT(ISERROR(SEARCH("4週7休以上4週8休未満",AT36)))</formula>
    </cfRule>
  </conditionalFormatting>
  <conditionalFormatting sqref="AU44">
    <cfRule type="containsText" dxfId="1679" priority="2162" operator="containsText" text="4週8休以上">
      <formula>NOT(ISERROR(SEARCH("4週8休以上",AU44)))</formula>
    </cfRule>
    <cfRule type="containsText" dxfId="1678" priority="2163" operator="containsText" text="4週7休以上4週8休未満">
      <formula>NOT(ISERROR(SEARCH("4週7休以上4週8休未満",AU44)))</formula>
    </cfRule>
  </conditionalFormatting>
  <conditionalFormatting sqref="AU44">
    <cfRule type="containsText" dxfId="1677" priority="2160" operator="containsText" text="4週6休未満">
      <formula>NOT(ISERROR(SEARCH("4週6休未満",AU44)))</formula>
    </cfRule>
    <cfRule type="containsText" dxfId="1676" priority="2161" operator="containsText" text="4週6休以上4週7休未満">
      <formula>NOT(ISERROR(SEARCH("4週6休以上4週7休未満",AU44)))</formula>
    </cfRule>
  </conditionalFormatting>
  <conditionalFormatting sqref="AT44">
    <cfRule type="containsText" dxfId="1675" priority="2156" operator="containsText" text="4週6休未満">
      <formula>NOT(ISERROR(SEARCH("4週6休未満",AT44)))</formula>
    </cfRule>
    <cfRule type="containsText" dxfId="1674" priority="2157" operator="containsText" text="4週6休以上4週7休未満">
      <formula>NOT(ISERROR(SEARCH("4週6休以上4週7休未満",AT44)))</formula>
    </cfRule>
    <cfRule type="containsText" dxfId="1673" priority="2158" operator="containsText" text="4週8休以上">
      <formula>NOT(ISERROR(SEARCH("4週8休以上",AT44)))</formula>
    </cfRule>
    <cfRule type="containsText" dxfId="1672" priority="2159" operator="containsText" text="4週7休以上4週8休未満">
      <formula>NOT(ISERROR(SEARCH("4週7休以上4週8休未満",AT44)))</formula>
    </cfRule>
  </conditionalFormatting>
  <conditionalFormatting sqref="AU52">
    <cfRule type="containsText" dxfId="1671" priority="2154" operator="containsText" text="4週8休以上">
      <formula>NOT(ISERROR(SEARCH("4週8休以上",AU52)))</formula>
    </cfRule>
    <cfRule type="containsText" dxfId="1670" priority="2155" operator="containsText" text="4週7休以上4週8休未満">
      <formula>NOT(ISERROR(SEARCH("4週7休以上4週8休未満",AU52)))</formula>
    </cfRule>
  </conditionalFormatting>
  <conditionalFormatting sqref="AU52">
    <cfRule type="containsText" dxfId="1669" priority="2152" operator="containsText" text="4週6休未満">
      <formula>NOT(ISERROR(SEARCH("4週6休未満",AU52)))</formula>
    </cfRule>
    <cfRule type="containsText" dxfId="1668" priority="2153" operator="containsText" text="4週6休以上4週7休未満">
      <formula>NOT(ISERROR(SEARCH("4週6休以上4週7休未満",AU52)))</formula>
    </cfRule>
  </conditionalFormatting>
  <conditionalFormatting sqref="AT52">
    <cfRule type="containsText" dxfId="1667" priority="2148" operator="containsText" text="4週6休未満">
      <formula>NOT(ISERROR(SEARCH("4週6休未満",AT52)))</formula>
    </cfRule>
    <cfRule type="containsText" dxfId="1666" priority="2149" operator="containsText" text="4週6休以上4週7休未満">
      <formula>NOT(ISERROR(SEARCH("4週6休以上4週7休未満",AT52)))</formula>
    </cfRule>
    <cfRule type="containsText" dxfId="1665" priority="2150" operator="containsText" text="4週8休以上">
      <formula>NOT(ISERROR(SEARCH("4週8休以上",AT52)))</formula>
    </cfRule>
    <cfRule type="containsText" dxfId="1664" priority="2151" operator="containsText" text="4週7休以上4週8休未満">
      <formula>NOT(ISERROR(SEARCH("4週7休以上4週8休未満",AT52)))</formula>
    </cfRule>
  </conditionalFormatting>
  <conditionalFormatting sqref="AU60">
    <cfRule type="containsText" dxfId="1663" priority="2146" operator="containsText" text="4週8休以上">
      <formula>NOT(ISERROR(SEARCH("4週8休以上",AU60)))</formula>
    </cfRule>
    <cfRule type="containsText" dxfId="1662" priority="2147" operator="containsText" text="4週7休以上4週8休未満">
      <formula>NOT(ISERROR(SEARCH("4週7休以上4週8休未満",AU60)))</formula>
    </cfRule>
  </conditionalFormatting>
  <conditionalFormatting sqref="AU60">
    <cfRule type="containsText" dxfId="1661" priority="2144" operator="containsText" text="4週6休未満">
      <formula>NOT(ISERROR(SEARCH("4週6休未満",AU60)))</formula>
    </cfRule>
    <cfRule type="containsText" dxfId="1660" priority="2145" operator="containsText" text="4週6休以上4週7休未満">
      <formula>NOT(ISERROR(SEARCH("4週6休以上4週7休未満",AU60)))</formula>
    </cfRule>
  </conditionalFormatting>
  <conditionalFormatting sqref="AT60">
    <cfRule type="containsText" dxfId="1659" priority="2140" operator="containsText" text="4週6休未満">
      <formula>NOT(ISERROR(SEARCH("4週6休未満",AT60)))</formula>
    </cfRule>
    <cfRule type="containsText" dxfId="1658" priority="2141" operator="containsText" text="4週6休以上4週7休未満">
      <formula>NOT(ISERROR(SEARCH("4週6休以上4週7休未満",AT60)))</formula>
    </cfRule>
    <cfRule type="containsText" dxfId="1657" priority="2142" operator="containsText" text="4週8休以上">
      <formula>NOT(ISERROR(SEARCH("4週8休以上",AT60)))</formula>
    </cfRule>
    <cfRule type="containsText" dxfId="1656" priority="2143" operator="containsText" text="4週7休以上4週8休未満">
      <formula>NOT(ISERROR(SEARCH("4週7休以上4週8休未満",AT60)))</formula>
    </cfRule>
  </conditionalFormatting>
  <conditionalFormatting sqref="AU68">
    <cfRule type="containsText" dxfId="1655" priority="2138" operator="containsText" text="4週8休以上">
      <formula>NOT(ISERROR(SEARCH("4週8休以上",AU68)))</formula>
    </cfRule>
    <cfRule type="containsText" dxfId="1654" priority="2139" operator="containsText" text="4週7休以上4週8休未満">
      <formula>NOT(ISERROR(SEARCH("4週7休以上4週8休未満",AU68)))</formula>
    </cfRule>
  </conditionalFormatting>
  <conditionalFormatting sqref="AU68">
    <cfRule type="containsText" dxfId="1653" priority="2136" operator="containsText" text="4週6休未満">
      <formula>NOT(ISERROR(SEARCH("4週6休未満",AU68)))</formula>
    </cfRule>
    <cfRule type="containsText" dxfId="1652" priority="2137" operator="containsText" text="4週6休以上4週7休未満">
      <formula>NOT(ISERROR(SEARCH("4週6休以上4週7休未満",AU68)))</formula>
    </cfRule>
  </conditionalFormatting>
  <conditionalFormatting sqref="AT68">
    <cfRule type="containsText" dxfId="1651" priority="2132" operator="containsText" text="4週6休未満">
      <formula>NOT(ISERROR(SEARCH("4週6休未満",AT68)))</formula>
    </cfRule>
    <cfRule type="containsText" dxfId="1650" priority="2133" operator="containsText" text="4週6休以上4週7休未満">
      <formula>NOT(ISERROR(SEARCH("4週6休以上4週7休未満",AT68)))</formula>
    </cfRule>
    <cfRule type="containsText" dxfId="1649" priority="2134" operator="containsText" text="4週8休以上">
      <formula>NOT(ISERROR(SEARCH("4週8休以上",AT68)))</formula>
    </cfRule>
    <cfRule type="containsText" dxfId="1648" priority="2135" operator="containsText" text="4週7休以上4週8休未満">
      <formula>NOT(ISERROR(SEARCH("4週7休以上4週8休未満",AT68)))</formula>
    </cfRule>
  </conditionalFormatting>
  <conditionalFormatting sqref="AU76">
    <cfRule type="containsText" dxfId="1647" priority="2130" operator="containsText" text="4週8休以上">
      <formula>NOT(ISERROR(SEARCH("4週8休以上",AU76)))</formula>
    </cfRule>
    <cfRule type="containsText" dxfId="1646" priority="2131" operator="containsText" text="4週7休以上4週8休未満">
      <formula>NOT(ISERROR(SEARCH("4週7休以上4週8休未満",AU76)))</formula>
    </cfRule>
  </conditionalFormatting>
  <conditionalFormatting sqref="AU76">
    <cfRule type="containsText" dxfId="1645" priority="2128" operator="containsText" text="4週6休未満">
      <formula>NOT(ISERROR(SEARCH("4週6休未満",AU76)))</formula>
    </cfRule>
    <cfRule type="containsText" dxfId="1644" priority="2129" operator="containsText" text="4週6休以上4週7休未満">
      <formula>NOT(ISERROR(SEARCH("4週6休以上4週7休未満",AU76)))</formula>
    </cfRule>
  </conditionalFormatting>
  <conditionalFormatting sqref="AT76">
    <cfRule type="containsText" dxfId="1643" priority="2124" operator="containsText" text="4週6休未満">
      <formula>NOT(ISERROR(SEARCH("4週6休未満",AT76)))</formula>
    </cfRule>
    <cfRule type="containsText" dxfId="1642" priority="2125" operator="containsText" text="4週6休以上4週7休未満">
      <formula>NOT(ISERROR(SEARCH("4週6休以上4週7休未満",AT76)))</formula>
    </cfRule>
    <cfRule type="containsText" dxfId="1641" priority="2126" operator="containsText" text="4週8休以上">
      <formula>NOT(ISERROR(SEARCH("4週8休以上",AT76)))</formula>
    </cfRule>
    <cfRule type="containsText" dxfId="1640" priority="2127" operator="containsText" text="4週7休以上4週8休未満">
      <formula>NOT(ISERROR(SEARCH("4週7休以上4週8休未満",AT76)))</formula>
    </cfRule>
  </conditionalFormatting>
  <conditionalFormatting sqref="AU84">
    <cfRule type="containsText" dxfId="1639" priority="2122" operator="containsText" text="4週8休以上">
      <formula>NOT(ISERROR(SEARCH("4週8休以上",AU84)))</formula>
    </cfRule>
    <cfRule type="containsText" dxfId="1638" priority="2123" operator="containsText" text="4週7休以上4週8休未満">
      <formula>NOT(ISERROR(SEARCH("4週7休以上4週8休未満",AU84)))</formula>
    </cfRule>
  </conditionalFormatting>
  <conditionalFormatting sqref="AU84">
    <cfRule type="containsText" dxfId="1637" priority="2120" operator="containsText" text="4週6休未満">
      <formula>NOT(ISERROR(SEARCH("4週6休未満",AU84)))</formula>
    </cfRule>
    <cfRule type="containsText" dxfId="1636" priority="2121" operator="containsText" text="4週6休以上4週7休未満">
      <formula>NOT(ISERROR(SEARCH("4週6休以上4週7休未満",AU84)))</formula>
    </cfRule>
  </conditionalFormatting>
  <conditionalFormatting sqref="AT84">
    <cfRule type="containsText" dxfId="1635" priority="2116" operator="containsText" text="4週6休未満">
      <formula>NOT(ISERROR(SEARCH("4週6休未満",AT84)))</formula>
    </cfRule>
    <cfRule type="containsText" dxfId="1634" priority="2117" operator="containsText" text="4週6休以上4週7休未満">
      <formula>NOT(ISERROR(SEARCH("4週6休以上4週7休未満",AT84)))</formula>
    </cfRule>
    <cfRule type="containsText" dxfId="1633" priority="2118" operator="containsText" text="4週8休以上">
      <formula>NOT(ISERROR(SEARCH("4週8休以上",AT84)))</formula>
    </cfRule>
    <cfRule type="containsText" dxfId="1632" priority="2119" operator="containsText" text="4週7休以上4週8休未満">
      <formula>NOT(ISERROR(SEARCH("4週7休以上4週8休未満",AT84)))</formula>
    </cfRule>
  </conditionalFormatting>
  <conditionalFormatting sqref="AU92">
    <cfRule type="containsText" dxfId="1631" priority="2114" operator="containsText" text="4週8休以上">
      <formula>NOT(ISERROR(SEARCH("4週8休以上",AU92)))</formula>
    </cfRule>
    <cfRule type="containsText" dxfId="1630" priority="2115" operator="containsText" text="4週7休以上4週8休未満">
      <formula>NOT(ISERROR(SEARCH("4週7休以上4週8休未満",AU92)))</formula>
    </cfRule>
  </conditionalFormatting>
  <conditionalFormatting sqref="AU92">
    <cfRule type="containsText" dxfId="1629" priority="2112" operator="containsText" text="4週6休未満">
      <formula>NOT(ISERROR(SEARCH("4週6休未満",AU92)))</formula>
    </cfRule>
    <cfRule type="containsText" dxfId="1628" priority="2113" operator="containsText" text="4週6休以上4週7休未満">
      <formula>NOT(ISERROR(SEARCH("4週6休以上4週7休未満",AU92)))</formula>
    </cfRule>
  </conditionalFormatting>
  <conditionalFormatting sqref="AT92">
    <cfRule type="containsText" dxfId="1627" priority="2108" operator="containsText" text="4週6休未満">
      <formula>NOT(ISERROR(SEARCH("4週6休未満",AT92)))</formula>
    </cfRule>
    <cfRule type="containsText" dxfId="1626" priority="2109" operator="containsText" text="4週6休以上4週7休未満">
      <formula>NOT(ISERROR(SEARCH("4週6休以上4週7休未満",AT92)))</formula>
    </cfRule>
    <cfRule type="containsText" dxfId="1625" priority="2110" operator="containsText" text="4週8休以上">
      <formula>NOT(ISERROR(SEARCH("4週8休以上",AT92)))</formula>
    </cfRule>
    <cfRule type="containsText" dxfId="1624" priority="2111" operator="containsText" text="4週7休以上4週8休未満">
      <formula>NOT(ISERROR(SEARCH("4週7休以上4週8休未満",AT92)))</formula>
    </cfRule>
  </conditionalFormatting>
  <conditionalFormatting sqref="AU100">
    <cfRule type="containsText" dxfId="1623" priority="2106" operator="containsText" text="4週8休以上">
      <formula>NOT(ISERROR(SEARCH("4週8休以上",AU100)))</formula>
    </cfRule>
    <cfRule type="containsText" dxfId="1622" priority="2107" operator="containsText" text="4週7休以上4週8休未満">
      <formula>NOT(ISERROR(SEARCH("4週7休以上4週8休未満",AU100)))</formula>
    </cfRule>
  </conditionalFormatting>
  <conditionalFormatting sqref="AU100">
    <cfRule type="containsText" dxfId="1621" priority="2104" operator="containsText" text="4週6休未満">
      <formula>NOT(ISERROR(SEARCH("4週6休未満",AU100)))</formula>
    </cfRule>
    <cfRule type="containsText" dxfId="1620" priority="2105" operator="containsText" text="4週6休以上4週7休未満">
      <formula>NOT(ISERROR(SEARCH("4週6休以上4週7休未満",AU100)))</formula>
    </cfRule>
  </conditionalFormatting>
  <conditionalFormatting sqref="AT100">
    <cfRule type="containsText" dxfId="1619" priority="2100" operator="containsText" text="4週6休未満">
      <formula>NOT(ISERROR(SEARCH("4週6休未満",AT100)))</formula>
    </cfRule>
    <cfRule type="containsText" dxfId="1618" priority="2101" operator="containsText" text="4週6休以上4週7休未満">
      <formula>NOT(ISERROR(SEARCH("4週6休以上4週7休未満",AT100)))</formula>
    </cfRule>
    <cfRule type="containsText" dxfId="1617" priority="2102" operator="containsText" text="4週8休以上">
      <formula>NOT(ISERROR(SEARCH("4週8休以上",AT100)))</formula>
    </cfRule>
    <cfRule type="containsText" dxfId="1616" priority="2103" operator="containsText" text="4週7休以上4週8休未満">
      <formula>NOT(ISERROR(SEARCH("4週7休以上4週8休未満",AT100)))</formula>
    </cfRule>
  </conditionalFormatting>
  <conditionalFormatting sqref="AU108">
    <cfRule type="containsText" dxfId="1615" priority="2098" operator="containsText" text="4週8休以上">
      <formula>NOT(ISERROR(SEARCH("4週8休以上",AU108)))</formula>
    </cfRule>
    <cfRule type="containsText" dxfId="1614" priority="2099" operator="containsText" text="4週7休以上4週8休未満">
      <formula>NOT(ISERROR(SEARCH("4週7休以上4週8休未満",AU108)))</formula>
    </cfRule>
  </conditionalFormatting>
  <conditionalFormatting sqref="AU108">
    <cfRule type="containsText" dxfId="1613" priority="2096" operator="containsText" text="4週6休未満">
      <formula>NOT(ISERROR(SEARCH("4週6休未満",AU108)))</formula>
    </cfRule>
    <cfRule type="containsText" dxfId="1612" priority="2097" operator="containsText" text="4週6休以上4週7休未満">
      <formula>NOT(ISERROR(SEARCH("4週6休以上4週7休未満",AU108)))</formula>
    </cfRule>
  </conditionalFormatting>
  <conditionalFormatting sqref="AT108">
    <cfRule type="containsText" dxfId="1611" priority="2092" operator="containsText" text="4週6休未満">
      <formula>NOT(ISERROR(SEARCH("4週6休未満",AT108)))</formula>
    </cfRule>
    <cfRule type="containsText" dxfId="1610" priority="2093" operator="containsText" text="4週6休以上4週7休未満">
      <formula>NOT(ISERROR(SEARCH("4週6休以上4週7休未満",AT108)))</formula>
    </cfRule>
    <cfRule type="containsText" dxfId="1609" priority="2094" operator="containsText" text="4週8休以上">
      <formula>NOT(ISERROR(SEARCH("4週8休以上",AT108)))</formula>
    </cfRule>
    <cfRule type="containsText" dxfId="1608" priority="2095" operator="containsText" text="4週7休以上4週8休未満">
      <formula>NOT(ISERROR(SEARCH("4週7休以上4週8休未満",AT108)))</formula>
    </cfRule>
  </conditionalFormatting>
  <conditionalFormatting sqref="AU116">
    <cfRule type="containsText" dxfId="1607" priority="2090" operator="containsText" text="4週8休以上">
      <formula>NOT(ISERROR(SEARCH("4週8休以上",AU116)))</formula>
    </cfRule>
    <cfRule type="containsText" dxfId="1606" priority="2091" operator="containsText" text="4週7休以上4週8休未満">
      <formula>NOT(ISERROR(SEARCH("4週7休以上4週8休未満",AU116)))</formula>
    </cfRule>
  </conditionalFormatting>
  <conditionalFormatting sqref="AU116">
    <cfRule type="containsText" dxfId="1605" priority="2088" operator="containsText" text="4週6休未満">
      <formula>NOT(ISERROR(SEARCH("4週6休未満",AU116)))</formula>
    </cfRule>
    <cfRule type="containsText" dxfId="1604" priority="2089" operator="containsText" text="4週6休以上4週7休未満">
      <formula>NOT(ISERROR(SEARCH("4週6休以上4週7休未満",AU116)))</formula>
    </cfRule>
  </conditionalFormatting>
  <conditionalFormatting sqref="AT116">
    <cfRule type="containsText" dxfId="1603" priority="2084" operator="containsText" text="4週6休未満">
      <formula>NOT(ISERROR(SEARCH("4週6休未満",AT116)))</formula>
    </cfRule>
    <cfRule type="containsText" dxfId="1602" priority="2085" operator="containsText" text="4週6休以上4週7休未満">
      <formula>NOT(ISERROR(SEARCH("4週6休以上4週7休未満",AT116)))</formula>
    </cfRule>
    <cfRule type="containsText" dxfId="1601" priority="2086" operator="containsText" text="4週8休以上">
      <formula>NOT(ISERROR(SEARCH("4週8休以上",AT116)))</formula>
    </cfRule>
    <cfRule type="containsText" dxfId="1600" priority="2087" operator="containsText" text="4週7休以上4週8休未満">
      <formula>NOT(ISERROR(SEARCH("4週7休以上4週8休未満",AT116)))</formula>
    </cfRule>
  </conditionalFormatting>
  <conditionalFormatting sqref="AU124">
    <cfRule type="containsText" dxfId="1599" priority="2082" operator="containsText" text="4週8休以上">
      <formula>NOT(ISERROR(SEARCH("4週8休以上",AU124)))</formula>
    </cfRule>
    <cfRule type="containsText" dxfId="1598" priority="2083" operator="containsText" text="4週7休以上4週8休未満">
      <formula>NOT(ISERROR(SEARCH("4週7休以上4週8休未満",AU124)))</formula>
    </cfRule>
  </conditionalFormatting>
  <conditionalFormatting sqref="AU124">
    <cfRule type="containsText" dxfId="1597" priority="2080" operator="containsText" text="4週6休未満">
      <formula>NOT(ISERROR(SEARCH("4週6休未満",AU124)))</formula>
    </cfRule>
    <cfRule type="containsText" dxfId="1596" priority="2081" operator="containsText" text="4週6休以上4週7休未満">
      <formula>NOT(ISERROR(SEARCH("4週6休以上4週7休未満",AU124)))</formula>
    </cfRule>
  </conditionalFormatting>
  <conditionalFormatting sqref="AT124">
    <cfRule type="containsText" dxfId="1595" priority="2076" operator="containsText" text="4週6休未満">
      <formula>NOT(ISERROR(SEARCH("4週6休未満",AT124)))</formula>
    </cfRule>
    <cfRule type="containsText" dxfId="1594" priority="2077" operator="containsText" text="4週6休以上4週7休未満">
      <formula>NOT(ISERROR(SEARCH("4週6休以上4週7休未満",AT124)))</formula>
    </cfRule>
    <cfRule type="containsText" dxfId="1593" priority="2078" operator="containsText" text="4週8休以上">
      <formula>NOT(ISERROR(SEARCH("4週8休以上",AT124)))</formula>
    </cfRule>
    <cfRule type="containsText" dxfId="1592" priority="2079" operator="containsText" text="4週7休以上4週8休未満">
      <formula>NOT(ISERROR(SEARCH("4週7休以上4週8休未満",AT124)))</formula>
    </cfRule>
  </conditionalFormatting>
  <conditionalFormatting sqref="AU132">
    <cfRule type="containsText" dxfId="1591" priority="2074" operator="containsText" text="4週8休以上">
      <formula>NOT(ISERROR(SEARCH("4週8休以上",AU132)))</formula>
    </cfRule>
    <cfRule type="containsText" dxfId="1590" priority="2075" operator="containsText" text="4週7休以上4週8休未満">
      <formula>NOT(ISERROR(SEARCH("4週7休以上4週8休未満",AU132)))</formula>
    </cfRule>
  </conditionalFormatting>
  <conditionalFormatting sqref="AU132">
    <cfRule type="containsText" dxfId="1589" priority="2072" operator="containsText" text="4週6休未満">
      <formula>NOT(ISERROR(SEARCH("4週6休未満",AU132)))</formula>
    </cfRule>
    <cfRule type="containsText" dxfId="1588" priority="2073" operator="containsText" text="4週6休以上4週7休未満">
      <formula>NOT(ISERROR(SEARCH("4週6休以上4週7休未満",AU132)))</formula>
    </cfRule>
  </conditionalFormatting>
  <conditionalFormatting sqref="AT132">
    <cfRule type="containsText" dxfId="1587" priority="2068" operator="containsText" text="4週6休未満">
      <formula>NOT(ISERROR(SEARCH("4週6休未満",AT132)))</formula>
    </cfRule>
    <cfRule type="containsText" dxfId="1586" priority="2069" operator="containsText" text="4週6休以上4週7休未満">
      <formula>NOT(ISERROR(SEARCH("4週6休以上4週7休未満",AT132)))</formula>
    </cfRule>
    <cfRule type="containsText" dxfId="1585" priority="2070" operator="containsText" text="4週8休以上">
      <formula>NOT(ISERROR(SEARCH("4週8休以上",AT132)))</formula>
    </cfRule>
    <cfRule type="containsText" dxfId="1584" priority="2071" operator="containsText" text="4週7休以上4週8休未満">
      <formula>NOT(ISERROR(SEARCH("4週7休以上4週8休未満",AT132)))</formula>
    </cfRule>
  </conditionalFormatting>
  <conditionalFormatting sqref="AU140">
    <cfRule type="containsText" dxfId="1583" priority="2066" operator="containsText" text="4週8休以上">
      <formula>NOT(ISERROR(SEARCH("4週8休以上",AU140)))</formula>
    </cfRule>
    <cfRule type="containsText" dxfId="1582" priority="2067" operator="containsText" text="4週7休以上4週8休未満">
      <formula>NOT(ISERROR(SEARCH("4週7休以上4週8休未満",AU140)))</formula>
    </cfRule>
  </conditionalFormatting>
  <conditionalFormatting sqref="AU140">
    <cfRule type="containsText" dxfId="1581" priority="2064" operator="containsText" text="4週6休未満">
      <formula>NOT(ISERROR(SEARCH("4週6休未満",AU140)))</formula>
    </cfRule>
    <cfRule type="containsText" dxfId="1580" priority="2065" operator="containsText" text="4週6休以上4週7休未満">
      <formula>NOT(ISERROR(SEARCH("4週6休以上4週7休未満",AU140)))</formula>
    </cfRule>
  </conditionalFormatting>
  <conditionalFormatting sqref="AT140">
    <cfRule type="containsText" dxfId="1579" priority="2060" operator="containsText" text="4週6休未満">
      <formula>NOT(ISERROR(SEARCH("4週6休未満",AT140)))</formula>
    </cfRule>
    <cfRule type="containsText" dxfId="1578" priority="2061" operator="containsText" text="4週6休以上4週7休未満">
      <formula>NOT(ISERROR(SEARCH("4週6休以上4週7休未満",AT140)))</formula>
    </cfRule>
    <cfRule type="containsText" dxfId="1577" priority="2062" operator="containsText" text="4週8休以上">
      <formula>NOT(ISERROR(SEARCH("4週8休以上",AT140)))</formula>
    </cfRule>
    <cfRule type="containsText" dxfId="1576" priority="2063" operator="containsText" text="4週7休以上4週8休未満">
      <formula>NOT(ISERROR(SEARCH("4週7休以上4週8休未満",AT140)))</formula>
    </cfRule>
  </conditionalFormatting>
  <conditionalFormatting sqref="AU148">
    <cfRule type="containsText" dxfId="1575" priority="2058" operator="containsText" text="4週8休以上">
      <formula>NOT(ISERROR(SEARCH("4週8休以上",AU148)))</formula>
    </cfRule>
    <cfRule type="containsText" dxfId="1574" priority="2059" operator="containsText" text="4週7休以上4週8休未満">
      <formula>NOT(ISERROR(SEARCH("4週7休以上4週8休未満",AU148)))</formula>
    </cfRule>
  </conditionalFormatting>
  <conditionalFormatting sqref="AU148">
    <cfRule type="containsText" dxfId="1573" priority="2056" operator="containsText" text="4週6休未満">
      <formula>NOT(ISERROR(SEARCH("4週6休未満",AU148)))</formula>
    </cfRule>
    <cfRule type="containsText" dxfId="1572" priority="2057" operator="containsText" text="4週6休以上4週7休未満">
      <formula>NOT(ISERROR(SEARCH("4週6休以上4週7休未満",AU148)))</formula>
    </cfRule>
  </conditionalFormatting>
  <conditionalFormatting sqref="AT148">
    <cfRule type="containsText" dxfId="1571" priority="2052" operator="containsText" text="4週6休未満">
      <formula>NOT(ISERROR(SEARCH("4週6休未満",AT148)))</formula>
    </cfRule>
    <cfRule type="containsText" dxfId="1570" priority="2053" operator="containsText" text="4週6休以上4週7休未満">
      <formula>NOT(ISERROR(SEARCH("4週6休以上4週7休未満",AT148)))</formula>
    </cfRule>
    <cfRule type="containsText" dxfId="1569" priority="2054" operator="containsText" text="4週8休以上">
      <formula>NOT(ISERROR(SEARCH("4週8休以上",AT148)))</formula>
    </cfRule>
    <cfRule type="containsText" dxfId="1568" priority="2055" operator="containsText" text="4週7休以上4週8休未満">
      <formula>NOT(ISERROR(SEARCH("4週7休以上4週8休未満",AT148)))</formula>
    </cfRule>
  </conditionalFormatting>
  <conditionalFormatting sqref="AU156">
    <cfRule type="containsText" dxfId="1567" priority="2050" operator="containsText" text="4週8休以上">
      <formula>NOT(ISERROR(SEARCH("4週8休以上",AU156)))</formula>
    </cfRule>
    <cfRule type="containsText" dxfId="1566" priority="2051" operator="containsText" text="4週7休以上4週8休未満">
      <formula>NOT(ISERROR(SEARCH("4週7休以上4週8休未満",AU156)))</formula>
    </cfRule>
  </conditionalFormatting>
  <conditionalFormatting sqref="AU156">
    <cfRule type="containsText" dxfId="1565" priority="2048" operator="containsText" text="4週6休未満">
      <formula>NOT(ISERROR(SEARCH("4週6休未満",AU156)))</formula>
    </cfRule>
    <cfRule type="containsText" dxfId="1564" priority="2049" operator="containsText" text="4週6休以上4週7休未満">
      <formula>NOT(ISERROR(SEARCH("4週6休以上4週7休未満",AU156)))</formula>
    </cfRule>
  </conditionalFormatting>
  <conditionalFormatting sqref="AT156">
    <cfRule type="containsText" dxfId="1563" priority="2044" operator="containsText" text="4週6休未満">
      <formula>NOT(ISERROR(SEARCH("4週6休未満",AT156)))</formula>
    </cfRule>
    <cfRule type="containsText" dxfId="1562" priority="2045" operator="containsText" text="4週6休以上4週7休未満">
      <formula>NOT(ISERROR(SEARCH("4週6休以上4週7休未満",AT156)))</formula>
    </cfRule>
    <cfRule type="containsText" dxfId="1561" priority="2046" operator="containsText" text="4週8休以上">
      <formula>NOT(ISERROR(SEARCH("4週8休以上",AT156)))</formula>
    </cfRule>
    <cfRule type="containsText" dxfId="1560" priority="2047" operator="containsText" text="4週7休以上4週8休未満">
      <formula>NOT(ISERROR(SEARCH("4週7休以上4週8休未満",AT156)))</formula>
    </cfRule>
  </conditionalFormatting>
  <conditionalFormatting sqref="AU164">
    <cfRule type="containsText" dxfId="1559" priority="2042" operator="containsText" text="4週8休以上">
      <formula>NOT(ISERROR(SEARCH("4週8休以上",AU164)))</formula>
    </cfRule>
    <cfRule type="containsText" dxfId="1558" priority="2043" operator="containsText" text="4週7休以上4週8休未満">
      <formula>NOT(ISERROR(SEARCH("4週7休以上4週8休未満",AU164)))</formula>
    </cfRule>
  </conditionalFormatting>
  <conditionalFormatting sqref="AU164">
    <cfRule type="containsText" dxfId="1557" priority="2040" operator="containsText" text="4週6休未満">
      <formula>NOT(ISERROR(SEARCH("4週6休未満",AU164)))</formula>
    </cfRule>
    <cfRule type="containsText" dxfId="1556" priority="2041" operator="containsText" text="4週6休以上4週7休未満">
      <formula>NOT(ISERROR(SEARCH("4週6休以上4週7休未満",AU164)))</formula>
    </cfRule>
  </conditionalFormatting>
  <conditionalFormatting sqref="AT164">
    <cfRule type="containsText" dxfId="1555" priority="2036" operator="containsText" text="4週6休未満">
      <formula>NOT(ISERROR(SEARCH("4週6休未満",AT164)))</formula>
    </cfRule>
    <cfRule type="containsText" dxfId="1554" priority="2037" operator="containsText" text="4週6休以上4週7休未満">
      <formula>NOT(ISERROR(SEARCH("4週6休以上4週7休未満",AT164)))</formula>
    </cfRule>
    <cfRule type="containsText" dxfId="1553" priority="2038" operator="containsText" text="4週8休以上">
      <formula>NOT(ISERROR(SEARCH("4週8休以上",AT164)))</formula>
    </cfRule>
    <cfRule type="containsText" dxfId="1552" priority="2039" operator="containsText" text="4週7休以上4週8休未満">
      <formula>NOT(ISERROR(SEARCH("4週7休以上4週8休未満",AT164)))</formula>
    </cfRule>
  </conditionalFormatting>
  <conditionalFormatting sqref="AU172">
    <cfRule type="containsText" dxfId="1551" priority="2034" operator="containsText" text="4週8休以上">
      <formula>NOT(ISERROR(SEARCH("4週8休以上",AU172)))</formula>
    </cfRule>
    <cfRule type="containsText" dxfId="1550" priority="2035" operator="containsText" text="4週7休以上4週8休未満">
      <formula>NOT(ISERROR(SEARCH("4週7休以上4週8休未満",AU172)))</formula>
    </cfRule>
  </conditionalFormatting>
  <conditionalFormatting sqref="AU172">
    <cfRule type="containsText" dxfId="1549" priority="2032" operator="containsText" text="4週6休未満">
      <formula>NOT(ISERROR(SEARCH("4週6休未満",AU172)))</formula>
    </cfRule>
    <cfRule type="containsText" dxfId="1548" priority="2033" operator="containsText" text="4週6休以上4週7休未満">
      <formula>NOT(ISERROR(SEARCH("4週6休以上4週7休未満",AU172)))</formula>
    </cfRule>
  </conditionalFormatting>
  <conditionalFormatting sqref="AT172">
    <cfRule type="containsText" dxfId="1547" priority="2028" operator="containsText" text="4週6休未満">
      <formula>NOT(ISERROR(SEARCH("4週6休未満",AT172)))</formula>
    </cfRule>
    <cfRule type="containsText" dxfId="1546" priority="2029" operator="containsText" text="4週6休以上4週7休未満">
      <formula>NOT(ISERROR(SEARCH("4週6休以上4週7休未満",AT172)))</formula>
    </cfRule>
    <cfRule type="containsText" dxfId="1545" priority="2030" operator="containsText" text="4週8休以上">
      <formula>NOT(ISERROR(SEARCH("4週8休以上",AT172)))</formula>
    </cfRule>
    <cfRule type="containsText" dxfId="1544" priority="2031" operator="containsText" text="4週7休以上4週8休未満">
      <formula>NOT(ISERROR(SEARCH("4週7休以上4週8休未満",AT172)))</formula>
    </cfRule>
  </conditionalFormatting>
  <conditionalFormatting sqref="AU180">
    <cfRule type="containsText" dxfId="1543" priority="2026" operator="containsText" text="4週8休以上">
      <formula>NOT(ISERROR(SEARCH("4週8休以上",AU180)))</formula>
    </cfRule>
    <cfRule type="containsText" dxfId="1542" priority="2027" operator="containsText" text="4週7休以上4週8休未満">
      <formula>NOT(ISERROR(SEARCH("4週7休以上4週8休未満",AU180)))</formula>
    </cfRule>
  </conditionalFormatting>
  <conditionalFormatting sqref="AU180">
    <cfRule type="containsText" dxfId="1541" priority="2024" operator="containsText" text="4週6休未満">
      <formula>NOT(ISERROR(SEARCH("4週6休未満",AU180)))</formula>
    </cfRule>
    <cfRule type="containsText" dxfId="1540" priority="2025" operator="containsText" text="4週6休以上4週7休未満">
      <formula>NOT(ISERROR(SEARCH("4週6休以上4週7休未満",AU180)))</formula>
    </cfRule>
  </conditionalFormatting>
  <conditionalFormatting sqref="AT180">
    <cfRule type="containsText" dxfId="1539" priority="2020" operator="containsText" text="4週6休未満">
      <formula>NOT(ISERROR(SEARCH("4週6休未満",AT180)))</formula>
    </cfRule>
    <cfRule type="containsText" dxfId="1538" priority="2021" operator="containsText" text="4週6休以上4週7休未満">
      <formula>NOT(ISERROR(SEARCH("4週6休以上4週7休未満",AT180)))</formula>
    </cfRule>
    <cfRule type="containsText" dxfId="1537" priority="2022" operator="containsText" text="4週8休以上">
      <formula>NOT(ISERROR(SEARCH("4週8休以上",AT180)))</formula>
    </cfRule>
    <cfRule type="containsText" dxfId="1536" priority="2023" operator="containsText" text="4週7休以上4週8休未満">
      <formula>NOT(ISERROR(SEARCH("4週7休以上4週8休未満",AT180)))</formula>
    </cfRule>
  </conditionalFormatting>
  <conditionalFormatting sqref="AU188">
    <cfRule type="containsText" dxfId="1535" priority="2018" operator="containsText" text="4週8休以上">
      <formula>NOT(ISERROR(SEARCH("4週8休以上",AU188)))</formula>
    </cfRule>
    <cfRule type="containsText" dxfId="1534" priority="2019" operator="containsText" text="4週7休以上4週8休未満">
      <formula>NOT(ISERROR(SEARCH("4週7休以上4週8休未満",AU188)))</formula>
    </cfRule>
  </conditionalFormatting>
  <conditionalFormatting sqref="AU188">
    <cfRule type="containsText" dxfId="1533" priority="2016" operator="containsText" text="4週6休未満">
      <formula>NOT(ISERROR(SEARCH("4週6休未満",AU188)))</formula>
    </cfRule>
    <cfRule type="containsText" dxfId="1532" priority="2017" operator="containsText" text="4週6休以上4週7休未満">
      <formula>NOT(ISERROR(SEARCH("4週6休以上4週7休未満",AU188)))</formula>
    </cfRule>
  </conditionalFormatting>
  <conditionalFormatting sqref="AT188">
    <cfRule type="containsText" dxfId="1531" priority="2012" operator="containsText" text="4週6休未満">
      <formula>NOT(ISERROR(SEARCH("4週6休未満",AT188)))</formula>
    </cfRule>
    <cfRule type="containsText" dxfId="1530" priority="2013" operator="containsText" text="4週6休以上4週7休未満">
      <formula>NOT(ISERROR(SEARCH("4週6休以上4週7休未満",AT188)))</formula>
    </cfRule>
    <cfRule type="containsText" dxfId="1529" priority="2014" operator="containsText" text="4週8休以上">
      <formula>NOT(ISERROR(SEARCH("4週8休以上",AT188)))</formula>
    </cfRule>
    <cfRule type="containsText" dxfId="1528" priority="2015" operator="containsText" text="4週7休以上4週8休未満">
      <formula>NOT(ISERROR(SEARCH("4週7休以上4週8休未満",AT188)))</formula>
    </cfRule>
  </conditionalFormatting>
  <conditionalFormatting sqref="AU196">
    <cfRule type="containsText" dxfId="1527" priority="2010" operator="containsText" text="4週8休以上">
      <formula>NOT(ISERROR(SEARCH("4週8休以上",AU196)))</formula>
    </cfRule>
    <cfRule type="containsText" dxfId="1526" priority="2011" operator="containsText" text="4週7休以上4週8休未満">
      <formula>NOT(ISERROR(SEARCH("4週7休以上4週8休未満",AU196)))</formula>
    </cfRule>
  </conditionalFormatting>
  <conditionalFormatting sqref="AU196">
    <cfRule type="containsText" dxfId="1525" priority="2008" operator="containsText" text="4週6休未満">
      <formula>NOT(ISERROR(SEARCH("4週6休未満",AU196)))</formula>
    </cfRule>
    <cfRule type="containsText" dxfId="1524" priority="2009" operator="containsText" text="4週6休以上4週7休未満">
      <formula>NOT(ISERROR(SEARCH("4週6休以上4週7休未満",AU196)))</formula>
    </cfRule>
  </conditionalFormatting>
  <conditionalFormatting sqref="AT196">
    <cfRule type="containsText" dxfId="1523" priority="2004" operator="containsText" text="4週6休未満">
      <formula>NOT(ISERROR(SEARCH("4週6休未満",AT196)))</formula>
    </cfRule>
    <cfRule type="containsText" dxfId="1522" priority="2005" operator="containsText" text="4週6休以上4週7休未満">
      <formula>NOT(ISERROR(SEARCH("4週6休以上4週7休未満",AT196)))</formula>
    </cfRule>
    <cfRule type="containsText" dxfId="1521" priority="2006" operator="containsText" text="4週8休以上">
      <formula>NOT(ISERROR(SEARCH("4週8休以上",AT196)))</formula>
    </cfRule>
    <cfRule type="containsText" dxfId="1520" priority="2007" operator="containsText" text="4週7休以上4週8休未満">
      <formula>NOT(ISERROR(SEARCH("4週7休以上4週8休未満",AT196)))</formula>
    </cfRule>
  </conditionalFormatting>
  <conditionalFormatting sqref="AU204">
    <cfRule type="containsText" dxfId="1519" priority="2002" operator="containsText" text="4週8休以上">
      <formula>NOT(ISERROR(SEARCH("4週8休以上",AU204)))</formula>
    </cfRule>
    <cfRule type="containsText" dxfId="1518" priority="2003" operator="containsText" text="4週7休以上4週8休未満">
      <formula>NOT(ISERROR(SEARCH("4週7休以上4週8休未満",AU204)))</formula>
    </cfRule>
  </conditionalFormatting>
  <conditionalFormatting sqref="AU204">
    <cfRule type="containsText" dxfId="1517" priority="2000" operator="containsText" text="4週6休未満">
      <formula>NOT(ISERROR(SEARCH("4週6休未満",AU204)))</formula>
    </cfRule>
    <cfRule type="containsText" dxfId="1516" priority="2001" operator="containsText" text="4週6休以上4週7休未満">
      <formula>NOT(ISERROR(SEARCH("4週6休以上4週7休未満",AU204)))</formula>
    </cfRule>
  </conditionalFormatting>
  <conditionalFormatting sqref="AT204">
    <cfRule type="containsText" dxfId="1515" priority="1996" operator="containsText" text="4週6休未満">
      <formula>NOT(ISERROR(SEARCH("4週6休未満",AT204)))</formula>
    </cfRule>
    <cfRule type="containsText" dxfId="1514" priority="1997" operator="containsText" text="4週6休以上4週7休未満">
      <formula>NOT(ISERROR(SEARCH("4週6休以上4週7休未満",AT204)))</formula>
    </cfRule>
    <cfRule type="containsText" dxfId="1513" priority="1998" operator="containsText" text="4週8休以上">
      <formula>NOT(ISERROR(SEARCH("4週8休以上",AT204)))</formula>
    </cfRule>
    <cfRule type="containsText" dxfId="1512" priority="1999" operator="containsText" text="4週7休以上4週8休未満">
      <formula>NOT(ISERROR(SEARCH("4週7休以上4週8休未満",AT204)))</formula>
    </cfRule>
  </conditionalFormatting>
  <conditionalFormatting sqref="AS25">
    <cfRule type="containsText" dxfId="1511" priority="1993" operator="containsText" text="4週6休以上4週7休未満">
      <formula>NOT(ISERROR(SEARCH("4週6休以上4週7休未満",AS25)))</formula>
    </cfRule>
    <cfRule type="containsText" dxfId="1510" priority="1994" operator="containsText" text="4週8休以上">
      <formula>NOT(ISERROR(SEARCH("4週8休以上",AS25)))</formula>
    </cfRule>
    <cfRule type="containsText" dxfId="1509" priority="1995" operator="containsText" text="4週7休以上4週8休未満">
      <formula>NOT(ISERROR(SEARCH("4週7休以上4週8休未満",AS25)))</formula>
    </cfRule>
  </conditionalFormatting>
  <conditionalFormatting sqref="AS25">
    <cfRule type="containsText" dxfId="1508" priority="1992" operator="containsText" text="4週6休未満">
      <formula>NOT(ISERROR(SEARCH("4週6休未満",AS25)))</formula>
    </cfRule>
  </conditionalFormatting>
  <conditionalFormatting sqref="AS33">
    <cfRule type="containsText" dxfId="1507" priority="1989" operator="containsText" text="4週6休以上4週7休未満">
      <formula>NOT(ISERROR(SEARCH("4週6休以上4週7休未満",AS33)))</formula>
    </cfRule>
    <cfRule type="containsText" dxfId="1506" priority="1990" operator="containsText" text="4週8休以上">
      <formula>NOT(ISERROR(SEARCH("4週8休以上",AS33)))</formula>
    </cfRule>
    <cfRule type="containsText" dxfId="1505" priority="1991" operator="containsText" text="4週7休以上4週8休未満">
      <formula>NOT(ISERROR(SEARCH("4週7休以上4週8休未満",AS33)))</formula>
    </cfRule>
  </conditionalFormatting>
  <conditionalFormatting sqref="AS33">
    <cfRule type="containsText" dxfId="1504" priority="1988" operator="containsText" text="4週6休未満">
      <formula>NOT(ISERROR(SEARCH("4週6休未満",AS33)))</formula>
    </cfRule>
  </conditionalFormatting>
  <conditionalFormatting sqref="AS41">
    <cfRule type="containsText" dxfId="1503" priority="1985" operator="containsText" text="4週6休以上4週7休未満">
      <formula>NOT(ISERROR(SEARCH("4週6休以上4週7休未満",AS41)))</formula>
    </cfRule>
    <cfRule type="containsText" dxfId="1502" priority="1986" operator="containsText" text="4週8休以上">
      <formula>NOT(ISERROR(SEARCH("4週8休以上",AS41)))</formula>
    </cfRule>
    <cfRule type="containsText" dxfId="1501" priority="1987" operator="containsText" text="4週7休以上4週8休未満">
      <formula>NOT(ISERROR(SEARCH("4週7休以上4週8休未満",AS41)))</formula>
    </cfRule>
  </conditionalFormatting>
  <conditionalFormatting sqref="AS41">
    <cfRule type="containsText" dxfId="1500" priority="1984" operator="containsText" text="4週6休未満">
      <formula>NOT(ISERROR(SEARCH("4週6休未満",AS41)))</formula>
    </cfRule>
  </conditionalFormatting>
  <conditionalFormatting sqref="AS49">
    <cfRule type="containsText" dxfId="1499" priority="1981" operator="containsText" text="4週6休以上4週7休未満">
      <formula>NOT(ISERROR(SEARCH("4週6休以上4週7休未満",AS49)))</formula>
    </cfRule>
    <cfRule type="containsText" dxfId="1498" priority="1982" operator="containsText" text="4週8休以上">
      <formula>NOT(ISERROR(SEARCH("4週8休以上",AS49)))</formula>
    </cfRule>
    <cfRule type="containsText" dxfId="1497" priority="1983" operator="containsText" text="4週7休以上4週8休未満">
      <formula>NOT(ISERROR(SEARCH("4週7休以上4週8休未満",AS49)))</formula>
    </cfRule>
  </conditionalFormatting>
  <conditionalFormatting sqref="AS49">
    <cfRule type="containsText" dxfId="1496" priority="1980" operator="containsText" text="4週6休未満">
      <formula>NOT(ISERROR(SEARCH("4週6休未満",AS49)))</formula>
    </cfRule>
  </conditionalFormatting>
  <conditionalFormatting sqref="AS57">
    <cfRule type="containsText" dxfId="1495" priority="1977" operator="containsText" text="4週6休以上4週7休未満">
      <formula>NOT(ISERROR(SEARCH("4週6休以上4週7休未満",AS57)))</formula>
    </cfRule>
    <cfRule type="containsText" dxfId="1494" priority="1978" operator="containsText" text="4週8休以上">
      <formula>NOT(ISERROR(SEARCH("4週8休以上",AS57)))</formula>
    </cfRule>
    <cfRule type="containsText" dxfId="1493" priority="1979" operator="containsText" text="4週7休以上4週8休未満">
      <formula>NOT(ISERROR(SEARCH("4週7休以上4週8休未満",AS57)))</formula>
    </cfRule>
  </conditionalFormatting>
  <conditionalFormatting sqref="AS57">
    <cfRule type="containsText" dxfId="1492" priority="1976" operator="containsText" text="4週6休未満">
      <formula>NOT(ISERROR(SEARCH("4週6休未満",AS57)))</formula>
    </cfRule>
  </conditionalFormatting>
  <conditionalFormatting sqref="AS65">
    <cfRule type="containsText" dxfId="1491" priority="1973" operator="containsText" text="4週6休以上4週7休未満">
      <formula>NOT(ISERROR(SEARCH("4週6休以上4週7休未満",AS65)))</formula>
    </cfRule>
    <cfRule type="containsText" dxfId="1490" priority="1974" operator="containsText" text="4週8休以上">
      <formula>NOT(ISERROR(SEARCH("4週8休以上",AS65)))</formula>
    </cfRule>
    <cfRule type="containsText" dxfId="1489" priority="1975" operator="containsText" text="4週7休以上4週8休未満">
      <formula>NOT(ISERROR(SEARCH("4週7休以上4週8休未満",AS65)))</formula>
    </cfRule>
  </conditionalFormatting>
  <conditionalFormatting sqref="AS65">
    <cfRule type="containsText" dxfId="1488" priority="1972" operator="containsText" text="4週6休未満">
      <formula>NOT(ISERROR(SEARCH("4週6休未満",AS65)))</formula>
    </cfRule>
  </conditionalFormatting>
  <conditionalFormatting sqref="AS73">
    <cfRule type="containsText" dxfId="1487" priority="1969" operator="containsText" text="4週6休以上4週7休未満">
      <formula>NOT(ISERROR(SEARCH("4週6休以上4週7休未満",AS73)))</formula>
    </cfRule>
    <cfRule type="containsText" dxfId="1486" priority="1970" operator="containsText" text="4週8休以上">
      <formula>NOT(ISERROR(SEARCH("4週8休以上",AS73)))</formula>
    </cfRule>
    <cfRule type="containsText" dxfId="1485" priority="1971" operator="containsText" text="4週7休以上4週8休未満">
      <formula>NOT(ISERROR(SEARCH("4週7休以上4週8休未満",AS73)))</formula>
    </cfRule>
  </conditionalFormatting>
  <conditionalFormatting sqref="AS73">
    <cfRule type="containsText" dxfId="1484" priority="1968" operator="containsText" text="4週6休未満">
      <formula>NOT(ISERROR(SEARCH("4週6休未満",AS73)))</formula>
    </cfRule>
  </conditionalFormatting>
  <conditionalFormatting sqref="AS81">
    <cfRule type="containsText" dxfId="1483" priority="1965" operator="containsText" text="4週6休以上4週7休未満">
      <formula>NOT(ISERROR(SEARCH("4週6休以上4週7休未満",AS81)))</formula>
    </cfRule>
    <cfRule type="containsText" dxfId="1482" priority="1966" operator="containsText" text="4週8休以上">
      <formula>NOT(ISERROR(SEARCH("4週8休以上",AS81)))</formula>
    </cfRule>
    <cfRule type="containsText" dxfId="1481" priority="1967" operator="containsText" text="4週7休以上4週8休未満">
      <formula>NOT(ISERROR(SEARCH("4週7休以上4週8休未満",AS81)))</formula>
    </cfRule>
  </conditionalFormatting>
  <conditionalFormatting sqref="AS81">
    <cfRule type="containsText" dxfId="1480" priority="1964" operator="containsText" text="4週6休未満">
      <formula>NOT(ISERROR(SEARCH("4週6休未満",AS81)))</formula>
    </cfRule>
  </conditionalFormatting>
  <conditionalFormatting sqref="AS89">
    <cfRule type="containsText" dxfId="1479" priority="1961" operator="containsText" text="4週6休以上4週7休未満">
      <formula>NOT(ISERROR(SEARCH("4週6休以上4週7休未満",AS89)))</formula>
    </cfRule>
    <cfRule type="containsText" dxfId="1478" priority="1962" operator="containsText" text="4週8休以上">
      <formula>NOT(ISERROR(SEARCH("4週8休以上",AS89)))</formula>
    </cfRule>
    <cfRule type="containsText" dxfId="1477" priority="1963" operator="containsText" text="4週7休以上4週8休未満">
      <formula>NOT(ISERROR(SEARCH("4週7休以上4週8休未満",AS89)))</formula>
    </cfRule>
  </conditionalFormatting>
  <conditionalFormatting sqref="AS89">
    <cfRule type="containsText" dxfId="1476" priority="1960" operator="containsText" text="4週6休未満">
      <formula>NOT(ISERROR(SEARCH("4週6休未満",AS89)))</formula>
    </cfRule>
  </conditionalFormatting>
  <conditionalFormatting sqref="AS97">
    <cfRule type="containsText" dxfId="1475" priority="1957" operator="containsText" text="4週6休以上4週7休未満">
      <formula>NOT(ISERROR(SEARCH("4週6休以上4週7休未満",AS97)))</formula>
    </cfRule>
    <cfRule type="containsText" dxfId="1474" priority="1958" operator="containsText" text="4週8休以上">
      <formula>NOT(ISERROR(SEARCH("4週8休以上",AS97)))</formula>
    </cfRule>
    <cfRule type="containsText" dxfId="1473" priority="1959" operator="containsText" text="4週7休以上4週8休未満">
      <formula>NOT(ISERROR(SEARCH("4週7休以上4週8休未満",AS97)))</formula>
    </cfRule>
  </conditionalFormatting>
  <conditionalFormatting sqref="AS97">
    <cfRule type="containsText" dxfId="1472" priority="1956" operator="containsText" text="4週6休未満">
      <formula>NOT(ISERROR(SEARCH("4週6休未満",AS97)))</formula>
    </cfRule>
  </conditionalFormatting>
  <conditionalFormatting sqref="AS105">
    <cfRule type="containsText" dxfId="1471" priority="1953" operator="containsText" text="4週6休以上4週7休未満">
      <formula>NOT(ISERROR(SEARCH("4週6休以上4週7休未満",AS105)))</formula>
    </cfRule>
    <cfRule type="containsText" dxfId="1470" priority="1954" operator="containsText" text="4週8休以上">
      <formula>NOT(ISERROR(SEARCH("4週8休以上",AS105)))</formula>
    </cfRule>
    <cfRule type="containsText" dxfId="1469" priority="1955" operator="containsText" text="4週7休以上4週8休未満">
      <formula>NOT(ISERROR(SEARCH("4週7休以上4週8休未満",AS105)))</formula>
    </cfRule>
  </conditionalFormatting>
  <conditionalFormatting sqref="AS105">
    <cfRule type="containsText" dxfId="1468" priority="1952" operator="containsText" text="4週6休未満">
      <formula>NOT(ISERROR(SEARCH("4週6休未満",AS105)))</formula>
    </cfRule>
  </conditionalFormatting>
  <conditionalFormatting sqref="AS113">
    <cfRule type="containsText" dxfId="1467" priority="1949" operator="containsText" text="4週6休以上4週7休未満">
      <formula>NOT(ISERROR(SEARCH("4週6休以上4週7休未満",AS113)))</formula>
    </cfRule>
    <cfRule type="containsText" dxfId="1466" priority="1950" operator="containsText" text="4週8休以上">
      <formula>NOT(ISERROR(SEARCH("4週8休以上",AS113)))</formula>
    </cfRule>
    <cfRule type="containsText" dxfId="1465" priority="1951" operator="containsText" text="4週7休以上4週8休未満">
      <formula>NOT(ISERROR(SEARCH("4週7休以上4週8休未満",AS113)))</formula>
    </cfRule>
  </conditionalFormatting>
  <conditionalFormatting sqref="AS113">
    <cfRule type="containsText" dxfId="1464" priority="1948" operator="containsText" text="4週6休未満">
      <formula>NOT(ISERROR(SEARCH("4週6休未満",AS113)))</formula>
    </cfRule>
  </conditionalFormatting>
  <conditionalFormatting sqref="AS121">
    <cfRule type="containsText" dxfId="1463" priority="1945" operator="containsText" text="4週6休以上4週7休未満">
      <formula>NOT(ISERROR(SEARCH("4週6休以上4週7休未満",AS121)))</formula>
    </cfRule>
    <cfRule type="containsText" dxfId="1462" priority="1946" operator="containsText" text="4週8休以上">
      <formula>NOT(ISERROR(SEARCH("4週8休以上",AS121)))</formula>
    </cfRule>
    <cfRule type="containsText" dxfId="1461" priority="1947" operator="containsText" text="4週7休以上4週8休未満">
      <formula>NOT(ISERROR(SEARCH("4週7休以上4週8休未満",AS121)))</formula>
    </cfRule>
  </conditionalFormatting>
  <conditionalFormatting sqref="AS121">
    <cfRule type="containsText" dxfId="1460" priority="1944" operator="containsText" text="4週6休未満">
      <formula>NOT(ISERROR(SEARCH("4週6休未満",AS121)))</formula>
    </cfRule>
  </conditionalFormatting>
  <conditionalFormatting sqref="AS129">
    <cfRule type="containsText" dxfId="1459" priority="1941" operator="containsText" text="4週6休以上4週7休未満">
      <formula>NOT(ISERROR(SEARCH("4週6休以上4週7休未満",AS129)))</formula>
    </cfRule>
    <cfRule type="containsText" dxfId="1458" priority="1942" operator="containsText" text="4週8休以上">
      <formula>NOT(ISERROR(SEARCH("4週8休以上",AS129)))</formula>
    </cfRule>
    <cfRule type="containsText" dxfId="1457" priority="1943" operator="containsText" text="4週7休以上4週8休未満">
      <formula>NOT(ISERROR(SEARCH("4週7休以上4週8休未満",AS129)))</formula>
    </cfRule>
  </conditionalFormatting>
  <conditionalFormatting sqref="AS129">
    <cfRule type="containsText" dxfId="1456" priority="1940" operator="containsText" text="4週6休未満">
      <formula>NOT(ISERROR(SEARCH("4週6休未満",AS129)))</formula>
    </cfRule>
  </conditionalFormatting>
  <conditionalFormatting sqref="AS137">
    <cfRule type="containsText" dxfId="1455" priority="1937" operator="containsText" text="4週6休以上4週7休未満">
      <formula>NOT(ISERROR(SEARCH("4週6休以上4週7休未満",AS137)))</formula>
    </cfRule>
    <cfRule type="containsText" dxfId="1454" priority="1938" operator="containsText" text="4週8休以上">
      <formula>NOT(ISERROR(SEARCH("4週8休以上",AS137)))</formula>
    </cfRule>
    <cfRule type="containsText" dxfId="1453" priority="1939" operator="containsText" text="4週7休以上4週8休未満">
      <formula>NOT(ISERROR(SEARCH("4週7休以上4週8休未満",AS137)))</formula>
    </cfRule>
  </conditionalFormatting>
  <conditionalFormatting sqref="AS137">
    <cfRule type="containsText" dxfId="1452" priority="1936" operator="containsText" text="4週6休未満">
      <formula>NOT(ISERROR(SEARCH("4週6休未満",AS137)))</formula>
    </cfRule>
  </conditionalFormatting>
  <conditionalFormatting sqref="AS145">
    <cfRule type="containsText" dxfId="1451" priority="1933" operator="containsText" text="4週6休以上4週7休未満">
      <formula>NOT(ISERROR(SEARCH("4週6休以上4週7休未満",AS145)))</formula>
    </cfRule>
    <cfRule type="containsText" dxfId="1450" priority="1934" operator="containsText" text="4週8休以上">
      <formula>NOT(ISERROR(SEARCH("4週8休以上",AS145)))</formula>
    </cfRule>
    <cfRule type="containsText" dxfId="1449" priority="1935" operator="containsText" text="4週7休以上4週8休未満">
      <formula>NOT(ISERROR(SEARCH("4週7休以上4週8休未満",AS145)))</formula>
    </cfRule>
  </conditionalFormatting>
  <conditionalFormatting sqref="AS145">
    <cfRule type="containsText" dxfId="1448" priority="1932" operator="containsText" text="4週6休未満">
      <formula>NOT(ISERROR(SEARCH("4週6休未満",AS145)))</formula>
    </cfRule>
  </conditionalFormatting>
  <conditionalFormatting sqref="AS153">
    <cfRule type="containsText" dxfId="1447" priority="1929" operator="containsText" text="4週6休以上4週7休未満">
      <formula>NOT(ISERROR(SEARCH("4週6休以上4週7休未満",AS153)))</formula>
    </cfRule>
    <cfRule type="containsText" dxfId="1446" priority="1930" operator="containsText" text="4週8休以上">
      <formula>NOT(ISERROR(SEARCH("4週8休以上",AS153)))</formula>
    </cfRule>
    <cfRule type="containsText" dxfId="1445" priority="1931" operator="containsText" text="4週7休以上4週8休未満">
      <formula>NOT(ISERROR(SEARCH("4週7休以上4週8休未満",AS153)))</formula>
    </cfRule>
  </conditionalFormatting>
  <conditionalFormatting sqref="AS153">
    <cfRule type="containsText" dxfId="1444" priority="1928" operator="containsText" text="4週6休未満">
      <formula>NOT(ISERROR(SEARCH("4週6休未満",AS153)))</formula>
    </cfRule>
  </conditionalFormatting>
  <conditionalFormatting sqref="AS161">
    <cfRule type="containsText" dxfId="1443" priority="1925" operator="containsText" text="4週6休以上4週7休未満">
      <formula>NOT(ISERROR(SEARCH("4週6休以上4週7休未満",AS161)))</formula>
    </cfRule>
    <cfRule type="containsText" dxfId="1442" priority="1926" operator="containsText" text="4週8休以上">
      <formula>NOT(ISERROR(SEARCH("4週8休以上",AS161)))</formula>
    </cfRule>
    <cfRule type="containsText" dxfId="1441" priority="1927" operator="containsText" text="4週7休以上4週8休未満">
      <formula>NOT(ISERROR(SEARCH("4週7休以上4週8休未満",AS161)))</formula>
    </cfRule>
  </conditionalFormatting>
  <conditionalFormatting sqref="AS161">
    <cfRule type="containsText" dxfId="1440" priority="1924" operator="containsText" text="4週6休未満">
      <formula>NOT(ISERROR(SEARCH("4週6休未満",AS161)))</formula>
    </cfRule>
  </conditionalFormatting>
  <conditionalFormatting sqref="AS169">
    <cfRule type="containsText" dxfId="1439" priority="1921" operator="containsText" text="4週6休以上4週7休未満">
      <formula>NOT(ISERROR(SEARCH("4週6休以上4週7休未満",AS169)))</formula>
    </cfRule>
    <cfRule type="containsText" dxfId="1438" priority="1922" operator="containsText" text="4週8休以上">
      <formula>NOT(ISERROR(SEARCH("4週8休以上",AS169)))</formula>
    </cfRule>
    <cfRule type="containsText" dxfId="1437" priority="1923" operator="containsText" text="4週7休以上4週8休未満">
      <formula>NOT(ISERROR(SEARCH("4週7休以上4週8休未満",AS169)))</formula>
    </cfRule>
  </conditionalFormatting>
  <conditionalFormatting sqref="AS169">
    <cfRule type="containsText" dxfId="1436" priority="1920" operator="containsText" text="4週6休未満">
      <formula>NOT(ISERROR(SEARCH("4週6休未満",AS169)))</formula>
    </cfRule>
  </conditionalFormatting>
  <conditionalFormatting sqref="AS177">
    <cfRule type="containsText" dxfId="1435" priority="1917" operator="containsText" text="4週6休以上4週7休未満">
      <formula>NOT(ISERROR(SEARCH("4週6休以上4週7休未満",AS177)))</formula>
    </cfRule>
    <cfRule type="containsText" dxfId="1434" priority="1918" operator="containsText" text="4週8休以上">
      <formula>NOT(ISERROR(SEARCH("4週8休以上",AS177)))</formula>
    </cfRule>
    <cfRule type="containsText" dxfId="1433" priority="1919" operator="containsText" text="4週7休以上4週8休未満">
      <formula>NOT(ISERROR(SEARCH("4週7休以上4週8休未満",AS177)))</formula>
    </cfRule>
  </conditionalFormatting>
  <conditionalFormatting sqref="AS177">
    <cfRule type="containsText" dxfId="1432" priority="1916" operator="containsText" text="4週6休未満">
      <formula>NOT(ISERROR(SEARCH("4週6休未満",AS177)))</formula>
    </cfRule>
  </conditionalFormatting>
  <conditionalFormatting sqref="AS185">
    <cfRule type="containsText" dxfId="1431" priority="1913" operator="containsText" text="4週6休以上4週7休未満">
      <formula>NOT(ISERROR(SEARCH("4週6休以上4週7休未満",AS185)))</formula>
    </cfRule>
    <cfRule type="containsText" dxfId="1430" priority="1914" operator="containsText" text="4週8休以上">
      <formula>NOT(ISERROR(SEARCH("4週8休以上",AS185)))</formula>
    </cfRule>
    <cfRule type="containsText" dxfId="1429" priority="1915" operator="containsText" text="4週7休以上4週8休未満">
      <formula>NOT(ISERROR(SEARCH("4週7休以上4週8休未満",AS185)))</formula>
    </cfRule>
  </conditionalFormatting>
  <conditionalFormatting sqref="AS185">
    <cfRule type="containsText" dxfId="1428" priority="1912" operator="containsText" text="4週6休未満">
      <formula>NOT(ISERROR(SEARCH("4週6休未満",AS185)))</formula>
    </cfRule>
  </conditionalFormatting>
  <conditionalFormatting sqref="AS193">
    <cfRule type="containsText" dxfId="1427" priority="1909" operator="containsText" text="4週6休以上4週7休未満">
      <formula>NOT(ISERROR(SEARCH("4週6休以上4週7休未満",AS193)))</formula>
    </cfRule>
    <cfRule type="containsText" dxfId="1426" priority="1910" operator="containsText" text="4週8休以上">
      <formula>NOT(ISERROR(SEARCH("4週8休以上",AS193)))</formula>
    </cfRule>
    <cfRule type="containsText" dxfId="1425" priority="1911" operator="containsText" text="4週7休以上4週8休未満">
      <formula>NOT(ISERROR(SEARCH("4週7休以上4週8休未満",AS193)))</formula>
    </cfRule>
  </conditionalFormatting>
  <conditionalFormatting sqref="AS193">
    <cfRule type="containsText" dxfId="1424" priority="1908" operator="containsText" text="4週6休未満">
      <formula>NOT(ISERROR(SEARCH("4週6休未満",AS193)))</formula>
    </cfRule>
  </conditionalFormatting>
  <conditionalFormatting sqref="AS201">
    <cfRule type="containsText" dxfId="1423" priority="1905" operator="containsText" text="4週6休以上4週7休未満">
      <formula>NOT(ISERROR(SEARCH("4週6休以上4週7休未満",AS201)))</formula>
    </cfRule>
    <cfRule type="containsText" dxfId="1422" priority="1906" operator="containsText" text="4週8休以上">
      <formula>NOT(ISERROR(SEARCH("4週8休以上",AS201)))</formula>
    </cfRule>
    <cfRule type="containsText" dxfId="1421" priority="1907" operator="containsText" text="4週7休以上4週8休未満">
      <formula>NOT(ISERROR(SEARCH("4週7休以上4週8休未満",AS201)))</formula>
    </cfRule>
  </conditionalFormatting>
  <conditionalFormatting sqref="AS201">
    <cfRule type="containsText" dxfId="1420" priority="1904" operator="containsText" text="4週6休未満">
      <formula>NOT(ISERROR(SEARCH("4週6休未満",AS201)))</formula>
    </cfRule>
  </conditionalFormatting>
  <conditionalFormatting sqref="BC26:BM26">
    <cfRule type="containsText" dxfId="1419" priority="1264" operator="containsText" text="日">
      <formula>NOT(ISERROR(SEARCH("日",BC26)))</formula>
    </cfRule>
    <cfRule type="containsText" dxfId="1418" priority="1265" operator="containsText" text="土">
      <formula>NOT(ISERROR(SEARCH("土",BC26)))</formula>
    </cfRule>
  </conditionalFormatting>
  <conditionalFormatting sqref="CY26:DI26">
    <cfRule type="containsText" dxfId="1417" priority="1" operator="containsText" text="日">
      <formula>NOT(ISERROR(SEARCH("日",CY26)))</formula>
    </cfRule>
    <cfRule type="containsText" dxfId="1416" priority="2" operator="containsText" text="土">
      <formula>NOT(ISERROR(SEARCH("土",CY26)))</formula>
    </cfRule>
  </conditionalFormatting>
  <conditionalFormatting sqref="BF7">
    <cfRule type="cellIs" dxfId="1415" priority="1896" operator="equal">
      <formula>"雨"</formula>
    </cfRule>
    <cfRule type="cellIs" dxfId="1414" priority="1897" operator="equal">
      <formula>"休"</formula>
    </cfRule>
  </conditionalFormatting>
  <conditionalFormatting sqref="CR2:CT2 CT207:CU207 CR208 CS208:CU210 CR211 CR214:CU218 CR11:CU17 CR206:CU206 CR222:CU1048576 CR21:CU24 CS18:CU19 CU20 CR29:CU32 CU28 CR37:CU40 CU36 CR45:CU48 CU44 CR53:CU56 CU52 CR61:CU64 CU60 CR69:CU72 CU68 CR77:CU80 CU76 CR85:CU88 CU84 CR93:CU96 CU92 CR101:CU104 CU100 CR109:CU109 CU108 CS25:CU27 CS33:CU35 CS41:CU43 CS49:CU51 CS57:CU59 CS65:CU67 CS73:CU75 CS81:CU83 CS89:CU91 CS97:CU99 CS105:CU107">
    <cfRule type="containsText" dxfId="1413" priority="1899" operator="containsText" text="4週6休以上4週7休未満">
      <formula>NOT(ISERROR(SEARCH("4週6休以上4週7休未満",CR2)))</formula>
    </cfRule>
    <cfRule type="containsText" dxfId="1412" priority="1900" operator="containsText" text="4週8休以上">
      <formula>NOT(ISERROR(SEARCH("4週8休以上",CR2)))</formula>
    </cfRule>
    <cfRule type="containsText" dxfId="1411" priority="1901" operator="containsText" text="4週7休以上4週8休未満">
      <formula>NOT(ISERROR(SEARCH("4週7休以上4週8休未満",CR2)))</formula>
    </cfRule>
  </conditionalFormatting>
  <conditionalFormatting sqref="CR3:CU4 CR5">
    <cfRule type="containsText" dxfId="1410" priority="1886" operator="containsText" text="4週6休未満">
      <formula>NOT(ISERROR(SEARCH("4週6休未満",CR3)))</formula>
    </cfRule>
    <cfRule type="containsText" dxfId="1409" priority="1887" operator="containsText" text="4週6休以上4週7休未満">
      <formula>NOT(ISERROR(SEARCH("4週6休以上4週7休未満",CR3)))</formula>
    </cfRule>
    <cfRule type="containsText" dxfId="1408" priority="1888" operator="containsText" text="4週8休以上">
      <formula>NOT(ISERROR(SEARCH("4週8休以上",CR3)))</formula>
    </cfRule>
    <cfRule type="containsText" dxfId="1407" priority="1889" operator="containsText" text="4週7休以上4週8休未満">
      <formula>NOT(ISERROR(SEARCH("4週7休以上4週8休未満",CR3)))</formula>
    </cfRule>
  </conditionalFormatting>
  <conditionalFormatting sqref="CR8:CU9 CR10">
    <cfRule type="containsText" dxfId="1406" priority="1891" operator="containsText" text="4週6休未満">
      <formula>NOT(ISERROR(SEARCH("4週6休未満",CR8)))</formula>
    </cfRule>
    <cfRule type="containsText" dxfId="1405" priority="1892" operator="containsText" text="4週6休以上4週7休未満">
      <formula>NOT(ISERROR(SEARCH("4週6休以上4週7休未満",CR8)))</formula>
    </cfRule>
    <cfRule type="containsText" dxfId="1404" priority="1893" operator="containsText" text="4週8休以上">
      <formula>NOT(ISERROR(SEARCH("4週8休以上",CR8)))</formula>
    </cfRule>
    <cfRule type="containsText" dxfId="1403" priority="1894" operator="containsText" text="4週7休以上4週8休未満">
      <formula>NOT(ISERROR(SEARCH("4週7休以上4週8休未満",CR8)))</formula>
    </cfRule>
  </conditionalFormatting>
  <conditionalFormatting sqref="CS211:CT213">
    <cfRule type="containsText" dxfId="1402" priority="1876" operator="containsText" text="4週6休未満">
      <formula>NOT(ISERROR(SEARCH("4週6休未満",CS211)))</formula>
    </cfRule>
    <cfRule type="containsText" dxfId="1401" priority="1877" operator="containsText" text="4週6休以上4週7休未満">
      <formula>NOT(ISERROR(SEARCH("4週6休以上4週7休未満",CS211)))</formula>
    </cfRule>
    <cfRule type="containsText" dxfId="1400" priority="1878" operator="containsText" text="4週8休以上">
      <formula>NOT(ISERROR(SEARCH("4週8休以上",CS211)))</formula>
    </cfRule>
    <cfRule type="containsText" dxfId="1399" priority="1879" operator="containsText" text="4週7休以上4週8休未満">
      <formula>NOT(ISERROR(SEARCH("4週7休以上4週8休未満",CS211)))</formula>
    </cfRule>
  </conditionalFormatting>
  <conditionalFormatting sqref="CS208:CU210 CR2:CT2 CT207:CU207 CR208 CR211 CR214:CU218 CR11:CU17 CR206:CU206 CR222:CU1048576 CR21:CU24 CS18:CU19 CU20 CR29:CU32 CU28 CR37:CU40 CU36 CR45:CU48 CU44 CR53:CU56 CU52 CR61:CU64 CU60 CR69:CU72 CU68 CR77:CU80 CU76 CR85:CU88 CU84 CR93:CU96 CU92 CR101:CU104 CU100 CR109:CU109 CU108 CS25:CU27 CS33:CU35 CS41:CU43 CS49:CU51 CS57:CU59 CS65:CU67 CS73:CU75 CS81:CU83 CS89:CU91 CS97:CU99 CS105:CU107">
    <cfRule type="containsText" dxfId="1398" priority="1898" operator="containsText" text="4週6休未満">
      <formula>NOT(ISERROR(SEARCH("4週6休未満",CR2)))</formula>
    </cfRule>
  </conditionalFormatting>
  <conditionalFormatting sqref="CU3:CU4">
    <cfRule type="containsText" dxfId="1397" priority="1890" operator="containsText" text="4週8休以上">
      <formula>NOT(ISERROR(SEARCH("4週8休以上",CU3)))</formula>
    </cfRule>
  </conditionalFormatting>
  <conditionalFormatting sqref="CU8:CU9">
    <cfRule type="containsText" dxfId="1396" priority="1895" operator="containsText" text="4週8休以上">
      <formula>NOT(ISERROR(SEARCH("4週8休以上",CU8)))</formula>
    </cfRule>
  </conditionalFormatting>
  <conditionalFormatting sqref="CU214:CU218 CU11:CU109 CU206:CU209 CU222:CU1048576">
    <cfRule type="containsText" dxfId="1395" priority="1902" operator="containsText" text="4週8休以上">
      <formula>NOT(ISERROR(SEARCH("4週8休以上",CU11)))</formula>
    </cfRule>
  </conditionalFormatting>
  <conditionalFormatting sqref="CU210:CU212">
    <cfRule type="containsText" dxfId="1394" priority="1885" operator="containsText" text="4週8休以上">
      <formula>NOT(ISERROR(SEARCH("4週8休以上",CU210)))</formula>
    </cfRule>
  </conditionalFormatting>
  <conditionalFormatting sqref="CU211:CU213">
    <cfRule type="containsText" dxfId="1393" priority="1881" operator="containsText" text="4週6休未満">
      <formula>NOT(ISERROR(SEARCH("4週6休未満",CU211)))</formula>
    </cfRule>
    <cfRule type="containsText" dxfId="1392" priority="1882" operator="containsText" text="4週6休以上4週7休未満">
      <formula>NOT(ISERROR(SEARCH("4週6休以上4週7休未満",CU211)))</formula>
    </cfRule>
    <cfRule type="containsText" dxfId="1391" priority="1883" operator="containsText" text="4週8休以上">
      <formula>NOT(ISERROR(SEARCH("4週8休以上",CU211)))</formula>
    </cfRule>
    <cfRule type="containsText" dxfId="1390" priority="1884" operator="containsText" text="4週7休以上4週8休未満">
      <formula>NOT(ISERROR(SEARCH("4週7休以上4週8休未満",CU211)))</formula>
    </cfRule>
  </conditionalFormatting>
  <conditionalFormatting sqref="CU213">
    <cfRule type="containsText" dxfId="1389" priority="1880" operator="containsText" text="4週8休以上">
      <formula>NOT(ISERROR(SEARCH("4週8休以上",CU213)))</formula>
    </cfRule>
  </conditionalFormatting>
  <conditionalFormatting sqref="BF7:BI7">
    <cfRule type="cellIs" dxfId="1388" priority="1875" operator="equal">
      <formula>""</formula>
    </cfRule>
  </conditionalFormatting>
  <conditionalFormatting sqref="BF16:CN16 BF24:CN24">
    <cfRule type="expression" dxfId="1387" priority="1903">
      <formula>OR(BF16="土",BF16="日")</formula>
    </cfRule>
  </conditionalFormatting>
  <conditionalFormatting sqref="BO15:BQ17">
    <cfRule type="expression" dxfId="1386" priority="1874">
      <formula>MONTH($D$14)=8</formula>
    </cfRule>
  </conditionalFormatting>
  <conditionalFormatting sqref="CE16:CN17">
    <cfRule type="expression" dxfId="1385" priority="1873">
      <formula>MONTH($D$14)=12</formula>
    </cfRule>
  </conditionalFormatting>
  <conditionalFormatting sqref="BO23:BQ27">
    <cfRule type="expression" dxfId="1384" priority="1872">
      <formula>MONTH($D$22)=8</formula>
    </cfRule>
  </conditionalFormatting>
  <conditionalFormatting sqref="CE24:CF27">
    <cfRule type="expression" dxfId="1383" priority="1871">
      <formula>MONTH($D$22)=12</formula>
    </cfRule>
  </conditionalFormatting>
  <conditionalFormatting sqref="CR110:CU112 CR117:CU120 CU116 CR125:CU128 CU124 CR133:CU136 CU132 CR141:CU144 CU140 CR149:CU152 CU148 CR157:CU160 CU156 CR165:CU168 CU164 CR173:CU176 CU172 CR181:CU184 CU180 CR189:CU192 CU188 CR197:CU200 CU196 CR205:CU205 CU204 CS113:CU115 CS121:CU123 CS129:CU131 CS137:CU139 CS145:CU147 CS153:CU155 CS161:CU163 CS169:CU171 CS177:CU179 CS185:CU187 CS193:CU195 CS201:CU203">
    <cfRule type="containsText" dxfId="1382" priority="1867" operator="containsText" text="4週6休以上4週7休未満">
      <formula>NOT(ISERROR(SEARCH("4週6休以上4週7休未満",CR110)))</formula>
    </cfRule>
    <cfRule type="containsText" dxfId="1381" priority="1868" operator="containsText" text="4週8休以上">
      <formula>NOT(ISERROR(SEARCH("4週8休以上",CR110)))</formula>
    </cfRule>
    <cfRule type="containsText" dxfId="1380" priority="1869" operator="containsText" text="4週7休以上4週8休未満">
      <formula>NOT(ISERROR(SEARCH("4週7休以上4週8休未満",CR110)))</formula>
    </cfRule>
  </conditionalFormatting>
  <conditionalFormatting sqref="CR110:CU112 CR117:CU120 CU116 CR125:CU128 CU124 CR133:CU136 CU132 CR141:CU144 CU140 CR149:CU152 CU148 CR157:CU160 CU156 CR165:CU168 CU164 CR173:CU176 CU172 CR181:CU184 CU180 CR189:CU192 CU188 CR197:CU200 CU196 CR205:CU205 CU204 CS113:CU115 CS121:CU123 CS129:CU131 CS137:CU139 CS145:CU147 CS153:CU155 CS161:CU163 CS169:CU171 CS177:CU179 CS185:CU187 CS193:CU195 CS201:CU203">
    <cfRule type="containsText" dxfId="1379" priority="1866" operator="containsText" text="4週6休未満">
      <formula>NOT(ISERROR(SEARCH("4週6休未満",CR110)))</formula>
    </cfRule>
  </conditionalFormatting>
  <conditionalFormatting sqref="CU110:CU205">
    <cfRule type="containsText" dxfId="1378" priority="1870" operator="containsText" text="4週8休以上">
      <formula>NOT(ISERROR(SEARCH("4週8休以上",CU110)))</formula>
    </cfRule>
  </conditionalFormatting>
  <conditionalFormatting sqref="BC20 CK20">
    <cfRule type="containsText" dxfId="1377" priority="1864" operator="containsText" text="日">
      <formula>NOT(ISERROR(SEARCH("日",BC20)))</formula>
    </cfRule>
    <cfRule type="containsText" dxfId="1376" priority="1865" operator="containsText" text="土">
      <formula>NOT(ISERROR(SEARCH("土",BC20)))</formula>
    </cfRule>
  </conditionalFormatting>
  <conditionalFormatting sqref="CS20">
    <cfRule type="containsText" dxfId="1375" priority="1860" operator="containsText" text="4週6休未満">
      <formula>NOT(ISERROR(SEARCH("4週6休未満",CS20)))</formula>
    </cfRule>
    <cfRule type="containsText" dxfId="1374" priority="1861" operator="containsText" text="4週6休以上4週7休未満">
      <formula>NOT(ISERROR(SEARCH("4週6休以上4週7休未満",CS20)))</formula>
    </cfRule>
    <cfRule type="containsText" dxfId="1373" priority="1862" operator="containsText" text="4週8休以上">
      <formula>NOT(ISERROR(SEARCH("4週8休以上",CS20)))</formula>
    </cfRule>
    <cfRule type="containsText" dxfId="1372" priority="1863" operator="containsText" text="4週7休以上4週8休未満">
      <formula>NOT(ISERROR(SEARCH("4週7休以上4週8休未満",CS20)))</formula>
    </cfRule>
  </conditionalFormatting>
  <conditionalFormatting sqref="CT20">
    <cfRule type="containsText" dxfId="1371" priority="1858" operator="containsText" text="4週8休以上">
      <formula>NOT(ISERROR(SEARCH("4週8休以上",CT20)))</formula>
    </cfRule>
    <cfRule type="containsText" dxfId="1370" priority="1859" operator="containsText" text="4週7休以上4週8休未満">
      <formula>NOT(ISERROR(SEARCH("4週7休以上4週8休未満",CT20)))</formula>
    </cfRule>
  </conditionalFormatting>
  <conditionalFormatting sqref="CT20">
    <cfRule type="containsText" dxfId="1369" priority="1856" operator="containsText" text="4週6休未満">
      <formula>NOT(ISERROR(SEARCH("4週6休未満",CT20)))</formula>
    </cfRule>
    <cfRule type="containsText" dxfId="1368" priority="1857" operator="containsText" text="4週6休以上4週7休未満">
      <formula>NOT(ISERROR(SEARCH("4週6休以上4週7休未満",CT20)))</formula>
    </cfRule>
  </conditionalFormatting>
  <conditionalFormatting sqref="BD191:BE192">
    <cfRule type="containsText" dxfId="1367" priority="1639" operator="containsText" text="日">
      <formula>NOT(ISERROR(SEARCH("日",BD191)))</formula>
    </cfRule>
    <cfRule type="containsText" dxfId="1366" priority="1640" operator="containsText" text="土">
      <formula>NOT(ISERROR(SEARCH("土",BD191)))</formula>
    </cfRule>
  </conditionalFormatting>
  <conditionalFormatting sqref="BD199:BE200">
    <cfRule type="containsText" dxfId="1365" priority="1629" operator="containsText" text="日">
      <formula>NOT(ISERROR(SEARCH("日",BD199)))</formula>
    </cfRule>
    <cfRule type="containsText" dxfId="1364" priority="1630" operator="containsText" text="土">
      <formula>NOT(ISERROR(SEARCH("土",BD199)))</formula>
    </cfRule>
  </conditionalFormatting>
  <conditionalFormatting sqref="CG25:CN25">
    <cfRule type="expression" dxfId="1363" priority="1855">
      <formula>MONTH($D$14)=12</formula>
    </cfRule>
  </conditionalFormatting>
  <conditionalFormatting sqref="BC191:BC192">
    <cfRule type="containsText" dxfId="1362" priority="1641" operator="containsText" text="日">
      <formula>NOT(ISERROR(SEARCH("日",BC191)))</formula>
    </cfRule>
    <cfRule type="containsText" dxfId="1361" priority="1642" operator="containsText" text="土">
      <formula>NOT(ISERROR(SEARCH("土",BC191)))</formula>
    </cfRule>
  </conditionalFormatting>
  <conditionalFormatting sqref="BC183:BC184">
    <cfRule type="containsText" dxfId="1360" priority="1651" operator="containsText" text="日">
      <formula>NOT(ISERROR(SEARCH("日",BC183)))</formula>
    </cfRule>
    <cfRule type="containsText" dxfId="1359" priority="1652" operator="containsText" text="土">
      <formula>NOT(ISERROR(SEARCH("土",BC183)))</formula>
    </cfRule>
  </conditionalFormatting>
  <conditionalFormatting sqref="BC28 CI28">
    <cfRule type="containsText" dxfId="1358" priority="1853" operator="containsText" text="日">
      <formula>NOT(ISERROR(SEARCH("日",BC28)))</formula>
    </cfRule>
    <cfRule type="containsText" dxfId="1357" priority="1854" operator="containsText" text="土">
      <formula>NOT(ISERROR(SEARCH("土",BC28)))</formula>
    </cfRule>
  </conditionalFormatting>
  <conditionalFormatting sqref="BC23:BC24">
    <cfRule type="containsText" dxfId="1356" priority="1851" operator="containsText" text="日">
      <formula>NOT(ISERROR(SEARCH("日",BC23)))</formula>
    </cfRule>
    <cfRule type="containsText" dxfId="1355" priority="1852" operator="containsText" text="土">
      <formula>NOT(ISERROR(SEARCH("土",BC23)))</formula>
    </cfRule>
  </conditionalFormatting>
  <conditionalFormatting sqref="BD23:BE24">
    <cfRule type="containsText" dxfId="1354" priority="1849" operator="containsText" text="日">
      <formula>NOT(ISERROR(SEARCH("日",BD23)))</formula>
    </cfRule>
    <cfRule type="containsText" dxfId="1353" priority="1850" operator="containsText" text="土">
      <formula>NOT(ISERROR(SEARCH("土",BD23)))</formula>
    </cfRule>
  </conditionalFormatting>
  <conditionalFormatting sqref="BF32:CN32">
    <cfRule type="expression" dxfId="1352" priority="1848">
      <formula>OR(BF32="土",BF32="日")</formula>
    </cfRule>
  </conditionalFormatting>
  <conditionalFormatting sqref="BO31:BQ33">
    <cfRule type="expression" dxfId="1351" priority="1847">
      <formula>MONTH($D$22)=8</formula>
    </cfRule>
  </conditionalFormatting>
  <conditionalFormatting sqref="CE32:CF33">
    <cfRule type="expression" dxfId="1350" priority="1846">
      <formula>MONTH($D$22)=12</formula>
    </cfRule>
  </conditionalFormatting>
  <conditionalFormatting sqref="CG33:CN33">
    <cfRule type="expression" dxfId="1349" priority="1845">
      <formula>MONTH($D$14)=12</formula>
    </cfRule>
  </conditionalFormatting>
  <conditionalFormatting sqref="BC36 CM36">
    <cfRule type="containsText" dxfId="1348" priority="1843" operator="containsText" text="日">
      <formula>NOT(ISERROR(SEARCH("日",BC36)))</formula>
    </cfRule>
    <cfRule type="containsText" dxfId="1347" priority="1844" operator="containsText" text="土">
      <formula>NOT(ISERROR(SEARCH("土",BC36)))</formula>
    </cfRule>
  </conditionalFormatting>
  <conditionalFormatting sqref="BC31:BC32">
    <cfRule type="containsText" dxfId="1346" priority="1841" operator="containsText" text="日">
      <formula>NOT(ISERROR(SEARCH("日",BC31)))</formula>
    </cfRule>
    <cfRule type="containsText" dxfId="1345" priority="1842" operator="containsText" text="土">
      <formula>NOT(ISERROR(SEARCH("土",BC31)))</formula>
    </cfRule>
  </conditionalFormatting>
  <conditionalFormatting sqref="BD31:BE32">
    <cfRule type="containsText" dxfId="1344" priority="1839" operator="containsText" text="日">
      <formula>NOT(ISERROR(SEARCH("日",BD31)))</formula>
    </cfRule>
    <cfRule type="containsText" dxfId="1343" priority="1840" operator="containsText" text="土">
      <formula>NOT(ISERROR(SEARCH("土",BD31)))</formula>
    </cfRule>
  </conditionalFormatting>
  <conditionalFormatting sqref="BF40:CN40">
    <cfRule type="expression" dxfId="1342" priority="1838">
      <formula>OR(BF40="土",BF40="日")</formula>
    </cfRule>
  </conditionalFormatting>
  <conditionalFormatting sqref="BO39:BQ41">
    <cfRule type="expression" dxfId="1341" priority="1837">
      <formula>MONTH($D$22)=8</formula>
    </cfRule>
  </conditionalFormatting>
  <conditionalFormatting sqref="CE40:CF43">
    <cfRule type="expression" dxfId="1340" priority="1836">
      <formula>MONTH($D$22)=12</formula>
    </cfRule>
  </conditionalFormatting>
  <conditionalFormatting sqref="CG41:CN41">
    <cfRule type="expression" dxfId="1339" priority="1835">
      <formula>MONTH($D$14)=12</formula>
    </cfRule>
  </conditionalFormatting>
  <conditionalFormatting sqref="BC44 CK44">
    <cfRule type="containsText" dxfId="1338" priority="1833" operator="containsText" text="日">
      <formula>NOT(ISERROR(SEARCH("日",BC44)))</formula>
    </cfRule>
    <cfRule type="containsText" dxfId="1337" priority="1834" operator="containsText" text="土">
      <formula>NOT(ISERROR(SEARCH("土",BC44)))</formula>
    </cfRule>
  </conditionalFormatting>
  <conditionalFormatting sqref="BC39:BC40">
    <cfRule type="containsText" dxfId="1336" priority="1831" operator="containsText" text="日">
      <formula>NOT(ISERROR(SEARCH("日",BC39)))</formula>
    </cfRule>
    <cfRule type="containsText" dxfId="1335" priority="1832" operator="containsText" text="土">
      <formula>NOT(ISERROR(SEARCH("土",BC39)))</formula>
    </cfRule>
  </conditionalFormatting>
  <conditionalFormatting sqref="BD39:BE40">
    <cfRule type="containsText" dxfId="1334" priority="1829" operator="containsText" text="日">
      <formula>NOT(ISERROR(SEARCH("日",BD39)))</formula>
    </cfRule>
    <cfRule type="containsText" dxfId="1333" priority="1830" operator="containsText" text="土">
      <formula>NOT(ISERROR(SEARCH("土",BD39)))</formula>
    </cfRule>
  </conditionalFormatting>
  <conditionalFormatting sqref="BF48:CN48">
    <cfRule type="expression" dxfId="1332" priority="1828">
      <formula>OR(BF48="土",BF48="日")</formula>
    </cfRule>
  </conditionalFormatting>
  <conditionalFormatting sqref="BO47:BQ51">
    <cfRule type="expression" dxfId="1331" priority="1827">
      <formula>MONTH($D$22)=8</formula>
    </cfRule>
  </conditionalFormatting>
  <conditionalFormatting sqref="CE48:CF49">
    <cfRule type="expression" dxfId="1330" priority="1826">
      <formula>MONTH($D$22)=12</formula>
    </cfRule>
  </conditionalFormatting>
  <conditionalFormatting sqref="CG49:CN49">
    <cfRule type="expression" dxfId="1329" priority="1825">
      <formula>MONTH($D$14)=12</formula>
    </cfRule>
  </conditionalFormatting>
  <conditionalFormatting sqref="BC52">
    <cfRule type="containsText" dxfId="1328" priority="1823" operator="containsText" text="日">
      <formula>NOT(ISERROR(SEARCH("日",BC52)))</formula>
    </cfRule>
    <cfRule type="containsText" dxfId="1327" priority="1824" operator="containsText" text="土">
      <formula>NOT(ISERROR(SEARCH("土",BC52)))</formula>
    </cfRule>
  </conditionalFormatting>
  <conditionalFormatting sqref="BC47:BC48">
    <cfRule type="containsText" dxfId="1326" priority="1821" operator="containsText" text="日">
      <formula>NOT(ISERROR(SEARCH("日",BC47)))</formula>
    </cfRule>
    <cfRule type="containsText" dxfId="1325" priority="1822" operator="containsText" text="土">
      <formula>NOT(ISERROR(SEARCH("土",BC47)))</formula>
    </cfRule>
  </conditionalFormatting>
  <conditionalFormatting sqref="BD47:BE48">
    <cfRule type="containsText" dxfId="1324" priority="1819" operator="containsText" text="日">
      <formula>NOT(ISERROR(SEARCH("日",BD47)))</formula>
    </cfRule>
    <cfRule type="containsText" dxfId="1323" priority="1820" operator="containsText" text="土">
      <formula>NOT(ISERROR(SEARCH("土",BD47)))</formula>
    </cfRule>
  </conditionalFormatting>
  <conditionalFormatting sqref="BF56:CN56">
    <cfRule type="expression" dxfId="1322" priority="1818">
      <formula>OR(BF56="土",BF56="日")</formula>
    </cfRule>
  </conditionalFormatting>
  <conditionalFormatting sqref="BO55:BQ57">
    <cfRule type="expression" dxfId="1321" priority="1817">
      <formula>MONTH($D$22)=8</formula>
    </cfRule>
  </conditionalFormatting>
  <conditionalFormatting sqref="CE56:CF59">
    <cfRule type="expression" dxfId="1320" priority="1816">
      <formula>MONTH($D$22)=12</formula>
    </cfRule>
  </conditionalFormatting>
  <conditionalFormatting sqref="CG57:CN57">
    <cfRule type="expression" dxfId="1319" priority="1815">
      <formula>MONTH($D$14)=12</formula>
    </cfRule>
  </conditionalFormatting>
  <conditionalFormatting sqref="CL60">
    <cfRule type="containsText" dxfId="1318" priority="1813" operator="containsText" text="日">
      <formula>NOT(ISERROR(SEARCH("日",CL60)))</formula>
    </cfRule>
    <cfRule type="containsText" dxfId="1317" priority="1814" operator="containsText" text="土">
      <formula>NOT(ISERROR(SEARCH("土",CL60)))</formula>
    </cfRule>
  </conditionalFormatting>
  <conditionalFormatting sqref="BC55:BC56">
    <cfRule type="containsText" dxfId="1316" priority="1811" operator="containsText" text="日">
      <formula>NOT(ISERROR(SEARCH("日",BC55)))</formula>
    </cfRule>
    <cfRule type="containsText" dxfId="1315" priority="1812" operator="containsText" text="土">
      <formula>NOT(ISERROR(SEARCH("土",BC55)))</formula>
    </cfRule>
  </conditionalFormatting>
  <conditionalFormatting sqref="BD55:BE56">
    <cfRule type="containsText" dxfId="1314" priority="1809" operator="containsText" text="日">
      <formula>NOT(ISERROR(SEARCH("日",BD55)))</formula>
    </cfRule>
    <cfRule type="containsText" dxfId="1313" priority="1810" operator="containsText" text="土">
      <formula>NOT(ISERROR(SEARCH("土",BD55)))</formula>
    </cfRule>
  </conditionalFormatting>
  <conditionalFormatting sqref="BF64:CN64">
    <cfRule type="expression" dxfId="1312" priority="1808">
      <formula>OR(BF64="土",BF64="日")</formula>
    </cfRule>
  </conditionalFormatting>
  <conditionalFormatting sqref="BO63:BQ67">
    <cfRule type="expression" dxfId="1311" priority="1807">
      <formula>MONTH($D$22)=8</formula>
    </cfRule>
  </conditionalFormatting>
  <conditionalFormatting sqref="CE64:CF67">
    <cfRule type="expression" dxfId="1310" priority="1806">
      <formula>MONTH($D$22)=12</formula>
    </cfRule>
  </conditionalFormatting>
  <conditionalFormatting sqref="CG65:CN65">
    <cfRule type="expression" dxfId="1309" priority="1805">
      <formula>MONTH($D$14)=12</formula>
    </cfRule>
  </conditionalFormatting>
  <conditionalFormatting sqref="BC68 CJ68">
    <cfRule type="containsText" dxfId="1308" priority="1803" operator="containsText" text="日">
      <formula>NOT(ISERROR(SEARCH("日",BC68)))</formula>
    </cfRule>
    <cfRule type="containsText" dxfId="1307" priority="1804" operator="containsText" text="土">
      <formula>NOT(ISERROR(SEARCH("土",BC68)))</formula>
    </cfRule>
  </conditionalFormatting>
  <conditionalFormatting sqref="BC63:BC64">
    <cfRule type="containsText" dxfId="1306" priority="1801" operator="containsText" text="日">
      <formula>NOT(ISERROR(SEARCH("日",BC63)))</formula>
    </cfRule>
    <cfRule type="containsText" dxfId="1305" priority="1802" operator="containsText" text="土">
      <formula>NOT(ISERROR(SEARCH("土",BC63)))</formula>
    </cfRule>
  </conditionalFormatting>
  <conditionalFormatting sqref="BD63:BE64">
    <cfRule type="containsText" dxfId="1304" priority="1799" operator="containsText" text="日">
      <formula>NOT(ISERROR(SEARCH("日",BD63)))</formula>
    </cfRule>
    <cfRule type="containsText" dxfId="1303" priority="1800" operator="containsText" text="土">
      <formula>NOT(ISERROR(SEARCH("土",BD63)))</formula>
    </cfRule>
  </conditionalFormatting>
  <conditionalFormatting sqref="BF72:CN72">
    <cfRule type="expression" dxfId="1302" priority="1798">
      <formula>OR(BF72="土",BF72="日")</formula>
    </cfRule>
  </conditionalFormatting>
  <conditionalFormatting sqref="BO71:BQ73">
    <cfRule type="expression" dxfId="1301" priority="1797">
      <formula>MONTH($D$22)=8</formula>
    </cfRule>
  </conditionalFormatting>
  <conditionalFormatting sqref="CE72:CF73">
    <cfRule type="expression" dxfId="1300" priority="1796">
      <formula>MONTH($D$22)=12</formula>
    </cfRule>
  </conditionalFormatting>
  <conditionalFormatting sqref="CG73:CN75">
    <cfRule type="expression" dxfId="1299" priority="1795">
      <formula>MONTH($D$14)=12</formula>
    </cfRule>
  </conditionalFormatting>
  <conditionalFormatting sqref="BC76 CN76">
    <cfRule type="containsText" dxfId="1298" priority="1793" operator="containsText" text="日">
      <formula>NOT(ISERROR(SEARCH("日",BC76)))</formula>
    </cfRule>
    <cfRule type="containsText" dxfId="1297" priority="1794" operator="containsText" text="土">
      <formula>NOT(ISERROR(SEARCH("土",BC76)))</formula>
    </cfRule>
  </conditionalFormatting>
  <conditionalFormatting sqref="BC71:BC72">
    <cfRule type="containsText" dxfId="1296" priority="1791" operator="containsText" text="日">
      <formula>NOT(ISERROR(SEARCH("日",BC71)))</formula>
    </cfRule>
    <cfRule type="containsText" dxfId="1295" priority="1792" operator="containsText" text="土">
      <formula>NOT(ISERROR(SEARCH("土",BC71)))</formula>
    </cfRule>
  </conditionalFormatting>
  <conditionalFormatting sqref="BD71:BE72">
    <cfRule type="containsText" dxfId="1294" priority="1789" operator="containsText" text="日">
      <formula>NOT(ISERROR(SEARCH("日",BD71)))</formula>
    </cfRule>
    <cfRule type="containsText" dxfId="1293" priority="1790" operator="containsText" text="土">
      <formula>NOT(ISERROR(SEARCH("土",BD71)))</formula>
    </cfRule>
  </conditionalFormatting>
  <conditionalFormatting sqref="BF80:CN80">
    <cfRule type="expression" dxfId="1292" priority="1788">
      <formula>OR(BF80="土",BF80="日")</formula>
    </cfRule>
  </conditionalFormatting>
  <conditionalFormatting sqref="BO79:BQ81">
    <cfRule type="expression" dxfId="1291" priority="1787">
      <formula>MONTH($D$22)=8</formula>
    </cfRule>
  </conditionalFormatting>
  <conditionalFormatting sqref="CE80:CF81">
    <cfRule type="expression" dxfId="1290" priority="1786">
      <formula>MONTH($D$22)=12</formula>
    </cfRule>
  </conditionalFormatting>
  <conditionalFormatting sqref="CG81:CN81">
    <cfRule type="expression" dxfId="1289" priority="1785">
      <formula>MONTH($D$14)=12</formula>
    </cfRule>
  </conditionalFormatting>
  <conditionalFormatting sqref="CL84">
    <cfRule type="containsText" dxfId="1288" priority="1783" operator="containsText" text="日">
      <formula>NOT(ISERROR(SEARCH("日",CL84)))</formula>
    </cfRule>
    <cfRule type="containsText" dxfId="1287" priority="1784" operator="containsText" text="土">
      <formula>NOT(ISERROR(SEARCH("土",CL84)))</formula>
    </cfRule>
  </conditionalFormatting>
  <conditionalFormatting sqref="BC79:BC80">
    <cfRule type="containsText" dxfId="1286" priority="1781" operator="containsText" text="日">
      <formula>NOT(ISERROR(SEARCH("日",BC79)))</formula>
    </cfRule>
    <cfRule type="containsText" dxfId="1285" priority="1782" operator="containsText" text="土">
      <formula>NOT(ISERROR(SEARCH("土",BC79)))</formula>
    </cfRule>
  </conditionalFormatting>
  <conditionalFormatting sqref="BD79:BE80">
    <cfRule type="containsText" dxfId="1284" priority="1779" operator="containsText" text="日">
      <formula>NOT(ISERROR(SEARCH("日",BD79)))</formula>
    </cfRule>
    <cfRule type="containsText" dxfId="1283" priority="1780" operator="containsText" text="土">
      <formula>NOT(ISERROR(SEARCH("土",BD79)))</formula>
    </cfRule>
  </conditionalFormatting>
  <conditionalFormatting sqref="BF88:CN88">
    <cfRule type="expression" dxfId="1282" priority="1778">
      <formula>OR(BF88="土",BF88="日")</formula>
    </cfRule>
  </conditionalFormatting>
  <conditionalFormatting sqref="BO87:BQ91">
    <cfRule type="expression" dxfId="1281" priority="1777">
      <formula>MONTH($D$22)=8</formula>
    </cfRule>
  </conditionalFormatting>
  <conditionalFormatting sqref="CE88:CF91">
    <cfRule type="expression" dxfId="1280" priority="1776">
      <formula>MONTH($D$22)=12</formula>
    </cfRule>
  </conditionalFormatting>
  <conditionalFormatting sqref="CG89:CN89">
    <cfRule type="expression" dxfId="1279" priority="1775">
      <formula>MONTH($D$14)=12</formula>
    </cfRule>
  </conditionalFormatting>
  <conditionalFormatting sqref="BC92 CJ92">
    <cfRule type="containsText" dxfId="1278" priority="1773" operator="containsText" text="日">
      <formula>NOT(ISERROR(SEARCH("日",BC92)))</formula>
    </cfRule>
    <cfRule type="containsText" dxfId="1277" priority="1774" operator="containsText" text="土">
      <formula>NOT(ISERROR(SEARCH("土",BC92)))</formula>
    </cfRule>
  </conditionalFormatting>
  <conditionalFormatting sqref="BC87:BC88">
    <cfRule type="containsText" dxfId="1276" priority="1771" operator="containsText" text="日">
      <formula>NOT(ISERROR(SEARCH("日",BC87)))</formula>
    </cfRule>
    <cfRule type="containsText" dxfId="1275" priority="1772" operator="containsText" text="土">
      <formula>NOT(ISERROR(SEARCH("土",BC87)))</formula>
    </cfRule>
  </conditionalFormatting>
  <conditionalFormatting sqref="BD87:BE88">
    <cfRule type="containsText" dxfId="1274" priority="1769" operator="containsText" text="日">
      <formula>NOT(ISERROR(SEARCH("日",BD87)))</formula>
    </cfRule>
    <cfRule type="containsText" dxfId="1273" priority="1770" operator="containsText" text="土">
      <formula>NOT(ISERROR(SEARCH("土",BD87)))</formula>
    </cfRule>
  </conditionalFormatting>
  <conditionalFormatting sqref="BF96:CN96">
    <cfRule type="expression" dxfId="1272" priority="1768">
      <formula>OR(BF96="土",BF96="日")</formula>
    </cfRule>
  </conditionalFormatting>
  <conditionalFormatting sqref="BO95:BQ97">
    <cfRule type="expression" dxfId="1271" priority="1767">
      <formula>MONTH($D$22)=8</formula>
    </cfRule>
  </conditionalFormatting>
  <conditionalFormatting sqref="CE96:CF97">
    <cfRule type="expression" dxfId="1270" priority="1766">
      <formula>MONTH($D$22)=12</formula>
    </cfRule>
  </conditionalFormatting>
  <conditionalFormatting sqref="CG97:CN97">
    <cfRule type="expression" dxfId="1269" priority="1765">
      <formula>MONTH($D$14)=12</formula>
    </cfRule>
  </conditionalFormatting>
  <conditionalFormatting sqref="BC100 CN100">
    <cfRule type="containsText" dxfId="1268" priority="1763" operator="containsText" text="日">
      <formula>NOT(ISERROR(SEARCH("日",BC100)))</formula>
    </cfRule>
    <cfRule type="containsText" dxfId="1267" priority="1764" operator="containsText" text="土">
      <formula>NOT(ISERROR(SEARCH("土",BC100)))</formula>
    </cfRule>
  </conditionalFormatting>
  <conditionalFormatting sqref="BC95:BC96">
    <cfRule type="containsText" dxfId="1266" priority="1761" operator="containsText" text="日">
      <formula>NOT(ISERROR(SEARCH("日",BC95)))</formula>
    </cfRule>
    <cfRule type="containsText" dxfId="1265" priority="1762" operator="containsText" text="土">
      <formula>NOT(ISERROR(SEARCH("土",BC95)))</formula>
    </cfRule>
  </conditionalFormatting>
  <conditionalFormatting sqref="BD95:BE96">
    <cfRule type="containsText" dxfId="1264" priority="1759" operator="containsText" text="日">
      <formula>NOT(ISERROR(SEARCH("日",BD95)))</formula>
    </cfRule>
    <cfRule type="containsText" dxfId="1263" priority="1760" operator="containsText" text="土">
      <formula>NOT(ISERROR(SEARCH("土",BD95)))</formula>
    </cfRule>
  </conditionalFormatting>
  <conditionalFormatting sqref="BF104:CN104">
    <cfRule type="expression" dxfId="1262" priority="1758">
      <formula>OR(BF104="土",BF104="日")</formula>
    </cfRule>
  </conditionalFormatting>
  <conditionalFormatting sqref="BO103:BQ104">
    <cfRule type="expression" dxfId="1261" priority="1757">
      <formula>MONTH($D$22)=8</formula>
    </cfRule>
  </conditionalFormatting>
  <conditionalFormatting sqref="CE104:CF105">
    <cfRule type="expression" dxfId="1260" priority="1756">
      <formula>MONTH($D$22)=12</formula>
    </cfRule>
  </conditionalFormatting>
  <conditionalFormatting sqref="CG105:CN105">
    <cfRule type="expression" dxfId="1259" priority="1755">
      <formula>MONTH($D$14)=12</formula>
    </cfRule>
  </conditionalFormatting>
  <conditionalFormatting sqref="BC108 CN108">
    <cfRule type="containsText" dxfId="1258" priority="1753" operator="containsText" text="日">
      <formula>NOT(ISERROR(SEARCH("日",BC108)))</formula>
    </cfRule>
    <cfRule type="containsText" dxfId="1257" priority="1754" operator="containsText" text="土">
      <formula>NOT(ISERROR(SEARCH("土",BC108)))</formula>
    </cfRule>
  </conditionalFormatting>
  <conditionalFormatting sqref="BC103:BC104">
    <cfRule type="containsText" dxfId="1256" priority="1751" operator="containsText" text="日">
      <formula>NOT(ISERROR(SEARCH("日",BC103)))</formula>
    </cfRule>
    <cfRule type="containsText" dxfId="1255" priority="1752" operator="containsText" text="土">
      <formula>NOT(ISERROR(SEARCH("土",BC103)))</formula>
    </cfRule>
  </conditionalFormatting>
  <conditionalFormatting sqref="BD103:BE104">
    <cfRule type="containsText" dxfId="1254" priority="1749" operator="containsText" text="日">
      <formula>NOT(ISERROR(SEARCH("日",BD103)))</formula>
    </cfRule>
    <cfRule type="containsText" dxfId="1253" priority="1750" operator="containsText" text="土">
      <formula>NOT(ISERROR(SEARCH("土",BD103)))</formula>
    </cfRule>
  </conditionalFormatting>
  <conditionalFormatting sqref="BF112:CN112">
    <cfRule type="expression" dxfId="1252" priority="1748">
      <formula>OR(BF112="土",BF112="日")</formula>
    </cfRule>
  </conditionalFormatting>
  <conditionalFormatting sqref="BO111:BQ115">
    <cfRule type="expression" dxfId="1251" priority="1747">
      <formula>MONTH($D$22)=8</formula>
    </cfRule>
  </conditionalFormatting>
  <conditionalFormatting sqref="CE112:CF115">
    <cfRule type="expression" dxfId="1250" priority="1746">
      <formula>MONTH($D$22)=12</formula>
    </cfRule>
  </conditionalFormatting>
  <conditionalFormatting sqref="CG113:CN115">
    <cfRule type="expression" dxfId="1249" priority="1745">
      <formula>MONTH($D$14)=12</formula>
    </cfRule>
  </conditionalFormatting>
  <conditionalFormatting sqref="BC116 CK116">
    <cfRule type="containsText" dxfId="1248" priority="1743" operator="containsText" text="日">
      <formula>NOT(ISERROR(SEARCH("日",BC116)))</formula>
    </cfRule>
    <cfRule type="containsText" dxfId="1247" priority="1744" operator="containsText" text="土">
      <formula>NOT(ISERROR(SEARCH("土",BC116)))</formula>
    </cfRule>
  </conditionalFormatting>
  <conditionalFormatting sqref="BC111:BC112">
    <cfRule type="containsText" dxfId="1246" priority="1741" operator="containsText" text="日">
      <formula>NOT(ISERROR(SEARCH("日",BC111)))</formula>
    </cfRule>
    <cfRule type="containsText" dxfId="1245" priority="1742" operator="containsText" text="土">
      <formula>NOT(ISERROR(SEARCH("土",BC111)))</formula>
    </cfRule>
  </conditionalFormatting>
  <conditionalFormatting sqref="BD111:BE112">
    <cfRule type="containsText" dxfId="1244" priority="1739" operator="containsText" text="日">
      <formula>NOT(ISERROR(SEARCH("日",BD111)))</formula>
    </cfRule>
    <cfRule type="containsText" dxfId="1243" priority="1740" operator="containsText" text="土">
      <formula>NOT(ISERROR(SEARCH("土",BD111)))</formula>
    </cfRule>
  </conditionalFormatting>
  <conditionalFormatting sqref="BF120:CN120">
    <cfRule type="expression" dxfId="1242" priority="1738">
      <formula>OR(BF120="土",BF120="日")</formula>
    </cfRule>
  </conditionalFormatting>
  <conditionalFormatting sqref="BO119:BQ123">
    <cfRule type="expression" dxfId="1241" priority="1737">
      <formula>MONTH($D$22)=8</formula>
    </cfRule>
  </conditionalFormatting>
  <conditionalFormatting sqref="CE120:CF123">
    <cfRule type="expression" dxfId="1240" priority="1736">
      <formula>MONTH($D$22)=12</formula>
    </cfRule>
  </conditionalFormatting>
  <conditionalFormatting sqref="CG121:CN123">
    <cfRule type="expression" dxfId="1239" priority="1735">
      <formula>MONTH($D$14)=12</formula>
    </cfRule>
  </conditionalFormatting>
  <conditionalFormatting sqref="BC124 CI124">
    <cfRule type="containsText" dxfId="1238" priority="1733" operator="containsText" text="日">
      <formula>NOT(ISERROR(SEARCH("日",BC124)))</formula>
    </cfRule>
    <cfRule type="containsText" dxfId="1237" priority="1734" operator="containsText" text="土">
      <formula>NOT(ISERROR(SEARCH("土",BC124)))</formula>
    </cfRule>
  </conditionalFormatting>
  <conditionalFormatting sqref="BC119:BC120">
    <cfRule type="containsText" dxfId="1236" priority="1731" operator="containsText" text="日">
      <formula>NOT(ISERROR(SEARCH("日",BC119)))</formula>
    </cfRule>
    <cfRule type="containsText" dxfId="1235" priority="1732" operator="containsText" text="土">
      <formula>NOT(ISERROR(SEARCH("土",BC119)))</formula>
    </cfRule>
  </conditionalFormatting>
  <conditionalFormatting sqref="BD119:BE120">
    <cfRule type="containsText" dxfId="1234" priority="1729" operator="containsText" text="日">
      <formula>NOT(ISERROR(SEARCH("日",BD119)))</formula>
    </cfRule>
    <cfRule type="containsText" dxfId="1233" priority="1730" operator="containsText" text="土">
      <formula>NOT(ISERROR(SEARCH("土",BD119)))</formula>
    </cfRule>
  </conditionalFormatting>
  <conditionalFormatting sqref="BF128:CN128">
    <cfRule type="expression" dxfId="1232" priority="1728">
      <formula>OR(BF128="土",BF128="日")</formula>
    </cfRule>
  </conditionalFormatting>
  <conditionalFormatting sqref="BO127:BQ131">
    <cfRule type="expression" dxfId="1231" priority="1727">
      <formula>MONTH($D$22)=8</formula>
    </cfRule>
  </conditionalFormatting>
  <conditionalFormatting sqref="CE128:CF131">
    <cfRule type="expression" dxfId="1230" priority="1726">
      <formula>MONTH($D$22)=12</formula>
    </cfRule>
  </conditionalFormatting>
  <conditionalFormatting sqref="CG129:CN131">
    <cfRule type="expression" dxfId="1229" priority="1725">
      <formula>MONTH($D$14)=12</formula>
    </cfRule>
  </conditionalFormatting>
  <conditionalFormatting sqref="BC132 CM132">
    <cfRule type="containsText" dxfId="1228" priority="1723" operator="containsText" text="日">
      <formula>NOT(ISERROR(SEARCH("日",BC132)))</formula>
    </cfRule>
    <cfRule type="containsText" dxfId="1227" priority="1724" operator="containsText" text="土">
      <formula>NOT(ISERROR(SEARCH("土",BC132)))</formula>
    </cfRule>
  </conditionalFormatting>
  <conditionalFormatting sqref="BC127:BC128">
    <cfRule type="containsText" dxfId="1226" priority="1721" operator="containsText" text="日">
      <formula>NOT(ISERROR(SEARCH("日",BC127)))</formula>
    </cfRule>
    <cfRule type="containsText" dxfId="1225" priority="1722" operator="containsText" text="土">
      <formula>NOT(ISERROR(SEARCH("土",BC127)))</formula>
    </cfRule>
  </conditionalFormatting>
  <conditionalFormatting sqref="BD127:BE128">
    <cfRule type="containsText" dxfId="1224" priority="1719" operator="containsText" text="日">
      <formula>NOT(ISERROR(SEARCH("日",BD127)))</formula>
    </cfRule>
    <cfRule type="containsText" dxfId="1223" priority="1720" operator="containsText" text="土">
      <formula>NOT(ISERROR(SEARCH("土",BD127)))</formula>
    </cfRule>
  </conditionalFormatting>
  <conditionalFormatting sqref="BF136:CN136">
    <cfRule type="expression" dxfId="1222" priority="1718">
      <formula>OR(BF136="土",BF136="日")</formula>
    </cfRule>
  </conditionalFormatting>
  <conditionalFormatting sqref="BO135:BQ139">
    <cfRule type="expression" dxfId="1221" priority="1717">
      <formula>MONTH($D$22)=8</formula>
    </cfRule>
  </conditionalFormatting>
  <conditionalFormatting sqref="CE136:CF139">
    <cfRule type="expression" dxfId="1220" priority="1716">
      <formula>MONTH($D$22)=12</formula>
    </cfRule>
  </conditionalFormatting>
  <conditionalFormatting sqref="CG137:CN139">
    <cfRule type="expression" dxfId="1219" priority="1715">
      <formula>MONTH($D$14)=12</formula>
    </cfRule>
  </conditionalFormatting>
  <conditionalFormatting sqref="BC140 CK140">
    <cfRule type="containsText" dxfId="1218" priority="1713" operator="containsText" text="日">
      <formula>NOT(ISERROR(SEARCH("日",BC140)))</formula>
    </cfRule>
    <cfRule type="containsText" dxfId="1217" priority="1714" operator="containsText" text="土">
      <formula>NOT(ISERROR(SEARCH("土",BC140)))</formula>
    </cfRule>
  </conditionalFormatting>
  <conditionalFormatting sqref="BC135:BC136">
    <cfRule type="containsText" dxfId="1216" priority="1711" operator="containsText" text="日">
      <formula>NOT(ISERROR(SEARCH("日",BC135)))</formula>
    </cfRule>
    <cfRule type="containsText" dxfId="1215" priority="1712" operator="containsText" text="土">
      <formula>NOT(ISERROR(SEARCH("土",BC135)))</formula>
    </cfRule>
  </conditionalFormatting>
  <conditionalFormatting sqref="BD135:BE136">
    <cfRule type="containsText" dxfId="1214" priority="1709" operator="containsText" text="日">
      <formula>NOT(ISERROR(SEARCH("日",BD135)))</formula>
    </cfRule>
    <cfRule type="containsText" dxfId="1213" priority="1710" operator="containsText" text="土">
      <formula>NOT(ISERROR(SEARCH("土",BD135)))</formula>
    </cfRule>
  </conditionalFormatting>
  <conditionalFormatting sqref="BF144:CN144">
    <cfRule type="expression" dxfId="1212" priority="1708">
      <formula>OR(BF144="土",BF144="日")</formula>
    </cfRule>
  </conditionalFormatting>
  <conditionalFormatting sqref="BO143:BQ147">
    <cfRule type="expression" dxfId="1211" priority="1707">
      <formula>MONTH($D$22)=8</formula>
    </cfRule>
  </conditionalFormatting>
  <conditionalFormatting sqref="CE144:CF147">
    <cfRule type="expression" dxfId="1210" priority="1706">
      <formula>MONTH($D$22)=12</formula>
    </cfRule>
  </conditionalFormatting>
  <conditionalFormatting sqref="CG145:CN147">
    <cfRule type="expression" dxfId="1209" priority="1705">
      <formula>MONTH($D$14)=12</formula>
    </cfRule>
  </conditionalFormatting>
  <conditionalFormatting sqref="BC148">
    <cfRule type="containsText" dxfId="1208" priority="1703" operator="containsText" text="日">
      <formula>NOT(ISERROR(SEARCH("日",BC148)))</formula>
    </cfRule>
    <cfRule type="containsText" dxfId="1207" priority="1704" operator="containsText" text="土">
      <formula>NOT(ISERROR(SEARCH("土",BC148)))</formula>
    </cfRule>
  </conditionalFormatting>
  <conditionalFormatting sqref="BC143:BC144">
    <cfRule type="containsText" dxfId="1206" priority="1701" operator="containsText" text="日">
      <formula>NOT(ISERROR(SEARCH("日",BC143)))</formula>
    </cfRule>
    <cfRule type="containsText" dxfId="1205" priority="1702" operator="containsText" text="土">
      <formula>NOT(ISERROR(SEARCH("土",BC143)))</formula>
    </cfRule>
  </conditionalFormatting>
  <conditionalFormatting sqref="BD143:BE144">
    <cfRule type="containsText" dxfId="1204" priority="1699" operator="containsText" text="日">
      <formula>NOT(ISERROR(SEARCH("日",BD143)))</formula>
    </cfRule>
    <cfRule type="containsText" dxfId="1203" priority="1700" operator="containsText" text="土">
      <formula>NOT(ISERROR(SEARCH("土",BD143)))</formula>
    </cfRule>
  </conditionalFormatting>
  <conditionalFormatting sqref="BF152:CN152">
    <cfRule type="expression" dxfId="1202" priority="1698">
      <formula>OR(BF152="土",BF152="日")</formula>
    </cfRule>
  </conditionalFormatting>
  <conditionalFormatting sqref="BO151:BQ155">
    <cfRule type="expression" dxfId="1201" priority="1697">
      <formula>MONTH($D$22)=8</formula>
    </cfRule>
  </conditionalFormatting>
  <conditionalFormatting sqref="CE152:CF155">
    <cfRule type="expression" dxfId="1200" priority="1696">
      <formula>MONTH($D$22)=12</formula>
    </cfRule>
  </conditionalFormatting>
  <conditionalFormatting sqref="CG153:CN155">
    <cfRule type="expression" dxfId="1199" priority="1695">
      <formula>MONTH($D$14)=12</formula>
    </cfRule>
  </conditionalFormatting>
  <conditionalFormatting sqref="CL156">
    <cfRule type="containsText" dxfId="1198" priority="1693" operator="containsText" text="日">
      <formula>NOT(ISERROR(SEARCH("日",CL156)))</formula>
    </cfRule>
    <cfRule type="containsText" dxfId="1197" priority="1694" operator="containsText" text="土">
      <formula>NOT(ISERROR(SEARCH("土",CL156)))</formula>
    </cfRule>
  </conditionalFormatting>
  <conditionalFormatting sqref="BC151:BC152">
    <cfRule type="containsText" dxfId="1196" priority="1691" operator="containsText" text="日">
      <formula>NOT(ISERROR(SEARCH("日",BC151)))</formula>
    </cfRule>
    <cfRule type="containsText" dxfId="1195" priority="1692" operator="containsText" text="土">
      <formula>NOT(ISERROR(SEARCH("土",BC151)))</formula>
    </cfRule>
  </conditionalFormatting>
  <conditionalFormatting sqref="BD151:BE152">
    <cfRule type="containsText" dxfId="1194" priority="1689" operator="containsText" text="日">
      <formula>NOT(ISERROR(SEARCH("日",BD151)))</formula>
    </cfRule>
    <cfRule type="containsText" dxfId="1193" priority="1690" operator="containsText" text="土">
      <formula>NOT(ISERROR(SEARCH("土",BD151)))</formula>
    </cfRule>
  </conditionalFormatting>
  <conditionalFormatting sqref="BF160:CN160">
    <cfRule type="expression" dxfId="1192" priority="1688">
      <formula>OR(BF160="土",BF160="日")</formula>
    </cfRule>
  </conditionalFormatting>
  <conditionalFormatting sqref="BO159:BQ163">
    <cfRule type="expression" dxfId="1191" priority="1687">
      <formula>MONTH($D$22)=8</formula>
    </cfRule>
  </conditionalFormatting>
  <conditionalFormatting sqref="CE160:CF163">
    <cfRule type="expression" dxfId="1190" priority="1686">
      <formula>MONTH($D$22)=12</formula>
    </cfRule>
  </conditionalFormatting>
  <conditionalFormatting sqref="CG161:CN163">
    <cfRule type="expression" dxfId="1189" priority="1685">
      <formula>MONTH($D$14)=12</formula>
    </cfRule>
  </conditionalFormatting>
  <conditionalFormatting sqref="BC164 CJ164">
    <cfRule type="containsText" dxfId="1188" priority="1683" operator="containsText" text="日">
      <formula>NOT(ISERROR(SEARCH("日",BC164)))</formula>
    </cfRule>
    <cfRule type="containsText" dxfId="1187" priority="1684" operator="containsText" text="土">
      <formula>NOT(ISERROR(SEARCH("土",BC164)))</formula>
    </cfRule>
  </conditionalFormatting>
  <conditionalFormatting sqref="BC159:BC160">
    <cfRule type="containsText" dxfId="1186" priority="1681" operator="containsText" text="日">
      <formula>NOT(ISERROR(SEARCH("日",BC159)))</formula>
    </cfRule>
    <cfRule type="containsText" dxfId="1185" priority="1682" operator="containsText" text="土">
      <formula>NOT(ISERROR(SEARCH("土",BC159)))</formula>
    </cfRule>
  </conditionalFormatting>
  <conditionalFormatting sqref="BD159:BE160">
    <cfRule type="containsText" dxfId="1184" priority="1679" operator="containsText" text="日">
      <formula>NOT(ISERROR(SEARCH("日",BD159)))</formula>
    </cfRule>
    <cfRule type="containsText" dxfId="1183" priority="1680" operator="containsText" text="土">
      <formula>NOT(ISERROR(SEARCH("土",BD159)))</formula>
    </cfRule>
  </conditionalFormatting>
  <conditionalFormatting sqref="BF168:CN168">
    <cfRule type="expression" dxfId="1182" priority="1678">
      <formula>OR(BF168="土",BF168="日")</formula>
    </cfRule>
  </conditionalFormatting>
  <conditionalFormatting sqref="BO167:BQ171">
    <cfRule type="expression" dxfId="1181" priority="1677">
      <formula>MONTH($D$22)=8</formula>
    </cfRule>
  </conditionalFormatting>
  <conditionalFormatting sqref="CE168:CF171">
    <cfRule type="expression" dxfId="1180" priority="1676">
      <formula>MONTH($D$22)=12</formula>
    </cfRule>
  </conditionalFormatting>
  <conditionalFormatting sqref="CG169:CN171">
    <cfRule type="expression" dxfId="1179" priority="1675">
      <formula>MONTH($D$14)=12</formula>
    </cfRule>
  </conditionalFormatting>
  <conditionalFormatting sqref="BC172 CN172">
    <cfRule type="containsText" dxfId="1178" priority="1673" operator="containsText" text="日">
      <formula>NOT(ISERROR(SEARCH("日",BC172)))</formula>
    </cfRule>
    <cfRule type="containsText" dxfId="1177" priority="1674" operator="containsText" text="土">
      <formula>NOT(ISERROR(SEARCH("土",BC172)))</formula>
    </cfRule>
  </conditionalFormatting>
  <conditionalFormatting sqref="BC167:BC168">
    <cfRule type="containsText" dxfId="1176" priority="1671" operator="containsText" text="日">
      <formula>NOT(ISERROR(SEARCH("日",BC167)))</formula>
    </cfRule>
    <cfRule type="containsText" dxfId="1175" priority="1672" operator="containsText" text="土">
      <formula>NOT(ISERROR(SEARCH("土",BC167)))</formula>
    </cfRule>
  </conditionalFormatting>
  <conditionalFormatting sqref="BD167:BE168">
    <cfRule type="containsText" dxfId="1174" priority="1669" operator="containsText" text="日">
      <formula>NOT(ISERROR(SEARCH("日",BD167)))</formula>
    </cfRule>
    <cfRule type="containsText" dxfId="1173" priority="1670" operator="containsText" text="土">
      <formula>NOT(ISERROR(SEARCH("土",BD167)))</formula>
    </cfRule>
  </conditionalFormatting>
  <conditionalFormatting sqref="BF176:CN176">
    <cfRule type="expression" dxfId="1172" priority="1668">
      <formula>OR(BF176="土",BF176="日")</formula>
    </cfRule>
  </conditionalFormatting>
  <conditionalFormatting sqref="BO175:BQ179">
    <cfRule type="expression" dxfId="1171" priority="1667">
      <formula>MONTH($D$22)=8</formula>
    </cfRule>
  </conditionalFormatting>
  <conditionalFormatting sqref="CE176:CF179">
    <cfRule type="expression" dxfId="1170" priority="1666">
      <formula>MONTH($D$22)=12</formula>
    </cfRule>
  </conditionalFormatting>
  <conditionalFormatting sqref="CG177:CN179">
    <cfRule type="expression" dxfId="1169" priority="1665">
      <formula>MONTH($D$14)=12</formula>
    </cfRule>
  </conditionalFormatting>
  <conditionalFormatting sqref="CL180">
    <cfRule type="containsText" dxfId="1168" priority="1663" operator="containsText" text="日">
      <formula>NOT(ISERROR(SEARCH("日",CL180)))</formula>
    </cfRule>
    <cfRule type="containsText" dxfId="1167" priority="1664" operator="containsText" text="土">
      <formula>NOT(ISERROR(SEARCH("土",CL180)))</formula>
    </cfRule>
  </conditionalFormatting>
  <conditionalFormatting sqref="BC175:BC176">
    <cfRule type="containsText" dxfId="1166" priority="1661" operator="containsText" text="日">
      <formula>NOT(ISERROR(SEARCH("日",BC175)))</formula>
    </cfRule>
    <cfRule type="containsText" dxfId="1165" priority="1662" operator="containsText" text="土">
      <formula>NOT(ISERROR(SEARCH("土",BC175)))</formula>
    </cfRule>
  </conditionalFormatting>
  <conditionalFormatting sqref="BD175:BE176">
    <cfRule type="containsText" dxfId="1164" priority="1659" operator="containsText" text="日">
      <formula>NOT(ISERROR(SEARCH("日",BD175)))</formula>
    </cfRule>
    <cfRule type="containsText" dxfId="1163" priority="1660" operator="containsText" text="土">
      <formula>NOT(ISERROR(SEARCH("土",BD175)))</formula>
    </cfRule>
  </conditionalFormatting>
  <conditionalFormatting sqref="BF184:CN184">
    <cfRule type="expression" dxfId="1162" priority="1658">
      <formula>OR(BF184="土",BF184="日")</formula>
    </cfRule>
  </conditionalFormatting>
  <conditionalFormatting sqref="BO183:BQ187">
    <cfRule type="expression" dxfId="1161" priority="1657">
      <formula>MONTH($D$22)=8</formula>
    </cfRule>
  </conditionalFormatting>
  <conditionalFormatting sqref="CE184:CF187">
    <cfRule type="expression" dxfId="1160" priority="1656">
      <formula>MONTH($D$22)=12</formula>
    </cfRule>
  </conditionalFormatting>
  <conditionalFormatting sqref="CG185:CN187">
    <cfRule type="expression" dxfId="1159" priority="1655">
      <formula>MONTH($D$14)=12</formula>
    </cfRule>
  </conditionalFormatting>
  <conditionalFormatting sqref="BC188 CJ188">
    <cfRule type="containsText" dxfId="1158" priority="1653" operator="containsText" text="日">
      <formula>NOT(ISERROR(SEARCH("日",BC188)))</formula>
    </cfRule>
    <cfRule type="containsText" dxfId="1157" priority="1654" operator="containsText" text="土">
      <formula>NOT(ISERROR(SEARCH("土",BC188)))</formula>
    </cfRule>
  </conditionalFormatting>
  <conditionalFormatting sqref="BD183:BE184">
    <cfRule type="containsText" dxfId="1156" priority="1649" operator="containsText" text="日">
      <formula>NOT(ISERROR(SEARCH("日",BD183)))</formula>
    </cfRule>
    <cfRule type="containsText" dxfId="1155" priority="1650" operator="containsText" text="土">
      <formula>NOT(ISERROR(SEARCH("土",BD183)))</formula>
    </cfRule>
  </conditionalFormatting>
  <conditionalFormatting sqref="BF192:CN192">
    <cfRule type="expression" dxfId="1154" priority="1648">
      <formula>OR(BF192="土",BF192="日")</formula>
    </cfRule>
  </conditionalFormatting>
  <conditionalFormatting sqref="BO191:BQ195">
    <cfRule type="expression" dxfId="1153" priority="1647">
      <formula>MONTH($D$22)=8</formula>
    </cfRule>
  </conditionalFormatting>
  <conditionalFormatting sqref="CE192:CF195">
    <cfRule type="expression" dxfId="1152" priority="1646">
      <formula>MONTH($D$22)=12</formula>
    </cfRule>
  </conditionalFormatting>
  <conditionalFormatting sqref="CG193:CN195">
    <cfRule type="expression" dxfId="1151" priority="1645">
      <formula>MONTH($D$14)=12</formula>
    </cfRule>
  </conditionalFormatting>
  <conditionalFormatting sqref="BC196 CN196">
    <cfRule type="containsText" dxfId="1150" priority="1643" operator="containsText" text="日">
      <formula>NOT(ISERROR(SEARCH("日",BC196)))</formula>
    </cfRule>
    <cfRule type="containsText" dxfId="1149" priority="1644" operator="containsText" text="土">
      <formula>NOT(ISERROR(SEARCH("土",BC196)))</formula>
    </cfRule>
  </conditionalFormatting>
  <conditionalFormatting sqref="BF200:CN200">
    <cfRule type="expression" dxfId="1148" priority="1638">
      <formula>OR(BF200="土",BF200="日")</formula>
    </cfRule>
  </conditionalFormatting>
  <conditionalFormatting sqref="BO199:BQ203">
    <cfRule type="expression" dxfId="1147" priority="1637">
      <formula>MONTH($D$22)=8</formula>
    </cfRule>
  </conditionalFormatting>
  <conditionalFormatting sqref="CE200:CF202">
    <cfRule type="expression" dxfId="1146" priority="1636">
      <formula>MONTH($D$22)=12</formula>
    </cfRule>
  </conditionalFormatting>
  <conditionalFormatting sqref="CG201:CN202">
    <cfRule type="expression" dxfId="1145" priority="1635">
      <formula>MONTH($D$14)=12</formula>
    </cfRule>
  </conditionalFormatting>
  <conditionalFormatting sqref="BC204 CN204">
    <cfRule type="containsText" dxfId="1144" priority="1633" operator="containsText" text="日">
      <formula>NOT(ISERROR(SEARCH("日",BC204)))</formula>
    </cfRule>
    <cfRule type="containsText" dxfId="1143" priority="1634" operator="containsText" text="土">
      <formula>NOT(ISERROR(SEARCH("土",BC204)))</formula>
    </cfRule>
  </conditionalFormatting>
  <conditionalFormatting sqref="BC199:BC200">
    <cfRule type="containsText" dxfId="1142" priority="1631" operator="containsText" text="日">
      <formula>NOT(ISERROR(SEARCH("日",BC199)))</formula>
    </cfRule>
    <cfRule type="containsText" dxfId="1141" priority="1632" operator="containsText" text="土">
      <formula>NOT(ISERROR(SEARCH("土",BC199)))</formula>
    </cfRule>
  </conditionalFormatting>
  <conditionalFormatting sqref="BC16:BE17">
    <cfRule type="containsText" dxfId="1140" priority="1627" operator="containsText" text="日">
      <formula>NOT(ISERROR(SEARCH("日",BC16)))</formula>
    </cfRule>
    <cfRule type="containsText" dxfId="1139" priority="1628" operator="containsText" text="土">
      <formula>NOT(ISERROR(SEARCH("土",BC16)))</formula>
    </cfRule>
  </conditionalFormatting>
  <conditionalFormatting sqref="BC18">
    <cfRule type="containsText" dxfId="1138" priority="1625" operator="containsText" text="日">
      <formula>NOT(ISERROR(SEARCH("日",BC18)))</formula>
    </cfRule>
    <cfRule type="containsText" dxfId="1137" priority="1626" operator="containsText" text="土">
      <formula>NOT(ISERROR(SEARCH("土",BC18)))</formula>
    </cfRule>
  </conditionalFormatting>
  <conditionalFormatting sqref="BE204 BL204 BS204 BZ204 CG204">
    <cfRule type="containsText" dxfId="1136" priority="1557" operator="containsText" text="日">
      <formula>NOT(ISERROR(SEARCH("日",BE204)))</formula>
    </cfRule>
    <cfRule type="containsText" dxfId="1135" priority="1558" operator="containsText" text="土">
      <formula>NOT(ISERROR(SEARCH("土",BE204)))</formula>
    </cfRule>
  </conditionalFormatting>
  <conditionalFormatting sqref="BI20">
    <cfRule type="containsText" dxfId="1134" priority="1623" operator="containsText" text="日">
      <formula>NOT(ISERROR(SEARCH("日",BI20)))</formula>
    </cfRule>
    <cfRule type="containsText" dxfId="1133" priority="1624" operator="containsText" text="土">
      <formula>NOT(ISERROR(SEARCH("土",BI20)))</formula>
    </cfRule>
  </conditionalFormatting>
  <conditionalFormatting sqref="BP20">
    <cfRule type="containsText" dxfId="1132" priority="1621" operator="containsText" text="日">
      <formula>NOT(ISERROR(SEARCH("日",BP20)))</formula>
    </cfRule>
    <cfRule type="containsText" dxfId="1131" priority="1622" operator="containsText" text="土">
      <formula>NOT(ISERROR(SEARCH("土",BP20)))</formula>
    </cfRule>
  </conditionalFormatting>
  <conditionalFormatting sqref="BW20">
    <cfRule type="containsText" dxfId="1130" priority="1619" operator="containsText" text="日">
      <formula>NOT(ISERROR(SEARCH("日",BW20)))</formula>
    </cfRule>
    <cfRule type="containsText" dxfId="1129" priority="1620" operator="containsText" text="土">
      <formula>NOT(ISERROR(SEARCH("土",BW20)))</formula>
    </cfRule>
  </conditionalFormatting>
  <conditionalFormatting sqref="CD20">
    <cfRule type="containsText" dxfId="1128" priority="1617" operator="containsText" text="日">
      <formula>NOT(ISERROR(SEARCH("日",CD20)))</formula>
    </cfRule>
    <cfRule type="containsText" dxfId="1127" priority="1618" operator="containsText" text="土">
      <formula>NOT(ISERROR(SEARCH("土",CD20)))</formula>
    </cfRule>
  </conditionalFormatting>
  <conditionalFormatting sqref="BG28">
    <cfRule type="containsText" dxfId="1126" priority="1615" operator="containsText" text="日">
      <formula>NOT(ISERROR(SEARCH("日",BG28)))</formula>
    </cfRule>
    <cfRule type="containsText" dxfId="1125" priority="1616" operator="containsText" text="土">
      <formula>NOT(ISERROR(SEARCH("土",BG28)))</formula>
    </cfRule>
  </conditionalFormatting>
  <conditionalFormatting sqref="BN28">
    <cfRule type="containsText" dxfId="1124" priority="1613" operator="containsText" text="日">
      <formula>NOT(ISERROR(SEARCH("日",BN28)))</formula>
    </cfRule>
    <cfRule type="containsText" dxfId="1123" priority="1614" operator="containsText" text="土">
      <formula>NOT(ISERROR(SEARCH("土",BN28)))</formula>
    </cfRule>
  </conditionalFormatting>
  <conditionalFormatting sqref="BU28">
    <cfRule type="containsText" dxfId="1122" priority="1611" operator="containsText" text="日">
      <formula>NOT(ISERROR(SEARCH("日",BU28)))</formula>
    </cfRule>
    <cfRule type="containsText" dxfId="1121" priority="1612" operator="containsText" text="土">
      <formula>NOT(ISERROR(SEARCH("土",BU28)))</formula>
    </cfRule>
  </conditionalFormatting>
  <conditionalFormatting sqref="CB28">
    <cfRule type="containsText" dxfId="1120" priority="1609" operator="containsText" text="日">
      <formula>NOT(ISERROR(SEARCH("日",CB28)))</formula>
    </cfRule>
    <cfRule type="containsText" dxfId="1119" priority="1610" operator="containsText" text="土">
      <formula>NOT(ISERROR(SEARCH("土",CB28)))</formula>
    </cfRule>
  </conditionalFormatting>
  <conditionalFormatting sqref="BD36">
    <cfRule type="containsText" dxfId="1118" priority="1607" operator="containsText" text="日">
      <formula>NOT(ISERROR(SEARCH("日",BD36)))</formula>
    </cfRule>
    <cfRule type="containsText" dxfId="1117" priority="1608" operator="containsText" text="土">
      <formula>NOT(ISERROR(SEARCH("土",BD36)))</formula>
    </cfRule>
  </conditionalFormatting>
  <conditionalFormatting sqref="BK36">
    <cfRule type="containsText" dxfId="1116" priority="1605" operator="containsText" text="日">
      <formula>NOT(ISERROR(SEARCH("日",BK36)))</formula>
    </cfRule>
    <cfRule type="containsText" dxfId="1115" priority="1606" operator="containsText" text="土">
      <formula>NOT(ISERROR(SEARCH("土",BK36)))</formula>
    </cfRule>
  </conditionalFormatting>
  <conditionalFormatting sqref="BR36">
    <cfRule type="containsText" dxfId="1114" priority="1603" operator="containsText" text="日">
      <formula>NOT(ISERROR(SEARCH("日",BR36)))</formula>
    </cfRule>
    <cfRule type="containsText" dxfId="1113" priority="1604" operator="containsText" text="土">
      <formula>NOT(ISERROR(SEARCH("土",BR36)))</formula>
    </cfRule>
  </conditionalFormatting>
  <conditionalFormatting sqref="BY36">
    <cfRule type="containsText" dxfId="1112" priority="1601" operator="containsText" text="日">
      <formula>NOT(ISERROR(SEARCH("日",BY36)))</formula>
    </cfRule>
    <cfRule type="containsText" dxfId="1111" priority="1602" operator="containsText" text="土">
      <formula>NOT(ISERROR(SEARCH("土",BY36)))</formula>
    </cfRule>
  </conditionalFormatting>
  <conditionalFormatting sqref="CF36">
    <cfRule type="containsText" dxfId="1110" priority="1599" operator="containsText" text="日">
      <formula>NOT(ISERROR(SEARCH("日",CF36)))</formula>
    </cfRule>
    <cfRule type="containsText" dxfId="1109" priority="1600" operator="containsText" text="土">
      <formula>NOT(ISERROR(SEARCH("土",CF36)))</formula>
    </cfRule>
  </conditionalFormatting>
  <conditionalFormatting sqref="BI44 BP44 BW44 CD44">
    <cfRule type="containsText" dxfId="1108" priority="1597" operator="containsText" text="日">
      <formula>NOT(ISERROR(SEARCH("日",BI44)))</formula>
    </cfRule>
    <cfRule type="containsText" dxfId="1107" priority="1598" operator="containsText" text="土">
      <formula>NOT(ISERROR(SEARCH("土",BI44)))</formula>
    </cfRule>
  </conditionalFormatting>
  <conditionalFormatting sqref="BF52 BM52 BT52 CA52 CH52">
    <cfRule type="containsText" dxfId="1106" priority="1595" operator="containsText" text="日">
      <formula>NOT(ISERROR(SEARCH("日",BF52)))</formula>
    </cfRule>
    <cfRule type="containsText" dxfId="1105" priority="1596" operator="containsText" text="土">
      <formula>NOT(ISERROR(SEARCH("土",BF52)))</formula>
    </cfRule>
  </conditionalFormatting>
  <conditionalFormatting sqref="BC60 BJ60 BQ60 BX60 CE60">
    <cfRule type="containsText" dxfId="1104" priority="1593" operator="containsText" text="日">
      <formula>NOT(ISERROR(SEARCH("日",BC60)))</formula>
    </cfRule>
    <cfRule type="containsText" dxfId="1103" priority="1594" operator="containsText" text="土">
      <formula>NOT(ISERROR(SEARCH("土",BC60)))</formula>
    </cfRule>
  </conditionalFormatting>
  <conditionalFormatting sqref="BH68 BO68 BV68 CC68">
    <cfRule type="containsText" dxfId="1102" priority="1591" operator="containsText" text="日">
      <formula>NOT(ISERROR(SEARCH("日",BH68)))</formula>
    </cfRule>
    <cfRule type="containsText" dxfId="1101" priority="1592" operator="containsText" text="土">
      <formula>NOT(ISERROR(SEARCH("土",BH68)))</formula>
    </cfRule>
  </conditionalFormatting>
  <conditionalFormatting sqref="BE76 BL76 BS76 BZ76 CG76">
    <cfRule type="containsText" dxfId="1100" priority="1589" operator="containsText" text="日">
      <formula>NOT(ISERROR(SEARCH("日",BE76)))</formula>
    </cfRule>
    <cfRule type="containsText" dxfId="1099" priority="1590" operator="containsText" text="土">
      <formula>NOT(ISERROR(SEARCH("土",BE76)))</formula>
    </cfRule>
  </conditionalFormatting>
  <conditionalFormatting sqref="BC84 BJ84 BQ84 BX84 CE84">
    <cfRule type="containsText" dxfId="1098" priority="1587" operator="containsText" text="日">
      <formula>NOT(ISERROR(SEARCH("日",BC84)))</formula>
    </cfRule>
    <cfRule type="containsText" dxfId="1097" priority="1588" operator="containsText" text="土">
      <formula>NOT(ISERROR(SEARCH("土",BC84)))</formula>
    </cfRule>
  </conditionalFormatting>
  <conditionalFormatting sqref="BH92 BO92 BV92 CC92">
    <cfRule type="containsText" dxfId="1096" priority="1585" operator="containsText" text="日">
      <formula>NOT(ISERROR(SEARCH("日",BH92)))</formula>
    </cfRule>
    <cfRule type="containsText" dxfId="1095" priority="1586" operator="containsText" text="土">
      <formula>NOT(ISERROR(SEARCH("土",BH92)))</formula>
    </cfRule>
  </conditionalFormatting>
  <conditionalFormatting sqref="BE100 BL100 BS100 BZ100 CG100">
    <cfRule type="containsText" dxfId="1094" priority="1583" operator="containsText" text="日">
      <formula>NOT(ISERROR(SEARCH("日",BE100)))</formula>
    </cfRule>
    <cfRule type="containsText" dxfId="1093" priority="1584" operator="containsText" text="土">
      <formula>NOT(ISERROR(SEARCH("土",BE100)))</formula>
    </cfRule>
  </conditionalFormatting>
  <conditionalFormatting sqref="BE108 BL108 BS108 BZ108 CG108">
    <cfRule type="containsText" dxfId="1092" priority="1581" operator="containsText" text="日">
      <formula>NOT(ISERROR(SEARCH("日",BE108)))</formula>
    </cfRule>
    <cfRule type="containsText" dxfId="1091" priority="1582" operator="containsText" text="土">
      <formula>NOT(ISERROR(SEARCH("土",BE108)))</formula>
    </cfRule>
  </conditionalFormatting>
  <conditionalFormatting sqref="BI116 BP116 BW116 CD116">
    <cfRule type="containsText" dxfId="1090" priority="1579" operator="containsText" text="日">
      <formula>NOT(ISERROR(SEARCH("日",BI116)))</formula>
    </cfRule>
    <cfRule type="containsText" dxfId="1089" priority="1580" operator="containsText" text="土">
      <formula>NOT(ISERROR(SEARCH("土",BI116)))</formula>
    </cfRule>
  </conditionalFormatting>
  <conditionalFormatting sqref="BG124 BN124 BU124 CB124">
    <cfRule type="containsText" dxfId="1088" priority="1577" operator="containsText" text="日">
      <formula>NOT(ISERROR(SEARCH("日",BG124)))</formula>
    </cfRule>
    <cfRule type="containsText" dxfId="1087" priority="1578" operator="containsText" text="土">
      <formula>NOT(ISERROR(SEARCH("土",BG124)))</formula>
    </cfRule>
  </conditionalFormatting>
  <conditionalFormatting sqref="BD132 BK132 BR132 BY132 CF132">
    <cfRule type="containsText" dxfId="1086" priority="1575" operator="containsText" text="日">
      <formula>NOT(ISERROR(SEARCH("日",BD132)))</formula>
    </cfRule>
    <cfRule type="containsText" dxfId="1085" priority="1576" operator="containsText" text="土">
      <formula>NOT(ISERROR(SEARCH("土",BD132)))</formula>
    </cfRule>
  </conditionalFormatting>
  <conditionalFormatting sqref="BI140 BP140 BW140 CD140">
    <cfRule type="containsText" dxfId="1084" priority="1573" operator="containsText" text="日">
      <formula>NOT(ISERROR(SEARCH("日",BI140)))</formula>
    </cfRule>
    <cfRule type="containsText" dxfId="1083" priority="1574" operator="containsText" text="土">
      <formula>NOT(ISERROR(SEARCH("土",BI140)))</formula>
    </cfRule>
  </conditionalFormatting>
  <conditionalFormatting sqref="BF148 BM148 BT148 CA148 CH148">
    <cfRule type="containsText" dxfId="1082" priority="1571" operator="containsText" text="日">
      <formula>NOT(ISERROR(SEARCH("日",BF148)))</formula>
    </cfRule>
    <cfRule type="containsText" dxfId="1081" priority="1572" operator="containsText" text="土">
      <formula>NOT(ISERROR(SEARCH("土",BF148)))</formula>
    </cfRule>
  </conditionalFormatting>
  <conditionalFormatting sqref="BC156 BJ156 BQ156 BX156 CE156">
    <cfRule type="containsText" dxfId="1080" priority="1569" operator="containsText" text="日">
      <formula>NOT(ISERROR(SEARCH("日",BC156)))</formula>
    </cfRule>
    <cfRule type="containsText" dxfId="1079" priority="1570" operator="containsText" text="土">
      <formula>NOT(ISERROR(SEARCH("土",BC156)))</formula>
    </cfRule>
  </conditionalFormatting>
  <conditionalFormatting sqref="BH164 BO164 BV164 CC164">
    <cfRule type="containsText" dxfId="1078" priority="1567" operator="containsText" text="日">
      <formula>NOT(ISERROR(SEARCH("日",BH164)))</formula>
    </cfRule>
    <cfRule type="containsText" dxfId="1077" priority="1568" operator="containsText" text="土">
      <formula>NOT(ISERROR(SEARCH("土",BH164)))</formula>
    </cfRule>
  </conditionalFormatting>
  <conditionalFormatting sqref="BE172 BL172 BS172 BZ172 CG172">
    <cfRule type="containsText" dxfId="1076" priority="1565" operator="containsText" text="日">
      <formula>NOT(ISERROR(SEARCH("日",BE172)))</formula>
    </cfRule>
    <cfRule type="containsText" dxfId="1075" priority="1566" operator="containsText" text="土">
      <formula>NOT(ISERROR(SEARCH("土",BE172)))</formula>
    </cfRule>
  </conditionalFormatting>
  <conditionalFormatting sqref="BC180 BJ180 BQ180 BX180 CE180">
    <cfRule type="containsText" dxfId="1074" priority="1563" operator="containsText" text="日">
      <formula>NOT(ISERROR(SEARCH("日",BC180)))</formula>
    </cfRule>
    <cfRule type="containsText" dxfId="1073" priority="1564" operator="containsText" text="土">
      <formula>NOT(ISERROR(SEARCH("土",BC180)))</formula>
    </cfRule>
  </conditionalFormatting>
  <conditionalFormatting sqref="BH188 BO188 BV188 CC188">
    <cfRule type="containsText" dxfId="1072" priority="1561" operator="containsText" text="日">
      <formula>NOT(ISERROR(SEARCH("日",BH188)))</formula>
    </cfRule>
    <cfRule type="containsText" dxfId="1071" priority="1562" operator="containsText" text="土">
      <formula>NOT(ISERROR(SEARCH("土",BH188)))</formula>
    </cfRule>
  </conditionalFormatting>
  <conditionalFormatting sqref="BE196 BL196 BS196 BZ196 CG196">
    <cfRule type="containsText" dxfId="1070" priority="1559" operator="containsText" text="日">
      <formula>NOT(ISERROR(SEARCH("日",BE196)))</formula>
    </cfRule>
    <cfRule type="containsText" dxfId="1069" priority="1560" operator="containsText" text="土">
      <formula>NOT(ISERROR(SEARCH("土",BE196)))</formula>
    </cfRule>
  </conditionalFormatting>
  <conditionalFormatting sqref="CT28">
    <cfRule type="containsText" dxfId="1068" priority="1555" operator="containsText" text="4週8休以上">
      <formula>NOT(ISERROR(SEARCH("4週8休以上",CT28)))</formula>
    </cfRule>
    <cfRule type="containsText" dxfId="1067" priority="1556" operator="containsText" text="4週7休以上4週8休未満">
      <formula>NOT(ISERROR(SEARCH("4週7休以上4週8休未満",CT28)))</formula>
    </cfRule>
  </conditionalFormatting>
  <conditionalFormatting sqref="CT28">
    <cfRule type="containsText" dxfId="1066" priority="1553" operator="containsText" text="4週6休未満">
      <formula>NOT(ISERROR(SEARCH("4週6休未満",CT28)))</formula>
    </cfRule>
    <cfRule type="containsText" dxfId="1065" priority="1554" operator="containsText" text="4週6休以上4週7休未満">
      <formula>NOT(ISERROR(SEARCH("4週6休以上4週7休未満",CT28)))</formula>
    </cfRule>
  </conditionalFormatting>
  <conditionalFormatting sqref="CS28">
    <cfRule type="containsText" dxfId="1064" priority="1549" operator="containsText" text="4週6休未満">
      <formula>NOT(ISERROR(SEARCH("4週6休未満",CS28)))</formula>
    </cfRule>
    <cfRule type="containsText" dxfId="1063" priority="1550" operator="containsText" text="4週6休以上4週7休未満">
      <formula>NOT(ISERROR(SEARCH("4週6休以上4週7休未満",CS28)))</formula>
    </cfRule>
    <cfRule type="containsText" dxfId="1062" priority="1551" operator="containsText" text="4週8休以上">
      <formula>NOT(ISERROR(SEARCH("4週8休以上",CS28)))</formula>
    </cfRule>
    <cfRule type="containsText" dxfId="1061" priority="1552" operator="containsText" text="4週7休以上4週8休未満">
      <formula>NOT(ISERROR(SEARCH("4週7休以上4週8休未満",CS28)))</formula>
    </cfRule>
  </conditionalFormatting>
  <conditionalFormatting sqref="CT36">
    <cfRule type="containsText" dxfId="1060" priority="1547" operator="containsText" text="4週8休以上">
      <formula>NOT(ISERROR(SEARCH("4週8休以上",CT36)))</formula>
    </cfRule>
    <cfRule type="containsText" dxfId="1059" priority="1548" operator="containsText" text="4週7休以上4週8休未満">
      <formula>NOT(ISERROR(SEARCH("4週7休以上4週8休未満",CT36)))</formula>
    </cfRule>
  </conditionalFormatting>
  <conditionalFormatting sqref="CT36">
    <cfRule type="containsText" dxfId="1058" priority="1545" operator="containsText" text="4週6休未満">
      <formula>NOT(ISERROR(SEARCH("4週6休未満",CT36)))</formula>
    </cfRule>
    <cfRule type="containsText" dxfId="1057" priority="1546" operator="containsText" text="4週6休以上4週7休未満">
      <formula>NOT(ISERROR(SEARCH("4週6休以上4週7休未満",CT36)))</formula>
    </cfRule>
  </conditionalFormatting>
  <conditionalFormatting sqref="CS36">
    <cfRule type="containsText" dxfId="1056" priority="1541" operator="containsText" text="4週6休未満">
      <formula>NOT(ISERROR(SEARCH("4週6休未満",CS36)))</formula>
    </cfRule>
    <cfRule type="containsText" dxfId="1055" priority="1542" operator="containsText" text="4週6休以上4週7休未満">
      <formula>NOT(ISERROR(SEARCH("4週6休以上4週7休未満",CS36)))</formula>
    </cfRule>
    <cfRule type="containsText" dxfId="1054" priority="1543" operator="containsText" text="4週8休以上">
      <formula>NOT(ISERROR(SEARCH("4週8休以上",CS36)))</formula>
    </cfRule>
    <cfRule type="containsText" dxfId="1053" priority="1544" operator="containsText" text="4週7休以上4週8休未満">
      <formula>NOT(ISERROR(SEARCH("4週7休以上4週8休未満",CS36)))</formula>
    </cfRule>
  </conditionalFormatting>
  <conditionalFormatting sqref="CT44">
    <cfRule type="containsText" dxfId="1052" priority="1539" operator="containsText" text="4週8休以上">
      <formula>NOT(ISERROR(SEARCH("4週8休以上",CT44)))</formula>
    </cfRule>
    <cfRule type="containsText" dxfId="1051" priority="1540" operator="containsText" text="4週7休以上4週8休未満">
      <formula>NOT(ISERROR(SEARCH("4週7休以上4週8休未満",CT44)))</formula>
    </cfRule>
  </conditionalFormatting>
  <conditionalFormatting sqref="CT44">
    <cfRule type="containsText" dxfId="1050" priority="1537" operator="containsText" text="4週6休未満">
      <formula>NOT(ISERROR(SEARCH("4週6休未満",CT44)))</formula>
    </cfRule>
    <cfRule type="containsText" dxfId="1049" priority="1538" operator="containsText" text="4週6休以上4週7休未満">
      <formula>NOT(ISERROR(SEARCH("4週6休以上4週7休未満",CT44)))</formula>
    </cfRule>
  </conditionalFormatting>
  <conditionalFormatting sqref="CS44">
    <cfRule type="containsText" dxfId="1048" priority="1533" operator="containsText" text="4週6休未満">
      <formula>NOT(ISERROR(SEARCH("4週6休未満",CS44)))</formula>
    </cfRule>
    <cfRule type="containsText" dxfId="1047" priority="1534" operator="containsText" text="4週6休以上4週7休未満">
      <formula>NOT(ISERROR(SEARCH("4週6休以上4週7休未満",CS44)))</formula>
    </cfRule>
    <cfRule type="containsText" dxfId="1046" priority="1535" operator="containsText" text="4週8休以上">
      <formula>NOT(ISERROR(SEARCH("4週8休以上",CS44)))</formula>
    </cfRule>
    <cfRule type="containsText" dxfId="1045" priority="1536" operator="containsText" text="4週7休以上4週8休未満">
      <formula>NOT(ISERROR(SEARCH("4週7休以上4週8休未満",CS44)))</formula>
    </cfRule>
  </conditionalFormatting>
  <conditionalFormatting sqref="CT52">
    <cfRule type="containsText" dxfId="1044" priority="1531" operator="containsText" text="4週8休以上">
      <formula>NOT(ISERROR(SEARCH("4週8休以上",CT52)))</formula>
    </cfRule>
    <cfRule type="containsText" dxfId="1043" priority="1532" operator="containsText" text="4週7休以上4週8休未満">
      <formula>NOT(ISERROR(SEARCH("4週7休以上4週8休未満",CT52)))</formula>
    </cfRule>
  </conditionalFormatting>
  <conditionalFormatting sqref="CT52">
    <cfRule type="containsText" dxfId="1042" priority="1529" operator="containsText" text="4週6休未満">
      <formula>NOT(ISERROR(SEARCH("4週6休未満",CT52)))</formula>
    </cfRule>
    <cfRule type="containsText" dxfId="1041" priority="1530" operator="containsText" text="4週6休以上4週7休未満">
      <formula>NOT(ISERROR(SEARCH("4週6休以上4週7休未満",CT52)))</formula>
    </cfRule>
  </conditionalFormatting>
  <conditionalFormatting sqref="CS52">
    <cfRule type="containsText" dxfId="1040" priority="1525" operator="containsText" text="4週6休未満">
      <formula>NOT(ISERROR(SEARCH("4週6休未満",CS52)))</formula>
    </cfRule>
    <cfRule type="containsText" dxfId="1039" priority="1526" operator="containsText" text="4週6休以上4週7休未満">
      <formula>NOT(ISERROR(SEARCH("4週6休以上4週7休未満",CS52)))</formula>
    </cfRule>
    <cfRule type="containsText" dxfId="1038" priority="1527" operator="containsText" text="4週8休以上">
      <formula>NOT(ISERROR(SEARCH("4週8休以上",CS52)))</formula>
    </cfRule>
    <cfRule type="containsText" dxfId="1037" priority="1528" operator="containsText" text="4週7休以上4週8休未満">
      <formula>NOT(ISERROR(SEARCH("4週7休以上4週8休未満",CS52)))</formula>
    </cfRule>
  </conditionalFormatting>
  <conditionalFormatting sqref="CT60">
    <cfRule type="containsText" dxfId="1036" priority="1523" operator="containsText" text="4週8休以上">
      <formula>NOT(ISERROR(SEARCH("4週8休以上",CT60)))</formula>
    </cfRule>
    <cfRule type="containsText" dxfId="1035" priority="1524" operator="containsText" text="4週7休以上4週8休未満">
      <formula>NOT(ISERROR(SEARCH("4週7休以上4週8休未満",CT60)))</formula>
    </cfRule>
  </conditionalFormatting>
  <conditionalFormatting sqref="CT60">
    <cfRule type="containsText" dxfId="1034" priority="1521" operator="containsText" text="4週6休未満">
      <formula>NOT(ISERROR(SEARCH("4週6休未満",CT60)))</formula>
    </cfRule>
    <cfRule type="containsText" dxfId="1033" priority="1522" operator="containsText" text="4週6休以上4週7休未満">
      <formula>NOT(ISERROR(SEARCH("4週6休以上4週7休未満",CT60)))</formula>
    </cfRule>
  </conditionalFormatting>
  <conditionalFormatting sqref="CS60">
    <cfRule type="containsText" dxfId="1032" priority="1517" operator="containsText" text="4週6休未満">
      <formula>NOT(ISERROR(SEARCH("4週6休未満",CS60)))</formula>
    </cfRule>
    <cfRule type="containsText" dxfId="1031" priority="1518" operator="containsText" text="4週6休以上4週7休未満">
      <formula>NOT(ISERROR(SEARCH("4週6休以上4週7休未満",CS60)))</formula>
    </cfRule>
    <cfRule type="containsText" dxfId="1030" priority="1519" operator="containsText" text="4週8休以上">
      <formula>NOT(ISERROR(SEARCH("4週8休以上",CS60)))</formula>
    </cfRule>
    <cfRule type="containsText" dxfId="1029" priority="1520" operator="containsText" text="4週7休以上4週8休未満">
      <formula>NOT(ISERROR(SEARCH("4週7休以上4週8休未満",CS60)))</formula>
    </cfRule>
  </conditionalFormatting>
  <conditionalFormatting sqref="CT68">
    <cfRule type="containsText" dxfId="1028" priority="1515" operator="containsText" text="4週8休以上">
      <formula>NOT(ISERROR(SEARCH("4週8休以上",CT68)))</formula>
    </cfRule>
    <cfRule type="containsText" dxfId="1027" priority="1516" operator="containsText" text="4週7休以上4週8休未満">
      <formula>NOT(ISERROR(SEARCH("4週7休以上4週8休未満",CT68)))</formula>
    </cfRule>
  </conditionalFormatting>
  <conditionalFormatting sqref="CT68">
    <cfRule type="containsText" dxfId="1026" priority="1513" operator="containsText" text="4週6休未満">
      <formula>NOT(ISERROR(SEARCH("4週6休未満",CT68)))</formula>
    </cfRule>
    <cfRule type="containsText" dxfId="1025" priority="1514" operator="containsText" text="4週6休以上4週7休未満">
      <formula>NOT(ISERROR(SEARCH("4週6休以上4週7休未満",CT68)))</formula>
    </cfRule>
  </conditionalFormatting>
  <conditionalFormatting sqref="CS68">
    <cfRule type="containsText" dxfId="1024" priority="1509" operator="containsText" text="4週6休未満">
      <formula>NOT(ISERROR(SEARCH("4週6休未満",CS68)))</formula>
    </cfRule>
    <cfRule type="containsText" dxfId="1023" priority="1510" operator="containsText" text="4週6休以上4週7休未満">
      <formula>NOT(ISERROR(SEARCH("4週6休以上4週7休未満",CS68)))</formula>
    </cfRule>
    <cfRule type="containsText" dxfId="1022" priority="1511" operator="containsText" text="4週8休以上">
      <formula>NOT(ISERROR(SEARCH("4週8休以上",CS68)))</formula>
    </cfRule>
    <cfRule type="containsText" dxfId="1021" priority="1512" operator="containsText" text="4週7休以上4週8休未満">
      <formula>NOT(ISERROR(SEARCH("4週7休以上4週8休未満",CS68)))</formula>
    </cfRule>
  </conditionalFormatting>
  <conditionalFormatting sqref="CT76">
    <cfRule type="containsText" dxfId="1020" priority="1507" operator="containsText" text="4週8休以上">
      <formula>NOT(ISERROR(SEARCH("4週8休以上",CT76)))</formula>
    </cfRule>
    <cfRule type="containsText" dxfId="1019" priority="1508" operator="containsText" text="4週7休以上4週8休未満">
      <formula>NOT(ISERROR(SEARCH("4週7休以上4週8休未満",CT76)))</formula>
    </cfRule>
  </conditionalFormatting>
  <conditionalFormatting sqref="CT76">
    <cfRule type="containsText" dxfId="1018" priority="1505" operator="containsText" text="4週6休未満">
      <formula>NOT(ISERROR(SEARCH("4週6休未満",CT76)))</formula>
    </cfRule>
    <cfRule type="containsText" dxfId="1017" priority="1506" operator="containsText" text="4週6休以上4週7休未満">
      <formula>NOT(ISERROR(SEARCH("4週6休以上4週7休未満",CT76)))</formula>
    </cfRule>
  </conditionalFormatting>
  <conditionalFormatting sqref="CS76">
    <cfRule type="containsText" dxfId="1016" priority="1501" operator="containsText" text="4週6休未満">
      <formula>NOT(ISERROR(SEARCH("4週6休未満",CS76)))</formula>
    </cfRule>
    <cfRule type="containsText" dxfId="1015" priority="1502" operator="containsText" text="4週6休以上4週7休未満">
      <formula>NOT(ISERROR(SEARCH("4週6休以上4週7休未満",CS76)))</formula>
    </cfRule>
    <cfRule type="containsText" dxfId="1014" priority="1503" operator="containsText" text="4週8休以上">
      <formula>NOT(ISERROR(SEARCH("4週8休以上",CS76)))</formula>
    </cfRule>
    <cfRule type="containsText" dxfId="1013" priority="1504" operator="containsText" text="4週7休以上4週8休未満">
      <formula>NOT(ISERROR(SEARCH("4週7休以上4週8休未満",CS76)))</formula>
    </cfRule>
  </conditionalFormatting>
  <conditionalFormatting sqref="CT84">
    <cfRule type="containsText" dxfId="1012" priority="1499" operator="containsText" text="4週8休以上">
      <formula>NOT(ISERROR(SEARCH("4週8休以上",CT84)))</formula>
    </cfRule>
    <cfRule type="containsText" dxfId="1011" priority="1500" operator="containsText" text="4週7休以上4週8休未満">
      <formula>NOT(ISERROR(SEARCH("4週7休以上4週8休未満",CT84)))</formula>
    </cfRule>
  </conditionalFormatting>
  <conditionalFormatting sqref="CT84">
    <cfRule type="containsText" dxfId="1010" priority="1497" operator="containsText" text="4週6休未満">
      <formula>NOT(ISERROR(SEARCH("4週6休未満",CT84)))</formula>
    </cfRule>
    <cfRule type="containsText" dxfId="1009" priority="1498" operator="containsText" text="4週6休以上4週7休未満">
      <formula>NOT(ISERROR(SEARCH("4週6休以上4週7休未満",CT84)))</formula>
    </cfRule>
  </conditionalFormatting>
  <conditionalFormatting sqref="CS84">
    <cfRule type="containsText" dxfId="1008" priority="1493" operator="containsText" text="4週6休未満">
      <formula>NOT(ISERROR(SEARCH("4週6休未満",CS84)))</formula>
    </cfRule>
    <cfRule type="containsText" dxfId="1007" priority="1494" operator="containsText" text="4週6休以上4週7休未満">
      <formula>NOT(ISERROR(SEARCH("4週6休以上4週7休未満",CS84)))</formula>
    </cfRule>
    <cfRule type="containsText" dxfId="1006" priority="1495" operator="containsText" text="4週8休以上">
      <formula>NOT(ISERROR(SEARCH("4週8休以上",CS84)))</formula>
    </cfRule>
    <cfRule type="containsText" dxfId="1005" priority="1496" operator="containsText" text="4週7休以上4週8休未満">
      <formula>NOT(ISERROR(SEARCH("4週7休以上4週8休未満",CS84)))</formula>
    </cfRule>
  </conditionalFormatting>
  <conditionalFormatting sqref="CT92">
    <cfRule type="containsText" dxfId="1004" priority="1491" operator="containsText" text="4週8休以上">
      <formula>NOT(ISERROR(SEARCH("4週8休以上",CT92)))</formula>
    </cfRule>
    <cfRule type="containsText" dxfId="1003" priority="1492" operator="containsText" text="4週7休以上4週8休未満">
      <formula>NOT(ISERROR(SEARCH("4週7休以上4週8休未満",CT92)))</formula>
    </cfRule>
  </conditionalFormatting>
  <conditionalFormatting sqref="CT92">
    <cfRule type="containsText" dxfId="1002" priority="1489" operator="containsText" text="4週6休未満">
      <formula>NOT(ISERROR(SEARCH("4週6休未満",CT92)))</formula>
    </cfRule>
    <cfRule type="containsText" dxfId="1001" priority="1490" operator="containsText" text="4週6休以上4週7休未満">
      <formula>NOT(ISERROR(SEARCH("4週6休以上4週7休未満",CT92)))</formula>
    </cfRule>
  </conditionalFormatting>
  <conditionalFormatting sqref="CS92">
    <cfRule type="containsText" dxfId="1000" priority="1485" operator="containsText" text="4週6休未満">
      <formula>NOT(ISERROR(SEARCH("4週6休未満",CS92)))</formula>
    </cfRule>
    <cfRule type="containsText" dxfId="999" priority="1486" operator="containsText" text="4週6休以上4週7休未満">
      <formula>NOT(ISERROR(SEARCH("4週6休以上4週7休未満",CS92)))</formula>
    </cfRule>
    <cfRule type="containsText" dxfId="998" priority="1487" operator="containsText" text="4週8休以上">
      <formula>NOT(ISERROR(SEARCH("4週8休以上",CS92)))</formula>
    </cfRule>
    <cfRule type="containsText" dxfId="997" priority="1488" operator="containsText" text="4週7休以上4週8休未満">
      <formula>NOT(ISERROR(SEARCH("4週7休以上4週8休未満",CS92)))</formula>
    </cfRule>
  </conditionalFormatting>
  <conditionalFormatting sqref="CT100">
    <cfRule type="containsText" dxfId="996" priority="1483" operator="containsText" text="4週8休以上">
      <formula>NOT(ISERROR(SEARCH("4週8休以上",CT100)))</formula>
    </cfRule>
    <cfRule type="containsText" dxfId="995" priority="1484" operator="containsText" text="4週7休以上4週8休未満">
      <formula>NOT(ISERROR(SEARCH("4週7休以上4週8休未満",CT100)))</formula>
    </cfRule>
  </conditionalFormatting>
  <conditionalFormatting sqref="CT100">
    <cfRule type="containsText" dxfId="994" priority="1481" operator="containsText" text="4週6休未満">
      <formula>NOT(ISERROR(SEARCH("4週6休未満",CT100)))</formula>
    </cfRule>
    <cfRule type="containsText" dxfId="993" priority="1482" operator="containsText" text="4週6休以上4週7休未満">
      <formula>NOT(ISERROR(SEARCH("4週6休以上4週7休未満",CT100)))</formula>
    </cfRule>
  </conditionalFormatting>
  <conditionalFormatting sqref="CS100">
    <cfRule type="containsText" dxfId="992" priority="1477" operator="containsText" text="4週6休未満">
      <formula>NOT(ISERROR(SEARCH("4週6休未満",CS100)))</formula>
    </cfRule>
    <cfRule type="containsText" dxfId="991" priority="1478" operator="containsText" text="4週6休以上4週7休未満">
      <formula>NOT(ISERROR(SEARCH("4週6休以上4週7休未満",CS100)))</formula>
    </cfRule>
    <cfRule type="containsText" dxfId="990" priority="1479" operator="containsText" text="4週8休以上">
      <formula>NOT(ISERROR(SEARCH("4週8休以上",CS100)))</formula>
    </cfRule>
    <cfRule type="containsText" dxfId="989" priority="1480" operator="containsText" text="4週7休以上4週8休未満">
      <formula>NOT(ISERROR(SEARCH("4週7休以上4週8休未満",CS100)))</formula>
    </cfRule>
  </conditionalFormatting>
  <conditionalFormatting sqref="CT108">
    <cfRule type="containsText" dxfId="988" priority="1475" operator="containsText" text="4週8休以上">
      <formula>NOT(ISERROR(SEARCH("4週8休以上",CT108)))</formula>
    </cfRule>
    <cfRule type="containsText" dxfId="987" priority="1476" operator="containsText" text="4週7休以上4週8休未満">
      <formula>NOT(ISERROR(SEARCH("4週7休以上4週8休未満",CT108)))</formula>
    </cfRule>
  </conditionalFormatting>
  <conditionalFormatting sqref="CT108">
    <cfRule type="containsText" dxfId="986" priority="1473" operator="containsText" text="4週6休未満">
      <formula>NOT(ISERROR(SEARCH("4週6休未満",CT108)))</formula>
    </cfRule>
    <cfRule type="containsText" dxfId="985" priority="1474" operator="containsText" text="4週6休以上4週7休未満">
      <formula>NOT(ISERROR(SEARCH("4週6休以上4週7休未満",CT108)))</formula>
    </cfRule>
  </conditionalFormatting>
  <conditionalFormatting sqref="CS108">
    <cfRule type="containsText" dxfId="984" priority="1469" operator="containsText" text="4週6休未満">
      <formula>NOT(ISERROR(SEARCH("4週6休未満",CS108)))</formula>
    </cfRule>
    <cfRule type="containsText" dxfId="983" priority="1470" operator="containsText" text="4週6休以上4週7休未満">
      <formula>NOT(ISERROR(SEARCH("4週6休以上4週7休未満",CS108)))</formula>
    </cfRule>
    <cfRule type="containsText" dxfId="982" priority="1471" operator="containsText" text="4週8休以上">
      <formula>NOT(ISERROR(SEARCH("4週8休以上",CS108)))</formula>
    </cfRule>
    <cfRule type="containsText" dxfId="981" priority="1472" operator="containsText" text="4週7休以上4週8休未満">
      <formula>NOT(ISERROR(SEARCH("4週7休以上4週8休未満",CS108)))</formula>
    </cfRule>
  </conditionalFormatting>
  <conditionalFormatting sqref="CT116">
    <cfRule type="containsText" dxfId="980" priority="1467" operator="containsText" text="4週8休以上">
      <formula>NOT(ISERROR(SEARCH("4週8休以上",CT116)))</formula>
    </cfRule>
    <cfRule type="containsText" dxfId="979" priority="1468" operator="containsText" text="4週7休以上4週8休未満">
      <formula>NOT(ISERROR(SEARCH("4週7休以上4週8休未満",CT116)))</formula>
    </cfRule>
  </conditionalFormatting>
  <conditionalFormatting sqref="CT116">
    <cfRule type="containsText" dxfId="978" priority="1465" operator="containsText" text="4週6休未満">
      <formula>NOT(ISERROR(SEARCH("4週6休未満",CT116)))</formula>
    </cfRule>
    <cfRule type="containsText" dxfId="977" priority="1466" operator="containsText" text="4週6休以上4週7休未満">
      <formula>NOT(ISERROR(SEARCH("4週6休以上4週7休未満",CT116)))</formula>
    </cfRule>
  </conditionalFormatting>
  <conditionalFormatting sqref="CS116">
    <cfRule type="containsText" dxfId="976" priority="1461" operator="containsText" text="4週6休未満">
      <formula>NOT(ISERROR(SEARCH("4週6休未満",CS116)))</formula>
    </cfRule>
    <cfRule type="containsText" dxfId="975" priority="1462" operator="containsText" text="4週6休以上4週7休未満">
      <formula>NOT(ISERROR(SEARCH("4週6休以上4週7休未満",CS116)))</formula>
    </cfRule>
    <cfRule type="containsText" dxfId="974" priority="1463" operator="containsText" text="4週8休以上">
      <formula>NOT(ISERROR(SEARCH("4週8休以上",CS116)))</formula>
    </cfRule>
    <cfRule type="containsText" dxfId="973" priority="1464" operator="containsText" text="4週7休以上4週8休未満">
      <formula>NOT(ISERROR(SEARCH("4週7休以上4週8休未満",CS116)))</formula>
    </cfRule>
  </conditionalFormatting>
  <conditionalFormatting sqref="CT124">
    <cfRule type="containsText" dxfId="972" priority="1459" operator="containsText" text="4週8休以上">
      <formula>NOT(ISERROR(SEARCH("4週8休以上",CT124)))</formula>
    </cfRule>
    <cfRule type="containsText" dxfId="971" priority="1460" operator="containsText" text="4週7休以上4週8休未満">
      <formula>NOT(ISERROR(SEARCH("4週7休以上4週8休未満",CT124)))</formula>
    </cfRule>
  </conditionalFormatting>
  <conditionalFormatting sqref="CT124">
    <cfRule type="containsText" dxfId="970" priority="1457" operator="containsText" text="4週6休未満">
      <formula>NOT(ISERROR(SEARCH("4週6休未満",CT124)))</formula>
    </cfRule>
    <cfRule type="containsText" dxfId="969" priority="1458" operator="containsText" text="4週6休以上4週7休未満">
      <formula>NOT(ISERROR(SEARCH("4週6休以上4週7休未満",CT124)))</formula>
    </cfRule>
  </conditionalFormatting>
  <conditionalFormatting sqref="CS124">
    <cfRule type="containsText" dxfId="968" priority="1453" operator="containsText" text="4週6休未満">
      <formula>NOT(ISERROR(SEARCH("4週6休未満",CS124)))</formula>
    </cfRule>
    <cfRule type="containsText" dxfId="967" priority="1454" operator="containsText" text="4週6休以上4週7休未満">
      <formula>NOT(ISERROR(SEARCH("4週6休以上4週7休未満",CS124)))</formula>
    </cfRule>
    <cfRule type="containsText" dxfId="966" priority="1455" operator="containsText" text="4週8休以上">
      <formula>NOT(ISERROR(SEARCH("4週8休以上",CS124)))</formula>
    </cfRule>
    <cfRule type="containsText" dxfId="965" priority="1456" operator="containsText" text="4週7休以上4週8休未満">
      <formula>NOT(ISERROR(SEARCH("4週7休以上4週8休未満",CS124)))</formula>
    </cfRule>
  </conditionalFormatting>
  <conditionalFormatting sqref="CT132">
    <cfRule type="containsText" dxfId="964" priority="1451" operator="containsText" text="4週8休以上">
      <formula>NOT(ISERROR(SEARCH("4週8休以上",CT132)))</formula>
    </cfRule>
    <cfRule type="containsText" dxfId="963" priority="1452" operator="containsText" text="4週7休以上4週8休未満">
      <formula>NOT(ISERROR(SEARCH("4週7休以上4週8休未満",CT132)))</formula>
    </cfRule>
  </conditionalFormatting>
  <conditionalFormatting sqref="CT132">
    <cfRule type="containsText" dxfId="962" priority="1449" operator="containsText" text="4週6休未満">
      <formula>NOT(ISERROR(SEARCH("4週6休未満",CT132)))</formula>
    </cfRule>
    <cfRule type="containsText" dxfId="961" priority="1450" operator="containsText" text="4週6休以上4週7休未満">
      <formula>NOT(ISERROR(SEARCH("4週6休以上4週7休未満",CT132)))</formula>
    </cfRule>
  </conditionalFormatting>
  <conditionalFormatting sqref="CS132">
    <cfRule type="containsText" dxfId="960" priority="1445" operator="containsText" text="4週6休未満">
      <formula>NOT(ISERROR(SEARCH("4週6休未満",CS132)))</formula>
    </cfRule>
    <cfRule type="containsText" dxfId="959" priority="1446" operator="containsText" text="4週6休以上4週7休未満">
      <formula>NOT(ISERROR(SEARCH("4週6休以上4週7休未満",CS132)))</formula>
    </cfRule>
    <cfRule type="containsText" dxfId="958" priority="1447" operator="containsText" text="4週8休以上">
      <formula>NOT(ISERROR(SEARCH("4週8休以上",CS132)))</formula>
    </cfRule>
    <cfRule type="containsText" dxfId="957" priority="1448" operator="containsText" text="4週7休以上4週8休未満">
      <formula>NOT(ISERROR(SEARCH("4週7休以上4週8休未満",CS132)))</formula>
    </cfRule>
  </conditionalFormatting>
  <conditionalFormatting sqref="CT140">
    <cfRule type="containsText" dxfId="956" priority="1443" operator="containsText" text="4週8休以上">
      <formula>NOT(ISERROR(SEARCH("4週8休以上",CT140)))</formula>
    </cfRule>
    <cfRule type="containsText" dxfId="955" priority="1444" operator="containsText" text="4週7休以上4週8休未満">
      <formula>NOT(ISERROR(SEARCH("4週7休以上4週8休未満",CT140)))</formula>
    </cfRule>
  </conditionalFormatting>
  <conditionalFormatting sqref="CT140">
    <cfRule type="containsText" dxfId="954" priority="1441" operator="containsText" text="4週6休未満">
      <formula>NOT(ISERROR(SEARCH("4週6休未満",CT140)))</formula>
    </cfRule>
    <cfRule type="containsText" dxfId="953" priority="1442" operator="containsText" text="4週6休以上4週7休未満">
      <formula>NOT(ISERROR(SEARCH("4週6休以上4週7休未満",CT140)))</formula>
    </cfRule>
  </conditionalFormatting>
  <conditionalFormatting sqref="CS140">
    <cfRule type="containsText" dxfId="952" priority="1437" operator="containsText" text="4週6休未満">
      <formula>NOT(ISERROR(SEARCH("4週6休未満",CS140)))</formula>
    </cfRule>
    <cfRule type="containsText" dxfId="951" priority="1438" operator="containsText" text="4週6休以上4週7休未満">
      <formula>NOT(ISERROR(SEARCH("4週6休以上4週7休未満",CS140)))</formula>
    </cfRule>
    <cfRule type="containsText" dxfId="950" priority="1439" operator="containsText" text="4週8休以上">
      <formula>NOT(ISERROR(SEARCH("4週8休以上",CS140)))</formula>
    </cfRule>
    <cfRule type="containsText" dxfId="949" priority="1440" operator="containsText" text="4週7休以上4週8休未満">
      <formula>NOT(ISERROR(SEARCH("4週7休以上4週8休未満",CS140)))</formula>
    </cfRule>
  </conditionalFormatting>
  <conditionalFormatting sqref="CT148">
    <cfRule type="containsText" dxfId="948" priority="1435" operator="containsText" text="4週8休以上">
      <formula>NOT(ISERROR(SEARCH("4週8休以上",CT148)))</formula>
    </cfRule>
    <cfRule type="containsText" dxfId="947" priority="1436" operator="containsText" text="4週7休以上4週8休未満">
      <formula>NOT(ISERROR(SEARCH("4週7休以上4週8休未満",CT148)))</formula>
    </cfRule>
  </conditionalFormatting>
  <conditionalFormatting sqref="CT148">
    <cfRule type="containsText" dxfId="946" priority="1433" operator="containsText" text="4週6休未満">
      <formula>NOT(ISERROR(SEARCH("4週6休未満",CT148)))</formula>
    </cfRule>
    <cfRule type="containsText" dxfId="945" priority="1434" operator="containsText" text="4週6休以上4週7休未満">
      <formula>NOT(ISERROR(SEARCH("4週6休以上4週7休未満",CT148)))</formula>
    </cfRule>
  </conditionalFormatting>
  <conditionalFormatting sqref="CS148">
    <cfRule type="containsText" dxfId="944" priority="1429" operator="containsText" text="4週6休未満">
      <formula>NOT(ISERROR(SEARCH("4週6休未満",CS148)))</formula>
    </cfRule>
    <cfRule type="containsText" dxfId="943" priority="1430" operator="containsText" text="4週6休以上4週7休未満">
      <formula>NOT(ISERROR(SEARCH("4週6休以上4週7休未満",CS148)))</formula>
    </cfRule>
    <cfRule type="containsText" dxfId="942" priority="1431" operator="containsText" text="4週8休以上">
      <formula>NOT(ISERROR(SEARCH("4週8休以上",CS148)))</formula>
    </cfRule>
    <cfRule type="containsText" dxfId="941" priority="1432" operator="containsText" text="4週7休以上4週8休未満">
      <formula>NOT(ISERROR(SEARCH("4週7休以上4週8休未満",CS148)))</formula>
    </cfRule>
  </conditionalFormatting>
  <conditionalFormatting sqref="CT156">
    <cfRule type="containsText" dxfId="940" priority="1427" operator="containsText" text="4週8休以上">
      <formula>NOT(ISERROR(SEARCH("4週8休以上",CT156)))</formula>
    </cfRule>
    <cfRule type="containsText" dxfId="939" priority="1428" operator="containsText" text="4週7休以上4週8休未満">
      <formula>NOT(ISERROR(SEARCH("4週7休以上4週8休未満",CT156)))</formula>
    </cfRule>
  </conditionalFormatting>
  <conditionalFormatting sqref="CT156">
    <cfRule type="containsText" dxfId="938" priority="1425" operator="containsText" text="4週6休未満">
      <formula>NOT(ISERROR(SEARCH("4週6休未満",CT156)))</formula>
    </cfRule>
    <cfRule type="containsText" dxfId="937" priority="1426" operator="containsText" text="4週6休以上4週7休未満">
      <formula>NOT(ISERROR(SEARCH("4週6休以上4週7休未満",CT156)))</formula>
    </cfRule>
  </conditionalFormatting>
  <conditionalFormatting sqref="CS156">
    <cfRule type="containsText" dxfId="936" priority="1421" operator="containsText" text="4週6休未満">
      <formula>NOT(ISERROR(SEARCH("4週6休未満",CS156)))</formula>
    </cfRule>
    <cfRule type="containsText" dxfId="935" priority="1422" operator="containsText" text="4週6休以上4週7休未満">
      <formula>NOT(ISERROR(SEARCH("4週6休以上4週7休未満",CS156)))</formula>
    </cfRule>
    <cfRule type="containsText" dxfId="934" priority="1423" operator="containsText" text="4週8休以上">
      <formula>NOT(ISERROR(SEARCH("4週8休以上",CS156)))</formula>
    </cfRule>
    <cfRule type="containsText" dxfId="933" priority="1424" operator="containsText" text="4週7休以上4週8休未満">
      <formula>NOT(ISERROR(SEARCH("4週7休以上4週8休未満",CS156)))</formula>
    </cfRule>
  </conditionalFormatting>
  <conditionalFormatting sqref="CT164">
    <cfRule type="containsText" dxfId="932" priority="1419" operator="containsText" text="4週8休以上">
      <formula>NOT(ISERROR(SEARCH("4週8休以上",CT164)))</formula>
    </cfRule>
    <cfRule type="containsText" dxfId="931" priority="1420" operator="containsText" text="4週7休以上4週8休未満">
      <formula>NOT(ISERROR(SEARCH("4週7休以上4週8休未満",CT164)))</formula>
    </cfRule>
  </conditionalFormatting>
  <conditionalFormatting sqref="CT164">
    <cfRule type="containsText" dxfId="930" priority="1417" operator="containsText" text="4週6休未満">
      <formula>NOT(ISERROR(SEARCH("4週6休未満",CT164)))</formula>
    </cfRule>
    <cfRule type="containsText" dxfId="929" priority="1418" operator="containsText" text="4週6休以上4週7休未満">
      <formula>NOT(ISERROR(SEARCH("4週6休以上4週7休未満",CT164)))</formula>
    </cfRule>
  </conditionalFormatting>
  <conditionalFormatting sqref="CS164">
    <cfRule type="containsText" dxfId="928" priority="1413" operator="containsText" text="4週6休未満">
      <formula>NOT(ISERROR(SEARCH("4週6休未満",CS164)))</formula>
    </cfRule>
    <cfRule type="containsText" dxfId="927" priority="1414" operator="containsText" text="4週6休以上4週7休未満">
      <formula>NOT(ISERROR(SEARCH("4週6休以上4週7休未満",CS164)))</formula>
    </cfRule>
    <cfRule type="containsText" dxfId="926" priority="1415" operator="containsText" text="4週8休以上">
      <formula>NOT(ISERROR(SEARCH("4週8休以上",CS164)))</formula>
    </cfRule>
    <cfRule type="containsText" dxfId="925" priority="1416" operator="containsText" text="4週7休以上4週8休未満">
      <formula>NOT(ISERROR(SEARCH("4週7休以上4週8休未満",CS164)))</formula>
    </cfRule>
  </conditionalFormatting>
  <conditionalFormatting sqref="CT172">
    <cfRule type="containsText" dxfId="924" priority="1411" operator="containsText" text="4週8休以上">
      <formula>NOT(ISERROR(SEARCH("4週8休以上",CT172)))</formula>
    </cfRule>
    <cfRule type="containsText" dxfId="923" priority="1412" operator="containsText" text="4週7休以上4週8休未満">
      <formula>NOT(ISERROR(SEARCH("4週7休以上4週8休未満",CT172)))</formula>
    </cfRule>
  </conditionalFormatting>
  <conditionalFormatting sqref="CT172">
    <cfRule type="containsText" dxfId="922" priority="1409" operator="containsText" text="4週6休未満">
      <formula>NOT(ISERROR(SEARCH("4週6休未満",CT172)))</formula>
    </cfRule>
    <cfRule type="containsText" dxfId="921" priority="1410" operator="containsText" text="4週6休以上4週7休未満">
      <formula>NOT(ISERROR(SEARCH("4週6休以上4週7休未満",CT172)))</formula>
    </cfRule>
  </conditionalFormatting>
  <conditionalFormatting sqref="CS172">
    <cfRule type="containsText" dxfId="920" priority="1405" operator="containsText" text="4週6休未満">
      <formula>NOT(ISERROR(SEARCH("4週6休未満",CS172)))</formula>
    </cfRule>
    <cfRule type="containsText" dxfId="919" priority="1406" operator="containsText" text="4週6休以上4週7休未満">
      <formula>NOT(ISERROR(SEARCH("4週6休以上4週7休未満",CS172)))</formula>
    </cfRule>
    <cfRule type="containsText" dxfId="918" priority="1407" operator="containsText" text="4週8休以上">
      <formula>NOT(ISERROR(SEARCH("4週8休以上",CS172)))</formula>
    </cfRule>
    <cfRule type="containsText" dxfId="917" priority="1408" operator="containsText" text="4週7休以上4週8休未満">
      <formula>NOT(ISERROR(SEARCH("4週7休以上4週8休未満",CS172)))</formula>
    </cfRule>
  </conditionalFormatting>
  <conditionalFormatting sqref="CT180">
    <cfRule type="containsText" dxfId="916" priority="1403" operator="containsText" text="4週8休以上">
      <formula>NOT(ISERROR(SEARCH("4週8休以上",CT180)))</formula>
    </cfRule>
    <cfRule type="containsText" dxfId="915" priority="1404" operator="containsText" text="4週7休以上4週8休未満">
      <formula>NOT(ISERROR(SEARCH("4週7休以上4週8休未満",CT180)))</formula>
    </cfRule>
  </conditionalFormatting>
  <conditionalFormatting sqref="CT180">
    <cfRule type="containsText" dxfId="914" priority="1401" operator="containsText" text="4週6休未満">
      <formula>NOT(ISERROR(SEARCH("4週6休未満",CT180)))</formula>
    </cfRule>
    <cfRule type="containsText" dxfId="913" priority="1402" operator="containsText" text="4週6休以上4週7休未満">
      <formula>NOT(ISERROR(SEARCH("4週6休以上4週7休未満",CT180)))</formula>
    </cfRule>
  </conditionalFormatting>
  <conditionalFormatting sqref="CS180">
    <cfRule type="containsText" dxfId="912" priority="1397" operator="containsText" text="4週6休未満">
      <formula>NOT(ISERROR(SEARCH("4週6休未満",CS180)))</formula>
    </cfRule>
    <cfRule type="containsText" dxfId="911" priority="1398" operator="containsText" text="4週6休以上4週7休未満">
      <formula>NOT(ISERROR(SEARCH("4週6休以上4週7休未満",CS180)))</formula>
    </cfRule>
    <cfRule type="containsText" dxfId="910" priority="1399" operator="containsText" text="4週8休以上">
      <formula>NOT(ISERROR(SEARCH("4週8休以上",CS180)))</formula>
    </cfRule>
    <cfRule type="containsText" dxfId="909" priority="1400" operator="containsText" text="4週7休以上4週8休未満">
      <formula>NOT(ISERROR(SEARCH("4週7休以上4週8休未満",CS180)))</formula>
    </cfRule>
  </conditionalFormatting>
  <conditionalFormatting sqref="CT188">
    <cfRule type="containsText" dxfId="908" priority="1395" operator="containsText" text="4週8休以上">
      <formula>NOT(ISERROR(SEARCH("4週8休以上",CT188)))</formula>
    </cfRule>
    <cfRule type="containsText" dxfId="907" priority="1396" operator="containsText" text="4週7休以上4週8休未満">
      <formula>NOT(ISERROR(SEARCH("4週7休以上4週8休未満",CT188)))</formula>
    </cfRule>
  </conditionalFormatting>
  <conditionalFormatting sqref="CT188">
    <cfRule type="containsText" dxfId="906" priority="1393" operator="containsText" text="4週6休未満">
      <formula>NOT(ISERROR(SEARCH("4週6休未満",CT188)))</formula>
    </cfRule>
    <cfRule type="containsText" dxfId="905" priority="1394" operator="containsText" text="4週6休以上4週7休未満">
      <formula>NOT(ISERROR(SEARCH("4週6休以上4週7休未満",CT188)))</formula>
    </cfRule>
  </conditionalFormatting>
  <conditionalFormatting sqref="CS188">
    <cfRule type="containsText" dxfId="904" priority="1389" operator="containsText" text="4週6休未満">
      <formula>NOT(ISERROR(SEARCH("4週6休未満",CS188)))</formula>
    </cfRule>
    <cfRule type="containsText" dxfId="903" priority="1390" operator="containsText" text="4週6休以上4週7休未満">
      <formula>NOT(ISERROR(SEARCH("4週6休以上4週7休未満",CS188)))</formula>
    </cfRule>
    <cfRule type="containsText" dxfId="902" priority="1391" operator="containsText" text="4週8休以上">
      <formula>NOT(ISERROR(SEARCH("4週8休以上",CS188)))</formula>
    </cfRule>
    <cfRule type="containsText" dxfId="901" priority="1392" operator="containsText" text="4週7休以上4週8休未満">
      <formula>NOT(ISERROR(SEARCH("4週7休以上4週8休未満",CS188)))</formula>
    </cfRule>
  </conditionalFormatting>
  <conditionalFormatting sqref="CT196">
    <cfRule type="containsText" dxfId="900" priority="1387" operator="containsText" text="4週8休以上">
      <formula>NOT(ISERROR(SEARCH("4週8休以上",CT196)))</formula>
    </cfRule>
    <cfRule type="containsText" dxfId="899" priority="1388" operator="containsText" text="4週7休以上4週8休未満">
      <formula>NOT(ISERROR(SEARCH("4週7休以上4週8休未満",CT196)))</formula>
    </cfRule>
  </conditionalFormatting>
  <conditionalFormatting sqref="CT196">
    <cfRule type="containsText" dxfId="898" priority="1385" operator="containsText" text="4週6休未満">
      <formula>NOT(ISERROR(SEARCH("4週6休未満",CT196)))</formula>
    </cfRule>
    <cfRule type="containsText" dxfId="897" priority="1386" operator="containsText" text="4週6休以上4週7休未満">
      <formula>NOT(ISERROR(SEARCH("4週6休以上4週7休未満",CT196)))</formula>
    </cfRule>
  </conditionalFormatting>
  <conditionalFormatting sqref="CS196">
    <cfRule type="containsText" dxfId="896" priority="1381" operator="containsText" text="4週6休未満">
      <formula>NOT(ISERROR(SEARCH("4週6休未満",CS196)))</formula>
    </cfRule>
    <cfRule type="containsText" dxfId="895" priority="1382" operator="containsText" text="4週6休以上4週7休未満">
      <formula>NOT(ISERROR(SEARCH("4週6休以上4週7休未満",CS196)))</formula>
    </cfRule>
    <cfRule type="containsText" dxfId="894" priority="1383" operator="containsText" text="4週8休以上">
      <formula>NOT(ISERROR(SEARCH("4週8休以上",CS196)))</formula>
    </cfRule>
    <cfRule type="containsText" dxfId="893" priority="1384" operator="containsText" text="4週7休以上4週8休未満">
      <formula>NOT(ISERROR(SEARCH("4週7休以上4週8休未満",CS196)))</formula>
    </cfRule>
  </conditionalFormatting>
  <conditionalFormatting sqref="CT204">
    <cfRule type="containsText" dxfId="892" priority="1379" operator="containsText" text="4週8休以上">
      <formula>NOT(ISERROR(SEARCH("4週8休以上",CT204)))</formula>
    </cfRule>
    <cfRule type="containsText" dxfId="891" priority="1380" operator="containsText" text="4週7休以上4週8休未満">
      <formula>NOT(ISERROR(SEARCH("4週7休以上4週8休未満",CT204)))</formula>
    </cfRule>
  </conditionalFormatting>
  <conditionalFormatting sqref="CT204">
    <cfRule type="containsText" dxfId="890" priority="1377" operator="containsText" text="4週6休未満">
      <formula>NOT(ISERROR(SEARCH("4週6休未満",CT204)))</formula>
    </cfRule>
    <cfRule type="containsText" dxfId="889" priority="1378" operator="containsText" text="4週6休以上4週7休未満">
      <formula>NOT(ISERROR(SEARCH("4週6休以上4週7休未満",CT204)))</formula>
    </cfRule>
  </conditionalFormatting>
  <conditionalFormatting sqref="CS204">
    <cfRule type="containsText" dxfId="888" priority="1373" operator="containsText" text="4週6休未満">
      <formula>NOT(ISERROR(SEARCH("4週6休未満",CS204)))</formula>
    </cfRule>
    <cfRule type="containsText" dxfId="887" priority="1374" operator="containsText" text="4週6休以上4週7休未満">
      <formula>NOT(ISERROR(SEARCH("4週6休以上4週7休未満",CS204)))</formula>
    </cfRule>
    <cfRule type="containsText" dxfId="886" priority="1375" operator="containsText" text="4週8休以上">
      <formula>NOT(ISERROR(SEARCH("4週8休以上",CS204)))</formula>
    </cfRule>
    <cfRule type="containsText" dxfId="885" priority="1376" operator="containsText" text="4週7休以上4週8休未満">
      <formula>NOT(ISERROR(SEARCH("4週7休以上4週8休未満",CS204)))</formula>
    </cfRule>
  </conditionalFormatting>
  <conditionalFormatting sqref="CR25">
    <cfRule type="containsText" dxfId="884" priority="1370" operator="containsText" text="4週6休以上4週7休未満">
      <formula>NOT(ISERROR(SEARCH("4週6休以上4週7休未満",CR25)))</formula>
    </cfRule>
    <cfRule type="containsText" dxfId="883" priority="1371" operator="containsText" text="4週8休以上">
      <formula>NOT(ISERROR(SEARCH("4週8休以上",CR25)))</formula>
    </cfRule>
    <cfRule type="containsText" dxfId="882" priority="1372" operator="containsText" text="4週7休以上4週8休未満">
      <formula>NOT(ISERROR(SEARCH("4週7休以上4週8休未満",CR25)))</formula>
    </cfRule>
  </conditionalFormatting>
  <conditionalFormatting sqref="CR25">
    <cfRule type="containsText" dxfId="881" priority="1369" operator="containsText" text="4週6休未満">
      <formula>NOT(ISERROR(SEARCH("4週6休未満",CR25)))</formula>
    </cfRule>
  </conditionalFormatting>
  <conditionalFormatting sqref="CR33">
    <cfRule type="containsText" dxfId="880" priority="1366" operator="containsText" text="4週6休以上4週7休未満">
      <formula>NOT(ISERROR(SEARCH("4週6休以上4週7休未満",CR33)))</formula>
    </cfRule>
    <cfRule type="containsText" dxfId="879" priority="1367" operator="containsText" text="4週8休以上">
      <formula>NOT(ISERROR(SEARCH("4週8休以上",CR33)))</formula>
    </cfRule>
    <cfRule type="containsText" dxfId="878" priority="1368" operator="containsText" text="4週7休以上4週8休未満">
      <formula>NOT(ISERROR(SEARCH("4週7休以上4週8休未満",CR33)))</formula>
    </cfRule>
  </conditionalFormatting>
  <conditionalFormatting sqref="CR33">
    <cfRule type="containsText" dxfId="877" priority="1365" operator="containsText" text="4週6休未満">
      <formula>NOT(ISERROR(SEARCH("4週6休未満",CR33)))</formula>
    </cfRule>
  </conditionalFormatting>
  <conditionalFormatting sqref="CR41">
    <cfRule type="containsText" dxfId="876" priority="1362" operator="containsText" text="4週6休以上4週7休未満">
      <formula>NOT(ISERROR(SEARCH("4週6休以上4週7休未満",CR41)))</formula>
    </cfRule>
    <cfRule type="containsText" dxfId="875" priority="1363" operator="containsText" text="4週8休以上">
      <formula>NOT(ISERROR(SEARCH("4週8休以上",CR41)))</formula>
    </cfRule>
    <cfRule type="containsText" dxfId="874" priority="1364" operator="containsText" text="4週7休以上4週8休未満">
      <formula>NOT(ISERROR(SEARCH("4週7休以上4週8休未満",CR41)))</formula>
    </cfRule>
  </conditionalFormatting>
  <conditionalFormatting sqref="CR41">
    <cfRule type="containsText" dxfId="873" priority="1361" operator="containsText" text="4週6休未満">
      <formula>NOT(ISERROR(SEARCH("4週6休未満",CR41)))</formula>
    </cfRule>
  </conditionalFormatting>
  <conditionalFormatting sqref="CR49">
    <cfRule type="containsText" dxfId="872" priority="1358" operator="containsText" text="4週6休以上4週7休未満">
      <formula>NOT(ISERROR(SEARCH("4週6休以上4週7休未満",CR49)))</formula>
    </cfRule>
    <cfRule type="containsText" dxfId="871" priority="1359" operator="containsText" text="4週8休以上">
      <formula>NOT(ISERROR(SEARCH("4週8休以上",CR49)))</formula>
    </cfRule>
    <cfRule type="containsText" dxfId="870" priority="1360" operator="containsText" text="4週7休以上4週8休未満">
      <formula>NOT(ISERROR(SEARCH("4週7休以上4週8休未満",CR49)))</formula>
    </cfRule>
  </conditionalFormatting>
  <conditionalFormatting sqref="CR49">
    <cfRule type="containsText" dxfId="869" priority="1357" operator="containsText" text="4週6休未満">
      <formula>NOT(ISERROR(SEARCH("4週6休未満",CR49)))</formula>
    </cfRule>
  </conditionalFormatting>
  <conditionalFormatting sqref="CR57">
    <cfRule type="containsText" dxfId="868" priority="1354" operator="containsText" text="4週6休以上4週7休未満">
      <formula>NOT(ISERROR(SEARCH("4週6休以上4週7休未満",CR57)))</formula>
    </cfRule>
    <cfRule type="containsText" dxfId="867" priority="1355" operator="containsText" text="4週8休以上">
      <formula>NOT(ISERROR(SEARCH("4週8休以上",CR57)))</formula>
    </cfRule>
    <cfRule type="containsText" dxfId="866" priority="1356" operator="containsText" text="4週7休以上4週8休未満">
      <formula>NOT(ISERROR(SEARCH("4週7休以上4週8休未満",CR57)))</formula>
    </cfRule>
  </conditionalFormatting>
  <conditionalFormatting sqref="CR57">
    <cfRule type="containsText" dxfId="865" priority="1353" operator="containsText" text="4週6休未満">
      <formula>NOT(ISERROR(SEARCH("4週6休未満",CR57)))</formula>
    </cfRule>
  </conditionalFormatting>
  <conditionalFormatting sqref="CR65">
    <cfRule type="containsText" dxfId="864" priority="1350" operator="containsText" text="4週6休以上4週7休未満">
      <formula>NOT(ISERROR(SEARCH("4週6休以上4週7休未満",CR65)))</formula>
    </cfRule>
    <cfRule type="containsText" dxfId="863" priority="1351" operator="containsText" text="4週8休以上">
      <formula>NOT(ISERROR(SEARCH("4週8休以上",CR65)))</formula>
    </cfRule>
    <cfRule type="containsText" dxfId="862" priority="1352" operator="containsText" text="4週7休以上4週8休未満">
      <formula>NOT(ISERROR(SEARCH("4週7休以上4週8休未満",CR65)))</formula>
    </cfRule>
  </conditionalFormatting>
  <conditionalFormatting sqref="CR65">
    <cfRule type="containsText" dxfId="861" priority="1349" operator="containsText" text="4週6休未満">
      <formula>NOT(ISERROR(SEARCH("4週6休未満",CR65)))</formula>
    </cfRule>
  </conditionalFormatting>
  <conditionalFormatting sqref="CR73">
    <cfRule type="containsText" dxfId="860" priority="1346" operator="containsText" text="4週6休以上4週7休未満">
      <formula>NOT(ISERROR(SEARCH("4週6休以上4週7休未満",CR73)))</formula>
    </cfRule>
    <cfRule type="containsText" dxfId="859" priority="1347" operator="containsText" text="4週8休以上">
      <formula>NOT(ISERROR(SEARCH("4週8休以上",CR73)))</formula>
    </cfRule>
    <cfRule type="containsText" dxfId="858" priority="1348" operator="containsText" text="4週7休以上4週8休未満">
      <formula>NOT(ISERROR(SEARCH("4週7休以上4週8休未満",CR73)))</formula>
    </cfRule>
  </conditionalFormatting>
  <conditionalFormatting sqref="CR73">
    <cfRule type="containsText" dxfId="857" priority="1345" operator="containsText" text="4週6休未満">
      <formula>NOT(ISERROR(SEARCH("4週6休未満",CR73)))</formula>
    </cfRule>
  </conditionalFormatting>
  <conditionalFormatting sqref="CR81">
    <cfRule type="containsText" dxfId="856" priority="1342" operator="containsText" text="4週6休以上4週7休未満">
      <formula>NOT(ISERROR(SEARCH("4週6休以上4週7休未満",CR81)))</formula>
    </cfRule>
    <cfRule type="containsText" dxfId="855" priority="1343" operator="containsText" text="4週8休以上">
      <formula>NOT(ISERROR(SEARCH("4週8休以上",CR81)))</formula>
    </cfRule>
    <cfRule type="containsText" dxfId="854" priority="1344" operator="containsText" text="4週7休以上4週8休未満">
      <formula>NOT(ISERROR(SEARCH("4週7休以上4週8休未満",CR81)))</formula>
    </cfRule>
  </conditionalFormatting>
  <conditionalFormatting sqref="CR81">
    <cfRule type="containsText" dxfId="853" priority="1341" operator="containsText" text="4週6休未満">
      <formula>NOT(ISERROR(SEARCH("4週6休未満",CR81)))</formula>
    </cfRule>
  </conditionalFormatting>
  <conditionalFormatting sqref="CR89">
    <cfRule type="containsText" dxfId="852" priority="1338" operator="containsText" text="4週6休以上4週7休未満">
      <formula>NOT(ISERROR(SEARCH("4週6休以上4週7休未満",CR89)))</formula>
    </cfRule>
    <cfRule type="containsText" dxfId="851" priority="1339" operator="containsText" text="4週8休以上">
      <formula>NOT(ISERROR(SEARCH("4週8休以上",CR89)))</formula>
    </cfRule>
    <cfRule type="containsText" dxfId="850" priority="1340" operator="containsText" text="4週7休以上4週8休未満">
      <formula>NOT(ISERROR(SEARCH("4週7休以上4週8休未満",CR89)))</formula>
    </cfRule>
  </conditionalFormatting>
  <conditionalFormatting sqref="CR89">
    <cfRule type="containsText" dxfId="849" priority="1337" operator="containsText" text="4週6休未満">
      <formula>NOT(ISERROR(SEARCH("4週6休未満",CR89)))</formula>
    </cfRule>
  </conditionalFormatting>
  <conditionalFormatting sqref="CR97">
    <cfRule type="containsText" dxfId="848" priority="1334" operator="containsText" text="4週6休以上4週7休未満">
      <formula>NOT(ISERROR(SEARCH("4週6休以上4週7休未満",CR97)))</formula>
    </cfRule>
    <cfRule type="containsText" dxfId="847" priority="1335" operator="containsText" text="4週8休以上">
      <formula>NOT(ISERROR(SEARCH("4週8休以上",CR97)))</formula>
    </cfRule>
    <cfRule type="containsText" dxfId="846" priority="1336" operator="containsText" text="4週7休以上4週8休未満">
      <formula>NOT(ISERROR(SEARCH("4週7休以上4週8休未満",CR97)))</formula>
    </cfRule>
  </conditionalFormatting>
  <conditionalFormatting sqref="CR97">
    <cfRule type="containsText" dxfId="845" priority="1333" operator="containsText" text="4週6休未満">
      <formula>NOT(ISERROR(SEARCH("4週6休未満",CR97)))</formula>
    </cfRule>
  </conditionalFormatting>
  <conditionalFormatting sqref="CR105">
    <cfRule type="containsText" dxfId="844" priority="1330" operator="containsText" text="4週6休以上4週7休未満">
      <formula>NOT(ISERROR(SEARCH("4週6休以上4週7休未満",CR105)))</formula>
    </cfRule>
    <cfRule type="containsText" dxfId="843" priority="1331" operator="containsText" text="4週8休以上">
      <formula>NOT(ISERROR(SEARCH("4週8休以上",CR105)))</formula>
    </cfRule>
    <cfRule type="containsText" dxfId="842" priority="1332" operator="containsText" text="4週7休以上4週8休未満">
      <formula>NOT(ISERROR(SEARCH("4週7休以上4週8休未満",CR105)))</formula>
    </cfRule>
  </conditionalFormatting>
  <conditionalFormatting sqref="CR105">
    <cfRule type="containsText" dxfId="841" priority="1329" operator="containsText" text="4週6休未満">
      <formula>NOT(ISERROR(SEARCH("4週6休未満",CR105)))</formula>
    </cfRule>
  </conditionalFormatting>
  <conditionalFormatting sqref="CR113">
    <cfRule type="containsText" dxfId="840" priority="1326" operator="containsText" text="4週6休以上4週7休未満">
      <formula>NOT(ISERROR(SEARCH("4週6休以上4週7休未満",CR113)))</formula>
    </cfRule>
    <cfRule type="containsText" dxfId="839" priority="1327" operator="containsText" text="4週8休以上">
      <formula>NOT(ISERROR(SEARCH("4週8休以上",CR113)))</formula>
    </cfRule>
    <cfRule type="containsText" dxfId="838" priority="1328" operator="containsText" text="4週7休以上4週8休未満">
      <formula>NOT(ISERROR(SEARCH("4週7休以上4週8休未満",CR113)))</formula>
    </cfRule>
  </conditionalFormatting>
  <conditionalFormatting sqref="CR113">
    <cfRule type="containsText" dxfId="837" priority="1325" operator="containsText" text="4週6休未満">
      <formula>NOT(ISERROR(SEARCH("4週6休未満",CR113)))</formula>
    </cfRule>
  </conditionalFormatting>
  <conditionalFormatting sqref="CR121">
    <cfRule type="containsText" dxfId="836" priority="1322" operator="containsText" text="4週6休以上4週7休未満">
      <formula>NOT(ISERROR(SEARCH("4週6休以上4週7休未満",CR121)))</formula>
    </cfRule>
    <cfRule type="containsText" dxfId="835" priority="1323" operator="containsText" text="4週8休以上">
      <formula>NOT(ISERROR(SEARCH("4週8休以上",CR121)))</formula>
    </cfRule>
    <cfRule type="containsText" dxfId="834" priority="1324" operator="containsText" text="4週7休以上4週8休未満">
      <formula>NOT(ISERROR(SEARCH("4週7休以上4週8休未満",CR121)))</formula>
    </cfRule>
  </conditionalFormatting>
  <conditionalFormatting sqref="CR121">
    <cfRule type="containsText" dxfId="833" priority="1321" operator="containsText" text="4週6休未満">
      <formula>NOT(ISERROR(SEARCH("4週6休未満",CR121)))</formula>
    </cfRule>
  </conditionalFormatting>
  <conditionalFormatting sqref="CR129">
    <cfRule type="containsText" dxfId="832" priority="1318" operator="containsText" text="4週6休以上4週7休未満">
      <formula>NOT(ISERROR(SEARCH("4週6休以上4週7休未満",CR129)))</formula>
    </cfRule>
    <cfRule type="containsText" dxfId="831" priority="1319" operator="containsText" text="4週8休以上">
      <formula>NOT(ISERROR(SEARCH("4週8休以上",CR129)))</formula>
    </cfRule>
    <cfRule type="containsText" dxfId="830" priority="1320" operator="containsText" text="4週7休以上4週8休未満">
      <formula>NOT(ISERROR(SEARCH("4週7休以上4週8休未満",CR129)))</formula>
    </cfRule>
  </conditionalFormatting>
  <conditionalFormatting sqref="CR129">
    <cfRule type="containsText" dxfId="829" priority="1317" operator="containsText" text="4週6休未満">
      <formula>NOT(ISERROR(SEARCH("4週6休未満",CR129)))</formula>
    </cfRule>
  </conditionalFormatting>
  <conditionalFormatting sqref="CR137">
    <cfRule type="containsText" dxfId="828" priority="1314" operator="containsText" text="4週6休以上4週7休未満">
      <formula>NOT(ISERROR(SEARCH("4週6休以上4週7休未満",CR137)))</formula>
    </cfRule>
    <cfRule type="containsText" dxfId="827" priority="1315" operator="containsText" text="4週8休以上">
      <formula>NOT(ISERROR(SEARCH("4週8休以上",CR137)))</formula>
    </cfRule>
    <cfRule type="containsText" dxfId="826" priority="1316" operator="containsText" text="4週7休以上4週8休未満">
      <formula>NOT(ISERROR(SEARCH("4週7休以上4週8休未満",CR137)))</formula>
    </cfRule>
  </conditionalFormatting>
  <conditionalFormatting sqref="CR137">
    <cfRule type="containsText" dxfId="825" priority="1313" operator="containsText" text="4週6休未満">
      <formula>NOT(ISERROR(SEARCH("4週6休未満",CR137)))</formula>
    </cfRule>
  </conditionalFormatting>
  <conditionalFormatting sqref="CR145">
    <cfRule type="containsText" dxfId="824" priority="1310" operator="containsText" text="4週6休以上4週7休未満">
      <formula>NOT(ISERROR(SEARCH("4週6休以上4週7休未満",CR145)))</formula>
    </cfRule>
    <cfRule type="containsText" dxfId="823" priority="1311" operator="containsText" text="4週8休以上">
      <formula>NOT(ISERROR(SEARCH("4週8休以上",CR145)))</formula>
    </cfRule>
    <cfRule type="containsText" dxfId="822" priority="1312" operator="containsText" text="4週7休以上4週8休未満">
      <formula>NOT(ISERROR(SEARCH("4週7休以上4週8休未満",CR145)))</formula>
    </cfRule>
  </conditionalFormatting>
  <conditionalFormatting sqref="CR145">
    <cfRule type="containsText" dxfId="821" priority="1309" operator="containsText" text="4週6休未満">
      <formula>NOT(ISERROR(SEARCH("4週6休未満",CR145)))</formula>
    </cfRule>
  </conditionalFormatting>
  <conditionalFormatting sqref="CR153">
    <cfRule type="containsText" dxfId="820" priority="1306" operator="containsText" text="4週6休以上4週7休未満">
      <formula>NOT(ISERROR(SEARCH("4週6休以上4週7休未満",CR153)))</formula>
    </cfRule>
    <cfRule type="containsText" dxfId="819" priority="1307" operator="containsText" text="4週8休以上">
      <formula>NOT(ISERROR(SEARCH("4週8休以上",CR153)))</formula>
    </cfRule>
    <cfRule type="containsText" dxfId="818" priority="1308" operator="containsText" text="4週7休以上4週8休未満">
      <formula>NOT(ISERROR(SEARCH("4週7休以上4週8休未満",CR153)))</formula>
    </cfRule>
  </conditionalFormatting>
  <conditionalFormatting sqref="CR153">
    <cfRule type="containsText" dxfId="817" priority="1305" operator="containsText" text="4週6休未満">
      <formula>NOT(ISERROR(SEARCH("4週6休未満",CR153)))</formula>
    </cfRule>
  </conditionalFormatting>
  <conditionalFormatting sqref="CR161">
    <cfRule type="containsText" dxfId="816" priority="1302" operator="containsText" text="4週6休以上4週7休未満">
      <formula>NOT(ISERROR(SEARCH("4週6休以上4週7休未満",CR161)))</formula>
    </cfRule>
    <cfRule type="containsText" dxfId="815" priority="1303" operator="containsText" text="4週8休以上">
      <formula>NOT(ISERROR(SEARCH("4週8休以上",CR161)))</formula>
    </cfRule>
    <cfRule type="containsText" dxfId="814" priority="1304" operator="containsText" text="4週7休以上4週8休未満">
      <formula>NOT(ISERROR(SEARCH("4週7休以上4週8休未満",CR161)))</formula>
    </cfRule>
  </conditionalFormatting>
  <conditionalFormatting sqref="CR161">
    <cfRule type="containsText" dxfId="813" priority="1301" operator="containsText" text="4週6休未満">
      <formula>NOT(ISERROR(SEARCH("4週6休未満",CR161)))</formula>
    </cfRule>
  </conditionalFormatting>
  <conditionalFormatting sqref="CR169">
    <cfRule type="containsText" dxfId="812" priority="1298" operator="containsText" text="4週6休以上4週7休未満">
      <formula>NOT(ISERROR(SEARCH("4週6休以上4週7休未満",CR169)))</formula>
    </cfRule>
    <cfRule type="containsText" dxfId="811" priority="1299" operator="containsText" text="4週8休以上">
      <formula>NOT(ISERROR(SEARCH("4週8休以上",CR169)))</formula>
    </cfRule>
    <cfRule type="containsText" dxfId="810" priority="1300" operator="containsText" text="4週7休以上4週8休未満">
      <formula>NOT(ISERROR(SEARCH("4週7休以上4週8休未満",CR169)))</formula>
    </cfRule>
  </conditionalFormatting>
  <conditionalFormatting sqref="CR169">
    <cfRule type="containsText" dxfId="809" priority="1297" operator="containsText" text="4週6休未満">
      <formula>NOT(ISERROR(SEARCH("4週6休未満",CR169)))</formula>
    </cfRule>
  </conditionalFormatting>
  <conditionalFormatting sqref="CR177">
    <cfRule type="containsText" dxfId="808" priority="1294" operator="containsText" text="4週6休以上4週7休未満">
      <formula>NOT(ISERROR(SEARCH("4週6休以上4週7休未満",CR177)))</formula>
    </cfRule>
    <cfRule type="containsText" dxfId="807" priority="1295" operator="containsText" text="4週8休以上">
      <formula>NOT(ISERROR(SEARCH("4週8休以上",CR177)))</formula>
    </cfRule>
    <cfRule type="containsText" dxfId="806" priority="1296" operator="containsText" text="4週7休以上4週8休未満">
      <formula>NOT(ISERROR(SEARCH("4週7休以上4週8休未満",CR177)))</formula>
    </cfRule>
  </conditionalFormatting>
  <conditionalFormatting sqref="CR177">
    <cfRule type="containsText" dxfId="805" priority="1293" operator="containsText" text="4週6休未満">
      <formula>NOT(ISERROR(SEARCH("4週6休未満",CR177)))</formula>
    </cfRule>
  </conditionalFormatting>
  <conditionalFormatting sqref="CR185">
    <cfRule type="containsText" dxfId="804" priority="1290" operator="containsText" text="4週6休以上4週7休未満">
      <formula>NOT(ISERROR(SEARCH("4週6休以上4週7休未満",CR185)))</formula>
    </cfRule>
    <cfRule type="containsText" dxfId="803" priority="1291" operator="containsText" text="4週8休以上">
      <formula>NOT(ISERROR(SEARCH("4週8休以上",CR185)))</formula>
    </cfRule>
    <cfRule type="containsText" dxfId="802" priority="1292" operator="containsText" text="4週7休以上4週8休未満">
      <formula>NOT(ISERROR(SEARCH("4週7休以上4週8休未満",CR185)))</formula>
    </cfRule>
  </conditionalFormatting>
  <conditionalFormatting sqref="CR185">
    <cfRule type="containsText" dxfId="801" priority="1289" operator="containsText" text="4週6休未満">
      <formula>NOT(ISERROR(SEARCH("4週6休未満",CR185)))</formula>
    </cfRule>
  </conditionalFormatting>
  <conditionalFormatting sqref="CR193">
    <cfRule type="containsText" dxfId="800" priority="1286" operator="containsText" text="4週6休以上4週7休未満">
      <formula>NOT(ISERROR(SEARCH("4週6休以上4週7休未満",CR193)))</formula>
    </cfRule>
    <cfRule type="containsText" dxfId="799" priority="1287" operator="containsText" text="4週8休以上">
      <formula>NOT(ISERROR(SEARCH("4週8休以上",CR193)))</formula>
    </cfRule>
    <cfRule type="containsText" dxfId="798" priority="1288" operator="containsText" text="4週7休以上4週8休未満">
      <formula>NOT(ISERROR(SEARCH("4週7休以上4週8休未満",CR193)))</formula>
    </cfRule>
  </conditionalFormatting>
  <conditionalFormatting sqref="CR193">
    <cfRule type="containsText" dxfId="797" priority="1285" operator="containsText" text="4週6休未満">
      <formula>NOT(ISERROR(SEARCH("4週6休未満",CR193)))</formula>
    </cfRule>
  </conditionalFormatting>
  <conditionalFormatting sqref="CR201">
    <cfRule type="containsText" dxfId="796" priority="1282" operator="containsText" text="4週6休以上4週7休未満">
      <formula>NOT(ISERROR(SEARCH("4週6休以上4週7休未満",CR201)))</formula>
    </cfRule>
    <cfRule type="containsText" dxfId="795" priority="1283" operator="containsText" text="4週8休以上">
      <formula>NOT(ISERROR(SEARCH("4週8休以上",CR201)))</formula>
    </cfRule>
    <cfRule type="containsText" dxfId="794" priority="1284" operator="containsText" text="4週7休以上4週8休未満">
      <formula>NOT(ISERROR(SEARCH("4週7休以上4週8休未満",CR201)))</formula>
    </cfRule>
  </conditionalFormatting>
  <conditionalFormatting sqref="CR201">
    <cfRule type="containsText" dxfId="793" priority="1281" operator="containsText" text="4週6休未満">
      <formula>NOT(ISERROR(SEARCH("4週6休未満",CR201)))</formula>
    </cfRule>
  </conditionalFormatting>
  <conditionalFormatting sqref="CF82:CJ83">
    <cfRule type="expression" dxfId="792" priority="1280">
      <formula>MONTH($D$22)=12</formula>
    </cfRule>
  </conditionalFormatting>
  <conditionalFormatting sqref="BP105:BR105">
    <cfRule type="expression" dxfId="791" priority="1279">
      <formula>MONTH($D$98)=8</formula>
    </cfRule>
  </conditionalFormatting>
  <conditionalFormatting sqref="CK82:CK83">
    <cfRule type="expression" dxfId="790" priority="1278">
      <formula>MONTH($D$14)=12</formula>
    </cfRule>
  </conditionalFormatting>
  <conditionalFormatting sqref="CL98:CM99">
    <cfRule type="expression" dxfId="789" priority="1277">
      <formula>MONTH($D$14)=12</formula>
    </cfRule>
  </conditionalFormatting>
  <conditionalFormatting sqref="CF98:CF99">
    <cfRule type="expression" dxfId="788" priority="1276">
      <formula>MONTH($D$14)=12</formula>
    </cfRule>
  </conditionalFormatting>
  <conditionalFormatting sqref="CL106:CM107">
    <cfRule type="expression" dxfId="787" priority="1275">
      <formula>MONTH($D$14)=12</formula>
    </cfRule>
  </conditionalFormatting>
  <conditionalFormatting sqref="CH90:CI91">
    <cfRule type="expression" dxfId="786" priority="1274">
      <formula>MONTH($D$14)=12</formula>
    </cfRule>
  </conditionalFormatting>
  <conditionalFormatting sqref="CH66:CI67">
    <cfRule type="expression" dxfId="785" priority="1273">
      <formula>MONTH($D$14)=12</formula>
    </cfRule>
  </conditionalFormatting>
  <conditionalFormatting sqref="CJ58:CK59">
    <cfRule type="expression" dxfId="784" priority="1272">
      <formula>MONTH($D$14)=12</formula>
    </cfRule>
  </conditionalFormatting>
  <conditionalFormatting sqref="CM50:CN51">
    <cfRule type="expression" dxfId="783" priority="1271">
      <formula>MONTH($D$14)=12</formula>
    </cfRule>
  </conditionalFormatting>
  <conditionalFormatting sqref="CI42:CJ43">
    <cfRule type="expression" dxfId="782" priority="1270">
      <formula>MONTH($D$14)=12</formula>
    </cfRule>
  </conditionalFormatting>
  <conditionalFormatting sqref="CK34:CL35">
    <cfRule type="expression" dxfId="781" priority="1269">
      <formula>MONTH($D$14)=12</formula>
    </cfRule>
  </conditionalFormatting>
  <conditionalFormatting sqref="CN26:CN27">
    <cfRule type="expression" dxfId="780" priority="1268">
      <formula>MONTH($D$14)=12</formula>
    </cfRule>
  </conditionalFormatting>
  <conditionalFormatting sqref="BD18:CF18">
    <cfRule type="containsText" dxfId="779" priority="1266" operator="containsText" text="日">
      <formula>NOT(ISERROR(SEARCH("日",BD18)))</formula>
    </cfRule>
    <cfRule type="containsText" dxfId="778" priority="1267" operator="containsText" text="土">
      <formula>NOT(ISERROR(SEARCH("土",BD18)))</formula>
    </cfRule>
  </conditionalFormatting>
  <conditionalFormatting sqref="DB7">
    <cfRule type="cellIs" dxfId="777" priority="633" operator="equal">
      <formula>"雨"</formula>
    </cfRule>
    <cfRule type="cellIs" dxfId="776" priority="634" operator="equal">
      <formula>"休"</formula>
    </cfRule>
  </conditionalFormatting>
  <conditionalFormatting sqref="EN2:EP2 EP207:EQ207 EN208 EO208:EQ210 EN211 EN214:EQ218 EN11:EQ17 EN206:EQ206 EN222:EQ1048576 EN21:EQ24 EO18:EQ19 EQ20 EN29:EQ32 EQ28 EN37:EQ40 EQ36 EN45:EQ48 EQ44 EN53:EQ56 EQ52 EN61:EQ64 EQ60 EN69:EQ72 EQ68 EN77:EQ80 EQ76 EN85:EQ88 EQ84 EN93:EQ96 EQ92 EN101:EQ104 EQ100 EN109:EQ109 EQ108 EO25:EQ27 EO33:EQ35 EO41:EQ43 EO49:EQ51 EO57:EQ59 EO65:EQ67 EO73:EQ75 EO81:EQ83 EO89:EQ91 EO97:EQ99 EO105:EQ107">
    <cfRule type="containsText" dxfId="775" priority="636" operator="containsText" text="4週6休以上4週7休未満">
      <formula>NOT(ISERROR(SEARCH("4週6休以上4週7休未満",EN2)))</formula>
    </cfRule>
    <cfRule type="containsText" dxfId="774" priority="637" operator="containsText" text="4週8休以上">
      <formula>NOT(ISERROR(SEARCH("4週8休以上",EN2)))</formula>
    </cfRule>
    <cfRule type="containsText" dxfId="773" priority="638" operator="containsText" text="4週7休以上4週8休未満">
      <formula>NOT(ISERROR(SEARCH("4週7休以上4週8休未満",EN2)))</formula>
    </cfRule>
  </conditionalFormatting>
  <conditionalFormatting sqref="EN3:EQ4 EN5">
    <cfRule type="containsText" dxfId="772" priority="623" operator="containsText" text="4週6休未満">
      <formula>NOT(ISERROR(SEARCH("4週6休未満",EN3)))</formula>
    </cfRule>
    <cfRule type="containsText" dxfId="771" priority="624" operator="containsText" text="4週6休以上4週7休未満">
      <formula>NOT(ISERROR(SEARCH("4週6休以上4週7休未満",EN3)))</formula>
    </cfRule>
    <cfRule type="containsText" dxfId="770" priority="625" operator="containsText" text="4週8休以上">
      <formula>NOT(ISERROR(SEARCH("4週8休以上",EN3)))</formula>
    </cfRule>
    <cfRule type="containsText" dxfId="769" priority="626" operator="containsText" text="4週7休以上4週8休未満">
      <formula>NOT(ISERROR(SEARCH("4週7休以上4週8休未満",EN3)))</formula>
    </cfRule>
  </conditionalFormatting>
  <conditionalFormatting sqref="EN8:EQ9 EN10">
    <cfRule type="containsText" dxfId="768" priority="628" operator="containsText" text="4週6休未満">
      <formula>NOT(ISERROR(SEARCH("4週6休未満",EN8)))</formula>
    </cfRule>
    <cfRule type="containsText" dxfId="767" priority="629" operator="containsText" text="4週6休以上4週7休未満">
      <formula>NOT(ISERROR(SEARCH("4週6休以上4週7休未満",EN8)))</formula>
    </cfRule>
    <cfRule type="containsText" dxfId="766" priority="630" operator="containsText" text="4週8休以上">
      <formula>NOT(ISERROR(SEARCH("4週8休以上",EN8)))</formula>
    </cfRule>
    <cfRule type="containsText" dxfId="765" priority="631" operator="containsText" text="4週7休以上4週8休未満">
      <formula>NOT(ISERROR(SEARCH("4週7休以上4週8休未満",EN8)))</formula>
    </cfRule>
  </conditionalFormatting>
  <conditionalFormatting sqref="EO211:EP213">
    <cfRule type="containsText" dxfId="764" priority="613" operator="containsText" text="4週6休未満">
      <formula>NOT(ISERROR(SEARCH("4週6休未満",EO211)))</formula>
    </cfRule>
    <cfRule type="containsText" dxfId="763" priority="614" operator="containsText" text="4週6休以上4週7休未満">
      <formula>NOT(ISERROR(SEARCH("4週6休以上4週7休未満",EO211)))</formula>
    </cfRule>
    <cfRule type="containsText" dxfId="762" priority="615" operator="containsText" text="4週8休以上">
      <formula>NOT(ISERROR(SEARCH("4週8休以上",EO211)))</formula>
    </cfRule>
    <cfRule type="containsText" dxfId="761" priority="616" operator="containsText" text="4週7休以上4週8休未満">
      <formula>NOT(ISERROR(SEARCH("4週7休以上4週8休未満",EO211)))</formula>
    </cfRule>
  </conditionalFormatting>
  <conditionalFormatting sqref="EO208:EQ210 EN2:EP2 EP207:EQ207 EN208 EN211 EN214:EQ218 EN11:EQ17 EN206:EQ206 EN222:EQ1048576 EN21:EQ24 EO18:EQ19 EQ20 EN29:EQ32 EQ28 EN37:EQ40 EQ36 EN45:EQ48 EQ44 EN53:EQ56 EQ52 EN61:EQ64 EQ60 EN69:EQ72 EQ68 EN77:EQ80 EQ76 EN85:EQ88 EQ84 EN93:EQ96 EQ92 EN101:EQ104 EQ100 EN109:EQ109 EQ108 EO25:EQ27 EO33:EQ35 EO41:EQ43 EO49:EQ51 EO57:EQ59 EO65:EQ67 EO73:EQ75 EO81:EQ83 EO89:EQ91 EO97:EQ99 EO105:EQ107">
    <cfRule type="containsText" dxfId="760" priority="635" operator="containsText" text="4週6休未満">
      <formula>NOT(ISERROR(SEARCH("4週6休未満",EN2)))</formula>
    </cfRule>
  </conditionalFormatting>
  <conditionalFormatting sqref="EQ3:EQ4">
    <cfRule type="containsText" dxfId="759" priority="627" operator="containsText" text="4週8休以上">
      <formula>NOT(ISERROR(SEARCH("4週8休以上",EQ3)))</formula>
    </cfRule>
  </conditionalFormatting>
  <conditionalFormatting sqref="EQ8:EQ9">
    <cfRule type="containsText" dxfId="758" priority="632" operator="containsText" text="4週8休以上">
      <formula>NOT(ISERROR(SEARCH("4週8休以上",EQ8)))</formula>
    </cfRule>
  </conditionalFormatting>
  <conditionalFormatting sqref="EQ214:EQ218 EQ11:EQ109 EQ206:EQ209 EQ222:EQ1048576">
    <cfRule type="containsText" dxfId="757" priority="639" operator="containsText" text="4週8休以上">
      <formula>NOT(ISERROR(SEARCH("4週8休以上",EQ11)))</formula>
    </cfRule>
  </conditionalFormatting>
  <conditionalFormatting sqref="EQ210:EQ212">
    <cfRule type="containsText" dxfId="756" priority="622" operator="containsText" text="4週8休以上">
      <formula>NOT(ISERROR(SEARCH("4週8休以上",EQ210)))</formula>
    </cfRule>
  </conditionalFormatting>
  <conditionalFormatting sqref="EQ211:EQ213">
    <cfRule type="containsText" dxfId="755" priority="618" operator="containsText" text="4週6休未満">
      <formula>NOT(ISERROR(SEARCH("4週6休未満",EQ211)))</formula>
    </cfRule>
    <cfRule type="containsText" dxfId="754" priority="619" operator="containsText" text="4週6休以上4週7休未満">
      <formula>NOT(ISERROR(SEARCH("4週6休以上4週7休未満",EQ211)))</formula>
    </cfRule>
    <cfRule type="containsText" dxfId="753" priority="620" operator="containsText" text="4週8休以上">
      <formula>NOT(ISERROR(SEARCH("4週8休以上",EQ211)))</formula>
    </cfRule>
    <cfRule type="containsText" dxfId="752" priority="621" operator="containsText" text="4週7休以上4週8休未満">
      <formula>NOT(ISERROR(SEARCH("4週7休以上4週8休未満",EQ211)))</formula>
    </cfRule>
  </conditionalFormatting>
  <conditionalFormatting sqref="EQ213">
    <cfRule type="containsText" dxfId="751" priority="617" operator="containsText" text="4週8休以上">
      <formula>NOT(ISERROR(SEARCH("4週8休以上",EQ213)))</formula>
    </cfRule>
  </conditionalFormatting>
  <conditionalFormatting sqref="DB7:DE7">
    <cfRule type="cellIs" dxfId="750" priority="612" operator="equal">
      <formula>""</formula>
    </cfRule>
  </conditionalFormatting>
  <conditionalFormatting sqref="DB16:EJ16 DB24:EJ24">
    <cfRule type="expression" dxfId="749" priority="640">
      <formula>OR(DB16="土",DB16="日")</formula>
    </cfRule>
  </conditionalFormatting>
  <conditionalFormatting sqref="DK15:DM17">
    <cfRule type="expression" dxfId="748" priority="611">
      <formula>MONTH($D$14)=8</formula>
    </cfRule>
  </conditionalFormatting>
  <conditionalFormatting sqref="EA16:EJ17">
    <cfRule type="expression" dxfId="747" priority="610">
      <formula>MONTH($D$14)=12</formula>
    </cfRule>
  </conditionalFormatting>
  <conditionalFormatting sqref="DK23:DM27">
    <cfRule type="expression" dxfId="746" priority="609">
      <formula>MONTH($D$22)=8</formula>
    </cfRule>
  </conditionalFormatting>
  <conditionalFormatting sqref="EA24:EB27">
    <cfRule type="expression" dxfId="745" priority="608">
      <formula>MONTH($D$22)=12</formula>
    </cfRule>
  </conditionalFormatting>
  <conditionalFormatting sqref="EN110:EQ112 EN117:EQ120 EQ116 EN125:EQ128 EQ124 EN133:EQ136 EQ132 EN141:EQ144 EQ140 EN149:EQ152 EQ148 EN157:EQ160 EQ156 EN165:EQ168 EQ164 EN173:EQ176 EQ172 EN181:EQ184 EQ180 EN189:EQ192 EQ188 EN197:EQ200 EQ196 EN205:EQ205 EQ204 EO113:EQ115 EO121:EQ123 EO129:EQ131 EO137:EQ139 EO145:EQ147 EO153:EQ155 EO161:EQ163 EO169:EQ171 EO177:EQ179 EO185:EQ187 EO193:EQ195 EO201:EQ203">
    <cfRule type="containsText" dxfId="744" priority="604" operator="containsText" text="4週6休以上4週7休未満">
      <formula>NOT(ISERROR(SEARCH("4週6休以上4週7休未満",EN110)))</formula>
    </cfRule>
    <cfRule type="containsText" dxfId="743" priority="605" operator="containsText" text="4週8休以上">
      <formula>NOT(ISERROR(SEARCH("4週8休以上",EN110)))</formula>
    </cfRule>
    <cfRule type="containsText" dxfId="742" priority="606" operator="containsText" text="4週7休以上4週8休未満">
      <formula>NOT(ISERROR(SEARCH("4週7休以上4週8休未満",EN110)))</formula>
    </cfRule>
  </conditionalFormatting>
  <conditionalFormatting sqref="EN110:EQ112 EN117:EQ120 EQ116 EN125:EQ128 EQ124 EN133:EQ136 EQ132 EN141:EQ144 EQ140 EN149:EQ152 EQ148 EN157:EQ160 EQ156 EN165:EQ168 EQ164 EN173:EQ176 EQ172 EN181:EQ184 EQ180 EN189:EQ192 EQ188 EN197:EQ200 EQ196 EN205:EQ205 EQ204 EO113:EQ115 EO121:EQ123 EO129:EQ131 EO137:EQ139 EO145:EQ147 EO153:EQ155 EO161:EQ163 EO169:EQ171 EO177:EQ179 EO185:EQ187 EO193:EQ195 EO201:EQ203">
    <cfRule type="containsText" dxfId="741" priority="603" operator="containsText" text="4週6休未満">
      <formula>NOT(ISERROR(SEARCH("4週6休未満",EN110)))</formula>
    </cfRule>
  </conditionalFormatting>
  <conditionalFormatting sqref="EQ110:EQ205">
    <cfRule type="containsText" dxfId="740" priority="607" operator="containsText" text="4週8休以上">
      <formula>NOT(ISERROR(SEARCH("4週8休以上",EQ110)))</formula>
    </cfRule>
  </conditionalFormatting>
  <conditionalFormatting sqref="CY20 EG20">
    <cfRule type="containsText" dxfId="739" priority="601" operator="containsText" text="日">
      <formula>NOT(ISERROR(SEARCH("日",CY20)))</formula>
    </cfRule>
    <cfRule type="containsText" dxfId="738" priority="602" operator="containsText" text="土">
      <formula>NOT(ISERROR(SEARCH("土",CY20)))</formula>
    </cfRule>
  </conditionalFormatting>
  <conditionalFormatting sqref="EO20">
    <cfRule type="containsText" dxfId="737" priority="597" operator="containsText" text="4週6休未満">
      <formula>NOT(ISERROR(SEARCH("4週6休未満",EO20)))</formula>
    </cfRule>
    <cfRule type="containsText" dxfId="736" priority="598" operator="containsText" text="4週6休以上4週7休未満">
      <formula>NOT(ISERROR(SEARCH("4週6休以上4週7休未満",EO20)))</formula>
    </cfRule>
    <cfRule type="containsText" dxfId="735" priority="599" operator="containsText" text="4週8休以上">
      <formula>NOT(ISERROR(SEARCH("4週8休以上",EO20)))</formula>
    </cfRule>
    <cfRule type="containsText" dxfId="734" priority="600" operator="containsText" text="4週7休以上4週8休未満">
      <formula>NOT(ISERROR(SEARCH("4週7休以上4週8休未満",EO20)))</formula>
    </cfRule>
  </conditionalFormatting>
  <conditionalFormatting sqref="EP20">
    <cfRule type="containsText" dxfId="733" priority="595" operator="containsText" text="4週8休以上">
      <formula>NOT(ISERROR(SEARCH("4週8休以上",EP20)))</formula>
    </cfRule>
    <cfRule type="containsText" dxfId="732" priority="596" operator="containsText" text="4週7休以上4週8休未満">
      <formula>NOT(ISERROR(SEARCH("4週7休以上4週8休未満",EP20)))</formula>
    </cfRule>
  </conditionalFormatting>
  <conditionalFormatting sqref="EP20">
    <cfRule type="containsText" dxfId="731" priority="593" operator="containsText" text="4週6休未満">
      <formula>NOT(ISERROR(SEARCH("4週6休未満",EP20)))</formula>
    </cfRule>
    <cfRule type="containsText" dxfId="730" priority="594" operator="containsText" text="4週6休以上4週7休未満">
      <formula>NOT(ISERROR(SEARCH("4週6休以上4週7休未満",EP20)))</formula>
    </cfRule>
  </conditionalFormatting>
  <conditionalFormatting sqref="CZ191:DA192">
    <cfRule type="containsText" dxfId="729" priority="376" operator="containsText" text="日">
      <formula>NOT(ISERROR(SEARCH("日",CZ191)))</formula>
    </cfRule>
    <cfRule type="containsText" dxfId="728" priority="377" operator="containsText" text="土">
      <formula>NOT(ISERROR(SEARCH("土",CZ191)))</formula>
    </cfRule>
  </conditionalFormatting>
  <conditionalFormatting sqref="CZ199:DA200">
    <cfRule type="containsText" dxfId="727" priority="366" operator="containsText" text="日">
      <formula>NOT(ISERROR(SEARCH("日",CZ199)))</formula>
    </cfRule>
    <cfRule type="containsText" dxfId="726" priority="367" operator="containsText" text="土">
      <formula>NOT(ISERROR(SEARCH("土",CZ199)))</formula>
    </cfRule>
  </conditionalFormatting>
  <conditionalFormatting sqref="EC25:EJ25">
    <cfRule type="expression" dxfId="725" priority="592">
      <formula>MONTH($D$14)=12</formula>
    </cfRule>
  </conditionalFormatting>
  <conditionalFormatting sqref="CY191:CY192">
    <cfRule type="containsText" dxfId="724" priority="378" operator="containsText" text="日">
      <formula>NOT(ISERROR(SEARCH("日",CY191)))</formula>
    </cfRule>
    <cfRule type="containsText" dxfId="723" priority="379" operator="containsText" text="土">
      <formula>NOT(ISERROR(SEARCH("土",CY191)))</formula>
    </cfRule>
  </conditionalFormatting>
  <conditionalFormatting sqref="CY183:CY184">
    <cfRule type="containsText" dxfId="722" priority="388" operator="containsText" text="日">
      <formula>NOT(ISERROR(SEARCH("日",CY183)))</formula>
    </cfRule>
    <cfRule type="containsText" dxfId="721" priority="389" operator="containsText" text="土">
      <formula>NOT(ISERROR(SEARCH("土",CY183)))</formula>
    </cfRule>
  </conditionalFormatting>
  <conditionalFormatting sqref="CY28 EE28">
    <cfRule type="containsText" dxfId="720" priority="590" operator="containsText" text="日">
      <formula>NOT(ISERROR(SEARCH("日",CY28)))</formula>
    </cfRule>
    <cfRule type="containsText" dxfId="719" priority="591" operator="containsText" text="土">
      <formula>NOT(ISERROR(SEARCH("土",CY28)))</formula>
    </cfRule>
  </conditionalFormatting>
  <conditionalFormatting sqref="CY23:CY24">
    <cfRule type="containsText" dxfId="718" priority="588" operator="containsText" text="日">
      <formula>NOT(ISERROR(SEARCH("日",CY23)))</formula>
    </cfRule>
    <cfRule type="containsText" dxfId="717" priority="589" operator="containsText" text="土">
      <formula>NOT(ISERROR(SEARCH("土",CY23)))</formula>
    </cfRule>
  </conditionalFormatting>
  <conditionalFormatting sqref="CZ23:DA24">
    <cfRule type="containsText" dxfId="716" priority="586" operator="containsText" text="日">
      <formula>NOT(ISERROR(SEARCH("日",CZ23)))</formula>
    </cfRule>
    <cfRule type="containsText" dxfId="715" priority="587" operator="containsText" text="土">
      <formula>NOT(ISERROR(SEARCH("土",CZ23)))</formula>
    </cfRule>
  </conditionalFormatting>
  <conditionalFormatting sqref="DB32:EJ32">
    <cfRule type="expression" dxfId="714" priority="585">
      <formula>OR(DB32="土",DB32="日")</formula>
    </cfRule>
  </conditionalFormatting>
  <conditionalFormatting sqref="DK31:DM33">
    <cfRule type="expression" dxfId="713" priority="584">
      <formula>MONTH($D$22)=8</formula>
    </cfRule>
  </conditionalFormatting>
  <conditionalFormatting sqref="EA32:EB33">
    <cfRule type="expression" dxfId="712" priority="583">
      <formula>MONTH($D$22)=12</formula>
    </cfRule>
  </conditionalFormatting>
  <conditionalFormatting sqref="EC33:EJ33">
    <cfRule type="expression" dxfId="711" priority="582">
      <formula>MONTH($D$14)=12</formula>
    </cfRule>
  </conditionalFormatting>
  <conditionalFormatting sqref="CY36 EI36">
    <cfRule type="containsText" dxfId="710" priority="580" operator="containsText" text="日">
      <formula>NOT(ISERROR(SEARCH("日",CY36)))</formula>
    </cfRule>
    <cfRule type="containsText" dxfId="709" priority="581" operator="containsText" text="土">
      <formula>NOT(ISERROR(SEARCH("土",CY36)))</formula>
    </cfRule>
  </conditionalFormatting>
  <conditionalFormatting sqref="CY31:CY32">
    <cfRule type="containsText" dxfId="708" priority="578" operator="containsText" text="日">
      <formula>NOT(ISERROR(SEARCH("日",CY31)))</formula>
    </cfRule>
    <cfRule type="containsText" dxfId="707" priority="579" operator="containsText" text="土">
      <formula>NOT(ISERROR(SEARCH("土",CY31)))</formula>
    </cfRule>
  </conditionalFormatting>
  <conditionalFormatting sqref="CZ31:DA32">
    <cfRule type="containsText" dxfId="706" priority="576" operator="containsText" text="日">
      <formula>NOT(ISERROR(SEARCH("日",CZ31)))</formula>
    </cfRule>
    <cfRule type="containsText" dxfId="705" priority="577" operator="containsText" text="土">
      <formula>NOT(ISERROR(SEARCH("土",CZ31)))</formula>
    </cfRule>
  </conditionalFormatting>
  <conditionalFormatting sqref="DB40:EJ40">
    <cfRule type="expression" dxfId="704" priority="575">
      <formula>OR(DB40="土",DB40="日")</formula>
    </cfRule>
  </conditionalFormatting>
  <conditionalFormatting sqref="DK39:DM41">
    <cfRule type="expression" dxfId="703" priority="574">
      <formula>MONTH($D$22)=8</formula>
    </cfRule>
  </conditionalFormatting>
  <conditionalFormatting sqref="EA40:EB43">
    <cfRule type="expression" dxfId="702" priority="573">
      <formula>MONTH($D$22)=12</formula>
    </cfRule>
  </conditionalFormatting>
  <conditionalFormatting sqref="EC41:EJ41">
    <cfRule type="expression" dxfId="701" priority="572">
      <formula>MONTH($D$14)=12</formula>
    </cfRule>
  </conditionalFormatting>
  <conditionalFormatting sqref="CY44 EG44">
    <cfRule type="containsText" dxfId="700" priority="570" operator="containsText" text="日">
      <formula>NOT(ISERROR(SEARCH("日",CY44)))</formula>
    </cfRule>
    <cfRule type="containsText" dxfId="699" priority="571" operator="containsText" text="土">
      <formula>NOT(ISERROR(SEARCH("土",CY44)))</formula>
    </cfRule>
  </conditionalFormatting>
  <conditionalFormatting sqref="CY39:CY40">
    <cfRule type="containsText" dxfId="698" priority="568" operator="containsText" text="日">
      <formula>NOT(ISERROR(SEARCH("日",CY39)))</formula>
    </cfRule>
    <cfRule type="containsText" dxfId="697" priority="569" operator="containsText" text="土">
      <formula>NOT(ISERROR(SEARCH("土",CY39)))</formula>
    </cfRule>
  </conditionalFormatting>
  <conditionalFormatting sqref="CZ39:DA40">
    <cfRule type="containsText" dxfId="696" priority="566" operator="containsText" text="日">
      <formula>NOT(ISERROR(SEARCH("日",CZ39)))</formula>
    </cfRule>
    <cfRule type="containsText" dxfId="695" priority="567" operator="containsText" text="土">
      <formula>NOT(ISERROR(SEARCH("土",CZ39)))</formula>
    </cfRule>
  </conditionalFormatting>
  <conditionalFormatting sqref="DB48:EJ48">
    <cfRule type="expression" dxfId="694" priority="565">
      <formula>OR(DB48="土",DB48="日")</formula>
    </cfRule>
  </conditionalFormatting>
  <conditionalFormatting sqref="DK47:DM51">
    <cfRule type="expression" dxfId="693" priority="564">
      <formula>MONTH($D$22)=8</formula>
    </cfRule>
  </conditionalFormatting>
  <conditionalFormatting sqref="EA48:EB49">
    <cfRule type="expression" dxfId="692" priority="563">
      <formula>MONTH($D$22)=12</formula>
    </cfRule>
  </conditionalFormatting>
  <conditionalFormatting sqref="EC49:EJ49">
    <cfRule type="expression" dxfId="691" priority="562">
      <formula>MONTH($D$14)=12</formula>
    </cfRule>
  </conditionalFormatting>
  <conditionalFormatting sqref="CY52">
    <cfRule type="containsText" dxfId="690" priority="560" operator="containsText" text="日">
      <formula>NOT(ISERROR(SEARCH("日",CY52)))</formula>
    </cfRule>
    <cfRule type="containsText" dxfId="689" priority="561" operator="containsText" text="土">
      <formula>NOT(ISERROR(SEARCH("土",CY52)))</formula>
    </cfRule>
  </conditionalFormatting>
  <conditionalFormatting sqref="CY47:CY48">
    <cfRule type="containsText" dxfId="688" priority="558" operator="containsText" text="日">
      <formula>NOT(ISERROR(SEARCH("日",CY47)))</formula>
    </cfRule>
    <cfRule type="containsText" dxfId="687" priority="559" operator="containsText" text="土">
      <formula>NOT(ISERROR(SEARCH("土",CY47)))</formula>
    </cfRule>
  </conditionalFormatting>
  <conditionalFormatting sqref="CZ47:DA48">
    <cfRule type="containsText" dxfId="686" priority="556" operator="containsText" text="日">
      <formula>NOT(ISERROR(SEARCH("日",CZ47)))</formula>
    </cfRule>
    <cfRule type="containsText" dxfId="685" priority="557" operator="containsText" text="土">
      <formula>NOT(ISERROR(SEARCH("土",CZ47)))</formula>
    </cfRule>
  </conditionalFormatting>
  <conditionalFormatting sqref="DB56:EJ56">
    <cfRule type="expression" dxfId="684" priority="555">
      <formula>OR(DB56="土",DB56="日")</formula>
    </cfRule>
  </conditionalFormatting>
  <conditionalFormatting sqref="DK55:DM57">
    <cfRule type="expression" dxfId="683" priority="554">
      <formula>MONTH($D$22)=8</formula>
    </cfRule>
  </conditionalFormatting>
  <conditionalFormatting sqref="EA56:EB59">
    <cfRule type="expression" dxfId="682" priority="553">
      <formula>MONTH($D$22)=12</formula>
    </cfRule>
  </conditionalFormatting>
  <conditionalFormatting sqref="EC57:EJ57">
    <cfRule type="expression" dxfId="681" priority="552">
      <formula>MONTH($D$14)=12</formula>
    </cfRule>
  </conditionalFormatting>
  <conditionalFormatting sqref="EH60">
    <cfRule type="containsText" dxfId="680" priority="550" operator="containsText" text="日">
      <formula>NOT(ISERROR(SEARCH("日",EH60)))</formula>
    </cfRule>
    <cfRule type="containsText" dxfId="679" priority="551" operator="containsText" text="土">
      <formula>NOT(ISERROR(SEARCH("土",EH60)))</formula>
    </cfRule>
  </conditionalFormatting>
  <conditionalFormatting sqref="CY55:CY56">
    <cfRule type="containsText" dxfId="678" priority="548" operator="containsText" text="日">
      <formula>NOT(ISERROR(SEARCH("日",CY55)))</formula>
    </cfRule>
    <cfRule type="containsText" dxfId="677" priority="549" operator="containsText" text="土">
      <formula>NOT(ISERROR(SEARCH("土",CY55)))</formula>
    </cfRule>
  </conditionalFormatting>
  <conditionalFormatting sqref="CZ55:DA56">
    <cfRule type="containsText" dxfId="676" priority="546" operator="containsText" text="日">
      <formula>NOT(ISERROR(SEARCH("日",CZ55)))</formula>
    </cfRule>
    <cfRule type="containsText" dxfId="675" priority="547" operator="containsText" text="土">
      <formula>NOT(ISERROR(SEARCH("土",CZ55)))</formula>
    </cfRule>
  </conditionalFormatting>
  <conditionalFormatting sqref="DB64:EJ64">
    <cfRule type="expression" dxfId="674" priority="545">
      <formula>OR(DB64="土",DB64="日")</formula>
    </cfRule>
  </conditionalFormatting>
  <conditionalFormatting sqref="DK63:DM67">
    <cfRule type="expression" dxfId="673" priority="544">
      <formula>MONTH($D$22)=8</formula>
    </cfRule>
  </conditionalFormatting>
  <conditionalFormatting sqref="EA64:EB67">
    <cfRule type="expression" dxfId="672" priority="543">
      <formula>MONTH($D$22)=12</formula>
    </cfRule>
  </conditionalFormatting>
  <conditionalFormatting sqref="EC65:EJ65">
    <cfRule type="expression" dxfId="671" priority="542">
      <formula>MONTH($D$14)=12</formula>
    </cfRule>
  </conditionalFormatting>
  <conditionalFormatting sqref="CY68 EF68">
    <cfRule type="containsText" dxfId="670" priority="540" operator="containsText" text="日">
      <formula>NOT(ISERROR(SEARCH("日",CY68)))</formula>
    </cfRule>
    <cfRule type="containsText" dxfId="669" priority="541" operator="containsText" text="土">
      <formula>NOT(ISERROR(SEARCH("土",CY68)))</formula>
    </cfRule>
  </conditionalFormatting>
  <conditionalFormatting sqref="CY63:CY64">
    <cfRule type="containsText" dxfId="668" priority="538" operator="containsText" text="日">
      <formula>NOT(ISERROR(SEARCH("日",CY63)))</formula>
    </cfRule>
    <cfRule type="containsText" dxfId="667" priority="539" operator="containsText" text="土">
      <formula>NOT(ISERROR(SEARCH("土",CY63)))</formula>
    </cfRule>
  </conditionalFormatting>
  <conditionalFormatting sqref="CZ63:DA64">
    <cfRule type="containsText" dxfId="666" priority="536" operator="containsText" text="日">
      <formula>NOT(ISERROR(SEARCH("日",CZ63)))</formula>
    </cfRule>
    <cfRule type="containsText" dxfId="665" priority="537" operator="containsText" text="土">
      <formula>NOT(ISERROR(SEARCH("土",CZ63)))</formula>
    </cfRule>
  </conditionalFormatting>
  <conditionalFormatting sqref="DB72:EJ72">
    <cfRule type="expression" dxfId="664" priority="535">
      <formula>OR(DB72="土",DB72="日")</formula>
    </cfRule>
  </conditionalFormatting>
  <conditionalFormatting sqref="DK71:DM73">
    <cfRule type="expression" dxfId="663" priority="534">
      <formula>MONTH($D$22)=8</formula>
    </cfRule>
  </conditionalFormatting>
  <conditionalFormatting sqref="EA72:EB73">
    <cfRule type="expression" dxfId="662" priority="533">
      <formula>MONTH($D$22)=12</formula>
    </cfRule>
  </conditionalFormatting>
  <conditionalFormatting sqref="EC73:EJ75">
    <cfRule type="expression" dxfId="661" priority="532">
      <formula>MONTH($D$14)=12</formula>
    </cfRule>
  </conditionalFormatting>
  <conditionalFormatting sqref="CY76 EJ76">
    <cfRule type="containsText" dxfId="660" priority="530" operator="containsText" text="日">
      <formula>NOT(ISERROR(SEARCH("日",CY76)))</formula>
    </cfRule>
    <cfRule type="containsText" dxfId="659" priority="531" operator="containsText" text="土">
      <formula>NOT(ISERROR(SEARCH("土",CY76)))</formula>
    </cfRule>
  </conditionalFormatting>
  <conditionalFormatting sqref="CY71:CY72">
    <cfRule type="containsText" dxfId="658" priority="528" operator="containsText" text="日">
      <formula>NOT(ISERROR(SEARCH("日",CY71)))</formula>
    </cfRule>
    <cfRule type="containsText" dxfId="657" priority="529" operator="containsText" text="土">
      <formula>NOT(ISERROR(SEARCH("土",CY71)))</formula>
    </cfRule>
  </conditionalFormatting>
  <conditionalFormatting sqref="CZ71:DA72">
    <cfRule type="containsText" dxfId="656" priority="526" operator="containsText" text="日">
      <formula>NOT(ISERROR(SEARCH("日",CZ71)))</formula>
    </cfRule>
    <cfRule type="containsText" dxfId="655" priority="527" operator="containsText" text="土">
      <formula>NOT(ISERROR(SEARCH("土",CZ71)))</formula>
    </cfRule>
  </conditionalFormatting>
  <conditionalFormatting sqref="DB80:EJ80">
    <cfRule type="expression" dxfId="654" priority="525">
      <formula>OR(DB80="土",DB80="日")</formula>
    </cfRule>
  </conditionalFormatting>
  <conditionalFormatting sqref="DK79:DM81">
    <cfRule type="expression" dxfId="653" priority="524">
      <formula>MONTH($D$22)=8</formula>
    </cfRule>
  </conditionalFormatting>
  <conditionalFormatting sqref="EA80:EB81">
    <cfRule type="expression" dxfId="652" priority="523">
      <formula>MONTH($D$22)=12</formula>
    </cfRule>
  </conditionalFormatting>
  <conditionalFormatting sqref="EC81:EJ81">
    <cfRule type="expression" dxfId="651" priority="522">
      <formula>MONTH($D$14)=12</formula>
    </cfRule>
  </conditionalFormatting>
  <conditionalFormatting sqref="EH84">
    <cfRule type="containsText" dxfId="650" priority="520" operator="containsText" text="日">
      <formula>NOT(ISERROR(SEARCH("日",EH84)))</formula>
    </cfRule>
    <cfRule type="containsText" dxfId="649" priority="521" operator="containsText" text="土">
      <formula>NOT(ISERROR(SEARCH("土",EH84)))</formula>
    </cfRule>
  </conditionalFormatting>
  <conditionalFormatting sqref="CY79:CY80">
    <cfRule type="containsText" dxfId="648" priority="518" operator="containsText" text="日">
      <formula>NOT(ISERROR(SEARCH("日",CY79)))</formula>
    </cfRule>
    <cfRule type="containsText" dxfId="647" priority="519" operator="containsText" text="土">
      <formula>NOT(ISERROR(SEARCH("土",CY79)))</formula>
    </cfRule>
  </conditionalFormatting>
  <conditionalFormatting sqref="CZ79:DA80">
    <cfRule type="containsText" dxfId="646" priority="516" operator="containsText" text="日">
      <formula>NOT(ISERROR(SEARCH("日",CZ79)))</formula>
    </cfRule>
    <cfRule type="containsText" dxfId="645" priority="517" operator="containsText" text="土">
      <formula>NOT(ISERROR(SEARCH("土",CZ79)))</formula>
    </cfRule>
  </conditionalFormatting>
  <conditionalFormatting sqref="DB88:EJ88">
    <cfRule type="expression" dxfId="644" priority="515">
      <formula>OR(DB88="土",DB88="日")</formula>
    </cfRule>
  </conditionalFormatting>
  <conditionalFormatting sqref="DK87:DM91">
    <cfRule type="expression" dxfId="643" priority="514">
      <formula>MONTH($D$22)=8</formula>
    </cfRule>
  </conditionalFormatting>
  <conditionalFormatting sqref="EA88:EB91">
    <cfRule type="expression" dxfId="642" priority="513">
      <formula>MONTH($D$22)=12</formula>
    </cfRule>
  </conditionalFormatting>
  <conditionalFormatting sqref="EC89:EJ89">
    <cfRule type="expression" dxfId="641" priority="512">
      <formula>MONTH($D$14)=12</formula>
    </cfRule>
  </conditionalFormatting>
  <conditionalFormatting sqref="CY92 EF92">
    <cfRule type="containsText" dxfId="640" priority="510" operator="containsText" text="日">
      <formula>NOT(ISERROR(SEARCH("日",CY92)))</formula>
    </cfRule>
    <cfRule type="containsText" dxfId="639" priority="511" operator="containsText" text="土">
      <formula>NOT(ISERROR(SEARCH("土",CY92)))</formula>
    </cfRule>
  </conditionalFormatting>
  <conditionalFormatting sqref="CY87:CY88">
    <cfRule type="containsText" dxfId="638" priority="508" operator="containsText" text="日">
      <formula>NOT(ISERROR(SEARCH("日",CY87)))</formula>
    </cfRule>
    <cfRule type="containsText" dxfId="637" priority="509" operator="containsText" text="土">
      <formula>NOT(ISERROR(SEARCH("土",CY87)))</formula>
    </cfRule>
  </conditionalFormatting>
  <conditionalFormatting sqref="CZ87:DA88">
    <cfRule type="containsText" dxfId="636" priority="506" operator="containsText" text="日">
      <formula>NOT(ISERROR(SEARCH("日",CZ87)))</formula>
    </cfRule>
    <cfRule type="containsText" dxfId="635" priority="507" operator="containsText" text="土">
      <formula>NOT(ISERROR(SEARCH("土",CZ87)))</formula>
    </cfRule>
  </conditionalFormatting>
  <conditionalFormatting sqref="DB96:EJ96">
    <cfRule type="expression" dxfId="634" priority="505">
      <formula>OR(DB96="土",DB96="日")</formula>
    </cfRule>
  </conditionalFormatting>
  <conditionalFormatting sqref="DK95:DM97">
    <cfRule type="expression" dxfId="633" priority="504">
      <formula>MONTH($D$22)=8</formula>
    </cfRule>
  </conditionalFormatting>
  <conditionalFormatting sqref="EA96:EB97">
    <cfRule type="expression" dxfId="632" priority="503">
      <formula>MONTH($D$22)=12</formula>
    </cfRule>
  </conditionalFormatting>
  <conditionalFormatting sqref="EC97:EJ97">
    <cfRule type="expression" dxfId="631" priority="502">
      <formula>MONTH($D$14)=12</formula>
    </cfRule>
  </conditionalFormatting>
  <conditionalFormatting sqref="CY100 EJ100">
    <cfRule type="containsText" dxfId="630" priority="500" operator="containsText" text="日">
      <formula>NOT(ISERROR(SEARCH("日",CY100)))</formula>
    </cfRule>
    <cfRule type="containsText" dxfId="629" priority="501" operator="containsText" text="土">
      <formula>NOT(ISERROR(SEARCH("土",CY100)))</formula>
    </cfRule>
  </conditionalFormatting>
  <conditionalFormatting sqref="CY95:CY96">
    <cfRule type="containsText" dxfId="628" priority="498" operator="containsText" text="日">
      <formula>NOT(ISERROR(SEARCH("日",CY95)))</formula>
    </cfRule>
    <cfRule type="containsText" dxfId="627" priority="499" operator="containsText" text="土">
      <formula>NOT(ISERROR(SEARCH("土",CY95)))</formula>
    </cfRule>
  </conditionalFormatting>
  <conditionalFormatting sqref="CZ95:DA96">
    <cfRule type="containsText" dxfId="626" priority="496" operator="containsText" text="日">
      <formula>NOT(ISERROR(SEARCH("日",CZ95)))</formula>
    </cfRule>
    <cfRule type="containsText" dxfId="625" priority="497" operator="containsText" text="土">
      <formula>NOT(ISERROR(SEARCH("土",CZ95)))</formula>
    </cfRule>
  </conditionalFormatting>
  <conditionalFormatting sqref="DB104:EJ104">
    <cfRule type="expression" dxfId="624" priority="495">
      <formula>OR(DB104="土",DB104="日")</formula>
    </cfRule>
  </conditionalFormatting>
  <conditionalFormatting sqref="DK103:DM104">
    <cfRule type="expression" dxfId="623" priority="494">
      <formula>MONTH($D$22)=8</formula>
    </cfRule>
  </conditionalFormatting>
  <conditionalFormatting sqref="EA104:EB105">
    <cfRule type="expression" dxfId="622" priority="493">
      <formula>MONTH($D$22)=12</formula>
    </cfRule>
  </conditionalFormatting>
  <conditionalFormatting sqref="EC105:EJ105">
    <cfRule type="expression" dxfId="621" priority="492">
      <formula>MONTH($D$14)=12</formula>
    </cfRule>
  </conditionalFormatting>
  <conditionalFormatting sqref="CY108 EJ108">
    <cfRule type="containsText" dxfId="620" priority="490" operator="containsText" text="日">
      <formula>NOT(ISERROR(SEARCH("日",CY108)))</formula>
    </cfRule>
    <cfRule type="containsText" dxfId="619" priority="491" operator="containsText" text="土">
      <formula>NOT(ISERROR(SEARCH("土",CY108)))</formula>
    </cfRule>
  </conditionalFormatting>
  <conditionalFormatting sqref="CY103:CY104">
    <cfRule type="containsText" dxfId="618" priority="488" operator="containsText" text="日">
      <formula>NOT(ISERROR(SEARCH("日",CY103)))</formula>
    </cfRule>
    <cfRule type="containsText" dxfId="617" priority="489" operator="containsText" text="土">
      <formula>NOT(ISERROR(SEARCH("土",CY103)))</formula>
    </cfRule>
  </conditionalFormatting>
  <conditionalFormatting sqref="CZ103:DA104">
    <cfRule type="containsText" dxfId="616" priority="486" operator="containsText" text="日">
      <formula>NOT(ISERROR(SEARCH("日",CZ103)))</formula>
    </cfRule>
    <cfRule type="containsText" dxfId="615" priority="487" operator="containsText" text="土">
      <formula>NOT(ISERROR(SEARCH("土",CZ103)))</formula>
    </cfRule>
  </conditionalFormatting>
  <conditionalFormatting sqref="DB112:EJ112">
    <cfRule type="expression" dxfId="614" priority="485">
      <formula>OR(DB112="土",DB112="日")</formula>
    </cfRule>
  </conditionalFormatting>
  <conditionalFormatting sqref="DK111:DM115">
    <cfRule type="expression" dxfId="613" priority="484">
      <formula>MONTH($D$22)=8</formula>
    </cfRule>
  </conditionalFormatting>
  <conditionalFormatting sqref="EA112:EB115">
    <cfRule type="expression" dxfId="612" priority="483">
      <formula>MONTH($D$22)=12</formula>
    </cfRule>
  </conditionalFormatting>
  <conditionalFormatting sqref="EC113:EJ115">
    <cfRule type="expression" dxfId="611" priority="482">
      <formula>MONTH($D$14)=12</formula>
    </cfRule>
  </conditionalFormatting>
  <conditionalFormatting sqref="CY116 EG116">
    <cfRule type="containsText" dxfId="610" priority="480" operator="containsText" text="日">
      <formula>NOT(ISERROR(SEARCH("日",CY116)))</formula>
    </cfRule>
    <cfRule type="containsText" dxfId="609" priority="481" operator="containsText" text="土">
      <formula>NOT(ISERROR(SEARCH("土",CY116)))</formula>
    </cfRule>
  </conditionalFormatting>
  <conditionalFormatting sqref="CY111:CY112">
    <cfRule type="containsText" dxfId="608" priority="478" operator="containsText" text="日">
      <formula>NOT(ISERROR(SEARCH("日",CY111)))</formula>
    </cfRule>
    <cfRule type="containsText" dxfId="607" priority="479" operator="containsText" text="土">
      <formula>NOT(ISERROR(SEARCH("土",CY111)))</formula>
    </cfRule>
  </conditionalFormatting>
  <conditionalFormatting sqref="CZ111:DA112">
    <cfRule type="containsText" dxfId="606" priority="476" operator="containsText" text="日">
      <formula>NOT(ISERROR(SEARCH("日",CZ111)))</formula>
    </cfRule>
    <cfRule type="containsText" dxfId="605" priority="477" operator="containsText" text="土">
      <formula>NOT(ISERROR(SEARCH("土",CZ111)))</formula>
    </cfRule>
  </conditionalFormatting>
  <conditionalFormatting sqref="DB120:EJ120">
    <cfRule type="expression" dxfId="604" priority="475">
      <formula>OR(DB120="土",DB120="日")</formula>
    </cfRule>
  </conditionalFormatting>
  <conditionalFormatting sqref="DK119:DM123">
    <cfRule type="expression" dxfId="603" priority="474">
      <formula>MONTH($D$22)=8</formula>
    </cfRule>
  </conditionalFormatting>
  <conditionalFormatting sqref="EA120:EB123">
    <cfRule type="expression" dxfId="602" priority="473">
      <formula>MONTH($D$22)=12</formula>
    </cfRule>
  </conditionalFormatting>
  <conditionalFormatting sqref="EC121:EJ123">
    <cfRule type="expression" dxfId="601" priority="472">
      <formula>MONTH($D$14)=12</formula>
    </cfRule>
  </conditionalFormatting>
  <conditionalFormatting sqref="CY124 EE124">
    <cfRule type="containsText" dxfId="600" priority="470" operator="containsText" text="日">
      <formula>NOT(ISERROR(SEARCH("日",CY124)))</formula>
    </cfRule>
    <cfRule type="containsText" dxfId="599" priority="471" operator="containsText" text="土">
      <formula>NOT(ISERROR(SEARCH("土",CY124)))</formula>
    </cfRule>
  </conditionalFormatting>
  <conditionalFormatting sqref="CY119:CY120">
    <cfRule type="containsText" dxfId="598" priority="468" operator="containsText" text="日">
      <formula>NOT(ISERROR(SEARCH("日",CY119)))</formula>
    </cfRule>
    <cfRule type="containsText" dxfId="597" priority="469" operator="containsText" text="土">
      <formula>NOT(ISERROR(SEARCH("土",CY119)))</formula>
    </cfRule>
  </conditionalFormatting>
  <conditionalFormatting sqref="CZ119:DA120">
    <cfRule type="containsText" dxfId="596" priority="466" operator="containsText" text="日">
      <formula>NOT(ISERROR(SEARCH("日",CZ119)))</formula>
    </cfRule>
    <cfRule type="containsText" dxfId="595" priority="467" operator="containsText" text="土">
      <formula>NOT(ISERROR(SEARCH("土",CZ119)))</formula>
    </cfRule>
  </conditionalFormatting>
  <conditionalFormatting sqref="DB128:EJ128">
    <cfRule type="expression" dxfId="594" priority="465">
      <formula>OR(DB128="土",DB128="日")</formula>
    </cfRule>
  </conditionalFormatting>
  <conditionalFormatting sqref="DK127:DM131">
    <cfRule type="expression" dxfId="593" priority="464">
      <formula>MONTH($D$22)=8</formula>
    </cfRule>
  </conditionalFormatting>
  <conditionalFormatting sqref="EA128:EB131">
    <cfRule type="expression" dxfId="592" priority="463">
      <formula>MONTH($D$22)=12</formula>
    </cfRule>
  </conditionalFormatting>
  <conditionalFormatting sqref="EC129:EJ131">
    <cfRule type="expression" dxfId="591" priority="462">
      <formula>MONTH($D$14)=12</formula>
    </cfRule>
  </conditionalFormatting>
  <conditionalFormatting sqref="CY132 EI132">
    <cfRule type="containsText" dxfId="590" priority="460" operator="containsText" text="日">
      <formula>NOT(ISERROR(SEARCH("日",CY132)))</formula>
    </cfRule>
    <cfRule type="containsText" dxfId="589" priority="461" operator="containsText" text="土">
      <formula>NOT(ISERROR(SEARCH("土",CY132)))</formula>
    </cfRule>
  </conditionalFormatting>
  <conditionalFormatting sqref="CY127:CY128">
    <cfRule type="containsText" dxfId="588" priority="458" operator="containsText" text="日">
      <formula>NOT(ISERROR(SEARCH("日",CY127)))</formula>
    </cfRule>
    <cfRule type="containsText" dxfId="587" priority="459" operator="containsText" text="土">
      <formula>NOT(ISERROR(SEARCH("土",CY127)))</formula>
    </cfRule>
  </conditionalFormatting>
  <conditionalFormatting sqref="CZ127:DA128">
    <cfRule type="containsText" dxfId="586" priority="456" operator="containsText" text="日">
      <formula>NOT(ISERROR(SEARCH("日",CZ127)))</formula>
    </cfRule>
    <cfRule type="containsText" dxfId="585" priority="457" operator="containsText" text="土">
      <formula>NOT(ISERROR(SEARCH("土",CZ127)))</formula>
    </cfRule>
  </conditionalFormatting>
  <conditionalFormatting sqref="DB136:EJ136">
    <cfRule type="expression" dxfId="584" priority="455">
      <formula>OR(DB136="土",DB136="日")</formula>
    </cfRule>
  </conditionalFormatting>
  <conditionalFormatting sqref="DK135:DM139">
    <cfRule type="expression" dxfId="583" priority="454">
      <formula>MONTH($D$22)=8</formula>
    </cfRule>
  </conditionalFormatting>
  <conditionalFormatting sqref="EA136:EB139">
    <cfRule type="expression" dxfId="582" priority="453">
      <formula>MONTH($D$22)=12</formula>
    </cfRule>
  </conditionalFormatting>
  <conditionalFormatting sqref="EC137:EJ139">
    <cfRule type="expression" dxfId="581" priority="452">
      <formula>MONTH($D$14)=12</formula>
    </cfRule>
  </conditionalFormatting>
  <conditionalFormatting sqref="CY140 EG140">
    <cfRule type="containsText" dxfId="580" priority="450" operator="containsText" text="日">
      <formula>NOT(ISERROR(SEARCH("日",CY140)))</formula>
    </cfRule>
    <cfRule type="containsText" dxfId="579" priority="451" operator="containsText" text="土">
      <formula>NOT(ISERROR(SEARCH("土",CY140)))</formula>
    </cfRule>
  </conditionalFormatting>
  <conditionalFormatting sqref="CY135:CY136">
    <cfRule type="containsText" dxfId="578" priority="448" operator="containsText" text="日">
      <formula>NOT(ISERROR(SEARCH("日",CY135)))</formula>
    </cfRule>
    <cfRule type="containsText" dxfId="577" priority="449" operator="containsText" text="土">
      <formula>NOT(ISERROR(SEARCH("土",CY135)))</formula>
    </cfRule>
  </conditionalFormatting>
  <conditionalFormatting sqref="CZ135:DA136">
    <cfRule type="containsText" dxfId="576" priority="446" operator="containsText" text="日">
      <formula>NOT(ISERROR(SEARCH("日",CZ135)))</formula>
    </cfRule>
    <cfRule type="containsText" dxfId="575" priority="447" operator="containsText" text="土">
      <formula>NOT(ISERROR(SEARCH("土",CZ135)))</formula>
    </cfRule>
  </conditionalFormatting>
  <conditionalFormatting sqref="DB144:EJ144">
    <cfRule type="expression" dxfId="574" priority="445">
      <formula>OR(DB144="土",DB144="日")</formula>
    </cfRule>
  </conditionalFormatting>
  <conditionalFormatting sqref="DK143:DM147">
    <cfRule type="expression" dxfId="573" priority="444">
      <formula>MONTH($D$22)=8</formula>
    </cfRule>
  </conditionalFormatting>
  <conditionalFormatting sqref="EA144:EB147">
    <cfRule type="expression" dxfId="572" priority="443">
      <formula>MONTH($D$22)=12</formula>
    </cfRule>
  </conditionalFormatting>
  <conditionalFormatting sqref="EC145:EJ147">
    <cfRule type="expression" dxfId="571" priority="442">
      <formula>MONTH($D$14)=12</formula>
    </cfRule>
  </conditionalFormatting>
  <conditionalFormatting sqref="CY148">
    <cfRule type="containsText" dxfId="570" priority="440" operator="containsText" text="日">
      <formula>NOT(ISERROR(SEARCH("日",CY148)))</formula>
    </cfRule>
    <cfRule type="containsText" dxfId="569" priority="441" operator="containsText" text="土">
      <formula>NOT(ISERROR(SEARCH("土",CY148)))</formula>
    </cfRule>
  </conditionalFormatting>
  <conditionalFormatting sqref="CY143:CY144">
    <cfRule type="containsText" dxfId="568" priority="438" operator="containsText" text="日">
      <formula>NOT(ISERROR(SEARCH("日",CY143)))</formula>
    </cfRule>
    <cfRule type="containsText" dxfId="567" priority="439" operator="containsText" text="土">
      <formula>NOT(ISERROR(SEARCH("土",CY143)))</formula>
    </cfRule>
  </conditionalFormatting>
  <conditionalFormatting sqref="CZ143:DA144">
    <cfRule type="containsText" dxfId="566" priority="436" operator="containsText" text="日">
      <formula>NOT(ISERROR(SEARCH("日",CZ143)))</formula>
    </cfRule>
    <cfRule type="containsText" dxfId="565" priority="437" operator="containsText" text="土">
      <formula>NOT(ISERROR(SEARCH("土",CZ143)))</formula>
    </cfRule>
  </conditionalFormatting>
  <conditionalFormatting sqref="DB152:EJ152">
    <cfRule type="expression" dxfId="564" priority="435">
      <formula>OR(DB152="土",DB152="日")</formula>
    </cfRule>
  </conditionalFormatting>
  <conditionalFormatting sqref="DK151:DM155">
    <cfRule type="expression" dxfId="563" priority="434">
      <formula>MONTH($D$22)=8</formula>
    </cfRule>
  </conditionalFormatting>
  <conditionalFormatting sqref="EA152:EB155">
    <cfRule type="expression" dxfId="562" priority="433">
      <formula>MONTH($D$22)=12</formula>
    </cfRule>
  </conditionalFormatting>
  <conditionalFormatting sqref="EC153:EJ155">
    <cfRule type="expression" dxfId="561" priority="432">
      <formula>MONTH($D$14)=12</formula>
    </cfRule>
  </conditionalFormatting>
  <conditionalFormatting sqref="EH156">
    <cfRule type="containsText" dxfId="560" priority="430" operator="containsText" text="日">
      <formula>NOT(ISERROR(SEARCH("日",EH156)))</formula>
    </cfRule>
    <cfRule type="containsText" dxfId="559" priority="431" operator="containsText" text="土">
      <formula>NOT(ISERROR(SEARCH("土",EH156)))</formula>
    </cfRule>
  </conditionalFormatting>
  <conditionalFormatting sqref="CY151:CY152">
    <cfRule type="containsText" dxfId="558" priority="428" operator="containsText" text="日">
      <formula>NOT(ISERROR(SEARCH("日",CY151)))</formula>
    </cfRule>
    <cfRule type="containsText" dxfId="557" priority="429" operator="containsText" text="土">
      <formula>NOT(ISERROR(SEARCH("土",CY151)))</formula>
    </cfRule>
  </conditionalFormatting>
  <conditionalFormatting sqref="CZ151:DA152">
    <cfRule type="containsText" dxfId="556" priority="426" operator="containsText" text="日">
      <formula>NOT(ISERROR(SEARCH("日",CZ151)))</formula>
    </cfRule>
    <cfRule type="containsText" dxfId="555" priority="427" operator="containsText" text="土">
      <formula>NOT(ISERROR(SEARCH("土",CZ151)))</formula>
    </cfRule>
  </conditionalFormatting>
  <conditionalFormatting sqref="DB160:EJ160">
    <cfRule type="expression" dxfId="554" priority="425">
      <formula>OR(DB160="土",DB160="日")</formula>
    </cfRule>
  </conditionalFormatting>
  <conditionalFormatting sqref="DK159:DM163">
    <cfRule type="expression" dxfId="553" priority="424">
      <formula>MONTH($D$22)=8</formula>
    </cfRule>
  </conditionalFormatting>
  <conditionalFormatting sqref="EA160:EB163">
    <cfRule type="expression" dxfId="552" priority="423">
      <formula>MONTH($D$22)=12</formula>
    </cfRule>
  </conditionalFormatting>
  <conditionalFormatting sqref="EC161:EJ163">
    <cfRule type="expression" dxfId="551" priority="422">
      <formula>MONTH($D$14)=12</formula>
    </cfRule>
  </conditionalFormatting>
  <conditionalFormatting sqref="CY164 EF164">
    <cfRule type="containsText" dxfId="550" priority="420" operator="containsText" text="日">
      <formula>NOT(ISERROR(SEARCH("日",CY164)))</formula>
    </cfRule>
    <cfRule type="containsText" dxfId="549" priority="421" operator="containsText" text="土">
      <formula>NOT(ISERROR(SEARCH("土",CY164)))</formula>
    </cfRule>
  </conditionalFormatting>
  <conditionalFormatting sqref="CY159:CY160">
    <cfRule type="containsText" dxfId="548" priority="418" operator="containsText" text="日">
      <formula>NOT(ISERROR(SEARCH("日",CY159)))</formula>
    </cfRule>
    <cfRule type="containsText" dxfId="547" priority="419" operator="containsText" text="土">
      <formula>NOT(ISERROR(SEARCH("土",CY159)))</formula>
    </cfRule>
  </conditionalFormatting>
  <conditionalFormatting sqref="CZ159:DA160">
    <cfRule type="containsText" dxfId="546" priority="416" operator="containsText" text="日">
      <formula>NOT(ISERROR(SEARCH("日",CZ159)))</formula>
    </cfRule>
    <cfRule type="containsText" dxfId="545" priority="417" operator="containsText" text="土">
      <formula>NOT(ISERROR(SEARCH("土",CZ159)))</formula>
    </cfRule>
  </conditionalFormatting>
  <conditionalFormatting sqref="DB168:EJ168">
    <cfRule type="expression" dxfId="544" priority="415">
      <formula>OR(DB168="土",DB168="日")</formula>
    </cfRule>
  </conditionalFormatting>
  <conditionalFormatting sqref="DK167:DM171">
    <cfRule type="expression" dxfId="543" priority="414">
      <formula>MONTH($D$22)=8</formula>
    </cfRule>
  </conditionalFormatting>
  <conditionalFormatting sqref="EA168:EB171">
    <cfRule type="expression" dxfId="542" priority="413">
      <formula>MONTH($D$22)=12</formula>
    </cfRule>
  </conditionalFormatting>
  <conditionalFormatting sqref="EC169:EJ171">
    <cfRule type="expression" dxfId="541" priority="412">
      <formula>MONTH($D$14)=12</formula>
    </cfRule>
  </conditionalFormatting>
  <conditionalFormatting sqref="CY172 EJ172">
    <cfRule type="containsText" dxfId="540" priority="410" operator="containsText" text="日">
      <formula>NOT(ISERROR(SEARCH("日",CY172)))</formula>
    </cfRule>
    <cfRule type="containsText" dxfId="539" priority="411" operator="containsText" text="土">
      <formula>NOT(ISERROR(SEARCH("土",CY172)))</formula>
    </cfRule>
  </conditionalFormatting>
  <conditionalFormatting sqref="CY167:CY168">
    <cfRule type="containsText" dxfId="538" priority="408" operator="containsText" text="日">
      <formula>NOT(ISERROR(SEARCH("日",CY167)))</formula>
    </cfRule>
    <cfRule type="containsText" dxfId="537" priority="409" operator="containsText" text="土">
      <formula>NOT(ISERROR(SEARCH("土",CY167)))</formula>
    </cfRule>
  </conditionalFormatting>
  <conditionalFormatting sqref="CZ167:DA168">
    <cfRule type="containsText" dxfId="536" priority="406" operator="containsText" text="日">
      <formula>NOT(ISERROR(SEARCH("日",CZ167)))</formula>
    </cfRule>
    <cfRule type="containsText" dxfId="535" priority="407" operator="containsText" text="土">
      <formula>NOT(ISERROR(SEARCH("土",CZ167)))</formula>
    </cfRule>
  </conditionalFormatting>
  <conditionalFormatting sqref="DB176:EJ176">
    <cfRule type="expression" dxfId="534" priority="405">
      <formula>OR(DB176="土",DB176="日")</formula>
    </cfRule>
  </conditionalFormatting>
  <conditionalFormatting sqref="DK175:DM179">
    <cfRule type="expression" dxfId="533" priority="404">
      <formula>MONTH($D$22)=8</formula>
    </cfRule>
  </conditionalFormatting>
  <conditionalFormatting sqref="EA176:EB179">
    <cfRule type="expression" dxfId="532" priority="403">
      <formula>MONTH($D$22)=12</formula>
    </cfRule>
  </conditionalFormatting>
  <conditionalFormatting sqref="EC177:EJ179">
    <cfRule type="expression" dxfId="531" priority="402">
      <formula>MONTH($D$14)=12</formula>
    </cfRule>
  </conditionalFormatting>
  <conditionalFormatting sqref="EH180">
    <cfRule type="containsText" dxfId="530" priority="400" operator="containsText" text="日">
      <formula>NOT(ISERROR(SEARCH("日",EH180)))</formula>
    </cfRule>
    <cfRule type="containsText" dxfId="529" priority="401" operator="containsText" text="土">
      <formula>NOT(ISERROR(SEARCH("土",EH180)))</formula>
    </cfRule>
  </conditionalFormatting>
  <conditionalFormatting sqref="CY175:CY176">
    <cfRule type="containsText" dxfId="528" priority="398" operator="containsText" text="日">
      <formula>NOT(ISERROR(SEARCH("日",CY175)))</formula>
    </cfRule>
    <cfRule type="containsText" dxfId="527" priority="399" operator="containsText" text="土">
      <formula>NOT(ISERROR(SEARCH("土",CY175)))</formula>
    </cfRule>
  </conditionalFormatting>
  <conditionalFormatting sqref="CZ175:DA176">
    <cfRule type="containsText" dxfId="526" priority="396" operator="containsText" text="日">
      <formula>NOT(ISERROR(SEARCH("日",CZ175)))</formula>
    </cfRule>
    <cfRule type="containsText" dxfId="525" priority="397" operator="containsText" text="土">
      <formula>NOT(ISERROR(SEARCH("土",CZ175)))</formula>
    </cfRule>
  </conditionalFormatting>
  <conditionalFormatting sqref="DB184:EJ184">
    <cfRule type="expression" dxfId="524" priority="395">
      <formula>OR(DB184="土",DB184="日")</formula>
    </cfRule>
  </conditionalFormatting>
  <conditionalFormatting sqref="DK183:DM187">
    <cfRule type="expression" dxfId="523" priority="394">
      <formula>MONTH($D$22)=8</formula>
    </cfRule>
  </conditionalFormatting>
  <conditionalFormatting sqref="EA184:EB187">
    <cfRule type="expression" dxfId="522" priority="393">
      <formula>MONTH($D$22)=12</formula>
    </cfRule>
  </conditionalFormatting>
  <conditionalFormatting sqref="EC185:EJ187">
    <cfRule type="expression" dxfId="521" priority="392">
      <formula>MONTH($D$14)=12</formula>
    </cfRule>
  </conditionalFormatting>
  <conditionalFormatting sqref="CY188 EF188">
    <cfRule type="containsText" dxfId="520" priority="390" operator="containsText" text="日">
      <formula>NOT(ISERROR(SEARCH("日",CY188)))</formula>
    </cfRule>
    <cfRule type="containsText" dxfId="519" priority="391" operator="containsText" text="土">
      <formula>NOT(ISERROR(SEARCH("土",CY188)))</formula>
    </cfRule>
  </conditionalFormatting>
  <conditionalFormatting sqref="CZ183:DA184">
    <cfRule type="containsText" dxfId="518" priority="386" operator="containsText" text="日">
      <formula>NOT(ISERROR(SEARCH("日",CZ183)))</formula>
    </cfRule>
    <cfRule type="containsText" dxfId="517" priority="387" operator="containsText" text="土">
      <formula>NOT(ISERROR(SEARCH("土",CZ183)))</formula>
    </cfRule>
  </conditionalFormatting>
  <conditionalFormatting sqref="DB192:EJ192">
    <cfRule type="expression" dxfId="516" priority="385">
      <formula>OR(DB192="土",DB192="日")</formula>
    </cfRule>
  </conditionalFormatting>
  <conditionalFormatting sqref="DK191:DM195">
    <cfRule type="expression" dxfId="515" priority="384">
      <formula>MONTH($D$22)=8</formula>
    </cfRule>
  </conditionalFormatting>
  <conditionalFormatting sqref="EA192:EB195">
    <cfRule type="expression" dxfId="514" priority="383">
      <formula>MONTH($D$22)=12</formula>
    </cfRule>
  </conditionalFormatting>
  <conditionalFormatting sqref="EC193:EJ195">
    <cfRule type="expression" dxfId="513" priority="382">
      <formula>MONTH($D$14)=12</formula>
    </cfRule>
  </conditionalFormatting>
  <conditionalFormatting sqref="CY196 EJ196">
    <cfRule type="containsText" dxfId="512" priority="380" operator="containsText" text="日">
      <formula>NOT(ISERROR(SEARCH("日",CY196)))</formula>
    </cfRule>
    <cfRule type="containsText" dxfId="511" priority="381" operator="containsText" text="土">
      <formula>NOT(ISERROR(SEARCH("土",CY196)))</formula>
    </cfRule>
  </conditionalFormatting>
  <conditionalFormatting sqref="DB200:EJ200">
    <cfRule type="expression" dxfId="510" priority="375">
      <formula>OR(DB200="土",DB200="日")</formula>
    </cfRule>
  </conditionalFormatting>
  <conditionalFormatting sqref="DK199:DM203">
    <cfRule type="expression" dxfId="509" priority="374">
      <formula>MONTH($D$22)=8</formula>
    </cfRule>
  </conditionalFormatting>
  <conditionalFormatting sqref="EA200:EB202">
    <cfRule type="expression" dxfId="508" priority="373">
      <formula>MONTH($D$22)=12</formula>
    </cfRule>
  </conditionalFormatting>
  <conditionalFormatting sqref="EC201:EJ202">
    <cfRule type="expression" dxfId="507" priority="372">
      <formula>MONTH($D$14)=12</formula>
    </cfRule>
  </conditionalFormatting>
  <conditionalFormatting sqref="CY204 EJ204">
    <cfRule type="containsText" dxfId="506" priority="370" operator="containsText" text="日">
      <formula>NOT(ISERROR(SEARCH("日",CY204)))</formula>
    </cfRule>
    <cfRule type="containsText" dxfId="505" priority="371" operator="containsText" text="土">
      <formula>NOT(ISERROR(SEARCH("土",CY204)))</formula>
    </cfRule>
  </conditionalFormatting>
  <conditionalFormatting sqref="CY199:CY200">
    <cfRule type="containsText" dxfId="504" priority="368" operator="containsText" text="日">
      <formula>NOT(ISERROR(SEARCH("日",CY199)))</formula>
    </cfRule>
    <cfRule type="containsText" dxfId="503" priority="369" operator="containsText" text="土">
      <formula>NOT(ISERROR(SEARCH("土",CY199)))</formula>
    </cfRule>
  </conditionalFormatting>
  <conditionalFormatting sqref="CY16:DA17">
    <cfRule type="containsText" dxfId="502" priority="364" operator="containsText" text="日">
      <formula>NOT(ISERROR(SEARCH("日",CY16)))</formula>
    </cfRule>
    <cfRule type="containsText" dxfId="501" priority="365" operator="containsText" text="土">
      <formula>NOT(ISERROR(SEARCH("土",CY16)))</formula>
    </cfRule>
  </conditionalFormatting>
  <conditionalFormatting sqref="CY18">
    <cfRule type="containsText" dxfId="500" priority="362" operator="containsText" text="日">
      <formula>NOT(ISERROR(SEARCH("日",CY18)))</formula>
    </cfRule>
    <cfRule type="containsText" dxfId="499" priority="363" operator="containsText" text="土">
      <formula>NOT(ISERROR(SEARCH("土",CY18)))</formula>
    </cfRule>
  </conditionalFormatting>
  <conditionalFormatting sqref="DA204 DH204 DO204 DV204 EC204">
    <cfRule type="containsText" dxfId="498" priority="294" operator="containsText" text="日">
      <formula>NOT(ISERROR(SEARCH("日",DA204)))</formula>
    </cfRule>
    <cfRule type="containsText" dxfId="497" priority="295" operator="containsText" text="土">
      <formula>NOT(ISERROR(SEARCH("土",DA204)))</formula>
    </cfRule>
  </conditionalFormatting>
  <conditionalFormatting sqref="DE20">
    <cfRule type="containsText" dxfId="496" priority="360" operator="containsText" text="日">
      <formula>NOT(ISERROR(SEARCH("日",DE20)))</formula>
    </cfRule>
    <cfRule type="containsText" dxfId="495" priority="361" operator="containsText" text="土">
      <formula>NOT(ISERROR(SEARCH("土",DE20)))</formula>
    </cfRule>
  </conditionalFormatting>
  <conditionalFormatting sqref="DL20">
    <cfRule type="containsText" dxfId="494" priority="358" operator="containsText" text="日">
      <formula>NOT(ISERROR(SEARCH("日",DL20)))</formula>
    </cfRule>
    <cfRule type="containsText" dxfId="493" priority="359" operator="containsText" text="土">
      <formula>NOT(ISERROR(SEARCH("土",DL20)))</formula>
    </cfRule>
  </conditionalFormatting>
  <conditionalFormatting sqref="DS20">
    <cfRule type="containsText" dxfId="492" priority="356" operator="containsText" text="日">
      <formula>NOT(ISERROR(SEARCH("日",DS20)))</formula>
    </cfRule>
    <cfRule type="containsText" dxfId="491" priority="357" operator="containsText" text="土">
      <formula>NOT(ISERROR(SEARCH("土",DS20)))</formula>
    </cfRule>
  </conditionalFormatting>
  <conditionalFormatting sqref="DZ20">
    <cfRule type="containsText" dxfId="490" priority="354" operator="containsText" text="日">
      <formula>NOT(ISERROR(SEARCH("日",DZ20)))</formula>
    </cfRule>
    <cfRule type="containsText" dxfId="489" priority="355" operator="containsText" text="土">
      <formula>NOT(ISERROR(SEARCH("土",DZ20)))</formula>
    </cfRule>
  </conditionalFormatting>
  <conditionalFormatting sqref="DC28">
    <cfRule type="containsText" dxfId="488" priority="352" operator="containsText" text="日">
      <formula>NOT(ISERROR(SEARCH("日",DC28)))</formula>
    </cfRule>
    <cfRule type="containsText" dxfId="487" priority="353" operator="containsText" text="土">
      <formula>NOT(ISERROR(SEARCH("土",DC28)))</formula>
    </cfRule>
  </conditionalFormatting>
  <conditionalFormatting sqref="DJ28">
    <cfRule type="containsText" dxfId="486" priority="350" operator="containsText" text="日">
      <formula>NOT(ISERROR(SEARCH("日",DJ28)))</formula>
    </cfRule>
    <cfRule type="containsText" dxfId="485" priority="351" operator="containsText" text="土">
      <formula>NOT(ISERROR(SEARCH("土",DJ28)))</formula>
    </cfRule>
  </conditionalFormatting>
  <conditionalFormatting sqref="DQ28">
    <cfRule type="containsText" dxfId="484" priority="348" operator="containsText" text="日">
      <formula>NOT(ISERROR(SEARCH("日",DQ28)))</formula>
    </cfRule>
    <cfRule type="containsText" dxfId="483" priority="349" operator="containsText" text="土">
      <formula>NOT(ISERROR(SEARCH("土",DQ28)))</formula>
    </cfRule>
  </conditionalFormatting>
  <conditionalFormatting sqref="DX28">
    <cfRule type="containsText" dxfId="482" priority="346" operator="containsText" text="日">
      <formula>NOT(ISERROR(SEARCH("日",DX28)))</formula>
    </cfRule>
    <cfRule type="containsText" dxfId="481" priority="347" operator="containsText" text="土">
      <formula>NOT(ISERROR(SEARCH("土",DX28)))</formula>
    </cfRule>
  </conditionalFormatting>
  <conditionalFormatting sqref="CZ36">
    <cfRule type="containsText" dxfId="480" priority="344" operator="containsText" text="日">
      <formula>NOT(ISERROR(SEARCH("日",CZ36)))</formula>
    </cfRule>
    <cfRule type="containsText" dxfId="479" priority="345" operator="containsText" text="土">
      <formula>NOT(ISERROR(SEARCH("土",CZ36)))</formula>
    </cfRule>
  </conditionalFormatting>
  <conditionalFormatting sqref="DG36">
    <cfRule type="containsText" dxfId="478" priority="342" operator="containsText" text="日">
      <formula>NOT(ISERROR(SEARCH("日",DG36)))</formula>
    </cfRule>
    <cfRule type="containsText" dxfId="477" priority="343" operator="containsText" text="土">
      <formula>NOT(ISERROR(SEARCH("土",DG36)))</formula>
    </cfRule>
  </conditionalFormatting>
  <conditionalFormatting sqref="DN36">
    <cfRule type="containsText" dxfId="476" priority="340" operator="containsText" text="日">
      <formula>NOT(ISERROR(SEARCH("日",DN36)))</formula>
    </cfRule>
    <cfRule type="containsText" dxfId="475" priority="341" operator="containsText" text="土">
      <formula>NOT(ISERROR(SEARCH("土",DN36)))</formula>
    </cfRule>
  </conditionalFormatting>
  <conditionalFormatting sqref="DU36">
    <cfRule type="containsText" dxfId="474" priority="338" operator="containsText" text="日">
      <formula>NOT(ISERROR(SEARCH("日",DU36)))</formula>
    </cfRule>
    <cfRule type="containsText" dxfId="473" priority="339" operator="containsText" text="土">
      <formula>NOT(ISERROR(SEARCH("土",DU36)))</formula>
    </cfRule>
  </conditionalFormatting>
  <conditionalFormatting sqref="EB36">
    <cfRule type="containsText" dxfId="472" priority="336" operator="containsText" text="日">
      <formula>NOT(ISERROR(SEARCH("日",EB36)))</formula>
    </cfRule>
    <cfRule type="containsText" dxfId="471" priority="337" operator="containsText" text="土">
      <formula>NOT(ISERROR(SEARCH("土",EB36)))</formula>
    </cfRule>
  </conditionalFormatting>
  <conditionalFormatting sqref="DE44 DL44 DS44 DZ44">
    <cfRule type="containsText" dxfId="470" priority="334" operator="containsText" text="日">
      <formula>NOT(ISERROR(SEARCH("日",DE44)))</formula>
    </cfRule>
    <cfRule type="containsText" dxfId="469" priority="335" operator="containsText" text="土">
      <formula>NOT(ISERROR(SEARCH("土",DE44)))</formula>
    </cfRule>
  </conditionalFormatting>
  <conditionalFormatting sqref="DB52 DI52 DP52 DW52 ED52">
    <cfRule type="containsText" dxfId="468" priority="332" operator="containsText" text="日">
      <formula>NOT(ISERROR(SEARCH("日",DB52)))</formula>
    </cfRule>
    <cfRule type="containsText" dxfId="467" priority="333" operator="containsText" text="土">
      <formula>NOT(ISERROR(SEARCH("土",DB52)))</formula>
    </cfRule>
  </conditionalFormatting>
  <conditionalFormatting sqref="CY60 DF60 DM60 DT60 EA60">
    <cfRule type="containsText" dxfId="466" priority="330" operator="containsText" text="日">
      <formula>NOT(ISERROR(SEARCH("日",CY60)))</formula>
    </cfRule>
    <cfRule type="containsText" dxfId="465" priority="331" operator="containsText" text="土">
      <formula>NOT(ISERROR(SEARCH("土",CY60)))</formula>
    </cfRule>
  </conditionalFormatting>
  <conditionalFormatting sqref="DD68 DK68 DR68 DY68">
    <cfRule type="containsText" dxfId="464" priority="328" operator="containsText" text="日">
      <formula>NOT(ISERROR(SEARCH("日",DD68)))</formula>
    </cfRule>
    <cfRule type="containsText" dxfId="463" priority="329" operator="containsText" text="土">
      <formula>NOT(ISERROR(SEARCH("土",DD68)))</formula>
    </cfRule>
  </conditionalFormatting>
  <conditionalFormatting sqref="DA76 DH76 DO76 DV76 EC76">
    <cfRule type="containsText" dxfId="462" priority="326" operator="containsText" text="日">
      <formula>NOT(ISERROR(SEARCH("日",DA76)))</formula>
    </cfRule>
    <cfRule type="containsText" dxfId="461" priority="327" operator="containsText" text="土">
      <formula>NOT(ISERROR(SEARCH("土",DA76)))</formula>
    </cfRule>
  </conditionalFormatting>
  <conditionalFormatting sqref="CY84 DF84 DM84 DT84 EA84">
    <cfRule type="containsText" dxfId="460" priority="324" operator="containsText" text="日">
      <formula>NOT(ISERROR(SEARCH("日",CY84)))</formula>
    </cfRule>
    <cfRule type="containsText" dxfId="459" priority="325" operator="containsText" text="土">
      <formula>NOT(ISERROR(SEARCH("土",CY84)))</formula>
    </cfRule>
  </conditionalFormatting>
  <conditionalFormatting sqref="DD92 DK92 DR92 DY92">
    <cfRule type="containsText" dxfId="458" priority="322" operator="containsText" text="日">
      <formula>NOT(ISERROR(SEARCH("日",DD92)))</formula>
    </cfRule>
    <cfRule type="containsText" dxfId="457" priority="323" operator="containsText" text="土">
      <formula>NOT(ISERROR(SEARCH("土",DD92)))</formula>
    </cfRule>
  </conditionalFormatting>
  <conditionalFormatting sqref="DA100 DH100 DO100 DV100 EC100">
    <cfRule type="containsText" dxfId="456" priority="320" operator="containsText" text="日">
      <formula>NOT(ISERROR(SEARCH("日",DA100)))</formula>
    </cfRule>
    <cfRule type="containsText" dxfId="455" priority="321" operator="containsText" text="土">
      <formula>NOT(ISERROR(SEARCH("土",DA100)))</formula>
    </cfRule>
  </conditionalFormatting>
  <conditionalFormatting sqref="DA108 DH108 DO108 DV108 EC108">
    <cfRule type="containsText" dxfId="454" priority="318" operator="containsText" text="日">
      <formula>NOT(ISERROR(SEARCH("日",DA108)))</formula>
    </cfRule>
    <cfRule type="containsText" dxfId="453" priority="319" operator="containsText" text="土">
      <formula>NOT(ISERROR(SEARCH("土",DA108)))</formula>
    </cfRule>
  </conditionalFormatting>
  <conditionalFormatting sqref="DE116 DL116 DS116 DZ116">
    <cfRule type="containsText" dxfId="452" priority="316" operator="containsText" text="日">
      <formula>NOT(ISERROR(SEARCH("日",DE116)))</formula>
    </cfRule>
    <cfRule type="containsText" dxfId="451" priority="317" operator="containsText" text="土">
      <formula>NOT(ISERROR(SEARCH("土",DE116)))</formula>
    </cfRule>
  </conditionalFormatting>
  <conditionalFormatting sqref="DC124 DJ124 DQ124 DX124">
    <cfRule type="containsText" dxfId="450" priority="314" operator="containsText" text="日">
      <formula>NOT(ISERROR(SEARCH("日",DC124)))</formula>
    </cfRule>
    <cfRule type="containsText" dxfId="449" priority="315" operator="containsText" text="土">
      <formula>NOT(ISERROR(SEARCH("土",DC124)))</formula>
    </cfRule>
  </conditionalFormatting>
  <conditionalFormatting sqref="CZ132 DG132 DN132 DU132 EB132">
    <cfRule type="containsText" dxfId="448" priority="312" operator="containsText" text="日">
      <formula>NOT(ISERROR(SEARCH("日",CZ132)))</formula>
    </cfRule>
    <cfRule type="containsText" dxfId="447" priority="313" operator="containsText" text="土">
      <formula>NOT(ISERROR(SEARCH("土",CZ132)))</formula>
    </cfRule>
  </conditionalFormatting>
  <conditionalFormatting sqref="DE140 DL140 DS140 DZ140">
    <cfRule type="containsText" dxfId="446" priority="310" operator="containsText" text="日">
      <formula>NOT(ISERROR(SEARCH("日",DE140)))</formula>
    </cfRule>
    <cfRule type="containsText" dxfId="445" priority="311" operator="containsText" text="土">
      <formula>NOT(ISERROR(SEARCH("土",DE140)))</formula>
    </cfRule>
  </conditionalFormatting>
  <conditionalFormatting sqref="DB148 DI148 DP148 DW148 ED148">
    <cfRule type="containsText" dxfId="444" priority="308" operator="containsText" text="日">
      <formula>NOT(ISERROR(SEARCH("日",DB148)))</formula>
    </cfRule>
    <cfRule type="containsText" dxfId="443" priority="309" operator="containsText" text="土">
      <formula>NOT(ISERROR(SEARCH("土",DB148)))</formula>
    </cfRule>
  </conditionalFormatting>
  <conditionalFormatting sqref="CY156 DF156 DM156 DT156 EA156">
    <cfRule type="containsText" dxfId="442" priority="306" operator="containsText" text="日">
      <formula>NOT(ISERROR(SEARCH("日",CY156)))</formula>
    </cfRule>
    <cfRule type="containsText" dxfId="441" priority="307" operator="containsText" text="土">
      <formula>NOT(ISERROR(SEARCH("土",CY156)))</formula>
    </cfRule>
  </conditionalFormatting>
  <conditionalFormatting sqref="DD164 DK164 DR164 DY164">
    <cfRule type="containsText" dxfId="440" priority="304" operator="containsText" text="日">
      <formula>NOT(ISERROR(SEARCH("日",DD164)))</formula>
    </cfRule>
    <cfRule type="containsText" dxfId="439" priority="305" operator="containsText" text="土">
      <formula>NOT(ISERROR(SEARCH("土",DD164)))</formula>
    </cfRule>
  </conditionalFormatting>
  <conditionalFormatting sqref="DA172 DH172 DO172 DV172 EC172">
    <cfRule type="containsText" dxfId="438" priority="302" operator="containsText" text="日">
      <formula>NOT(ISERROR(SEARCH("日",DA172)))</formula>
    </cfRule>
    <cfRule type="containsText" dxfId="437" priority="303" operator="containsText" text="土">
      <formula>NOT(ISERROR(SEARCH("土",DA172)))</formula>
    </cfRule>
  </conditionalFormatting>
  <conditionalFormatting sqref="CY180 DF180 DM180 DT180 EA180">
    <cfRule type="containsText" dxfId="436" priority="300" operator="containsText" text="日">
      <formula>NOT(ISERROR(SEARCH("日",CY180)))</formula>
    </cfRule>
    <cfRule type="containsText" dxfId="435" priority="301" operator="containsText" text="土">
      <formula>NOT(ISERROR(SEARCH("土",CY180)))</formula>
    </cfRule>
  </conditionalFormatting>
  <conditionalFormatting sqref="DD188 DK188 DR188 DY188">
    <cfRule type="containsText" dxfId="434" priority="298" operator="containsText" text="日">
      <formula>NOT(ISERROR(SEARCH("日",DD188)))</formula>
    </cfRule>
    <cfRule type="containsText" dxfId="433" priority="299" operator="containsText" text="土">
      <formula>NOT(ISERROR(SEARCH("土",DD188)))</formula>
    </cfRule>
  </conditionalFormatting>
  <conditionalFormatting sqref="DA196 DH196 DO196 DV196 EC196">
    <cfRule type="containsText" dxfId="432" priority="296" operator="containsText" text="日">
      <formula>NOT(ISERROR(SEARCH("日",DA196)))</formula>
    </cfRule>
    <cfRule type="containsText" dxfId="431" priority="297" operator="containsText" text="土">
      <formula>NOT(ISERROR(SEARCH("土",DA196)))</formula>
    </cfRule>
  </conditionalFormatting>
  <conditionalFormatting sqref="EP28">
    <cfRule type="containsText" dxfId="430" priority="292" operator="containsText" text="4週8休以上">
      <formula>NOT(ISERROR(SEARCH("4週8休以上",EP28)))</formula>
    </cfRule>
    <cfRule type="containsText" dxfId="429" priority="293" operator="containsText" text="4週7休以上4週8休未満">
      <formula>NOT(ISERROR(SEARCH("4週7休以上4週8休未満",EP28)))</formula>
    </cfRule>
  </conditionalFormatting>
  <conditionalFormatting sqref="EP28">
    <cfRule type="containsText" dxfId="428" priority="290" operator="containsText" text="4週6休未満">
      <formula>NOT(ISERROR(SEARCH("4週6休未満",EP28)))</formula>
    </cfRule>
    <cfRule type="containsText" dxfId="427" priority="291" operator="containsText" text="4週6休以上4週7休未満">
      <formula>NOT(ISERROR(SEARCH("4週6休以上4週7休未満",EP28)))</formula>
    </cfRule>
  </conditionalFormatting>
  <conditionalFormatting sqref="EO28">
    <cfRule type="containsText" dxfId="426" priority="286" operator="containsText" text="4週6休未満">
      <formula>NOT(ISERROR(SEARCH("4週6休未満",EO28)))</formula>
    </cfRule>
    <cfRule type="containsText" dxfId="425" priority="287" operator="containsText" text="4週6休以上4週7休未満">
      <formula>NOT(ISERROR(SEARCH("4週6休以上4週7休未満",EO28)))</formula>
    </cfRule>
    <cfRule type="containsText" dxfId="424" priority="288" operator="containsText" text="4週8休以上">
      <formula>NOT(ISERROR(SEARCH("4週8休以上",EO28)))</formula>
    </cfRule>
    <cfRule type="containsText" dxfId="423" priority="289" operator="containsText" text="4週7休以上4週8休未満">
      <formula>NOT(ISERROR(SEARCH("4週7休以上4週8休未満",EO28)))</formula>
    </cfRule>
  </conditionalFormatting>
  <conditionalFormatting sqref="EP36">
    <cfRule type="containsText" dxfId="422" priority="284" operator="containsText" text="4週8休以上">
      <formula>NOT(ISERROR(SEARCH("4週8休以上",EP36)))</formula>
    </cfRule>
    <cfRule type="containsText" dxfId="421" priority="285" operator="containsText" text="4週7休以上4週8休未満">
      <formula>NOT(ISERROR(SEARCH("4週7休以上4週8休未満",EP36)))</formula>
    </cfRule>
  </conditionalFormatting>
  <conditionalFormatting sqref="EP36">
    <cfRule type="containsText" dxfId="420" priority="282" operator="containsText" text="4週6休未満">
      <formula>NOT(ISERROR(SEARCH("4週6休未満",EP36)))</formula>
    </cfRule>
    <cfRule type="containsText" dxfId="419" priority="283" operator="containsText" text="4週6休以上4週7休未満">
      <formula>NOT(ISERROR(SEARCH("4週6休以上4週7休未満",EP36)))</formula>
    </cfRule>
  </conditionalFormatting>
  <conditionalFormatting sqref="EO36">
    <cfRule type="containsText" dxfId="418" priority="278" operator="containsText" text="4週6休未満">
      <formula>NOT(ISERROR(SEARCH("4週6休未満",EO36)))</formula>
    </cfRule>
    <cfRule type="containsText" dxfId="417" priority="279" operator="containsText" text="4週6休以上4週7休未満">
      <formula>NOT(ISERROR(SEARCH("4週6休以上4週7休未満",EO36)))</formula>
    </cfRule>
    <cfRule type="containsText" dxfId="416" priority="280" operator="containsText" text="4週8休以上">
      <formula>NOT(ISERROR(SEARCH("4週8休以上",EO36)))</formula>
    </cfRule>
    <cfRule type="containsText" dxfId="415" priority="281" operator="containsText" text="4週7休以上4週8休未満">
      <formula>NOT(ISERROR(SEARCH("4週7休以上4週8休未満",EO36)))</formula>
    </cfRule>
  </conditionalFormatting>
  <conditionalFormatting sqref="EP44">
    <cfRule type="containsText" dxfId="414" priority="276" operator="containsText" text="4週8休以上">
      <formula>NOT(ISERROR(SEARCH("4週8休以上",EP44)))</formula>
    </cfRule>
    <cfRule type="containsText" dxfId="413" priority="277" operator="containsText" text="4週7休以上4週8休未満">
      <formula>NOT(ISERROR(SEARCH("4週7休以上4週8休未満",EP44)))</formula>
    </cfRule>
  </conditionalFormatting>
  <conditionalFormatting sqref="EP44">
    <cfRule type="containsText" dxfId="412" priority="274" operator="containsText" text="4週6休未満">
      <formula>NOT(ISERROR(SEARCH("4週6休未満",EP44)))</formula>
    </cfRule>
    <cfRule type="containsText" dxfId="411" priority="275" operator="containsText" text="4週6休以上4週7休未満">
      <formula>NOT(ISERROR(SEARCH("4週6休以上4週7休未満",EP44)))</formula>
    </cfRule>
  </conditionalFormatting>
  <conditionalFormatting sqref="EO44">
    <cfRule type="containsText" dxfId="410" priority="270" operator="containsText" text="4週6休未満">
      <formula>NOT(ISERROR(SEARCH("4週6休未満",EO44)))</formula>
    </cfRule>
    <cfRule type="containsText" dxfId="409" priority="271" operator="containsText" text="4週6休以上4週7休未満">
      <formula>NOT(ISERROR(SEARCH("4週6休以上4週7休未満",EO44)))</formula>
    </cfRule>
    <cfRule type="containsText" dxfId="408" priority="272" operator="containsText" text="4週8休以上">
      <formula>NOT(ISERROR(SEARCH("4週8休以上",EO44)))</formula>
    </cfRule>
    <cfRule type="containsText" dxfId="407" priority="273" operator="containsText" text="4週7休以上4週8休未満">
      <formula>NOT(ISERROR(SEARCH("4週7休以上4週8休未満",EO44)))</formula>
    </cfRule>
  </conditionalFormatting>
  <conditionalFormatting sqref="EP52">
    <cfRule type="containsText" dxfId="406" priority="268" operator="containsText" text="4週8休以上">
      <formula>NOT(ISERROR(SEARCH("4週8休以上",EP52)))</formula>
    </cfRule>
    <cfRule type="containsText" dxfId="405" priority="269" operator="containsText" text="4週7休以上4週8休未満">
      <formula>NOT(ISERROR(SEARCH("4週7休以上4週8休未満",EP52)))</formula>
    </cfRule>
  </conditionalFormatting>
  <conditionalFormatting sqref="EP52">
    <cfRule type="containsText" dxfId="404" priority="266" operator="containsText" text="4週6休未満">
      <formula>NOT(ISERROR(SEARCH("4週6休未満",EP52)))</formula>
    </cfRule>
    <cfRule type="containsText" dxfId="403" priority="267" operator="containsText" text="4週6休以上4週7休未満">
      <formula>NOT(ISERROR(SEARCH("4週6休以上4週7休未満",EP52)))</formula>
    </cfRule>
  </conditionalFormatting>
  <conditionalFormatting sqref="EO52">
    <cfRule type="containsText" dxfId="402" priority="262" operator="containsText" text="4週6休未満">
      <formula>NOT(ISERROR(SEARCH("4週6休未満",EO52)))</formula>
    </cfRule>
    <cfRule type="containsText" dxfId="401" priority="263" operator="containsText" text="4週6休以上4週7休未満">
      <formula>NOT(ISERROR(SEARCH("4週6休以上4週7休未満",EO52)))</formula>
    </cfRule>
    <cfRule type="containsText" dxfId="400" priority="264" operator="containsText" text="4週8休以上">
      <formula>NOT(ISERROR(SEARCH("4週8休以上",EO52)))</formula>
    </cfRule>
    <cfRule type="containsText" dxfId="399" priority="265" operator="containsText" text="4週7休以上4週8休未満">
      <formula>NOT(ISERROR(SEARCH("4週7休以上4週8休未満",EO52)))</formula>
    </cfRule>
  </conditionalFormatting>
  <conditionalFormatting sqref="EP60">
    <cfRule type="containsText" dxfId="398" priority="260" operator="containsText" text="4週8休以上">
      <formula>NOT(ISERROR(SEARCH("4週8休以上",EP60)))</formula>
    </cfRule>
    <cfRule type="containsText" dxfId="397" priority="261" operator="containsText" text="4週7休以上4週8休未満">
      <formula>NOT(ISERROR(SEARCH("4週7休以上4週8休未満",EP60)))</formula>
    </cfRule>
  </conditionalFormatting>
  <conditionalFormatting sqref="EP60">
    <cfRule type="containsText" dxfId="396" priority="258" operator="containsText" text="4週6休未満">
      <formula>NOT(ISERROR(SEARCH("4週6休未満",EP60)))</formula>
    </cfRule>
    <cfRule type="containsText" dxfId="395" priority="259" operator="containsText" text="4週6休以上4週7休未満">
      <formula>NOT(ISERROR(SEARCH("4週6休以上4週7休未満",EP60)))</formula>
    </cfRule>
  </conditionalFormatting>
  <conditionalFormatting sqref="EO60">
    <cfRule type="containsText" dxfId="394" priority="254" operator="containsText" text="4週6休未満">
      <formula>NOT(ISERROR(SEARCH("4週6休未満",EO60)))</formula>
    </cfRule>
    <cfRule type="containsText" dxfId="393" priority="255" operator="containsText" text="4週6休以上4週7休未満">
      <formula>NOT(ISERROR(SEARCH("4週6休以上4週7休未満",EO60)))</formula>
    </cfRule>
    <cfRule type="containsText" dxfId="392" priority="256" operator="containsText" text="4週8休以上">
      <formula>NOT(ISERROR(SEARCH("4週8休以上",EO60)))</formula>
    </cfRule>
    <cfRule type="containsText" dxfId="391" priority="257" operator="containsText" text="4週7休以上4週8休未満">
      <formula>NOT(ISERROR(SEARCH("4週7休以上4週8休未満",EO60)))</formula>
    </cfRule>
  </conditionalFormatting>
  <conditionalFormatting sqref="EP68">
    <cfRule type="containsText" dxfId="390" priority="252" operator="containsText" text="4週8休以上">
      <formula>NOT(ISERROR(SEARCH("4週8休以上",EP68)))</formula>
    </cfRule>
    <cfRule type="containsText" dxfId="389" priority="253" operator="containsText" text="4週7休以上4週8休未満">
      <formula>NOT(ISERROR(SEARCH("4週7休以上4週8休未満",EP68)))</formula>
    </cfRule>
  </conditionalFormatting>
  <conditionalFormatting sqref="EP68">
    <cfRule type="containsText" dxfId="388" priority="250" operator="containsText" text="4週6休未満">
      <formula>NOT(ISERROR(SEARCH("4週6休未満",EP68)))</formula>
    </cfRule>
    <cfRule type="containsText" dxfId="387" priority="251" operator="containsText" text="4週6休以上4週7休未満">
      <formula>NOT(ISERROR(SEARCH("4週6休以上4週7休未満",EP68)))</formula>
    </cfRule>
  </conditionalFormatting>
  <conditionalFormatting sqref="EO68">
    <cfRule type="containsText" dxfId="386" priority="246" operator="containsText" text="4週6休未満">
      <formula>NOT(ISERROR(SEARCH("4週6休未満",EO68)))</formula>
    </cfRule>
    <cfRule type="containsText" dxfId="385" priority="247" operator="containsText" text="4週6休以上4週7休未満">
      <formula>NOT(ISERROR(SEARCH("4週6休以上4週7休未満",EO68)))</formula>
    </cfRule>
    <cfRule type="containsText" dxfId="384" priority="248" operator="containsText" text="4週8休以上">
      <formula>NOT(ISERROR(SEARCH("4週8休以上",EO68)))</formula>
    </cfRule>
    <cfRule type="containsText" dxfId="383" priority="249" operator="containsText" text="4週7休以上4週8休未満">
      <formula>NOT(ISERROR(SEARCH("4週7休以上4週8休未満",EO68)))</formula>
    </cfRule>
  </conditionalFormatting>
  <conditionalFormatting sqref="EP76">
    <cfRule type="containsText" dxfId="382" priority="244" operator="containsText" text="4週8休以上">
      <formula>NOT(ISERROR(SEARCH("4週8休以上",EP76)))</formula>
    </cfRule>
    <cfRule type="containsText" dxfId="381" priority="245" operator="containsText" text="4週7休以上4週8休未満">
      <formula>NOT(ISERROR(SEARCH("4週7休以上4週8休未満",EP76)))</formula>
    </cfRule>
  </conditionalFormatting>
  <conditionalFormatting sqref="EP76">
    <cfRule type="containsText" dxfId="380" priority="242" operator="containsText" text="4週6休未満">
      <formula>NOT(ISERROR(SEARCH("4週6休未満",EP76)))</formula>
    </cfRule>
    <cfRule type="containsText" dxfId="379" priority="243" operator="containsText" text="4週6休以上4週7休未満">
      <formula>NOT(ISERROR(SEARCH("4週6休以上4週7休未満",EP76)))</formula>
    </cfRule>
  </conditionalFormatting>
  <conditionalFormatting sqref="EO76">
    <cfRule type="containsText" dxfId="378" priority="238" operator="containsText" text="4週6休未満">
      <formula>NOT(ISERROR(SEARCH("4週6休未満",EO76)))</formula>
    </cfRule>
    <cfRule type="containsText" dxfId="377" priority="239" operator="containsText" text="4週6休以上4週7休未満">
      <formula>NOT(ISERROR(SEARCH("4週6休以上4週7休未満",EO76)))</formula>
    </cfRule>
    <cfRule type="containsText" dxfId="376" priority="240" operator="containsText" text="4週8休以上">
      <formula>NOT(ISERROR(SEARCH("4週8休以上",EO76)))</formula>
    </cfRule>
    <cfRule type="containsText" dxfId="375" priority="241" operator="containsText" text="4週7休以上4週8休未満">
      <formula>NOT(ISERROR(SEARCH("4週7休以上4週8休未満",EO76)))</formula>
    </cfRule>
  </conditionalFormatting>
  <conditionalFormatting sqref="EP84">
    <cfRule type="containsText" dxfId="374" priority="236" operator="containsText" text="4週8休以上">
      <formula>NOT(ISERROR(SEARCH("4週8休以上",EP84)))</formula>
    </cfRule>
    <cfRule type="containsText" dxfId="373" priority="237" operator="containsText" text="4週7休以上4週8休未満">
      <formula>NOT(ISERROR(SEARCH("4週7休以上4週8休未満",EP84)))</formula>
    </cfRule>
  </conditionalFormatting>
  <conditionalFormatting sqref="EP84">
    <cfRule type="containsText" dxfId="372" priority="234" operator="containsText" text="4週6休未満">
      <formula>NOT(ISERROR(SEARCH("4週6休未満",EP84)))</formula>
    </cfRule>
    <cfRule type="containsText" dxfId="371" priority="235" operator="containsText" text="4週6休以上4週7休未満">
      <formula>NOT(ISERROR(SEARCH("4週6休以上4週7休未満",EP84)))</formula>
    </cfRule>
  </conditionalFormatting>
  <conditionalFormatting sqref="EO84">
    <cfRule type="containsText" dxfId="370" priority="230" operator="containsText" text="4週6休未満">
      <formula>NOT(ISERROR(SEARCH("4週6休未満",EO84)))</formula>
    </cfRule>
    <cfRule type="containsText" dxfId="369" priority="231" operator="containsText" text="4週6休以上4週7休未満">
      <formula>NOT(ISERROR(SEARCH("4週6休以上4週7休未満",EO84)))</formula>
    </cfRule>
    <cfRule type="containsText" dxfId="368" priority="232" operator="containsText" text="4週8休以上">
      <formula>NOT(ISERROR(SEARCH("4週8休以上",EO84)))</formula>
    </cfRule>
    <cfRule type="containsText" dxfId="367" priority="233" operator="containsText" text="4週7休以上4週8休未満">
      <formula>NOT(ISERROR(SEARCH("4週7休以上4週8休未満",EO84)))</formula>
    </cfRule>
  </conditionalFormatting>
  <conditionalFormatting sqref="EP92">
    <cfRule type="containsText" dxfId="366" priority="228" operator="containsText" text="4週8休以上">
      <formula>NOT(ISERROR(SEARCH("4週8休以上",EP92)))</formula>
    </cfRule>
    <cfRule type="containsText" dxfId="365" priority="229" operator="containsText" text="4週7休以上4週8休未満">
      <formula>NOT(ISERROR(SEARCH("4週7休以上4週8休未満",EP92)))</formula>
    </cfRule>
  </conditionalFormatting>
  <conditionalFormatting sqref="EP92">
    <cfRule type="containsText" dxfId="364" priority="226" operator="containsText" text="4週6休未満">
      <formula>NOT(ISERROR(SEARCH("4週6休未満",EP92)))</formula>
    </cfRule>
    <cfRule type="containsText" dxfId="363" priority="227" operator="containsText" text="4週6休以上4週7休未満">
      <formula>NOT(ISERROR(SEARCH("4週6休以上4週7休未満",EP92)))</formula>
    </cfRule>
  </conditionalFormatting>
  <conditionalFormatting sqref="EO92">
    <cfRule type="containsText" dxfId="362" priority="222" operator="containsText" text="4週6休未満">
      <formula>NOT(ISERROR(SEARCH("4週6休未満",EO92)))</formula>
    </cfRule>
    <cfRule type="containsText" dxfId="361" priority="223" operator="containsText" text="4週6休以上4週7休未満">
      <formula>NOT(ISERROR(SEARCH("4週6休以上4週7休未満",EO92)))</formula>
    </cfRule>
    <cfRule type="containsText" dxfId="360" priority="224" operator="containsText" text="4週8休以上">
      <formula>NOT(ISERROR(SEARCH("4週8休以上",EO92)))</formula>
    </cfRule>
    <cfRule type="containsText" dxfId="359" priority="225" operator="containsText" text="4週7休以上4週8休未満">
      <formula>NOT(ISERROR(SEARCH("4週7休以上4週8休未満",EO92)))</formula>
    </cfRule>
  </conditionalFormatting>
  <conditionalFormatting sqref="EP100">
    <cfRule type="containsText" dxfId="358" priority="220" operator="containsText" text="4週8休以上">
      <formula>NOT(ISERROR(SEARCH("4週8休以上",EP100)))</formula>
    </cfRule>
    <cfRule type="containsText" dxfId="357" priority="221" operator="containsText" text="4週7休以上4週8休未満">
      <formula>NOT(ISERROR(SEARCH("4週7休以上4週8休未満",EP100)))</formula>
    </cfRule>
  </conditionalFormatting>
  <conditionalFormatting sqref="EP100">
    <cfRule type="containsText" dxfId="356" priority="218" operator="containsText" text="4週6休未満">
      <formula>NOT(ISERROR(SEARCH("4週6休未満",EP100)))</formula>
    </cfRule>
    <cfRule type="containsText" dxfId="355" priority="219" operator="containsText" text="4週6休以上4週7休未満">
      <formula>NOT(ISERROR(SEARCH("4週6休以上4週7休未満",EP100)))</formula>
    </cfRule>
  </conditionalFormatting>
  <conditionalFormatting sqref="EO100">
    <cfRule type="containsText" dxfId="354" priority="214" operator="containsText" text="4週6休未満">
      <formula>NOT(ISERROR(SEARCH("4週6休未満",EO100)))</formula>
    </cfRule>
    <cfRule type="containsText" dxfId="353" priority="215" operator="containsText" text="4週6休以上4週7休未満">
      <formula>NOT(ISERROR(SEARCH("4週6休以上4週7休未満",EO100)))</formula>
    </cfRule>
    <cfRule type="containsText" dxfId="352" priority="216" operator="containsText" text="4週8休以上">
      <formula>NOT(ISERROR(SEARCH("4週8休以上",EO100)))</formula>
    </cfRule>
    <cfRule type="containsText" dxfId="351" priority="217" operator="containsText" text="4週7休以上4週8休未満">
      <formula>NOT(ISERROR(SEARCH("4週7休以上4週8休未満",EO100)))</formula>
    </cfRule>
  </conditionalFormatting>
  <conditionalFormatting sqref="EP108">
    <cfRule type="containsText" dxfId="350" priority="212" operator="containsText" text="4週8休以上">
      <formula>NOT(ISERROR(SEARCH("4週8休以上",EP108)))</formula>
    </cfRule>
    <cfRule type="containsText" dxfId="349" priority="213" operator="containsText" text="4週7休以上4週8休未満">
      <formula>NOT(ISERROR(SEARCH("4週7休以上4週8休未満",EP108)))</formula>
    </cfRule>
  </conditionalFormatting>
  <conditionalFormatting sqref="EP108">
    <cfRule type="containsText" dxfId="348" priority="210" operator="containsText" text="4週6休未満">
      <formula>NOT(ISERROR(SEARCH("4週6休未満",EP108)))</formula>
    </cfRule>
    <cfRule type="containsText" dxfId="347" priority="211" operator="containsText" text="4週6休以上4週7休未満">
      <formula>NOT(ISERROR(SEARCH("4週6休以上4週7休未満",EP108)))</formula>
    </cfRule>
  </conditionalFormatting>
  <conditionalFormatting sqref="EO108">
    <cfRule type="containsText" dxfId="346" priority="206" operator="containsText" text="4週6休未満">
      <formula>NOT(ISERROR(SEARCH("4週6休未満",EO108)))</formula>
    </cfRule>
    <cfRule type="containsText" dxfId="345" priority="207" operator="containsText" text="4週6休以上4週7休未満">
      <formula>NOT(ISERROR(SEARCH("4週6休以上4週7休未満",EO108)))</formula>
    </cfRule>
    <cfRule type="containsText" dxfId="344" priority="208" operator="containsText" text="4週8休以上">
      <formula>NOT(ISERROR(SEARCH("4週8休以上",EO108)))</formula>
    </cfRule>
    <cfRule type="containsText" dxfId="343" priority="209" operator="containsText" text="4週7休以上4週8休未満">
      <formula>NOT(ISERROR(SEARCH("4週7休以上4週8休未満",EO108)))</formula>
    </cfRule>
  </conditionalFormatting>
  <conditionalFormatting sqref="EP116">
    <cfRule type="containsText" dxfId="342" priority="204" operator="containsText" text="4週8休以上">
      <formula>NOT(ISERROR(SEARCH("4週8休以上",EP116)))</formula>
    </cfRule>
    <cfRule type="containsText" dxfId="341" priority="205" operator="containsText" text="4週7休以上4週8休未満">
      <formula>NOT(ISERROR(SEARCH("4週7休以上4週8休未満",EP116)))</formula>
    </cfRule>
  </conditionalFormatting>
  <conditionalFormatting sqref="EP116">
    <cfRule type="containsText" dxfId="340" priority="202" operator="containsText" text="4週6休未満">
      <formula>NOT(ISERROR(SEARCH("4週6休未満",EP116)))</formula>
    </cfRule>
    <cfRule type="containsText" dxfId="339" priority="203" operator="containsText" text="4週6休以上4週7休未満">
      <formula>NOT(ISERROR(SEARCH("4週6休以上4週7休未満",EP116)))</formula>
    </cfRule>
  </conditionalFormatting>
  <conditionalFormatting sqref="EO116">
    <cfRule type="containsText" dxfId="338" priority="198" operator="containsText" text="4週6休未満">
      <formula>NOT(ISERROR(SEARCH("4週6休未満",EO116)))</formula>
    </cfRule>
    <cfRule type="containsText" dxfId="337" priority="199" operator="containsText" text="4週6休以上4週7休未満">
      <formula>NOT(ISERROR(SEARCH("4週6休以上4週7休未満",EO116)))</formula>
    </cfRule>
    <cfRule type="containsText" dxfId="336" priority="200" operator="containsText" text="4週8休以上">
      <formula>NOT(ISERROR(SEARCH("4週8休以上",EO116)))</formula>
    </cfRule>
    <cfRule type="containsText" dxfId="335" priority="201" operator="containsText" text="4週7休以上4週8休未満">
      <formula>NOT(ISERROR(SEARCH("4週7休以上4週8休未満",EO116)))</formula>
    </cfRule>
  </conditionalFormatting>
  <conditionalFormatting sqref="EP124">
    <cfRule type="containsText" dxfId="334" priority="196" operator="containsText" text="4週8休以上">
      <formula>NOT(ISERROR(SEARCH("4週8休以上",EP124)))</formula>
    </cfRule>
    <cfRule type="containsText" dxfId="333" priority="197" operator="containsText" text="4週7休以上4週8休未満">
      <formula>NOT(ISERROR(SEARCH("4週7休以上4週8休未満",EP124)))</formula>
    </cfRule>
  </conditionalFormatting>
  <conditionalFormatting sqref="EP124">
    <cfRule type="containsText" dxfId="332" priority="194" operator="containsText" text="4週6休未満">
      <formula>NOT(ISERROR(SEARCH("4週6休未満",EP124)))</formula>
    </cfRule>
    <cfRule type="containsText" dxfId="331" priority="195" operator="containsText" text="4週6休以上4週7休未満">
      <formula>NOT(ISERROR(SEARCH("4週6休以上4週7休未満",EP124)))</formula>
    </cfRule>
  </conditionalFormatting>
  <conditionalFormatting sqref="EO124">
    <cfRule type="containsText" dxfId="330" priority="190" operator="containsText" text="4週6休未満">
      <formula>NOT(ISERROR(SEARCH("4週6休未満",EO124)))</formula>
    </cfRule>
    <cfRule type="containsText" dxfId="329" priority="191" operator="containsText" text="4週6休以上4週7休未満">
      <formula>NOT(ISERROR(SEARCH("4週6休以上4週7休未満",EO124)))</formula>
    </cfRule>
    <cfRule type="containsText" dxfId="328" priority="192" operator="containsText" text="4週8休以上">
      <formula>NOT(ISERROR(SEARCH("4週8休以上",EO124)))</formula>
    </cfRule>
    <cfRule type="containsText" dxfId="327" priority="193" operator="containsText" text="4週7休以上4週8休未満">
      <formula>NOT(ISERROR(SEARCH("4週7休以上4週8休未満",EO124)))</formula>
    </cfRule>
  </conditionalFormatting>
  <conditionalFormatting sqref="EP132">
    <cfRule type="containsText" dxfId="326" priority="188" operator="containsText" text="4週8休以上">
      <formula>NOT(ISERROR(SEARCH("4週8休以上",EP132)))</formula>
    </cfRule>
    <cfRule type="containsText" dxfId="325" priority="189" operator="containsText" text="4週7休以上4週8休未満">
      <formula>NOT(ISERROR(SEARCH("4週7休以上4週8休未満",EP132)))</formula>
    </cfRule>
  </conditionalFormatting>
  <conditionalFormatting sqref="EP132">
    <cfRule type="containsText" dxfId="324" priority="186" operator="containsText" text="4週6休未満">
      <formula>NOT(ISERROR(SEARCH("4週6休未満",EP132)))</formula>
    </cfRule>
    <cfRule type="containsText" dxfId="323" priority="187" operator="containsText" text="4週6休以上4週7休未満">
      <formula>NOT(ISERROR(SEARCH("4週6休以上4週7休未満",EP132)))</formula>
    </cfRule>
  </conditionalFormatting>
  <conditionalFormatting sqref="EO132">
    <cfRule type="containsText" dxfId="322" priority="182" operator="containsText" text="4週6休未満">
      <formula>NOT(ISERROR(SEARCH("4週6休未満",EO132)))</formula>
    </cfRule>
    <cfRule type="containsText" dxfId="321" priority="183" operator="containsText" text="4週6休以上4週7休未満">
      <formula>NOT(ISERROR(SEARCH("4週6休以上4週7休未満",EO132)))</formula>
    </cfRule>
    <cfRule type="containsText" dxfId="320" priority="184" operator="containsText" text="4週8休以上">
      <formula>NOT(ISERROR(SEARCH("4週8休以上",EO132)))</formula>
    </cfRule>
    <cfRule type="containsText" dxfId="319" priority="185" operator="containsText" text="4週7休以上4週8休未満">
      <formula>NOT(ISERROR(SEARCH("4週7休以上4週8休未満",EO132)))</formula>
    </cfRule>
  </conditionalFormatting>
  <conditionalFormatting sqref="EP140">
    <cfRule type="containsText" dxfId="318" priority="180" operator="containsText" text="4週8休以上">
      <formula>NOT(ISERROR(SEARCH("4週8休以上",EP140)))</formula>
    </cfRule>
    <cfRule type="containsText" dxfId="317" priority="181" operator="containsText" text="4週7休以上4週8休未満">
      <formula>NOT(ISERROR(SEARCH("4週7休以上4週8休未満",EP140)))</formula>
    </cfRule>
  </conditionalFormatting>
  <conditionalFormatting sqref="EP140">
    <cfRule type="containsText" dxfId="316" priority="178" operator="containsText" text="4週6休未満">
      <formula>NOT(ISERROR(SEARCH("4週6休未満",EP140)))</formula>
    </cfRule>
    <cfRule type="containsText" dxfId="315" priority="179" operator="containsText" text="4週6休以上4週7休未満">
      <formula>NOT(ISERROR(SEARCH("4週6休以上4週7休未満",EP140)))</formula>
    </cfRule>
  </conditionalFormatting>
  <conditionalFormatting sqref="EO140">
    <cfRule type="containsText" dxfId="314" priority="174" operator="containsText" text="4週6休未満">
      <formula>NOT(ISERROR(SEARCH("4週6休未満",EO140)))</formula>
    </cfRule>
    <cfRule type="containsText" dxfId="313" priority="175" operator="containsText" text="4週6休以上4週7休未満">
      <formula>NOT(ISERROR(SEARCH("4週6休以上4週7休未満",EO140)))</formula>
    </cfRule>
    <cfRule type="containsText" dxfId="312" priority="176" operator="containsText" text="4週8休以上">
      <formula>NOT(ISERROR(SEARCH("4週8休以上",EO140)))</formula>
    </cfRule>
    <cfRule type="containsText" dxfId="311" priority="177" operator="containsText" text="4週7休以上4週8休未満">
      <formula>NOT(ISERROR(SEARCH("4週7休以上4週8休未満",EO140)))</formula>
    </cfRule>
  </conditionalFormatting>
  <conditionalFormatting sqref="EP148">
    <cfRule type="containsText" dxfId="310" priority="172" operator="containsText" text="4週8休以上">
      <formula>NOT(ISERROR(SEARCH("4週8休以上",EP148)))</formula>
    </cfRule>
    <cfRule type="containsText" dxfId="309" priority="173" operator="containsText" text="4週7休以上4週8休未満">
      <formula>NOT(ISERROR(SEARCH("4週7休以上4週8休未満",EP148)))</formula>
    </cfRule>
  </conditionalFormatting>
  <conditionalFormatting sqref="EP148">
    <cfRule type="containsText" dxfId="308" priority="170" operator="containsText" text="4週6休未満">
      <formula>NOT(ISERROR(SEARCH("4週6休未満",EP148)))</formula>
    </cfRule>
    <cfRule type="containsText" dxfId="307" priority="171" operator="containsText" text="4週6休以上4週7休未満">
      <formula>NOT(ISERROR(SEARCH("4週6休以上4週7休未満",EP148)))</formula>
    </cfRule>
  </conditionalFormatting>
  <conditionalFormatting sqref="EO148">
    <cfRule type="containsText" dxfId="306" priority="166" operator="containsText" text="4週6休未満">
      <formula>NOT(ISERROR(SEARCH("4週6休未満",EO148)))</formula>
    </cfRule>
    <cfRule type="containsText" dxfId="305" priority="167" operator="containsText" text="4週6休以上4週7休未満">
      <formula>NOT(ISERROR(SEARCH("4週6休以上4週7休未満",EO148)))</formula>
    </cfRule>
    <cfRule type="containsText" dxfId="304" priority="168" operator="containsText" text="4週8休以上">
      <formula>NOT(ISERROR(SEARCH("4週8休以上",EO148)))</formula>
    </cfRule>
    <cfRule type="containsText" dxfId="303" priority="169" operator="containsText" text="4週7休以上4週8休未満">
      <formula>NOT(ISERROR(SEARCH("4週7休以上4週8休未満",EO148)))</formula>
    </cfRule>
  </conditionalFormatting>
  <conditionalFormatting sqref="EP156">
    <cfRule type="containsText" dxfId="302" priority="164" operator="containsText" text="4週8休以上">
      <formula>NOT(ISERROR(SEARCH("4週8休以上",EP156)))</formula>
    </cfRule>
    <cfRule type="containsText" dxfId="301" priority="165" operator="containsText" text="4週7休以上4週8休未満">
      <formula>NOT(ISERROR(SEARCH("4週7休以上4週8休未満",EP156)))</formula>
    </cfRule>
  </conditionalFormatting>
  <conditionalFormatting sqref="EP156">
    <cfRule type="containsText" dxfId="300" priority="162" operator="containsText" text="4週6休未満">
      <formula>NOT(ISERROR(SEARCH("4週6休未満",EP156)))</formula>
    </cfRule>
    <cfRule type="containsText" dxfId="299" priority="163" operator="containsText" text="4週6休以上4週7休未満">
      <formula>NOT(ISERROR(SEARCH("4週6休以上4週7休未満",EP156)))</formula>
    </cfRule>
  </conditionalFormatting>
  <conditionalFormatting sqref="EO156">
    <cfRule type="containsText" dxfId="298" priority="158" operator="containsText" text="4週6休未満">
      <formula>NOT(ISERROR(SEARCH("4週6休未満",EO156)))</formula>
    </cfRule>
    <cfRule type="containsText" dxfId="297" priority="159" operator="containsText" text="4週6休以上4週7休未満">
      <formula>NOT(ISERROR(SEARCH("4週6休以上4週7休未満",EO156)))</formula>
    </cfRule>
    <cfRule type="containsText" dxfId="296" priority="160" operator="containsText" text="4週8休以上">
      <formula>NOT(ISERROR(SEARCH("4週8休以上",EO156)))</formula>
    </cfRule>
    <cfRule type="containsText" dxfId="295" priority="161" operator="containsText" text="4週7休以上4週8休未満">
      <formula>NOT(ISERROR(SEARCH("4週7休以上4週8休未満",EO156)))</formula>
    </cfRule>
  </conditionalFormatting>
  <conditionalFormatting sqref="EP164">
    <cfRule type="containsText" dxfId="294" priority="156" operator="containsText" text="4週8休以上">
      <formula>NOT(ISERROR(SEARCH("4週8休以上",EP164)))</formula>
    </cfRule>
    <cfRule type="containsText" dxfId="293" priority="157" operator="containsText" text="4週7休以上4週8休未満">
      <formula>NOT(ISERROR(SEARCH("4週7休以上4週8休未満",EP164)))</formula>
    </cfRule>
  </conditionalFormatting>
  <conditionalFormatting sqref="EP164">
    <cfRule type="containsText" dxfId="292" priority="154" operator="containsText" text="4週6休未満">
      <formula>NOT(ISERROR(SEARCH("4週6休未満",EP164)))</formula>
    </cfRule>
    <cfRule type="containsText" dxfId="291" priority="155" operator="containsText" text="4週6休以上4週7休未満">
      <formula>NOT(ISERROR(SEARCH("4週6休以上4週7休未満",EP164)))</formula>
    </cfRule>
  </conditionalFormatting>
  <conditionalFormatting sqref="EO164">
    <cfRule type="containsText" dxfId="290" priority="150" operator="containsText" text="4週6休未満">
      <formula>NOT(ISERROR(SEARCH("4週6休未満",EO164)))</formula>
    </cfRule>
    <cfRule type="containsText" dxfId="289" priority="151" operator="containsText" text="4週6休以上4週7休未満">
      <formula>NOT(ISERROR(SEARCH("4週6休以上4週7休未満",EO164)))</formula>
    </cfRule>
    <cfRule type="containsText" dxfId="288" priority="152" operator="containsText" text="4週8休以上">
      <formula>NOT(ISERROR(SEARCH("4週8休以上",EO164)))</formula>
    </cfRule>
    <cfRule type="containsText" dxfId="287" priority="153" operator="containsText" text="4週7休以上4週8休未満">
      <formula>NOT(ISERROR(SEARCH("4週7休以上4週8休未満",EO164)))</formula>
    </cfRule>
  </conditionalFormatting>
  <conditionalFormatting sqref="EP172">
    <cfRule type="containsText" dxfId="286" priority="148" operator="containsText" text="4週8休以上">
      <formula>NOT(ISERROR(SEARCH("4週8休以上",EP172)))</formula>
    </cfRule>
    <cfRule type="containsText" dxfId="285" priority="149" operator="containsText" text="4週7休以上4週8休未満">
      <formula>NOT(ISERROR(SEARCH("4週7休以上4週8休未満",EP172)))</formula>
    </cfRule>
  </conditionalFormatting>
  <conditionalFormatting sqref="EP172">
    <cfRule type="containsText" dxfId="284" priority="146" operator="containsText" text="4週6休未満">
      <formula>NOT(ISERROR(SEARCH("4週6休未満",EP172)))</formula>
    </cfRule>
    <cfRule type="containsText" dxfId="283" priority="147" operator="containsText" text="4週6休以上4週7休未満">
      <formula>NOT(ISERROR(SEARCH("4週6休以上4週7休未満",EP172)))</formula>
    </cfRule>
  </conditionalFormatting>
  <conditionalFormatting sqref="EO172">
    <cfRule type="containsText" dxfId="282" priority="142" operator="containsText" text="4週6休未満">
      <formula>NOT(ISERROR(SEARCH("4週6休未満",EO172)))</formula>
    </cfRule>
    <cfRule type="containsText" dxfId="281" priority="143" operator="containsText" text="4週6休以上4週7休未満">
      <formula>NOT(ISERROR(SEARCH("4週6休以上4週7休未満",EO172)))</formula>
    </cfRule>
    <cfRule type="containsText" dxfId="280" priority="144" operator="containsText" text="4週8休以上">
      <formula>NOT(ISERROR(SEARCH("4週8休以上",EO172)))</formula>
    </cfRule>
    <cfRule type="containsText" dxfId="279" priority="145" operator="containsText" text="4週7休以上4週8休未満">
      <formula>NOT(ISERROR(SEARCH("4週7休以上4週8休未満",EO172)))</formula>
    </cfRule>
  </conditionalFormatting>
  <conditionalFormatting sqref="EP180">
    <cfRule type="containsText" dxfId="278" priority="140" operator="containsText" text="4週8休以上">
      <formula>NOT(ISERROR(SEARCH("4週8休以上",EP180)))</formula>
    </cfRule>
    <cfRule type="containsText" dxfId="277" priority="141" operator="containsText" text="4週7休以上4週8休未満">
      <formula>NOT(ISERROR(SEARCH("4週7休以上4週8休未満",EP180)))</formula>
    </cfRule>
  </conditionalFormatting>
  <conditionalFormatting sqref="EP180">
    <cfRule type="containsText" dxfId="276" priority="138" operator="containsText" text="4週6休未満">
      <formula>NOT(ISERROR(SEARCH("4週6休未満",EP180)))</formula>
    </cfRule>
    <cfRule type="containsText" dxfId="275" priority="139" operator="containsText" text="4週6休以上4週7休未満">
      <formula>NOT(ISERROR(SEARCH("4週6休以上4週7休未満",EP180)))</formula>
    </cfRule>
  </conditionalFormatting>
  <conditionalFormatting sqref="EO180">
    <cfRule type="containsText" dxfId="274" priority="134" operator="containsText" text="4週6休未満">
      <formula>NOT(ISERROR(SEARCH("4週6休未満",EO180)))</formula>
    </cfRule>
    <cfRule type="containsText" dxfId="273" priority="135" operator="containsText" text="4週6休以上4週7休未満">
      <formula>NOT(ISERROR(SEARCH("4週6休以上4週7休未満",EO180)))</formula>
    </cfRule>
    <cfRule type="containsText" dxfId="272" priority="136" operator="containsText" text="4週8休以上">
      <formula>NOT(ISERROR(SEARCH("4週8休以上",EO180)))</formula>
    </cfRule>
    <cfRule type="containsText" dxfId="271" priority="137" operator="containsText" text="4週7休以上4週8休未満">
      <formula>NOT(ISERROR(SEARCH("4週7休以上4週8休未満",EO180)))</formula>
    </cfRule>
  </conditionalFormatting>
  <conditionalFormatting sqref="EP188">
    <cfRule type="containsText" dxfId="270" priority="132" operator="containsText" text="4週8休以上">
      <formula>NOT(ISERROR(SEARCH("4週8休以上",EP188)))</formula>
    </cfRule>
    <cfRule type="containsText" dxfId="269" priority="133" operator="containsText" text="4週7休以上4週8休未満">
      <formula>NOT(ISERROR(SEARCH("4週7休以上4週8休未満",EP188)))</formula>
    </cfRule>
  </conditionalFormatting>
  <conditionalFormatting sqref="EP188">
    <cfRule type="containsText" dxfId="268" priority="130" operator="containsText" text="4週6休未満">
      <formula>NOT(ISERROR(SEARCH("4週6休未満",EP188)))</formula>
    </cfRule>
    <cfRule type="containsText" dxfId="267" priority="131" operator="containsText" text="4週6休以上4週7休未満">
      <formula>NOT(ISERROR(SEARCH("4週6休以上4週7休未満",EP188)))</formula>
    </cfRule>
  </conditionalFormatting>
  <conditionalFormatting sqref="EO188">
    <cfRule type="containsText" dxfId="266" priority="126" operator="containsText" text="4週6休未満">
      <formula>NOT(ISERROR(SEARCH("4週6休未満",EO188)))</formula>
    </cfRule>
    <cfRule type="containsText" dxfId="265" priority="127" operator="containsText" text="4週6休以上4週7休未満">
      <formula>NOT(ISERROR(SEARCH("4週6休以上4週7休未満",EO188)))</formula>
    </cfRule>
    <cfRule type="containsText" dxfId="264" priority="128" operator="containsText" text="4週8休以上">
      <formula>NOT(ISERROR(SEARCH("4週8休以上",EO188)))</formula>
    </cfRule>
    <cfRule type="containsText" dxfId="263" priority="129" operator="containsText" text="4週7休以上4週8休未満">
      <formula>NOT(ISERROR(SEARCH("4週7休以上4週8休未満",EO188)))</formula>
    </cfRule>
  </conditionalFormatting>
  <conditionalFormatting sqref="EP196">
    <cfRule type="containsText" dxfId="262" priority="124" operator="containsText" text="4週8休以上">
      <formula>NOT(ISERROR(SEARCH("4週8休以上",EP196)))</formula>
    </cfRule>
    <cfRule type="containsText" dxfId="261" priority="125" operator="containsText" text="4週7休以上4週8休未満">
      <formula>NOT(ISERROR(SEARCH("4週7休以上4週8休未満",EP196)))</formula>
    </cfRule>
  </conditionalFormatting>
  <conditionalFormatting sqref="EP196">
    <cfRule type="containsText" dxfId="260" priority="122" operator="containsText" text="4週6休未満">
      <formula>NOT(ISERROR(SEARCH("4週6休未満",EP196)))</formula>
    </cfRule>
    <cfRule type="containsText" dxfId="259" priority="123" operator="containsText" text="4週6休以上4週7休未満">
      <formula>NOT(ISERROR(SEARCH("4週6休以上4週7休未満",EP196)))</formula>
    </cfRule>
  </conditionalFormatting>
  <conditionalFormatting sqref="EO196">
    <cfRule type="containsText" dxfId="258" priority="118" operator="containsText" text="4週6休未満">
      <formula>NOT(ISERROR(SEARCH("4週6休未満",EO196)))</formula>
    </cfRule>
    <cfRule type="containsText" dxfId="257" priority="119" operator="containsText" text="4週6休以上4週7休未満">
      <formula>NOT(ISERROR(SEARCH("4週6休以上4週7休未満",EO196)))</formula>
    </cfRule>
    <cfRule type="containsText" dxfId="256" priority="120" operator="containsText" text="4週8休以上">
      <formula>NOT(ISERROR(SEARCH("4週8休以上",EO196)))</formula>
    </cfRule>
    <cfRule type="containsText" dxfId="255" priority="121" operator="containsText" text="4週7休以上4週8休未満">
      <formula>NOT(ISERROR(SEARCH("4週7休以上4週8休未満",EO196)))</formula>
    </cfRule>
  </conditionalFormatting>
  <conditionalFormatting sqref="EP204">
    <cfRule type="containsText" dxfId="254" priority="116" operator="containsText" text="4週8休以上">
      <formula>NOT(ISERROR(SEARCH("4週8休以上",EP204)))</formula>
    </cfRule>
    <cfRule type="containsText" dxfId="253" priority="117" operator="containsText" text="4週7休以上4週8休未満">
      <formula>NOT(ISERROR(SEARCH("4週7休以上4週8休未満",EP204)))</formula>
    </cfRule>
  </conditionalFormatting>
  <conditionalFormatting sqref="EP204">
    <cfRule type="containsText" dxfId="252" priority="114" operator="containsText" text="4週6休未満">
      <formula>NOT(ISERROR(SEARCH("4週6休未満",EP204)))</formula>
    </cfRule>
    <cfRule type="containsText" dxfId="251" priority="115" operator="containsText" text="4週6休以上4週7休未満">
      <formula>NOT(ISERROR(SEARCH("4週6休以上4週7休未満",EP204)))</formula>
    </cfRule>
  </conditionalFormatting>
  <conditionalFormatting sqref="EO204">
    <cfRule type="containsText" dxfId="250" priority="110" operator="containsText" text="4週6休未満">
      <formula>NOT(ISERROR(SEARCH("4週6休未満",EO204)))</formula>
    </cfRule>
    <cfRule type="containsText" dxfId="249" priority="111" operator="containsText" text="4週6休以上4週7休未満">
      <formula>NOT(ISERROR(SEARCH("4週6休以上4週7休未満",EO204)))</formula>
    </cfRule>
    <cfRule type="containsText" dxfId="248" priority="112" operator="containsText" text="4週8休以上">
      <formula>NOT(ISERROR(SEARCH("4週8休以上",EO204)))</formula>
    </cfRule>
    <cfRule type="containsText" dxfId="247" priority="113" operator="containsText" text="4週7休以上4週8休未満">
      <formula>NOT(ISERROR(SEARCH("4週7休以上4週8休未満",EO204)))</formula>
    </cfRule>
  </conditionalFormatting>
  <conditionalFormatting sqref="EN25">
    <cfRule type="containsText" dxfId="246" priority="107" operator="containsText" text="4週6休以上4週7休未満">
      <formula>NOT(ISERROR(SEARCH("4週6休以上4週7休未満",EN25)))</formula>
    </cfRule>
    <cfRule type="containsText" dxfId="245" priority="108" operator="containsText" text="4週8休以上">
      <formula>NOT(ISERROR(SEARCH("4週8休以上",EN25)))</formula>
    </cfRule>
    <cfRule type="containsText" dxfId="244" priority="109" operator="containsText" text="4週7休以上4週8休未満">
      <formula>NOT(ISERROR(SEARCH("4週7休以上4週8休未満",EN25)))</formula>
    </cfRule>
  </conditionalFormatting>
  <conditionalFormatting sqref="EN25">
    <cfRule type="containsText" dxfId="243" priority="106" operator="containsText" text="4週6休未満">
      <formula>NOT(ISERROR(SEARCH("4週6休未満",EN25)))</formula>
    </cfRule>
  </conditionalFormatting>
  <conditionalFormatting sqref="EN33">
    <cfRule type="containsText" dxfId="242" priority="103" operator="containsText" text="4週6休以上4週7休未満">
      <formula>NOT(ISERROR(SEARCH("4週6休以上4週7休未満",EN33)))</formula>
    </cfRule>
    <cfRule type="containsText" dxfId="241" priority="104" operator="containsText" text="4週8休以上">
      <formula>NOT(ISERROR(SEARCH("4週8休以上",EN33)))</formula>
    </cfRule>
    <cfRule type="containsText" dxfId="240" priority="105" operator="containsText" text="4週7休以上4週8休未満">
      <formula>NOT(ISERROR(SEARCH("4週7休以上4週8休未満",EN33)))</formula>
    </cfRule>
  </conditionalFormatting>
  <conditionalFormatting sqref="EN33">
    <cfRule type="containsText" dxfId="239" priority="102" operator="containsText" text="4週6休未満">
      <formula>NOT(ISERROR(SEARCH("4週6休未満",EN33)))</formula>
    </cfRule>
  </conditionalFormatting>
  <conditionalFormatting sqref="EN41">
    <cfRule type="containsText" dxfId="238" priority="99" operator="containsText" text="4週6休以上4週7休未満">
      <formula>NOT(ISERROR(SEARCH("4週6休以上4週7休未満",EN41)))</formula>
    </cfRule>
    <cfRule type="containsText" dxfId="237" priority="100" operator="containsText" text="4週8休以上">
      <formula>NOT(ISERROR(SEARCH("4週8休以上",EN41)))</formula>
    </cfRule>
    <cfRule type="containsText" dxfId="236" priority="101" operator="containsText" text="4週7休以上4週8休未満">
      <formula>NOT(ISERROR(SEARCH("4週7休以上4週8休未満",EN41)))</formula>
    </cfRule>
  </conditionalFormatting>
  <conditionalFormatting sqref="EN41">
    <cfRule type="containsText" dxfId="235" priority="98" operator="containsText" text="4週6休未満">
      <formula>NOT(ISERROR(SEARCH("4週6休未満",EN41)))</formula>
    </cfRule>
  </conditionalFormatting>
  <conditionalFormatting sqref="EN49">
    <cfRule type="containsText" dxfId="234" priority="95" operator="containsText" text="4週6休以上4週7休未満">
      <formula>NOT(ISERROR(SEARCH("4週6休以上4週7休未満",EN49)))</formula>
    </cfRule>
    <cfRule type="containsText" dxfId="233" priority="96" operator="containsText" text="4週8休以上">
      <formula>NOT(ISERROR(SEARCH("4週8休以上",EN49)))</formula>
    </cfRule>
    <cfRule type="containsText" dxfId="232" priority="97" operator="containsText" text="4週7休以上4週8休未満">
      <formula>NOT(ISERROR(SEARCH("4週7休以上4週8休未満",EN49)))</formula>
    </cfRule>
  </conditionalFormatting>
  <conditionalFormatting sqref="EN49">
    <cfRule type="containsText" dxfId="231" priority="94" operator="containsText" text="4週6休未満">
      <formula>NOT(ISERROR(SEARCH("4週6休未満",EN49)))</formula>
    </cfRule>
  </conditionalFormatting>
  <conditionalFormatting sqref="EN57">
    <cfRule type="containsText" dxfId="230" priority="91" operator="containsText" text="4週6休以上4週7休未満">
      <formula>NOT(ISERROR(SEARCH("4週6休以上4週7休未満",EN57)))</formula>
    </cfRule>
    <cfRule type="containsText" dxfId="229" priority="92" operator="containsText" text="4週8休以上">
      <formula>NOT(ISERROR(SEARCH("4週8休以上",EN57)))</formula>
    </cfRule>
    <cfRule type="containsText" dxfId="228" priority="93" operator="containsText" text="4週7休以上4週8休未満">
      <formula>NOT(ISERROR(SEARCH("4週7休以上4週8休未満",EN57)))</formula>
    </cfRule>
  </conditionalFormatting>
  <conditionalFormatting sqref="EN57">
    <cfRule type="containsText" dxfId="227" priority="90" operator="containsText" text="4週6休未満">
      <formula>NOT(ISERROR(SEARCH("4週6休未満",EN57)))</formula>
    </cfRule>
  </conditionalFormatting>
  <conditionalFormatting sqref="EN65">
    <cfRule type="containsText" dxfId="226" priority="87" operator="containsText" text="4週6休以上4週7休未満">
      <formula>NOT(ISERROR(SEARCH("4週6休以上4週7休未満",EN65)))</formula>
    </cfRule>
    <cfRule type="containsText" dxfId="225" priority="88" operator="containsText" text="4週8休以上">
      <formula>NOT(ISERROR(SEARCH("4週8休以上",EN65)))</formula>
    </cfRule>
    <cfRule type="containsText" dxfId="224" priority="89" operator="containsText" text="4週7休以上4週8休未満">
      <formula>NOT(ISERROR(SEARCH("4週7休以上4週8休未満",EN65)))</formula>
    </cfRule>
  </conditionalFormatting>
  <conditionalFormatting sqref="EN65">
    <cfRule type="containsText" dxfId="223" priority="86" operator="containsText" text="4週6休未満">
      <formula>NOT(ISERROR(SEARCH("4週6休未満",EN65)))</formula>
    </cfRule>
  </conditionalFormatting>
  <conditionalFormatting sqref="EN73">
    <cfRule type="containsText" dxfId="222" priority="83" operator="containsText" text="4週6休以上4週7休未満">
      <formula>NOT(ISERROR(SEARCH("4週6休以上4週7休未満",EN73)))</formula>
    </cfRule>
    <cfRule type="containsText" dxfId="221" priority="84" operator="containsText" text="4週8休以上">
      <formula>NOT(ISERROR(SEARCH("4週8休以上",EN73)))</formula>
    </cfRule>
    <cfRule type="containsText" dxfId="220" priority="85" operator="containsText" text="4週7休以上4週8休未満">
      <formula>NOT(ISERROR(SEARCH("4週7休以上4週8休未満",EN73)))</formula>
    </cfRule>
  </conditionalFormatting>
  <conditionalFormatting sqref="EN73">
    <cfRule type="containsText" dxfId="219" priority="82" operator="containsText" text="4週6休未満">
      <formula>NOT(ISERROR(SEARCH("4週6休未満",EN73)))</formula>
    </cfRule>
  </conditionalFormatting>
  <conditionalFormatting sqref="EN81">
    <cfRule type="containsText" dxfId="218" priority="79" operator="containsText" text="4週6休以上4週7休未満">
      <formula>NOT(ISERROR(SEARCH("4週6休以上4週7休未満",EN81)))</formula>
    </cfRule>
    <cfRule type="containsText" dxfId="217" priority="80" operator="containsText" text="4週8休以上">
      <formula>NOT(ISERROR(SEARCH("4週8休以上",EN81)))</formula>
    </cfRule>
    <cfRule type="containsText" dxfId="216" priority="81" operator="containsText" text="4週7休以上4週8休未満">
      <formula>NOT(ISERROR(SEARCH("4週7休以上4週8休未満",EN81)))</formula>
    </cfRule>
  </conditionalFormatting>
  <conditionalFormatting sqref="EN81">
    <cfRule type="containsText" dxfId="215" priority="78" operator="containsText" text="4週6休未満">
      <formula>NOT(ISERROR(SEARCH("4週6休未満",EN81)))</formula>
    </cfRule>
  </conditionalFormatting>
  <conditionalFormatting sqref="EN89">
    <cfRule type="containsText" dxfId="214" priority="75" operator="containsText" text="4週6休以上4週7休未満">
      <formula>NOT(ISERROR(SEARCH("4週6休以上4週7休未満",EN89)))</formula>
    </cfRule>
    <cfRule type="containsText" dxfId="213" priority="76" operator="containsText" text="4週8休以上">
      <formula>NOT(ISERROR(SEARCH("4週8休以上",EN89)))</formula>
    </cfRule>
    <cfRule type="containsText" dxfId="212" priority="77" operator="containsText" text="4週7休以上4週8休未満">
      <formula>NOT(ISERROR(SEARCH("4週7休以上4週8休未満",EN89)))</formula>
    </cfRule>
  </conditionalFormatting>
  <conditionalFormatting sqref="EN89">
    <cfRule type="containsText" dxfId="211" priority="74" operator="containsText" text="4週6休未満">
      <formula>NOT(ISERROR(SEARCH("4週6休未満",EN89)))</formula>
    </cfRule>
  </conditionalFormatting>
  <conditionalFormatting sqref="EN97">
    <cfRule type="containsText" dxfId="210" priority="71" operator="containsText" text="4週6休以上4週7休未満">
      <formula>NOT(ISERROR(SEARCH("4週6休以上4週7休未満",EN97)))</formula>
    </cfRule>
    <cfRule type="containsText" dxfId="209" priority="72" operator="containsText" text="4週8休以上">
      <formula>NOT(ISERROR(SEARCH("4週8休以上",EN97)))</formula>
    </cfRule>
    <cfRule type="containsText" dxfId="208" priority="73" operator="containsText" text="4週7休以上4週8休未満">
      <formula>NOT(ISERROR(SEARCH("4週7休以上4週8休未満",EN97)))</formula>
    </cfRule>
  </conditionalFormatting>
  <conditionalFormatting sqref="EN97">
    <cfRule type="containsText" dxfId="207" priority="70" operator="containsText" text="4週6休未満">
      <formula>NOT(ISERROR(SEARCH("4週6休未満",EN97)))</formula>
    </cfRule>
  </conditionalFormatting>
  <conditionalFormatting sqref="EN105">
    <cfRule type="containsText" dxfId="206" priority="67" operator="containsText" text="4週6休以上4週7休未満">
      <formula>NOT(ISERROR(SEARCH("4週6休以上4週7休未満",EN105)))</formula>
    </cfRule>
    <cfRule type="containsText" dxfId="205" priority="68" operator="containsText" text="4週8休以上">
      <formula>NOT(ISERROR(SEARCH("4週8休以上",EN105)))</formula>
    </cfRule>
    <cfRule type="containsText" dxfId="204" priority="69" operator="containsText" text="4週7休以上4週8休未満">
      <formula>NOT(ISERROR(SEARCH("4週7休以上4週8休未満",EN105)))</formula>
    </cfRule>
  </conditionalFormatting>
  <conditionalFormatting sqref="EN105">
    <cfRule type="containsText" dxfId="203" priority="66" operator="containsText" text="4週6休未満">
      <formula>NOT(ISERROR(SEARCH("4週6休未満",EN105)))</formula>
    </cfRule>
  </conditionalFormatting>
  <conditionalFormatting sqref="EN113">
    <cfRule type="containsText" dxfId="202" priority="63" operator="containsText" text="4週6休以上4週7休未満">
      <formula>NOT(ISERROR(SEARCH("4週6休以上4週7休未満",EN113)))</formula>
    </cfRule>
    <cfRule type="containsText" dxfId="201" priority="64" operator="containsText" text="4週8休以上">
      <formula>NOT(ISERROR(SEARCH("4週8休以上",EN113)))</formula>
    </cfRule>
    <cfRule type="containsText" dxfId="200" priority="65" operator="containsText" text="4週7休以上4週8休未満">
      <formula>NOT(ISERROR(SEARCH("4週7休以上4週8休未満",EN113)))</formula>
    </cfRule>
  </conditionalFormatting>
  <conditionalFormatting sqref="EN113">
    <cfRule type="containsText" dxfId="199" priority="62" operator="containsText" text="4週6休未満">
      <formula>NOT(ISERROR(SEARCH("4週6休未満",EN113)))</formula>
    </cfRule>
  </conditionalFormatting>
  <conditionalFormatting sqref="EN121">
    <cfRule type="containsText" dxfId="198" priority="59" operator="containsText" text="4週6休以上4週7休未満">
      <formula>NOT(ISERROR(SEARCH("4週6休以上4週7休未満",EN121)))</formula>
    </cfRule>
    <cfRule type="containsText" dxfId="197" priority="60" operator="containsText" text="4週8休以上">
      <formula>NOT(ISERROR(SEARCH("4週8休以上",EN121)))</formula>
    </cfRule>
    <cfRule type="containsText" dxfId="196" priority="61" operator="containsText" text="4週7休以上4週8休未満">
      <formula>NOT(ISERROR(SEARCH("4週7休以上4週8休未満",EN121)))</formula>
    </cfRule>
  </conditionalFormatting>
  <conditionalFormatting sqref="EN121">
    <cfRule type="containsText" dxfId="195" priority="58" operator="containsText" text="4週6休未満">
      <formula>NOT(ISERROR(SEARCH("4週6休未満",EN121)))</formula>
    </cfRule>
  </conditionalFormatting>
  <conditionalFormatting sqref="EN129">
    <cfRule type="containsText" dxfId="194" priority="55" operator="containsText" text="4週6休以上4週7休未満">
      <formula>NOT(ISERROR(SEARCH("4週6休以上4週7休未満",EN129)))</formula>
    </cfRule>
    <cfRule type="containsText" dxfId="193" priority="56" operator="containsText" text="4週8休以上">
      <formula>NOT(ISERROR(SEARCH("4週8休以上",EN129)))</formula>
    </cfRule>
    <cfRule type="containsText" dxfId="192" priority="57" operator="containsText" text="4週7休以上4週8休未満">
      <formula>NOT(ISERROR(SEARCH("4週7休以上4週8休未満",EN129)))</formula>
    </cfRule>
  </conditionalFormatting>
  <conditionalFormatting sqref="EN129">
    <cfRule type="containsText" dxfId="191" priority="54" operator="containsText" text="4週6休未満">
      <formula>NOT(ISERROR(SEARCH("4週6休未満",EN129)))</formula>
    </cfRule>
  </conditionalFormatting>
  <conditionalFormatting sqref="EN137">
    <cfRule type="containsText" dxfId="190" priority="51" operator="containsText" text="4週6休以上4週7休未満">
      <formula>NOT(ISERROR(SEARCH("4週6休以上4週7休未満",EN137)))</formula>
    </cfRule>
    <cfRule type="containsText" dxfId="189" priority="52" operator="containsText" text="4週8休以上">
      <formula>NOT(ISERROR(SEARCH("4週8休以上",EN137)))</formula>
    </cfRule>
    <cfRule type="containsText" dxfId="188" priority="53" operator="containsText" text="4週7休以上4週8休未満">
      <formula>NOT(ISERROR(SEARCH("4週7休以上4週8休未満",EN137)))</formula>
    </cfRule>
  </conditionalFormatting>
  <conditionalFormatting sqref="EN137">
    <cfRule type="containsText" dxfId="187" priority="50" operator="containsText" text="4週6休未満">
      <formula>NOT(ISERROR(SEARCH("4週6休未満",EN137)))</formula>
    </cfRule>
  </conditionalFormatting>
  <conditionalFormatting sqref="EN145">
    <cfRule type="containsText" dxfId="186" priority="47" operator="containsText" text="4週6休以上4週7休未満">
      <formula>NOT(ISERROR(SEARCH("4週6休以上4週7休未満",EN145)))</formula>
    </cfRule>
    <cfRule type="containsText" dxfId="185" priority="48" operator="containsText" text="4週8休以上">
      <formula>NOT(ISERROR(SEARCH("4週8休以上",EN145)))</formula>
    </cfRule>
    <cfRule type="containsText" dxfId="184" priority="49" operator="containsText" text="4週7休以上4週8休未満">
      <formula>NOT(ISERROR(SEARCH("4週7休以上4週8休未満",EN145)))</formula>
    </cfRule>
  </conditionalFormatting>
  <conditionalFormatting sqref="EN145">
    <cfRule type="containsText" dxfId="183" priority="46" operator="containsText" text="4週6休未満">
      <formula>NOT(ISERROR(SEARCH("4週6休未満",EN145)))</formula>
    </cfRule>
  </conditionalFormatting>
  <conditionalFormatting sqref="EN153">
    <cfRule type="containsText" dxfId="182" priority="43" operator="containsText" text="4週6休以上4週7休未満">
      <formula>NOT(ISERROR(SEARCH("4週6休以上4週7休未満",EN153)))</formula>
    </cfRule>
    <cfRule type="containsText" dxfId="181" priority="44" operator="containsText" text="4週8休以上">
      <formula>NOT(ISERROR(SEARCH("4週8休以上",EN153)))</formula>
    </cfRule>
    <cfRule type="containsText" dxfId="180" priority="45" operator="containsText" text="4週7休以上4週8休未満">
      <formula>NOT(ISERROR(SEARCH("4週7休以上4週8休未満",EN153)))</formula>
    </cfRule>
  </conditionalFormatting>
  <conditionalFormatting sqref="EN153">
    <cfRule type="containsText" dxfId="179" priority="42" operator="containsText" text="4週6休未満">
      <formula>NOT(ISERROR(SEARCH("4週6休未満",EN153)))</formula>
    </cfRule>
  </conditionalFormatting>
  <conditionalFormatting sqref="EN161">
    <cfRule type="containsText" dxfId="178" priority="39" operator="containsText" text="4週6休以上4週7休未満">
      <formula>NOT(ISERROR(SEARCH("4週6休以上4週7休未満",EN161)))</formula>
    </cfRule>
    <cfRule type="containsText" dxfId="177" priority="40" operator="containsText" text="4週8休以上">
      <formula>NOT(ISERROR(SEARCH("4週8休以上",EN161)))</formula>
    </cfRule>
    <cfRule type="containsText" dxfId="176" priority="41" operator="containsText" text="4週7休以上4週8休未満">
      <formula>NOT(ISERROR(SEARCH("4週7休以上4週8休未満",EN161)))</formula>
    </cfRule>
  </conditionalFormatting>
  <conditionalFormatting sqref="EN161">
    <cfRule type="containsText" dxfId="175" priority="38" operator="containsText" text="4週6休未満">
      <formula>NOT(ISERROR(SEARCH("4週6休未満",EN161)))</formula>
    </cfRule>
  </conditionalFormatting>
  <conditionalFormatting sqref="EN169">
    <cfRule type="containsText" dxfId="174" priority="35" operator="containsText" text="4週6休以上4週7休未満">
      <formula>NOT(ISERROR(SEARCH("4週6休以上4週7休未満",EN169)))</formula>
    </cfRule>
    <cfRule type="containsText" dxfId="173" priority="36" operator="containsText" text="4週8休以上">
      <formula>NOT(ISERROR(SEARCH("4週8休以上",EN169)))</formula>
    </cfRule>
    <cfRule type="containsText" dxfId="172" priority="37" operator="containsText" text="4週7休以上4週8休未満">
      <formula>NOT(ISERROR(SEARCH("4週7休以上4週8休未満",EN169)))</formula>
    </cfRule>
  </conditionalFormatting>
  <conditionalFormatting sqref="EN169">
    <cfRule type="containsText" dxfId="171" priority="34" operator="containsText" text="4週6休未満">
      <formula>NOT(ISERROR(SEARCH("4週6休未満",EN169)))</formula>
    </cfRule>
  </conditionalFormatting>
  <conditionalFormatting sqref="EN177">
    <cfRule type="containsText" dxfId="170" priority="31" operator="containsText" text="4週6休以上4週7休未満">
      <formula>NOT(ISERROR(SEARCH("4週6休以上4週7休未満",EN177)))</formula>
    </cfRule>
    <cfRule type="containsText" dxfId="169" priority="32" operator="containsText" text="4週8休以上">
      <formula>NOT(ISERROR(SEARCH("4週8休以上",EN177)))</formula>
    </cfRule>
    <cfRule type="containsText" dxfId="168" priority="33" operator="containsText" text="4週7休以上4週8休未満">
      <formula>NOT(ISERROR(SEARCH("4週7休以上4週8休未満",EN177)))</formula>
    </cfRule>
  </conditionalFormatting>
  <conditionalFormatting sqref="EN177">
    <cfRule type="containsText" dxfId="167" priority="30" operator="containsText" text="4週6休未満">
      <formula>NOT(ISERROR(SEARCH("4週6休未満",EN177)))</formula>
    </cfRule>
  </conditionalFormatting>
  <conditionalFormatting sqref="EN185">
    <cfRule type="containsText" dxfId="166" priority="27" operator="containsText" text="4週6休以上4週7休未満">
      <formula>NOT(ISERROR(SEARCH("4週6休以上4週7休未満",EN185)))</formula>
    </cfRule>
    <cfRule type="containsText" dxfId="165" priority="28" operator="containsText" text="4週8休以上">
      <formula>NOT(ISERROR(SEARCH("4週8休以上",EN185)))</formula>
    </cfRule>
    <cfRule type="containsText" dxfId="164" priority="29" operator="containsText" text="4週7休以上4週8休未満">
      <formula>NOT(ISERROR(SEARCH("4週7休以上4週8休未満",EN185)))</formula>
    </cfRule>
  </conditionalFormatting>
  <conditionalFormatting sqref="EN185">
    <cfRule type="containsText" dxfId="163" priority="26" operator="containsText" text="4週6休未満">
      <formula>NOT(ISERROR(SEARCH("4週6休未満",EN185)))</formula>
    </cfRule>
  </conditionalFormatting>
  <conditionalFormatting sqref="EN193">
    <cfRule type="containsText" dxfId="162" priority="23" operator="containsText" text="4週6休以上4週7休未満">
      <formula>NOT(ISERROR(SEARCH("4週6休以上4週7休未満",EN193)))</formula>
    </cfRule>
    <cfRule type="containsText" dxfId="161" priority="24" operator="containsText" text="4週8休以上">
      <formula>NOT(ISERROR(SEARCH("4週8休以上",EN193)))</formula>
    </cfRule>
    <cfRule type="containsText" dxfId="160" priority="25" operator="containsText" text="4週7休以上4週8休未満">
      <formula>NOT(ISERROR(SEARCH("4週7休以上4週8休未満",EN193)))</formula>
    </cfRule>
  </conditionalFormatting>
  <conditionalFormatting sqref="EN193">
    <cfRule type="containsText" dxfId="159" priority="22" operator="containsText" text="4週6休未満">
      <formula>NOT(ISERROR(SEARCH("4週6休未満",EN193)))</formula>
    </cfRule>
  </conditionalFormatting>
  <conditionalFormatting sqref="EN201">
    <cfRule type="containsText" dxfId="158" priority="19" operator="containsText" text="4週6休以上4週7休未満">
      <formula>NOT(ISERROR(SEARCH("4週6休以上4週7休未満",EN201)))</formula>
    </cfRule>
    <cfRule type="containsText" dxfId="157" priority="20" operator="containsText" text="4週8休以上">
      <formula>NOT(ISERROR(SEARCH("4週8休以上",EN201)))</formula>
    </cfRule>
    <cfRule type="containsText" dxfId="156" priority="21" operator="containsText" text="4週7休以上4週8休未満">
      <formula>NOT(ISERROR(SEARCH("4週7休以上4週8休未満",EN201)))</formula>
    </cfRule>
  </conditionalFormatting>
  <conditionalFormatting sqref="EN201">
    <cfRule type="containsText" dxfId="155" priority="18" operator="containsText" text="4週6休未満">
      <formula>NOT(ISERROR(SEARCH("4週6休未満",EN201)))</formula>
    </cfRule>
  </conditionalFormatting>
  <conditionalFormatting sqref="EB82:EF83">
    <cfRule type="expression" dxfId="154" priority="17">
      <formula>MONTH($D$22)=12</formula>
    </cfRule>
  </conditionalFormatting>
  <conditionalFormatting sqref="DL105:DN105">
    <cfRule type="expression" dxfId="153" priority="16">
      <formula>MONTH($D$98)=8</formula>
    </cfRule>
  </conditionalFormatting>
  <conditionalFormatting sqref="EG82:EG83">
    <cfRule type="expression" dxfId="152" priority="15">
      <formula>MONTH($D$14)=12</formula>
    </cfRule>
  </conditionalFormatting>
  <conditionalFormatting sqref="EH98:EI99">
    <cfRule type="expression" dxfId="151" priority="14">
      <formula>MONTH($D$14)=12</formula>
    </cfRule>
  </conditionalFormatting>
  <conditionalFormatting sqref="EB98:EB99">
    <cfRule type="expression" dxfId="150" priority="13">
      <formula>MONTH($D$14)=12</formula>
    </cfRule>
  </conditionalFormatting>
  <conditionalFormatting sqref="EH106:EI107">
    <cfRule type="expression" dxfId="149" priority="12">
      <formula>MONTH($D$14)=12</formula>
    </cfRule>
  </conditionalFormatting>
  <conditionalFormatting sqref="ED90:EE91">
    <cfRule type="expression" dxfId="148" priority="11">
      <formula>MONTH($D$14)=12</formula>
    </cfRule>
  </conditionalFormatting>
  <conditionalFormatting sqref="ED66:EE67">
    <cfRule type="expression" dxfId="147" priority="10">
      <formula>MONTH($D$14)=12</formula>
    </cfRule>
  </conditionalFormatting>
  <conditionalFormatting sqref="EF58:EG59">
    <cfRule type="expression" dxfId="146" priority="9">
      <formula>MONTH($D$14)=12</formula>
    </cfRule>
  </conditionalFormatting>
  <conditionalFormatting sqref="EI50:EJ51">
    <cfRule type="expression" dxfId="145" priority="8">
      <formula>MONTH($D$14)=12</formula>
    </cfRule>
  </conditionalFormatting>
  <conditionalFormatting sqref="EE42:EF43">
    <cfRule type="expression" dxfId="144" priority="7">
      <formula>MONTH($D$14)=12</formula>
    </cfRule>
  </conditionalFormatting>
  <conditionalFormatting sqref="EG34:EH35">
    <cfRule type="expression" dxfId="143" priority="6">
      <formula>MONTH($D$14)=12</formula>
    </cfRule>
  </conditionalFormatting>
  <conditionalFormatting sqref="EJ26:EJ27">
    <cfRule type="expression" dxfId="142" priority="5">
      <formula>MONTH($D$14)=12</formula>
    </cfRule>
  </conditionalFormatting>
  <conditionalFormatting sqref="CZ18:EB18">
    <cfRule type="containsText" dxfId="141" priority="3" operator="containsText" text="日">
      <formula>NOT(ISERROR(SEARCH("日",CZ18)))</formula>
    </cfRule>
    <cfRule type="containsText" dxfId="140" priority="4" operator="containsText" text="土">
      <formula>NOT(ISERROR(SEARCH("土",CZ18)))</formula>
    </cfRule>
  </conditionalFormatting>
  <dataValidations count="2">
    <dataValidation type="list" allowBlank="1" showInputMessage="1" showErrorMessage="1" sqref="D90:AO90 D202:AO202 D34:AO34 D98:AO98 D18:AO18 D26:AO26 D50:AO50 D58:AO58 D66:AO66 D42:AO42 D82:AO82 D186:AO186 D106:AO106 D122:AO122 D194:AO194 D130:AO130 D138:AO138 D146:AO146 D154:AO154 D162:AO162 D170:AO170 D178:AO178 D114:AO114 D74:AO74 BC106:CN106 BC202:CN202 BC66:CN66 BC98:CN98 BC26:CN26 BC34:CN34 BC146:CN146 BC90:CN90 BC74:CN74 BC50:CN50 BC82:CN82 BC186:CN186 BC58:CN58 BC122:CN122 BC194:CN194 BC130:CN130 BC138:CN138 BC42:CN42 BC154:CN154 BC162:CN162 BC170:CN170 BC178:CN178 BC114:CN114 BC18:CN18 CY106:EJ106 CY202:EJ202 CY66:EJ66 CY98:EJ98 CY26:EJ26 CY34:EJ34 CY146:EJ146 CY90:EJ90 CY74:EJ74 CY50:EJ50 CY82:EJ82 CY186:EJ186 CY58:EJ58 CY122:EJ122 CY194:EJ194 CY130:EJ130 CY138:EJ138 CY42:EJ42 CY154:EJ154 CY162:EJ162 CY170:EJ170 CY178:EJ178 CY114:EJ114 CY18:EJ18" xr:uid="{BADD0CB4-C82C-4CF9-A119-5F47907CA4D2}">
      <formula1>"○,／"</formula1>
    </dataValidation>
    <dataValidation type="list" allowBlank="1" showInputMessage="1" showErrorMessage="1" sqref="D35:AO35 D107:AO107 D75:AO75 D19:AO19 D195:AO195 D187:AO187 D179:AO179 D171:AO171 D163:AO163 D155:AO155 D147:AO147 D139:AO139 D131:AO131 D123:AO123 D115:AO115 D99:AO99 D91:AO91 D83:AO83 D43:AO43 D67:AO67 D59:AO59 D27:AO27 D51:AO51 D203:AO203 BC203:CN203 BC59:CN59 BC67:CN67 BC27:CN27 BC195:CN195 BC187:CN187 BC179:CN179 BC171:CN171 BC163:CN163 BC155:CN155 BC43:CN43 BC139:CN139 BC131:CN131 BC123:CN123 BC115:CN115 BC99:CN99 BC107:CN107 BC83:CN83 BC51:CN51 BC75:CN75 BC91:CN91 BC35:CN35 BC147:CN147 BC19:CN19 CY203:EJ203 CY59:EJ59 CY67:EJ67 CY27:EJ27 CY195:EJ195 CY187:EJ187 CY179:EJ179 CY171:EJ171 CY163:EJ163 CY155:EJ155 CY43:EJ43 CY139:EJ139 CY131:EJ131 CY123:EJ123 CY115:EJ115 CY99:EJ99 CY107:EJ107 CY83:EJ83 CY51:EJ51 CY75:EJ75 CY91:EJ91 CY35:EJ35 CY147:EJ147 CY19:EJ19" xr:uid="{33C41387-7092-46A4-B46C-09DF510C49EF}">
      <formula1>"●,／"</formula1>
    </dataValidation>
  </dataValidations>
  <hyperlinks>
    <hyperlink ref="AX5" location="工事関係書類一覧表!F22" display="一覧表へ戻る" xr:uid="{C546E66B-CF1D-4904-BE19-21BDA6BFDF1D}"/>
    <hyperlink ref="AX5:AY5" location="工事関係書類一覧表!F27" display="一覧表へ戻る" xr:uid="{0113002D-CF49-43B4-A552-6EE6E9D4ECAB}"/>
    <hyperlink ref="AX6" location="工事関係書類一覧表!F22" display="一覧表へ戻る" xr:uid="{3C68062E-2E01-43F0-8D9D-E5A754493B67}"/>
    <hyperlink ref="AX6:AY6" location="入力表!B6" display="入力表へ戻る" xr:uid="{A612B70C-6558-410F-AC4C-984AF1890EBD}"/>
  </hyperlinks>
  <printOptions horizontalCentered="1"/>
  <pageMargins left="0.78740157480314965" right="0.78740157480314965" top="0.47244094488188981" bottom="0.65" header="0.31496062992125984" footer="0.19685039370078741"/>
  <pageSetup paperSize="9" scale="56"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1160-F10D-472F-B345-E1F8E32B1973}">
  <sheetPr>
    <pageSetUpPr fitToPage="1"/>
  </sheetPr>
  <dimension ref="A1:AA73"/>
  <sheetViews>
    <sheetView showGridLines="0" workbookViewId="0">
      <selection activeCell="C4" sqref="C4"/>
    </sheetView>
  </sheetViews>
  <sheetFormatPr defaultRowHeight="13.5"/>
  <cols>
    <col min="1" max="1" width="1.5" style="1186" customWidth="1"/>
    <col min="2" max="2" width="1.875" style="1186" customWidth="1"/>
    <col min="3" max="3" width="21.375" style="1186" customWidth="1"/>
    <col min="4" max="4" width="3.5" style="1186" customWidth="1"/>
    <col min="5" max="5" width="14.25" style="1186" customWidth="1"/>
    <col min="6" max="7" width="10.5" style="1186" customWidth="1"/>
    <col min="8" max="8" width="16.5" style="1186" customWidth="1"/>
    <col min="9" max="9" width="16.25" style="1186" customWidth="1"/>
    <col min="10" max="10" width="14.125" style="1186" customWidth="1"/>
    <col min="11" max="13" width="9" style="1186"/>
    <col min="14" max="15" width="3" style="1186" customWidth="1"/>
    <col min="16" max="17" width="1.5" style="1186" customWidth="1"/>
    <col min="18" max="18" width="21.375" style="1186" customWidth="1"/>
    <col min="19" max="19" width="3.5" style="1186" customWidth="1"/>
    <col min="20" max="20" width="14.25" style="1186" customWidth="1"/>
    <col min="21" max="22" width="10.5" style="1186" customWidth="1"/>
    <col min="23" max="23" width="16.5" style="1186" customWidth="1"/>
    <col min="24" max="24" width="16.25" style="1186" customWidth="1"/>
    <col min="25" max="25" width="14.125" style="1186" customWidth="1"/>
    <col min="26" max="16384" width="9" style="1186"/>
  </cols>
  <sheetData>
    <row r="1" spans="1:27" ht="18.75">
      <c r="B1" s="1240" t="s">
        <v>2009</v>
      </c>
      <c r="L1" s="1220"/>
      <c r="M1" s="1220"/>
      <c r="N1" s="1220"/>
      <c r="O1" s="1220"/>
      <c r="Q1" s="1240" t="s">
        <v>2009</v>
      </c>
      <c r="AA1" s="1220"/>
    </row>
    <row r="2" spans="1:27" ht="26.25" customHeight="1">
      <c r="A2" s="1190"/>
      <c r="B2" s="1191" t="s">
        <v>1960</v>
      </c>
      <c r="C2" s="1190"/>
      <c r="D2" s="1190"/>
      <c r="E2" s="1190"/>
      <c r="F2" s="1190"/>
      <c r="G2" s="1190"/>
      <c r="H2" s="1190"/>
      <c r="I2" s="1190"/>
      <c r="K2" s="1190"/>
      <c r="L2" s="1220"/>
      <c r="M2" s="1220"/>
      <c r="N2" s="1220"/>
      <c r="O2" s="1220"/>
      <c r="P2" s="1190"/>
      <c r="Q2" s="1191" t="s">
        <v>1960</v>
      </c>
      <c r="R2" s="1190"/>
      <c r="S2" s="1190"/>
      <c r="T2" s="1190"/>
      <c r="U2" s="1190"/>
      <c r="V2" s="1190"/>
      <c r="W2" s="1190"/>
      <c r="X2" s="1190"/>
      <c r="Z2" s="1190"/>
      <c r="AA2" s="1220"/>
    </row>
    <row r="3" spans="1:27">
      <c r="A3" s="1190"/>
      <c r="B3" s="1190"/>
      <c r="C3" s="1190"/>
      <c r="D3" s="1190"/>
      <c r="E3" s="1190"/>
      <c r="F3" s="1190"/>
      <c r="G3" s="1190"/>
      <c r="H3" s="1190"/>
      <c r="I3" s="1190"/>
      <c r="J3" s="1190"/>
      <c r="K3" s="1190"/>
      <c r="L3" s="1220"/>
      <c r="M3" s="1220"/>
      <c r="N3" s="1220"/>
      <c r="O3" s="1220"/>
      <c r="P3" s="1190"/>
      <c r="Q3" s="1190"/>
      <c r="R3" s="1190"/>
      <c r="S3" s="1190"/>
      <c r="T3" s="1190"/>
      <c r="U3" s="1190"/>
      <c r="V3" s="1190"/>
      <c r="W3" s="1190"/>
      <c r="X3" s="1190"/>
      <c r="Y3" s="1190"/>
      <c r="Z3" s="1190"/>
      <c r="AA3" s="1220"/>
    </row>
    <row r="4" spans="1:27" s="1187" customFormat="1" ht="21" customHeight="1">
      <c r="A4" s="1192"/>
      <c r="B4" s="1192" t="str">
        <f>"工事名："&amp;入力表!B3</f>
        <v>工事名：</v>
      </c>
      <c r="C4" s="1192"/>
      <c r="D4" s="1192"/>
      <c r="E4" s="1192"/>
      <c r="F4" s="1192"/>
      <c r="G4" s="1192"/>
      <c r="H4" s="1192"/>
      <c r="I4" s="1192"/>
      <c r="J4" s="1192"/>
      <c r="K4" s="1192"/>
      <c r="L4" s="1221"/>
      <c r="M4" s="1221"/>
      <c r="N4" s="1221"/>
      <c r="O4" s="1221"/>
      <c r="P4" s="1192"/>
      <c r="Q4" s="1192" t="s">
        <v>905</v>
      </c>
      <c r="R4" s="1192"/>
      <c r="S4" s="1192"/>
      <c r="T4" s="1192"/>
      <c r="U4" s="1192"/>
      <c r="V4" s="1192"/>
      <c r="W4" s="1192"/>
      <c r="X4" s="1192"/>
      <c r="Y4" s="1192"/>
      <c r="Z4" s="1192"/>
      <c r="AA4" s="1221"/>
    </row>
    <row r="5" spans="1:27" s="1187" customFormat="1" ht="21" customHeight="1">
      <c r="A5" s="1192"/>
      <c r="B5" s="1192" t="str">
        <f>"期   間："&amp;IF(入力表!B6="","令和　　年　　月　　日",TEXT(入力表!B6,"ggge年m月d日"))&amp;"　～　"&amp;IF(入力表!E6="","令和　　年　　月　　日",TEXT(入力表!E6,"ggge年m月d日"))</f>
        <v>期   間：令和　　年　　月　　日　～　令和　　年　　月　　日</v>
      </c>
      <c r="C5" s="1192"/>
      <c r="D5" s="1192"/>
      <c r="E5" s="1192"/>
      <c r="F5" s="1192"/>
      <c r="G5" s="1192"/>
      <c r="H5" s="1192"/>
      <c r="I5" s="1192"/>
      <c r="J5" s="1192"/>
      <c r="K5" s="1192"/>
      <c r="L5" s="1221"/>
      <c r="M5" s="1221"/>
      <c r="N5" s="1221"/>
      <c r="O5" s="1221"/>
      <c r="P5" s="1192"/>
      <c r="Q5" s="1192" t="s">
        <v>906</v>
      </c>
      <c r="R5" s="1192"/>
      <c r="S5" s="1192"/>
      <c r="T5" s="1192"/>
      <c r="U5" s="1192"/>
      <c r="V5" s="1192"/>
      <c r="W5" s="1192"/>
      <c r="X5" s="1192"/>
      <c r="Y5" s="1192"/>
      <c r="Z5" s="1192"/>
      <c r="AA5" s="1221"/>
    </row>
    <row r="6" spans="1:27" s="1187" customFormat="1" ht="11.25" customHeight="1">
      <c r="A6" s="1192"/>
      <c r="B6" s="1192"/>
      <c r="C6" s="1192"/>
      <c r="D6" s="1192"/>
      <c r="E6" s="1192"/>
      <c r="F6" s="1192"/>
      <c r="G6" s="1192"/>
      <c r="H6" s="1192"/>
      <c r="I6" s="1192"/>
      <c r="J6" s="1192"/>
      <c r="K6" s="1192"/>
      <c r="L6" s="1221"/>
      <c r="M6" s="1221"/>
      <c r="N6" s="1221"/>
      <c r="O6" s="1221"/>
      <c r="P6" s="1192"/>
      <c r="Q6" s="1192"/>
      <c r="R6" s="1192"/>
      <c r="S6" s="1192"/>
      <c r="T6" s="1192"/>
      <c r="U6" s="1192"/>
      <c r="V6" s="1192"/>
      <c r="W6" s="1192"/>
      <c r="X6" s="1192"/>
      <c r="Y6" s="1192"/>
      <c r="Z6" s="1192"/>
      <c r="AA6" s="1221"/>
    </row>
    <row r="7" spans="1:27" s="1187" customFormat="1" ht="15.75" customHeight="1">
      <c r="A7" s="1192"/>
      <c r="B7" s="1192"/>
      <c r="C7" s="1192" t="s">
        <v>2010</v>
      </c>
      <c r="D7" s="1192"/>
      <c r="E7" s="1192"/>
      <c r="F7" s="1192"/>
      <c r="G7" s="1192"/>
      <c r="H7" s="1192"/>
      <c r="I7" s="1192"/>
      <c r="J7" s="1192"/>
      <c r="K7" s="1192"/>
      <c r="L7" s="1221"/>
      <c r="M7" s="1221"/>
      <c r="N7" s="1221"/>
      <c r="O7" s="1221"/>
      <c r="P7" s="1192"/>
      <c r="Q7" s="1192"/>
      <c r="R7" s="1192" t="s">
        <v>1961</v>
      </c>
      <c r="S7" s="1192"/>
      <c r="T7" s="1192"/>
      <c r="U7" s="1192"/>
      <c r="V7" s="1192"/>
      <c r="W7" s="1192"/>
      <c r="X7" s="1192"/>
      <c r="Y7" s="1192"/>
      <c r="Z7" s="1192"/>
      <c r="AA7" s="1221"/>
    </row>
    <row r="8" spans="1:27" s="1187" customFormat="1" ht="20.100000000000001" customHeight="1">
      <c r="A8" s="1192"/>
      <c r="B8" s="1868"/>
      <c r="C8" s="1858" t="s">
        <v>1962</v>
      </c>
      <c r="D8" s="1860"/>
      <c r="E8" s="1858" t="s">
        <v>1047</v>
      </c>
      <c r="F8" s="1193" t="s">
        <v>1963</v>
      </c>
      <c r="G8" s="1193" t="s">
        <v>1964</v>
      </c>
      <c r="H8" s="1193" t="s">
        <v>1965</v>
      </c>
      <c r="I8" s="1193" t="s">
        <v>1966</v>
      </c>
      <c r="J8" s="1192"/>
      <c r="K8" s="1192"/>
      <c r="L8" s="1851" t="s">
        <v>385</v>
      </c>
      <c r="M8" s="1851"/>
      <c r="N8" s="1219"/>
      <c r="O8" s="1219"/>
      <c r="P8" s="1192"/>
      <c r="Q8" s="1868"/>
      <c r="R8" s="1858" t="s">
        <v>1962</v>
      </c>
      <c r="S8" s="1860"/>
      <c r="T8" s="1858" t="s">
        <v>1047</v>
      </c>
      <c r="U8" s="1193" t="s">
        <v>1963</v>
      </c>
      <c r="V8" s="1193" t="s">
        <v>1964</v>
      </c>
      <c r="W8" s="1193" t="s">
        <v>1965</v>
      </c>
      <c r="X8" s="1193" t="s">
        <v>1966</v>
      </c>
      <c r="Y8" s="1192"/>
      <c r="Z8" s="1192"/>
      <c r="AA8" s="1221"/>
    </row>
    <row r="9" spans="1:27" s="1188" customFormat="1" ht="15" customHeight="1">
      <c r="A9" s="1194"/>
      <c r="B9" s="1868"/>
      <c r="C9" s="1858"/>
      <c r="D9" s="1861"/>
      <c r="E9" s="1858"/>
      <c r="F9" s="1195" t="s">
        <v>1967</v>
      </c>
      <c r="G9" s="1195" t="s">
        <v>1968</v>
      </c>
      <c r="H9" s="1195" t="s">
        <v>1969</v>
      </c>
      <c r="I9" s="1195" t="s">
        <v>1970</v>
      </c>
      <c r="J9" s="1194"/>
      <c r="K9" s="1194"/>
      <c r="L9" s="1851" t="s">
        <v>606</v>
      </c>
      <c r="M9" s="1851"/>
      <c r="N9" s="1219"/>
      <c r="O9" s="1219"/>
      <c r="P9" s="1194"/>
      <c r="Q9" s="1868"/>
      <c r="R9" s="1858"/>
      <c r="S9" s="1861"/>
      <c r="T9" s="1858"/>
      <c r="U9" s="1195" t="s">
        <v>1967</v>
      </c>
      <c r="V9" s="1195" t="s">
        <v>1968</v>
      </c>
      <c r="W9" s="1195" t="s">
        <v>1969</v>
      </c>
      <c r="X9" s="1195" t="s">
        <v>1970</v>
      </c>
      <c r="Y9" s="1194"/>
      <c r="Z9" s="1194"/>
      <c r="AA9" s="1222"/>
    </row>
    <row r="10" spans="1:27" s="1187" customFormat="1" ht="15.75" customHeight="1">
      <c r="A10" s="1192"/>
      <c r="B10" s="1868"/>
      <c r="C10" s="1859"/>
      <c r="D10" s="1196">
        <v>1</v>
      </c>
      <c r="E10" s="1197"/>
      <c r="F10" s="1197"/>
      <c r="G10" s="1197"/>
      <c r="H10" s="1198" t="str">
        <f>IFERROR(ROUND(G10/F10,3),"")</f>
        <v/>
      </c>
      <c r="I10" s="1857" t="e">
        <f>ROUND(AVERAGE(H10:H13),3)</f>
        <v>#DIV/0!</v>
      </c>
      <c r="J10" s="1192"/>
      <c r="K10" s="1192"/>
      <c r="L10" s="708"/>
      <c r="M10" s="708"/>
      <c r="N10" s="708"/>
      <c r="O10" s="708"/>
      <c r="P10" s="1192"/>
      <c r="Q10" s="1868"/>
      <c r="R10" s="1859" t="s">
        <v>1971</v>
      </c>
      <c r="S10" s="1196">
        <v>1</v>
      </c>
      <c r="T10" s="1197" t="s">
        <v>1972</v>
      </c>
      <c r="U10" s="1197">
        <v>30</v>
      </c>
      <c r="V10" s="1197">
        <v>8</v>
      </c>
      <c r="W10" s="1198">
        <f>IFERROR(ROUND(V10/U10,3),"")</f>
        <v>0.26700000000000002</v>
      </c>
      <c r="X10" s="1857">
        <f>ROUND(AVERAGE(W10:W13),3)</f>
        <v>0.27400000000000002</v>
      </c>
      <c r="Y10" s="1192"/>
      <c r="Z10" s="1192"/>
      <c r="AA10" s="1221"/>
    </row>
    <row r="11" spans="1:27" s="1187" customFormat="1" ht="15.75" customHeight="1">
      <c r="A11" s="1192"/>
      <c r="B11" s="1868"/>
      <c r="C11" s="1859"/>
      <c r="D11" s="1196">
        <v>2</v>
      </c>
      <c r="E11" s="1197"/>
      <c r="F11" s="1197"/>
      <c r="G11" s="1197"/>
      <c r="H11" s="1198" t="str">
        <f t="shared" ref="H11:H13" si="0">IFERROR(ROUND(G11/F11,3),"")</f>
        <v/>
      </c>
      <c r="I11" s="1858"/>
      <c r="J11" s="1192"/>
      <c r="K11" s="1192"/>
      <c r="L11" s="1221"/>
      <c r="M11" s="1221"/>
      <c r="N11" s="1221"/>
      <c r="O11" s="1221"/>
      <c r="P11" s="1192"/>
      <c r="Q11" s="1868"/>
      <c r="R11" s="1859"/>
      <c r="S11" s="1196">
        <v>2</v>
      </c>
      <c r="T11" s="1197" t="s">
        <v>1973</v>
      </c>
      <c r="U11" s="1197">
        <v>30</v>
      </c>
      <c r="V11" s="1197">
        <v>8</v>
      </c>
      <c r="W11" s="1198">
        <f t="shared" ref="W11:W13" si="1">IFERROR(ROUND(V11/U11,3),"")</f>
        <v>0.26700000000000002</v>
      </c>
      <c r="X11" s="1858"/>
      <c r="Y11" s="1192"/>
      <c r="Z11" s="1192"/>
      <c r="AA11" s="1221"/>
    </row>
    <row r="12" spans="1:27" s="1187" customFormat="1" ht="15.75" customHeight="1" thickBot="1">
      <c r="A12" s="1192"/>
      <c r="B12" s="1868"/>
      <c r="C12" s="1859"/>
      <c r="D12" s="1196">
        <v>3</v>
      </c>
      <c r="E12" s="1197"/>
      <c r="F12" s="1197"/>
      <c r="G12" s="1197"/>
      <c r="H12" s="1198" t="str">
        <f t="shared" si="0"/>
        <v/>
      </c>
      <c r="I12" s="1858"/>
      <c r="J12" s="1199"/>
      <c r="K12" s="1192"/>
      <c r="L12" s="1221"/>
      <c r="M12" s="1221"/>
      <c r="N12" s="1221"/>
      <c r="O12" s="1221"/>
      <c r="P12" s="1192"/>
      <c r="Q12" s="1868"/>
      <c r="R12" s="1859" t="s">
        <v>1974</v>
      </c>
      <c r="S12" s="1196">
        <v>3</v>
      </c>
      <c r="T12" s="1197" t="s">
        <v>1975</v>
      </c>
      <c r="U12" s="1197">
        <v>25</v>
      </c>
      <c r="V12" s="1197">
        <v>7</v>
      </c>
      <c r="W12" s="1198">
        <f t="shared" si="1"/>
        <v>0.28000000000000003</v>
      </c>
      <c r="X12" s="1858"/>
      <c r="Y12" s="1199"/>
      <c r="Z12" s="1192"/>
      <c r="AA12" s="1221"/>
    </row>
    <row r="13" spans="1:27" s="1187" customFormat="1" ht="15.75" customHeight="1" thickBot="1">
      <c r="A13" s="1192"/>
      <c r="B13" s="1868"/>
      <c r="C13" s="1859"/>
      <c r="D13" s="1196">
        <v>4</v>
      </c>
      <c r="E13" s="1197"/>
      <c r="F13" s="1197"/>
      <c r="G13" s="1197"/>
      <c r="H13" s="1198" t="str">
        <f t="shared" si="0"/>
        <v/>
      </c>
      <c r="I13" s="1858"/>
      <c r="J13" s="1200" t="e">
        <f>IF(I10="","",IF(I10&gt;=0.285,"4週8休以上",IF(I10&gt;=0.25,"4週7休以上4週8休未満",IF(I10&gt;=0.214,"4週6休以上4週7休未満",IF(0.214&gt;I10,"4週6休未満")))))</f>
        <v>#DIV/0!</v>
      </c>
      <c r="K13" s="1192"/>
      <c r="L13" s="1221"/>
      <c r="M13" s="1221"/>
      <c r="N13" s="1221"/>
      <c r="O13" s="1221"/>
      <c r="P13" s="1192"/>
      <c r="Q13" s="1868"/>
      <c r="R13" s="1859"/>
      <c r="S13" s="1196">
        <v>4</v>
      </c>
      <c r="T13" s="1197" t="s">
        <v>1976</v>
      </c>
      <c r="U13" s="1197">
        <v>25</v>
      </c>
      <c r="V13" s="1197">
        <v>7</v>
      </c>
      <c r="W13" s="1198">
        <f t="shared" si="1"/>
        <v>0.28000000000000003</v>
      </c>
      <c r="X13" s="1858"/>
      <c r="Y13" s="1200" t="str">
        <f>IF(X10="","",IF(X10&gt;=0.285,"4週8休以上",IF(X10&gt;=0.25,"4週7休以上4週8休未満",IF(X10&gt;=0.214,"4週6休以上4週7休未満",IF(0.214&gt;X10,"4週6休未満")))))</f>
        <v>4週7休以上4週8休未満</v>
      </c>
      <c r="Z13" s="1192"/>
      <c r="AA13" s="1221"/>
    </row>
    <row r="14" spans="1:27" s="1187" customFormat="1" ht="15.75" customHeight="1">
      <c r="A14" s="1192"/>
      <c r="B14" s="1201"/>
      <c r="C14" s="1202"/>
      <c r="D14" s="1203"/>
      <c r="E14" s="1192"/>
      <c r="F14" s="1192"/>
      <c r="G14" s="1204"/>
      <c r="H14" s="1205"/>
      <c r="I14" s="1201"/>
      <c r="J14" s="1206"/>
      <c r="K14" s="1192"/>
      <c r="L14" s="1221"/>
      <c r="M14" s="1221"/>
      <c r="N14" s="1221"/>
      <c r="O14" s="1221"/>
      <c r="P14" s="1192"/>
      <c r="Q14" s="1201"/>
      <c r="R14" s="1202"/>
      <c r="S14" s="1203"/>
      <c r="T14" s="1192"/>
      <c r="U14" s="1192"/>
      <c r="V14" s="1237" t="s">
        <v>2006</v>
      </c>
      <c r="W14" s="1205"/>
      <c r="X14" s="1201"/>
      <c r="Y14" s="1236" t="s">
        <v>2007</v>
      </c>
      <c r="Z14" s="1192"/>
      <c r="AA14" s="1221"/>
    </row>
    <row r="15" spans="1:27" s="1187" customFormat="1" ht="15.75" customHeight="1">
      <c r="A15" s="1192"/>
      <c r="B15" s="1192"/>
      <c r="C15" s="1192" t="s">
        <v>2010</v>
      </c>
      <c r="D15" s="1203"/>
      <c r="E15" s="1192"/>
      <c r="F15" s="1192"/>
      <c r="G15" s="1192"/>
      <c r="H15" s="1192"/>
      <c r="I15" s="1192"/>
      <c r="J15" s="1192"/>
      <c r="K15" s="1192"/>
      <c r="L15" s="1221"/>
      <c r="M15" s="1221"/>
      <c r="N15" s="1221"/>
      <c r="O15" s="1221"/>
      <c r="P15" s="1192"/>
      <c r="Q15" s="1192"/>
      <c r="R15" s="1192" t="s">
        <v>1961</v>
      </c>
      <c r="S15" s="1203"/>
      <c r="T15" s="1192"/>
      <c r="U15" s="1192"/>
      <c r="V15" s="1192"/>
      <c r="W15" s="1192"/>
      <c r="X15" s="1192"/>
      <c r="Y15" s="1192"/>
      <c r="Z15" s="1192"/>
      <c r="AA15" s="1221"/>
    </row>
    <row r="16" spans="1:27" s="1187" customFormat="1" ht="20.100000000000001" customHeight="1">
      <c r="A16" s="1192"/>
      <c r="B16" s="1192"/>
      <c r="C16" s="1858" t="s">
        <v>1962</v>
      </c>
      <c r="D16" s="1860"/>
      <c r="E16" s="1858" t="s">
        <v>1047</v>
      </c>
      <c r="F16" s="1193" t="s">
        <v>1963</v>
      </c>
      <c r="G16" s="1193" t="s">
        <v>1964</v>
      </c>
      <c r="H16" s="1193" t="s">
        <v>1965</v>
      </c>
      <c r="I16" s="1193" t="s">
        <v>1966</v>
      </c>
      <c r="J16" s="1192"/>
      <c r="K16" s="1192"/>
      <c r="L16" s="1221"/>
      <c r="M16" s="1221"/>
      <c r="N16" s="1221"/>
      <c r="O16" s="1221"/>
      <c r="P16" s="1192"/>
      <c r="Q16" s="1192"/>
      <c r="R16" s="1858" t="s">
        <v>1962</v>
      </c>
      <c r="S16" s="1860"/>
      <c r="T16" s="1858" t="s">
        <v>1047</v>
      </c>
      <c r="U16" s="1193" t="s">
        <v>1963</v>
      </c>
      <c r="V16" s="1193" t="s">
        <v>1964</v>
      </c>
      <c r="W16" s="1193" t="s">
        <v>1965</v>
      </c>
      <c r="X16" s="1193" t="s">
        <v>1966</v>
      </c>
      <c r="Y16" s="1192"/>
      <c r="Z16" s="1192"/>
      <c r="AA16" s="1221"/>
    </row>
    <row r="17" spans="1:27" s="1188" customFormat="1" ht="15" customHeight="1">
      <c r="A17" s="1194"/>
      <c r="B17" s="1194"/>
      <c r="C17" s="1860"/>
      <c r="D17" s="1862"/>
      <c r="E17" s="1860"/>
      <c r="F17" s="1207" t="s">
        <v>1967</v>
      </c>
      <c r="G17" s="1207" t="s">
        <v>1968</v>
      </c>
      <c r="H17" s="1207" t="s">
        <v>1969</v>
      </c>
      <c r="I17" s="1207" t="s">
        <v>1970</v>
      </c>
      <c r="J17" s="1194"/>
      <c r="K17" s="1194"/>
      <c r="L17" s="1222"/>
      <c r="M17" s="1222"/>
      <c r="N17" s="1222"/>
      <c r="O17" s="1222"/>
      <c r="P17" s="1194"/>
      <c r="Q17" s="1194"/>
      <c r="R17" s="1860"/>
      <c r="S17" s="1862"/>
      <c r="T17" s="1860"/>
      <c r="U17" s="1207" t="s">
        <v>1967</v>
      </c>
      <c r="V17" s="1207" t="s">
        <v>1968</v>
      </c>
      <c r="W17" s="1207" t="s">
        <v>1969</v>
      </c>
      <c r="X17" s="1207" t="s">
        <v>1970</v>
      </c>
      <c r="Y17" s="1194"/>
      <c r="Z17" s="1194"/>
      <c r="AA17" s="1222"/>
    </row>
    <row r="18" spans="1:27" s="1187" customFormat="1" ht="15.75" customHeight="1">
      <c r="A18" s="1192"/>
      <c r="B18" s="1192"/>
      <c r="C18" s="1859"/>
      <c r="D18" s="1196">
        <v>1</v>
      </c>
      <c r="E18" s="1197"/>
      <c r="F18" s="1197"/>
      <c r="G18" s="1197"/>
      <c r="H18" s="1198" t="str">
        <f>IFERROR(ROUND(G18/F18,3),"")</f>
        <v/>
      </c>
      <c r="I18" s="1857" t="e">
        <f>ROUND(AVERAGE(H18:H23),3)</f>
        <v>#DIV/0!</v>
      </c>
      <c r="J18" s="1192"/>
      <c r="K18" s="1192"/>
      <c r="L18" s="1221"/>
      <c r="M18" s="1221"/>
      <c r="N18" s="1221"/>
      <c r="O18" s="1221"/>
      <c r="P18" s="1192"/>
      <c r="Q18" s="1192"/>
      <c r="R18" s="1859" t="s">
        <v>1971</v>
      </c>
      <c r="S18" s="1196">
        <v>1</v>
      </c>
      <c r="T18" s="1197" t="s">
        <v>1972</v>
      </c>
      <c r="U18" s="1197">
        <v>31</v>
      </c>
      <c r="V18" s="1197">
        <v>9</v>
      </c>
      <c r="W18" s="1198">
        <f>IFERROR(ROUND(V18/U18,3),"")</f>
        <v>0.28999999999999998</v>
      </c>
      <c r="X18" s="1857">
        <f>ROUND(AVERAGE(W18:W23),3)</f>
        <v>0.28899999999999998</v>
      </c>
      <c r="Y18" s="1192"/>
      <c r="Z18" s="1192"/>
      <c r="AA18" s="1221"/>
    </row>
    <row r="19" spans="1:27" s="1187" customFormat="1" ht="15.75" customHeight="1">
      <c r="A19" s="1192"/>
      <c r="B19" s="1192"/>
      <c r="C19" s="1859"/>
      <c r="D19" s="1196">
        <v>2</v>
      </c>
      <c r="E19" s="1197"/>
      <c r="F19" s="1197"/>
      <c r="G19" s="1197"/>
      <c r="H19" s="1198" t="str">
        <f t="shared" ref="H19:H23" si="2">IFERROR(ROUND(G19/F19,3),"")</f>
        <v/>
      </c>
      <c r="I19" s="1857"/>
      <c r="J19" s="1192"/>
      <c r="K19" s="1192"/>
      <c r="L19" s="1221"/>
      <c r="M19" s="1221"/>
      <c r="N19" s="1221"/>
      <c r="O19" s="1221"/>
      <c r="P19" s="1192"/>
      <c r="Q19" s="1192"/>
      <c r="R19" s="1859"/>
      <c r="S19" s="1196">
        <v>2</v>
      </c>
      <c r="T19" s="1197" t="s">
        <v>1973</v>
      </c>
      <c r="U19" s="1197">
        <v>31</v>
      </c>
      <c r="V19" s="1197">
        <v>9</v>
      </c>
      <c r="W19" s="1198">
        <f t="shared" ref="W19:W23" si="3">IFERROR(ROUND(V19/U19,3),"")</f>
        <v>0.28999999999999998</v>
      </c>
      <c r="X19" s="1857"/>
      <c r="Y19" s="1192"/>
      <c r="Z19" s="1192"/>
      <c r="AA19" s="1221"/>
    </row>
    <row r="20" spans="1:27" s="1187" customFormat="1" ht="15.75" customHeight="1">
      <c r="A20" s="1192"/>
      <c r="B20" s="1192"/>
      <c r="C20" s="1859"/>
      <c r="D20" s="1196">
        <v>3</v>
      </c>
      <c r="E20" s="1197"/>
      <c r="F20" s="1197"/>
      <c r="G20" s="1197"/>
      <c r="H20" s="1198" t="str">
        <f t="shared" si="2"/>
        <v/>
      </c>
      <c r="I20" s="1858"/>
      <c r="J20" s="1192"/>
      <c r="K20" s="1192"/>
      <c r="L20" s="1221"/>
      <c r="M20" s="1221"/>
      <c r="N20" s="1221"/>
      <c r="O20" s="1221"/>
      <c r="P20" s="1192"/>
      <c r="Q20" s="1192"/>
      <c r="R20" s="1859" t="s">
        <v>1974</v>
      </c>
      <c r="S20" s="1196">
        <v>3</v>
      </c>
      <c r="T20" s="1197" t="s">
        <v>1975</v>
      </c>
      <c r="U20" s="1197">
        <v>31</v>
      </c>
      <c r="V20" s="1197">
        <v>9</v>
      </c>
      <c r="W20" s="1198">
        <f t="shared" si="3"/>
        <v>0.28999999999999998</v>
      </c>
      <c r="X20" s="1858"/>
      <c r="Y20" s="1192"/>
      <c r="Z20" s="1192"/>
      <c r="AA20" s="1221"/>
    </row>
    <row r="21" spans="1:27" s="1187" customFormat="1" ht="15.75" customHeight="1">
      <c r="A21" s="1192"/>
      <c r="B21" s="1192"/>
      <c r="C21" s="1859"/>
      <c r="D21" s="1196">
        <v>4</v>
      </c>
      <c r="E21" s="1197"/>
      <c r="F21" s="1197"/>
      <c r="G21" s="1197"/>
      <c r="H21" s="1198" t="str">
        <f t="shared" si="2"/>
        <v/>
      </c>
      <c r="I21" s="1858"/>
      <c r="J21" s="1192"/>
      <c r="K21" s="1192"/>
      <c r="L21" s="1221"/>
      <c r="M21" s="1221"/>
      <c r="N21" s="1221"/>
      <c r="O21" s="1221"/>
      <c r="P21" s="1192"/>
      <c r="Q21" s="1192"/>
      <c r="R21" s="1859"/>
      <c r="S21" s="1196">
        <v>4</v>
      </c>
      <c r="T21" s="1197" t="s">
        <v>1976</v>
      </c>
      <c r="U21" s="1197">
        <v>31</v>
      </c>
      <c r="V21" s="1197">
        <v>9</v>
      </c>
      <c r="W21" s="1198">
        <f t="shared" si="3"/>
        <v>0.28999999999999998</v>
      </c>
      <c r="X21" s="1858"/>
      <c r="Y21" s="1192"/>
      <c r="Z21" s="1192"/>
      <c r="AA21" s="1221"/>
    </row>
    <row r="22" spans="1:27" s="1187" customFormat="1" ht="15.75" customHeight="1" thickBot="1">
      <c r="A22" s="1192"/>
      <c r="B22" s="1192"/>
      <c r="C22" s="1859"/>
      <c r="D22" s="1196">
        <v>5</v>
      </c>
      <c r="E22" s="1197"/>
      <c r="F22" s="1197"/>
      <c r="G22" s="1197"/>
      <c r="H22" s="1198" t="str">
        <f t="shared" si="2"/>
        <v/>
      </c>
      <c r="I22" s="1858"/>
      <c r="J22" s="1192"/>
      <c r="K22" s="1192"/>
      <c r="L22" s="1221"/>
      <c r="M22" s="1221"/>
      <c r="N22" s="1221"/>
      <c r="O22" s="1221"/>
      <c r="P22" s="1192"/>
      <c r="Q22" s="1192"/>
      <c r="R22" s="1859" t="s">
        <v>1977</v>
      </c>
      <c r="S22" s="1196">
        <v>5</v>
      </c>
      <c r="T22" s="1197" t="s">
        <v>1978</v>
      </c>
      <c r="U22" s="1197">
        <v>21</v>
      </c>
      <c r="V22" s="1197">
        <v>6</v>
      </c>
      <c r="W22" s="1198">
        <f t="shared" si="3"/>
        <v>0.28599999999999998</v>
      </c>
      <c r="X22" s="1858"/>
      <c r="Y22" s="1192"/>
      <c r="Z22" s="1192"/>
      <c r="AA22" s="1221"/>
    </row>
    <row r="23" spans="1:27" s="1187" customFormat="1" ht="15.75" customHeight="1" thickBot="1">
      <c r="A23" s="1192"/>
      <c r="B23" s="1192"/>
      <c r="C23" s="1859"/>
      <c r="D23" s="1196">
        <v>6</v>
      </c>
      <c r="E23" s="1197"/>
      <c r="F23" s="1197"/>
      <c r="G23" s="1197"/>
      <c r="H23" s="1198" t="str">
        <f t="shared" si="2"/>
        <v/>
      </c>
      <c r="I23" s="1858"/>
      <c r="J23" s="1200" t="e">
        <f>IF(I18="","",IF(I18&gt;=0.285,"4週8休以上",IF(I18&gt;=0.25,"4週7休以上4週8休未満",IF(I18&gt;=0.214,"4週6休以上4週7休未満",IF(0.214&gt;I18,"4週6休未満")))))</f>
        <v>#DIV/0!</v>
      </c>
      <c r="K23" s="1192"/>
      <c r="L23" s="1221"/>
      <c r="M23" s="1221"/>
      <c r="N23" s="1221"/>
      <c r="O23" s="1221"/>
      <c r="P23" s="1192"/>
      <c r="Q23" s="1192"/>
      <c r="R23" s="1859"/>
      <c r="S23" s="1196">
        <v>6</v>
      </c>
      <c r="T23" s="1197" t="s">
        <v>1979</v>
      </c>
      <c r="U23" s="1197">
        <v>21</v>
      </c>
      <c r="V23" s="1197">
        <v>6</v>
      </c>
      <c r="W23" s="1198">
        <f t="shared" si="3"/>
        <v>0.28599999999999998</v>
      </c>
      <c r="X23" s="1858"/>
      <c r="Y23" s="1200" t="str">
        <f>IF(X18="","",IF(X18&gt;=0.285,"4週8休以上",IF(X18&gt;=0.25,"4週7休以上4週8休未満",IF(X18&gt;=0.214,"4週6休以上4週7休未満",IF(0.214&gt;X18,"4週6休未満")))))</f>
        <v>4週8休以上</v>
      </c>
      <c r="Z23" s="1192"/>
      <c r="AA23" s="1221"/>
    </row>
    <row r="24" spans="1:27" s="1187" customFormat="1" ht="14.25">
      <c r="A24" s="1192"/>
      <c r="B24" s="1192"/>
      <c r="C24" s="1192"/>
      <c r="D24" s="1203"/>
      <c r="E24" s="1192"/>
      <c r="F24" s="1192"/>
      <c r="G24" s="1204"/>
      <c r="H24" s="1192"/>
      <c r="I24" s="1206"/>
      <c r="J24" s="1192"/>
      <c r="K24" s="1192"/>
      <c r="L24" s="1221"/>
      <c r="M24" s="1221"/>
      <c r="N24" s="1221"/>
      <c r="O24" s="1221"/>
      <c r="P24" s="1192"/>
      <c r="Q24" s="1192"/>
      <c r="R24" s="1192"/>
      <c r="S24" s="1203"/>
      <c r="T24" s="1192"/>
      <c r="U24" s="1192"/>
      <c r="V24" s="1204"/>
      <c r="W24" s="1192"/>
      <c r="X24" s="1206"/>
      <c r="Y24" s="1192"/>
      <c r="Z24" s="1192"/>
      <c r="AA24" s="1221"/>
    </row>
    <row r="25" spans="1:27" s="1187" customFormat="1" ht="15.75" customHeight="1">
      <c r="A25" s="1192"/>
      <c r="B25" s="1192"/>
      <c r="C25" s="1192" t="s">
        <v>2010</v>
      </c>
      <c r="D25" s="1203"/>
      <c r="E25" s="1192"/>
      <c r="F25" s="1192"/>
      <c r="G25" s="1192"/>
      <c r="H25" s="1192"/>
      <c r="I25" s="1192"/>
      <c r="J25" s="1192"/>
      <c r="K25" s="1192"/>
      <c r="L25" s="1221"/>
      <c r="M25" s="1221"/>
      <c r="N25" s="1221"/>
      <c r="O25" s="1221"/>
      <c r="P25" s="1192"/>
      <c r="Q25" s="1192"/>
      <c r="R25" s="1192" t="s">
        <v>1980</v>
      </c>
      <c r="S25" s="1203"/>
      <c r="T25" s="1192"/>
      <c r="U25" s="1192"/>
      <c r="V25" s="1192"/>
      <c r="W25" s="1192"/>
      <c r="X25" s="1192"/>
      <c r="Y25" s="1192"/>
      <c r="Z25" s="1192"/>
      <c r="AA25" s="1221"/>
    </row>
    <row r="26" spans="1:27" s="1187" customFormat="1" ht="20.100000000000001" customHeight="1">
      <c r="A26" s="1192"/>
      <c r="B26" s="1192"/>
      <c r="C26" s="1858" t="s">
        <v>1962</v>
      </c>
      <c r="D26" s="1860"/>
      <c r="E26" s="1858" t="s">
        <v>1047</v>
      </c>
      <c r="F26" s="1193" t="s">
        <v>1963</v>
      </c>
      <c r="G26" s="1193" t="s">
        <v>1964</v>
      </c>
      <c r="H26" s="1193" t="s">
        <v>1965</v>
      </c>
      <c r="I26" s="1193" t="s">
        <v>1966</v>
      </c>
      <c r="J26" s="1192"/>
      <c r="K26" s="1192"/>
      <c r="L26" s="1221"/>
      <c r="M26" s="1221"/>
      <c r="N26" s="1221"/>
      <c r="O26" s="1221"/>
      <c r="P26" s="1192"/>
      <c r="Q26" s="1192"/>
      <c r="R26" s="1858" t="s">
        <v>1962</v>
      </c>
      <c r="S26" s="1860"/>
      <c r="T26" s="1858" t="s">
        <v>1047</v>
      </c>
      <c r="U26" s="1193" t="s">
        <v>1963</v>
      </c>
      <c r="V26" s="1193" t="s">
        <v>1964</v>
      </c>
      <c r="W26" s="1193" t="s">
        <v>1965</v>
      </c>
      <c r="X26" s="1193" t="s">
        <v>1966</v>
      </c>
      <c r="Y26" s="1192"/>
      <c r="Z26" s="1192"/>
      <c r="AA26" s="1221"/>
    </row>
    <row r="27" spans="1:27" s="1188" customFormat="1" ht="15" customHeight="1">
      <c r="A27" s="1194"/>
      <c r="B27" s="1194"/>
      <c r="C27" s="1860"/>
      <c r="D27" s="1862"/>
      <c r="E27" s="1860"/>
      <c r="F27" s="1207" t="s">
        <v>1967</v>
      </c>
      <c r="G27" s="1207" t="s">
        <v>1968</v>
      </c>
      <c r="H27" s="1207" t="s">
        <v>1969</v>
      </c>
      <c r="I27" s="1207" t="s">
        <v>1970</v>
      </c>
      <c r="J27" s="1194"/>
      <c r="K27" s="1194"/>
      <c r="L27" s="1222"/>
      <c r="M27" s="1222"/>
      <c r="N27" s="1222"/>
      <c r="O27" s="1222"/>
      <c r="P27" s="1194"/>
      <c r="Q27" s="1194"/>
      <c r="R27" s="1860"/>
      <c r="S27" s="1862"/>
      <c r="T27" s="1860"/>
      <c r="U27" s="1207" t="s">
        <v>1967</v>
      </c>
      <c r="V27" s="1207" t="s">
        <v>1968</v>
      </c>
      <c r="W27" s="1207" t="s">
        <v>1969</v>
      </c>
      <c r="X27" s="1207" t="s">
        <v>1970</v>
      </c>
      <c r="Y27" s="1194"/>
      <c r="Z27" s="1194"/>
      <c r="AA27" s="1222"/>
    </row>
    <row r="28" spans="1:27" s="1187" customFormat="1" ht="15.75" customHeight="1">
      <c r="A28" s="1192"/>
      <c r="B28" s="1192"/>
      <c r="C28" s="1864"/>
      <c r="D28" s="1196">
        <v>1</v>
      </c>
      <c r="E28" s="1197"/>
      <c r="F28" s="1197"/>
      <c r="G28" s="1197"/>
      <c r="H28" s="1198" t="str">
        <f t="shared" ref="H28:H33" si="4">IFERROR(ROUND(G28/F28,3),"")</f>
        <v/>
      </c>
      <c r="I28" s="1857" t="e">
        <f>ROUND(AVERAGE(H28:H33),3)</f>
        <v>#DIV/0!</v>
      </c>
      <c r="J28" s="1192"/>
      <c r="K28" s="1192"/>
      <c r="L28" s="1221"/>
      <c r="M28" s="1221"/>
      <c r="N28" s="1221"/>
      <c r="O28" s="1221"/>
      <c r="P28" s="1192"/>
      <c r="Q28" s="1192"/>
      <c r="R28" s="1864" t="s">
        <v>1971</v>
      </c>
      <c r="S28" s="1196">
        <v>1</v>
      </c>
      <c r="T28" s="1197" t="s">
        <v>1972</v>
      </c>
      <c r="U28" s="1197">
        <v>30</v>
      </c>
      <c r="V28" s="1197">
        <v>9</v>
      </c>
      <c r="W28" s="1198">
        <f t="shared" ref="W28:W33" si="5">IFERROR(ROUND(V28/U28,3),"")</f>
        <v>0.3</v>
      </c>
      <c r="X28" s="1857">
        <f>ROUND(AVERAGE(W28:W33),3)</f>
        <v>0.29199999999999998</v>
      </c>
      <c r="Y28" s="1192"/>
      <c r="Z28" s="1192"/>
      <c r="AA28" s="1221"/>
    </row>
    <row r="29" spans="1:27" s="1187" customFormat="1" ht="15.75" customHeight="1">
      <c r="A29" s="1192"/>
      <c r="B29" s="1192"/>
      <c r="C29" s="1865"/>
      <c r="D29" s="1196">
        <v>2</v>
      </c>
      <c r="E29" s="1197"/>
      <c r="F29" s="1197"/>
      <c r="G29" s="1197"/>
      <c r="H29" s="1198" t="str">
        <f t="shared" si="4"/>
        <v/>
      </c>
      <c r="I29" s="1857"/>
      <c r="J29" s="1192"/>
      <c r="K29" s="1192"/>
      <c r="L29" s="1221"/>
      <c r="M29" s="1221"/>
      <c r="N29" s="1221"/>
      <c r="O29" s="1221"/>
      <c r="P29" s="1192"/>
      <c r="Q29" s="1192"/>
      <c r="R29" s="1865"/>
      <c r="S29" s="1196">
        <v>2</v>
      </c>
      <c r="T29" s="1197" t="s">
        <v>1973</v>
      </c>
      <c r="U29" s="1197">
        <v>30</v>
      </c>
      <c r="V29" s="1197">
        <v>9</v>
      </c>
      <c r="W29" s="1198">
        <f t="shared" si="5"/>
        <v>0.3</v>
      </c>
      <c r="X29" s="1857"/>
      <c r="Y29" s="1192"/>
      <c r="Z29" s="1192"/>
      <c r="AA29" s="1221"/>
    </row>
    <row r="30" spans="1:27" s="1187" customFormat="1" ht="15.75" customHeight="1">
      <c r="A30" s="1192"/>
      <c r="B30" s="1192"/>
      <c r="C30" s="1859"/>
      <c r="D30" s="1196">
        <v>3</v>
      </c>
      <c r="E30" s="1197"/>
      <c r="F30" s="1197"/>
      <c r="G30" s="1197"/>
      <c r="H30" s="1198" t="str">
        <f t="shared" si="4"/>
        <v/>
      </c>
      <c r="I30" s="1858"/>
      <c r="J30" s="1192"/>
      <c r="K30" s="1192"/>
      <c r="L30" s="1221"/>
      <c r="M30" s="1221"/>
      <c r="N30" s="1221"/>
      <c r="O30" s="1221"/>
      <c r="P30" s="1192"/>
      <c r="Q30" s="1192"/>
      <c r="R30" s="1859" t="s">
        <v>1974</v>
      </c>
      <c r="S30" s="1196">
        <v>3</v>
      </c>
      <c r="T30" s="1197" t="s">
        <v>1975</v>
      </c>
      <c r="U30" s="1197">
        <v>21</v>
      </c>
      <c r="V30" s="1197">
        <v>6</v>
      </c>
      <c r="W30" s="1198">
        <f t="shared" si="5"/>
        <v>0.28599999999999998</v>
      </c>
      <c r="X30" s="1858"/>
      <c r="Y30" s="1192"/>
      <c r="Z30" s="1192"/>
      <c r="AA30" s="1221"/>
    </row>
    <row r="31" spans="1:27" s="1187" customFormat="1" ht="15.75" customHeight="1">
      <c r="A31" s="1192"/>
      <c r="B31" s="1192"/>
      <c r="C31" s="1859"/>
      <c r="D31" s="1196">
        <v>4</v>
      </c>
      <c r="E31" s="1197"/>
      <c r="F31" s="1197"/>
      <c r="G31" s="1197"/>
      <c r="H31" s="1198" t="str">
        <f t="shared" si="4"/>
        <v/>
      </c>
      <c r="I31" s="1858"/>
      <c r="J31" s="1192"/>
      <c r="K31" s="1192"/>
      <c r="L31" s="1221"/>
      <c r="M31" s="1221"/>
      <c r="N31" s="1221"/>
      <c r="O31" s="1221"/>
      <c r="P31" s="1192"/>
      <c r="Q31" s="1192"/>
      <c r="R31" s="1859"/>
      <c r="S31" s="1196">
        <v>4</v>
      </c>
      <c r="T31" s="1197" t="s">
        <v>1976</v>
      </c>
      <c r="U31" s="1197"/>
      <c r="V31" s="1197"/>
      <c r="W31" s="1198" t="str">
        <f t="shared" si="5"/>
        <v/>
      </c>
      <c r="X31" s="1858"/>
      <c r="Y31" s="1192"/>
      <c r="Z31" s="1192"/>
      <c r="AA31" s="1221"/>
    </row>
    <row r="32" spans="1:27" s="1187" customFormat="1" ht="15.75" customHeight="1" thickBot="1">
      <c r="A32" s="1192"/>
      <c r="B32" s="1192"/>
      <c r="C32" s="1859"/>
      <c r="D32" s="1196">
        <v>5</v>
      </c>
      <c r="E32" s="1197"/>
      <c r="F32" s="1197"/>
      <c r="G32" s="1197"/>
      <c r="H32" s="1198" t="str">
        <f t="shared" si="4"/>
        <v/>
      </c>
      <c r="I32" s="1858"/>
      <c r="J32" s="1192"/>
      <c r="K32" s="1192"/>
      <c r="L32" s="1221"/>
      <c r="M32" s="1221"/>
      <c r="N32" s="1221"/>
      <c r="O32" s="1221"/>
      <c r="P32" s="1192"/>
      <c r="Q32" s="1192"/>
      <c r="R32" s="1859" t="s">
        <v>1977</v>
      </c>
      <c r="S32" s="1196">
        <v>5</v>
      </c>
      <c r="T32" s="1197" t="s">
        <v>1978</v>
      </c>
      <c r="U32" s="1197">
        <v>14</v>
      </c>
      <c r="V32" s="1197">
        <v>4</v>
      </c>
      <c r="W32" s="1198">
        <f t="shared" si="5"/>
        <v>0.28599999999999998</v>
      </c>
      <c r="X32" s="1858"/>
      <c r="Y32" s="1192"/>
      <c r="Z32" s="1192"/>
      <c r="AA32" s="1221"/>
    </row>
    <row r="33" spans="1:27" s="1187" customFormat="1" ht="15.75" customHeight="1" thickBot="1">
      <c r="A33" s="1192"/>
      <c r="B33" s="1192"/>
      <c r="C33" s="1859"/>
      <c r="D33" s="1196">
        <v>6</v>
      </c>
      <c r="E33" s="1197"/>
      <c r="F33" s="1197"/>
      <c r="G33" s="1197"/>
      <c r="H33" s="1198" t="str">
        <f t="shared" si="4"/>
        <v/>
      </c>
      <c r="I33" s="1858"/>
      <c r="J33" s="1200" t="e">
        <f>IF(I28="","",IF(I28&gt;=0.285,"4週8休以上",IF(I28&gt;=0.25,"4週7休以上4週8休未満",IF(I28&gt;=0.214,"4週6休以上4週7休未満",IF(0.214&gt;I28,"4週6休未満")))))</f>
        <v>#DIV/0!</v>
      </c>
      <c r="K33" s="1192"/>
      <c r="L33" s="1221"/>
      <c r="M33" s="1221"/>
      <c r="N33" s="1221"/>
      <c r="O33" s="1221"/>
      <c r="P33" s="1192"/>
      <c r="Q33" s="1192"/>
      <c r="R33" s="1859"/>
      <c r="S33" s="1196">
        <v>6</v>
      </c>
      <c r="T33" s="1197" t="s">
        <v>1979</v>
      </c>
      <c r="U33" s="1197">
        <v>14</v>
      </c>
      <c r="V33" s="1197">
        <v>4</v>
      </c>
      <c r="W33" s="1198">
        <f t="shared" si="5"/>
        <v>0.28599999999999998</v>
      </c>
      <c r="X33" s="1858"/>
      <c r="Y33" s="1200" t="str">
        <f>IF(X28="","",IF(X28&gt;=0.285,"4週8休以上",IF(X28&gt;=0.25,"4週7休以上4週8休未満",IF(X28&gt;=0.214,"4週6休以上4週7休未満",IF(0.214&gt;X28,"4週6休未満")))))</f>
        <v>4週8休以上</v>
      </c>
      <c r="Z33" s="1192"/>
      <c r="AA33" s="1221"/>
    </row>
    <row r="34" spans="1:27" s="1187" customFormat="1" ht="28.5" customHeight="1">
      <c r="A34" s="1192"/>
      <c r="B34" s="1192"/>
      <c r="C34" s="1192"/>
      <c r="D34" s="1203"/>
      <c r="E34" s="1192"/>
      <c r="F34" s="1192"/>
      <c r="G34" s="1204"/>
      <c r="H34" s="1192"/>
      <c r="I34" s="1206"/>
      <c r="J34" s="1192"/>
      <c r="K34" s="1192"/>
      <c r="L34" s="1221"/>
      <c r="M34" s="1221"/>
      <c r="N34" s="1221"/>
      <c r="O34" s="1221"/>
      <c r="P34" s="1192"/>
      <c r="Q34" s="1192"/>
      <c r="R34" s="1192"/>
      <c r="S34" s="1203"/>
      <c r="T34" s="1192"/>
      <c r="U34" s="1192"/>
      <c r="V34" s="1204"/>
      <c r="W34" s="1192"/>
      <c r="X34" s="1206"/>
      <c r="Y34" s="1192"/>
      <c r="Z34" s="1192"/>
      <c r="AA34" s="1221"/>
    </row>
    <row r="35" spans="1:27" s="1187" customFormat="1" ht="28.5" customHeight="1">
      <c r="A35" s="1192"/>
      <c r="B35" s="1192"/>
      <c r="C35" s="1192"/>
      <c r="D35" s="1203"/>
      <c r="E35" s="1192"/>
      <c r="F35" s="1192"/>
      <c r="G35" s="1204"/>
      <c r="H35" s="1192"/>
      <c r="I35" s="1206"/>
      <c r="J35" s="1192"/>
      <c r="K35" s="1192"/>
      <c r="L35" s="1221"/>
      <c r="M35" s="1221"/>
      <c r="N35" s="1221"/>
      <c r="O35" s="1221"/>
      <c r="P35" s="1192"/>
      <c r="Q35" s="1192"/>
      <c r="R35" s="1192"/>
      <c r="S35" s="1203"/>
      <c r="T35" s="1192"/>
      <c r="U35" s="1192"/>
      <c r="V35" s="1204"/>
      <c r="W35" s="1192"/>
      <c r="X35" s="1206"/>
      <c r="Y35" s="1192"/>
      <c r="Z35" s="1192"/>
      <c r="AA35" s="1221"/>
    </row>
    <row r="36" spans="1:27">
      <c r="A36" s="1190"/>
      <c r="B36" s="1190"/>
      <c r="C36" s="1190"/>
      <c r="D36" s="1190"/>
      <c r="E36" s="1190"/>
      <c r="F36" s="1190"/>
      <c r="G36" s="1190"/>
      <c r="H36" s="1190"/>
      <c r="I36" s="1190"/>
      <c r="J36" s="1190"/>
      <c r="K36" s="1190"/>
      <c r="L36" s="1220"/>
      <c r="M36" s="1220"/>
      <c r="N36" s="1220"/>
      <c r="O36" s="1220"/>
      <c r="P36" s="1190"/>
      <c r="Q36" s="1190"/>
      <c r="R36" s="1190"/>
      <c r="S36" s="1190"/>
      <c r="T36" s="1190"/>
      <c r="U36" s="1190"/>
      <c r="V36" s="1190"/>
      <c r="W36" s="1190"/>
      <c r="X36" s="1190"/>
      <c r="Y36" s="1190"/>
      <c r="Z36" s="1190"/>
      <c r="AA36" s="1220"/>
    </row>
    <row r="37" spans="1:27" s="1187" customFormat="1" ht="15.75" customHeight="1">
      <c r="A37" s="1192"/>
      <c r="B37" s="1192"/>
      <c r="C37" s="1192" t="s">
        <v>1981</v>
      </c>
      <c r="D37" s="1203"/>
      <c r="E37" s="1192"/>
      <c r="F37" s="1192"/>
      <c r="G37" s="1192"/>
      <c r="H37" s="1192"/>
      <c r="I37" s="1192"/>
      <c r="J37" s="1192"/>
      <c r="K37" s="1192"/>
      <c r="L37" s="1221"/>
      <c r="M37" s="1221"/>
      <c r="N37" s="1221"/>
      <c r="O37" s="1221"/>
      <c r="P37" s="1192"/>
      <c r="Q37" s="1192"/>
      <c r="R37" s="1192" t="s">
        <v>1981</v>
      </c>
      <c r="S37" s="1203"/>
      <c r="T37" s="1192"/>
      <c r="U37" s="1192"/>
      <c r="V37" s="1192"/>
      <c r="W37" s="1192"/>
      <c r="X37" s="1192"/>
      <c r="Y37" s="1192"/>
      <c r="Z37" s="1192"/>
      <c r="AA37" s="1221"/>
    </row>
    <row r="38" spans="1:27" s="1187" customFormat="1" ht="15.75" customHeight="1">
      <c r="A38" s="1192"/>
      <c r="B38" s="1192"/>
      <c r="C38" s="1192"/>
      <c r="D38" s="1203"/>
      <c r="E38" s="1192"/>
      <c r="F38" s="1192"/>
      <c r="G38" s="1192"/>
      <c r="H38" s="1192"/>
      <c r="I38" s="1192"/>
      <c r="J38" s="1192"/>
      <c r="K38" s="1192"/>
      <c r="L38" s="1221"/>
      <c r="M38" s="1221"/>
      <c r="N38" s="1221"/>
      <c r="O38" s="1221"/>
      <c r="P38" s="1192"/>
      <c r="Q38" s="1192"/>
      <c r="R38" s="1192"/>
      <c r="S38" s="1203"/>
      <c r="T38" s="1192"/>
      <c r="U38" s="1192"/>
      <c r="V38" s="1192"/>
      <c r="W38" s="1192"/>
      <c r="X38" s="1192"/>
      <c r="Y38" s="1192"/>
      <c r="Z38" s="1192"/>
      <c r="AA38" s="1221"/>
    </row>
    <row r="39" spans="1:27" s="1187" customFormat="1" ht="20.100000000000001" customHeight="1">
      <c r="A39" s="1192"/>
      <c r="B39" s="1192"/>
      <c r="C39" s="1858" t="s">
        <v>1962</v>
      </c>
      <c r="D39" s="1860"/>
      <c r="E39" s="1858" t="s">
        <v>1047</v>
      </c>
      <c r="F39" s="1193" t="s">
        <v>1963</v>
      </c>
      <c r="G39" s="1193" t="s">
        <v>1964</v>
      </c>
      <c r="H39" s="1193" t="s">
        <v>1965</v>
      </c>
      <c r="I39" s="1193" t="s">
        <v>1966</v>
      </c>
      <c r="J39" s="1192"/>
      <c r="K39" s="1192"/>
      <c r="L39" s="1221"/>
      <c r="M39" s="1221"/>
      <c r="N39" s="1221"/>
      <c r="O39" s="1221"/>
      <c r="P39" s="1192"/>
      <c r="Q39" s="1192"/>
      <c r="R39" s="1858" t="s">
        <v>1962</v>
      </c>
      <c r="S39" s="1860"/>
      <c r="T39" s="1858" t="s">
        <v>1047</v>
      </c>
      <c r="U39" s="1193" t="s">
        <v>1963</v>
      </c>
      <c r="V39" s="1193" t="s">
        <v>1964</v>
      </c>
      <c r="W39" s="1193" t="s">
        <v>1965</v>
      </c>
      <c r="X39" s="1193" t="s">
        <v>1966</v>
      </c>
      <c r="Y39" s="1192"/>
      <c r="Z39" s="1192"/>
      <c r="AA39" s="1221"/>
    </row>
    <row r="40" spans="1:27" s="1188" customFormat="1" ht="15" customHeight="1">
      <c r="A40" s="1194"/>
      <c r="B40" s="1194"/>
      <c r="C40" s="1858"/>
      <c r="D40" s="1861"/>
      <c r="E40" s="1858"/>
      <c r="F40" s="1195" t="s">
        <v>1967</v>
      </c>
      <c r="G40" s="1195" t="s">
        <v>1968</v>
      </c>
      <c r="H40" s="1195" t="s">
        <v>1969</v>
      </c>
      <c r="I40" s="1195" t="s">
        <v>1970</v>
      </c>
      <c r="J40" s="1194"/>
      <c r="K40" s="1194"/>
      <c r="L40" s="1222"/>
      <c r="M40" s="1222"/>
      <c r="N40" s="1222"/>
      <c r="O40" s="1222"/>
      <c r="P40" s="1194"/>
      <c r="Q40" s="1194"/>
      <c r="R40" s="1858"/>
      <c r="S40" s="1861"/>
      <c r="T40" s="1858"/>
      <c r="U40" s="1195" t="s">
        <v>1967</v>
      </c>
      <c r="V40" s="1195" t="s">
        <v>1968</v>
      </c>
      <c r="W40" s="1195" t="s">
        <v>1969</v>
      </c>
      <c r="X40" s="1195" t="s">
        <v>1970</v>
      </c>
      <c r="Y40" s="1194"/>
      <c r="Z40" s="1194"/>
      <c r="AA40" s="1222"/>
    </row>
    <row r="41" spans="1:27" s="1187" customFormat="1" ht="15.75" customHeight="1">
      <c r="A41" s="1192"/>
      <c r="B41" s="1192"/>
      <c r="C41" s="1869" t="s">
        <v>1971</v>
      </c>
      <c r="D41" s="1208">
        <v>1</v>
      </c>
      <c r="E41" s="1209" t="s">
        <v>1972</v>
      </c>
      <c r="F41" s="1209">
        <f>SUM(F10,F18,F28)</f>
        <v>0</v>
      </c>
      <c r="G41" s="1209">
        <f>SUM(G10,G18,G28)</f>
        <v>0</v>
      </c>
      <c r="H41" s="1210" t="str">
        <f t="shared" ref="H41:H46" si="6">IFERROR(ROUND(G41/F41,3),"")</f>
        <v/>
      </c>
      <c r="I41" s="1863" t="e">
        <f>ROUND(AVERAGE(H41:H46),3)</f>
        <v>#DIV/0!</v>
      </c>
      <c r="J41" s="1192"/>
      <c r="K41" s="1192"/>
      <c r="L41" s="1221"/>
      <c r="M41" s="1221"/>
      <c r="N41" s="1221"/>
      <c r="O41" s="1221"/>
      <c r="P41" s="1192"/>
      <c r="Q41" s="1192"/>
      <c r="R41" s="1869" t="s">
        <v>1971</v>
      </c>
      <c r="S41" s="1208">
        <v>1</v>
      </c>
      <c r="T41" s="1209" t="s">
        <v>1972</v>
      </c>
      <c r="U41" s="1209">
        <f>SUM(U10,U18,U28)</f>
        <v>91</v>
      </c>
      <c r="V41" s="1209">
        <f>SUM(V10,V18,V28)</f>
        <v>26</v>
      </c>
      <c r="W41" s="1210">
        <f t="shared" ref="W41:W46" si="7">IFERROR(ROUND(V41/U41,3),"")</f>
        <v>0.28599999999999998</v>
      </c>
      <c r="X41" s="1863">
        <f>ROUND(AVERAGE(W41:W46),3)</f>
        <v>0.28599999999999998</v>
      </c>
      <c r="Y41" s="1192"/>
      <c r="Z41" s="1192"/>
      <c r="AA41" s="1221"/>
    </row>
    <row r="42" spans="1:27" s="1187" customFormat="1" ht="15.75" customHeight="1">
      <c r="A42" s="1192"/>
      <c r="B42" s="1192"/>
      <c r="C42" s="1865"/>
      <c r="D42" s="1196">
        <v>2</v>
      </c>
      <c r="E42" s="1197" t="s">
        <v>1973</v>
      </c>
      <c r="F42" s="1209">
        <f t="shared" ref="F42:G46" si="8">SUM(F11,F19,F29)</f>
        <v>0</v>
      </c>
      <c r="G42" s="1209">
        <f t="shared" si="8"/>
        <v>0</v>
      </c>
      <c r="H42" s="1198" t="str">
        <f t="shared" si="6"/>
        <v/>
      </c>
      <c r="I42" s="1863"/>
      <c r="J42" s="1192"/>
      <c r="K42" s="1192"/>
      <c r="L42" s="1221"/>
      <c r="M42" s="1221"/>
      <c r="N42" s="1221"/>
      <c r="O42" s="1221"/>
      <c r="P42" s="1192"/>
      <c r="Q42" s="1192"/>
      <c r="R42" s="1865"/>
      <c r="S42" s="1196">
        <v>2</v>
      </c>
      <c r="T42" s="1197" t="s">
        <v>1973</v>
      </c>
      <c r="U42" s="1209">
        <f t="shared" ref="U42:V42" si="9">SUM(U11,U19,U29)</f>
        <v>91</v>
      </c>
      <c r="V42" s="1209">
        <f t="shared" si="9"/>
        <v>26</v>
      </c>
      <c r="W42" s="1198">
        <f t="shared" si="7"/>
        <v>0.28599999999999998</v>
      </c>
      <c r="X42" s="1863"/>
      <c r="Y42" s="1192"/>
      <c r="Z42" s="1192"/>
      <c r="AA42" s="1221"/>
    </row>
    <row r="43" spans="1:27" s="1187" customFormat="1" ht="15.75" customHeight="1">
      <c r="A43" s="1192"/>
      <c r="B43" s="1192"/>
      <c r="C43" s="1864" t="s">
        <v>1974</v>
      </c>
      <c r="D43" s="1196">
        <v>3</v>
      </c>
      <c r="E43" s="1197" t="s">
        <v>1975</v>
      </c>
      <c r="F43" s="1209">
        <f t="shared" si="8"/>
        <v>0</v>
      </c>
      <c r="G43" s="1209">
        <f t="shared" si="8"/>
        <v>0</v>
      </c>
      <c r="H43" s="1198" t="str">
        <f t="shared" si="6"/>
        <v/>
      </c>
      <c r="I43" s="1862"/>
      <c r="J43" s="1192"/>
      <c r="K43" s="1192"/>
      <c r="L43" s="1221"/>
      <c r="M43" s="1221"/>
      <c r="N43" s="1221"/>
      <c r="O43" s="1221"/>
      <c r="P43" s="1192"/>
      <c r="Q43" s="1192"/>
      <c r="R43" s="1864" t="s">
        <v>1974</v>
      </c>
      <c r="S43" s="1196">
        <v>3</v>
      </c>
      <c r="T43" s="1197" t="s">
        <v>1975</v>
      </c>
      <c r="U43" s="1209">
        <f t="shared" ref="U43:V43" si="10">SUM(U12,U20,U30)</f>
        <v>77</v>
      </c>
      <c r="V43" s="1209">
        <f t="shared" si="10"/>
        <v>22</v>
      </c>
      <c r="W43" s="1198">
        <f t="shared" si="7"/>
        <v>0.28599999999999998</v>
      </c>
      <c r="X43" s="1862"/>
      <c r="Y43" s="1192"/>
      <c r="Z43" s="1192"/>
      <c r="AA43" s="1221"/>
    </row>
    <row r="44" spans="1:27" s="1187" customFormat="1" ht="15.75" customHeight="1">
      <c r="A44" s="1192"/>
      <c r="B44" s="1192"/>
      <c r="C44" s="1865"/>
      <c r="D44" s="1196">
        <v>4</v>
      </c>
      <c r="E44" s="1197" t="s">
        <v>1976</v>
      </c>
      <c r="F44" s="1209">
        <f t="shared" si="8"/>
        <v>0</v>
      </c>
      <c r="G44" s="1209">
        <f t="shared" si="8"/>
        <v>0</v>
      </c>
      <c r="H44" s="1198" t="str">
        <f t="shared" si="6"/>
        <v/>
      </c>
      <c r="I44" s="1862"/>
      <c r="J44" s="1192"/>
      <c r="K44" s="1192"/>
      <c r="L44" s="1221"/>
      <c r="M44" s="1221"/>
      <c r="N44" s="1221"/>
      <c r="O44" s="1221"/>
      <c r="P44" s="1192"/>
      <c r="Q44" s="1192"/>
      <c r="R44" s="1865"/>
      <c r="S44" s="1196">
        <v>4</v>
      </c>
      <c r="T44" s="1197" t="s">
        <v>1976</v>
      </c>
      <c r="U44" s="1209">
        <f t="shared" ref="U44:V44" si="11">SUM(U13,U21,U31)</f>
        <v>56</v>
      </c>
      <c r="V44" s="1209">
        <f t="shared" si="11"/>
        <v>16</v>
      </c>
      <c r="W44" s="1198">
        <f t="shared" si="7"/>
        <v>0.28599999999999998</v>
      </c>
      <c r="X44" s="1862"/>
      <c r="Y44" s="1192"/>
      <c r="Z44" s="1192"/>
      <c r="AA44" s="1221"/>
    </row>
    <row r="45" spans="1:27" s="1187" customFormat="1" ht="15.75" customHeight="1" thickBot="1">
      <c r="A45" s="1192"/>
      <c r="B45" s="1192"/>
      <c r="C45" s="1864" t="s">
        <v>1977</v>
      </c>
      <c r="D45" s="1196">
        <v>5</v>
      </c>
      <c r="E45" s="1197" t="s">
        <v>1978</v>
      </c>
      <c r="F45" s="1209">
        <f t="shared" si="8"/>
        <v>0</v>
      </c>
      <c r="G45" s="1209">
        <f t="shared" si="8"/>
        <v>0</v>
      </c>
      <c r="H45" s="1198" t="str">
        <f t="shared" si="6"/>
        <v/>
      </c>
      <c r="I45" s="1862"/>
      <c r="J45" s="1211" t="s">
        <v>1982</v>
      </c>
      <c r="K45" s="1192"/>
      <c r="L45" s="1221"/>
      <c r="M45" s="1221"/>
      <c r="N45" s="1221"/>
      <c r="O45" s="1221"/>
      <c r="P45" s="1192"/>
      <c r="Q45" s="1192"/>
      <c r="R45" s="1864" t="s">
        <v>1977</v>
      </c>
      <c r="S45" s="1196">
        <v>5</v>
      </c>
      <c r="T45" s="1197" t="s">
        <v>1978</v>
      </c>
      <c r="U45" s="1209">
        <f t="shared" ref="U45:V45" si="12">SUM(U14,U22,U32)</f>
        <v>35</v>
      </c>
      <c r="V45" s="1209">
        <f t="shared" si="12"/>
        <v>10</v>
      </c>
      <c r="W45" s="1198">
        <f t="shared" si="7"/>
        <v>0.28599999999999998</v>
      </c>
      <c r="X45" s="1862"/>
      <c r="Y45" s="1211" t="s">
        <v>1982</v>
      </c>
      <c r="Z45" s="1192"/>
      <c r="AA45" s="1221"/>
    </row>
    <row r="46" spans="1:27" s="1187" customFormat="1" ht="15.75" customHeight="1" thickBot="1">
      <c r="A46" s="1192"/>
      <c r="B46" s="1192"/>
      <c r="C46" s="1865"/>
      <c r="D46" s="1196">
        <v>6</v>
      </c>
      <c r="E46" s="1197" t="s">
        <v>1979</v>
      </c>
      <c r="F46" s="1209">
        <f t="shared" si="8"/>
        <v>0</v>
      </c>
      <c r="G46" s="1209">
        <f t="shared" si="8"/>
        <v>0</v>
      </c>
      <c r="H46" s="1198" t="str">
        <f t="shared" si="6"/>
        <v/>
      </c>
      <c r="I46" s="1861"/>
      <c r="J46" s="1212" t="e">
        <f>IF(I41="","",IF(I41&gt;=0.285,"4週8休以上",IF(I41&gt;=0.25,"4週7休以上4週8休未満",IF(I41&gt;=0.214,"4週6休以上4週7休未満",IF(0.214&gt;I41,"4週6休未満")))))</f>
        <v>#DIV/0!</v>
      </c>
      <c r="K46" s="1192"/>
      <c r="L46" s="1221"/>
      <c r="M46" s="1221"/>
      <c r="N46" s="1221"/>
      <c r="O46" s="1221"/>
      <c r="P46" s="1192"/>
      <c r="Q46" s="1192"/>
      <c r="R46" s="1865"/>
      <c r="S46" s="1196">
        <v>6</v>
      </c>
      <c r="T46" s="1197" t="s">
        <v>1979</v>
      </c>
      <c r="U46" s="1209">
        <f t="shared" ref="U46:V46" si="13">SUM(U15,U23,U33)</f>
        <v>35</v>
      </c>
      <c r="V46" s="1209">
        <f t="shared" si="13"/>
        <v>10</v>
      </c>
      <c r="W46" s="1198">
        <f t="shared" si="7"/>
        <v>0.28599999999999998</v>
      </c>
      <c r="X46" s="1861"/>
      <c r="Y46" s="1212" t="str">
        <f>IF(X41="","",IF(X41&gt;=0.285,"4週8休以上",IF(X41&gt;=0.25,"4週7休以上4週8休未満",IF(X41&gt;=0.214,"4週6休以上4週7休未満",IF(0.214&gt;X41,"4週6休未満")))))</f>
        <v>4週8休以上</v>
      </c>
      <c r="Z46" s="1192"/>
      <c r="AA46" s="1221"/>
    </row>
    <row r="47" spans="1:27" s="1187" customFormat="1" ht="28.5" customHeight="1">
      <c r="A47" s="1192"/>
      <c r="B47" s="1192"/>
      <c r="C47" s="1192"/>
      <c r="D47" s="1203"/>
      <c r="E47" s="1192"/>
      <c r="F47" s="1192"/>
      <c r="G47" s="1204"/>
      <c r="H47" s="1192"/>
      <c r="I47" s="1206"/>
      <c r="J47" s="1206"/>
      <c r="K47" s="1192"/>
      <c r="L47" s="1221"/>
      <c r="M47" s="1221"/>
      <c r="N47" s="1221"/>
      <c r="O47" s="1221"/>
      <c r="P47" s="1192"/>
      <c r="Q47" s="1192"/>
      <c r="R47" s="1192"/>
      <c r="S47" s="1203"/>
      <c r="T47" s="1192"/>
      <c r="U47" s="1192"/>
      <c r="V47" s="1204" t="s">
        <v>1983</v>
      </c>
      <c r="W47" s="1192"/>
      <c r="X47" s="1206"/>
      <c r="Y47" s="1206" t="s">
        <v>1984</v>
      </c>
      <c r="Z47" s="1192"/>
      <c r="AA47" s="1221"/>
    </row>
    <row r="48" spans="1:27" s="1187" customFormat="1" ht="28.5" customHeight="1">
      <c r="A48" s="1192"/>
      <c r="B48" s="1192"/>
      <c r="C48" s="1192"/>
      <c r="D48" s="1203"/>
      <c r="E48" s="1192"/>
      <c r="F48" s="1192"/>
      <c r="G48" s="1204"/>
      <c r="H48" s="1192"/>
      <c r="I48" s="1192"/>
      <c r="J48" s="1213"/>
      <c r="K48" s="1192"/>
      <c r="L48" s="1221"/>
      <c r="M48" s="1221"/>
      <c r="N48" s="1221"/>
      <c r="O48" s="1221"/>
      <c r="P48" s="1192"/>
      <c r="Q48" s="1192"/>
      <c r="R48" s="1192"/>
      <c r="S48" s="1203"/>
      <c r="T48" s="1192"/>
      <c r="U48" s="1192"/>
      <c r="V48" s="1204"/>
      <c r="W48" s="1192"/>
      <c r="X48" s="1192"/>
      <c r="Y48" s="1213" t="s">
        <v>1985</v>
      </c>
      <c r="Z48" s="1192"/>
      <c r="AA48" s="1221"/>
    </row>
    <row r="49" spans="1:27" s="1187" customFormat="1" ht="14.25">
      <c r="A49" s="1192"/>
      <c r="B49" s="1192"/>
      <c r="C49" s="1192"/>
      <c r="D49" s="1192"/>
      <c r="E49" s="1192"/>
      <c r="F49" s="1192"/>
      <c r="G49" s="1192"/>
      <c r="H49" s="1192"/>
      <c r="I49" s="1192"/>
      <c r="J49" s="1192"/>
      <c r="K49" s="1192"/>
      <c r="L49" s="1221"/>
      <c r="M49" s="1221"/>
      <c r="N49" s="1221"/>
      <c r="O49" s="1221"/>
      <c r="P49" s="1192"/>
      <c r="Q49" s="1192"/>
      <c r="R49" s="1192"/>
      <c r="S49" s="1192"/>
      <c r="T49" s="1192"/>
      <c r="U49" s="1192"/>
      <c r="V49" s="1192"/>
      <c r="W49" s="1192"/>
      <c r="X49" s="1192"/>
      <c r="Y49" s="1192"/>
      <c r="Z49" s="1192"/>
      <c r="AA49" s="1221"/>
    </row>
    <row r="50" spans="1:27" ht="18.75" customHeight="1">
      <c r="A50" s="1190"/>
      <c r="B50" s="1190"/>
      <c r="C50" s="1192" t="s">
        <v>1986</v>
      </c>
      <c r="D50" s="1192"/>
      <c r="E50" s="1192"/>
      <c r="F50" s="1192"/>
      <c r="G50" s="1192"/>
      <c r="H50" s="1190"/>
      <c r="I50" s="1190"/>
      <c r="J50" s="1190"/>
      <c r="K50" s="1190"/>
      <c r="L50" s="1220"/>
      <c r="M50" s="1220"/>
      <c r="N50" s="1220"/>
      <c r="O50" s="1220"/>
      <c r="P50" s="1190"/>
      <c r="Q50" s="1190"/>
      <c r="R50" s="1192" t="s">
        <v>1986</v>
      </c>
      <c r="S50" s="1192"/>
      <c r="T50" s="1192"/>
      <c r="U50" s="1192"/>
      <c r="V50" s="1192"/>
      <c r="W50" s="1190"/>
      <c r="X50" s="1190"/>
      <c r="Y50" s="1190"/>
      <c r="Z50" s="1190"/>
      <c r="AA50" s="1220"/>
    </row>
    <row r="51" spans="1:27" ht="18.75" customHeight="1">
      <c r="A51" s="1190"/>
      <c r="B51" s="1190"/>
      <c r="C51" s="1192" t="s">
        <v>1987</v>
      </c>
      <c r="D51" s="1192"/>
      <c r="E51" s="1192"/>
      <c r="F51" s="1192"/>
      <c r="G51" s="1192"/>
      <c r="H51" s="1190"/>
      <c r="I51" s="1190"/>
      <c r="J51" s="1190"/>
      <c r="K51" s="1190"/>
      <c r="L51" s="1220"/>
      <c r="M51" s="1220"/>
      <c r="N51" s="1220"/>
      <c r="O51" s="1220"/>
      <c r="P51" s="1190"/>
      <c r="Q51" s="1190"/>
      <c r="R51" s="1192" t="s">
        <v>1987</v>
      </c>
      <c r="S51" s="1192"/>
      <c r="T51" s="1192"/>
      <c r="U51" s="1192"/>
      <c r="V51" s="1192"/>
      <c r="W51" s="1190"/>
      <c r="X51" s="1190"/>
      <c r="Y51" s="1190"/>
      <c r="Z51" s="1190"/>
      <c r="AA51" s="1220"/>
    </row>
    <row r="52" spans="1:27" ht="18.75" customHeight="1">
      <c r="A52" s="1190"/>
      <c r="B52" s="1190"/>
      <c r="C52" s="1192" t="s">
        <v>1988</v>
      </c>
      <c r="D52" s="1192"/>
      <c r="E52" s="1192"/>
      <c r="F52" s="1192"/>
      <c r="G52" s="1192"/>
      <c r="H52" s="1190"/>
      <c r="I52" s="1190"/>
      <c r="J52" s="1190"/>
      <c r="K52" s="1190"/>
      <c r="L52" s="1220"/>
      <c r="M52" s="1220"/>
      <c r="N52" s="1220"/>
      <c r="O52" s="1220"/>
      <c r="P52" s="1190"/>
      <c r="Q52" s="1190"/>
      <c r="R52" s="1192" t="s">
        <v>1988</v>
      </c>
      <c r="S52" s="1192"/>
      <c r="T52" s="1192"/>
      <c r="U52" s="1192"/>
      <c r="V52" s="1192"/>
      <c r="W52" s="1190"/>
      <c r="X52" s="1190"/>
      <c r="Y52" s="1190"/>
      <c r="Z52" s="1190"/>
      <c r="AA52" s="1220"/>
    </row>
    <row r="53" spans="1:27" s="1187" customFormat="1" ht="18.75" customHeight="1">
      <c r="A53" s="1192"/>
      <c r="B53" s="1192"/>
      <c r="C53" s="1214" t="s">
        <v>1966</v>
      </c>
      <c r="D53" s="1215"/>
      <c r="E53" s="1214" t="s">
        <v>1989</v>
      </c>
      <c r="F53" s="1216"/>
      <c r="G53" s="1192"/>
      <c r="H53" s="1192"/>
      <c r="I53" s="1192"/>
      <c r="J53" s="1192"/>
      <c r="K53" s="1192"/>
      <c r="L53" s="1221"/>
      <c r="M53" s="1221"/>
      <c r="N53" s="1221"/>
      <c r="O53" s="1221"/>
      <c r="P53" s="1192"/>
      <c r="Q53" s="1192"/>
      <c r="R53" s="1214" t="s">
        <v>1966</v>
      </c>
      <c r="S53" s="1215"/>
      <c r="T53" s="1214" t="s">
        <v>1989</v>
      </c>
      <c r="U53" s="1216"/>
      <c r="V53" s="1192"/>
      <c r="W53" s="1192"/>
      <c r="X53" s="1192"/>
      <c r="Y53" s="1192"/>
      <c r="Z53" s="1192"/>
      <c r="AA53" s="1221"/>
    </row>
    <row r="54" spans="1:27" s="1187" customFormat="1" ht="18.75" customHeight="1">
      <c r="A54" s="1192"/>
      <c r="B54" s="1192"/>
      <c r="C54" s="1217" t="s">
        <v>1990</v>
      </c>
      <c r="D54" s="1218"/>
      <c r="E54" s="1866" t="s">
        <v>1991</v>
      </c>
      <c r="F54" s="1867"/>
      <c r="G54" s="1192"/>
      <c r="H54" s="1192"/>
      <c r="I54" s="1192"/>
      <c r="J54" s="1192"/>
      <c r="K54" s="1192"/>
      <c r="L54" s="1221"/>
      <c r="M54" s="1221"/>
      <c r="N54" s="1221"/>
      <c r="O54" s="1221"/>
      <c r="P54" s="1192"/>
      <c r="Q54" s="1192"/>
      <c r="R54" s="1217" t="s">
        <v>1990</v>
      </c>
      <c r="S54" s="1218"/>
      <c r="T54" s="1866" t="s">
        <v>1991</v>
      </c>
      <c r="U54" s="1867"/>
      <c r="V54" s="1192"/>
      <c r="W54" s="1192"/>
      <c r="X54" s="1192"/>
      <c r="Y54" s="1192"/>
      <c r="Z54" s="1192"/>
      <c r="AA54" s="1221"/>
    </row>
    <row r="55" spans="1:27" s="1187" customFormat="1" ht="18.75" customHeight="1">
      <c r="A55" s="1192"/>
      <c r="B55" s="1192"/>
      <c r="C55" s="1217" t="s">
        <v>1992</v>
      </c>
      <c r="D55" s="1218"/>
      <c r="E55" s="1866" t="s">
        <v>1993</v>
      </c>
      <c r="F55" s="1867"/>
      <c r="G55" s="1192"/>
      <c r="H55" s="1192"/>
      <c r="I55" s="1192"/>
      <c r="J55" s="1192"/>
      <c r="K55" s="1192"/>
      <c r="L55" s="1221"/>
      <c r="M55" s="1221"/>
      <c r="N55" s="1221"/>
      <c r="O55" s="1221"/>
      <c r="P55" s="1192"/>
      <c r="Q55" s="1192"/>
      <c r="R55" s="1217" t="s">
        <v>1992</v>
      </c>
      <c r="S55" s="1218"/>
      <c r="T55" s="1866" t="s">
        <v>1993</v>
      </c>
      <c r="U55" s="1867"/>
      <c r="V55" s="1192"/>
      <c r="W55" s="1192"/>
      <c r="X55" s="1192"/>
      <c r="Y55" s="1192"/>
      <c r="Z55" s="1192"/>
      <c r="AA55" s="1221"/>
    </row>
    <row r="56" spans="1:27" s="1187" customFormat="1" ht="18.75" customHeight="1">
      <c r="A56" s="1192"/>
      <c r="B56" s="1192"/>
      <c r="C56" s="1217" t="s">
        <v>1994</v>
      </c>
      <c r="D56" s="1218"/>
      <c r="E56" s="1866" t="s">
        <v>1995</v>
      </c>
      <c r="F56" s="1867"/>
      <c r="G56" s="1192" t="s">
        <v>1996</v>
      </c>
      <c r="H56" s="1192"/>
      <c r="I56" s="1192"/>
      <c r="J56" s="1192"/>
      <c r="K56" s="1192"/>
      <c r="L56" s="1221"/>
      <c r="M56" s="1221"/>
      <c r="N56" s="1221"/>
      <c r="O56" s="1221"/>
      <c r="P56" s="1192"/>
      <c r="Q56" s="1192"/>
      <c r="R56" s="1217" t="s">
        <v>1994</v>
      </c>
      <c r="S56" s="1218"/>
      <c r="T56" s="1866" t="s">
        <v>1995</v>
      </c>
      <c r="U56" s="1867"/>
      <c r="V56" s="1192" t="s">
        <v>1996</v>
      </c>
      <c r="W56" s="1192"/>
      <c r="X56" s="1192"/>
      <c r="Y56" s="1192"/>
      <c r="Z56" s="1192"/>
      <c r="AA56" s="1221"/>
    </row>
    <row r="57" spans="1:27" s="1187" customFormat="1" ht="18.75" customHeight="1">
      <c r="A57" s="1192"/>
      <c r="B57" s="1192"/>
      <c r="C57" s="1217" t="s">
        <v>1997</v>
      </c>
      <c r="D57" s="1218"/>
      <c r="E57" s="1866" t="s">
        <v>1998</v>
      </c>
      <c r="F57" s="1867"/>
      <c r="G57" s="1192" t="s">
        <v>1996</v>
      </c>
      <c r="H57" s="1192"/>
      <c r="I57" s="1192"/>
      <c r="J57" s="1192"/>
      <c r="K57" s="1192"/>
      <c r="L57" s="1221"/>
      <c r="M57" s="1221"/>
      <c r="N57" s="1221"/>
      <c r="O57" s="1221"/>
      <c r="P57" s="1192"/>
      <c r="Q57" s="1192"/>
      <c r="R57" s="1217" t="s">
        <v>1997</v>
      </c>
      <c r="S57" s="1218"/>
      <c r="T57" s="1866" t="s">
        <v>1998</v>
      </c>
      <c r="U57" s="1867"/>
      <c r="V57" s="1192" t="s">
        <v>1996</v>
      </c>
      <c r="W57" s="1192"/>
      <c r="X57" s="1192"/>
      <c r="Y57" s="1192"/>
      <c r="Z57" s="1192"/>
      <c r="AA57" s="1221"/>
    </row>
    <row r="58" spans="1:27" s="1187" customFormat="1" ht="11.25" customHeight="1">
      <c r="A58" s="1192"/>
      <c r="B58" s="1192"/>
      <c r="C58" s="1192"/>
      <c r="D58" s="1192"/>
      <c r="E58" s="1192"/>
      <c r="F58" s="1192"/>
      <c r="G58" s="1192"/>
      <c r="H58" s="1192"/>
      <c r="I58" s="1192"/>
      <c r="J58" s="1192"/>
      <c r="K58" s="1192"/>
      <c r="L58" s="1221"/>
      <c r="M58" s="1221"/>
      <c r="N58" s="1221"/>
      <c r="O58" s="1221"/>
      <c r="P58" s="1192"/>
      <c r="Q58" s="1192"/>
      <c r="R58" s="1192"/>
      <c r="S58" s="1192"/>
      <c r="T58" s="1192"/>
      <c r="U58" s="1192"/>
      <c r="V58" s="1192"/>
      <c r="W58" s="1192"/>
      <c r="X58" s="1192"/>
      <c r="Y58" s="1192"/>
      <c r="Z58" s="1192"/>
      <c r="AA58" s="1221"/>
    </row>
    <row r="59" spans="1:27" ht="14.25">
      <c r="A59" s="1190"/>
      <c r="B59" s="1190"/>
      <c r="C59" s="1238" t="s">
        <v>2008</v>
      </c>
      <c r="D59" s="1192"/>
      <c r="E59" s="1192"/>
      <c r="F59" s="1192"/>
      <c r="G59" s="1192"/>
      <c r="H59" s="1190"/>
      <c r="I59" s="1190"/>
      <c r="J59" s="1190"/>
      <c r="K59" s="1190"/>
      <c r="L59" s="1220"/>
      <c r="M59" s="1220"/>
      <c r="N59" s="1220"/>
      <c r="O59" s="1220"/>
      <c r="P59" s="1190"/>
      <c r="Q59" s="1190"/>
      <c r="R59" s="1238" t="s">
        <v>2008</v>
      </c>
      <c r="S59" s="1190"/>
      <c r="T59" s="1190"/>
      <c r="U59" s="1190"/>
      <c r="V59" s="1190"/>
      <c r="W59" s="1190"/>
      <c r="X59" s="1190"/>
      <c r="Y59" s="1190"/>
      <c r="Z59" s="1190"/>
      <c r="AA59" s="1220"/>
    </row>
    <row r="60" spans="1:27" ht="14.25">
      <c r="A60" s="1189"/>
      <c r="B60" s="1220"/>
      <c r="C60" s="1221"/>
      <c r="D60" s="1221"/>
      <c r="E60" s="1221"/>
      <c r="F60" s="1221"/>
      <c r="G60" s="1221"/>
      <c r="H60" s="1220"/>
      <c r="I60" s="1220"/>
      <c r="J60" s="1220"/>
      <c r="K60" s="1220"/>
      <c r="L60" s="1220"/>
      <c r="M60" s="1220"/>
      <c r="N60" s="1220"/>
      <c r="O60" s="1220"/>
      <c r="P60" s="1220"/>
      <c r="Q60" s="1220"/>
      <c r="R60" s="1220"/>
      <c r="S60" s="1220"/>
      <c r="T60" s="1220"/>
      <c r="U60" s="1220"/>
      <c r="V60" s="1220"/>
      <c r="W60" s="1220"/>
      <c r="X60" s="1220"/>
      <c r="Y60" s="1220"/>
      <c r="Z60" s="1220"/>
      <c r="AA60" s="1220"/>
    </row>
    <row r="61" spans="1:27" ht="14.25">
      <c r="A61" s="1189"/>
      <c r="B61" s="1220"/>
      <c r="C61" s="1221"/>
      <c r="D61" s="1221"/>
      <c r="E61" s="1221"/>
      <c r="F61" s="1221"/>
      <c r="G61" s="1221"/>
      <c r="H61" s="1220"/>
      <c r="I61" s="1220"/>
      <c r="J61" s="1220"/>
      <c r="K61" s="1220"/>
      <c r="L61" s="1220"/>
      <c r="M61" s="1220"/>
      <c r="N61" s="1220"/>
      <c r="O61" s="1220"/>
      <c r="P61" s="1220"/>
      <c r="Q61" s="1220"/>
      <c r="R61" s="1220"/>
      <c r="S61" s="1220"/>
      <c r="T61" s="1220"/>
      <c r="U61" s="1220"/>
      <c r="V61" s="1220"/>
      <c r="W61" s="1220"/>
      <c r="X61" s="1220"/>
      <c r="Y61" s="1220"/>
      <c r="Z61" s="1220"/>
      <c r="AA61" s="1220"/>
    </row>
    <row r="62" spans="1:27">
      <c r="A62" s="1189"/>
      <c r="B62" s="1220"/>
      <c r="C62" s="1220"/>
      <c r="D62" s="1220"/>
      <c r="E62" s="1220"/>
      <c r="F62" s="1220"/>
      <c r="G62" s="1220"/>
      <c r="H62" s="1220"/>
      <c r="I62" s="1220"/>
      <c r="J62" s="1220"/>
      <c r="K62" s="1220"/>
      <c r="L62" s="1220"/>
      <c r="M62" s="1220"/>
      <c r="N62" s="1220"/>
      <c r="O62" s="1220"/>
      <c r="P62" s="1220"/>
      <c r="Q62" s="1220"/>
      <c r="R62" s="1220"/>
      <c r="S62" s="1220"/>
      <c r="T62" s="1220"/>
      <c r="U62" s="1220"/>
      <c r="V62" s="1220"/>
      <c r="W62" s="1220"/>
      <c r="X62" s="1220"/>
      <c r="Y62" s="1220"/>
      <c r="Z62" s="1220"/>
      <c r="AA62" s="1220"/>
    </row>
    <row r="63" spans="1:27">
      <c r="A63" s="1189"/>
      <c r="B63" s="1220"/>
      <c r="C63" s="1220"/>
      <c r="D63" s="1220"/>
      <c r="E63" s="1220"/>
      <c r="F63" s="1220"/>
      <c r="G63" s="1220"/>
      <c r="H63" s="1220"/>
      <c r="I63" s="1220"/>
      <c r="J63" s="1220"/>
      <c r="K63" s="1220"/>
      <c r="L63" s="1220"/>
      <c r="M63" s="1220"/>
      <c r="N63" s="1220"/>
      <c r="O63" s="1220"/>
      <c r="P63" s="1220"/>
      <c r="Q63" s="1220"/>
      <c r="R63" s="1220"/>
      <c r="S63" s="1220"/>
      <c r="T63" s="1220"/>
      <c r="U63" s="1220"/>
      <c r="V63" s="1220"/>
      <c r="W63" s="1220"/>
      <c r="X63" s="1220"/>
      <c r="Y63" s="1220"/>
      <c r="Z63" s="1220"/>
      <c r="AA63" s="1220"/>
    </row>
    <row r="64" spans="1:27">
      <c r="A64" s="1189"/>
      <c r="B64" s="1220"/>
      <c r="C64" s="1220"/>
      <c r="D64" s="1220"/>
      <c r="E64" s="1220"/>
      <c r="F64" s="1220"/>
      <c r="G64" s="1220"/>
      <c r="H64" s="1220"/>
      <c r="I64" s="1220"/>
      <c r="J64" s="1220"/>
      <c r="K64" s="1220"/>
      <c r="L64" s="1220"/>
      <c r="M64" s="1220"/>
      <c r="N64" s="1220"/>
      <c r="O64" s="1220"/>
      <c r="P64" s="1220"/>
      <c r="Q64" s="1220"/>
      <c r="R64" s="1220"/>
      <c r="S64" s="1220"/>
      <c r="T64" s="1220"/>
      <c r="U64" s="1220"/>
      <c r="V64" s="1220"/>
      <c r="W64" s="1220"/>
      <c r="X64" s="1220"/>
      <c r="Y64" s="1220"/>
      <c r="Z64" s="1220"/>
      <c r="AA64" s="1220"/>
    </row>
    <row r="65" spans="1:27">
      <c r="A65" s="1189"/>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row>
    <row r="66" spans="1:27">
      <c r="A66" s="1189"/>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row>
    <row r="67" spans="1:27">
      <c r="A67" s="1189"/>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row>
    <row r="68" spans="1:27">
      <c r="A68" s="1189"/>
      <c r="B68" s="1220"/>
      <c r="C68" s="1220"/>
      <c r="D68" s="1220"/>
      <c r="E68" s="1220"/>
      <c r="F68" s="1220"/>
      <c r="G68" s="1220"/>
      <c r="H68" s="1220"/>
      <c r="I68" s="1220"/>
      <c r="J68" s="1220"/>
      <c r="K68" s="1220"/>
      <c r="L68" s="1220"/>
      <c r="M68" s="1220"/>
      <c r="N68" s="1220"/>
      <c r="O68" s="1220"/>
      <c r="P68" s="1220"/>
      <c r="Q68" s="1220"/>
      <c r="R68" s="1220"/>
      <c r="S68" s="1220"/>
      <c r="T68" s="1220"/>
      <c r="U68" s="1220"/>
      <c r="V68" s="1220"/>
      <c r="W68" s="1220"/>
      <c r="X68" s="1220"/>
      <c r="Y68" s="1220"/>
      <c r="Z68" s="1220"/>
      <c r="AA68" s="1220"/>
    </row>
    <row r="69" spans="1:27">
      <c r="A69" s="1189"/>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row>
    <row r="70" spans="1:27">
      <c r="A70" s="1189"/>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row>
    <row r="71" spans="1:27">
      <c r="A71" s="1189"/>
      <c r="B71" s="1220"/>
      <c r="C71" s="1220"/>
      <c r="D71" s="1220"/>
      <c r="E71" s="1220"/>
      <c r="F71" s="1220"/>
      <c r="G71" s="1220"/>
      <c r="H71" s="1220"/>
      <c r="I71" s="1220"/>
      <c r="J71" s="1220"/>
      <c r="K71" s="1220"/>
      <c r="L71" s="1220"/>
      <c r="M71" s="1220"/>
      <c r="N71" s="1220"/>
      <c r="O71" s="1220"/>
      <c r="P71" s="1220"/>
      <c r="Q71" s="1220"/>
      <c r="R71" s="1220"/>
      <c r="S71" s="1220"/>
      <c r="T71" s="1220"/>
      <c r="U71" s="1220"/>
      <c r="V71" s="1220"/>
      <c r="W71" s="1220"/>
      <c r="X71" s="1220"/>
      <c r="Y71" s="1220"/>
      <c r="Z71" s="1220"/>
      <c r="AA71" s="1220"/>
    </row>
    <row r="72" spans="1:27">
      <c r="A72" s="1189"/>
      <c r="B72" s="1220"/>
      <c r="C72" s="1220"/>
      <c r="D72" s="1220"/>
      <c r="E72" s="1220"/>
      <c r="F72" s="1220"/>
      <c r="G72" s="1220"/>
      <c r="H72" s="1220"/>
      <c r="I72" s="1220"/>
      <c r="J72" s="1220"/>
      <c r="K72" s="1220"/>
      <c r="L72" s="1220"/>
      <c r="M72" s="1220"/>
      <c r="N72" s="1220"/>
      <c r="O72" s="1220"/>
      <c r="P72" s="1220"/>
      <c r="Q72" s="1220"/>
      <c r="R72" s="1220"/>
      <c r="S72" s="1220"/>
      <c r="T72" s="1220"/>
      <c r="U72" s="1220"/>
      <c r="V72" s="1220"/>
      <c r="W72" s="1220"/>
      <c r="X72" s="1220"/>
      <c r="Y72" s="1220"/>
      <c r="Z72" s="1220"/>
      <c r="AA72" s="1220"/>
    </row>
    <row r="73" spans="1:27">
      <c r="A73" s="1189"/>
      <c r="B73" s="1220"/>
      <c r="C73" s="1220"/>
      <c r="D73" s="1220"/>
      <c r="E73" s="1220"/>
      <c r="F73" s="1220"/>
      <c r="G73" s="1220"/>
      <c r="H73" s="1220"/>
      <c r="I73" s="1220"/>
      <c r="J73" s="1220"/>
      <c r="K73" s="1220"/>
      <c r="L73" s="1220"/>
      <c r="M73" s="1220"/>
      <c r="N73" s="1220"/>
      <c r="O73" s="1220"/>
      <c r="P73" s="1220"/>
      <c r="Q73" s="1220"/>
      <c r="R73" s="1220"/>
      <c r="S73" s="1220"/>
      <c r="T73" s="1220"/>
      <c r="U73" s="1220"/>
      <c r="V73" s="1220"/>
      <c r="W73" s="1220"/>
      <c r="X73" s="1220"/>
      <c r="Y73" s="1220"/>
      <c r="Z73" s="1220"/>
      <c r="AA73" s="1220"/>
    </row>
  </sheetData>
  <mergeCells count="66">
    <mergeCell ref="B8:B13"/>
    <mergeCell ref="C8:C9"/>
    <mergeCell ref="D8:D9"/>
    <mergeCell ref="E8:E9"/>
    <mergeCell ref="C10:C11"/>
    <mergeCell ref="C12:C13"/>
    <mergeCell ref="C41:C42"/>
    <mergeCell ref="I41:I46"/>
    <mergeCell ref="C43:C44"/>
    <mergeCell ref="C45:C46"/>
    <mergeCell ref="C26:C27"/>
    <mergeCell ref="D26:D27"/>
    <mergeCell ref="E26:E27"/>
    <mergeCell ref="C28:C29"/>
    <mergeCell ref="I28:I33"/>
    <mergeCell ref="C30:C31"/>
    <mergeCell ref="C32:C33"/>
    <mergeCell ref="L8:M8"/>
    <mergeCell ref="L9:M9"/>
    <mergeCell ref="C39:C40"/>
    <mergeCell ref="D39:D40"/>
    <mergeCell ref="E39:E40"/>
    <mergeCell ref="C16:C17"/>
    <mergeCell ref="D16:D17"/>
    <mergeCell ref="E16:E17"/>
    <mergeCell ref="C18:C19"/>
    <mergeCell ref="I18:I23"/>
    <mergeCell ref="C20:C21"/>
    <mergeCell ref="C22:C23"/>
    <mergeCell ref="R10:R11"/>
    <mergeCell ref="X10:X13"/>
    <mergeCell ref="R12:R13"/>
    <mergeCell ref="E56:F56"/>
    <mergeCell ref="E57:F57"/>
    <mergeCell ref="Q8:Q13"/>
    <mergeCell ref="R8:R9"/>
    <mergeCell ref="R18:R19"/>
    <mergeCell ref="R28:R29"/>
    <mergeCell ref="R41:R42"/>
    <mergeCell ref="I10:I13"/>
    <mergeCell ref="R16:R17"/>
    <mergeCell ref="E54:F54"/>
    <mergeCell ref="E55:F55"/>
    <mergeCell ref="R20:R21"/>
    <mergeCell ref="R22:R23"/>
    <mergeCell ref="S16:S17"/>
    <mergeCell ref="T16:T17"/>
    <mergeCell ref="T57:U57"/>
    <mergeCell ref="T56:U56"/>
    <mergeCell ref="S8:S9"/>
    <mergeCell ref="T8:T9"/>
    <mergeCell ref="X41:X46"/>
    <mergeCell ref="R43:R44"/>
    <mergeCell ref="R45:R46"/>
    <mergeCell ref="T54:U54"/>
    <mergeCell ref="T55:U55"/>
    <mergeCell ref="X18:X23"/>
    <mergeCell ref="X28:X33"/>
    <mergeCell ref="R30:R31"/>
    <mergeCell ref="R32:R33"/>
    <mergeCell ref="R39:R40"/>
    <mergeCell ref="S39:S40"/>
    <mergeCell ref="T39:T40"/>
    <mergeCell ref="S26:S27"/>
    <mergeCell ref="T26:T27"/>
    <mergeCell ref="R26:R27"/>
  </mergeCells>
  <phoneticPr fontId="9"/>
  <hyperlinks>
    <hyperlink ref="L8" location="工事関係書類一覧表!F22" display="一覧表へ戻る" xr:uid="{B4160CC4-3831-449D-ACCA-A7E278B47218}"/>
    <hyperlink ref="L9" location="工事関係書類一覧表!F22" display="一覧表へ戻る" xr:uid="{7796672F-111C-479F-B2DE-87E086D41F44}"/>
    <hyperlink ref="L9:M9" location="入力表!F22" display="入力表へ戻る" xr:uid="{F3DBD2C6-E6C1-45E6-90DD-39AFD27DD3A8}"/>
  </hyperlinks>
  <pageMargins left="0.7" right="0.7" top="0.75" bottom="0.75" header="0.3" footer="0.3"/>
  <pageSetup paperSize="9" scale="32"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AK19"/>
  <sheetViews>
    <sheetView showGridLines="0" view="pageBreakPreview" zoomScaleNormal="100" zoomScaleSheetLayoutView="100" workbookViewId="0">
      <selection activeCell="F7" sqref="F7:T7"/>
    </sheetView>
  </sheetViews>
  <sheetFormatPr defaultColWidth="4.125" defaultRowHeight="13.5"/>
  <cols>
    <col min="1" max="1" width="4.125" style="281" customWidth="1"/>
    <col min="2" max="256" width="4.125" style="281"/>
    <col min="257" max="257" width="4.125" style="281" customWidth="1"/>
    <col min="258" max="512" width="4.125" style="281"/>
    <col min="513" max="513" width="4.125" style="281" customWidth="1"/>
    <col min="514" max="768" width="4.125" style="281"/>
    <col min="769" max="769" width="4.125" style="281" customWidth="1"/>
    <col min="770" max="1024" width="4.125" style="281"/>
    <col min="1025" max="1025" width="4.125" style="281" customWidth="1"/>
    <col min="1026" max="1280" width="4.125" style="281"/>
    <col min="1281" max="1281" width="4.125" style="281" customWidth="1"/>
    <col min="1282" max="1536" width="4.125" style="281"/>
    <col min="1537" max="1537" width="4.125" style="281" customWidth="1"/>
    <col min="1538" max="1792" width="4.125" style="281"/>
    <col min="1793" max="1793" width="4.125" style="281" customWidth="1"/>
    <col min="1794" max="2048" width="4.125" style="281"/>
    <col min="2049" max="2049" width="4.125" style="281" customWidth="1"/>
    <col min="2050" max="2304" width="4.125" style="281"/>
    <col min="2305" max="2305" width="4.125" style="281" customWidth="1"/>
    <col min="2306" max="2560" width="4.125" style="281"/>
    <col min="2561" max="2561" width="4.125" style="281" customWidth="1"/>
    <col min="2562" max="2816" width="4.125" style="281"/>
    <col min="2817" max="2817" width="4.125" style="281" customWidth="1"/>
    <col min="2818" max="3072" width="4.125" style="281"/>
    <col min="3073" max="3073" width="4.125" style="281" customWidth="1"/>
    <col min="3074" max="3328" width="4.125" style="281"/>
    <col min="3329" max="3329" width="4.125" style="281" customWidth="1"/>
    <col min="3330" max="3584" width="4.125" style="281"/>
    <col min="3585" max="3585" width="4.125" style="281" customWidth="1"/>
    <col min="3586" max="3840" width="4.125" style="281"/>
    <col min="3841" max="3841" width="4.125" style="281" customWidth="1"/>
    <col min="3842" max="4096" width="4.125" style="281"/>
    <col min="4097" max="4097" width="4.125" style="281" customWidth="1"/>
    <col min="4098" max="4352" width="4.125" style="281"/>
    <col min="4353" max="4353" width="4.125" style="281" customWidth="1"/>
    <col min="4354" max="4608" width="4.125" style="281"/>
    <col min="4609" max="4609" width="4.125" style="281" customWidth="1"/>
    <col min="4610" max="4864" width="4.125" style="281"/>
    <col min="4865" max="4865" width="4.125" style="281" customWidth="1"/>
    <col min="4866" max="5120" width="4.125" style="281"/>
    <col min="5121" max="5121" width="4.125" style="281" customWidth="1"/>
    <col min="5122" max="5376" width="4.125" style="281"/>
    <col min="5377" max="5377" width="4.125" style="281" customWidth="1"/>
    <col min="5378" max="5632" width="4.125" style="281"/>
    <col min="5633" max="5633" width="4.125" style="281" customWidth="1"/>
    <col min="5634" max="5888" width="4.125" style="281"/>
    <col min="5889" max="5889" width="4.125" style="281" customWidth="1"/>
    <col min="5890" max="6144" width="4.125" style="281"/>
    <col min="6145" max="6145" width="4.125" style="281" customWidth="1"/>
    <col min="6146" max="6400" width="4.125" style="281"/>
    <col min="6401" max="6401" width="4.125" style="281" customWidth="1"/>
    <col min="6402" max="6656" width="4.125" style="281"/>
    <col min="6657" max="6657" width="4.125" style="281" customWidth="1"/>
    <col min="6658" max="6912" width="4.125" style="281"/>
    <col min="6913" max="6913" width="4.125" style="281" customWidth="1"/>
    <col min="6914" max="7168" width="4.125" style="281"/>
    <col min="7169" max="7169" width="4.125" style="281" customWidth="1"/>
    <col min="7170" max="7424" width="4.125" style="281"/>
    <col min="7425" max="7425" width="4.125" style="281" customWidth="1"/>
    <col min="7426" max="7680" width="4.125" style="281"/>
    <col min="7681" max="7681" width="4.125" style="281" customWidth="1"/>
    <col min="7682" max="7936" width="4.125" style="281"/>
    <col min="7937" max="7937" width="4.125" style="281" customWidth="1"/>
    <col min="7938" max="8192" width="4.125" style="281"/>
    <col min="8193" max="8193" width="4.125" style="281" customWidth="1"/>
    <col min="8194" max="8448" width="4.125" style="281"/>
    <col min="8449" max="8449" width="4.125" style="281" customWidth="1"/>
    <col min="8450" max="8704" width="4.125" style="281"/>
    <col min="8705" max="8705" width="4.125" style="281" customWidth="1"/>
    <col min="8706" max="8960" width="4.125" style="281"/>
    <col min="8961" max="8961" width="4.125" style="281" customWidth="1"/>
    <col min="8962" max="9216" width="4.125" style="281"/>
    <col min="9217" max="9217" width="4.125" style="281" customWidth="1"/>
    <col min="9218" max="9472" width="4.125" style="281"/>
    <col min="9473" max="9473" width="4.125" style="281" customWidth="1"/>
    <col min="9474" max="9728" width="4.125" style="281"/>
    <col min="9729" max="9729" width="4.125" style="281" customWidth="1"/>
    <col min="9730" max="9984" width="4.125" style="281"/>
    <col min="9985" max="9985" width="4.125" style="281" customWidth="1"/>
    <col min="9986" max="10240" width="4.125" style="281"/>
    <col min="10241" max="10241" width="4.125" style="281" customWidth="1"/>
    <col min="10242" max="10496" width="4.125" style="281"/>
    <col min="10497" max="10497" width="4.125" style="281" customWidth="1"/>
    <col min="10498" max="10752" width="4.125" style="281"/>
    <col min="10753" max="10753" width="4.125" style="281" customWidth="1"/>
    <col min="10754" max="11008" width="4.125" style="281"/>
    <col min="11009" max="11009" width="4.125" style="281" customWidth="1"/>
    <col min="11010" max="11264" width="4.125" style="281"/>
    <col min="11265" max="11265" width="4.125" style="281" customWidth="1"/>
    <col min="11266" max="11520" width="4.125" style="281"/>
    <col min="11521" max="11521" width="4.125" style="281" customWidth="1"/>
    <col min="11522" max="11776" width="4.125" style="281"/>
    <col min="11777" max="11777" width="4.125" style="281" customWidth="1"/>
    <col min="11778" max="12032" width="4.125" style="281"/>
    <col min="12033" max="12033" width="4.125" style="281" customWidth="1"/>
    <col min="12034" max="12288" width="4.125" style="281"/>
    <col min="12289" max="12289" width="4.125" style="281" customWidth="1"/>
    <col min="12290" max="12544" width="4.125" style="281"/>
    <col min="12545" max="12545" width="4.125" style="281" customWidth="1"/>
    <col min="12546" max="12800" width="4.125" style="281"/>
    <col min="12801" max="12801" width="4.125" style="281" customWidth="1"/>
    <col min="12802" max="13056" width="4.125" style="281"/>
    <col min="13057" max="13057" width="4.125" style="281" customWidth="1"/>
    <col min="13058" max="13312" width="4.125" style="281"/>
    <col min="13313" max="13313" width="4.125" style="281" customWidth="1"/>
    <col min="13314" max="13568" width="4.125" style="281"/>
    <col min="13569" max="13569" width="4.125" style="281" customWidth="1"/>
    <col min="13570" max="13824" width="4.125" style="281"/>
    <col min="13825" max="13825" width="4.125" style="281" customWidth="1"/>
    <col min="13826" max="14080" width="4.125" style="281"/>
    <col min="14081" max="14081" width="4.125" style="281" customWidth="1"/>
    <col min="14082" max="14336" width="4.125" style="281"/>
    <col min="14337" max="14337" width="4.125" style="281" customWidth="1"/>
    <col min="14338" max="14592" width="4.125" style="281"/>
    <col min="14593" max="14593" width="4.125" style="281" customWidth="1"/>
    <col min="14594" max="14848" width="4.125" style="281"/>
    <col min="14849" max="14849" width="4.125" style="281" customWidth="1"/>
    <col min="14850" max="15104" width="4.125" style="281"/>
    <col min="15105" max="15105" width="4.125" style="281" customWidth="1"/>
    <col min="15106" max="15360" width="4.125" style="281"/>
    <col min="15361" max="15361" width="4.125" style="281" customWidth="1"/>
    <col min="15362" max="15616" width="4.125" style="281"/>
    <col min="15617" max="15617" width="4.125" style="281" customWidth="1"/>
    <col min="15618" max="15872" width="4.125" style="281"/>
    <col min="15873" max="15873" width="4.125" style="281" customWidth="1"/>
    <col min="15874" max="16128" width="4.125" style="281"/>
    <col min="16129" max="16129" width="4.125" style="281" customWidth="1"/>
    <col min="16130" max="16384" width="4.125" style="281"/>
  </cols>
  <sheetData>
    <row r="1" spans="1:37" ht="18.75">
      <c r="A1" s="304" t="s">
        <v>383</v>
      </c>
    </row>
    <row r="3" spans="1:37">
      <c r="A3" s="281" t="s">
        <v>384</v>
      </c>
    </row>
    <row r="4" spans="1:37">
      <c r="AG4" s="1351" t="s">
        <v>385</v>
      </c>
      <c r="AH4" s="1351"/>
      <c r="AI4" s="1351"/>
      <c r="AJ4" s="1351"/>
    </row>
    <row r="5" spans="1:37" ht="21" customHeight="1">
      <c r="A5" s="1353" t="s">
        <v>386</v>
      </c>
      <c r="B5" s="1353"/>
      <c r="C5" s="1353"/>
      <c r="D5" s="1353"/>
      <c r="E5" s="1353"/>
      <c r="F5" s="1352" t="str">
        <f>IF(入力表!B12="","入力表に入力して下さい。",入力表!B12)</f>
        <v>入力表に入力して下さい。</v>
      </c>
      <c r="G5" s="1352"/>
      <c r="H5" s="1352"/>
      <c r="I5" s="1352"/>
      <c r="J5" s="1352"/>
      <c r="K5" s="1352"/>
      <c r="L5" s="1352"/>
      <c r="M5" s="1352"/>
      <c r="N5" s="1352"/>
      <c r="O5" s="1352"/>
      <c r="P5" s="1352"/>
      <c r="Q5" s="1352"/>
      <c r="R5" s="1352"/>
      <c r="S5" s="1352"/>
      <c r="T5" s="1352"/>
      <c r="AG5" s="1350" t="s">
        <v>387</v>
      </c>
      <c r="AH5" s="1350"/>
      <c r="AI5" s="1350"/>
      <c r="AJ5" s="1350"/>
      <c r="AK5" s="1350"/>
    </row>
    <row r="6" spans="1:37" ht="21" customHeight="1">
      <c r="A6" s="1353" t="s">
        <v>388</v>
      </c>
      <c r="B6" s="1353"/>
      <c r="C6" s="1353"/>
      <c r="D6" s="1353"/>
      <c r="E6" s="1353"/>
      <c r="F6" s="1352" t="str">
        <f>IF(入力表!B13="","入力表に入力して下さい。",入力表!B13)</f>
        <v>入力表に入力して下さい。</v>
      </c>
      <c r="G6" s="1352"/>
      <c r="H6" s="1352"/>
      <c r="I6" s="1352"/>
      <c r="J6" s="1352"/>
      <c r="K6" s="1352"/>
      <c r="L6" s="1352"/>
      <c r="M6" s="1352"/>
      <c r="N6" s="1352"/>
      <c r="O6" s="1352"/>
      <c r="P6" s="1352"/>
      <c r="Q6" s="1352"/>
      <c r="R6" s="1352"/>
      <c r="S6" s="1352"/>
      <c r="T6" s="1352"/>
    </row>
    <row r="7" spans="1:37" ht="21" customHeight="1">
      <c r="A7" s="1353" t="s">
        <v>389</v>
      </c>
      <c r="B7" s="1353"/>
      <c r="C7" s="1353"/>
      <c r="D7" s="1353"/>
      <c r="E7" s="1353"/>
      <c r="F7" s="1355"/>
      <c r="G7" s="1355"/>
      <c r="H7" s="1355"/>
      <c r="I7" s="1355"/>
      <c r="J7" s="1355"/>
      <c r="K7" s="1355"/>
      <c r="L7" s="1355"/>
      <c r="M7" s="1355"/>
      <c r="N7" s="1355"/>
      <c r="O7" s="1355"/>
      <c r="P7" s="1355"/>
      <c r="Q7" s="1355"/>
      <c r="R7" s="1355"/>
      <c r="S7" s="1355"/>
      <c r="T7" s="1355"/>
    </row>
    <row r="8" spans="1:37" ht="21" customHeight="1">
      <c r="A8" s="1353" t="s">
        <v>332</v>
      </c>
      <c r="B8" s="1353"/>
      <c r="C8" s="1353"/>
      <c r="D8" s="1353"/>
      <c r="E8" s="1353"/>
      <c r="F8" s="1354" t="str">
        <f>IF(入力表!B11="","入力表に入力して下さい。",入力表!B11)</f>
        <v>入力表に入力して下さい。</v>
      </c>
      <c r="G8" s="1354"/>
      <c r="H8" s="1354"/>
      <c r="I8" s="1354"/>
      <c r="J8" s="1354"/>
      <c r="K8" s="1354"/>
      <c r="L8" s="1354"/>
      <c r="M8" s="1354"/>
      <c r="N8" s="1354"/>
      <c r="O8" s="1354"/>
      <c r="P8" s="1354"/>
      <c r="Q8" s="1354"/>
      <c r="R8" s="1354"/>
      <c r="S8" s="1354"/>
      <c r="T8" s="1354"/>
    </row>
    <row r="9" spans="1:37" ht="21" customHeight="1">
      <c r="A9" s="1353" t="s">
        <v>390</v>
      </c>
      <c r="B9" s="1353"/>
      <c r="C9" s="1353"/>
      <c r="D9" s="1353"/>
      <c r="E9" s="1353"/>
      <c r="F9" s="1355"/>
      <c r="G9" s="1355"/>
      <c r="H9" s="1355"/>
      <c r="I9" s="1355"/>
      <c r="J9" s="1355"/>
      <c r="K9" s="1355"/>
      <c r="L9" s="1355"/>
      <c r="M9" s="1355"/>
      <c r="N9" s="1355"/>
      <c r="O9" s="1355"/>
      <c r="P9" s="1355"/>
      <c r="Q9" s="1355"/>
      <c r="R9" s="1355"/>
      <c r="S9" s="1355"/>
      <c r="T9" s="1355"/>
    </row>
    <row r="10" spans="1:37" ht="21" customHeight="1">
      <c r="A10" s="1356" t="s">
        <v>391</v>
      </c>
      <c r="B10" s="1356"/>
      <c r="C10" s="1356"/>
      <c r="D10" s="1356"/>
      <c r="E10" s="1356"/>
      <c r="F10" s="1357"/>
      <c r="G10" s="1358"/>
      <c r="H10" s="1358"/>
      <c r="I10" s="1358"/>
      <c r="J10" s="1358"/>
      <c r="K10" s="1358"/>
      <c r="L10" s="1358"/>
      <c r="M10" s="1358"/>
      <c r="N10" s="1358"/>
      <c r="O10" s="1358"/>
      <c r="P10" s="1358"/>
      <c r="Q10" s="1358"/>
      <c r="R10" s="1358"/>
      <c r="S10" s="1358"/>
      <c r="T10" s="1359"/>
    </row>
    <row r="11" spans="1:37" ht="21" customHeight="1">
      <c r="A11" s="1353" t="s">
        <v>392</v>
      </c>
      <c r="B11" s="1353"/>
      <c r="C11" s="1353"/>
      <c r="D11" s="1353"/>
      <c r="E11" s="1353"/>
      <c r="F11" s="1352" t="str">
        <f>IF(入力表!B3="","入力表に入力して下さい。",入力表!B3)</f>
        <v>入力表に入力して下さい。</v>
      </c>
      <c r="G11" s="1352"/>
      <c r="H11" s="1352"/>
      <c r="I11" s="1352"/>
      <c r="J11" s="1352"/>
      <c r="K11" s="1352"/>
      <c r="L11" s="1352"/>
      <c r="M11" s="1352"/>
      <c r="N11" s="1352"/>
      <c r="O11" s="1352"/>
      <c r="P11" s="1352"/>
      <c r="Q11" s="1352"/>
      <c r="R11" s="1352"/>
      <c r="S11" s="1352"/>
      <c r="T11" s="1352"/>
    </row>
    <row r="12" spans="1:37" ht="21" customHeight="1">
      <c r="A12" s="1353" t="s">
        <v>325</v>
      </c>
      <c r="B12" s="1353"/>
      <c r="C12" s="1353"/>
      <c r="D12" s="1353"/>
      <c r="E12" s="1353"/>
      <c r="F12" s="1352" t="str">
        <f>IF(入力表!B4="","入力表に入力して下さい。",入力表!B4)</f>
        <v>入力表に入力して下さい。</v>
      </c>
      <c r="G12" s="1352"/>
      <c r="H12" s="1352"/>
      <c r="I12" s="1352"/>
      <c r="J12" s="1352"/>
      <c r="K12" s="1352"/>
      <c r="L12" s="1352"/>
      <c r="M12" s="1352"/>
      <c r="N12" s="1352"/>
      <c r="O12" s="1352"/>
      <c r="P12" s="1352"/>
      <c r="Q12" s="1352"/>
      <c r="R12" s="1352"/>
      <c r="S12" s="1352"/>
      <c r="T12" s="1352"/>
    </row>
    <row r="13" spans="1:37" ht="21" customHeight="1">
      <c r="B13" s="1364" t="s">
        <v>393</v>
      </c>
      <c r="C13" s="1364"/>
      <c r="D13" s="1364"/>
      <c r="E13" s="1364"/>
      <c r="F13" s="1364"/>
      <c r="G13" s="1364"/>
      <c r="H13" s="1364"/>
      <c r="I13" s="1364"/>
      <c r="J13" s="1364"/>
      <c r="K13" s="1364"/>
      <c r="L13" s="1364"/>
      <c r="M13" s="1364"/>
      <c r="N13" s="1364"/>
      <c r="O13" s="1364"/>
      <c r="P13" s="1364"/>
      <c r="Q13" s="1364"/>
      <c r="R13" s="1364"/>
      <c r="S13" s="1364"/>
      <c r="T13" s="1364"/>
      <c r="U13" s="1364"/>
      <c r="V13" s="1364"/>
      <c r="W13" s="1362"/>
      <c r="X13" s="1362"/>
      <c r="Y13" s="1362"/>
      <c r="Z13" s="1362"/>
      <c r="AA13" s="1362"/>
      <c r="AB13" s="1362"/>
      <c r="AC13" s="1362"/>
      <c r="AD13" s="1362"/>
    </row>
    <row r="14" spans="1:37" ht="19.5" customHeight="1">
      <c r="A14" s="909" t="b">
        <v>0</v>
      </c>
      <c r="B14" s="908"/>
      <c r="C14" s="1352" t="s">
        <v>394</v>
      </c>
      <c r="D14" s="1352"/>
      <c r="E14" s="1352"/>
      <c r="F14" s="1352"/>
      <c r="G14" s="1352"/>
      <c r="H14" s="1352"/>
      <c r="I14" s="1352"/>
      <c r="J14" s="1352"/>
      <c r="K14" s="1352"/>
      <c r="L14" s="1352"/>
      <c r="M14" s="1352"/>
      <c r="N14" s="1352"/>
      <c r="O14" s="1352"/>
      <c r="P14" s="1352"/>
      <c r="Q14" s="1352"/>
      <c r="R14" s="1352"/>
      <c r="S14" s="1352"/>
      <c r="T14" s="1352"/>
      <c r="U14" s="1352"/>
      <c r="V14" s="1352"/>
      <c r="W14" s="1363" t="s">
        <v>395</v>
      </c>
      <c r="X14" s="1363"/>
      <c r="Y14" s="1363"/>
      <c r="Z14" s="1363"/>
      <c r="AA14" s="1361" t="s">
        <v>396</v>
      </c>
      <c r="AB14" s="1361"/>
      <c r="AC14" s="1361"/>
      <c r="AD14" s="1361"/>
    </row>
    <row r="15" spans="1:37" ht="19.5" customHeight="1">
      <c r="A15" s="1360" t="b">
        <v>0</v>
      </c>
      <c r="B15" s="1365"/>
      <c r="C15" s="1352" t="s">
        <v>397</v>
      </c>
      <c r="D15" s="1352"/>
      <c r="E15" s="1352"/>
      <c r="F15" s="1352"/>
      <c r="G15" s="1352"/>
      <c r="H15" s="1352"/>
      <c r="I15" s="1352"/>
      <c r="J15" s="1352"/>
      <c r="K15" s="1352"/>
      <c r="L15" s="1352"/>
      <c r="M15" s="1352"/>
      <c r="N15" s="1352"/>
      <c r="O15" s="1352"/>
      <c r="P15" s="1352"/>
      <c r="Q15" s="1352"/>
      <c r="R15" s="1352"/>
      <c r="S15" s="1352"/>
      <c r="T15" s="1352"/>
      <c r="U15" s="1352"/>
      <c r="V15" s="1352"/>
      <c r="W15" s="1367" t="s">
        <v>398</v>
      </c>
      <c r="X15" s="1368"/>
      <c r="Y15" s="1368"/>
      <c r="Z15" s="1369"/>
      <c r="AA15" s="1367" t="s">
        <v>399</v>
      </c>
      <c r="AB15" s="1368"/>
      <c r="AC15" s="1368"/>
      <c r="AD15" s="1369"/>
    </row>
    <row r="16" spans="1:37" ht="19.5" customHeight="1">
      <c r="A16" s="1360"/>
      <c r="B16" s="1366"/>
      <c r="C16" s="1352" t="s">
        <v>400</v>
      </c>
      <c r="D16" s="1352"/>
      <c r="E16" s="1352"/>
      <c r="F16" s="1352"/>
      <c r="G16" s="1352"/>
      <c r="H16" s="1352"/>
      <c r="I16" s="1352"/>
      <c r="J16" s="1352"/>
      <c r="K16" s="1352"/>
      <c r="L16" s="1352"/>
      <c r="M16" s="1352"/>
      <c r="N16" s="1352"/>
      <c r="O16" s="1352"/>
      <c r="P16" s="1352"/>
      <c r="Q16" s="1352"/>
      <c r="R16" s="1352"/>
      <c r="S16" s="1352"/>
      <c r="T16" s="1352"/>
      <c r="U16" s="1352"/>
      <c r="V16" s="1352"/>
      <c r="W16" s="1370"/>
      <c r="X16" s="1371"/>
      <c r="Y16" s="1371"/>
      <c r="Z16" s="1372"/>
      <c r="AA16" s="1370"/>
      <c r="AB16" s="1371"/>
      <c r="AC16" s="1371"/>
      <c r="AD16" s="1372"/>
    </row>
    <row r="17" spans="1:30" ht="19.5" customHeight="1">
      <c r="A17" s="909" t="b">
        <v>0</v>
      </c>
      <c r="B17" s="908"/>
      <c r="C17" s="1352" t="s">
        <v>401</v>
      </c>
      <c r="D17" s="1352"/>
      <c r="E17" s="1352"/>
      <c r="F17" s="1352"/>
      <c r="G17" s="1352"/>
      <c r="H17" s="1352"/>
      <c r="I17" s="1352"/>
      <c r="J17" s="1352"/>
      <c r="K17" s="1352"/>
      <c r="L17" s="1352"/>
      <c r="M17" s="1352"/>
      <c r="N17" s="1352"/>
      <c r="O17" s="1352"/>
      <c r="P17" s="1352"/>
      <c r="Q17" s="1352"/>
      <c r="R17" s="1352"/>
      <c r="S17" s="1352"/>
      <c r="T17" s="1352"/>
      <c r="U17" s="1352"/>
      <c r="V17" s="1352"/>
      <c r="W17" s="1361" t="s">
        <v>402</v>
      </c>
      <c r="X17" s="1361"/>
      <c r="Y17" s="1361"/>
      <c r="Z17" s="1361"/>
      <c r="AA17" s="1361" t="s">
        <v>403</v>
      </c>
      <c r="AB17" s="1361"/>
      <c r="AC17" s="1361"/>
      <c r="AD17" s="1361"/>
    </row>
    <row r="18" spans="1:30">
      <c r="A18" s="305"/>
    </row>
    <row r="19" spans="1:30">
      <c r="A19" s="305" t="b">
        <f>IF(OR(A15=TRUE,A16=TRUE),TRUE,FALSE)</f>
        <v>0</v>
      </c>
      <c r="B19" s="306" t="s">
        <v>404</v>
      </c>
    </row>
  </sheetData>
  <sheetProtection selectLockedCells="1"/>
  <mergeCells count="33">
    <mergeCell ref="A6:E6"/>
    <mergeCell ref="F6:T6"/>
    <mergeCell ref="A7:E7"/>
    <mergeCell ref="F7:T7"/>
    <mergeCell ref="C17:V17"/>
    <mergeCell ref="W17:Z17"/>
    <mergeCell ref="AA17:AD17"/>
    <mergeCell ref="AA13:AD13"/>
    <mergeCell ref="C14:V14"/>
    <mergeCell ref="W14:Z14"/>
    <mergeCell ref="AA14:AD14"/>
    <mergeCell ref="C15:V15"/>
    <mergeCell ref="B13:V13"/>
    <mergeCell ref="W13:Z13"/>
    <mergeCell ref="B15:B16"/>
    <mergeCell ref="W15:Z16"/>
    <mergeCell ref="AA15:AD16"/>
    <mergeCell ref="AG5:AK5"/>
    <mergeCell ref="AG4:AJ4"/>
    <mergeCell ref="C16:V16"/>
    <mergeCell ref="A11:E11"/>
    <mergeCell ref="F11:T11"/>
    <mergeCell ref="A12:E12"/>
    <mergeCell ref="F12:T12"/>
    <mergeCell ref="A8:E8"/>
    <mergeCell ref="F8:T8"/>
    <mergeCell ref="A9:E9"/>
    <mergeCell ref="F9:T9"/>
    <mergeCell ref="A10:E10"/>
    <mergeCell ref="F10:T10"/>
    <mergeCell ref="A5:E5"/>
    <mergeCell ref="A15:A16"/>
    <mergeCell ref="F5:T5"/>
  </mergeCells>
  <phoneticPr fontId="9"/>
  <conditionalFormatting sqref="F5:T12">
    <cfRule type="containsBlanks" dxfId="2146" priority="1">
      <formula>LEN(TRIM(F5))=0</formula>
    </cfRule>
  </conditionalFormatting>
  <dataValidations count="5">
    <dataValidation imeMode="off" operator="greaterThan" allowBlank="1" showInputMessage="1" showErrorMessage="1" sqref="WVN983050:WWB983050 JB10:JP10 SX10:TL10 ACT10:ADH10 AMP10:AND10 AWL10:AWZ10 BGH10:BGV10 BQD10:BQR10 BZZ10:CAN10 CJV10:CKJ10 CTR10:CUF10 DDN10:DEB10 DNJ10:DNX10 DXF10:DXT10 EHB10:EHP10 EQX10:ERL10 FAT10:FBH10 FKP10:FLD10 FUL10:FUZ10 GEH10:GEV10 GOD10:GOR10 GXZ10:GYN10 HHV10:HIJ10 HRR10:HSF10 IBN10:ICB10 ILJ10:ILX10 IVF10:IVT10 JFB10:JFP10 JOX10:JPL10 JYT10:JZH10 KIP10:KJD10 KSL10:KSZ10 LCH10:LCV10 LMD10:LMR10 LVZ10:LWN10 MFV10:MGJ10 MPR10:MQF10 MZN10:NAB10 NJJ10:NJX10 NTF10:NTT10 ODB10:ODP10 OMX10:ONL10 OWT10:OXH10 PGP10:PHD10 PQL10:PQZ10 QAH10:QAV10 QKD10:QKR10 QTZ10:QUN10 RDV10:REJ10 RNR10:ROF10 RXN10:RYB10 SHJ10:SHX10 SRF10:SRT10 TBB10:TBP10 TKX10:TLL10 TUT10:TVH10 UEP10:UFD10 UOL10:UOZ10 UYH10:UYV10 VID10:VIR10 VRZ10:VSN10 WBV10:WCJ10 WLR10:WMF10 WVN10:WWB10 F65546:T65546 JB65546:JP65546 SX65546:TL65546 ACT65546:ADH65546 AMP65546:AND65546 AWL65546:AWZ65546 BGH65546:BGV65546 BQD65546:BQR65546 BZZ65546:CAN65546 CJV65546:CKJ65546 CTR65546:CUF65546 DDN65546:DEB65546 DNJ65546:DNX65546 DXF65546:DXT65546 EHB65546:EHP65546 EQX65546:ERL65546 FAT65546:FBH65546 FKP65546:FLD65546 FUL65546:FUZ65546 GEH65546:GEV65546 GOD65546:GOR65546 GXZ65546:GYN65546 HHV65546:HIJ65546 HRR65546:HSF65546 IBN65546:ICB65546 ILJ65546:ILX65546 IVF65546:IVT65546 JFB65546:JFP65546 JOX65546:JPL65546 JYT65546:JZH65546 KIP65546:KJD65546 KSL65546:KSZ65546 LCH65546:LCV65546 LMD65546:LMR65546 LVZ65546:LWN65546 MFV65546:MGJ65546 MPR65546:MQF65546 MZN65546:NAB65546 NJJ65546:NJX65546 NTF65546:NTT65546 ODB65546:ODP65546 OMX65546:ONL65546 OWT65546:OXH65546 PGP65546:PHD65546 PQL65546:PQZ65546 QAH65546:QAV65546 QKD65546:QKR65546 QTZ65546:QUN65546 RDV65546:REJ65546 RNR65546:ROF65546 RXN65546:RYB65546 SHJ65546:SHX65546 SRF65546:SRT65546 TBB65546:TBP65546 TKX65546:TLL65546 TUT65546:TVH65546 UEP65546:UFD65546 UOL65546:UOZ65546 UYH65546:UYV65546 VID65546:VIR65546 VRZ65546:VSN65546 WBV65546:WCJ65546 WLR65546:WMF65546 WVN65546:WWB65546 F131082:T131082 JB131082:JP131082 SX131082:TL131082 ACT131082:ADH131082 AMP131082:AND131082 AWL131082:AWZ131082 BGH131082:BGV131082 BQD131082:BQR131082 BZZ131082:CAN131082 CJV131082:CKJ131082 CTR131082:CUF131082 DDN131082:DEB131082 DNJ131082:DNX131082 DXF131082:DXT131082 EHB131082:EHP131082 EQX131082:ERL131082 FAT131082:FBH131082 FKP131082:FLD131082 FUL131082:FUZ131082 GEH131082:GEV131082 GOD131082:GOR131082 GXZ131082:GYN131082 HHV131082:HIJ131082 HRR131082:HSF131082 IBN131082:ICB131082 ILJ131082:ILX131082 IVF131082:IVT131082 JFB131082:JFP131082 JOX131082:JPL131082 JYT131082:JZH131082 KIP131082:KJD131082 KSL131082:KSZ131082 LCH131082:LCV131082 LMD131082:LMR131082 LVZ131082:LWN131082 MFV131082:MGJ131082 MPR131082:MQF131082 MZN131082:NAB131082 NJJ131082:NJX131082 NTF131082:NTT131082 ODB131082:ODP131082 OMX131082:ONL131082 OWT131082:OXH131082 PGP131082:PHD131082 PQL131082:PQZ131082 QAH131082:QAV131082 QKD131082:QKR131082 QTZ131082:QUN131082 RDV131082:REJ131082 RNR131082:ROF131082 RXN131082:RYB131082 SHJ131082:SHX131082 SRF131082:SRT131082 TBB131082:TBP131082 TKX131082:TLL131082 TUT131082:TVH131082 UEP131082:UFD131082 UOL131082:UOZ131082 UYH131082:UYV131082 VID131082:VIR131082 VRZ131082:VSN131082 WBV131082:WCJ131082 WLR131082:WMF131082 WVN131082:WWB131082 F196618:T196618 JB196618:JP196618 SX196618:TL196618 ACT196618:ADH196618 AMP196618:AND196618 AWL196618:AWZ196618 BGH196618:BGV196618 BQD196618:BQR196618 BZZ196618:CAN196618 CJV196618:CKJ196618 CTR196618:CUF196618 DDN196618:DEB196618 DNJ196618:DNX196618 DXF196618:DXT196618 EHB196618:EHP196618 EQX196618:ERL196618 FAT196618:FBH196618 FKP196618:FLD196618 FUL196618:FUZ196618 GEH196618:GEV196618 GOD196618:GOR196618 GXZ196618:GYN196618 HHV196618:HIJ196618 HRR196618:HSF196618 IBN196618:ICB196618 ILJ196618:ILX196618 IVF196618:IVT196618 JFB196618:JFP196618 JOX196618:JPL196618 JYT196618:JZH196618 KIP196618:KJD196618 KSL196618:KSZ196618 LCH196618:LCV196618 LMD196618:LMR196618 LVZ196618:LWN196618 MFV196618:MGJ196618 MPR196618:MQF196618 MZN196618:NAB196618 NJJ196618:NJX196618 NTF196618:NTT196618 ODB196618:ODP196618 OMX196618:ONL196618 OWT196618:OXH196618 PGP196618:PHD196618 PQL196618:PQZ196618 QAH196618:QAV196618 QKD196618:QKR196618 QTZ196618:QUN196618 RDV196618:REJ196618 RNR196618:ROF196618 RXN196618:RYB196618 SHJ196618:SHX196618 SRF196618:SRT196618 TBB196618:TBP196618 TKX196618:TLL196618 TUT196618:TVH196618 UEP196618:UFD196618 UOL196618:UOZ196618 UYH196618:UYV196618 VID196618:VIR196618 VRZ196618:VSN196618 WBV196618:WCJ196618 WLR196618:WMF196618 WVN196618:WWB196618 F262154:T262154 JB262154:JP262154 SX262154:TL262154 ACT262154:ADH262154 AMP262154:AND262154 AWL262154:AWZ262154 BGH262154:BGV262154 BQD262154:BQR262154 BZZ262154:CAN262154 CJV262154:CKJ262154 CTR262154:CUF262154 DDN262154:DEB262154 DNJ262154:DNX262154 DXF262154:DXT262154 EHB262154:EHP262154 EQX262154:ERL262154 FAT262154:FBH262154 FKP262154:FLD262154 FUL262154:FUZ262154 GEH262154:GEV262154 GOD262154:GOR262154 GXZ262154:GYN262154 HHV262154:HIJ262154 HRR262154:HSF262154 IBN262154:ICB262154 ILJ262154:ILX262154 IVF262154:IVT262154 JFB262154:JFP262154 JOX262154:JPL262154 JYT262154:JZH262154 KIP262154:KJD262154 KSL262154:KSZ262154 LCH262154:LCV262154 LMD262154:LMR262154 LVZ262154:LWN262154 MFV262154:MGJ262154 MPR262154:MQF262154 MZN262154:NAB262154 NJJ262154:NJX262154 NTF262154:NTT262154 ODB262154:ODP262154 OMX262154:ONL262154 OWT262154:OXH262154 PGP262154:PHD262154 PQL262154:PQZ262154 QAH262154:QAV262154 QKD262154:QKR262154 QTZ262154:QUN262154 RDV262154:REJ262154 RNR262154:ROF262154 RXN262154:RYB262154 SHJ262154:SHX262154 SRF262154:SRT262154 TBB262154:TBP262154 TKX262154:TLL262154 TUT262154:TVH262154 UEP262154:UFD262154 UOL262154:UOZ262154 UYH262154:UYV262154 VID262154:VIR262154 VRZ262154:VSN262154 WBV262154:WCJ262154 WLR262154:WMF262154 WVN262154:WWB262154 F327690:T327690 JB327690:JP327690 SX327690:TL327690 ACT327690:ADH327690 AMP327690:AND327690 AWL327690:AWZ327690 BGH327690:BGV327690 BQD327690:BQR327690 BZZ327690:CAN327690 CJV327690:CKJ327690 CTR327690:CUF327690 DDN327690:DEB327690 DNJ327690:DNX327690 DXF327690:DXT327690 EHB327690:EHP327690 EQX327690:ERL327690 FAT327690:FBH327690 FKP327690:FLD327690 FUL327690:FUZ327690 GEH327690:GEV327690 GOD327690:GOR327690 GXZ327690:GYN327690 HHV327690:HIJ327690 HRR327690:HSF327690 IBN327690:ICB327690 ILJ327690:ILX327690 IVF327690:IVT327690 JFB327690:JFP327690 JOX327690:JPL327690 JYT327690:JZH327690 KIP327690:KJD327690 KSL327690:KSZ327690 LCH327690:LCV327690 LMD327690:LMR327690 LVZ327690:LWN327690 MFV327690:MGJ327690 MPR327690:MQF327690 MZN327690:NAB327690 NJJ327690:NJX327690 NTF327690:NTT327690 ODB327690:ODP327690 OMX327690:ONL327690 OWT327690:OXH327690 PGP327690:PHD327690 PQL327690:PQZ327690 QAH327690:QAV327690 QKD327690:QKR327690 QTZ327690:QUN327690 RDV327690:REJ327690 RNR327690:ROF327690 RXN327690:RYB327690 SHJ327690:SHX327690 SRF327690:SRT327690 TBB327690:TBP327690 TKX327690:TLL327690 TUT327690:TVH327690 UEP327690:UFD327690 UOL327690:UOZ327690 UYH327690:UYV327690 VID327690:VIR327690 VRZ327690:VSN327690 WBV327690:WCJ327690 WLR327690:WMF327690 WVN327690:WWB327690 F393226:T393226 JB393226:JP393226 SX393226:TL393226 ACT393226:ADH393226 AMP393226:AND393226 AWL393226:AWZ393226 BGH393226:BGV393226 BQD393226:BQR393226 BZZ393226:CAN393226 CJV393226:CKJ393226 CTR393226:CUF393226 DDN393226:DEB393226 DNJ393226:DNX393226 DXF393226:DXT393226 EHB393226:EHP393226 EQX393226:ERL393226 FAT393226:FBH393226 FKP393226:FLD393226 FUL393226:FUZ393226 GEH393226:GEV393226 GOD393226:GOR393226 GXZ393226:GYN393226 HHV393226:HIJ393226 HRR393226:HSF393226 IBN393226:ICB393226 ILJ393226:ILX393226 IVF393226:IVT393226 JFB393226:JFP393226 JOX393226:JPL393226 JYT393226:JZH393226 KIP393226:KJD393226 KSL393226:KSZ393226 LCH393226:LCV393226 LMD393226:LMR393226 LVZ393226:LWN393226 MFV393226:MGJ393226 MPR393226:MQF393226 MZN393226:NAB393226 NJJ393226:NJX393226 NTF393226:NTT393226 ODB393226:ODP393226 OMX393226:ONL393226 OWT393226:OXH393226 PGP393226:PHD393226 PQL393226:PQZ393226 QAH393226:QAV393226 QKD393226:QKR393226 QTZ393226:QUN393226 RDV393226:REJ393226 RNR393226:ROF393226 RXN393226:RYB393226 SHJ393226:SHX393226 SRF393226:SRT393226 TBB393226:TBP393226 TKX393226:TLL393226 TUT393226:TVH393226 UEP393226:UFD393226 UOL393226:UOZ393226 UYH393226:UYV393226 VID393226:VIR393226 VRZ393226:VSN393226 WBV393226:WCJ393226 WLR393226:WMF393226 WVN393226:WWB393226 F458762:T458762 JB458762:JP458762 SX458762:TL458762 ACT458762:ADH458762 AMP458762:AND458762 AWL458762:AWZ458762 BGH458762:BGV458762 BQD458762:BQR458762 BZZ458762:CAN458762 CJV458762:CKJ458762 CTR458762:CUF458762 DDN458762:DEB458762 DNJ458762:DNX458762 DXF458762:DXT458762 EHB458762:EHP458762 EQX458762:ERL458762 FAT458762:FBH458762 FKP458762:FLD458762 FUL458762:FUZ458762 GEH458762:GEV458762 GOD458762:GOR458762 GXZ458762:GYN458762 HHV458762:HIJ458762 HRR458762:HSF458762 IBN458762:ICB458762 ILJ458762:ILX458762 IVF458762:IVT458762 JFB458762:JFP458762 JOX458762:JPL458762 JYT458762:JZH458762 KIP458762:KJD458762 KSL458762:KSZ458762 LCH458762:LCV458762 LMD458762:LMR458762 LVZ458762:LWN458762 MFV458762:MGJ458762 MPR458762:MQF458762 MZN458762:NAB458762 NJJ458762:NJX458762 NTF458762:NTT458762 ODB458762:ODP458762 OMX458762:ONL458762 OWT458762:OXH458762 PGP458762:PHD458762 PQL458762:PQZ458762 QAH458762:QAV458762 QKD458762:QKR458762 QTZ458762:QUN458762 RDV458762:REJ458762 RNR458762:ROF458762 RXN458762:RYB458762 SHJ458762:SHX458762 SRF458762:SRT458762 TBB458762:TBP458762 TKX458762:TLL458762 TUT458762:TVH458762 UEP458762:UFD458762 UOL458762:UOZ458762 UYH458762:UYV458762 VID458762:VIR458762 VRZ458762:VSN458762 WBV458762:WCJ458762 WLR458762:WMF458762 WVN458762:WWB458762 F524298:T524298 JB524298:JP524298 SX524298:TL524298 ACT524298:ADH524298 AMP524298:AND524298 AWL524298:AWZ524298 BGH524298:BGV524298 BQD524298:BQR524298 BZZ524298:CAN524298 CJV524298:CKJ524298 CTR524298:CUF524298 DDN524298:DEB524298 DNJ524298:DNX524298 DXF524298:DXT524298 EHB524298:EHP524298 EQX524298:ERL524298 FAT524298:FBH524298 FKP524298:FLD524298 FUL524298:FUZ524298 GEH524298:GEV524298 GOD524298:GOR524298 GXZ524298:GYN524298 HHV524298:HIJ524298 HRR524298:HSF524298 IBN524298:ICB524298 ILJ524298:ILX524298 IVF524298:IVT524298 JFB524298:JFP524298 JOX524298:JPL524298 JYT524298:JZH524298 KIP524298:KJD524298 KSL524298:KSZ524298 LCH524298:LCV524298 LMD524298:LMR524298 LVZ524298:LWN524298 MFV524298:MGJ524298 MPR524298:MQF524298 MZN524298:NAB524298 NJJ524298:NJX524298 NTF524298:NTT524298 ODB524298:ODP524298 OMX524298:ONL524298 OWT524298:OXH524298 PGP524298:PHD524298 PQL524298:PQZ524298 QAH524298:QAV524298 QKD524298:QKR524298 QTZ524298:QUN524298 RDV524298:REJ524298 RNR524298:ROF524298 RXN524298:RYB524298 SHJ524298:SHX524298 SRF524298:SRT524298 TBB524298:TBP524298 TKX524298:TLL524298 TUT524298:TVH524298 UEP524298:UFD524298 UOL524298:UOZ524298 UYH524298:UYV524298 VID524298:VIR524298 VRZ524298:VSN524298 WBV524298:WCJ524298 WLR524298:WMF524298 WVN524298:WWB524298 F589834:T589834 JB589834:JP589834 SX589834:TL589834 ACT589834:ADH589834 AMP589834:AND589834 AWL589834:AWZ589834 BGH589834:BGV589834 BQD589834:BQR589834 BZZ589834:CAN589834 CJV589834:CKJ589834 CTR589834:CUF589834 DDN589834:DEB589834 DNJ589834:DNX589834 DXF589834:DXT589834 EHB589834:EHP589834 EQX589834:ERL589834 FAT589834:FBH589834 FKP589834:FLD589834 FUL589834:FUZ589834 GEH589834:GEV589834 GOD589834:GOR589834 GXZ589834:GYN589834 HHV589834:HIJ589834 HRR589834:HSF589834 IBN589834:ICB589834 ILJ589834:ILX589834 IVF589834:IVT589834 JFB589834:JFP589834 JOX589834:JPL589834 JYT589834:JZH589834 KIP589834:KJD589834 KSL589834:KSZ589834 LCH589834:LCV589834 LMD589834:LMR589834 LVZ589834:LWN589834 MFV589834:MGJ589834 MPR589834:MQF589834 MZN589834:NAB589834 NJJ589834:NJX589834 NTF589834:NTT589834 ODB589834:ODP589834 OMX589834:ONL589834 OWT589834:OXH589834 PGP589834:PHD589834 PQL589834:PQZ589834 QAH589834:QAV589834 QKD589834:QKR589834 QTZ589834:QUN589834 RDV589834:REJ589834 RNR589834:ROF589834 RXN589834:RYB589834 SHJ589834:SHX589834 SRF589834:SRT589834 TBB589834:TBP589834 TKX589834:TLL589834 TUT589834:TVH589834 UEP589834:UFD589834 UOL589834:UOZ589834 UYH589834:UYV589834 VID589834:VIR589834 VRZ589834:VSN589834 WBV589834:WCJ589834 WLR589834:WMF589834 WVN589834:WWB589834 F655370:T655370 JB655370:JP655370 SX655370:TL655370 ACT655370:ADH655370 AMP655370:AND655370 AWL655370:AWZ655370 BGH655370:BGV655370 BQD655370:BQR655370 BZZ655370:CAN655370 CJV655370:CKJ655370 CTR655370:CUF655370 DDN655370:DEB655370 DNJ655370:DNX655370 DXF655370:DXT655370 EHB655370:EHP655370 EQX655370:ERL655370 FAT655370:FBH655370 FKP655370:FLD655370 FUL655370:FUZ655370 GEH655370:GEV655370 GOD655370:GOR655370 GXZ655370:GYN655370 HHV655370:HIJ655370 HRR655370:HSF655370 IBN655370:ICB655370 ILJ655370:ILX655370 IVF655370:IVT655370 JFB655370:JFP655370 JOX655370:JPL655370 JYT655370:JZH655370 KIP655370:KJD655370 KSL655370:KSZ655370 LCH655370:LCV655370 LMD655370:LMR655370 LVZ655370:LWN655370 MFV655370:MGJ655370 MPR655370:MQF655370 MZN655370:NAB655370 NJJ655370:NJX655370 NTF655370:NTT655370 ODB655370:ODP655370 OMX655370:ONL655370 OWT655370:OXH655370 PGP655370:PHD655370 PQL655370:PQZ655370 QAH655370:QAV655370 QKD655370:QKR655370 QTZ655370:QUN655370 RDV655370:REJ655370 RNR655370:ROF655370 RXN655370:RYB655370 SHJ655370:SHX655370 SRF655370:SRT655370 TBB655370:TBP655370 TKX655370:TLL655370 TUT655370:TVH655370 UEP655370:UFD655370 UOL655370:UOZ655370 UYH655370:UYV655370 VID655370:VIR655370 VRZ655370:VSN655370 WBV655370:WCJ655370 WLR655370:WMF655370 WVN655370:WWB655370 F720906:T720906 JB720906:JP720906 SX720906:TL720906 ACT720906:ADH720906 AMP720906:AND720906 AWL720906:AWZ720906 BGH720906:BGV720906 BQD720906:BQR720906 BZZ720906:CAN720906 CJV720906:CKJ720906 CTR720906:CUF720906 DDN720906:DEB720906 DNJ720906:DNX720906 DXF720906:DXT720906 EHB720906:EHP720906 EQX720906:ERL720906 FAT720906:FBH720906 FKP720906:FLD720906 FUL720906:FUZ720906 GEH720906:GEV720906 GOD720906:GOR720906 GXZ720906:GYN720906 HHV720906:HIJ720906 HRR720906:HSF720906 IBN720906:ICB720906 ILJ720906:ILX720906 IVF720906:IVT720906 JFB720906:JFP720906 JOX720906:JPL720906 JYT720906:JZH720906 KIP720906:KJD720906 KSL720906:KSZ720906 LCH720906:LCV720906 LMD720906:LMR720906 LVZ720906:LWN720906 MFV720906:MGJ720906 MPR720906:MQF720906 MZN720906:NAB720906 NJJ720906:NJX720906 NTF720906:NTT720906 ODB720906:ODP720906 OMX720906:ONL720906 OWT720906:OXH720906 PGP720906:PHD720906 PQL720906:PQZ720906 QAH720906:QAV720906 QKD720906:QKR720906 QTZ720906:QUN720906 RDV720906:REJ720906 RNR720906:ROF720906 RXN720906:RYB720906 SHJ720906:SHX720906 SRF720906:SRT720906 TBB720906:TBP720906 TKX720906:TLL720906 TUT720906:TVH720906 UEP720906:UFD720906 UOL720906:UOZ720906 UYH720906:UYV720906 VID720906:VIR720906 VRZ720906:VSN720906 WBV720906:WCJ720906 WLR720906:WMF720906 WVN720906:WWB720906 F786442:T786442 JB786442:JP786442 SX786442:TL786442 ACT786442:ADH786442 AMP786442:AND786442 AWL786442:AWZ786442 BGH786442:BGV786442 BQD786442:BQR786442 BZZ786442:CAN786442 CJV786442:CKJ786442 CTR786442:CUF786442 DDN786442:DEB786442 DNJ786442:DNX786442 DXF786442:DXT786442 EHB786442:EHP786442 EQX786442:ERL786442 FAT786442:FBH786442 FKP786442:FLD786442 FUL786442:FUZ786442 GEH786442:GEV786442 GOD786442:GOR786442 GXZ786442:GYN786442 HHV786442:HIJ786442 HRR786442:HSF786442 IBN786442:ICB786442 ILJ786442:ILX786442 IVF786442:IVT786442 JFB786442:JFP786442 JOX786442:JPL786442 JYT786442:JZH786442 KIP786442:KJD786442 KSL786442:KSZ786442 LCH786442:LCV786442 LMD786442:LMR786442 LVZ786442:LWN786442 MFV786442:MGJ786442 MPR786442:MQF786442 MZN786442:NAB786442 NJJ786442:NJX786442 NTF786442:NTT786442 ODB786442:ODP786442 OMX786442:ONL786442 OWT786442:OXH786442 PGP786442:PHD786442 PQL786442:PQZ786442 QAH786442:QAV786442 QKD786442:QKR786442 QTZ786442:QUN786442 RDV786442:REJ786442 RNR786442:ROF786442 RXN786442:RYB786442 SHJ786442:SHX786442 SRF786442:SRT786442 TBB786442:TBP786442 TKX786442:TLL786442 TUT786442:TVH786442 UEP786442:UFD786442 UOL786442:UOZ786442 UYH786442:UYV786442 VID786442:VIR786442 VRZ786442:VSN786442 WBV786442:WCJ786442 WLR786442:WMF786442 WVN786442:WWB786442 F851978:T851978 JB851978:JP851978 SX851978:TL851978 ACT851978:ADH851978 AMP851978:AND851978 AWL851978:AWZ851978 BGH851978:BGV851978 BQD851978:BQR851978 BZZ851978:CAN851978 CJV851978:CKJ851978 CTR851978:CUF851978 DDN851978:DEB851978 DNJ851978:DNX851978 DXF851978:DXT851978 EHB851978:EHP851978 EQX851978:ERL851978 FAT851978:FBH851978 FKP851978:FLD851978 FUL851978:FUZ851978 GEH851978:GEV851978 GOD851978:GOR851978 GXZ851978:GYN851978 HHV851978:HIJ851978 HRR851978:HSF851978 IBN851978:ICB851978 ILJ851978:ILX851978 IVF851978:IVT851978 JFB851978:JFP851978 JOX851978:JPL851978 JYT851978:JZH851978 KIP851978:KJD851978 KSL851978:KSZ851978 LCH851978:LCV851978 LMD851978:LMR851978 LVZ851978:LWN851978 MFV851978:MGJ851978 MPR851978:MQF851978 MZN851978:NAB851978 NJJ851978:NJX851978 NTF851978:NTT851978 ODB851978:ODP851978 OMX851978:ONL851978 OWT851978:OXH851978 PGP851978:PHD851978 PQL851978:PQZ851978 QAH851978:QAV851978 QKD851978:QKR851978 QTZ851978:QUN851978 RDV851978:REJ851978 RNR851978:ROF851978 RXN851978:RYB851978 SHJ851978:SHX851978 SRF851978:SRT851978 TBB851978:TBP851978 TKX851978:TLL851978 TUT851978:TVH851978 UEP851978:UFD851978 UOL851978:UOZ851978 UYH851978:UYV851978 VID851978:VIR851978 VRZ851978:VSN851978 WBV851978:WCJ851978 WLR851978:WMF851978 WVN851978:WWB851978 F917514:T917514 JB917514:JP917514 SX917514:TL917514 ACT917514:ADH917514 AMP917514:AND917514 AWL917514:AWZ917514 BGH917514:BGV917514 BQD917514:BQR917514 BZZ917514:CAN917514 CJV917514:CKJ917514 CTR917514:CUF917514 DDN917514:DEB917514 DNJ917514:DNX917514 DXF917514:DXT917514 EHB917514:EHP917514 EQX917514:ERL917514 FAT917514:FBH917514 FKP917514:FLD917514 FUL917514:FUZ917514 GEH917514:GEV917514 GOD917514:GOR917514 GXZ917514:GYN917514 HHV917514:HIJ917514 HRR917514:HSF917514 IBN917514:ICB917514 ILJ917514:ILX917514 IVF917514:IVT917514 JFB917514:JFP917514 JOX917514:JPL917514 JYT917514:JZH917514 KIP917514:KJD917514 KSL917514:KSZ917514 LCH917514:LCV917514 LMD917514:LMR917514 LVZ917514:LWN917514 MFV917514:MGJ917514 MPR917514:MQF917514 MZN917514:NAB917514 NJJ917514:NJX917514 NTF917514:NTT917514 ODB917514:ODP917514 OMX917514:ONL917514 OWT917514:OXH917514 PGP917514:PHD917514 PQL917514:PQZ917514 QAH917514:QAV917514 QKD917514:QKR917514 QTZ917514:QUN917514 RDV917514:REJ917514 RNR917514:ROF917514 RXN917514:RYB917514 SHJ917514:SHX917514 SRF917514:SRT917514 TBB917514:TBP917514 TKX917514:TLL917514 TUT917514:TVH917514 UEP917514:UFD917514 UOL917514:UOZ917514 UYH917514:UYV917514 VID917514:VIR917514 VRZ917514:VSN917514 WBV917514:WCJ917514 WLR917514:WMF917514 WVN917514:WWB917514 F983050:T983050 JB983050:JP983050 SX983050:TL983050 ACT983050:ADH983050 AMP983050:AND983050 AWL983050:AWZ983050 BGH983050:BGV983050 BQD983050:BQR983050 BZZ983050:CAN983050 CJV983050:CKJ983050 CTR983050:CUF983050 DDN983050:DEB983050 DNJ983050:DNX983050 DXF983050:DXT983050 EHB983050:EHP983050 EQX983050:ERL983050 FAT983050:FBH983050 FKP983050:FLD983050 FUL983050:FUZ983050 GEH983050:GEV983050 GOD983050:GOR983050 GXZ983050:GYN983050 HHV983050:HIJ983050 HRR983050:HSF983050 IBN983050:ICB983050 ILJ983050:ILX983050 IVF983050:IVT983050 JFB983050:JFP983050 JOX983050:JPL983050 JYT983050:JZH983050 KIP983050:KJD983050 KSL983050:KSZ983050 LCH983050:LCV983050 LMD983050:LMR983050 LVZ983050:LWN983050 MFV983050:MGJ983050 MPR983050:MQF983050 MZN983050:NAB983050 NJJ983050:NJX983050 NTF983050:NTT983050 ODB983050:ODP983050 OMX983050:ONL983050 OWT983050:OXH983050 PGP983050:PHD983050 PQL983050:PQZ983050 QAH983050:QAV983050 QKD983050:QKR983050 QTZ983050:QUN983050 RDV983050:REJ983050 RNR983050:ROF983050 RXN983050:RYB983050 SHJ983050:SHX983050 SRF983050:SRT983050 TBB983050:TBP983050 TKX983050:TLL983050 TUT983050:TVH983050 UEP983050:UFD983050 UOL983050:UOZ983050 UYH983050:UYV983050 VID983050:VIR983050 VRZ983050:VSN983050 WBV983050:WCJ983050 WLR983050:WMF983050" xr:uid="{00000000-0002-0000-0200-000000000000}"/>
    <dataValidation imeMode="off" allowBlank="1" showInputMessage="1" showErrorMessage="1" sqref="WVN983049:WWB983049 JB7:JP7 SX7:TL7 ACT7:ADH7 AMP7:AND7 AWL7:AWZ7 BGH7:BGV7 BQD7:BQR7 BZZ7:CAN7 CJV7:CKJ7 CTR7:CUF7 DDN7:DEB7 DNJ7:DNX7 DXF7:DXT7 EHB7:EHP7 EQX7:ERL7 FAT7:FBH7 FKP7:FLD7 FUL7:FUZ7 GEH7:GEV7 GOD7:GOR7 GXZ7:GYN7 HHV7:HIJ7 HRR7:HSF7 IBN7:ICB7 ILJ7:ILX7 IVF7:IVT7 JFB7:JFP7 JOX7:JPL7 JYT7:JZH7 KIP7:KJD7 KSL7:KSZ7 LCH7:LCV7 LMD7:LMR7 LVZ7:LWN7 MFV7:MGJ7 MPR7:MQF7 MZN7:NAB7 NJJ7:NJX7 NTF7:NTT7 ODB7:ODP7 OMX7:ONL7 OWT7:OXH7 PGP7:PHD7 PQL7:PQZ7 QAH7:QAV7 QKD7:QKR7 QTZ7:QUN7 RDV7:REJ7 RNR7:ROF7 RXN7:RYB7 SHJ7:SHX7 SRF7:SRT7 TBB7:TBP7 TKX7:TLL7 TUT7:TVH7 UEP7:UFD7 UOL7:UOZ7 UYH7:UYV7 VID7:VIR7 VRZ7:VSN7 WBV7:WCJ7 WLR7:WMF7 WVN7:WWB7 F65543:T65543 JB65543:JP65543 SX65543:TL65543 ACT65543:ADH65543 AMP65543:AND65543 AWL65543:AWZ65543 BGH65543:BGV65543 BQD65543:BQR65543 BZZ65543:CAN65543 CJV65543:CKJ65543 CTR65543:CUF65543 DDN65543:DEB65543 DNJ65543:DNX65543 DXF65543:DXT65543 EHB65543:EHP65543 EQX65543:ERL65543 FAT65543:FBH65543 FKP65543:FLD65543 FUL65543:FUZ65543 GEH65543:GEV65543 GOD65543:GOR65543 GXZ65543:GYN65543 HHV65543:HIJ65543 HRR65543:HSF65543 IBN65543:ICB65543 ILJ65543:ILX65543 IVF65543:IVT65543 JFB65543:JFP65543 JOX65543:JPL65543 JYT65543:JZH65543 KIP65543:KJD65543 KSL65543:KSZ65543 LCH65543:LCV65543 LMD65543:LMR65543 LVZ65543:LWN65543 MFV65543:MGJ65543 MPR65543:MQF65543 MZN65543:NAB65543 NJJ65543:NJX65543 NTF65543:NTT65543 ODB65543:ODP65543 OMX65543:ONL65543 OWT65543:OXH65543 PGP65543:PHD65543 PQL65543:PQZ65543 QAH65543:QAV65543 QKD65543:QKR65543 QTZ65543:QUN65543 RDV65543:REJ65543 RNR65543:ROF65543 RXN65543:RYB65543 SHJ65543:SHX65543 SRF65543:SRT65543 TBB65543:TBP65543 TKX65543:TLL65543 TUT65543:TVH65543 UEP65543:UFD65543 UOL65543:UOZ65543 UYH65543:UYV65543 VID65543:VIR65543 VRZ65543:VSN65543 WBV65543:WCJ65543 WLR65543:WMF65543 WVN65543:WWB65543 F131079:T131079 JB131079:JP131079 SX131079:TL131079 ACT131079:ADH131079 AMP131079:AND131079 AWL131079:AWZ131079 BGH131079:BGV131079 BQD131079:BQR131079 BZZ131079:CAN131079 CJV131079:CKJ131079 CTR131079:CUF131079 DDN131079:DEB131079 DNJ131079:DNX131079 DXF131079:DXT131079 EHB131079:EHP131079 EQX131079:ERL131079 FAT131079:FBH131079 FKP131079:FLD131079 FUL131079:FUZ131079 GEH131079:GEV131079 GOD131079:GOR131079 GXZ131079:GYN131079 HHV131079:HIJ131079 HRR131079:HSF131079 IBN131079:ICB131079 ILJ131079:ILX131079 IVF131079:IVT131079 JFB131079:JFP131079 JOX131079:JPL131079 JYT131079:JZH131079 KIP131079:KJD131079 KSL131079:KSZ131079 LCH131079:LCV131079 LMD131079:LMR131079 LVZ131079:LWN131079 MFV131079:MGJ131079 MPR131079:MQF131079 MZN131079:NAB131079 NJJ131079:NJX131079 NTF131079:NTT131079 ODB131079:ODP131079 OMX131079:ONL131079 OWT131079:OXH131079 PGP131079:PHD131079 PQL131079:PQZ131079 QAH131079:QAV131079 QKD131079:QKR131079 QTZ131079:QUN131079 RDV131079:REJ131079 RNR131079:ROF131079 RXN131079:RYB131079 SHJ131079:SHX131079 SRF131079:SRT131079 TBB131079:TBP131079 TKX131079:TLL131079 TUT131079:TVH131079 UEP131079:UFD131079 UOL131079:UOZ131079 UYH131079:UYV131079 VID131079:VIR131079 VRZ131079:VSN131079 WBV131079:WCJ131079 WLR131079:WMF131079 WVN131079:WWB131079 F196615:T196615 JB196615:JP196615 SX196615:TL196615 ACT196615:ADH196615 AMP196615:AND196615 AWL196615:AWZ196615 BGH196615:BGV196615 BQD196615:BQR196615 BZZ196615:CAN196615 CJV196615:CKJ196615 CTR196615:CUF196615 DDN196615:DEB196615 DNJ196615:DNX196615 DXF196615:DXT196615 EHB196615:EHP196615 EQX196615:ERL196615 FAT196615:FBH196615 FKP196615:FLD196615 FUL196615:FUZ196615 GEH196615:GEV196615 GOD196615:GOR196615 GXZ196615:GYN196615 HHV196615:HIJ196615 HRR196615:HSF196615 IBN196615:ICB196615 ILJ196615:ILX196615 IVF196615:IVT196615 JFB196615:JFP196615 JOX196615:JPL196615 JYT196615:JZH196615 KIP196615:KJD196615 KSL196615:KSZ196615 LCH196615:LCV196615 LMD196615:LMR196615 LVZ196615:LWN196615 MFV196615:MGJ196615 MPR196615:MQF196615 MZN196615:NAB196615 NJJ196615:NJX196615 NTF196615:NTT196615 ODB196615:ODP196615 OMX196615:ONL196615 OWT196615:OXH196615 PGP196615:PHD196615 PQL196615:PQZ196615 QAH196615:QAV196615 QKD196615:QKR196615 QTZ196615:QUN196615 RDV196615:REJ196615 RNR196615:ROF196615 RXN196615:RYB196615 SHJ196615:SHX196615 SRF196615:SRT196615 TBB196615:TBP196615 TKX196615:TLL196615 TUT196615:TVH196615 UEP196615:UFD196615 UOL196615:UOZ196615 UYH196615:UYV196615 VID196615:VIR196615 VRZ196615:VSN196615 WBV196615:WCJ196615 WLR196615:WMF196615 WVN196615:WWB196615 F262151:T262151 JB262151:JP262151 SX262151:TL262151 ACT262151:ADH262151 AMP262151:AND262151 AWL262151:AWZ262151 BGH262151:BGV262151 BQD262151:BQR262151 BZZ262151:CAN262151 CJV262151:CKJ262151 CTR262151:CUF262151 DDN262151:DEB262151 DNJ262151:DNX262151 DXF262151:DXT262151 EHB262151:EHP262151 EQX262151:ERL262151 FAT262151:FBH262151 FKP262151:FLD262151 FUL262151:FUZ262151 GEH262151:GEV262151 GOD262151:GOR262151 GXZ262151:GYN262151 HHV262151:HIJ262151 HRR262151:HSF262151 IBN262151:ICB262151 ILJ262151:ILX262151 IVF262151:IVT262151 JFB262151:JFP262151 JOX262151:JPL262151 JYT262151:JZH262151 KIP262151:KJD262151 KSL262151:KSZ262151 LCH262151:LCV262151 LMD262151:LMR262151 LVZ262151:LWN262151 MFV262151:MGJ262151 MPR262151:MQF262151 MZN262151:NAB262151 NJJ262151:NJX262151 NTF262151:NTT262151 ODB262151:ODP262151 OMX262151:ONL262151 OWT262151:OXH262151 PGP262151:PHD262151 PQL262151:PQZ262151 QAH262151:QAV262151 QKD262151:QKR262151 QTZ262151:QUN262151 RDV262151:REJ262151 RNR262151:ROF262151 RXN262151:RYB262151 SHJ262151:SHX262151 SRF262151:SRT262151 TBB262151:TBP262151 TKX262151:TLL262151 TUT262151:TVH262151 UEP262151:UFD262151 UOL262151:UOZ262151 UYH262151:UYV262151 VID262151:VIR262151 VRZ262151:VSN262151 WBV262151:WCJ262151 WLR262151:WMF262151 WVN262151:WWB262151 F327687:T327687 JB327687:JP327687 SX327687:TL327687 ACT327687:ADH327687 AMP327687:AND327687 AWL327687:AWZ327687 BGH327687:BGV327687 BQD327687:BQR327687 BZZ327687:CAN327687 CJV327687:CKJ327687 CTR327687:CUF327687 DDN327687:DEB327687 DNJ327687:DNX327687 DXF327687:DXT327687 EHB327687:EHP327687 EQX327687:ERL327687 FAT327687:FBH327687 FKP327687:FLD327687 FUL327687:FUZ327687 GEH327687:GEV327687 GOD327687:GOR327687 GXZ327687:GYN327687 HHV327687:HIJ327687 HRR327687:HSF327687 IBN327687:ICB327687 ILJ327687:ILX327687 IVF327687:IVT327687 JFB327687:JFP327687 JOX327687:JPL327687 JYT327687:JZH327687 KIP327687:KJD327687 KSL327687:KSZ327687 LCH327687:LCV327687 LMD327687:LMR327687 LVZ327687:LWN327687 MFV327687:MGJ327687 MPR327687:MQF327687 MZN327687:NAB327687 NJJ327687:NJX327687 NTF327687:NTT327687 ODB327687:ODP327687 OMX327687:ONL327687 OWT327687:OXH327687 PGP327687:PHD327687 PQL327687:PQZ327687 QAH327687:QAV327687 QKD327687:QKR327687 QTZ327687:QUN327687 RDV327687:REJ327687 RNR327687:ROF327687 RXN327687:RYB327687 SHJ327687:SHX327687 SRF327687:SRT327687 TBB327687:TBP327687 TKX327687:TLL327687 TUT327687:TVH327687 UEP327687:UFD327687 UOL327687:UOZ327687 UYH327687:UYV327687 VID327687:VIR327687 VRZ327687:VSN327687 WBV327687:WCJ327687 WLR327687:WMF327687 WVN327687:WWB327687 F393223:T393223 JB393223:JP393223 SX393223:TL393223 ACT393223:ADH393223 AMP393223:AND393223 AWL393223:AWZ393223 BGH393223:BGV393223 BQD393223:BQR393223 BZZ393223:CAN393223 CJV393223:CKJ393223 CTR393223:CUF393223 DDN393223:DEB393223 DNJ393223:DNX393223 DXF393223:DXT393223 EHB393223:EHP393223 EQX393223:ERL393223 FAT393223:FBH393223 FKP393223:FLD393223 FUL393223:FUZ393223 GEH393223:GEV393223 GOD393223:GOR393223 GXZ393223:GYN393223 HHV393223:HIJ393223 HRR393223:HSF393223 IBN393223:ICB393223 ILJ393223:ILX393223 IVF393223:IVT393223 JFB393223:JFP393223 JOX393223:JPL393223 JYT393223:JZH393223 KIP393223:KJD393223 KSL393223:KSZ393223 LCH393223:LCV393223 LMD393223:LMR393223 LVZ393223:LWN393223 MFV393223:MGJ393223 MPR393223:MQF393223 MZN393223:NAB393223 NJJ393223:NJX393223 NTF393223:NTT393223 ODB393223:ODP393223 OMX393223:ONL393223 OWT393223:OXH393223 PGP393223:PHD393223 PQL393223:PQZ393223 QAH393223:QAV393223 QKD393223:QKR393223 QTZ393223:QUN393223 RDV393223:REJ393223 RNR393223:ROF393223 RXN393223:RYB393223 SHJ393223:SHX393223 SRF393223:SRT393223 TBB393223:TBP393223 TKX393223:TLL393223 TUT393223:TVH393223 UEP393223:UFD393223 UOL393223:UOZ393223 UYH393223:UYV393223 VID393223:VIR393223 VRZ393223:VSN393223 WBV393223:WCJ393223 WLR393223:WMF393223 WVN393223:WWB393223 F458759:T458759 JB458759:JP458759 SX458759:TL458759 ACT458759:ADH458759 AMP458759:AND458759 AWL458759:AWZ458759 BGH458759:BGV458759 BQD458759:BQR458759 BZZ458759:CAN458759 CJV458759:CKJ458759 CTR458759:CUF458759 DDN458759:DEB458759 DNJ458759:DNX458759 DXF458759:DXT458759 EHB458759:EHP458759 EQX458759:ERL458759 FAT458759:FBH458759 FKP458759:FLD458759 FUL458759:FUZ458759 GEH458759:GEV458759 GOD458759:GOR458759 GXZ458759:GYN458759 HHV458759:HIJ458759 HRR458759:HSF458759 IBN458759:ICB458759 ILJ458759:ILX458759 IVF458759:IVT458759 JFB458759:JFP458759 JOX458759:JPL458759 JYT458759:JZH458759 KIP458759:KJD458759 KSL458759:KSZ458759 LCH458759:LCV458759 LMD458759:LMR458759 LVZ458759:LWN458759 MFV458759:MGJ458759 MPR458759:MQF458759 MZN458759:NAB458759 NJJ458759:NJX458759 NTF458759:NTT458759 ODB458759:ODP458759 OMX458759:ONL458759 OWT458759:OXH458759 PGP458759:PHD458759 PQL458759:PQZ458759 QAH458759:QAV458759 QKD458759:QKR458759 QTZ458759:QUN458759 RDV458759:REJ458759 RNR458759:ROF458759 RXN458759:RYB458759 SHJ458759:SHX458759 SRF458759:SRT458759 TBB458759:TBP458759 TKX458759:TLL458759 TUT458759:TVH458759 UEP458759:UFD458759 UOL458759:UOZ458759 UYH458759:UYV458759 VID458759:VIR458759 VRZ458759:VSN458759 WBV458759:WCJ458759 WLR458759:WMF458759 WVN458759:WWB458759 F524295:T524295 JB524295:JP524295 SX524295:TL524295 ACT524295:ADH524295 AMP524295:AND524295 AWL524295:AWZ524295 BGH524295:BGV524295 BQD524295:BQR524295 BZZ524295:CAN524295 CJV524295:CKJ524295 CTR524295:CUF524295 DDN524295:DEB524295 DNJ524295:DNX524295 DXF524295:DXT524295 EHB524295:EHP524295 EQX524295:ERL524295 FAT524295:FBH524295 FKP524295:FLD524295 FUL524295:FUZ524295 GEH524295:GEV524295 GOD524295:GOR524295 GXZ524295:GYN524295 HHV524295:HIJ524295 HRR524295:HSF524295 IBN524295:ICB524295 ILJ524295:ILX524295 IVF524295:IVT524295 JFB524295:JFP524295 JOX524295:JPL524295 JYT524295:JZH524295 KIP524295:KJD524295 KSL524295:KSZ524295 LCH524295:LCV524295 LMD524295:LMR524295 LVZ524295:LWN524295 MFV524295:MGJ524295 MPR524295:MQF524295 MZN524295:NAB524295 NJJ524295:NJX524295 NTF524295:NTT524295 ODB524295:ODP524295 OMX524295:ONL524295 OWT524295:OXH524295 PGP524295:PHD524295 PQL524295:PQZ524295 QAH524295:QAV524295 QKD524295:QKR524295 QTZ524295:QUN524295 RDV524295:REJ524295 RNR524295:ROF524295 RXN524295:RYB524295 SHJ524295:SHX524295 SRF524295:SRT524295 TBB524295:TBP524295 TKX524295:TLL524295 TUT524295:TVH524295 UEP524295:UFD524295 UOL524295:UOZ524295 UYH524295:UYV524295 VID524295:VIR524295 VRZ524295:VSN524295 WBV524295:WCJ524295 WLR524295:WMF524295 WVN524295:WWB524295 F589831:T589831 JB589831:JP589831 SX589831:TL589831 ACT589831:ADH589831 AMP589831:AND589831 AWL589831:AWZ589831 BGH589831:BGV589831 BQD589831:BQR589831 BZZ589831:CAN589831 CJV589831:CKJ589831 CTR589831:CUF589831 DDN589831:DEB589831 DNJ589831:DNX589831 DXF589831:DXT589831 EHB589831:EHP589831 EQX589831:ERL589831 FAT589831:FBH589831 FKP589831:FLD589831 FUL589831:FUZ589831 GEH589831:GEV589831 GOD589831:GOR589831 GXZ589831:GYN589831 HHV589831:HIJ589831 HRR589831:HSF589831 IBN589831:ICB589831 ILJ589831:ILX589831 IVF589831:IVT589831 JFB589831:JFP589831 JOX589831:JPL589831 JYT589831:JZH589831 KIP589831:KJD589831 KSL589831:KSZ589831 LCH589831:LCV589831 LMD589831:LMR589831 LVZ589831:LWN589831 MFV589831:MGJ589831 MPR589831:MQF589831 MZN589831:NAB589831 NJJ589831:NJX589831 NTF589831:NTT589831 ODB589831:ODP589831 OMX589831:ONL589831 OWT589831:OXH589831 PGP589831:PHD589831 PQL589831:PQZ589831 QAH589831:QAV589831 QKD589831:QKR589831 QTZ589831:QUN589831 RDV589831:REJ589831 RNR589831:ROF589831 RXN589831:RYB589831 SHJ589831:SHX589831 SRF589831:SRT589831 TBB589831:TBP589831 TKX589831:TLL589831 TUT589831:TVH589831 UEP589831:UFD589831 UOL589831:UOZ589831 UYH589831:UYV589831 VID589831:VIR589831 VRZ589831:VSN589831 WBV589831:WCJ589831 WLR589831:WMF589831 WVN589831:WWB589831 F655367:T655367 JB655367:JP655367 SX655367:TL655367 ACT655367:ADH655367 AMP655367:AND655367 AWL655367:AWZ655367 BGH655367:BGV655367 BQD655367:BQR655367 BZZ655367:CAN655367 CJV655367:CKJ655367 CTR655367:CUF655367 DDN655367:DEB655367 DNJ655367:DNX655367 DXF655367:DXT655367 EHB655367:EHP655367 EQX655367:ERL655367 FAT655367:FBH655367 FKP655367:FLD655367 FUL655367:FUZ655367 GEH655367:GEV655367 GOD655367:GOR655367 GXZ655367:GYN655367 HHV655367:HIJ655367 HRR655367:HSF655367 IBN655367:ICB655367 ILJ655367:ILX655367 IVF655367:IVT655367 JFB655367:JFP655367 JOX655367:JPL655367 JYT655367:JZH655367 KIP655367:KJD655367 KSL655367:KSZ655367 LCH655367:LCV655367 LMD655367:LMR655367 LVZ655367:LWN655367 MFV655367:MGJ655367 MPR655367:MQF655367 MZN655367:NAB655367 NJJ655367:NJX655367 NTF655367:NTT655367 ODB655367:ODP655367 OMX655367:ONL655367 OWT655367:OXH655367 PGP655367:PHD655367 PQL655367:PQZ655367 QAH655367:QAV655367 QKD655367:QKR655367 QTZ655367:QUN655367 RDV655367:REJ655367 RNR655367:ROF655367 RXN655367:RYB655367 SHJ655367:SHX655367 SRF655367:SRT655367 TBB655367:TBP655367 TKX655367:TLL655367 TUT655367:TVH655367 UEP655367:UFD655367 UOL655367:UOZ655367 UYH655367:UYV655367 VID655367:VIR655367 VRZ655367:VSN655367 WBV655367:WCJ655367 WLR655367:WMF655367 WVN655367:WWB655367 F720903:T720903 JB720903:JP720903 SX720903:TL720903 ACT720903:ADH720903 AMP720903:AND720903 AWL720903:AWZ720903 BGH720903:BGV720903 BQD720903:BQR720903 BZZ720903:CAN720903 CJV720903:CKJ720903 CTR720903:CUF720903 DDN720903:DEB720903 DNJ720903:DNX720903 DXF720903:DXT720903 EHB720903:EHP720903 EQX720903:ERL720903 FAT720903:FBH720903 FKP720903:FLD720903 FUL720903:FUZ720903 GEH720903:GEV720903 GOD720903:GOR720903 GXZ720903:GYN720903 HHV720903:HIJ720903 HRR720903:HSF720903 IBN720903:ICB720903 ILJ720903:ILX720903 IVF720903:IVT720903 JFB720903:JFP720903 JOX720903:JPL720903 JYT720903:JZH720903 KIP720903:KJD720903 KSL720903:KSZ720903 LCH720903:LCV720903 LMD720903:LMR720903 LVZ720903:LWN720903 MFV720903:MGJ720903 MPR720903:MQF720903 MZN720903:NAB720903 NJJ720903:NJX720903 NTF720903:NTT720903 ODB720903:ODP720903 OMX720903:ONL720903 OWT720903:OXH720903 PGP720903:PHD720903 PQL720903:PQZ720903 QAH720903:QAV720903 QKD720903:QKR720903 QTZ720903:QUN720903 RDV720903:REJ720903 RNR720903:ROF720903 RXN720903:RYB720903 SHJ720903:SHX720903 SRF720903:SRT720903 TBB720903:TBP720903 TKX720903:TLL720903 TUT720903:TVH720903 UEP720903:UFD720903 UOL720903:UOZ720903 UYH720903:UYV720903 VID720903:VIR720903 VRZ720903:VSN720903 WBV720903:WCJ720903 WLR720903:WMF720903 WVN720903:WWB720903 F786439:T786439 JB786439:JP786439 SX786439:TL786439 ACT786439:ADH786439 AMP786439:AND786439 AWL786439:AWZ786439 BGH786439:BGV786439 BQD786439:BQR786439 BZZ786439:CAN786439 CJV786439:CKJ786439 CTR786439:CUF786439 DDN786439:DEB786439 DNJ786439:DNX786439 DXF786439:DXT786439 EHB786439:EHP786439 EQX786439:ERL786439 FAT786439:FBH786439 FKP786439:FLD786439 FUL786439:FUZ786439 GEH786439:GEV786439 GOD786439:GOR786439 GXZ786439:GYN786439 HHV786439:HIJ786439 HRR786439:HSF786439 IBN786439:ICB786439 ILJ786439:ILX786439 IVF786439:IVT786439 JFB786439:JFP786439 JOX786439:JPL786439 JYT786439:JZH786439 KIP786439:KJD786439 KSL786439:KSZ786439 LCH786439:LCV786439 LMD786439:LMR786439 LVZ786439:LWN786439 MFV786439:MGJ786439 MPR786439:MQF786439 MZN786439:NAB786439 NJJ786439:NJX786439 NTF786439:NTT786439 ODB786439:ODP786439 OMX786439:ONL786439 OWT786439:OXH786439 PGP786439:PHD786439 PQL786439:PQZ786439 QAH786439:QAV786439 QKD786439:QKR786439 QTZ786439:QUN786439 RDV786439:REJ786439 RNR786439:ROF786439 RXN786439:RYB786439 SHJ786439:SHX786439 SRF786439:SRT786439 TBB786439:TBP786439 TKX786439:TLL786439 TUT786439:TVH786439 UEP786439:UFD786439 UOL786439:UOZ786439 UYH786439:UYV786439 VID786439:VIR786439 VRZ786439:VSN786439 WBV786439:WCJ786439 WLR786439:WMF786439 WVN786439:WWB786439 F851975:T851975 JB851975:JP851975 SX851975:TL851975 ACT851975:ADH851975 AMP851975:AND851975 AWL851975:AWZ851975 BGH851975:BGV851975 BQD851975:BQR851975 BZZ851975:CAN851975 CJV851975:CKJ851975 CTR851975:CUF851975 DDN851975:DEB851975 DNJ851975:DNX851975 DXF851975:DXT851975 EHB851975:EHP851975 EQX851975:ERL851975 FAT851975:FBH851975 FKP851975:FLD851975 FUL851975:FUZ851975 GEH851975:GEV851975 GOD851975:GOR851975 GXZ851975:GYN851975 HHV851975:HIJ851975 HRR851975:HSF851975 IBN851975:ICB851975 ILJ851975:ILX851975 IVF851975:IVT851975 JFB851975:JFP851975 JOX851975:JPL851975 JYT851975:JZH851975 KIP851975:KJD851975 KSL851975:KSZ851975 LCH851975:LCV851975 LMD851975:LMR851975 LVZ851975:LWN851975 MFV851975:MGJ851975 MPR851975:MQF851975 MZN851975:NAB851975 NJJ851975:NJX851975 NTF851975:NTT851975 ODB851975:ODP851975 OMX851975:ONL851975 OWT851975:OXH851975 PGP851975:PHD851975 PQL851975:PQZ851975 QAH851975:QAV851975 QKD851975:QKR851975 QTZ851975:QUN851975 RDV851975:REJ851975 RNR851975:ROF851975 RXN851975:RYB851975 SHJ851975:SHX851975 SRF851975:SRT851975 TBB851975:TBP851975 TKX851975:TLL851975 TUT851975:TVH851975 UEP851975:UFD851975 UOL851975:UOZ851975 UYH851975:UYV851975 VID851975:VIR851975 VRZ851975:VSN851975 WBV851975:WCJ851975 WLR851975:WMF851975 WVN851975:WWB851975 F917511:T917511 JB917511:JP917511 SX917511:TL917511 ACT917511:ADH917511 AMP917511:AND917511 AWL917511:AWZ917511 BGH917511:BGV917511 BQD917511:BQR917511 BZZ917511:CAN917511 CJV917511:CKJ917511 CTR917511:CUF917511 DDN917511:DEB917511 DNJ917511:DNX917511 DXF917511:DXT917511 EHB917511:EHP917511 EQX917511:ERL917511 FAT917511:FBH917511 FKP917511:FLD917511 FUL917511:FUZ917511 GEH917511:GEV917511 GOD917511:GOR917511 GXZ917511:GYN917511 HHV917511:HIJ917511 HRR917511:HSF917511 IBN917511:ICB917511 ILJ917511:ILX917511 IVF917511:IVT917511 JFB917511:JFP917511 JOX917511:JPL917511 JYT917511:JZH917511 KIP917511:KJD917511 KSL917511:KSZ917511 LCH917511:LCV917511 LMD917511:LMR917511 LVZ917511:LWN917511 MFV917511:MGJ917511 MPR917511:MQF917511 MZN917511:NAB917511 NJJ917511:NJX917511 NTF917511:NTT917511 ODB917511:ODP917511 OMX917511:ONL917511 OWT917511:OXH917511 PGP917511:PHD917511 PQL917511:PQZ917511 QAH917511:QAV917511 QKD917511:QKR917511 QTZ917511:QUN917511 RDV917511:REJ917511 RNR917511:ROF917511 RXN917511:RYB917511 SHJ917511:SHX917511 SRF917511:SRT917511 TBB917511:TBP917511 TKX917511:TLL917511 TUT917511:TVH917511 UEP917511:UFD917511 UOL917511:UOZ917511 UYH917511:UYV917511 VID917511:VIR917511 VRZ917511:VSN917511 WBV917511:WCJ917511 WLR917511:WMF917511 WVN917511:WWB917511 F983047:T983047 JB983047:JP983047 SX983047:TL983047 ACT983047:ADH983047 AMP983047:AND983047 AWL983047:AWZ983047 BGH983047:BGV983047 BQD983047:BQR983047 BZZ983047:CAN983047 CJV983047:CKJ983047 CTR983047:CUF983047 DDN983047:DEB983047 DNJ983047:DNX983047 DXF983047:DXT983047 EHB983047:EHP983047 EQX983047:ERL983047 FAT983047:FBH983047 FKP983047:FLD983047 FUL983047:FUZ983047 GEH983047:GEV983047 GOD983047:GOR983047 GXZ983047:GYN983047 HHV983047:HIJ983047 HRR983047:HSF983047 IBN983047:ICB983047 ILJ983047:ILX983047 IVF983047:IVT983047 JFB983047:JFP983047 JOX983047:JPL983047 JYT983047:JZH983047 KIP983047:KJD983047 KSL983047:KSZ983047 LCH983047:LCV983047 LMD983047:LMR983047 LVZ983047:LWN983047 MFV983047:MGJ983047 MPR983047:MQF983047 MZN983047:NAB983047 NJJ983047:NJX983047 NTF983047:NTT983047 ODB983047:ODP983047 OMX983047:ONL983047 OWT983047:OXH983047 PGP983047:PHD983047 PQL983047:PQZ983047 QAH983047:QAV983047 QKD983047:QKR983047 QTZ983047:QUN983047 RDV983047:REJ983047 RNR983047:ROF983047 RXN983047:RYB983047 SHJ983047:SHX983047 SRF983047:SRT983047 TBB983047:TBP983047 TKX983047:TLL983047 TUT983047:TVH983047 UEP983047:UFD983047 UOL983047:UOZ983047 UYH983047:UYV983047 VID983047:VIR983047 VRZ983047:VSN983047 WBV983047:WCJ983047 WLR983047:WMF983047 WVN983047:WWB983047 F9:T9 JB9:JP9 SX9:TL9 ACT9:ADH9 AMP9:AND9 AWL9:AWZ9 BGH9:BGV9 BQD9:BQR9 BZZ9:CAN9 CJV9:CKJ9 CTR9:CUF9 DDN9:DEB9 DNJ9:DNX9 DXF9:DXT9 EHB9:EHP9 EQX9:ERL9 FAT9:FBH9 FKP9:FLD9 FUL9:FUZ9 GEH9:GEV9 GOD9:GOR9 GXZ9:GYN9 HHV9:HIJ9 HRR9:HSF9 IBN9:ICB9 ILJ9:ILX9 IVF9:IVT9 JFB9:JFP9 JOX9:JPL9 JYT9:JZH9 KIP9:KJD9 KSL9:KSZ9 LCH9:LCV9 LMD9:LMR9 LVZ9:LWN9 MFV9:MGJ9 MPR9:MQF9 MZN9:NAB9 NJJ9:NJX9 NTF9:NTT9 ODB9:ODP9 OMX9:ONL9 OWT9:OXH9 PGP9:PHD9 PQL9:PQZ9 QAH9:QAV9 QKD9:QKR9 QTZ9:QUN9 RDV9:REJ9 RNR9:ROF9 RXN9:RYB9 SHJ9:SHX9 SRF9:SRT9 TBB9:TBP9 TKX9:TLL9 TUT9:TVH9 UEP9:UFD9 UOL9:UOZ9 UYH9:UYV9 VID9:VIR9 VRZ9:VSN9 WBV9:WCJ9 WLR9:WMF9 WVN9:WWB9 F65545:T65545 JB65545:JP65545 SX65545:TL65545 ACT65545:ADH65545 AMP65545:AND65545 AWL65545:AWZ65545 BGH65545:BGV65545 BQD65545:BQR65545 BZZ65545:CAN65545 CJV65545:CKJ65545 CTR65545:CUF65545 DDN65545:DEB65545 DNJ65545:DNX65545 DXF65545:DXT65545 EHB65545:EHP65545 EQX65545:ERL65545 FAT65545:FBH65545 FKP65545:FLD65545 FUL65545:FUZ65545 GEH65545:GEV65545 GOD65545:GOR65545 GXZ65545:GYN65545 HHV65545:HIJ65545 HRR65545:HSF65545 IBN65545:ICB65545 ILJ65545:ILX65545 IVF65545:IVT65545 JFB65545:JFP65545 JOX65545:JPL65545 JYT65545:JZH65545 KIP65545:KJD65545 KSL65545:KSZ65545 LCH65545:LCV65545 LMD65545:LMR65545 LVZ65545:LWN65545 MFV65545:MGJ65545 MPR65545:MQF65545 MZN65545:NAB65545 NJJ65545:NJX65545 NTF65545:NTT65545 ODB65545:ODP65545 OMX65545:ONL65545 OWT65545:OXH65545 PGP65545:PHD65545 PQL65545:PQZ65545 QAH65545:QAV65545 QKD65545:QKR65545 QTZ65545:QUN65545 RDV65545:REJ65545 RNR65545:ROF65545 RXN65545:RYB65545 SHJ65545:SHX65545 SRF65545:SRT65545 TBB65545:TBP65545 TKX65545:TLL65545 TUT65545:TVH65545 UEP65545:UFD65545 UOL65545:UOZ65545 UYH65545:UYV65545 VID65545:VIR65545 VRZ65545:VSN65545 WBV65545:WCJ65545 WLR65545:WMF65545 WVN65545:WWB65545 F131081:T131081 JB131081:JP131081 SX131081:TL131081 ACT131081:ADH131081 AMP131081:AND131081 AWL131081:AWZ131081 BGH131081:BGV131081 BQD131081:BQR131081 BZZ131081:CAN131081 CJV131081:CKJ131081 CTR131081:CUF131081 DDN131081:DEB131081 DNJ131081:DNX131081 DXF131081:DXT131081 EHB131081:EHP131081 EQX131081:ERL131081 FAT131081:FBH131081 FKP131081:FLD131081 FUL131081:FUZ131081 GEH131081:GEV131081 GOD131081:GOR131081 GXZ131081:GYN131081 HHV131081:HIJ131081 HRR131081:HSF131081 IBN131081:ICB131081 ILJ131081:ILX131081 IVF131081:IVT131081 JFB131081:JFP131081 JOX131081:JPL131081 JYT131081:JZH131081 KIP131081:KJD131081 KSL131081:KSZ131081 LCH131081:LCV131081 LMD131081:LMR131081 LVZ131081:LWN131081 MFV131081:MGJ131081 MPR131081:MQF131081 MZN131081:NAB131081 NJJ131081:NJX131081 NTF131081:NTT131081 ODB131081:ODP131081 OMX131081:ONL131081 OWT131081:OXH131081 PGP131081:PHD131081 PQL131081:PQZ131081 QAH131081:QAV131081 QKD131081:QKR131081 QTZ131081:QUN131081 RDV131081:REJ131081 RNR131081:ROF131081 RXN131081:RYB131081 SHJ131081:SHX131081 SRF131081:SRT131081 TBB131081:TBP131081 TKX131081:TLL131081 TUT131081:TVH131081 UEP131081:UFD131081 UOL131081:UOZ131081 UYH131081:UYV131081 VID131081:VIR131081 VRZ131081:VSN131081 WBV131081:WCJ131081 WLR131081:WMF131081 WVN131081:WWB131081 F196617:T196617 JB196617:JP196617 SX196617:TL196617 ACT196617:ADH196617 AMP196617:AND196617 AWL196617:AWZ196617 BGH196617:BGV196617 BQD196617:BQR196617 BZZ196617:CAN196617 CJV196617:CKJ196617 CTR196617:CUF196617 DDN196617:DEB196617 DNJ196617:DNX196617 DXF196617:DXT196617 EHB196617:EHP196617 EQX196617:ERL196617 FAT196617:FBH196617 FKP196617:FLD196617 FUL196617:FUZ196617 GEH196617:GEV196617 GOD196617:GOR196617 GXZ196617:GYN196617 HHV196617:HIJ196617 HRR196617:HSF196617 IBN196617:ICB196617 ILJ196617:ILX196617 IVF196617:IVT196617 JFB196617:JFP196617 JOX196617:JPL196617 JYT196617:JZH196617 KIP196617:KJD196617 KSL196617:KSZ196617 LCH196617:LCV196617 LMD196617:LMR196617 LVZ196617:LWN196617 MFV196617:MGJ196617 MPR196617:MQF196617 MZN196617:NAB196617 NJJ196617:NJX196617 NTF196617:NTT196617 ODB196617:ODP196617 OMX196617:ONL196617 OWT196617:OXH196617 PGP196617:PHD196617 PQL196617:PQZ196617 QAH196617:QAV196617 QKD196617:QKR196617 QTZ196617:QUN196617 RDV196617:REJ196617 RNR196617:ROF196617 RXN196617:RYB196617 SHJ196617:SHX196617 SRF196617:SRT196617 TBB196617:TBP196617 TKX196617:TLL196617 TUT196617:TVH196617 UEP196617:UFD196617 UOL196617:UOZ196617 UYH196617:UYV196617 VID196617:VIR196617 VRZ196617:VSN196617 WBV196617:WCJ196617 WLR196617:WMF196617 WVN196617:WWB196617 F262153:T262153 JB262153:JP262153 SX262153:TL262153 ACT262153:ADH262153 AMP262153:AND262153 AWL262153:AWZ262153 BGH262153:BGV262153 BQD262153:BQR262153 BZZ262153:CAN262153 CJV262153:CKJ262153 CTR262153:CUF262153 DDN262153:DEB262153 DNJ262153:DNX262153 DXF262153:DXT262153 EHB262153:EHP262153 EQX262153:ERL262153 FAT262153:FBH262153 FKP262153:FLD262153 FUL262153:FUZ262153 GEH262153:GEV262153 GOD262153:GOR262153 GXZ262153:GYN262153 HHV262153:HIJ262153 HRR262153:HSF262153 IBN262153:ICB262153 ILJ262153:ILX262153 IVF262153:IVT262153 JFB262153:JFP262153 JOX262153:JPL262153 JYT262153:JZH262153 KIP262153:KJD262153 KSL262153:KSZ262153 LCH262153:LCV262153 LMD262153:LMR262153 LVZ262153:LWN262153 MFV262153:MGJ262153 MPR262153:MQF262153 MZN262153:NAB262153 NJJ262153:NJX262153 NTF262153:NTT262153 ODB262153:ODP262153 OMX262153:ONL262153 OWT262153:OXH262153 PGP262153:PHD262153 PQL262153:PQZ262153 QAH262153:QAV262153 QKD262153:QKR262153 QTZ262153:QUN262153 RDV262153:REJ262153 RNR262153:ROF262153 RXN262153:RYB262153 SHJ262153:SHX262153 SRF262153:SRT262153 TBB262153:TBP262153 TKX262153:TLL262153 TUT262153:TVH262153 UEP262153:UFD262153 UOL262153:UOZ262153 UYH262153:UYV262153 VID262153:VIR262153 VRZ262153:VSN262153 WBV262153:WCJ262153 WLR262153:WMF262153 WVN262153:WWB262153 F327689:T327689 JB327689:JP327689 SX327689:TL327689 ACT327689:ADH327689 AMP327689:AND327689 AWL327689:AWZ327689 BGH327689:BGV327689 BQD327689:BQR327689 BZZ327689:CAN327689 CJV327689:CKJ327689 CTR327689:CUF327689 DDN327689:DEB327689 DNJ327689:DNX327689 DXF327689:DXT327689 EHB327689:EHP327689 EQX327689:ERL327689 FAT327689:FBH327689 FKP327689:FLD327689 FUL327689:FUZ327689 GEH327689:GEV327689 GOD327689:GOR327689 GXZ327689:GYN327689 HHV327689:HIJ327689 HRR327689:HSF327689 IBN327689:ICB327689 ILJ327689:ILX327689 IVF327689:IVT327689 JFB327689:JFP327689 JOX327689:JPL327689 JYT327689:JZH327689 KIP327689:KJD327689 KSL327689:KSZ327689 LCH327689:LCV327689 LMD327689:LMR327689 LVZ327689:LWN327689 MFV327689:MGJ327689 MPR327689:MQF327689 MZN327689:NAB327689 NJJ327689:NJX327689 NTF327689:NTT327689 ODB327689:ODP327689 OMX327689:ONL327689 OWT327689:OXH327689 PGP327689:PHD327689 PQL327689:PQZ327689 QAH327689:QAV327689 QKD327689:QKR327689 QTZ327689:QUN327689 RDV327689:REJ327689 RNR327689:ROF327689 RXN327689:RYB327689 SHJ327689:SHX327689 SRF327689:SRT327689 TBB327689:TBP327689 TKX327689:TLL327689 TUT327689:TVH327689 UEP327689:UFD327689 UOL327689:UOZ327689 UYH327689:UYV327689 VID327689:VIR327689 VRZ327689:VSN327689 WBV327689:WCJ327689 WLR327689:WMF327689 WVN327689:WWB327689 F393225:T393225 JB393225:JP393225 SX393225:TL393225 ACT393225:ADH393225 AMP393225:AND393225 AWL393225:AWZ393225 BGH393225:BGV393225 BQD393225:BQR393225 BZZ393225:CAN393225 CJV393225:CKJ393225 CTR393225:CUF393225 DDN393225:DEB393225 DNJ393225:DNX393225 DXF393225:DXT393225 EHB393225:EHP393225 EQX393225:ERL393225 FAT393225:FBH393225 FKP393225:FLD393225 FUL393225:FUZ393225 GEH393225:GEV393225 GOD393225:GOR393225 GXZ393225:GYN393225 HHV393225:HIJ393225 HRR393225:HSF393225 IBN393225:ICB393225 ILJ393225:ILX393225 IVF393225:IVT393225 JFB393225:JFP393225 JOX393225:JPL393225 JYT393225:JZH393225 KIP393225:KJD393225 KSL393225:KSZ393225 LCH393225:LCV393225 LMD393225:LMR393225 LVZ393225:LWN393225 MFV393225:MGJ393225 MPR393225:MQF393225 MZN393225:NAB393225 NJJ393225:NJX393225 NTF393225:NTT393225 ODB393225:ODP393225 OMX393225:ONL393225 OWT393225:OXH393225 PGP393225:PHD393225 PQL393225:PQZ393225 QAH393225:QAV393225 QKD393225:QKR393225 QTZ393225:QUN393225 RDV393225:REJ393225 RNR393225:ROF393225 RXN393225:RYB393225 SHJ393225:SHX393225 SRF393225:SRT393225 TBB393225:TBP393225 TKX393225:TLL393225 TUT393225:TVH393225 UEP393225:UFD393225 UOL393225:UOZ393225 UYH393225:UYV393225 VID393225:VIR393225 VRZ393225:VSN393225 WBV393225:WCJ393225 WLR393225:WMF393225 WVN393225:WWB393225 F458761:T458761 JB458761:JP458761 SX458761:TL458761 ACT458761:ADH458761 AMP458761:AND458761 AWL458761:AWZ458761 BGH458761:BGV458761 BQD458761:BQR458761 BZZ458761:CAN458761 CJV458761:CKJ458761 CTR458761:CUF458761 DDN458761:DEB458761 DNJ458761:DNX458761 DXF458761:DXT458761 EHB458761:EHP458761 EQX458761:ERL458761 FAT458761:FBH458761 FKP458761:FLD458761 FUL458761:FUZ458761 GEH458761:GEV458761 GOD458761:GOR458761 GXZ458761:GYN458761 HHV458761:HIJ458761 HRR458761:HSF458761 IBN458761:ICB458761 ILJ458761:ILX458761 IVF458761:IVT458761 JFB458761:JFP458761 JOX458761:JPL458761 JYT458761:JZH458761 KIP458761:KJD458761 KSL458761:KSZ458761 LCH458761:LCV458761 LMD458761:LMR458761 LVZ458761:LWN458761 MFV458761:MGJ458761 MPR458761:MQF458761 MZN458761:NAB458761 NJJ458761:NJX458761 NTF458761:NTT458761 ODB458761:ODP458761 OMX458761:ONL458761 OWT458761:OXH458761 PGP458761:PHD458761 PQL458761:PQZ458761 QAH458761:QAV458761 QKD458761:QKR458761 QTZ458761:QUN458761 RDV458761:REJ458761 RNR458761:ROF458761 RXN458761:RYB458761 SHJ458761:SHX458761 SRF458761:SRT458761 TBB458761:TBP458761 TKX458761:TLL458761 TUT458761:TVH458761 UEP458761:UFD458761 UOL458761:UOZ458761 UYH458761:UYV458761 VID458761:VIR458761 VRZ458761:VSN458761 WBV458761:WCJ458761 WLR458761:WMF458761 WVN458761:WWB458761 F524297:T524297 JB524297:JP524297 SX524297:TL524297 ACT524297:ADH524297 AMP524297:AND524297 AWL524297:AWZ524297 BGH524297:BGV524297 BQD524297:BQR524297 BZZ524297:CAN524297 CJV524297:CKJ524297 CTR524297:CUF524297 DDN524297:DEB524297 DNJ524297:DNX524297 DXF524297:DXT524297 EHB524297:EHP524297 EQX524297:ERL524297 FAT524297:FBH524297 FKP524297:FLD524297 FUL524297:FUZ524297 GEH524297:GEV524297 GOD524297:GOR524297 GXZ524297:GYN524297 HHV524297:HIJ524297 HRR524297:HSF524297 IBN524297:ICB524297 ILJ524297:ILX524297 IVF524297:IVT524297 JFB524297:JFP524297 JOX524297:JPL524297 JYT524297:JZH524297 KIP524297:KJD524297 KSL524297:KSZ524297 LCH524297:LCV524297 LMD524297:LMR524297 LVZ524297:LWN524297 MFV524297:MGJ524297 MPR524297:MQF524297 MZN524297:NAB524297 NJJ524297:NJX524297 NTF524297:NTT524297 ODB524297:ODP524297 OMX524297:ONL524297 OWT524297:OXH524297 PGP524297:PHD524297 PQL524297:PQZ524297 QAH524297:QAV524297 QKD524297:QKR524297 QTZ524297:QUN524297 RDV524297:REJ524297 RNR524297:ROF524297 RXN524297:RYB524297 SHJ524297:SHX524297 SRF524297:SRT524297 TBB524297:TBP524297 TKX524297:TLL524297 TUT524297:TVH524297 UEP524297:UFD524297 UOL524297:UOZ524297 UYH524297:UYV524297 VID524297:VIR524297 VRZ524297:VSN524297 WBV524297:WCJ524297 WLR524297:WMF524297 WVN524297:WWB524297 F589833:T589833 JB589833:JP589833 SX589833:TL589833 ACT589833:ADH589833 AMP589833:AND589833 AWL589833:AWZ589833 BGH589833:BGV589833 BQD589833:BQR589833 BZZ589833:CAN589833 CJV589833:CKJ589833 CTR589833:CUF589833 DDN589833:DEB589833 DNJ589833:DNX589833 DXF589833:DXT589833 EHB589833:EHP589833 EQX589833:ERL589833 FAT589833:FBH589833 FKP589833:FLD589833 FUL589833:FUZ589833 GEH589833:GEV589833 GOD589833:GOR589833 GXZ589833:GYN589833 HHV589833:HIJ589833 HRR589833:HSF589833 IBN589833:ICB589833 ILJ589833:ILX589833 IVF589833:IVT589833 JFB589833:JFP589833 JOX589833:JPL589833 JYT589833:JZH589833 KIP589833:KJD589833 KSL589833:KSZ589833 LCH589833:LCV589833 LMD589833:LMR589833 LVZ589833:LWN589833 MFV589833:MGJ589833 MPR589833:MQF589833 MZN589833:NAB589833 NJJ589833:NJX589833 NTF589833:NTT589833 ODB589833:ODP589833 OMX589833:ONL589833 OWT589833:OXH589833 PGP589833:PHD589833 PQL589833:PQZ589833 QAH589833:QAV589833 QKD589833:QKR589833 QTZ589833:QUN589833 RDV589833:REJ589833 RNR589833:ROF589833 RXN589833:RYB589833 SHJ589833:SHX589833 SRF589833:SRT589833 TBB589833:TBP589833 TKX589833:TLL589833 TUT589833:TVH589833 UEP589833:UFD589833 UOL589833:UOZ589833 UYH589833:UYV589833 VID589833:VIR589833 VRZ589833:VSN589833 WBV589833:WCJ589833 WLR589833:WMF589833 WVN589833:WWB589833 F655369:T655369 JB655369:JP655369 SX655369:TL655369 ACT655369:ADH655369 AMP655369:AND655369 AWL655369:AWZ655369 BGH655369:BGV655369 BQD655369:BQR655369 BZZ655369:CAN655369 CJV655369:CKJ655369 CTR655369:CUF655369 DDN655369:DEB655369 DNJ655369:DNX655369 DXF655369:DXT655369 EHB655369:EHP655369 EQX655369:ERL655369 FAT655369:FBH655369 FKP655369:FLD655369 FUL655369:FUZ655369 GEH655369:GEV655369 GOD655369:GOR655369 GXZ655369:GYN655369 HHV655369:HIJ655369 HRR655369:HSF655369 IBN655369:ICB655369 ILJ655369:ILX655369 IVF655369:IVT655369 JFB655369:JFP655369 JOX655369:JPL655369 JYT655369:JZH655369 KIP655369:KJD655369 KSL655369:KSZ655369 LCH655369:LCV655369 LMD655369:LMR655369 LVZ655369:LWN655369 MFV655369:MGJ655369 MPR655369:MQF655369 MZN655369:NAB655369 NJJ655369:NJX655369 NTF655369:NTT655369 ODB655369:ODP655369 OMX655369:ONL655369 OWT655369:OXH655369 PGP655369:PHD655369 PQL655369:PQZ655369 QAH655369:QAV655369 QKD655369:QKR655369 QTZ655369:QUN655369 RDV655369:REJ655369 RNR655369:ROF655369 RXN655369:RYB655369 SHJ655369:SHX655369 SRF655369:SRT655369 TBB655369:TBP655369 TKX655369:TLL655369 TUT655369:TVH655369 UEP655369:UFD655369 UOL655369:UOZ655369 UYH655369:UYV655369 VID655369:VIR655369 VRZ655369:VSN655369 WBV655369:WCJ655369 WLR655369:WMF655369 WVN655369:WWB655369 F720905:T720905 JB720905:JP720905 SX720905:TL720905 ACT720905:ADH720905 AMP720905:AND720905 AWL720905:AWZ720905 BGH720905:BGV720905 BQD720905:BQR720905 BZZ720905:CAN720905 CJV720905:CKJ720905 CTR720905:CUF720905 DDN720905:DEB720905 DNJ720905:DNX720905 DXF720905:DXT720905 EHB720905:EHP720905 EQX720905:ERL720905 FAT720905:FBH720905 FKP720905:FLD720905 FUL720905:FUZ720905 GEH720905:GEV720905 GOD720905:GOR720905 GXZ720905:GYN720905 HHV720905:HIJ720905 HRR720905:HSF720905 IBN720905:ICB720905 ILJ720905:ILX720905 IVF720905:IVT720905 JFB720905:JFP720905 JOX720905:JPL720905 JYT720905:JZH720905 KIP720905:KJD720905 KSL720905:KSZ720905 LCH720905:LCV720905 LMD720905:LMR720905 LVZ720905:LWN720905 MFV720905:MGJ720905 MPR720905:MQF720905 MZN720905:NAB720905 NJJ720905:NJX720905 NTF720905:NTT720905 ODB720905:ODP720905 OMX720905:ONL720905 OWT720905:OXH720905 PGP720905:PHD720905 PQL720905:PQZ720905 QAH720905:QAV720905 QKD720905:QKR720905 QTZ720905:QUN720905 RDV720905:REJ720905 RNR720905:ROF720905 RXN720905:RYB720905 SHJ720905:SHX720905 SRF720905:SRT720905 TBB720905:TBP720905 TKX720905:TLL720905 TUT720905:TVH720905 UEP720905:UFD720905 UOL720905:UOZ720905 UYH720905:UYV720905 VID720905:VIR720905 VRZ720905:VSN720905 WBV720905:WCJ720905 WLR720905:WMF720905 WVN720905:WWB720905 F786441:T786441 JB786441:JP786441 SX786441:TL786441 ACT786441:ADH786441 AMP786441:AND786441 AWL786441:AWZ786441 BGH786441:BGV786441 BQD786441:BQR786441 BZZ786441:CAN786441 CJV786441:CKJ786441 CTR786441:CUF786441 DDN786441:DEB786441 DNJ786441:DNX786441 DXF786441:DXT786441 EHB786441:EHP786441 EQX786441:ERL786441 FAT786441:FBH786441 FKP786441:FLD786441 FUL786441:FUZ786441 GEH786441:GEV786441 GOD786441:GOR786441 GXZ786441:GYN786441 HHV786441:HIJ786441 HRR786441:HSF786441 IBN786441:ICB786441 ILJ786441:ILX786441 IVF786441:IVT786441 JFB786441:JFP786441 JOX786441:JPL786441 JYT786441:JZH786441 KIP786441:KJD786441 KSL786441:KSZ786441 LCH786441:LCV786441 LMD786441:LMR786441 LVZ786441:LWN786441 MFV786441:MGJ786441 MPR786441:MQF786441 MZN786441:NAB786441 NJJ786441:NJX786441 NTF786441:NTT786441 ODB786441:ODP786441 OMX786441:ONL786441 OWT786441:OXH786441 PGP786441:PHD786441 PQL786441:PQZ786441 QAH786441:QAV786441 QKD786441:QKR786441 QTZ786441:QUN786441 RDV786441:REJ786441 RNR786441:ROF786441 RXN786441:RYB786441 SHJ786441:SHX786441 SRF786441:SRT786441 TBB786441:TBP786441 TKX786441:TLL786441 TUT786441:TVH786441 UEP786441:UFD786441 UOL786441:UOZ786441 UYH786441:UYV786441 VID786441:VIR786441 VRZ786441:VSN786441 WBV786441:WCJ786441 WLR786441:WMF786441 WVN786441:WWB786441 F851977:T851977 JB851977:JP851977 SX851977:TL851977 ACT851977:ADH851977 AMP851977:AND851977 AWL851977:AWZ851977 BGH851977:BGV851977 BQD851977:BQR851977 BZZ851977:CAN851977 CJV851977:CKJ851977 CTR851977:CUF851977 DDN851977:DEB851977 DNJ851977:DNX851977 DXF851977:DXT851977 EHB851977:EHP851977 EQX851977:ERL851977 FAT851977:FBH851977 FKP851977:FLD851977 FUL851977:FUZ851977 GEH851977:GEV851977 GOD851977:GOR851977 GXZ851977:GYN851977 HHV851977:HIJ851977 HRR851977:HSF851977 IBN851977:ICB851977 ILJ851977:ILX851977 IVF851977:IVT851977 JFB851977:JFP851977 JOX851977:JPL851977 JYT851977:JZH851977 KIP851977:KJD851977 KSL851977:KSZ851977 LCH851977:LCV851977 LMD851977:LMR851977 LVZ851977:LWN851977 MFV851977:MGJ851977 MPR851977:MQF851977 MZN851977:NAB851977 NJJ851977:NJX851977 NTF851977:NTT851977 ODB851977:ODP851977 OMX851977:ONL851977 OWT851977:OXH851977 PGP851977:PHD851977 PQL851977:PQZ851977 QAH851977:QAV851977 QKD851977:QKR851977 QTZ851977:QUN851977 RDV851977:REJ851977 RNR851977:ROF851977 RXN851977:RYB851977 SHJ851977:SHX851977 SRF851977:SRT851977 TBB851977:TBP851977 TKX851977:TLL851977 TUT851977:TVH851977 UEP851977:UFD851977 UOL851977:UOZ851977 UYH851977:UYV851977 VID851977:VIR851977 VRZ851977:VSN851977 WBV851977:WCJ851977 WLR851977:WMF851977 WVN851977:WWB851977 F917513:T917513 JB917513:JP917513 SX917513:TL917513 ACT917513:ADH917513 AMP917513:AND917513 AWL917513:AWZ917513 BGH917513:BGV917513 BQD917513:BQR917513 BZZ917513:CAN917513 CJV917513:CKJ917513 CTR917513:CUF917513 DDN917513:DEB917513 DNJ917513:DNX917513 DXF917513:DXT917513 EHB917513:EHP917513 EQX917513:ERL917513 FAT917513:FBH917513 FKP917513:FLD917513 FUL917513:FUZ917513 GEH917513:GEV917513 GOD917513:GOR917513 GXZ917513:GYN917513 HHV917513:HIJ917513 HRR917513:HSF917513 IBN917513:ICB917513 ILJ917513:ILX917513 IVF917513:IVT917513 JFB917513:JFP917513 JOX917513:JPL917513 JYT917513:JZH917513 KIP917513:KJD917513 KSL917513:KSZ917513 LCH917513:LCV917513 LMD917513:LMR917513 LVZ917513:LWN917513 MFV917513:MGJ917513 MPR917513:MQF917513 MZN917513:NAB917513 NJJ917513:NJX917513 NTF917513:NTT917513 ODB917513:ODP917513 OMX917513:ONL917513 OWT917513:OXH917513 PGP917513:PHD917513 PQL917513:PQZ917513 QAH917513:QAV917513 QKD917513:QKR917513 QTZ917513:QUN917513 RDV917513:REJ917513 RNR917513:ROF917513 RXN917513:RYB917513 SHJ917513:SHX917513 SRF917513:SRT917513 TBB917513:TBP917513 TKX917513:TLL917513 TUT917513:TVH917513 UEP917513:UFD917513 UOL917513:UOZ917513 UYH917513:UYV917513 VID917513:VIR917513 VRZ917513:VSN917513 WBV917513:WCJ917513 WLR917513:WMF917513 WVN917513:WWB917513 F983049:T983049 JB983049:JP983049 SX983049:TL983049 ACT983049:ADH983049 AMP983049:AND983049 AWL983049:AWZ983049 BGH983049:BGV983049 BQD983049:BQR983049 BZZ983049:CAN983049 CJV983049:CKJ983049 CTR983049:CUF983049 DDN983049:DEB983049 DNJ983049:DNX983049 DXF983049:DXT983049 EHB983049:EHP983049 EQX983049:ERL983049 FAT983049:FBH983049 FKP983049:FLD983049 FUL983049:FUZ983049 GEH983049:GEV983049 GOD983049:GOR983049 GXZ983049:GYN983049 HHV983049:HIJ983049 HRR983049:HSF983049 IBN983049:ICB983049 ILJ983049:ILX983049 IVF983049:IVT983049 JFB983049:JFP983049 JOX983049:JPL983049 JYT983049:JZH983049 KIP983049:KJD983049 KSL983049:KSZ983049 LCH983049:LCV983049 LMD983049:LMR983049 LVZ983049:LWN983049 MFV983049:MGJ983049 MPR983049:MQF983049 MZN983049:NAB983049 NJJ983049:NJX983049 NTF983049:NTT983049 ODB983049:ODP983049 OMX983049:ONL983049 OWT983049:OXH983049 PGP983049:PHD983049 PQL983049:PQZ983049 QAH983049:QAV983049 QKD983049:QKR983049 QTZ983049:QUN983049 RDV983049:REJ983049 RNR983049:ROF983049 RXN983049:RYB983049 SHJ983049:SHX983049 SRF983049:SRT983049 TBB983049:TBP983049 TKX983049:TLL983049 TUT983049:TVH983049 UEP983049:UFD983049 UOL983049:UOZ983049 UYH983049:UYV983049 VID983049:VIR983049 VRZ983049:VSN983049 WBV983049:WCJ983049 WLR983049:WMF983049" xr:uid="{00000000-0002-0000-0200-000001000000}"/>
    <dataValidation imeMode="hiragana" allowBlank="1" showInputMessage="1" showErrorMessage="1" sqref="F5:T6 JB5:JP6 SX5:TL6 ACT5:ADH6 AMP5:AND6 AWL5:AWZ6 BGH5:BGV6 BQD5:BQR6 BZZ5:CAN6 CJV5:CKJ6 CTR5:CUF6 DDN5:DEB6 DNJ5:DNX6 DXF5:DXT6 EHB5:EHP6 EQX5:ERL6 FAT5:FBH6 FKP5:FLD6 FUL5:FUZ6 GEH5:GEV6 GOD5:GOR6 GXZ5:GYN6 HHV5:HIJ6 HRR5:HSF6 IBN5:ICB6 ILJ5:ILX6 IVF5:IVT6 JFB5:JFP6 JOX5:JPL6 JYT5:JZH6 KIP5:KJD6 KSL5:KSZ6 LCH5:LCV6 LMD5:LMR6 LVZ5:LWN6 MFV5:MGJ6 MPR5:MQF6 MZN5:NAB6 NJJ5:NJX6 NTF5:NTT6 ODB5:ODP6 OMX5:ONL6 OWT5:OXH6 PGP5:PHD6 PQL5:PQZ6 QAH5:QAV6 QKD5:QKR6 QTZ5:QUN6 RDV5:REJ6 RNR5:ROF6 RXN5:RYB6 SHJ5:SHX6 SRF5:SRT6 TBB5:TBP6 TKX5:TLL6 TUT5:TVH6 UEP5:UFD6 UOL5:UOZ6 UYH5:UYV6 VID5:VIR6 VRZ5:VSN6 WBV5:WCJ6 WLR5:WMF6 WVN5:WWB6 F65541:T65542 JB65541:JP65542 SX65541:TL65542 ACT65541:ADH65542 AMP65541:AND65542 AWL65541:AWZ65542 BGH65541:BGV65542 BQD65541:BQR65542 BZZ65541:CAN65542 CJV65541:CKJ65542 CTR65541:CUF65542 DDN65541:DEB65542 DNJ65541:DNX65542 DXF65541:DXT65542 EHB65541:EHP65542 EQX65541:ERL65542 FAT65541:FBH65542 FKP65541:FLD65542 FUL65541:FUZ65542 GEH65541:GEV65542 GOD65541:GOR65542 GXZ65541:GYN65542 HHV65541:HIJ65542 HRR65541:HSF65542 IBN65541:ICB65542 ILJ65541:ILX65542 IVF65541:IVT65542 JFB65541:JFP65542 JOX65541:JPL65542 JYT65541:JZH65542 KIP65541:KJD65542 KSL65541:KSZ65542 LCH65541:LCV65542 LMD65541:LMR65542 LVZ65541:LWN65542 MFV65541:MGJ65542 MPR65541:MQF65542 MZN65541:NAB65542 NJJ65541:NJX65542 NTF65541:NTT65542 ODB65541:ODP65542 OMX65541:ONL65542 OWT65541:OXH65542 PGP65541:PHD65542 PQL65541:PQZ65542 QAH65541:QAV65542 QKD65541:QKR65542 QTZ65541:QUN65542 RDV65541:REJ65542 RNR65541:ROF65542 RXN65541:RYB65542 SHJ65541:SHX65542 SRF65541:SRT65542 TBB65541:TBP65542 TKX65541:TLL65542 TUT65541:TVH65542 UEP65541:UFD65542 UOL65541:UOZ65542 UYH65541:UYV65542 VID65541:VIR65542 VRZ65541:VSN65542 WBV65541:WCJ65542 WLR65541:WMF65542 WVN65541:WWB65542 F131077:T131078 JB131077:JP131078 SX131077:TL131078 ACT131077:ADH131078 AMP131077:AND131078 AWL131077:AWZ131078 BGH131077:BGV131078 BQD131077:BQR131078 BZZ131077:CAN131078 CJV131077:CKJ131078 CTR131077:CUF131078 DDN131077:DEB131078 DNJ131077:DNX131078 DXF131077:DXT131078 EHB131077:EHP131078 EQX131077:ERL131078 FAT131077:FBH131078 FKP131077:FLD131078 FUL131077:FUZ131078 GEH131077:GEV131078 GOD131077:GOR131078 GXZ131077:GYN131078 HHV131077:HIJ131078 HRR131077:HSF131078 IBN131077:ICB131078 ILJ131077:ILX131078 IVF131077:IVT131078 JFB131077:JFP131078 JOX131077:JPL131078 JYT131077:JZH131078 KIP131077:KJD131078 KSL131077:KSZ131078 LCH131077:LCV131078 LMD131077:LMR131078 LVZ131077:LWN131078 MFV131077:MGJ131078 MPR131077:MQF131078 MZN131077:NAB131078 NJJ131077:NJX131078 NTF131077:NTT131078 ODB131077:ODP131078 OMX131077:ONL131078 OWT131077:OXH131078 PGP131077:PHD131078 PQL131077:PQZ131078 QAH131077:QAV131078 QKD131077:QKR131078 QTZ131077:QUN131078 RDV131077:REJ131078 RNR131077:ROF131078 RXN131077:RYB131078 SHJ131077:SHX131078 SRF131077:SRT131078 TBB131077:TBP131078 TKX131077:TLL131078 TUT131077:TVH131078 UEP131077:UFD131078 UOL131077:UOZ131078 UYH131077:UYV131078 VID131077:VIR131078 VRZ131077:VSN131078 WBV131077:WCJ131078 WLR131077:WMF131078 WVN131077:WWB131078 F196613:T196614 JB196613:JP196614 SX196613:TL196614 ACT196613:ADH196614 AMP196613:AND196614 AWL196613:AWZ196614 BGH196613:BGV196614 BQD196613:BQR196614 BZZ196613:CAN196614 CJV196613:CKJ196614 CTR196613:CUF196614 DDN196613:DEB196614 DNJ196613:DNX196614 DXF196613:DXT196614 EHB196613:EHP196614 EQX196613:ERL196614 FAT196613:FBH196614 FKP196613:FLD196614 FUL196613:FUZ196614 GEH196613:GEV196614 GOD196613:GOR196614 GXZ196613:GYN196614 HHV196613:HIJ196614 HRR196613:HSF196614 IBN196613:ICB196614 ILJ196613:ILX196614 IVF196613:IVT196614 JFB196613:JFP196614 JOX196613:JPL196614 JYT196613:JZH196614 KIP196613:KJD196614 KSL196613:KSZ196614 LCH196613:LCV196614 LMD196613:LMR196614 LVZ196613:LWN196614 MFV196613:MGJ196614 MPR196613:MQF196614 MZN196613:NAB196614 NJJ196613:NJX196614 NTF196613:NTT196614 ODB196613:ODP196614 OMX196613:ONL196614 OWT196613:OXH196614 PGP196613:PHD196614 PQL196613:PQZ196614 QAH196613:QAV196614 QKD196613:QKR196614 QTZ196613:QUN196614 RDV196613:REJ196614 RNR196613:ROF196614 RXN196613:RYB196614 SHJ196613:SHX196614 SRF196613:SRT196614 TBB196613:TBP196614 TKX196613:TLL196614 TUT196613:TVH196614 UEP196613:UFD196614 UOL196613:UOZ196614 UYH196613:UYV196614 VID196613:VIR196614 VRZ196613:VSN196614 WBV196613:WCJ196614 WLR196613:WMF196614 WVN196613:WWB196614 F262149:T262150 JB262149:JP262150 SX262149:TL262150 ACT262149:ADH262150 AMP262149:AND262150 AWL262149:AWZ262150 BGH262149:BGV262150 BQD262149:BQR262150 BZZ262149:CAN262150 CJV262149:CKJ262150 CTR262149:CUF262150 DDN262149:DEB262150 DNJ262149:DNX262150 DXF262149:DXT262150 EHB262149:EHP262150 EQX262149:ERL262150 FAT262149:FBH262150 FKP262149:FLD262150 FUL262149:FUZ262150 GEH262149:GEV262150 GOD262149:GOR262150 GXZ262149:GYN262150 HHV262149:HIJ262150 HRR262149:HSF262150 IBN262149:ICB262150 ILJ262149:ILX262150 IVF262149:IVT262150 JFB262149:JFP262150 JOX262149:JPL262150 JYT262149:JZH262150 KIP262149:KJD262150 KSL262149:KSZ262150 LCH262149:LCV262150 LMD262149:LMR262150 LVZ262149:LWN262150 MFV262149:MGJ262150 MPR262149:MQF262150 MZN262149:NAB262150 NJJ262149:NJX262150 NTF262149:NTT262150 ODB262149:ODP262150 OMX262149:ONL262150 OWT262149:OXH262150 PGP262149:PHD262150 PQL262149:PQZ262150 QAH262149:QAV262150 QKD262149:QKR262150 QTZ262149:QUN262150 RDV262149:REJ262150 RNR262149:ROF262150 RXN262149:RYB262150 SHJ262149:SHX262150 SRF262149:SRT262150 TBB262149:TBP262150 TKX262149:TLL262150 TUT262149:TVH262150 UEP262149:UFD262150 UOL262149:UOZ262150 UYH262149:UYV262150 VID262149:VIR262150 VRZ262149:VSN262150 WBV262149:WCJ262150 WLR262149:WMF262150 WVN262149:WWB262150 F327685:T327686 JB327685:JP327686 SX327685:TL327686 ACT327685:ADH327686 AMP327685:AND327686 AWL327685:AWZ327686 BGH327685:BGV327686 BQD327685:BQR327686 BZZ327685:CAN327686 CJV327685:CKJ327686 CTR327685:CUF327686 DDN327685:DEB327686 DNJ327685:DNX327686 DXF327685:DXT327686 EHB327685:EHP327686 EQX327685:ERL327686 FAT327685:FBH327686 FKP327685:FLD327686 FUL327685:FUZ327686 GEH327685:GEV327686 GOD327685:GOR327686 GXZ327685:GYN327686 HHV327685:HIJ327686 HRR327685:HSF327686 IBN327685:ICB327686 ILJ327685:ILX327686 IVF327685:IVT327686 JFB327685:JFP327686 JOX327685:JPL327686 JYT327685:JZH327686 KIP327685:KJD327686 KSL327685:KSZ327686 LCH327685:LCV327686 LMD327685:LMR327686 LVZ327685:LWN327686 MFV327685:MGJ327686 MPR327685:MQF327686 MZN327685:NAB327686 NJJ327685:NJX327686 NTF327685:NTT327686 ODB327685:ODP327686 OMX327685:ONL327686 OWT327685:OXH327686 PGP327685:PHD327686 PQL327685:PQZ327686 QAH327685:QAV327686 QKD327685:QKR327686 QTZ327685:QUN327686 RDV327685:REJ327686 RNR327685:ROF327686 RXN327685:RYB327686 SHJ327685:SHX327686 SRF327685:SRT327686 TBB327685:TBP327686 TKX327685:TLL327686 TUT327685:TVH327686 UEP327685:UFD327686 UOL327685:UOZ327686 UYH327685:UYV327686 VID327685:VIR327686 VRZ327685:VSN327686 WBV327685:WCJ327686 WLR327685:WMF327686 WVN327685:WWB327686 F393221:T393222 JB393221:JP393222 SX393221:TL393222 ACT393221:ADH393222 AMP393221:AND393222 AWL393221:AWZ393222 BGH393221:BGV393222 BQD393221:BQR393222 BZZ393221:CAN393222 CJV393221:CKJ393222 CTR393221:CUF393222 DDN393221:DEB393222 DNJ393221:DNX393222 DXF393221:DXT393222 EHB393221:EHP393222 EQX393221:ERL393222 FAT393221:FBH393222 FKP393221:FLD393222 FUL393221:FUZ393222 GEH393221:GEV393222 GOD393221:GOR393222 GXZ393221:GYN393222 HHV393221:HIJ393222 HRR393221:HSF393222 IBN393221:ICB393222 ILJ393221:ILX393222 IVF393221:IVT393222 JFB393221:JFP393222 JOX393221:JPL393222 JYT393221:JZH393222 KIP393221:KJD393222 KSL393221:KSZ393222 LCH393221:LCV393222 LMD393221:LMR393222 LVZ393221:LWN393222 MFV393221:MGJ393222 MPR393221:MQF393222 MZN393221:NAB393222 NJJ393221:NJX393222 NTF393221:NTT393222 ODB393221:ODP393222 OMX393221:ONL393222 OWT393221:OXH393222 PGP393221:PHD393222 PQL393221:PQZ393222 QAH393221:QAV393222 QKD393221:QKR393222 QTZ393221:QUN393222 RDV393221:REJ393222 RNR393221:ROF393222 RXN393221:RYB393222 SHJ393221:SHX393222 SRF393221:SRT393222 TBB393221:TBP393222 TKX393221:TLL393222 TUT393221:TVH393222 UEP393221:UFD393222 UOL393221:UOZ393222 UYH393221:UYV393222 VID393221:VIR393222 VRZ393221:VSN393222 WBV393221:WCJ393222 WLR393221:WMF393222 WVN393221:WWB393222 F458757:T458758 JB458757:JP458758 SX458757:TL458758 ACT458757:ADH458758 AMP458757:AND458758 AWL458757:AWZ458758 BGH458757:BGV458758 BQD458757:BQR458758 BZZ458757:CAN458758 CJV458757:CKJ458758 CTR458757:CUF458758 DDN458757:DEB458758 DNJ458757:DNX458758 DXF458757:DXT458758 EHB458757:EHP458758 EQX458757:ERL458758 FAT458757:FBH458758 FKP458757:FLD458758 FUL458757:FUZ458758 GEH458757:GEV458758 GOD458757:GOR458758 GXZ458757:GYN458758 HHV458757:HIJ458758 HRR458757:HSF458758 IBN458757:ICB458758 ILJ458757:ILX458758 IVF458757:IVT458758 JFB458757:JFP458758 JOX458757:JPL458758 JYT458757:JZH458758 KIP458757:KJD458758 KSL458757:KSZ458758 LCH458757:LCV458758 LMD458757:LMR458758 LVZ458757:LWN458758 MFV458757:MGJ458758 MPR458757:MQF458758 MZN458757:NAB458758 NJJ458757:NJX458758 NTF458757:NTT458758 ODB458757:ODP458758 OMX458757:ONL458758 OWT458757:OXH458758 PGP458757:PHD458758 PQL458757:PQZ458758 QAH458757:QAV458758 QKD458757:QKR458758 QTZ458757:QUN458758 RDV458757:REJ458758 RNR458757:ROF458758 RXN458757:RYB458758 SHJ458757:SHX458758 SRF458757:SRT458758 TBB458757:TBP458758 TKX458757:TLL458758 TUT458757:TVH458758 UEP458757:UFD458758 UOL458757:UOZ458758 UYH458757:UYV458758 VID458757:VIR458758 VRZ458757:VSN458758 WBV458757:WCJ458758 WLR458757:WMF458758 WVN458757:WWB458758 F524293:T524294 JB524293:JP524294 SX524293:TL524294 ACT524293:ADH524294 AMP524293:AND524294 AWL524293:AWZ524294 BGH524293:BGV524294 BQD524293:BQR524294 BZZ524293:CAN524294 CJV524293:CKJ524294 CTR524293:CUF524294 DDN524293:DEB524294 DNJ524293:DNX524294 DXF524293:DXT524294 EHB524293:EHP524294 EQX524293:ERL524294 FAT524293:FBH524294 FKP524293:FLD524294 FUL524293:FUZ524294 GEH524293:GEV524294 GOD524293:GOR524294 GXZ524293:GYN524294 HHV524293:HIJ524294 HRR524293:HSF524294 IBN524293:ICB524294 ILJ524293:ILX524294 IVF524293:IVT524294 JFB524293:JFP524294 JOX524293:JPL524294 JYT524293:JZH524294 KIP524293:KJD524294 KSL524293:KSZ524294 LCH524293:LCV524294 LMD524293:LMR524294 LVZ524293:LWN524294 MFV524293:MGJ524294 MPR524293:MQF524294 MZN524293:NAB524294 NJJ524293:NJX524294 NTF524293:NTT524294 ODB524293:ODP524294 OMX524293:ONL524294 OWT524293:OXH524294 PGP524293:PHD524294 PQL524293:PQZ524294 QAH524293:QAV524294 QKD524293:QKR524294 QTZ524293:QUN524294 RDV524293:REJ524294 RNR524293:ROF524294 RXN524293:RYB524294 SHJ524293:SHX524294 SRF524293:SRT524294 TBB524293:TBP524294 TKX524293:TLL524294 TUT524293:TVH524294 UEP524293:UFD524294 UOL524293:UOZ524294 UYH524293:UYV524294 VID524293:VIR524294 VRZ524293:VSN524294 WBV524293:WCJ524294 WLR524293:WMF524294 WVN524293:WWB524294 F589829:T589830 JB589829:JP589830 SX589829:TL589830 ACT589829:ADH589830 AMP589829:AND589830 AWL589829:AWZ589830 BGH589829:BGV589830 BQD589829:BQR589830 BZZ589829:CAN589830 CJV589829:CKJ589830 CTR589829:CUF589830 DDN589829:DEB589830 DNJ589829:DNX589830 DXF589829:DXT589830 EHB589829:EHP589830 EQX589829:ERL589830 FAT589829:FBH589830 FKP589829:FLD589830 FUL589829:FUZ589830 GEH589829:GEV589830 GOD589829:GOR589830 GXZ589829:GYN589830 HHV589829:HIJ589830 HRR589829:HSF589830 IBN589829:ICB589830 ILJ589829:ILX589830 IVF589829:IVT589830 JFB589829:JFP589830 JOX589829:JPL589830 JYT589829:JZH589830 KIP589829:KJD589830 KSL589829:KSZ589830 LCH589829:LCV589830 LMD589829:LMR589830 LVZ589829:LWN589830 MFV589829:MGJ589830 MPR589829:MQF589830 MZN589829:NAB589830 NJJ589829:NJX589830 NTF589829:NTT589830 ODB589829:ODP589830 OMX589829:ONL589830 OWT589829:OXH589830 PGP589829:PHD589830 PQL589829:PQZ589830 QAH589829:QAV589830 QKD589829:QKR589830 QTZ589829:QUN589830 RDV589829:REJ589830 RNR589829:ROF589830 RXN589829:RYB589830 SHJ589829:SHX589830 SRF589829:SRT589830 TBB589829:TBP589830 TKX589829:TLL589830 TUT589829:TVH589830 UEP589829:UFD589830 UOL589829:UOZ589830 UYH589829:UYV589830 VID589829:VIR589830 VRZ589829:VSN589830 WBV589829:WCJ589830 WLR589829:WMF589830 WVN589829:WWB589830 F655365:T655366 JB655365:JP655366 SX655365:TL655366 ACT655365:ADH655366 AMP655365:AND655366 AWL655365:AWZ655366 BGH655365:BGV655366 BQD655365:BQR655366 BZZ655365:CAN655366 CJV655365:CKJ655366 CTR655365:CUF655366 DDN655365:DEB655366 DNJ655365:DNX655366 DXF655365:DXT655366 EHB655365:EHP655366 EQX655365:ERL655366 FAT655365:FBH655366 FKP655365:FLD655366 FUL655365:FUZ655366 GEH655365:GEV655366 GOD655365:GOR655366 GXZ655365:GYN655366 HHV655365:HIJ655366 HRR655365:HSF655366 IBN655365:ICB655366 ILJ655365:ILX655366 IVF655365:IVT655366 JFB655365:JFP655366 JOX655365:JPL655366 JYT655365:JZH655366 KIP655365:KJD655366 KSL655365:KSZ655366 LCH655365:LCV655366 LMD655365:LMR655366 LVZ655365:LWN655366 MFV655365:MGJ655366 MPR655365:MQF655366 MZN655365:NAB655366 NJJ655365:NJX655366 NTF655365:NTT655366 ODB655365:ODP655366 OMX655365:ONL655366 OWT655365:OXH655366 PGP655365:PHD655366 PQL655365:PQZ655366 QAH655365:QAV655366 QKD655365:QKR655366 QTZ655365:QUN655366 RDV655365:REJ655366 RNR655365:ROF655366 RXN655365:RYB655366 SHJ655365:SHX655366 SRF655365:SRT655366 TBB655365:TBP655366 TKX655365:TLL655366 TUT655365:TVH655366 UEP655365:UFD655366 UOL655365:UOZ655366 UYH655365:UYV655366 VID655365:VIR655366 VRZ655365:VSN655366 WBV655365:WCJ655366 WLR655365:WMF655366 WVN655365:WWB655366 F720901:T720902 JB720901:JP720902 SX720901:TL720902 ACT720901:ADH720902 AMP720901:AND720902 AWL720901:AWZ720902 BGH720901:BGV720902 BQD720901:BQR720902 BZZ720901:CAN720902 CJV720901:CKJ720902 CTR720901:CUF720902 DDN720901:DEB720902 DNJ720901:DNX720902 DXF720901:DXT720902 EHB720901:EHP720902 EQX720901:ERL720902 FAT720901:FBH720902 FKP720901:FLD720902 FUL720901:FUZ720902 GEH720901:GEV720902 GOD720901:GOR720902 GXZ720901:GYN720902 HHV720901:HIJ720902 HRR720901:HSF720902 IBN720901:ICB720902 ILJ720901:ILX720902 IVF720901:IVT720902 JFB720901:JFP720902 JOX720901:JPL720902 JYT720901:JZH720902 KIP720901:KJD720902 KSL720901:KSZ720902 LCH720901:LCV720902 LMD720901:LMR720902 LVZ720901:LWN720902 MFV720901:MGJ720902 MPR720901:MQF720902 MZN720901:NAB720902 NJJ720901:NJX720902 NTF720901:NTT720902 ODB720901:ODP720902 OMX720901:ONL720902 OWT720901:OXH720902 PGP720901:PHD720902 PQL720901:PQZ720902 QAH720901:QAV720902 QKD720901:QKR720902 QTZ720901:QUN720902 RDV720901:REJ720902 RNR720901:ROF720902 RXN720901:RYB720902 SHJ720901:SHX720902 SRF720901:SRT720902 TBB720901:TBP720902 TKX720901:TLL720902 TUT720901:TVH720902 UEP720901:UFD720902 UOL720901:UOZ720902 UYH720901:UYV720902 VID720901:VIR720902 VRZ720901:VSN720902 WBV720901:WCJ720902 WLR720901:WMF720902 WVN720901:WWB720902 F786437:T786438 JB786437:JP786438 SX786437:TL786438 ACT786437:ADH786438 AMP786437:AND786438 AWL786437:AWZ786438 BGH786437:BGV786438 BQD786437:BQR786438 BZZ786437:CAN786438 CJV786437:CKJ786438 CTR786437:CUF786438 DDN786437:DEB786438 DNJ786437:DNX786438 DXF786437:DXT786438 EHB786437:EHP786438 EQX786437:ERL786438 FAT786437:FBH786438 FKP786437:FLD786438 FUL786437:FUZ786438 GEH786437:GEV786438 GOD786437:GOR786438 GXZ786437:GYN786438 HHV786437:HIJ786438 HRR786437:HSF786438 IBN786437:ICB786438 ILJ786437:ILX786438 IVF786437:IVT786438 JFB786437:JFP786438 JOX786437:JPL786438 JYT786437:JZH786438 KIP786437:KJD786438 KSL786437:KSZ786438 LCH786437:LCV786438 LMD786437:LMR786438 LVZ786437:LWN786438 MFV786437:MGJ786438 MPR786437:MQF786438 MZN786437:NAB786438 NJJ786437:NJX786438 NTF786437:NTT786438 ODB786437:ODP786438 OMX786437:ONL786438 OWT786437:OXH786438 PGP786437:PHD786438 PQL786437:PQZ786438 QAH786437:QAV786438 QKD786437:QKR786438 QTZ786437:QUN786438 RDV786437:REJ786438 RNR786437:ROF786438 RXN786437:RYB786438 SHJ786437:SHX786438 SRF786437:SRT786438 TBB786437:TBP786438 TKX786437:TLL786438 TUT786437:TVH786438 UEP786437:UFD786438 UOL786437:UOZ786438 UYH786437:UYV786438 VID786437:VIR786438 VRZ786437:VSN786438 WBV786437:WCJ786438 WLR786437:WMF786438 WVN786437:WWB786438 F851973:T851974 JB851973:JP851974 SX851973:TL851974 ACT851973:ADH851974 AMP851973:AND851974 AWL851973:AWZ851974 BGH851973:BGV851974 BQD851973:BQR851974 BZZ851973:CAN851974 CJV851973:CKJ851974 CTR851973:CUF851974 DDN851973:DEB851974 DNJ851973:DNX851974 DXF851973:DXT851974 EHB851973:EHP851974 EQX851973:ERL851974 FAT851973:FBH851974 FKP851973:FLD851974 FUL851973:FUZ851974 GEH851973:GEV851974 GOD851973:GOR851974 GXZ851973:GYN851974 HHV851973:HIJ851974 HRR851973:HSF851974 IBN851973:ICB851974 ILJ851973:ILX851974 IVF851973:IVT851974 JFB851973:JFP851974 JOX851973:JPL851974 JYT851973:JZH851974 KIP851973:KJD851974 KSL851973:KSZ851974 LCH851973:LCV851974 LMD851973:LMR851974 LVZ851973:LWN851974 MFV851973:MGJ851974 MPR851973:MQF851974 MZN851973:NAB851974 NJJ851973:NJX851974 NTF851973:NTT851974 ODB851973:ODP851974 OMX851973:ONL851974 OWT851973:OXH851974 PGP851973:PHD851974 PQL851973:PQZ851974 QAH851973:QAV851974 QKD851973:QKR851974 QTZ851973:QUN851974 RDV851973:REJ851974 RNR851973:ROF851974 RXN851973:RYB851974 SHJ851973:SHX851974 SRF851973:SRT851974 TBB851973:TBP851974 TKX851973:TLL851974 TUT851973:TVH851974 UEP851973:UFD851974 UOL851973:UOZ851974 UYH851973:UYV851974 VID851973:VIR851974 VRZ851973:VSN851974 WBV851973:WCJ851974 WLR851973:WMF851974 WVN851973:WWB851974 F917509:T917510 JB917509:JP917510 SX917509:TL917510 ACT917509:ADH917510 AMP917509:AND917510 AWL917509:AWZ917510 BGH917509:BGV917510 BQD917509:BQR917510 BZZ917509:CAN917510 CJV917509:CKJ917510 CTR917509:CUF917510 DDN917509:DEB917510 DNJ917509:DNX917510 DXF917509:DXT917510 EHB917509:EHP917510 EQX917509:ERL917510 FAT917509:FBH917510 FKP917509:FLD917510 FUL917509:FUZ917510 GEH917509:GEV917510 GOD917509:GOR917510 GXZ917509:GYN917510 HHV917509:HIJ917510 HRR917509:HSF917510 IBN917509:ICB917510 ILJ917509:ILX917510 IVF917509:IVT917510 JFB917509:JFP917510 JOX917509:JPL917510 JYT917509:JZH917510 KIP917509:KJD917510 KSL917509:KSZ917510 LCH917509:LCV917510 LMD917509:LMR917510 LVZ917509:LWN917510 MFV917509:MGJ917510 MPR917509:MQF917510 MZN917509:NAB917510 NJJ917509:NJX917510 NTF917509:NTT917510 ODB917509:ODP917510 OMX917509:ONL917510 OWT917509:OXH917510 PGP917509:PHD917510 PQL917509:PQZ917510 QAH917509:QAV917510 QKD917509:QKR917510 QTZ917509:QUN917510 RDV917509:REJ917510 RNR917509:ROF917510 RXN917509:RYB917510 SHJ917509:SHX917510 SRF917509:SRT917510 TBB917509:TBP917510 TKX917509:TLL917510 TUT917509:TVH917510 UEP917509:UFD917510 UOL917509:UOZ917510 UYH917509:UYV917510 VID917509:VIR917510 VRZ917509:VSN917510 WBV917509:WCJ917510 WLR917509:WMF917510 WVN917509:WWB917510 F983045:T983046 JB983045:JP983046 SX983045:TL983046 ACT983045:ADH983046 AMP983045:AND983046 AWL983045:AWZ983046 BGH983045:BGV983046 BQD983045:BQR983046 BZZ983045:CAN983046 CJV983045:CKJ983046 CTR983045:CUF983046 DDN983045:DEB983046 DNJ983045:DNX983046 DXF983045:DXT983046 EHB983045:EHP983046 EQX983045:ERL983046 FAT983045:FBH983046 FKP983045:FLD983046 FUL983045:FUZ983046 GEH983045:GEV983046 GOD983045:GOR983046 GXZ983045:GYN983046 HHV983045:HIJ983046 HRR983045:HSF983046 IBN983045:ICB983046 ILJ983045:ILX983046 IVF983045:IVT983046 JFB983045:JFP983046 JOX983045:JPL983046 JYT983045:JZH983046 KIP983045:KJD983046 KSL983045:KSZ983046 LCH983045:LCV983046 LMD983045:LMR983046 LVZ983045:LWN983046 MFV983045:MGJ983046 MPR983045:MQF983046 MZN983045:NAB983046 NJJ983045:NJX983046 NTF983045:NTT983046 ODB983045:ODP983046 OMX983045:ONL983046 OWT983045:OXH983046 PGP983045:PHD983046 PQL983045:PQZ983046 QAH983045:QAV983046 QKD983045:QKR983046 QTZ983045:QUN983046 RDV983045:REJ983046 RNR983045:ROF983046 RXN983045:RYB983046 SHJ983045:SHX983046 SRF983045:SRT983046 TBB983045:TBP983046 TKX983045:TLL983046 TUT983045:TVH983046 UEP983045:UFD983046 UOL983045:UOZ983046 UYH983045:UYV983046 VID983045:VIR983046 VRZ983045:VSN983046 WBV983045:WCJ983046 WLR983045:WMF983046 WVN983045:WWB983046 F8:T8 JB8:JP8 SX8:TL8 ACT8:ADH8 AMP8:AND8 AWL8:AWZ8 BGH8:BGV8 BQD8:BQR8 BZZ8:CAN8 CJV8:CKJ8 CTR8:CUF8 DDN8:DEB8 DNJ8:DNX8 DXF8:DXT8 EHB8:EHP8 EQX8:ERL8 FAT8:FBH8 FKP8:FLD8 FUL8:FUZ8 GEH8:GEV8 GOD8:GOR8 GXZ8:GYN8 HHV8:HIJ8 HRR8:HSF8 IBN8:ICB8 ILJ8:ILX8 IVF8:IVT8 JFB8:JFP8 JOX8:JPL8 JYT8:JZH8 KIP8:KJD8 KSL8:KSZ8 LCH8:LCV8 LMD8:LMR8 LVZ8:LWN8 MFV8:MGJ8 MPR8:MQF8 MZN8:NAB8 NJJ8:NJX8 NTF8:NTT8 ODB8:ODP8 OMX8:ONL8 OWT8:OXH8 PGP8:PHD8 PQL8:PQZ8 QAH8:QAV8 QKD8:QKR8 QTZ8:QUN8 RDV8:REJ8 RNR8:ROF8 RXN8:RYB8 SHJ8:SHX8 SRF8:SRT8 TBB8:TBP8 TKX8:TLL8 TUT8:TVH8 UEP8:UFD8 UOL8:UOZ8 UYH8:UYV8 VID8:VIR8 VRZ8:VSN8 WBV8:WCJ8 WLR8:WMF8 WVN8:WWB8 F65544:T65544 JB65544:JP65544 SX65544:TL65544 ACT65544:ADH65544 AMP65544:AND65544 AWL65544:AWZ65544 BGH65544:BGV65544 BQD65544:BQR65544 BZZ65544:CAN65544 CJV65544:CKJ65544 CTR65544:CUF65544 DDN65544:DEB65544 DNJ65544:DNX65544 DXF65544:DXT65544 EHB65544:EHP65544 EQX65544:ERL65544 FAT65544:FBH65544 FKP65544:FLD65544 FUL65544:FUZ65544 GEH65544:GEV65544 GOD65544:GOR65544 GXZ65544:GYN65544 HHV65544:HIJ65544 HRR65544:HSF65544 IBN65544:ICB65544 ILJ65544:ILX65544 IVF65544:IVT65544 JFB65544:JFP65544 JOX65544:JPL65544 JYT65544:JZH65544 KIP65544:KJD65544 KSL65544:KSZ65544 LCH65544:LCV65544 LMD65544:LMR65544 LVZ65544:LWN65544 MFV65544:MGJ65544 MPR65544:MQF65544 MZN65544:NAB65544 NJJ65544:NJX65544 NTF65544:NTT65544 ODB65544:ODP65544 OMX65544:ONL65544 OWT65544:OXH65544 PGP65544:PHD65544 PQL65544:PQZ65544 QAH65544:QAV65544 QKD65544:QKR65544 QTZ65544:QUN65544 RDV65544:REJ65544 RNR65544:ROF65544 RXN65544:RYB65544 SHJ65544:SHX65544 SRF65544:SRT65544 TBB65544:TBP65544 TKX65544:TLL65544 TUT65544:TVH65544 UEP65544:UFD65544 UOL65544:UOZ65544 UYH65544:UYV65544 VID65544:VIR65544 VRZ65544:VSN65544 WBV65544:WCJ65544 WLR65544:WMF65544 WVN65544:WWB65544 F131080:T131080 JB131080:JP131080 SX131080:TL131080 ACT131080:ADH131080 AMP131080:AND131080 AWL131080:AWZ131080 BGH131080:BGV131080 BQD131080:BQR131080 BZZ131080:CAN131080 CJV131080:CKJ131080 CTR131080:CUF131080 DDN131080:DEB131080 DNJ131080:DNX131080 DXF131080:DXT131080 EHB131080:EHP131080 EQX131080:ERL131080 FAT131080:FBH131080 FKP131080:FLD131080 FUL131080:FUZ131080 GEH131080:GEV131080 GOD131080:GOR131080 GXZ131080:GYN131080 HHV131080:HIJ131080 HRR131080:HSF131080 IBN131080:ICB131080 ILJ131080:ILX131080 IVF131080:IVT131080 JFB131080:JFP131080 JOX131080:JPL131080 JYT131080:JZH131080 KIP131080:KJD131080 KSL131080:KSZ131080 LCH131080:LCV131080 LMD131080:LMR131080 LVZ131080:LWN131080 MFV131080:MGJ131080 MPR131080:MQF131080 MZN131080:NAB131080 NJJ131080:NJX131080 NTF131080:NTT131080 ODB131080:ODP131080 OMX131080:ONL131080 OWT131080:OXH131080 PGP131080:PHD131080 PQL131080:PQZ131080 QAH131080:QAV131080 QKD131080:QKR131080 QTZ131080:QUN131080 RDV131080:REJ131080 RNR131080:ROF131080 RXN131080:RYB131080 SHJ131080:SHX131080 SRF131080:SRT131080 TBB131080:TBP131080 TKX131080:TLL131080 TUT131080:TVH131080 UEP131080:UFD131080 UOL131080:UOZ131080 UYH131080:UYV131080 VID131080:VIR131080 VRZ131080:VSN131080 WBV131080:WCJ131080 WLR131080:WMF131080 WVN131080:WWB131080 F196616:T196616 JB196616:JP196616 SX196616:TL196616 ACT196616:ADH196616 AMP196616:AND196616 AWL196616:AWZ196616 BGH196616:BGV196616 BQD196616:BQR196616 BZZ196616:CAN196616 CJV196616:CKJ196616 CTR196616:CUF196616 DDN196616:DEB196616 DNJ196616:DNX196616 DXF196616:DXT196616 EHB196616:EHP196616 EQX196616:ERL196616 FAT196616:FBH196616 FKP196616:FLD196616 FUL196616:FUZ196616 GEH196616:GEV196616 GOD196616:GOR196616 GXZ196616:GYN196616 HHV196616:HIJ196616 HRR196616:HSF196616 IBN196616:ICB196616 ILJ196616:ILX196616 IVF196616:IVT196616 JFB196616:JFP196616 JOX196616:JPL196616 JYT196616:JZH196616 KIP196616:KJD196616 KSL196616:KSZ196616 LCH196616:LCV196616 LMD196616:LMR196616 LVZ196616:LWN196616 MFV196616:MGJ196616 MPR196616:MQF196616 MZN196616:NAB196616 NJJ196616:NJX196616 NTF196616:NTT196616 ODB196616:ODP196616 OMX196616:ONL196616 OWT196616:OXH196616 PGP196616:PHD196616 PQL196616:PQZ196616 QAH196616:QAV196616 QKD196616:QKR196616 QTZ196616:QUN196616 RDV196616:REJ196616 RNR196616:ROF196616 RXN196616:RYB196616 SHJ196616:SHX196616 SRF196616:SRT196616 TBB196616:TBP196616 TKX196616:TLL196616 TUT196616:TVH196616 UEP196616:UFD196616 UOL196616:UOZ196616 UYH196616:UYV196616 VID196616:VIR196616 VRZ196616:VSN196616 WBV196616:WCJ196616 WLR196616:WMF196616 WVN196616:WWB196616 F262152:T262152 JB262152:JP262152 SX262152:TL262152 ACT262152:ADH262152 AMP262152:AND262152 AWL262152:AWZ262152 BGH262152:BGV262152 BQD262152:BQR262152 BZZ262152:CAN262152 CJV262152:CKJ262152 CTR262152:CUF262152 DDN262152:DEB262152 DNJ262152:DNX262152 DXF262152:DXT262152 EHB262152:EHP262152 EQX262152:ERL262152 FAT262152:FBH262152 FKP262152:FLD262152 FUL262152:FUZ262152 GEH262152:GEV262152 GOD262152:GOR262152 GXZ262152:GYN262152 HHV262152:HIJ262152 HRR262152:HSF262152 IBN262152:ICB262152 ILJ262152:ILX262152 IVF262152:IVT262152 JFB262152:JFP262152 JOX262152:JPL262152 JYT262152:JZH262152 KIP262152:KJD262152 KSL262152:KSZ262152 LCH262152:LCV262152 LMD262152:LMR262152 LVZ262152:LWN262152 MFV262152:MGJ262152 MPR262152:MQF262152 MZN262152:NAB262152 NJJ262152:NJX262152 NTF262152:NTT262152 ODB262152:ODP262152 OMX262152:ONL262152 OWT262152:OXH262152 PGP262152:PHD262152 PQL262152:PQZ262152 QAH262152:QAV262152 QKD262152:QKR262152 QTZ262152:QUN262152 RDV262152:REJ262152 RNR262152:ROF262152 RXN262152:RYB262152 SHJ262152:SHX262152 SRF262152:SRT262152 TBB262152:TBP262152 TKX262152:TLL262152 TUT262152:TVH262152 UEP262152:UFD262152 UOL262152:UOZ262152 UYH262152:UYV262152 VID262152:VIR262152 VRZ262152:VSN262152 WBV262152:WCJ262152 WLR262152:WMF262152 WVN262152:WWB262152 F327688:T327688 JB327688:JP327688 SX327688:TL327688 ACT327688:ADH327688 AMP327688:AND327688 AWL327688:AWZ327688 BGH327688:BGV327688 BQD327688:BQR327688 BZZ327688:CAN327688 CJV327688:CKJ327688 CTR327688:CUF327688 DDN327688:DEB327688 DNJ327688:DNX327688 DXF327688:DXT327688 EHB327688:EHP327688 EQX327688:ERL327688 FAT327688:FBH327688 FKP327688:FLD327688 FUL327688:FUZ327688 GEH327688:GEV327688 GOD327688:GOR327688 GXZ327688:GYN327688 HHV327688:HIJ327688 HRR327688:HSF327688 IBN327688:ICB327688 ILJ327688:ILX327688 IVF327688:IVT327688 JFB327688:JFP327688 JOX327688:JPL327688 JYT327688:JZH327688 KIP327688:KJD327688 KSL327688:KSZ327688 LCH327688:LCV327688 LMD327688:LMR327688 LVZ327688:LWN327688 MFV327688:MGJ327688 MPR327688:MQF327688 MZN327688:NAB327688 NJJ327688:NJX327688 NTF327688:NTT327688 ODB327688:ODP327688 OMX327688:ONL327688 OWT327688:OXH327688 PGP327688:PHD327688 PQL327688:PQZ327688 QAH327688:QAV327688 QKD327688:QKR327688 QTZ327688:QUN327688 RDV327688:REJ327688 RNR327688:ROF327688 RXN327688:RYB327688 SHJ327688:SHX327688 SRF327688:SRT327688 TBB327688:TBP327688 TKX327688:TLL327688 TUT327688:TVH327688 UEP327688:UFD327688 UOL327688:UOZ327688 UYH327688:UYV327688 VID327688:VIR327688 VRZ327688:VSN327688 WBV327688:WCJ327688 WLR327688:WMF327688 WVN327688:WWB327688 F393224:T393224 JB393224:JP393224 SX393224:TL393224 ACT393224:ADH393224 AMP393224:AND393224 AWL393224:AWZ393224 BGH393224:BGV393224 BQD393224:BQR393224 BZZ393224:CAN393224 CJV393224:CKJ393224 CTR393224:CUF393224 DDN393224:DEB393224 DNJ393224:DNX393224 DXF393224:DXT393224 EHB393224:EHP393224 EQX393224:ERL393224 FAT393224:FBH393224 FKP393224:FLD393224 FUL393224:FUZ393224 GEH393224:GEV393224 GOD393224:GOR393224 GXZ393224:GYN393224 HHV393224:HIJ393224 HRR393224:HSF393224 IBN393224:ICB393224 ILJ393224:ILX393224 IVF393224:IVT393224 JFB393224:JFP393224 JOX393224:JPL393224 JYT393224:JZH393224 KIP393224:KJD393224 KSL393224:KSZ393224 LCH393224:LCV393224 LMD393224:LMR393224 LVZ393224:LWN393224 MFV393224:MGJ393224 MPR393224:MQF393224 MZN393224:NAB393224 NJJ393224:NJX393224 NTF393224:NTT393224 ODB393224:ODP393224 OMX393224:ONL393224 OWT393224:OXH393224 PGP393224:PHD393224 PQL393224:PQZ393224 QAH393224:QAV393224 QKD393224:QKR393224 QTZ393224:QUN393224 RDV393224:REJ393224 RNR393224:ROF393224 RXN393224:RYB393224 SHJ393224:SHX393224 SRF393224:SRT393224 TBB393224:TBP393224 TKX393224:TLL393224 TUT393224:TVH393224 UEP393224:UFD393224 UOL393224:UOZ393224 UYH393224:UYV393224 VID393224:VIR393224 VRZ393224:VSN393224 WBV393224:WCJ393224 WLR393224:WMF393224 WVN393224:WWB393224 F458760:T458760 JB458760:JP458760 SX458760:TL458760 ACT458760:ADH458760 AMP458760:AND458760 AWL458760:AWZ458760 BGH458760:BGV458760 BQD458760:BQR458760 BZZ458760:CAN458760 CJV458760:CKJ458760 CTR458760:CUF458760 DDN458760:DEB458760 DNJ458760:DNX458760 DXF458760:DXT458760 EHB458760:EHP458760 EQX458760:ERL458760 FAT458760:FBH458760 FKP458760:FLD458760 FUL458760:FUZ458760 GEH458760:GEV458760 GOD458760:GOR458760 GXZ458760:GYN458760 HHV458760:HIJ458760 HRR458760:HSF458760 IBN458760:ICB458760 ILJ458760:ILX458760 IVF458760:IVT458760 JFB458760:JFP458760 JOX458760:JPL458760 JYT458760:JZH458760 KIP458760:KJD458760 KSL458760:KSZ458760 LCH458760:LCV458760 LMD458760:LMR458760 LVZ458760:LWN458760 MFV458760:MGJ458760 MPR458760:MQF458760 MZN458760:NAB458760 NJJ458760:NJX458760 NTF458760:NTT458760 ODB458760:ODP458760 OMX458760:ONL458760 OWT458760:OXH458760 PGP458760:PHD458760 PQL458760:PQZ458760 QAH458760:QAV458760 QKD458760:QKR458760 QTZ458760:QUN458760 RDV458760:REJ458760 RNR458760:ROF458760 RXN458760:RYB458760 SHJ458760:SHX458760 SRF458760:SRT458760 TBB458760:TBP458760 TKX458760:TLL458760 TUT458760:TVH458760 UEP458760:UFD458760 UOL458760:UOZ458760 UYH458760:UYV458760 VID458760:VIR458760 VRZ458760:VSN458760 WBV458760:WCJ458760 WLR458760:WMF458760 WVN458760:WWB458760 F524296:T524296 JB524296:JP524296 SX524296:TL524296 ACT524296:ADH524296 AMP524296:AND524296 AWL524296:AWZ524296 BGH524296:BGV524296 BQD524296:BQR524296 BZZ524296:CAN524296 CJV524296:CKJ524296 CTR524296:CUF524296 DDN524296:DEB524296 DNJ524296:DNX524296 DXF524296:DXT524296 EHB524296:EHP524296 EQX524296:ERL524296 FAT524296:FBH524296 FKP524296:FLD524296 FUL524296:FUZ524296 GEH524296:GEV524296 GOD524296:GOR524296 GXZ524296:GYN524296 HHV524296:HIJ524296 HRR524296:HSF524296 IBN524296:ICB524296 ILJ524296:ILX524296 IVF524296:IVT524296 JFB524296:JFP524296 JOX524296:JPL524296 JYT524296:JZH524296 KIP524296:KJD524296 KSL524296:KSZ524296 LCH524296:LCV524296 LMD524296:LMR524296 LVZ524296:LWN524296 MFV524296:MGJ524296 MPR524296:MQF524296 MZN524296:NAB524296 NJJ524296:NJX524296 NTF524296:NTT524296 ODB524296:ODP524296 OMX524296:ONL524296 OWT524296:OXH524296 PGP524296:PHD524296 PQL524296:PQZ524296 QAH524296:QAV524296 QKD524296:QKR524296 QTZ524296:QUN524296 RDV524296:REJ524296 RNR524296:ROF524296 RXN524296:RYB524296 SHJ524296:SHX524296 SRF524296:SRT524296 TBB524296:TBP524296 TKX524296:TLL524296 TUT524296:TVH524296 UEP524296:UFD524296 UOL524296:UOZ524296 UYH524296:UYV524296 VID524296:VIR524296 VRZ524296:VSN524296 WBV524296:WCJ524296 WLR524296:WMF524296 WVN524296:WWB524296 F589832:T589832 JB589832:JP589832 SX589832:TL589832 ACT589832:ADH589832 AMP589832:AND589832 AWL589832:AWZ589832 BGH589832:BGV589832 BQD589832:BQR589832 BZZ589832:CAN589832 CJV589832:CKJ589832 CTR589832:CUF589832 DDN589832:DEB589832 DNJ589832:DNX589832 DXF589832:DXT589832 EHB589832:EHP589832 EQX589832:ERL589832 FAT589832:FBH589832 FKP589832:FLD589832 FUL589832:FUZ589832 GEH589832:GEV589832 GOD589832:GOR589832 GXZ589832:GYN589832 HHV589832:HIJ589832 HRR589832:HSF589832 IBN589832:ICB589832 ILJ589832:ILX589832 IVF589832:IVT589832 JFB589832:JFP589832 JOX589832:JPL589832 JYT589832:JZH589832 KIP589832:KJD589832 KSL589832:KSZ589832 LCH589832:LCV589832 LMD589832:LMR589832 LVZ589832:LWN589832 MFV589832:MGJ589832 MPR589832:MQF589832 MZN589832:NAB589832 NJJ589832:NJX589832 NTF589832:NTT589832 ODB589832:ODP589832 OMX589832:ONL589832 OWT589832:OXH589832 PGP589832:PHD589832 PQL589832:PQZ589832 QAH589832:QAV589832 QKD589832:QKR589832 QTZ589832:QUN589832 RDV589832:REJ589832 RNR589832:ROF589832 RXN589832:RYB589832 SHJ589832:SHX589832 SRF589832:SRT589832 TBB589832:TBP589832 TKX589832:TLL589832 TUT589832:TVH589832 UEP589832:UFD589832 UOL589832:UOZ589832 UYH589832:UYV589832 VID589832:VIR589832 VRZ589832:VSN589832 WBV589832:WCJ589832 WLR589832:WMF589832 WVN589832:WWB589832 F655368:T655368 JB655368:JP655368 SX655368:TL655368 ACT655368:ADH655368 AMP655368:AND655368 AWL655368:AWZ655368 BGH655368:BGV655368 BQD655368:BQR655368 BZZ655368:CAN655368 CJV655368:CKJ655368 CTR655368:CUF655368 DDN655368:DEB655368 DNJ655368:DNX655368 DXF655368:DXT655368 EHB655368:EHP655368 EQX655368:ERL655368 FAT655368:FBH655368 FKP655368:FLD655368 FUL655368:FUZ655368 GEH655368:GEV655368 GOD655368:GOR655368 GXZ655368:GYN655368 HHV655368:HIJ655368 HRR655368:HSF655368 IBN655368:ICB655368 ILJ655368:ILX655368 IVF655368:IVT655368 JFB655368:JFP655368 JOX655368:JPL655368 JYT655368:JZH655368 KIP655368:KJD655368 KSL655368:KSZ655368 LCH655368:LCV655368 LMD655368:LMR655368 LVZ655368:LWN655368 MFV655368:MGJ655368 MPR655368:MQF655368 MZN655368:NAB655368 NJJ655368:NJX655368 NTF655368:NTT655368 ODB655368:ODP655368 OMX655368:ONL655368 OWT655368:OXH655368 PGP655368:PHD655368 PQL655368:PQZ655368 QAH655368:QAV655368 QKD655368:QKR655368 QTZ655368:QUN655368 RDV655368:REJ655368 RNR655368:ROF655368 RXN655368:RYB655368 SHJ655368:SHX655368 SRF655368:SRT655368 TBB655368:TBP655368 TKX655368:TLL655368 TUT655368:TVH655368 UEP655368:UFD655368 UOL655368:UOZ655368 UYH655368:UYV655368 VID655368:VIR655368 VRZ655368:VSN655368 WBV655368:WCJ655368 WLR655368:WMF655368 WVN655368:WWB655368 F720904:T720904 JB720904:JP720904 SX720904:TL720904 ACT720904:ADH720904 AMP720904:AND720904 AWL720904:AWZ720904 BGH720904:BGV720904 BQD720904:BQR720904 BZZ720904:CAN720904 CJV720904:CKJ720904 CTR720904:CUF720904 DDN720904:DEB720904 DNJ720904:DNX720904 DXF720904:DXT720904 EHB720904:EHP720904 EQX720904:ERL720904 FAT720904:FBH720904 FKP720904:FLD720904 FUL720904:FUZ720904 GEH720904:GEV720904 GOD720904:GOR720904 GXZ720904:GYN720904 HHV720904:HIJ720904 HRR720904:HSF720904 IBN720904:ICB720904 ILJ720904:ILX720904 IVF720904:IVT720904 JFB720904:JFP720904 JOX720904:JPL720904 JYT720904:JZH720904 KIP720904:KJD720904 KSL720904:KSZ720904 LCH720904:LCV720904 LMD720904:LMR720904 LVZ720904:LWN720904 MFV720904:MGJ720904 MPR720904:MQF720904 MZN720904:NAB720904 NJJ720904:NJX720904 NTF720904:NTT720904 ODB720904:ODP720904 OMX720904:ONL720904 OWT720904:OXH720904 PGP720904:PHD720904 PQL720904:PQZ720904 QAH720904:QAV720904 QKD720904:QKR720904 QTZ720904:QUN720904 RDV720904:REJ720904 RNR720904:ROF720904 RXN720904:RYB720904 SHJ720904:SHX720904 SRF720904:SRT720904 TBB720904:TBP720904 TKX720904:TLL720904 TUT720904:TVH720904 UEP720904:UFD720904 UOL720904:UOZ720904 UYH720904:UYV720904 VID720904:VIR720904 VRZ720904:VSN720904 WBV720904:WCJ720904 WLR720904:WMF720904 WVN720904:WWB720904 F786440:T786440 JB786440:JP786440 SX786440:TL786440 ACT786440:ADH786440 AMP786440:AND786440 AWL786440:AWZ786440 BGH786440:BGV786440 BQD786440:BQR786440 BZZ786440:CAN786440 CJV786440:CKJ786440 CTR786440:CUF786440 DDN786440:DEB786440 DNJ786440:DNX786440 DXF786440:DXT786440 EHB786440:EHP786440 EQX786440:ERL786440 FAT786440:FBH786440 FKP786440:FLD786440 FUL786440:FUZ786440 GEH786440:GEV786440 GOD786440:GOR786440 GXZ786440:GYN786440 HHV786440:HIJ786440 HRR786440:HSF786440 IBN786440:ICB786440 ILJ786440:ILX786440 IVF786440:IVT786440 JFB786440:JFP786440 JOX786440:JPL786440 JYT786440:JZH786440 KIP786440:KJD786440 KSL786440:KSZ786440 LCH786440:LCV786440 LMD786440:LMR786440 LVZ786440:LWN786440 MFV786440:MGJ786440 MPR786440:MQF786440 MZN786440:NAB786440 NJJ786440:NJX786440 NTF786440:NTT786440 ODB786440:ODP786440 OMX786440:ONL786440 OWT786440:OXH786440 PGP786440:PHD786440 PQL786440:PQZ786440 QAH786440:QAV786440 QKD786440:QKR786440 QTZ786440:QUN786440 RDV786440:REJ786440 RNR786440:ROF786440 RXN786440:RYB786440 SHJ786440:SHX786440 SRF786440:SRT786440 TBB786440:TBP786440 TKX786440:TLL786440 TUT786440:TVH786440 UEP786440:UFD786440 UOL786440:UOZ786440 UYH786440:UYV786440 VID786440:VIR786440 VRZ786440:VSN786440 WBV786440:WCJ786440 WLR786440:WMF786440 WVN786440:WWB786440 F851976:T851976 JB851976:JP851976 SX851976:TL851976 ACT851976:ADH851976 AMP851976:AND851976 AWL851976:AWZ851976 BGH851976:BGV851976 BQD851976:BQR851976 BZZ851976:CAN851976 CJV851976:CKJ851976 CTR851976:CUF851976 DDN851976:DEB851976 DNJ851976:DNX851976 DXF851976:DXT851976 EHB851976:EHP851976 EQX851976:ERL851976 FAT851976:FBH851976 FKP851976:FLD851976 FUL851976:FUZ851976 GEH851976:GEV851976 GOD851976:GOR851976 GXZ851976:GYN851976 HHV851976:HIJ851976 HRR851976:HSF851976 IBN851976:ICB851976 ILJ851976:ILX851976 IVF851976:IVT851976 JFB851976:JFP851976 JOX851976:JPL851976 JYT851976:JZH851976 KIP851976:KJD851976 KSL851976:KSZ851976 LCH851976:LCV851976 LMD851976:LMR851976 LVZ851976:LWN851976 MFV851976:MGJ851976 MPR851976:MQF851976 MZN851976:NAB851976 NJJ851976:NJX851976 NTF851976:NTT851976 ODB851976:ODP851976 OMX851976:ONL851976 OWT851976:OXH851976 PGP851976:PHD851976 PQL851976:PQZ851976 QAH851976:QAV851976 QKD851976:QKR851976 QTZ851976:QUN851976 RDV851976:REJ851976 RNR851976:ROF851976 RXN851976:RYB851976 SHJ851976:SHX851976 SRF851976:SRT851976 TBB851976:TBP851976 TKX851976:TLL851976 TUT851976:TVH851976 UEP851976:UFD851976 UOL851976:UOZ851976 UYH851976:UYV851976 VID851976:VIR851976 VRZ851976:VSN851976 WBV851976:WCJ851976 WLR851976:WMF851976 WVN851976:WWB851976 F917512:T917512 JB917512:JP917512 SX917512:TL917512 ACT917512:ADH917512 AMP917512:AND917512 AWL917512:AWZ917512 BGH917512:BGV917512 BQD917512:BQR917512 BZZ917512:CAN917512 CJV917512:CKJ917512 CTR917512:CUF917512 DDN917512:DEB917512 DNJ917512:DNX917512 DXF917512:DXT917512 EHB917512:EHP917512 EQX917512:ERL917512 FAT917512:FBH917512 FKP917512:FLD917512 FUL917512:FUZ917512 GEH917512:GEV917512 GOD917512:GOR917512 GXZ917512:GYN917512 HHV917512:HIJ917512 HRR917512:HSF917512 IBN917512:ICB917512 ILJ917512:ILX917512 IVF917512:IVT917512 JFB917512:JFP917512 JOX917512:JPL917512 JYT917512:JZH917512 KIP917512:KJD917512 KSL917512:KSZ917512 LCH917512:LCV917512 LMD917512:LMR917512 LVZ917512:LWN917512 MFV917512:MGJ917512 MPR917512:MQF917512 MZN917512:NAB917512 NJJ917512:NJX917512 NTF917512:NTT917512 ODB917512:ODP917512 OMX917512:ONL917512 OWT917512:OXH917512 PGP917512:PHD917512 PQL917512:PQZ917512 QAH917512:QAV917512 QKD917512:QKR917512 QTZ917512:QUN917512 RDV917512:REJ917512 RNR917512:ROF917512 RXN917512:RYB917512 SHJ917512:SHX917512 SRF917512:SRT917512 TBB917512:TBP917512 TKX917512:TLL917512 TUT917512:TVH917512 UEP917512:UFD917512 UOL917512:UOZ917512 UYH917512:UYV917512 VID917512:VIR917512 VRZ917512:VSN917512 WBV917512:WCJ917512 WLR917512:WMF917512 WVN917512:WWB917512 F983048:T983048 JB983048:JP983048 SX983048:TL983048 ACT983048:ADH983048 AMP983048:AND983048 AWL983048:AWZ983048 BGH983048:BGV983048 BQD983048:BQR983048 BZZ983048:CAN983048 CJV983048:CKJ983048 CTR983048:CUF983048 DDN983048:DEB983048 DNJ983048:DNX983048 DXF983048:DXT983048 EHB983048:EHP983048 EQX983048:ERL983048 FAT983048:FBH983048 FKP983048:FLD983048 FUL983048:FUZ983048 GEH983048:GEV983048 GOD983048:GOR983048 GXZ983048:GYN983048 HHV983048:HIJ983048 HRR983048:HSF983048 IBN983048:ICB983048 ILJ983048:ILX983048 IVF983048:IVT983048 JFB983048:JFP983048 JOX983048:JPL983048 JYT983048:JZH983048 KIP983048:KJD983048 KSL983048:KSZ983048 LCH983048:LCV983048 LMD983048:LMR983048 LVZ983048:LWN983048 MFV983048:MGJ983048 MPR983048:MQF983048 MZN983048:NAB983048 NJJ983048:NJX983048 NTF983048:NTT983048 ODB983048:ODP983048 OMX983048:ONL983048 OWT983048:OXH983048 PGP983048:PHD983048 PQL983048:PQZ983048 QAH983048:QAV983048 QKD983048:QKR983048 QTZ983048:QUN983048 RDV983048:REJ983048 RNR983048:ROF983048 RXN983048:RYB983048 SHJ983048:SHX983048 SRF983048:SRT983048 TBB983048:TBP983048 TKX983048:TLL983048 TUT983048:TVH983048 UEP983048:UFD983048 UOL983048:UOZ983048 UYH983048:UYV983048 VID983048:VIR983048 VRZ983048:VSN983048 WBV983048:WCJ983048 WLR983048:WMF983048 WVN983048:WWB983048 WVN983051:WWB983052 JB11:JP12 SX11:TL12 ACT11:ADH12 AMP11:AND12 AWL11:AWZ12 BGH11:BGV12 BQD11:BQR12 BZZ11:CAN12 CJV11:CKJ12 CTR11:CUF12 DDN11:DEB12 DNJ11:DNX12 DXF11:DXT12 EHB11:EHP12 EQX11:ERL12 FAT11:FBH12 FKP11:FLD12 FUL11:FUZ12 GEH11:GEV12 GOD11:GOR12 GXZ11:GYN12 HHV11:HIJ12 HRR11:HSF12 IBN11:ICB12 ILJ11:ILX12 IVF11:IVT12 JFB11:JFP12 JOX11:JPL12 JYT11:JZH12 KIP11:KJD12 KSL11:KSZ12 LCH11:LCV12 LMD11:LMR12 LVZ11:LWN12 MFV11:MGJ12 MPR11:MQF12 MZN11:NAB12 NJJ11:NJX12 NTF11:NTT12 ODB11:ODP12 OMX11:ONL12 OWT11:OXH12 PGP11:PHD12 PQL11:PQZ12 QAH11:QAV12 QKD11:QKR12 QTZ11:QUN12 RDV11:REJ12 RNR11:ROF12 RXN11:RYB12 SHJ11:SHX12 SRF11:SRT12 TBB11:TBP12 TKX11:TLL12 TUT11:TVH12 UEP11:UFD12 UOL11:UOZ12 UYH11:UYV12 VID11:VIR12 VRZ11:VSN12 WBV11:WCJ12 WLR11:WMF12 WVN11:WWB12 F65547:T65548 JB65547:JP65548 SX65547:TL65548 ACT65547:ADH65548 AMP65547:AND65548 AWL65547:AWZ65548 BGH65547:BGV65548 BQD65547:BQR65548 BZZ65547:CAN65548 CJV65547:CKJ65548 CTR65547:CUF65548 DDN65547:DEB65548 DNJ65547:DNX65548 DXF65547:DXT65548 EHB65547:EHP65548 EQX65547:ERL65548 FAT65547:FBH65548 FKP65547:FLD65548 FUL65547:FUZ65548 GEH65547:GEV65548 GOD65547:GOR65548 GXZ65547:GYN65548 HHV65547:HIJ65548 HRR65547:HSF65548 IBN65547:ICB65548 ILJ65547:ILX65548 IVF65547:IVT65548 JFB65547:JFP65548 JOX65547:JPL65548 JYT65547:JZH65548 KIP65547:KJD65548 KSL65547:KSZ65548 LCH65547:LCV65548 LMD65547:LMR65548 LVZ65547:LWN65548 MFV65547:MGJ65548 MPR65547:MQF65548 MZN65547:NAB65548 NJJ65547:NJX65548 NTF65547:NTT65548 ODB65547:ODP65548 OMX65547:ONL65548 OWT65547:OXH65548 PGP65547:PHD65548 PQL65547:PQZ65548 QAH65547:QAV65548 QKD65547:QKR65548 QTZ65547:QUN65548 RDV65547:REJ65548 RNR65547:ROF65548 RXN65547:RYB65548 SHJ65547:SHX65548 SRF65547:SRT65548 TBB65547:TBP65548 TKX65547:TLL65548 TUT65547:TVH65548 UEP65547:UFD65548 UOL65547:UOZ65548 UYH65547:UYV65548 VID65547:VIR65548 VRZ65547:VSN65548 WBV65547:WCJ65548 WLR65547:WMF65548 WVN65547:WWB65548 F131083:T131084 JB131083:JP131084 SX131083:TL131084 ACT131083:ADH131084 AMP131083:AND131084 AWL131083:AWZ131084 BGH131083:BGV131084 BQD131083:BQR131084 BZZ131083:CAN131084 CJV131083:CKJ131084 CTR131083:CUF131084 DDN131083:DEB131084 DNJ131083:DNX131084 DXF131083:DXT131084 EHB131083:EHP131084 EQX131083:ERL131084 FAT131083:FBH131084 FKP131083:FLD131084 FUL131083:FUZ131084 GEH131083:GEV131084 GOD131083:GOR131084 GXZ131083:GYN131084 HHV131083:HIJ131084 HRR131083:HSF131084 IBN131083:ICB131084 ILJ131083:ILX131084 IVF131083:IVT131084 JFB131083:JFP131084 JOX131083:JPL131084 JYT131083:JZH131084 KIP131083:KJD131084 KSL131083:KSZ131084 LCH131083:LCV131084 LMD131083:LMR131084 LVZ131083:LWN131084 MFV131083:MGJ131084 MPR131083:MQF131084 MZN131083:NAB131084 NJJ131083:NJX131084 NTF131083:NTT131084 ODB131083:ODP131084 OMX131083:ONL131084 OWT131083:OXH131084 PGP131083:PHD131084 PQL131083:PQZ131084 QAH131083:QAV131084 QKD131083:QKR131084 QTZ131083:QUN131084 RDV131083:REJ131084 RNR131083:ROF131084 RXN131083:RYB131084 SHJ131083:SHX131084 SRF131083:SRT131084 TBB131083:TBP131084 TKX131083:TLL131084 TUT131083:TVH131084 UEP131083:UFD131084 UOL131083:UOZ131084 UYH131083:UYV131084 VID131083:VIR131084 VRZ131083:VSN131084 WBV131083:WCJ131084 WLR131083:WMF131084 WVN131083:WWB131084 F196619:T196620 JB196619:JP196620 SX196619:TL196620 ACT196619:ADH196620 AMP196619:AND196620 AWL196619:AWZ196620 BGH196619:BGV196620 BQD196619:BQR196620 BZZ196619:CAN196620 CJV196619:CKJ196620 CTR196619:CUF196620 DDN196619:DEB196620 DNJ196619:DNX196620 DXF196619:DXT196620 EHB196619:EHP196620 EQX196619:ERL196620 FAT196619:FBH196620 FKP196619:FLD196620 FUL196619:FUZ196620 GEH196619:GEV196620 GOD196619:GOR196620 GXZ196619:GYN196620 HHV196619:HIJ196620 HRR196619:HSF196620 IBN196619:ICB196620 ILJ196619:ILX196620 IVF196619:IVT196620 JFB196619:JFP196620 JOX196619:JPL196620 JYT196619:JZH196620 KIP196619:KJD196620 KSL196619:KSZ196620 LCH196619:LCV196620 LMD196619:LMR196620 LVZ196619:LWN196620 MFV196619:MGJ196620 MPR196619:MQF196620 MZN196619:NAB196620 NJJ196619:NJX196620 NTF196619:NTT196620 ODB196619:ODP196620 OMX196619:ONL196620 OWT196619:OXH196620 PGP196619:PHD196620 PQL196619:PQZ196620 QAH196619:QAV196620 QKD196619:QKR196620 QTZ196619:QUN196620 RDV196619:REJ196620 RNR196619:ROF196620 RXN196619:RYB196620 SHJ196619:SHX196620 SRF196619:SRT196620 TBB196619:TBP196620 TKX196619:TLL196620 TUT196619:TVH196620 UEP196619:UFD196620 UOL196619:UOZ196620 UYH196619:UYV196620 VID196619:VIR196620 VRZ196619:VSN196620 WBV196619:WCJ196620 WLR196619:WMF196620 WVN196619:WWB196620 F262155:T262156 JB262155:JP262156 SX262155:TL262156 ACT262155:ADH262156 AMP262155:AND262156 AWL262155:AWZ262156 BGH262155:BGV262156 BQD262155:BQR262156 BZZ262155:CAN262156 CJV262155:CKJ262156 CTR262155:CUF262156 DDN262155:DEB262156 DNJ262155:DNX262156 DXF262155:DXT262156 EHB262155:EHP262156 EQX262155:ERL262156 FAT262155:FBH262156 FKP262155:FLD262156 FUL262155:FUZ262156 GEH262155:GEV262156 GOD262155:GOR262156 GXZ262155:GYN262156 HHV262155:HIJ262156 HRR262155:HSF262156 IBN262155:ICB262156 ILJ262155:ILX262156 IVF262155:IVT262156 JFB262155:JFP262156 JOX262155:JPL262156 JYT262155:JZH262156 KIP262155:KJD262156 KSL262155:KSZ262156 LCH262155:LCV262156 LMD262155:LMR262156 LVZ262155:LWN262156 MFV262155:MGJ262156 MPR262155:MQF262156 MZN262155:NAB262156 NJJ262155:NJX262156 NTF262155:NTT262156 ODB262155:ODP262156 OMX262155:ONL262156 OWT262155:OXH262156 PGP262155:PHD262156 PQL262155:PQZ262156 QAH262155:QAV262156 QKD262155:QKR262156 QTZ262155:QUN262156 RDV262155:REJ262156 RNR262155:ROF262156 RXN262155:RYB262156 SHJ262155:SHX262156 SRF262155:SRT262156 TBB262155:TBP262156 TKX262155:TLL262156 TUT262155:TVH262156 UEP262155:UFD262156 UOL262155:UOZ262156 UYH262155:UYV262156 VID262155:VIR262156 VRZ262155:VSN262156 WBV262155:WCJ262156 WLR262155:WMF262156 WVN262155:WWB262156 F327691:T327692 JB327691:JP327692 SX327691:TL327692 ACT327691:ADH327692 AMP327691:AND327692 AWL327691:AWZ327692 BGH327691:BGV327692 BQD327691:BQR327692 BZZ327691:CAN327692 CJV327691:CKJ327692 CTR327691:CUF327692 DDN327691:DEB327692 DNJ327691:DNX327692 DXF327691:DXT327692 EHB327691:EHP327692 EQX327691:ERL327692 FAT327691:FBH327692 FKP327691:FLD327692 FUL327691:FUZ327692 GEH327691:GEV327692 GOD327691:GOR327692 GXZ327691:GYN327692 HHV327691:HIJ327692 HRR327691:HSF327692 IBN327691:ICB327692 ILJ327691:ILX327692 IVF327691:IVT327692 JFB327691:JFP327692 JOX327691:JPL327692 JYT327691:JZH327692 KIP327691:KJD327692 KSL327691:KSZ327692 LCH327691:LCV327692 LMD327691:LMR327692 LVZ327691:LWN327692 MFV327691:MGJ327692 MPR327691:MQF327692 MZN327691:NAB327692 NJJ327691:NJX327692 NTF327691:NTT327692 ODB327691:ODP327692 OMX327691:ONL327692 OWT327691:OXH327692 PGP327691:PHD327692 PQL327691:PQZ327692 QAH327691:QAV327692 QKD327691:QKR327692 QTZ327691:QUN327692 RDV327691:REJ327692 RNR327691:ROF327692 RXN327691:RYB327692 SHJ327691:SHX327692 SRF327691:SRT327692 TBB327691:TBP327692 TKX327691:TLL327692 TUT327691:TVH327692 UEP327691:UFD327692 UOL327691:UOZ327692 UYH327691:UYV327692 VID327691:VIR327692 VRZ327691:VSN327692 WBV327691:WCJ327692 WLR327691:WMF327692 WVN327691:WWB327692 F393227:T393228 JB393227:JP393228 SX393227:TL393228 ACT393227:ADH393228 AMP393227:AND393228 AWL393227:AWZ393228 BGH393227:BGV393228 BQD393227:BQR393228 BZZ393227:CAN393228 CJV393227:CKJ393228 CTR393227:CUF393228 DDN393227:DEB393228 DNJ393227:DNX393228 DXF393227:DXT393228 EHB393227:EHP393228 EQX393227:ERL393228 FAT393227:FBH393228 FKP393227:FLD393228 FUL393227:FUZ393228 GEH393227:GEV393228 GOD393227:GOR393228 GXZ393227:GYN393228 HHV393227:HIJ393228 HRR393227:HSF393228 IBN393227:ICB393228 ILJ393227:ILX393228 IVF393227:IVT393228 JFB393227:JFP393228 JOX393227:JPL393228 JYT393227:JZH393228 KIP393227:KJD393228 KSL393227:KSZ393228 LCH393227:LCV393228 LMD393227:LMR393228 LVZ393227:LWN393228 MFV393227:MGJ393228 MPR393227:MQF393228 MZN393227:NAB393228 NJJ393227:NJX393228 NTF393227:NTT393228 ODB393227:ODP393228 OMX393227:ONL393228 OWT393227:OXH393228 PGP393227:PHD393228 PQL393227:PQZ393228 QAH393227:QAV393228 QKD393227:QKR393228 QTZ393227:QUN393228 RDV393227:REJ393228 RNR393227:ROF393228 RXN393227:RYB393228 SHJ393227:SHX393228 SRF393227:SRT393228 TBB393227:TBP393228 TKX393227:TLL393228 TUT393227:TVH393228 UEP393227:UFD393228 UOL393227:UOZ393228 UYH393227:UYV393228 VID393227:VIR393228 VRZ393227:VSN393228 WBV393227:WCJ393228 WLR393227:WMF393228 WVN393227:WWB393228 F458763:T458764 JB458763:JP458764 SX458763:TL458764 ACT458763:ADH458764 AMP458763:AND458764 AWL458763:AWZ458764 BGH458763:BGV458764 BQD458763:BQR458764 BZZ458763:CAN458764 CJV458763:CKJ458764 CTR458763:CUF458764 DDN458763:DEB458764 DNJ458763:DNX458764 DXF458763:DXT458764 EHB458763:EHP458764 EQX458763:ERL458764 FAT458763:FBH458764 FKP458763:FLD458764 FUL458763:FUZ458764 GEH458763:GEV458764 GOD458763:GOR458764 GXZ458763:GYN458764 HHV458763:HIJ458764 HRR458763:HSF458764 IBN458763:ICB458764 ILJ458763:ILX458764 IVF458763:IVT458764 JFB458763:JFP458764 JOX458763:JPL458764 JYT458763:JZH458764 KIP458763:KJD458764 KSL458763:KSZ458764 LCH458763:LCV458764 LMD458763:LMR458764 LVZ458763:LWN458764 MFV458763:MGJ458764 MPR458763:MQF458764 MZN458763:NAB458764 NJJ458763:NJX458764 NTF458763:NTT458764 ODB458763:ODP458764 OMX458763:ONL458764 OWT458763:OXH458764 PGP458763:PHD458764 PQL458763:PQZ458764 QAH458763:QAV458764 QKD458763:QKR458764 QTZ458763:QUN458764 RDV458763:REJ458764 RNR458763:ROF458764 RXN458763:RYB458764 SHJ458763:SHX458764 SRF458763:SRT458764 TBB458763:TBP458764 TKX458763:TLL458764 TUT458763:TVH458764 UEP458763:UFD458764 UOL458763:UOZ458764 UYH458763:UYV458764 VID458763:VIR458764 VRZ458763:VSN458764 WBV458763:WCJ458764 WLR458763:WMF458764 WVN458763:WWB458764 F524299:T524300 JB524299:JP524300 SX524299:TL524300 ACT524299:ADH524300 AMP524299:AND524300 AWL524299:AWZ524300 BGH524299:BGV524300 BQD524299:BQR524300 BZZ524299:CAN524300 CJV524299:CKJ524300 CTR524299:CUF524300 DDN524299:DEB524300 DNJ524299:DNX524300 DXF524299:DXT524300 EHB524299:EHP524300 EQX524299:ERL524300 FAT524299:FBH524300 FKP524299:FLD524300 FUL524299:FUZ524300 GEH524299:GEV524300 GOD524299:GOR524300 GXZ524299:GYN524300 HHV524299:HIJ524300 HRR524299:HSF524300 IBN524299:ICB524300 ILJ524299:ILX524300 IVF524299:IVT524300 JFB524299:JFP524300 JOX524299:JPL524300 JYT524299:JZH524300 KIP524299:KJD524300 KSL524299:KSZ524300 LCH524299:LCV524300 LMD524299:LMR524300 LVZ524299:LWN524300 MFV524299:MGJ524300 MPR524299:MQF524300 MZN524299:NAB524300 NJJ524299:NJX524300 NTF524299:NTT524300 ODB524299:ODP524300 OMX524299:ONL524300 OWT524299:OXH524300 PGP524299:PHD524300 PQL524299:PQZ524300 QAH524299:QAV524300 QKD524299:QKR524300 QTZ524299:QUN524300 RDV524299:REJ524300 RNR524299:ROF524300 RXN524299:RYB524300 SHJ524299:SHX524300 SRF524299:SRT524300 TBB524299:TBP524300 TKX524299:TLL524300 TUT524299:TVH524300 UEP524299:UFD524300 UOL524299:UOZ524300 UYH524299:UYV524300 VID524299:VIR524300 VRZ524299:VSN524300 WBV524299:WCJ524300 WLR524299:WMF524300 WVN524299:WWB524300 F589835:T589836 JB589835:JP589836 SX589835:TL589836 ACT589835:ADH589836 AMP589835:AND589836 AWL589835:AWZ589836 BGH589835:BGV589836 BQD589835:BQR589836 BZZ589835:CAN589836 CJV589835:CKJ589836 CTR589835:CUF589836 DDN589835:DEB589836 DNJ589835:DNX589836 DXF589835:DXT589836 EHB589835:EHP589836 EQX589835:ERL589836 FAT589835:FBH589836 FKP589835:FLD589836 FUL589835:FUZ589836 GEH589835:GEV589836 GOD589835:GOR589836 GXZ589835:GYN589836 HHV589835:HIJ589836 HRR589835:HSF589836 IBN589835:ICB589836 ILJ589835:ILX589836 IVF589835:IVT589836 JFB589835:JFP589836 JOX589835:JPL589836 JYT589835:JZH589836 KIP589835:KJD589836 KSL589835:KSZ589836 LCH589835:LCV589836 LMD589835:LMR589836 LVZ589835:LWN589836 MFV589835:MGJ589836 MPR589835:MQF589836 MZN589835:NAB589836 NJJ589835:NJX589836 NTF589835:NTT589836 ODB589835:ODP589836 OMX589835:ONL589836 OWT589835:OXH589836 PGP589835:PHD589836 PQL589835:PQZ589836 QAH589835:QAV589836 QKD589835:QKR589836 QTZ589835:QUN589836 RDV589835:REJ589836 RNR589835:ROF589836 RXN589835:RYB589836 SHJ589835:SHX589836 SRF589835:SRT589836 TBB589835:TBP589836 TKX589835:TLL589836 TUT589835:TVH589836 UEP589835:UFD589836 UOL589835:UOZ589836 UYH589835:UYV589836 VID589835:VIR589836 VRZ589835:VSN589836 WBV589835:WCJ589836 WLR589835:WMF589836 WVN589835:WWB589836 F655371:T655372 JB655371:JP655372 SX655371:TL655372 ACT655371:ADH655372 AMP655371:AND655372 AWL655371:AWZ655372 BGH655371:BGV655372 BQD655371:BQR655372 BZZ655371:CAN655372 CJV655371:CKJ655372 CTR655371:CUF655372 DDN655371:DEB655372 DNJ655371:DNX655372 DXF655371:DXT655372 EHB655371:EHP655372 EQX655371:ERL655372 FAT655371:FBH655372 FKP655371:FLD655372 FUL655371:FUZ655372 GEH655371:GEV655372 GOD655371:GOR655372 GXZ655371:GYN655372 HHV655371:HIJ655372 HRR655371:HSF655372 IBN655371:ICB655372 ILJ655371:ILX655372 IVF655371:IVT655372 JFB655371:JFP655372 JOX655371:JPL655372 JYT655371:JZH655372 KIP655371:KJD655372 KSL655371:KSZ655372 LCH655371:LCV655372 LMD655371:LMR655372 LVZ655371:LWN655372 MFV655371:MGJ655372 MPR655371:MQF655372 MZN655371:NAB655372 NJJ655371:NJX655372 NTF655371:NTT655372 ODB655371:ODP655372 OMX655371:ONL655372 OWT655371:OXH655372 PGP655371:PHD655372 PQL655371:PQZ655372 QAH655371:QAV655372 QKD655371:QKR655372 QTZ655371:QUN655372 RDV655371:REJ655372 RNR655371:ROF655372 RXN655371:RYB655372 SHJ655371:SHX655372 SRF655371:SRT655372 TBB655371:TBP655372 TKX655371:TLL655372 TUT655371:TVH655372 UEP655371:UFD655372 UOL655371:UOZ655372 UYH655371:UYV655372 VID655371:VIR655372 VRZ655371:VSN655372 WBV655371:WCJ655372 WLR655371:WMF655372 WVN655371:WWB655372 F720907:T720908 JB720907:JP720908 SX720907:TL720908 ACT720907:ADH720908 AMP720907:AND720908 AWL720907:AWZ720908 BGH720907:BGV720908 BQD720907:BQR720908 BZZ720907:CAN720908 CJV720907:CKJ720908 CTR720907:CUF720908 DDN720907:DEB720908 DNJ720907:DNX720908 DXF720907:DXT720908 EHB720907:EHP720908 EQX720907:ERL720908 FAT720907:FBH720908 FKP720907:FLD720908 FUL720907:FUZ720908 GEH720907:GEV720908 GOD720907:GOR720908 GXZ720907:GYN720908 HHV720907:HIJ720908 HRR720907:HSF720908 IBN720907:ICB720908 ILJ720907:ILX720908 IVF720907:IVT720908 JFB720907:JFP720908 JOX720907:JPL720908 JYT720907:JZH720908 KIP720907:KJD720908 KSL720907:KSZ720908 LCH720907:LCV720908 LMD720907:LMR720908 LVZ720907:LWN720908 MFV720907:MGJ720908 MPR720907:MQF720908 MZN720907:NAB720908 NJJ720907:NJX720908 NTF720907:NTT720908 ODB720907:ODP720908 OMX720907:ONL720908 OWT720907:OXH720908 PGP720907:PHD720908 PQL720907:PQZ720908 QAH720907:QAV720908 QKD720907:QKR720908 QTZ720907:QUN720908 RDV720907:REJ720908 RNR720907:ROF720908 RXN720907:RYB720908 SHJ720907:SHX720908 SRF720907:SRT720908 TBB720907:TBP720908 TKX720907:TLL720908 TUT720907:TVH720908 UEP720907:UFD720908 UOL720907:UOZ720908 UYH720907:UYV720908 VID720907:VIR720908 VRZ720907:VSN720908 WBV720907:WCJ720908 WLR720907:WMF720908 WVN720907:WWB720908 F786443:T786444 JB786443:JP786444 SX786443:TL786444 ACT786443:ADH786444 AMP786443:AND786444 AWL786443:AWZ786444 BGH786443:BGV786444 BQD786443:BQR786444 BZZ786443:CAN786444 CJV786443:CKJ786444 CTR786443:CUF786444 DDN786443:DEB786444 DNJ786443:DNX786444 DXF786443:DXT786444 EHB786443:EHP786444 EQX786443:ERL786444 FAT786443:FBH786444 FKP786443:FLD786444 FUL786443:FUZ786444 GEH786443:GEV786444 GOD786443:GOR786444 GXZ786443:GYN786444 HHV786443:HIJ786444 HRR786443:HSF786444 IBN786443:ICB786444 ILJ786443:ILX786444 IVF786443:IVT786444 JFB786443:JFP786444 JOX786443:JPL786444 JYT786443:JZH786444 KIP786443:KJD786444 KSL786443:KSZ786444 LCH786443:LCV786444 LMD786443:LMR786444 LVZ786443:LWN786444 MFV786443:MGJ786444 MPR786443:MQF786444 MZN786443:NAB786444 NJJ786443:NJX786444 NTF786443:NTT786444 ODB786443:ODP786444 OMX786443:ONL786444 OWT786443:OXH786444 PGP786443:PHD786444 PQL786443:PQZ786444 QAH786443:QAV786444 QKD786443:QKR786444 QTZ786443:QUN786444 RDV786443:REJ786444 RNR786443:ROF786444 RXN786443:RYB786444 SHJ786443:SHX786444 SRF786443:SRT786444 TBB786443:TBP786444 TKX786443:TLL786444 TUT786443:TVH786444 UEP786443:UFD786444 UOL786443:UOZ786444 UYH786443:UYV786444 VID786443:VIR786444 VRZ786443:VSN786444 WBV786443:WCJ786444 WLR786443:WMF786444 WVN786443:WWB786444 F851979:T851980 JB851979:JP851980 SX851979:TL851980 ACT851979:ADH851980 AMP851979:AND851980 AWL851979:AWZ851980 BGH851979:BGV851980 BQD851979:BQR851980 BZZ851979:CAN851980 CJV851979:CKJ851980 CTR851979:CUF851980 DDN851979:DEB851980 DNJ851979:DNX851980 DXF851979:DXT851980 EHB851979:EHP851980 EQX851979:ERL851980 FAT851979:FBH851980 FKP851979:FLD851980 FUL851979:FUZ851980 GEH851979:GEV851980 GOD851979:GOR851980 GXZ851979:GYN851980 HHV851979:HIJ851980 HRR851979:HSF851980 IBN851979:ICB851980 ILJ851979:ILX851980 IVF851979:IVT851980 JFB851979:JFP851980 JOX851979:JPL851980 JYT851979:JZH851980 KIP851979:KJD851980 KSL851979:KSZ851980 LCH851979:LCV851980 LMD851979:LMR851980 LVZ851979:LWN851980 MFV851979:MGJ851980 MPR851979:MQF851980 MZN851979:NAB851980 NJJ851979:NJX851980 NTF851979:NTT851980 ODB851979:ODP851980 OMX851979:ONL851980 OWT851979:OXH851980 PGP851979:PHD851980 PQL851979:PQZ851980 QAH851979:QAV851980 QKD851979:QKR851980 QTZ851979:QUN851980 RDV851979:REJ851980 RNR851979:ROF851980 RXN851979:RYB851980 SHJ851979:SHX851980 SRF851979:SRT851980 TBB851979:TBP851980 TKX851979:TLL851980 TUT851979:TVH851980 UEP851979:UFD851980 UOL851979:UOZ851980 UYH851979:UYV851980 VID851979:VIR851980 VRZ851979:VSN851980 WBV851979:WCJ851980 WLR851979:WMF851980 WVN851979:WWB851980 F917515:T917516 JB917515:JP917516 SX917515:TL917516 ACT917515:ADH917516 AMP917515:AND917516 AWL917515:AWZ917516 BGH917515:BGV917516 BQD917515:BQR917516 BZZ917515:CAN917516 CJV917515:CKJ917516 CTR917515:CUF917516 DDN917515:DEB917516 DNJ917515:DNX917516 DXF917515:DXT917516 EHB917515:EHP917516 EQX917515:ERL917516 FAT917515:FBH917516 FKP917515:FLD917516 FUL917515:FUZ917516 GEH917515:GEV917516 GOD917515:GOR917516 GXZ917515:GYN917516 HHV917515:HIJ917516 HRR917515:HSF917516 IBN917515:ICB917516 ILJ917515:ILX917516 IVF917515:IVT917516 JFB917515:JFP917516 JOX917515:JPL917516 JYT917515:JZH917516 KIP917515:KJD917516 KSL917515:KSZ917516 LCH917515:LCV917516 LMD917515:LMR917516 LVZ917515:LWN917516 MFV917515:MGJ917516 MPR917515:MQF917516 MZN917515:NAB917516 NJJ917515:NJX917516 NTF917515:NTT917516 ODB917515:ODP917516 OMX917515:ONL917516 OWT917515:OXH917516 PGP917515:PHD917516 PQL917515:PQZ917516 QAH917515:QAV917516 QKD917515:QKR917516 QTZ917515:QUN917516 RDV917515:REJ917516 RNR917515:ROF917516 RXN917515:RYB917516 SHJ917515:SHX917516 SRF917515:SRT917516 TBB917515:TBP917516 TKX917515:TLL917516 TUT917515:TVH917516 UEP917515:UFD917516 UOL917515:UOZ917516 UYH917515:UYV917516 VID917515:VIR917516 VRZ917515:VSN917516 WBV917515:WCJ917516 WLR917515:WMF917516 WVN917515:WWB917516 F983051:T983052 JB983051:JP983052 SX983051:TL983052 ACT983051:ADH983052 AMP983051:AND983052 AWL983051:AWZ983052 BGH983051:BGV983052 BQD983051:BQR983052 BZZ983051:CAN983052 CJV983051:CKJ983052 CTR983051:CUF983052 DDN983051:DEB983052 DNJ983051:DNX983052 DXF983051:DXT983052 EHB983051:EHP983052 EQX983051:ERL983052 FAT983051:FBH983052 FKP983051:FLD983052 FUL983051:FUZ983052 GEH983051:GEV983052 GOD983051:GOR983052 GXZ983051:GYN983052 HHV983051:HIJ983052 HRR983051:HSF983052 IBN983051:ICB983052 ILJ983051:ILX983052 IVF983051:IVT983052 JFB983051:JFP983052 JOX983051:JPL983052 JYT983051:JZH983052 KIP983051:KJD983052 KSL983051:KSZ983052 LCH983051:LCV983052 LMD983051:LMR983052 LVZ983051:LWN983052 MFV983051:MGJ983052 MPR983051:MQF983052 MZN983051:NAB983052 NJJ983051:NJX983052 NTF983051:NTT983052 ODB983051:ODP983052 OMX983051:ONL983052 OWT983051:OXH983052 PGP983051:PHD983052 PQL983051:PQZ983052 QAH983051:QAV983052 QKD983051:QKR983052 QTZ983051:QUN983052 RDV983051:REJ983052 RNR983051:ROF983052 RXN983051:RYB983052 SHJ983051:SHX983052 SRF983051:SRT983052 TBB983051:TBP983052 TKX983051:TLL983052 TUT983051:TVH983052 UEP983051:UFD983052 UOL983051:UOZ983052 UYH983051:UYV983052 VID983051:VIR983052 VRZ983051:VSN983052 WBV983051:WCJ983052 WLR983051:WMF983052 F11:T12" xr:uid="{00000000-0002-0000-0200-000002000000}"/>
    <dataValidation imeMode="off" allowBlank="1" showInputMessage="1" showErrorMessage="1" prompt="ハイフン付きで入力" sqref="F7:T7" xr:uid="{DB6F8534-56F1-4A5A-AB7D-4BEC9833E90A}"/>
    <dataValidation imeMode="off" operator="greaterThan" allowBlank="1" showInputMessage="1" showErrorMessage="1" prompt="西暦下2桁／月／日で入力_x000a_「例：24/4/1」" sqref="F10:T10" xr:uid="{F5642F50-49A9-4A0F-8611-76C8BD63431D}"/>
  </dataValidations>
  <hyperlinks>
    <hyperlink ref="AA14:AD14" location="契約書別紙１!A1" display="契約書別紙１" xr:uid="{00000000-0004-0000-0200-000000000000}"/>
    <hyperlink ref="AA15:AD15" location="契約書別紙２!A1" display="契約書別紙２" xr:uid="{00000000-0004-0000-0200-000001000000}"/>
    <hyperlink ref="AA17:AD17" location="契約書別紙３!A1" display="契約書別紙３" xr:uid="{00000000-0004-0000-0200-000003000000}"/>
    <hyperlink ref="W14:Z14" location="別表1!A1" display="別表１" xr:uid="{00000000-0004-0000-0200-000004000000}"/>
    <hyperlink ref="W15:Z15" location="別表２!A1" display="別表２" xr:uid="{00000000-0004-0000-0200-000005000000}"/>
    <hyperlink ref="W17:Z17" location="別表３!A1" display="別表３" xr:uid="{00000000-0004-0000-0200-000007000000}"/>
    <hyperlink ref="AG5" location="'別記様式1(説明書)'!A7" display="別記様式1（説明書）へ" xr:uid="{00000000-0004-0000-0200-000008000000}"/>
    <hyperlink ref="AG4" location="工事関係書類一覧表!F48" display="一覧表へ戻る" xr:uid="{00000000-0004-0000-0200-000009000000}"/>
    <hyperlink ref="AG4:AJ4" location="工事関係書類一覧表!F52" display="一覧表へ戻る" xr:uid="{E6DBB239-651B-40F5-BB63-F9B6C9D0C9E2}"/>
  </hyperlinks>
  <pageMargins left="0.7" right="0.7"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7313" r:id="rId4" name="Check Box 1">
              <controlPr locked="0" defaultSize="0" autoFill="0" autoLine="0" autoPict="0">
                <anchor moveWithCells="1">
                  <from>
                    <xdr:col>1</xdr:col>
                    <xdr:colOff>57150</xdr:colOff>
                    <xdr:row>13</xdr:row>
                    <xdr:rowOff>19050</xdr:rowOff>
                  </from>
                  <to>
                    <xdr:col>2</xdr:col>
                    <xdr:colOff>0</xdr:colOff>
                    <xdr:row>13</xdr:row>
                    <xdr:rowOff>228600</xdr:rowOff>
                  </to>
                </anchor>
              </controlPr>
            </control>
          </mc:Choice>
        </mc:AlternateContent>
        <mc:AlternateContent xmlns:mc="http://schemas.openxmlformats.org/markup-compatibility/2006">
          <mc:Choice Requires="x14">
            <control shapeId="397314" r:id="rId5" name="Check Box 2">
              <controlPr locked="0" defaultSize="0" autoFill="0" autoLine="0" autoPict="0">
                <anchor moveWithCells="1">
                  <from>
                    <xdr:col>1</xdr:col>
                    <xdr:colOff>57150</xdr:colOff>
                    <xdr:row>14</xdr:row>
                    <xdr:rowOff>19050</xdr:rowOff>
                  </from>
                  <to>
                    <xdr:col>2</xdr:col>
                    <xdr:colOff>0</xdr:colOff>
                    <xdr:row>15</xdr:row>
                    <xdr:rowOff>238125</xdr:rowOff>
                  </to>
                </anchor>
              </controlPr>
            </control>
          </mc:Choice>
        </mc:AlternateContent>
        <mc:AlternateContent xmlns:mc="http://schemas.openxmlformats.org/markup-compatibility/2006">
          <mc:Choice Requires="x14">
            <control shapeId="397316" r:id="rId6" name="Check Box 4">
              <controlPr locked="0" defaultSize="0" autoFill="0" autoLine="0" autoPict="0">
                <anchor moveWithCells="1">
                  <from>
                    <xdr:col>1</xdr:col>
                    <xdr:colOff>57150</xdr:colOff>
                    <xdr:row>16</xdr:row>
                    <xdr:rowOff>19050</xdr:rowOff>
                  </from>
                  <to>
                    <xdr:col>2</xdr:col>
                    <xdr:colOff>0</xdr:colOff>
                    <xdr:row>16</xdr:row>
                    <xdr:rowOff>238125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1">
    <tabColor rgb="FF92D050"/>
    <pageSetUpPr fitToPage="1"/>
  </sheetPr>
  <dimension ref="A1:BD57"/>
  <sheetViews>
    <sheetView showGridLines="0" view="pageBreakPreview" zoomScaleNormal="100" zoomScaleSheetLayoutView="100" workbookViewId="0">
      <selection activeCell="AL6" sqref="AL6:AQ6"/>
    </sheetView>
  </sheetViews>
  <sheetFormatPr defaultColWidth="2.375" defaultRowHeight="13.5"/>
  <cols>
    <col min="1" max="48" width="2.375" style="429"/>
    <col min="49" max="56" width="0" style="429" hidden="1" customWidth="1"/>
    <col min="57" max="16384" width="2.375" style="429"/>
  </cols>
  <sheetData>
    <row r="1" spans="1:56">
      <c r="A1" s="429" t="s">
        <v>937</v>
      </c>
    </row>
    <row r="3" spans="1:56" ht="14.25" customHeight="1">
      <c r="W3" s="1870" t="str">
        <f>IF(入力表!D30="","令和　　年　　月　　日",入力表!D30)</f>
        <v>令和　　年　　月　　日</v>
      </c>
      <c r="X3" s="1870"/>
      <c r="Y3" s="1870"/>
      <c r="Z3" s="1870"/>
      <c r="AA3" s="1870"/>
      <c r="AB3" s="1870"/>
      <c r="AC3" s="1870"/>
      <c r="AD3" s="1870"/>
      <c r="AE3" s="1870"/>
      <c r="AF3" s="1870"/>
      <c r="AG3" s="1870"/>
      <c r="AH3" s="1870"/>
      <c r="AI3" s="1870"/>
    </row>
    <row r="5" spans="1:56">
      <c r="AL5" s="1382" t="s">
        <v>385</v>
      </c>
      <c r="AM5" s="1382"/>
      <c r="AN5" s="1382"/>
      <c r="AO5" s="1382"/>
      <c r="AP5" s="1382"/>
      <c r="AQ5" s="1382"/>
    </row>
    <row r="6" spans="1:56" s="440" customFormat="1" ht="30" customHeight="1">
      <c r="I6" s="440" t="s">
        <v>938</v>
      </c>
      <c r="N6" s="441" t="s">
        <v>939</v>
      </c>
      <c r="O6" s="1874" t="s">
        <v>940</v>
      </c>
      <c r="P6" s="1874"/>
      <c r="Q6" s="1874"/>
      <c r="R6" s="1874"/>
      <c r="S6" s="1874"/>
      <c r="T6" s="1874"/>
      <c r="U6" s="1874"/>
      <c r="V6" s="1874"/>
      <c r="W6" s="1874"/>
      <c r="X6" s="1874"/>
      <c r="Y6" s="440" t="s">
        <v>941</v>
      </c>
      <c r="Z6" s="1032"/>
      <c r="AA6" s="1032"/>
      <c r="AB6" s="1032"/>
      <c r="AC6" s="1032"/>
      <c r="AD6" s="1032"/>
      <c r="AE6" s="1032"/>
      <c r="AF6" s="1032"/>
      <c r="AG6" s="1032"/>
      <c r="AH6" s="1032"/>
      <c r="AI6" s="1032"/>
      <c r="AL6" s="1382" t="s">
        <v>606</v>
      </c>
      <c r="AM6" s="1382"/>
      <c r="AN6" s="1382"/>
      <c r="AO6" s="1382"/>
      <c r="AP6" s="1382"/>
      <c r="AQ6" s="1382"/>
    </row>
    <row r="7" spans="1:56" ht="13.5" customHeight="1">
      <c r="AB7" s="440"/>
      <c r="AC7" s="440"/>
      <c r="AD7" s="1032"/>
      <c r="AE7" s="1032"/>
      <c r="AF7" s="440"/>
      <c r="AG7" s="440"/>
    </row>
    <row r="8" spans="1:56" ht="13.5" customHeight="1">
      <c r="AB8" s="440"/>
      <c r="AC8" s="440"/>
      <c r="AD8" s="1032"/>
      <c r="AE8" s="1032"/>
      <c r="AF8" s="440"/>
      <c r="AG8" s="440"/>
    </row>
    <row r="9" spans="1:56">
      <c r="B9" s="424" t="s">
        <v>771</v>
      </c>
    </row>
    <row r="10" spans="1:56">
      <c r="C10" s="1873" t="s">
        <v>772</v>
      </c>
      <c r="D10" s="1873"/>
      <c r="E10" s="1873"/>
      <c r="F10" s="1873"/>
      <c r="G10" s="1873"/>
      <c r="H10" s="1873"/>
      <c r="I10" s="1873"/>
      <c r="J10" s="1873"/>
      <c r="K10" s="1873"/>
      <c r="L10" s="1873"/>
      <c r="M10" s="1873"/>
      <c r="N10" s="1873"/>
      <c r="O10" s="1873"/>
      <c r="AW10" s="429" t="s">
        <v>942</v>
      </c>
      <c r="BD10" s="429" t="s">
        <v>943</v>
      </c>
    </row>
    <row r="11" spans="1:56">
      <c r="AW11" s="429" t="s">
        <v>944</v>
      </c>
      <c r="BD11" s="429" t="s">
        <v>945</v>
      </c>
    </row>
    <row r="12" spans="1:56">
      <c r="U12" s="365" t="s">
        <v>946</v>
      </c>
      <c r="V12" s="1878" t="str">
        <f>IF(入力表!B11="","",入力表!B11)</f>
        <v/>
      </c>
      <c r="W12" s="1878"/>
      <c r="X12" s="1878"/>
      <c r="Y12" s="1878"/>
      <c r="Z12" s="1878"/>
      <c r="AA12" s="1878"/>
      <c r="AB12" s="1878"/>
      <c r="AC12" s="1878"/>
      <c r="AD12" s="1878"/>
      <c r="AE12" s="1878"/>
      <c r="AF12" s="1878"/>
      <c r="AG12" s="1878"/>
      <c r="AH12" s="1878"/>
      <c r="AI12" s="1878"/>
      <c r="AW12" s="429" t="s">
        <v>947</v>
      </c>
      <c r="BD12" s="429" t="str">
        <f>IF(AD7="","ただし、次の工事の第　回部分払として","ただし、次の工事の第"&amp;AD7&amp;"回部分払として")</f>
        <v>ただし、次の工事の第　回部分払として</v>
      </c>
    </row>
    <row r="13" spans="1:56">
      <c r="Y13" s="1877"/>
      <c r="Z13" s="1877"/>
      <c r="AA13" s="1877"/>
      <c r="AB13" s="1877"/>
      <c r="AC13" s="1877"/>
      <c r="AD13" s="1877"/>
      <c r="AE13" s="1877"/>
      <c r="AF13" s="1877"/>
      <c r="AG13" s="1877"/>
      <c r="AH13" s="1877"/>
      <c r="AI13" s="433"/>
      <c r="AW13" s="429" t="s">
        <v>948</v>
      </c>
      <c r="BD13" s="429" t="s">
        <v>949</v>
      </c>
    </row>
    <row r="14" spans="1:56">
      <c r="V14" s="1879" t="str">
        <f>IF(入力表!B12="","",入力表!B12)</f>
        <v/>
      </c>
      <c r="W14" s="1879"/>
      <c r="X14" s="1879"/>
      <c r="Y14" s="1879"/>
      <c r="Z14" s="1879"/>
      <c r="AA14" s="1879"/>
      <c r="AB14" s="1879"/>
      <c r="AC14" s="1879"/>
      <c r="AD14" s="1879"/>
      <c r="AE14" s="1879"/>
      <c r="AF14" s="1879"/>
      <c r="AG14" s="1879"/>
      <c r="AH14" s="1879"/>
      <c r="AI14" s="1879"/>
      <c r="AW14" s="429" t="s">
        <v>950</v>
      </c>
      <c r="BD14" s="429" t="s">
        <v>951</v>
      </c>
    </row>
    <row r="15" spans="1:56">
      <c r="U15" s="365" t="s">
        <v>952</v>
      </c>
      <c r="V15" s="1878" t="str">
        <f>IF(入力表!B13="","",入力表!B13)</f>
        <v/>
      </c>
      <c r="W15" s="1878"/>
      <c r="X15" s="1878"/>
      <c r="Y15" s="1878"/>
      <c r="Z15" s="1878"/>
      <c r="AA15" s="1878"/>
      <c r="AB15" s="1878"/>
      <c r="AC15" s="1878"/>
      <c r="AD15" s="1878"/>
      <c r="AE15" s="1878"/>
      <c r="AF15" s="1878"/>
      <c r="AG15" s="1878"/>
      <c r="AH15" s="432" t="s">
        <v>613</v>
      </c>
      <c r="AI15" s="432"/>
    </row>
    <row r="17" spans="2:33">
      <c r="B17" s="429" t="s">
        <v>953</v>
      </c>
    </row>
    <row r="18" spans="2:33">
      <c r="L18" s="1871"/>
      <c r="M18" s="1871"/>
      <c r="N18" s="1871"/>
      <c r="O18" s="1871"/>
      <c r="P18" s="1871"/>
      <c r="Q18" s="1871"/>
      <c r="R18" s="1871"/>
      <c r="S18" s="1871"/>
      <c r="T18" s="1871"/>
      <c r="U18" s="1871"/>
      <c r="V18" s="1871"/>
      <c r="W18" s="1871"/>
      <c r="X18" s="1871"/>
      <c r="Y18" s="1871"/>
      <c r="Z18" s="1871"/>
    </row>
    <row r="19" spans="2:33">
      <c r="D19" s="439" t="s">
        <v>954</v>
      </c>
      <c r="E19" s="439"/>
      <c r="F19" s="439"/>
      <c r="G19" s="439"/>
      <c r="H19" s="439"/>
      <c r="I19" s="675"/>
      <c r="J19" s="675"/>
      <c r="K19" s="675"/>
      <c r="L19" s="1872"/>
      <c r="M19" s="1872"/>
      <c r="N19" s="1872"/>
      <c r="O19" s="1872"/>
      <c r="P19" s="1872"/>
      <c r="Q19" s="1872"/>
      <c r="R19" s="1872"/>
      <c r="S19" s="1872"/>
      <c r="T19" s="1872"/>
      <c r="U19" s="1872"/>
      <c r="V19" s="1872"/>
      <c r="W19" s="1872"/>
      <c r="X19" s="1872"/>
      <c r="Y19" s="1872"/>
      <c r="Z19" s="1872"/>
      <c r="AA19" s="675"/>
      <c r="AB19" s="675"/>
      <c r="AC19" s="675"/>
      <c r="AD19" s="675"/>
      <c r="AE19" s="675"/>
      <c r="AF19" s="675"/>
    </row>
    <row r="20" spans="2:33">
      <c r="D20" s="438"/>
      <c r="U20" s="437"/>
      <c r="V20" s="1875"/>
      <c r="W20" s="1875"/>
      <c r="X20" s="1875"/>
      <c r="Y20" s="1875"/>
      <c r="Z20" s="1875"/>
      <c r="AA20" s="1875"/>
      <c r="AB20" s="1875"/>
      <c r="AC20" s="1875"/>
      <c r="AD20" s="1875"/>
      <c r="AE20" s="1875"/>
      <c r="AF20" s="1875"/>
    </row>
    <row r="22" spans="2:33">
      <c r="B22" s="1879" t="str">
        <f>VLOOKUP(O6,AW10:BD14,8,FALSE)</f>
        <v>ただし、次の工事の請負代金の前払として</v>
      </c>
      <c r="C22" s="1879"/>
      <c r="D22" s="1879"/>
      <c r="E22" s="1879"/>
      <c r="F22" s="1879"/>
      <c r="G22" s="1879"/>
      <c r="H22" s="1879"/>
      <c r="I22" s="1879"/>
      <c r="J22" s="1879"/>
      <c r="K22" s="1879"/>
      <c r="L22" s="1879"/>
      <c r="M22" s="1879"/>
      <c r="N22" s="1879"/>
      <c r="O22" s="1879"/>
      <c r="P22" s="1879"/>
      <c r="Q22" s="1879"/>
      <c r="R22" s="1879"/>
      <c r="S22" s="1879"/>
      <c r="T22" s="1879"/>
      <c r="U22" s="1879"/>
      <c r="V22" s="1879"/>
      <c r="W22" s="1879"/>
      <c r="X22" s="1879"/>
      <c r="Y22" s="1879"/>
      <c r="Z22" s="1879"/>
    </row>
    <row r="23" spans="2:33">
      <c r="J23" s="436"/>
      <c r="K23" s="436"/>
      <c r="L23" s="436"/>
      <c r="M23" s="436"/>
      <c r="N23" s="436"/>
      <c r="O23" s="436"/>
      <c r="P23" s="436"/>
      <c r="Q23" s="436"/>
      <c r="R23" s="436"/>
      <c r="S23" s="436"/>
      <c r="T23" s="436"/>
      <c r="U23" s="436"/>
    </row>
    <row r="24" spans="2:33" ht="13.5" customHeight="1">
      <c r="B24" s="429" t="s">
        <v>955</v>
      </c>
      <c r="C24" s="433"/>
      <c r="D24" s="433"/>
      <c r="E24" s="433"/>
      <c r="K24" s="429" t="str">
        <f>IF(入力表!B2="","",入力表!B2)</f>
        <v/>
      </c>
    </row>
    <row r="25" spans="2:33">
      <c r="B25" s="435"/>
      <c r="C25" s="434"/>
      <c r="D25" s="434"/>
      <c r="E25" s="434"/>
      <c r="K25" s="363"/>
    </row>
    <row r="26" spans="2:33" ht="13.5" customHeight="1">
      <c r="B26" s="429" t="s">
        <v>721</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956</v>
      </c>
      <c r="K28" s="1876" t="str">
        <f>IF(入力表!B5="","令和　　年　　月　　日",入力表!B5)</f>
        <v>令和　　年　　月　　日</v>
      </c>
      <c r="L28" s="1876"/>
      <c r="M28" s="1876"/>
      <c r="N28" s="1876"/>
      <c r="O28" s="1876"/>
      <c r="P28" s="1876"/>
      <c r="Q28" s="1876"/>
      <c r="R28" s="1876"/>
      <c r="S28" s="1876"/>
    </row>
    <row r="30" spans="2:33" ht="13.5" customHeight="1">
      <c r="B30" s="429" t="s">
        <v>778</v>
      </c>
      <c r="G30" s="676"/>
      <c r="H30" s="676"/>
      <c r="I30" s="676"/>
      <c r="J30" s="676"/>
      <c r="K30" s="1885" t="str">
        <f>IF(入力表!B7="","",入力表!B7)</f>
        <v/>
      </c>
      <c r="L30" s="1885"/>
      <c r="M30" s="1885"/>
      <c r="N30" s="1885"/>
      <c r="O30" s="1885"/>
      <c r="P30" s="1885"/>
      <c r="Q30" s="1885"/>
      <c r="R30" s="1885"/>
      <c r="S30" s="1885"/>
      <c r="T30" s="676"/>
      <c r="U30" s="676"/>
      <c r="V30" s="676"/>
      <c r="W30" s="676"/>
      <c r="X30" s="676"/>
      <c r="Y30" s="676"/>
      <c r="Z30" s="676"/>
      <c r="AA30" s="676"/>
      <c r="AB30" s="676"/>
      <c r="AC30" s="676"/>
      <c r="AD30" s="676"/>
      <c r="AE30" s="676"/>
      <c r="AF30" s="676"/>
    </row>
    <row r="31" spans="2:33" ht="13.5" customHeight="1"/>
    <row r="32" spans="2:33">
      <c r="B32" s="429" t="s">
        <v>957</v>
      </c>
      <c r="J32" s="436"/>
      <c r="K32" s="1878"/>
      <c r="L32" s="1878"/>
      <c r="M32" s="1878"/>
      <c r="N32" s="1878"/>
      <c r="O32" s="1878"/>
      <c r="P32" s="1878"/>
      <c r="Q32" s="1878"/>
      <c r="R32" s="1878"/>
      <c r="S32" s="1878"/>
      <c r="U32" s="431"/>
      <c r="V32" s="431"/>
      <c r="Y32" s="1884"/>
      <c r="Z32" s="1884"/>
      <c r="AA32" s="1884"/>
      <c r="AB32" s="1884"/>
      <c r="AC32" s="1884"/>
      <c r="AD32" s="1884"/>
      <c r="AE32" s="1884"/>
      <c r="AF32" s="1884"/>
      <c r="AG32" s="1884"/>
    </row>
    <row r="34" spans="1:49">
      <c r="B34" s="429" t="s">
        <v>958</v>
      </c>
      <c r="K34" s="1879"/>
      <c r="L34" s="1879"/>
      <c r="M34" s="1879"/>
      <c r="N34" s="1879"/>
      <c r="AW34" s="429" t="s">
        <v>959</v>
      </c>
    </row>
    <row r="35" spans="1:49">
      <c r="AW35" s="429" t="s">
        <v>960</v>
      </c>
    </row>
    <row r="36" spans="1:49">
      <c r="B36" s="429" t="s">
        <v>961</v>
      </c>
      <c r="F36" s="677"/>
      <c r="G36" s="677"/>
      <c r="H36" s="677"/>
      <c r="I36" s="677"/>
      <c r="J36" s="677"/>
      <c r="K36" s="1880"/>
      <c r="L36" s="1880"/>
      <c r="M36" s="1880"/>
      <c r="N36" s="1880"/>
      <c r="O36" s="1880"/>
      <c r="P36" s="1880"/>
      <c r="Q36" s="1880"/>
      <c r="R36" s="1880"/>
      <c r="S36" s="677"/>
      <c r="T36" s="677"/>
      <c r="U36" s="677"/>
      <c r="V36" s="677"/>
      <c r="W36" s="677"/>
      <c r="X36" s="677"/>
      <c r="Y36" s="677"/>
      <c r="Z36" s="677"/>
      <c r="AA36" s="677"/>
      <c r="AB36" s="677"/>
      <c r="AC36" s="677"/>
      <c r="AD36" s="677"/>
      <c r="AE36" s="677"/>
      <c r="AF36" s="677"/>
      <c r="AG36" s="677"/>
    </row>
    <row r="38" spans="1:49" ht="26.25" customHeight="1">
      <c r="B38" s="429" t="s">
        <v>962</v>
      </c>
      <c r="F38" s="436"/>
      <c r="G38" s="436"/>
      <c r="H38" s="436"/>
      <c r="I38" s="436"/>
      <c r="J38" s="436"/>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row>
    <row r="40" spans="1:49">
      <c r="B40" s="429" t="s">
        <v>963</v>
      </c>
      <c r="F40" s="436"/>
      <c r="G40" s="436"/>
      <c r="H40" s="436"/>
      <c r="I40" s="436"/>
      <c r="J40" s="436"/>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row>
    <row r="42" spans="1:49">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729</v>
      </c>
      <c r="F45" s="1882" t="s">
        <v>964</v>
      </c>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row>
    <row r="46" spans="1:49" ht="15" customHeight="1">
      <c r="E46" s="365"/>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row>
    <row r="47" spans="1:49" ht="17.25" customHeight="1">
      <c r="E47" s="842" t="s">
        <v>731</v>
      </c>
      <c r="F47" s="1882" t="s">
        <v>965</v>
      </c>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5:32" ht="15" customHeight="1">
      <c r="E49" s="842"/>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row>
    <row r="50" spans="5:32" ht="15" customHeight="1">
      <c r="E50" s="842"/>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row>
    <row r="52" spans="5:32">
      <c r="E52" s="384"/>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row>
    <row r="53" spans="5:32">
      <c r="E53" s="384"/>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row>
    <row r="54" spans="5:32">
      <c r="E54" s="383"/>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row>
    <row r="55" spans="5:32">
      <c r="E55" s="383"/>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row>
    <row r="56" spans="5:32">
      <c r="E56" s="383"/>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row>
    <row r="57" spans="5:32">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row>
  </sheetData>
  <mergeCells count="26">
    <mergeCell ref="K36:R36"/>
    <mergeCell ref="B22:Z22"/>
    <mergeCell ref="F54:AF55"/>
    <mergeCell ref="K34:N34"/>
    <mergeCell ref="F56:AF57"/>
    <mergeCell ref="J42:AG42"/>
    <mergeCell ref="F45:AF46"/>
    <mergeCell ref="K38:AH38"/>
    <mergeCell ref="K40:AH40"/>
    <mergeCell ref="F47:AF47"/>
    <mergeCell ref="F52:AF53"/>
    <mergeCell ref="Y32:AG32"/>
    <mergeCell ref="K32:S32"/>
    <mergeCell ref="K30:S30"/>
    <mergeCell ref="V20:AF20"/>
    <mergeCell ref="K28:S28"/>
    <mergeCell ref="Y13:AH13"/>
    <mergeCell ref="V12:AI12"/>
    <mergeCell ref="V14:AI14"/>
    <mergeCell ref="V15:AG15"/>
    <mergeCell ref="AL5:AQ5"/>
    <mergeCell ref="AL6:AQ6"/>
    <mergeCell ref="W3:AI3"/>
    <mergeCell ref="L18:Z19"/>
    <mergeCell ref="C10:O10"/>
    <mergeCell ref="O6:X6"/>
  </mergeCells>
  <phoneticPr fontId="9"/>
  <conditionalFormatting sqref="K34">
    <cfRule type="cellIs" dxfId="139" priority="7" operator="equal">
      <formula>""</formula>
    </cfRule>
  </conditionalFormatting>
  <conditionalFormatting sqref="K36:R36">
    <cfRule type="cellIs" dxfId="138" priority="6" operator="equal">
      <formula>""</formula>
    </cfRule>
  </conditionalFormatting>
  <conditionalFormatting sqref="K32:S32">
    <cfRule type="cellIs" dxfId="137" priority="9" operator="equal">
      <formula>""</formula>
    </cfRule>
  </conditionalFormatting>
  <conditionalFormatting sqref="K38:AH38">
    <cfRule type="cellIs" dxfId="136" priority="5" operator="equal">
      <formula>""</formula>
    </cfRule>
  </conditionalFormatting>
  <conditionalFormatting sqref="K40:AH40">
    <cfRule type="cellIs" dxfId="135" priority="4" operator="equal">
      <formula>""</formula>
    </cfRule>
  </conditionalFormatting>
  <conditionalFormatting sqref="L18:Z19">
    <cfRule type="cellIs" dxfId="134" priority="11" operator="equal">
      <formula>""</formula>
    </cfRule>
  </conditionalFormatting>
  <conditionalFormatting sqref="O6:X6">
    <cfRule type="cellIs" dxfId="133" priority="3" operator="equal">
      <formula>""</formula>
    </cfRule>
  </conditionalFormatting>
  <conditionalFormatting sqref="Y32:AG32">
    <cfRule type="cellIs" dxfId="132" priority="8" operator="equal">
      <formula>""</formula>
    </cfRule>
  </conditionalFormatting>
  <dataValidations count="7">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00000000-0002-0000-1000-000000000000}"/>
    <dataValidation imeMode="halfKatakana" allowBlank="1" showInputMessage="1" showErrorMessage="1" sqref="K40:AH40" xr:uid="{ED52C89F-6181-4686-ABE8-1D0AA3F469A7}"/>
    <dataValidation type="list" allowBlank="1" showInputMessage="1" showErrorMessage="1" sqref="O6:X6" xr:uid="{E98DA49B-A73D-49EB-A5E0-BC388D1184AB}">
      <formula1>$AW$10:$AW$14</formula1>
    </dataValidation>
    <dataValidation allowBlank="1" showInputMessage="1" showErrorMessage="1" prompt="金融機関名を入力" sqref="K32:S32" xr:uid="{E7A9AB86-DC3E-4104-AD3E-D10595497B49}"/>
    <dataValidation allowBlank="1" showInputMessage="1" showErrorMessage="1" prompt="支店名を入力" sqref="Y32:AG32" xr:uid="{5C523BEB-C8E1-4B9E-840F-538A23885879}"/>
    <dataValidation type="list" allowBlank="1" showInputMessage="1" prompt="選択または入力" sqref="K34:N34" xr:uid="{5FFBBE65-47AA-49FE-ADDC-237A3C1BFC3F}">
      <formula1>$AW$34:$AW$35</formula1>
    </dataValidation>
    <dataValidation allowBlank="1" showInputMessage="1" showErrorMessage="1" prompt="数字のみ入力" sqref="L18:Z19" xr:uid="{AF32E53B-C546-4F96-A989-5AEFA598E1C2}"/>
  </dataValidations>
  <hyperlinks>
    <hyperlink ref="AL5" location="工事関係書類一覧表!F23" display="一覧表へ戻る" xr:uid="{8E30A19C-A2B9-4A10-B2B8-28F426ED3F59}"/>
    <hyperlink ref="AL6" location="入力表!C17" display="入力表へ戻る" xr:uid="{3345CADC-2A29-4205-9B79-8171188FB0DD}"/>
    <hyperlink ref="AL5:AQ5" location="工事関係書類一覧表!F28" display="一覧表へ戻る" xr:uid="{20B81E86-F98F-4700-A83B-55E259BAD213}"/>
    <hyperlink ref="AL6:AQ6" location="入力表!D30" display="入力表へ戻る" xr:uid="{CCAAE92D-0BC2-44A7-B0FE-72DB5674770B}"/>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E47"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T44"/>
  <sheetViews>
    <sheetView showGridLines="0" view="pageBreakPreview" zoomScaleNormal="100" zoomScaleSheetLayoutView="100" workbookViewId="0">
      <selection activeCell="S3" sqref="S3:T3"/>
    </sheetView>
  </sheetViews>
  <sheetFormatPr defaultRowHeight="14.25"/>
  <cols>
    <col min="1" max="1" width="3.375" style="210" customWidth="1"/>
    <col min="2" max="17" width="5.875" style="210" customWidth="1"/>
    <col min="18" max="255" width="9" style="210"/>
    <col min="256" max="256" width="0.75" style="210" customWidth="1"/>
    <col min="257" max="257" width="3.375" style="210" customWidth="1"/>
    <col min="258" max="273" width="5.875" style="210" customWidth="1"/>
    <col min="274" max="511" width="9" style="210"/>
    <col min="512" max="512" width="0.75" style="210" customWidth="1"/>
    <col min="513" max="513" width="3.375" style="210" customWidth="1"/>
    <col min="514" max="529" width="5.875" style="210" customWidth="1"/>
    <col min="530" max="767" width="9" style="210"/>
    <col min="768" max="768" width="0.75" style="210" customWidth="1"/>
    <col min="769" max="769" width="3.375" style="210" customWidth="1"/>
    <col min="770" max="785" width="5.875" style="210" customWidth="1"/>
    <col min="786" max="1023" width="9" style="210"/>
    <col min="1024" max="1024" width="0.75" style="210" customWidth="1"/>
    <col min="1025" max="1025" width="3.375" style="210" customWidth="1"/>
    <col min="1026" max="1041" width="5.875" style="210" customWidth="1"/>
    <col min="1042" max="1279" width="9" style="210"/>
    <col min="1280" max="1280" width="0.75" style="210" customWidth="1"/>
    <col min="1281" max="1281" width="3.375" style="210" customWidth="1"/>
    <col min="1282" max="1297" width="5.875" style="210" customWidth="1"/>
    <col min="1298" max="1535" width="9" style="210"/>
    <col min="1536" max="1536" width="0.75" style="210" customWidth="1"/>
    <col min="1537" max="1537" width="3.375" style="210" customWidth="1"/>
    <col min="1538" max="1553" width="5.875" style="210" customWidth="1"/>
    <col min="1554" max="1791" width="9" style="210"/>
    <col min="1792" max="1792" width="0.75" style="210" customWidth="1"/>
    <col min="1793" max="1793" width="3.375" style="210" customWidth="1"/>
    <col min="1794" max="1809" width="5.875" style="210" customWidth="1"/>
    <col min="1810" max="2047" width="9" style="210"/>
    <col min="2048" max="2048" width="0.75" style="210" customWidth="1"/>
    <col min="2049" max="2049" width="3.375" style="210" customWidth="1"/>
    <col min="2050" max="2065" width="5.875" style="210" customWidth="1"/>
    <col min="2066" max="2303" width="9" style="210"/>
    <col min="2304" max="2304" width="0.75" style="210" customWidth="1"/>
    <col min="2305" max="2305" width="3.375" style="210" customWidth="1"/>
    <col min="2306" max="2321" width="5.875" style="210" customWidth="1"/>
    <col min="2322" max="2559" width="9" style="210"/>
    <col min="2560" max="2560" width="0.75" style="210" customWidth="1"/>
    <col min="2561" max="2561" width="3.375" style="210" customWidth="1"/>
    <col min="2562" max="2577" width="5.875" style="210" customWidth="1"/>
    <col min="2578" max="2815" width="9" style="210"/>
    <col min="2816" max="2816" width="0.75" style="210" customWidth="1"/>
    <col min="2817" max="2817" width="3.375" style="210" customWidth="1"/>
    <col min="2818" max="2833" width="5.875" style="210" customWidth="1"/>
    <col min="2834" max="3071" width="9" style="210"/>
    <col min="3072" max="3072" width="0.75" style="210" customWidth="1"/>
    <col min="3073" max="3073" width="3.375" style="210" customWidth="1"/>
    <col min="3074" max="3089" width="5.875" style="210" customWidth="1"/>
    <col min="3090" max="3327" width="9" style="210"/>
    <col min="3328" max="3328" width="0.75" style="210" customWidth="1"/>
    <col min="3329" max="3329" width="3.375" style="210" customWidth="1"/>
    <col min="3330" max="3345" width="5.875" style="210" customWidth="1"/>
    <col min="3346" max="3583" width="9" style="210"/>
    <col min="3584" max="3584" width="0.75" style="210" customWidth="1"/>
    <col min="3585" max="3585" width="3.375" style="210" customWidth="1"/>
    <col min="3586" max="3601" width="5.875" style="210" customWidth="1"/>
    <col min="3602" max="3839" width="9" style="210"/>
    <col min="3840" max="3840" width="0.75" style="210" customWidth="1"/>
    <col min="3841" max="3841" width="3.375" style="210" customWidth="1"/>
    <col min="3842" max="3857" width="5.875" style="210" customWidth="1"/>
    <col min="3858" max="4095" width="9" style="210"/>
    <col min="4096" max="4096" width="0.75" style="210" customWidth="1"/>
    <col min="4097" max="4097" width="3.375" style="210" customWidth="1"/>
    <col min="4098" max="4113" width="5.875" style="210" customWidth="1"/>
    <col min="4114" max="4351" width="9" style="210"/>
    <col min="4352" max="4352" width="0.75" style="210" customWidth="1"/>
    <col min="4353" max="4353" width="3.375" style="210" customWidth="1"/>
    <col min="4354" max="4369" width="5.875" style="210" customWidth="1"/>
    <col min="4370" max="4607" width="9" style="210"/>
    <col min="4608" max="4608" width="0.75" style="210" customWidth="1"/>
    <col min="4609" max="4609" width="3.375" style="210" customWidth="1"/>
    <col min="4610" max="4625" width="5.875" style="210" customWidth="1"/>
    <col min="4626" max="4863" width="9" style="210"/>
    <col min="4864" max="4864" width="0.75" style="210" customWidth="1"/>
    <col min="4865" max="4865" width="3.375" style="210" customWidth="1"/>
    <col min="4866" max="4881" width="5.875" style="210" customWidth="1"/>
    <col min="4882" max="5119" width="9" style="210"/>
    <col min="5120" max="5120" width="0.75" style="210" customWidth="1"/>
    <col min="5121" max="5121" width="3.375" style="210" customWidth="1"/>
    <col min="5122" max="5137" width="5.875" style="210" customWidth="1"/>
    <col min="5138" max="5375" width="9" style="210"/>
    <col min="5376" max="5376" width="0.75" style="210" customWidth="1"/>
    <col min="5377" max="5377" width="3.375" style="210" customWidth="1"/>
    <col min="5378" max="5393" width="5.875" style="210" customWidth="1"/>
    <col min="5394" max="5631" width="9" style="210"/>
    <col min="5632" max="5632" width="0.75" style="210" customWidth="1"/>
    <col min="5633" max="5633" width="3.375" style="210" customWidth="1"/>
    <col min="5634" max="5649" width="5.875" style="210" customWidth="1"/>
    <col min="5650" max="5887" width="9" style="210"/>
    <col min="5888" max="5888" width="0.75" style="210" customWidth="1"/>
    <col min="5889" max="5889" width="3.375" style="210" customWidth="1"/>
    <col min="5890" max="5905" width="5.875" style="210" customWidth="1"/>
    <col min="5906" max="6143" width="9" style="210"/>
    <col min="6144" max="6144" width="0.75" style="210" customWidth="1"/>
    <col min="6145" max="6145" width="3.375" style="210" customWidth="1"/>
    <col min="6146" max="6161" width="5.875" style="210" customWidth="1"/>
    <col min="6162" max="6399" width="9" style="210"/>
    <col min="6400" max="6400" width="0.75" style="210" customWidth="1"/>
    <col min="6401" max="6401" width="3.375" style="210" customWidth="1"/>
    <col min="6402" max="6417" width="5.875" style="210" customWidth="1"/>
    <col min="6418" max="6655" width="9" style="210"/>
    <col min="6656" max="6656" width="0.75" style="210" customWidth="1"/>
    <col min="6657" max="6657" width="3.375" style="210" customWidth="1"/>
    <col min="6658" max="6673" width="5.875" style="210" customWidth="1"/>
    <col min="6674" max="6911" width="9" style="210"/>
    <col min="6912" max="6912" width="0.75" style="210" customWidth="1"/>
    <col min="6913" max="6913" width="3.375" style="210" customWidth="1"/>
    <col min="6914" max="6929" width="5.875" style="210" customWidth="1"/>
    <col min="6930" max="7167" width="9" style="210"/>
    <col min="7168" max="7168" width="0.75" style="210" customWidth="1"/>
    <col min="7169" max="7169" width="3.375" style="210" customWidth="1"/>
    <col min="7170" max="7185" width="5.875" style="210" customWidth="1"/>
    <col min="7186" max="7423" width="9" style="210"/>
    <col min="7424" max="7424" width="0.75" style="210" customWidth="1"/>
    <col min="7425" max="7425" width="3.375" style="210" customWidth="1"/>
    <col min="7426" max="7441" width="5.875" style="210" customWidth="1"/>
    <col min="7442" max="7679" width="9" style="210"/>
    <col min="7680" max="7680" width="0.75" style="210" customWidth="1"/>
    <col min="7681" max="7681" width="3.375" style="210" customWidth="1"/>
    <col min="7682" max="7697" width="5.875" style="210" customWidth="1"/>
    <col min="7698" max="7935" width="9" style="210"/>
    <col min="7936" max="7936" width="0.75" style="210" customWidth="1"/>
    <col min="7937" max="7937" width="3.375" style="210" customWidth="1"/>
    <col min="7938" max="7953" width="5.875" style="210" customWidth="1"/>
    <col min="7954" max="8191" width="9" style="210"/>
    <col min="8192" max="8192" width="0.75" style="210" customWidth="1"/>
    <col min="8193" max="8193" width="3.375" style="210" customWidth="1"/>
    <col min="8194" max="8209" width="5.875" style="210" customWidth="1"/>
    <col min="8210" max="8447" width="9" style="210"/>
    <col min="8448" max="8448" width="0.75" style="210" customWidth="1"/>
    <col min="8449" max="8449" width="3.375" style="210" customWidth="1"/>
    <col min="8450" max="8465" width="5.875" style="210" customWidth="1"/>
    <col min="8466" max="8703" width="9" style="210"/>
    <col min="8704" max="8704" width="0.75" style="210" customWidth="1"/>
    <col min="8705" max="8705" width="3.375" style="210" customWidth="1"/>
    <col min="8706" max="8721" width="5.875" style="210" customWidth="1"/>
    <col min="8722" max="8959" width="9" style="210"/>
    <col min="8960" max="8960" width="0.75" style="210" customWidth="1"/>
    <col min="8961" max="8961" width="3.375" style="210" customWidth="1"/>
    <col min="8962" max="8977" width="5.875" style="210" customWidth="1"/>
    <col min="8978" max="9215" width="9" style="210"/>
    <col min="9216" max="9216" width="0.75" style="210" customWidth="1"/>
    <col min="9217" max="9217" width="3.375" style="210" customWidth="1"/>
    <col min="9218" max="9233" width="5.875" style="210" customWidth="1"/>
    <col min="9234" max="9471" width="9" style="210"/>
    <col min="9472" max="9472" width="0.75" style="210" customWidth="1"/>
    <col min="9473" max="9473" width="3.375" style="210" customWidth="1"/>
    <col min="9474" max="9489" width="5.875" style="210" customWidth="1"/>
    <col min="9490" max="9727" width="9" style="210"/>
    <col min="9728" max="9728" width="0.75" style="210" customWidth="1"/>
    <col min="9729" max="9729" width="3.375" style="210" customWidth="1"/>
    <col min="9730" max="9745" width="5.875" style="210" customWidth="1"/>
    <col min="9746" max="9983" width="9" style="210"/>
    <col min="9984" max="9984" width="0.75" style="210" customWidth="1"/>
    <col min="9985" max="9985" width="3.375" style="210" customWidth="1"/>
    <col min="9986" max="10001" width="5.875" style="210" customWidth="1"/>
    <col min="10002" max="10239" width="9" style="210"/>
    <col min="10240" max="10240" width="0.75" style="210" customWidth="1"/>
    <col min="10241" max="10241" width="3.375" style="210" customWidth="1"/>
    <col min="10242" max="10257" width="5.875" style="210" customWidth="1"/>
    <col min="10258" max="10495" width="9" style="210"/>
    <col min="10496" max="10496" width="0.75" style="210" customWidth="1"/>
    <col min="10497" max="10497" width="3.375" style="210" customWidth="1"/>
    <col min="10498" max="10513" width="5.875" style="210" customWidth="1"/>
    <col min="10514" max="10751" width="9" style="210"/>
    <col min="10752" max="10752" width="0.75" style="210" customWidth="1"/>
    <col min="10753" max="10753" width="3.375" style="210" customWidth="1"/>
    <col min="10754" max="10769" width="5.875" style="210" customWidth="1"/>
    <col min="10770" max="11007" width="9" style="210"/>
    <col min="11008" max="11008" width="0.75" style="210" customWidth="1"/>
    <col min="11009" max="11009" width="3.375" style="210" customWidth="1"/>
    <col min="11010" max="11025" width="5.875" style="210" customWidth="1"/>
    <col min="11026" max="11263" width="9" style="210"/>
    <col min="11264" max="11264" width="0.75" style="210" customWidth="1"/>
    <col min="11265" max="11265" width="3.375" style="210" customWidth="1"/>
    <col min="11266" max="11281" width="5.875" style="210" customWidth="1"/>
    <col min="11282" max="11519" width="9" style="210"/>
    <col min="11520" max="11520" width="0.75" style="210" customWidth="1"/>
    <col min="11521" max="11521" width="3.375" style="210" customWidth="1"/>
    <col min="11522" max="11537" width="5.875" style="210" customWidth="1"/>
    <col min="11538" max="11775" width="9" style="210"/>
    <col min="11776" max="11776" width="0.75" style="210" customWidth="1"/>
    <col min="11777" max="11777" width="3.375" style="210" customWidth="1"/>
    <col min="11778" max="11793" width="5.875" style="210" customWidth="1"/>
    <col min="11794" max="12031" width="9" style="210"/>
    <col min="12032" max="12032" width="0.75" style="210" customWidth="1"/>
    <col min="12033" max="12033" width="3.375" style="210" customWidth="1"/>
    <col min="12034" max="12049" width="5.875" style="210" customWidth="1"/>
    <col min="12050" max="12287" width="9" style="210"/>
    <col min="12288" max="12288" width="0.75" style="210" customWidth="1"/>
    <col min="12289" max="12289" width="3.375" style="210" customWidth="1"/>
    <col min="12290" max="12305" width="5.875" style="210" customWidth="1"/>
    <col min="12306" max="12543" width="9" style="210"/>
    <col min="12544" max="12544" width="0.75" style="210" customWidth="1"/>
    <col min="12545" max="12545" width="3.375" style="210" customWidth="1"/>
    <col min="12546" max="12561" width="5.875" style="210" customWidth="1"/>
    <col min="12562" max="12799" width="9" style="210"/>
    <col min="12800" max="12800" width="0.75" style="210" customWidth="1"/>
    <col min="12801" max="12801" width="3.375" style="210" customWidth="1"/>
    <col min="12802" max="12817" width="5.875" style="210" customWidth="1"/>
    <col min="12818" max="13055" width="9" style="210"/>
    <col min="13056" max="13056" width="0.75" style="210" customWidth="1"/>
    <col min="13057" max="13057" width="3.375" style="210" customWidth="1"/>
    <col min="13058" max="13073" width="5.875" style="210" customWidth="1"/>
    <col min="13074" max="13311" width="9" style="210"/>
    <col min="13312" max="13312" width="0.75" style="210" customWidth="1"/>
    <col min="13313" max="13313" width="3.375" style="210" customWidth="1"/>
    <col min="13314" max="13329" width="5.875" style="210" customWidth="1"/>
    <col min="13330" max="13567" width="9" style="210"/>
    <col min="13568" max="13568" width="0.75" style="210" customWidth="1"/>
    <col min="13569" max="13569" width="3.375" style="210" customWidth="1"/>
    <col min="13570" max="13585" width="5.875" style="210" customWidth="1"/>
    <col min="13586" max="13823" width="9" style="210"/>
    <col min="13824" max="13824" width="0.75" style="210" customWidth="1"/>
    <col min="13825" max="13825" width="3.375" style="210" customWidth="1"/>
    <col min="13826" max="13841" width="5.875" style="210" customWidth="1"/>
    <col min="13842" max="14079" width="9" style="210"/>
    <col min="14080" max="14080" width="0.75" style="210" customWidth="1"/>
    <col min="14081" max="14081" width="3.375" style="210" customWidth="1"/>
    <col min="14082" max="14097" width="5.875" style="210" customWidth="1"/>
    <col min="14098" max="14335" width="9" style="210"/>
    <col min="14336" max="14336" width="0.75" style="210" customWidth="1"/>
    <col min="14337" max="14337" width="3.375" style="210" customWidth="1"/>
    <col min="14338" max="14353" width="5.875" style="210" customWidth="1"/>
    <col min="14354" max="14591" width="9" style="210"/>
    <col min="14592" max="14592" width="0.75" style="210" customWidth="1"/>
    <col min="14593" max="14593" width="3.375" style="210" customWidth="1"/>
    <col min="14594" max="14609" width="5.875" style="210" customWidth="1"/>
    <col min="14610" max="14847" width="9" style="210"/>
    <col min="14848" max="14848" width="0.75" style="210" customWidth="1"/>
    <col min="14849" max="14849" width="3.375" style="210" customWidth="1"/>
    <col min="14850" max="14865" width="5.875" style="210" customWidth="1"/>
    <col min="14866" max="15103" width="9" style="210"/>
    <col min="15104" max="15104" width="0.75" style="210" customWidth="1"/>
    <col min="15105" max="15105" width="3.375" style="210" customWidth="1"/>
    <col min="15106" max="15121" width="5.875" style="210" customWidth="1"/>
    <col min="15122" max="15359" width="9" style="210"/>
    <col min="15360" max="15360" width="0.75" style="210" customWidth="1"/>
    <col min="15361" max="15361" width="3.375" style="210" customWidth="1"/>
    <col min="15362" max="15377" width="5.875" style="210" customWidth="1"/>
    <col min="15378" max="15615" width="9" style="210"/>
    <col min="15616" max="15616" width="0.75" style="210" customWidth="1"/>
    <col min="15617" max="15617" width="3.375" style="210" customWidth="1"/>
    <col min="15618" max="15633" width="5.875" style="210" customWidth="1"/>
    <col min="15634" max="15871" width="9" style="210"/>
    <col min="15872" max="15872" width="0.75" style="210" customWidth="1"/>
    <col min="15873" max="15873" width="3.375" style="210" customWidth="1"/>
    <col min="15874" max="15889" width="5.875" style="210" customWidth="1"/>
    <col min="15890" max="16127" width="9" style="210"/>
    <col min="16128" max="16128" width="0.75" style="210" customWidth="1"/>
    <col min="16129" max="16129" width="3.375" style="210" customWidth="1"/>
    <col min="16130" max="16145" width="5.875" style="210" customWidth="1"/>
    <col min="16146" max="16384" width="9" style="210"/>
  </cols>
  <sheetData>
    <row r="1" spans="1:20">
      <c r="A1" s="1948" t="s">
        <v>92</v>
      </c>
      <c r="B1" s="1948"/>
      <c r="C1" s="1948"/>
      <c r="D1" s="1948"/>
    </row>
    <row r="2" spans="1:20" ht="27" customHeight="1">
      <c r="A2" s="211" t="s">
        <v>966</v>
      </c>
      <c r="B2" s="212"/>
      <c r="C2" s="212"/>
      <c r="D2" s="212"/>
      <c r="E2" s="212"/>
      <c r="F2" s="212"/>
      <c r="G2" s="212"/>
      <c r="H2" s="212"/>
      <c r="I2" s="212"/>
      <c r="J2" s="212"/>
      <c r="K2" s="212"/>
      <c r="L2" s="212"/>
      <c r="M2" s="212"/>
      <c r="N2" s="212"/>
      <c r="O2" s="212"/>
      <c r="P2" s="212"/>
      <c r="Q2" s="212"/>
      <c r="S2" s="1382" t="s">
        <v>385</v>
      </c>
      <c r="T2" s="1382"/>
    </row>
    <row r="3" spans="1:20" ht="20.100000000000001" customHeight="1">
      <c r="A3" s="211"/>
      <c r="B3" s="212"/>
      <c r="C3" s="212"/>
      <c r="D3" s="212"/>
      <c r="E3" s="212"/>
      <c r="F3" s="212"/>
      <c r="G3" s="212"/>
      <c r="H3" s="212"/>
      <c r="I3" s="212"/>
      <c r="J3" s="212"/>
      <c r="K3" s="212"/>
      <c r="L3" s="212"/>
      <c r="M3" s="212"/>
      <c r="N3" s="212"/>
      <c r="O3" s="212"/>
      <c r="P3" s="212"/>
      <c r="Q3" s="212"/>
      <c r="S3" s="1382" t="s">
        <v>967</v>
      </c>
      <c r="T3" s="1382"/>
    </row>
    <row r="4" spans="1:20" s="213" customFormat="1" ht="20.100000000000001" customHeight="1">
      <c r="A4" s="213" t="s">
        <v>968</v>
      </c>
      <c r="L4" s="845"/>
      <c r="M4" s="846" t="s">
        <v>969</v>
      </c>
      <c r="N4" s="1961" t="str">
        <f>IF(入力表!D31="","令和　 年　 月　 日",入力表!D31)</f>
        <v>令和　 年　 月　 日</v>
      </c>
      <c r="O4" s="1961"/>
      <c r="P4" s="1961"/>
      <c r="Q4" s="1961"/>
    </row>
    <row r="5" spans="1:20" s="213" customFormat="1" ht="20.100000000000001" customHeight="1">
      <c r="B5" s="1912" t="s">
        <v>970</v>
      </c>
      <c r="C5" s="1913"/>
      <c r="D5" s="1913"/>
      <c r="E5" s="1914"/>
      <c r="F5" s="1949" t="str">
        <f>IF(入力表!B2="","",入力表!B2)</f>
        <v/>
      </c>
      <c r="G5" s="1950"/>
      <c r="H5" s="1950"/>
      <c r="I5" s="1950"/>
      <c r="J5" s="1950"/>
      <c r="K5" s="1950"/>
      <c r="L5" s="1950"/>
      <c r="M5" s="1950"/>
      <c r="N5" s="1950"/>
      <c r="O5" s="1950"/>
      <c r="P5" s="1950"/>
      <c r="Q5" s="1951"/>
    </row>
    <row r="6" spans="1:20" s="213" customFormat="1" ht="20.100000000000001" customHeight="1">
      <c r="B6" s="1915" t="s">
        <v>971</v>
      </c>
      <c r="C6" s="1916"/>
      <c r="D6" s="1916"/>
      <c r="E6" s="1917"/>
      <c r="F6" s="1952" t="str">
        <f>IF(入力表!B3="","",入力表!B3)</f>
        <v/>
      </c>
      <c r="G6" s="1953"/>
      <c r="H6" s="1953"/>
      <c r="I6" s="1953"/>
      <c r="J6" s="1953"/>
      <c r="K6" s="1953"/>
      <c r="L6" s="1953"/>
      <c r="M6" s="1953"/>
      <c r="N6" s="1953"/>
      <c r="O6" s="1953"/>
      <c r="P6" s="1953"/>
      <c r="Q6" s="1954"/>
    </row>
    <row r="7" spans="1:20" s="213" customFormat="1" ht="20.100000000000001" customHeight="1">
      <c r="B7" s="1915" t="s">
        <v>972</v>
      </c>
      <c r="C7" s="1916"/>
      <c r="D7" s="1916"/>
      <c r="E7" s="1917"/>
      <c r="F7" s="1955" t="str">
        <f>IF(入力表!B6="","令和　　年　　月　　日",TEXT(入力表!B6,"ggge年m月d日"))</f>
        <v>令和　　年　　月　　日</v>
      </c>
      <c r="G7" s="1956"/>
      <c r="H7" s="1956"/>
      <c r="I7" s="1956"/>
      <c r="J7" s="1956"/>
      <c r="K7" s="838" t="s">
        <v>328</v>
      </c>
      <c r="L7" s="1934" t="str">
        <f>IF(入力表!E6="","令和　　年　　月　　日",TEXT(入力表!E6,"ggge年m月d日"))</f>
        <v>令和　　年　　月　　日</v>
      </c>
      <c r="M7" s="1934"/>
      <c r="N7" s="1934"/>
      <c r="O7" s="1934"/>
      <c r="P7" s="1934"/>
      <c r="Q7" s="214"/>
    </row>
    <row r="8" spans="1:20" s="213" customFormat="1" ht="20.100000000000001" customHeight="1">
      <c r="B8" s="1927" t="s">
        <v>973</v>
      </c>
      <c r="C8" s="1928"/>
      <c r="D8" s="1928"/>
      <c r="E8" s="1929"/>
      <c r="F8" s="1933" t="s">
        <v>974</v>
      </c>
      <c r="G8" s="1934"/>
      <c r="H8" s="1935"/>
      <c r="I8" s="1936"/>
      <c r="J8" s="1937"/>
      <c r="K8" s="1937"/>
      <c r="L8" s="1937"/>
      <c r="M8" s="1937"/>
      <c r="N8" s="1937"/>
      <c r="O8" s="1937"/>
      <c r="P8" s="1937"/>
      <c r="Q8" s="1938"/>
    </row>
    <row r="9" spans="1:20" s="213" customFormat="1" ht="20.100000000000001" customHeight="1">
      <c r="B9" s="1930"/>
      <c r="C9" s="1931"/>
      <c r="D9" s="1931"/>
      <c r="E9" s="1932"/>
      <c r="F9" s="1933" t="s">
        <v>975</v>
      </c>
      <c r="G9" s="1934"/>
      <c r="H9" s="1935"/>
      <c r="I9" s="1936"/>
      <c r="J9" s="1937"/>
      <c r="K9" s="1937"/>
      <c r="L9" s="1937"/>
      <c r="M9" s="1937"/>
      <c r="N9" s="1937"/>
      <c r="O9" s="1937"/>
      <c r="P9" s="1937"/>
      <c r="Q9" s="1938"/>
    </row>
    <row r="10" spans="1:20" s="213" customFormat="1" ht="20.100000000000001" customHeight="1">
      <c r="B10" s="1927" t="s">
        <v>976</v>
      </c>
      <c r="C10" s="1928"/>
      <c r="D10" s="1928"/>
      <c r="E10" s="1929"/>
      <c r="F10" s="1933" t="s">
        <v>977</v>
      </c>
      <c r="G10" s="1934"/>
      <c r="H10" s="1935"/>
      <c r="I10" s="1936" t="str">
        <f>IF(入力表!B12="","",入力表!B12)</f>
        <v/>
      </c>
      <c r="J10" s="1937"/>
      <c r="K10" s="1937"/>
      <c r="L10" s="1937"/>
      <c r="M10" s="1937"/>
      <c r="N10" s="1937"/>
      <c r="O10" s="1937"/>
      <c r="P10" s="1937"/>
      <c r="Q10" s="1938"/>
    </row>
    <row r="11" spans="1:20" s="213" customFormat="1" ht="20.100000000000001" customHeight="1">
      <c r="B11" s="1939"/>
      <c r="C11" s="1940"/>
      <c r="D11" s="1940"/>
      <c r="E11" s="1941"/>
      <c r="F11" s="1942" t="s">
        <v>978</v>
      </c>
      <c r="G11" s="1943"/>
      <c r="H11" s="1944"/>
      <c r="I11" s="1945" t="str">
        <f>IF(入力表!B8="","",入力表!B8)</f>
        <v/>
      </c>
      <c r="J11" s="1946"/>
      <c r="K11" s="1946"/>
      <c r="L11" s="1946"/>
      <c r="M11" s="1946"/>
      <c r="N11" s="1946"/>
      <c r="O11" s="1946"/>
      <c r="P11" s="1946"/>
      <c r="Q11" s="1947"/>
    </row>
    <row r="12" spans="1:20" s="215" customFormat="1" ht="20.100000000000001" customHeight="1"/>
    <row r="13" spans="1:20" s="215" customFormat="1" ht="20.100000000000001" customHeight="1">
      <c r="A13" s="213" t="s">
        <v>979</v>
      </c>
    </row>
    <row r="14" spans="1:20" s="215" customFormat="1" ht="20.100000000000001" customHeight="1">
      <c r="B14" s="1912" t="s">
        <v>980</v>
      </c>
      <c r="C14" s="1913"/>
      <c r="D14" s="1913"/>
      <c r="E14" s="1914"/>
      <c r="F14" s="1925"/>
      <c r="G14" s="1926"/>
      <c r="H14" s="1926"/>
      <c r="I14" s="1926"/>
      <c r="J14" s="1926"/>
      <c r="K14" s="1926"/>
      <c r="L14" s="839"/>
      <c r="M14" s="216"/>
      <c r="N14" s="216"/>
      <c r="O14" s="216"/>
      <c r="P14" s="216"/>
      <c r="Q14" s="217" t="s">
        <v>981</v>
      </c>
    </row>
    <row r="15" spans="1:20" s="215" customFormat="1" ht="20.100000000000001" customHeight="1">
      <c r="B15" s="1915" t="s">
        <v>982</v>
      </c>
      <c r="C15" s="1916"/>
      <c r="D15" s="1916"/>
      <c r="E15" s="1917"/>
      <c r="F15" s="1921"/>
      <c r="G15" s="1922"/>
      <c r="H15" s="1922"/>
      <c r="I15" s="1922"/>
      <c r="J15" s="1922"/>
      <c r="K15" s="1922"/>
      <c r="L15" s="218"/>
      <c r="M15" s="219"/>
      <c r="N15" s="219"/>
      <c r="O15" s="219"/>
      <c r="P15" s="219"/>
      <c r="Q15" s="220" t="s">
        <v>983</v>
      </c>
    </row>
    <row r="16" spans="1:20" s="215" customFormat="1" ht="20.100000000000001" customHeight="1">
      <c r="B16" s="1918" t="s">
        <v>984</v>
      </c>
      <c r="C16" s="1919"/>
      <c r="D16" s="1919"/>
      <c r="E16" s="1920"/>
      <c r="F16" s="1923"/>
      <c r="G16" s="1924"/>
      <c r="H16" s="1924"/>
      <c r="I16" s="1924"/>
      <c r="J16" s="1924"/>
      <c r="K16" s="1924"/>
      <c r="L16" s="221"/>
      <c r="M16" s="222"/>
      <c r="N16" s="222"/>
      <c r="O16" s="222"/>
      <c r="P16" s="222"/>
      <c r="Q16" s="1123" t="s">
        <v>985</v>
      </c>
    </row>
    <row r="17" spans="1:17" ht="20.100000000000001" customHeight="1"/>
    <row r="18" spans="1:17" ht="20.100000000000001" customHeight="1">
      <c r="A18" s="210" t="s">
        <v>986</v>
      </c>
    </row>
    <row r="19" spans="1:17" ht="20.100000000000001" customHeight="1">
      <c r="B19" s="1893" t="s">
        <v>987</v>
      </c>
      <c r="C19" s="1894"/>
      <c r="D19" s="1894"/>
      <c r="E19" s="1895"/>
      <c r="F19" s="225" t="s">
        <v>988</v>
      </c>
      <c r="G19" s="224"/>
      <c r="H19" s="223" t="s">
        <v>989</v>
      </c>
      <c r="I19" s="225"/>
      <c r="J19" s="225"/>
      <c r="K19" s="225"/>
      <c r="L19" s="225"/>
      <c r="M19" s="225"/>
      <c r="N19" s="225"/>
      <c r="O19" s="225"/>
      <c r="P19" s="225"/>
      <c r="Q19" s="226"/>
    </row>
    <row r="20" spans="1:17" ht="20.100000000000001" customHeight="1">
      <c r="B20" s="1896"/>
      <c r="C20" s="1897"/>
      <c r="D20" s="1897"/>
      <c r="E20" s="1898"/>
      <c r="F20" s="235" t="s">
        <v>990</v>
      </c>
      <c r="G20" s="227"/>
      <c r="H20" s="843" t="s">
        <v>491</v>
      </c>
      <c r="I20" s="844"/>
      <c r="J20" s="221" t="s">
        <v>991</v>
      </c>
      <c r="K20" s="221"/>
      <c r="L20" s="221"/>
      <c r="M20" s="221"/>
      <c r="N20" s="221"/>
      <c r="O20" s="221"/>
      <c r="P20" s="221"/>
      <c r="Q20" s="1124"/>
    </row>
    <row r="21" spans="1:17" ht="20.100000000000001" customHeight="1"/>
    <row r="22" spans="1:17" ht="31.5" customHeight="1">
      <c r="B22" s="1899" t="s">
        <v>992</v>
      </c>
      <c r="C22" s="1900"/>
      <c r="D22" s="1900"/>
      <c r="E22" s="1900"/>
      <c r="F22" s="1901" t="s">
        <v>993</v>
      </c>
      <c r="G22" s="1902"/>
      <c r="H22" s="1902"/>
      <c r="I22" s="1903"/>
      <c r="J22" s="1901" t="s">
        <v>994</v>
      </c>
      <c r="K22" s="1902"/>
      <c r="L22" s="1902"/>
      <c r="M22" s="1903"/>
      <c r="N22" s="1901" t="s">
        <v>995</v>
      </c>
      <c r="O22" s="1904"/>
      <c r="P22" s="1904"/>
      <c r="Q22" s="1905"/>
    </row>
    <row r="23" spans="1:17" ht="20.100000000000001" customHeight="1">
      <c r="B23" s="1886" t="s">
        <v>996</v>
      </c>
      <c r="C23" s="1906"/>
      <c r="D23" s="228" t="s">
        <v>997</v>
      </c>
      <c r="E23" s="229"/>
      <c r="F23" s="230" t="s">
        <v>998</v>
      </c>
      <c r="G23" s="1911"/>
      <c r="H23" s="1911"/>
      <c r="I23" s="1085" t="s">
        <v>449</v>
      </c>
      <c r="J23" s="230" t="s">
        <v>998</v>
      </c>
      <c r="K23" s="1911"/>
      <c r="L23" s="1911"/>
      <c r="M23" s="1085" t="s">
        <v>449</v>
      </c>
      <c r="N23" s="230" t="s">
        <v>998</v>
      </c>
      <c r="O23" s="1911"/>
      <c r="P23" s="1911"/>
      <c r="Q23" s="1103" t="s">
        <v>449</v>
      </c>
    </row>
    <row r="24" spans="1:17" ht="20.100000000000001" customHeight="1">
      <c r="B24" s="1907"/>
      <c r="C24" s="1908"/>
      <c r="D24" s="228" t="s">
        <v>999</v>
      </c>
      <c r="E24" s="229"/>
      <c r="F24" s="230" t="s">
        <v>998</v>
      </c>
      <c r="G24" s="1911"/>
      <c r="H24" s="1911"/>
      <c r="I24" s="1085" t="s">
        <v>449</v>
      </c>
      <c r="J24" s="230" t="s">
        <v>998</v>
      </c>
      <c r="K24" s="1911"/>
      <c r="L24" s="1911"/>
      <c r="M24" s="1085" t="s">
        <v>449</v>
      </c>
      <c r="N24" s="230" t="s">
        <v>998</v>
      </c>
      <c r="O24" s="1911"/>
      <c r="P24" s="1911"/>
      <c r="Q24" s="1103" t="s">
        <v>449</v>
      </c>
    </row>
    <row r="25" spans="1:17" ht="20.100000000000001" customHeight="1">
      <c r="B25" s="1909"/>
      <c r="C25" s="1910"/>
      <c r="D25" s="228" t="s">
        <v>1000</v>
      </c>
      <c r="E25" s="229"/>
      <c r="F25" s="230" t="s">
        <v>491</v>
      </c>
      <c r="G25" s="1911"/>
      <c r="H25" s="1911"/>
      <c r="I25" s="1085" t="s">
        <v>449</v>
      </c>
      <c r="J25" s="230" t="s">
        <v>491</v>
      </c>
      <c r="K25" s="1911"/>
      <c r="L25" s="1911"/>
      <c r="M25" s="1085" t="s">
        <v>449</v>
      </c>
      <c r="N25" s="230" t="s">
        <v>491</v>
      </c>
      <c r="O25" s="1911"/>
      <c r="P25" s="1911"/>
      <c r="Q25" s="1103" t="s">
        <v>449</v>
      </c>
    </row>
    <row r="26" spans="1:17" ht="20.100000000000001" customHeight="1">
      <c r="B26" s="1886" t="s">
        <v>1001</v>
      </c>
      <c r="C26" s="1887"/>
      <c r="D26" s="1125" t="s">
        <v>1002</v>
      </c>
      <c r="E26" s="231"/>
      <c r="F26" s="230" t="s">
        <v>998</v>
      </c>
      <c r="G26" s="1911"/>
      <c r="H26" s="1911"/>
      <c r="I26" s="1085" t="s">
        <v>449</v>
      </c>
      <c r="J26" s="230" t="s">
        <v>998</v>
      </c>
      <c r="K26" s="1911"/>
      <c r="L26" s="1911"/>
      <c r="M26" s="1085" t="s">
        <v>449</v>
      </c>
      <c r="N26" s="230" t="s">
        <v>998</v>
      </c>
      <c r="O26" s="1911"/>
      <c r="P26" s="1911"/>
      <c r="Q26" s="1103" t="s">
        <v>449</v>
      </c>
    </row>
    <row r="27" spans="1:17" ht="20.100000000000001" customHeight="1">
      <c r="B27" s="1888"/>
      <c r="C27" s="1889"/>
      <c r="D27" s="228" t="s">
        <v>1000</v>
      </c>
      <c r="E27" s="232"/>
      <c r="F27" s="230" t="s">
        <v>491</v>
      </c>
      <c r="G27" s="1911"/>
      <c r="H27" s="1911"/>
      <c r="I27" s="1085" t="s">
        <v>449</v>
      </c>
      <c r="J27" s="230" t="s">
        <v>491</v>
      </c>
      <c r="K27" s="1911"/>
      <c r="L27" s="1911"/>
      <c r="M27" s="1085" t="s">
        <v>449</v>
      </c>
      <c r="N27" s="230" t="s">
        <v>491</v>
      </c>
      <c r="O27" s="1911"/>
      <c r="P27" s="1911"/>
      <c r="Q27" s="1103" t="s">
        <v>449</v>
      </c>
    </row>
    <row r="28" spans="1:17" ht="20.100000000000001" customHeight="1">
      <c r="B28" s="233" t="s">
        <v>1003</v>
      </c>
      <c r="C28" s="234"/>
      <c r="D28" s="234"/>
      <c r="E28" s="234"/>
      <c r="F28" s="1890" t="s">
        <v>1004</v>
      </c>
      <c r="G28" s="1891"/>
      <c r="H28" s="1891"/>
      <c r="I28" s="1891"/>
      <c r="J28" s="1891"/>
      <c r="K28" s="1891"/>
      <c r="L28" s="1891"/>
      <c r="M28" s="1891"/>
      <c r="N28" s="1891"/>
      <c r="O28" s="1891"/>
      <c r="P28" s="1891"/>
      <c r="Q28" s="1892"/>
    </row>
    <row r="29" spans="1:17" ht="20.100000000000001" customHeight="1"/>
    <row r="30" spans="1:17" ht="20.100000000000001" customHeight="1">
      <c r="A30" s="210" t="s">
        <v>1005</v>
      </c>
    </row>
    <row r="31" spans="1:17" ht="16.5" customHeight="1">
      <c r="B31" s="1962"/>
      <c r="C31" s="1963"/>
      <c r="D31" s="1963"/>
      <c r="E31" s="1963"/>
      <c r="F31" s="1963"/>
      <c r="G31" s="1963"/>
      <c r="H31" s="1963"/>
      <c r="I31" s="1963"/>
      <c r="J31" s="1963"/>
      <c r="K31" s="1963"/>
      <c r="L31" s="1963"/>
      <c r="M31" s="1963"/>
      <c r="N31" s="1963"/>
      <c r="O31" s="1963"/>
      <c r="P31" s="1963"/>
      <c r="Q31" s="1964"/>
    </row>
    <row r="32" spans="1:17" ht="16.5" customHeight="1">
      <c r="B32" s="1907"/>
      <c r="C32" s="1908"/>
      <c r="D32" s="1908"/>
      <c r="E32" s="1908"/>
      <c r="F32" s="1908"/>
      <c r="G32" s="1908"/>
      <c r="H32" s="1908"/>
      <c r="I32" s="1908"/>
      <c r="J32" s="1908"/>
      <c r="K32" s="1908"/>
      <c r="L32" s="1908"/>
      <c r="M32" s="1908"/>
      <c r="N32" s="1908"/>
      <c r="O32" s="1908"/>
      <c r="P32" s="1908"/>
      <c r="Q32" s="1957"/>
    </row>
    <row r="33" spans="2:17" ht="16.5" customHeight="1">
      <c r="B33" s="1907"/>
      <c r="C33" s="1908"/>
      <c r="D33" s="1908"/>
      <c r="E33" s="1908"/>
      <c r="F33" s="1908"/>
      <c r="G33" s="1908"/>
      <c r="H33" s="1908"/>
      <c r="I33" s="1908"/>
      <c r="J33" s="1908"/>
      <c r="K33" s="1908"/>
      <c r="L33" s="1908"/>
      <c r="M33" s="1908"/>
      <c r="N33" s="1908"/>
      <c r="O33" s="1908"/>
      <c r="P33" s="1908"/>
      <c r="Q33" s="1957"/>
    </row>
    <row r="34" spans="2:17" ht="16.5" customHeight="1">
      <c r="B34" s="1907"/>
      <c r="C34" s="1908"/>
      <c r="D34" s="1908"/>
      <c r="E34" s="1908"/>
      <c r="F34" s="1908"/>
      <c r="G34" s="1908"/>
      <c r="H34" s="1908"/>
      <c r="I34" s="1908"/>
      <c r="J34" s="1908"/>
      <c r="K34" s="1908"/>
      <c r="L34" s="1908"/>
      <c r="M34" s="1908"/>
      <c r="N34" s="1908"/>
      <c r="O34" s="1908"/>
      <c r="P34" s="1908"/>
      <c r="Q34" s="1957"/>
    </row>
    <row r="35" spans="2:17" ht="16.5" customHeight="1">
      <c r="B35" s="1907"/>
      <c r="C35" s="1908"/>
      <c r="D35" s="1908"/>
      <c r="E35" s="1908"/>
      <c r="F35" s="1908"/>
      <c r="G35" s="1908"/>
      <c r="H35" s="1908"/>
      <c r="I35" s="1908"/>
      <c r="J35" s="1908"/>
      <c r="K35" s="1908"/>
      <c r="L35" s="1908"/>
      <c r="M35" s="1908"/>
      <c r="N35" s="1908"/>
      <c r="O35" s="1908"/>
      <c r="P35" s="1908"/>
      <c r="Q35" s="1957"/>
    </row>
    <row r="36" spans="2:17" ht="16.5" customHeight="1">
      <c r="B36" s="1907"/>
      <c r="C36" s="1908"/>
      <c r="D36" s="1908"/>
      <c r="E36" s="1908"/>
      <c r="F36" s="1908"/>
      <c r="G36" s="1908"/>
      <c r="H36" s="1908"/>
      <c r="I36" s="1908"/>
      <c r="J36" s="1908"/>
      <c r="K36" s="1908"/>
      <c r="L36" s="1908"/>
      <c r="M36" s="1908"/>
      <c r="N36" s="1908"/>
      <c r="O36" s="1908"/>
      <c r="P36" s="1908"/>
      <c r="Q36" s="1957"/>
    </row>
    <row r="37" spans="2:17" ht="16.5" customHeight="1">
      <c r="B37" s="1907"/>
      <c r="C37" s="1908"/>
      <c r="D37" s="1908"/>
      <c r="E37" s="1908"/>
      <c r="F37" s="1908"/>
      <c r="G37" s="1908"/>
      <c r="H37" s="1908"/>
      <c r="I37" s="1908"/>
      <c r="J37" s="1908"/>
      <c r="K37" s="1908"/>
      <c r="L37" s="1908"/>
      <c r="M37" s="1908"/>
      <c r="N37" s="1908"/>
      <c r="O37" s="1908"/>
      <c r="P37" s="1908"/>
      <c r="Q37" s="1957"/>
    </row>
    <row r="38" spans="2:17" ht="16.5" customHeight="1">
      <c r="B38" s="1907"/>
      <c r="C38" s="1908"/>
      <c r="D38" s="1908"/>
      <c r="E38" s="1908"/>
      <c r="F38" s="1908"/>
      <c r="G38" s="1908"/>
      <c r="H38" s="1908"/>
      <c r="I38" s="1908"/>
      <c r="J38" s="1908"/>
      <c r="K38" s="1908"/>
      <c r="L38" s="1908"/>
      <c r="M38" s="1908"/>
      <c r="N38" s="1908"/>
      <c r="O38" s="1908"/>
      <c r="P38" s="1908"/>
      <c r="Q38" s="1957"/>
    </row>
    <row r="39" spans="2:17" ht="16.5" customHeight="1">
      <c r="B39" s="1907"/>
      <c r="C39" s="1908"/>
      <c r="D39" s="1908"/>
      <c r="E39" s="1908"/>
      <c r="F39" s="1908"/>
      <c r="G39" s="1908"/>
      <c r="H39" s="1908"/>
      <c r="I39" s="1908"/>
      <c r="J39" s="1908"/>
      <c r="K39" s="1908"/>
      <c r="L39" s="1908"/>
      <c r="M39" s="1908"/>
      <c r="N39" s="1908"/>
      <c r="O39" s="1908"/>
      <c r="P39" s="1908"/>
      <c r="Q39" s="1957"/>
    </row>
    <row r="40" spans="2:17" ht="16.5" customHeight="1">
      <c r="B40" s="1907"/>
      <c r="C40" s="1908"/>
      <c r="D40" s="1908"/>
      <c r="E40" s="1908"/>
      <c r="F40" s="1908"/>
      <c r="G40" s="1908"/>
      <c r="H40" s="1908"/>
      <c r="I40" s="1908"/>
      <c r="J40" s="1908"/>
      <c r="K40" s="1908"/>
      <c r="L40" s="1908"/>
      <c r="M40" s="1908"/>
      <c r="N40" s="1908"/>
      <c r="O40" s="1908"/>
      <c r="P40" s="1908"/>
      <c r="Q40" s="1957"/>
    </row>
    <row r="41" spans="2:17" ht="16.5" customHeight="1">
      <c r="B41" s="1907"/>
      <c r="C41" s="1908"/>
      <c r="D41" s="1908"/>
      <c r="E41" s="1908"/>
      <c r="F41" s="1908"/>
      <c r="G41" s="1908"/>
      <c r="H41" s="1908"/>
      <c r="I41" s="1908"/>
      <c r="J41" s="1908"/>
      <c r="K41" s="1908"/>
      <c r="L41" s="1908"/>
      <c r="M41" s="1908"/>
      <c r="N41" s="1908"/>
      <c r="O41" s="1908"/>
      <c r="P41" s="1908"/>
      <c r="Q41" s="1957"/>
    </row>
    <row r="42" spans="2:17" ht="16.5" customHeight="1">
      <c r="B42" s="1907"/>
      <c r="C42" s="1908"/>
      <c r="D42" s="1908"/>
      <c r="E42" s="1908"/>
      <c r="F42" s="1908"/>
      <c r="G42" s="1908"/>
      <c r="H42" s="1908"/>
      <c r="I42" s="1908"/>
      <c r="J42" s="1908"/>
      <c r="K42" s="1908"/>
      <c r="L42" s="1908"/>
      <c r="M42" s="1908"/>
      <c r="N42" s="1908"/>
      <c r="O42" s="1908"/>
      <c r="P42" s="1908"/>
      <c r="Q42" s="1957"/>
    </row>
    <row r="43" spans="2:17" ht="16.5" customHeight="1">
      <c r="B43" s="1958"/>
      <c r="C43" s="1959"/>
      <c r="D43" s="1959"/>
      <c r="E43" s="1959"/>
      <c r="F43" s="1959"/>
      <c r="G43" s="1959"/>
      <c r="H43" s="1959"/>
      <c r="I43" s="1959"/>
      <c r="J43" s="1959"/>
      <c r="K43" s="1959"/>
      <c r="L43" s="1959"/>
      <c r="M43" s="1959"/>
      <c r="N43" s="1959"/>
      <c r="O43" s="1959"/>
      <c r="P43" s="1959"/>
      <c r="Q43" s="1960"/>
    </row>
    <row r="44" spans="2:17" ht="20.100000000000001" customHeight="1"/>
  </sheetData>
  <mergeCells count="63">
    <mergeCell ref="B41:Q41"/>
    <mergeCell ref="B42:Q42"/>
    <mergeCell ref="B43:Q43"/>
    <mergeCell ref="N4:Q4"/>
    <mergeCell ref="B36:Q36"/>
    <mergeCell ref="B37:Q37"/>
    <mergeCell ref="B38:Q38"/>
    <mergeCell ref="B39:Q39"/>
    <mergeCell ref="B40:Q40"/>
    <mergeCell ref="B31:Q31"/>
    <mergeCell ref="B32:Q32"/>
    <mergeCell ref="B33:Q33"/>
    <mergeCell ref="B34:Q34"/>
    <mergeCell ref="B35:Q35"/>
    <mergeCell ref="K26:L26"/>
    <mergeCell ref="O26:P26"/>
    <mergeCell ref="G27:H27"/>
    <mergeCell ref="K25:L25"/>
    <mergeCell ref="O25:P25"/>
    <mergeCell ref="O27:P27"/>
    <mergeCell ref="K27:L27"/>
    <mergeCell ref="G26:H26"/>
    <mergeCell ref="G25:H25"/>
    <mergeCell ref="A1:D1"/>
    <mergeCell ref="B7:E7"/>
    <mergeCell ref="B5:E5"/>
    <mergeCell ref="F5:Q5"/>
    <mergeCell ref="B6:E6"/>
    <mergeCell ref="F6:Q6"/>
    <mergeCell ref="F7:J7"/>
    <mergeCell ref="L7:P7"/>
    <mergeCell ref="B10:E11"/>
    <mergeCell ref="F10:H10"/>
    <mergeCell ref="I10:Q10"/>
    <mergeCell ref="F11:H11"/>
    <mergeCell ref="I11:Q11"/>
    <mergeCell ref="B8:E9"/>
    <mergeCell ref="F8:H8"/>
    <mergeCell ref="I8:Q8"/>
    <mergeCell ref="F9:H9"/>
    <mergeCell ref="I9:Q9"/>
    <mergeCell ref="B14:E14"/>
    <mergeCell ref="B15:E15"/>
    <mergeCell ref="B16:E16"/>
    <mergeCell ref="F15:K15"/>
    <mergeCell ref="F16:K16"/>
    <mergeCell ref="F14:K14"/>
    <mergeCell ref="S2:T2"/>
    <mergeCell ref="S3:T3"/>
    <mergeCell ref="B26:C27"/>
    <mergeCell ref="F28:Q28"/>
    <mergeCell ref="B19:E20"/>
    <mergeCell ref="B22:E22"/>
    <mergeCell ref="F22:I22"/>
    <mergeCell ref="J22:M22"/>
    <mergeCell ref="N22:Q22"/>
    <mergeCell ref="B23:C25"/>
    <mergeCell ref="G23:H23"/>
    <mergeCell ref="G24:H24"/>
    <mergeCell ref="K23:L23"/>
    <mergeCell ref="O23:P23"/>
    <mergeCell ref="K24:L24"/>
    <mergeCell ref="O24:P24"/>
  </mergeCells>
  <phoneticPr fontId="9"/>
  <conditionalFormatting sqref="I8:Q8">
    <cfRule type="cellIs" dxfId="131" priority="21" operator="equal">
      <formula>""</formula>
    </cfRule>
  </conditionalFormatting>
  <conditionalFormatting sqref="I9:Q9">
    <cfRule type="cellIs" dxfId="130" priority="20" operator="equal">
      <formula>""</formula>
    </cfRule>
  </conditionalFormatting>
  <conditionalFormatting sqref="I20">
    <cfRule type="cellIs" dxfId="129" priority="17" operator="equal">
      <formula>""</formula>
    </cfRule>
  </conditionalFormatting>
  <hyperlinks>
    <hyperlink ref="S2" location="工事関係書類一覧表!F24" display="一覧表へ戻る" xr:uid="{00000000-0004-0000-1100-000000000000}"/>
    <hyperlink ref="S2:T2" location="工事関係書類一覧表!F29" display="一覧表へ戻る" xr:uid="{8FF6F246-8396-4816-8B4B-88872C900045}"/>
    <hyperlink ref="S3" location="工事関係書類一覧表!F24" display="一覧表へ戻る" xr:uid="{B8AC0BF8-A19C-4207-84A4-73FFA07CD8E3}"/>
    <hyperlink ref="S3:T3" location="入力表!D31" display="入力表へ戻る" xr:uid="{42DFEA53-591B-4470-BD08-CDF321FD759A}"/>
  </hyperlinks>
  <printOptions horizontalCentered="1" verticalCentered="1"/>
  <pageMargins left="0.39370078740157483" right="0.39370078740157483" top="0.31496062992125984" bottom="0.31496062992125984" header="0.31496062992125984" footer="0.31496062992125984"/>
  <pageSetup paperSize="9" scale="90" orientation="portrait" r:id="rId1"/>
  <colBreaks count="1" manualBreakCount="1">
    <brk id="17" max="1048575" man="1"/>
  </col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2FD1-F013-4265-8C90-CAF82CAD3257}">
  <sheetPr codeName="Sheet24"/>
  <dimension ref="A1:AY32"/>
  <sheetViews>
    <sheetView showGridLines="0" view="pageBreakPreview" zoomScaleNormal="100" zoomScaleSheetLayoutView="100" workbookViewId="0">
      <selection activeCell="AH3" sqref="AH3"/>
    </sheetView>
  </sheetViews>
  <sheetFormatPr defaultColWidth="8.25" defaultRowHeight="14.25"/>
  <cols>
    <col min="1" max="1" width="3.125" style="785" customWidth="1"/>
    <col min="2" max="18" width="4.875" style="785" customWidth="1"/>
    <col min="19" max="21" width="8.25" style="785"/>
    <col min="22" max="33" width="0" style="785" hidden="1" customWidth="1"/>
    <col min="34" max="34" width="8.25" style="785"/>
    <col min="35" max="35" width="3.125" style="785" customWidth="1"/>
    <col min="36" max="51" width="4.875" style="785" customWidth="1"/>
    <col min="52" max="16384" width="8.25" style="785"/>
  </cols>
  <sheetData>
    <row r="1" spans="1:51" ht="18.75">
      <c r="A1" s="1948" t="s">
        <v>96</v>
      </c>
      <c r="B1" s="1948"/>
      <c r="C1" s="1948"/>
      <c r="D1" s="1948"/>
      <c r="AJ1" s="799" t="s">
        <v>1006</v>
      </c>
    </row>
    <row r="2" spans="1:51" ht="27" customHeight="1">
      <c r="A2" s="2015" t="s">
        <v>1007</v>
      </c>
      <c r="B2" s="2015"/>
      <c r="C2" s="2015"/>
      <c r="D2" s="2015"/>
      <c r="E2" s="2015"/>
      <c r="F2" s="2015"/>
      <c r="G2" s="2015"/>
      <c r="H2" s="2015"/>
      <c r="I2" s="2015"/>
      <c r="J2" s="2015"/>
      <c r="K2" s="2015"/>
      <c r="L2" s="2015"/>
      <c r="M2" s="2015"/>
      <c r="N2" s="2015"/>
      <c r="O2" s="2015"/>
      <c r="P2" s="2015"/>
      <c r="Q2" s="2015"/>
      <c r="R2" s="2015"/>
      <c r="T2" s="1382" t="s">
        <v>385</v>
      </c>
      <c r="U2" s="1382"/>
      <c r="AI2" s="2015" t="s">
        <v>1007</v>
      </c>
      <c r="AJ2" s="2015"/>
      <c r="AK2" s="2015"/>
      <c r="AL2" s="2015"/>
      <c r="AM2" s="2015"/>
      <c r="AN2" s="2015"/>
      <c r="AO2" s="2015"/>
      <c r="AP2" s="2015"/>
      <c r="AQ2" s="2015"/>
      <c r="AR2" s="2015"/>
      <c r="AS2" s="2015"/>
      <c r="AT2" s="2015"/>
      <c r="AU2" s="2015"/>
      <c r="AV2" s="2015"/>
      <c r="AW2" s="2015"/>
      <c r="AX2" s="2015"/>
      <c r="AY2" s="2015"/>
    </row>
    <row r="3" spans="1:51" ht="27" customHeight="1">
      <c r="A3" s="798"/>
      <c r="B3" s="798"/>
      <c r="C3" s="798"/>
      <c r="D3" s="798"/>
      <c r="E3" s="798"/>
      <c r="F3" s="798"/>
      <c r="G3" s="798"/>
      <c r="H3" s="798"/>
      <c r="I3" s="798"/>
      <c r="J3" s="798"/>
      <c r="K3" s="798"/>
      <c r="L3" s="798"/>
      <c r="M3" s="798"/>
      <c r="N3" s="798"/>
      <c r="O3" s="798"/>
      <c r="P3" s="798"/>
      <c r="Q3" s="798"/>
      <c r="R3" s="798"/>
      <c r="T3" s="1382" t="s">
        <v>967</v>
      </c>
      <c r="U3" s="1382"/>
      <c r="X3" s="786" t="s">
        <v>1008</v>
      </c>
      <c r="AI3" s="798"/>
      <c r="AJ3" s="798"/>
      <c r="AK3" s="798"/>
      <c r="AL3" s="798"/>
      <c r="AM3" s="798"/>
      <c r="AN3" s="798"/>
      <c r="AO3" s="798"/>
      <c r="AP3" s="798"/>
      <c r="AQ3" s="798"/>
      <c r="AR3" s="798"/>
      <c r="AS3" s="798"/>
      <c r="AT3" s="798"/>
      <c r="AU3" s="798"/>
      <c r="AV3" s="798"/>
      <c r="AW3" s="798"/>
      <c r="AX3" s="798"/>
      <c r="AY3" s="798"/>
    </row>
    <row r="4" spans="1:51" ht="20.100000000000001" customHeight="1">
      <c r="A4" s="797"/>
      <c r="B4" s="796"/>
      <c r="C4" s="796"/>
      <c r="D4" s="796"/>
      <c r="E4" s="796"/>
      <c r="F4" s="796"/>
      <c r="G4" s="796"/>
      <c r="H4" s="796"/>
      <c r="I4" s="796"/>
      <c r="J4" s="796"/>
      <c r="K4" s="796"/>
      <c r="L4" s="796"/>
      <c r="M4" s="796"/>
      <c r="N4" s="796"/>
      <c r="O4" s="796"/>
      <c r="P4" s="796"/>
      <c r="Q4" s="796"/>
      <c r="R4" s="796"/>
      <c r="X4" s="786" t="s">
        <v>1009</v>
      </c>
      <c r="AD4" s="786" t="s">
        <v>1010</v>
      </c>
      <c r="AE4" s="786"/>
      <c r="AF4" s="786" t="s">
        <v>1011</v>
      </c>
      <c r="AI4" s="797"/>
      <c r="AJ4" s="796"/>
      <c r="AK4" s="796"/>
      <c r="AL4" s="796"/>
      <c r="AM4" s="796"/>
      <c r="AN4" s="796"/>
      <c r="AO4" s="796"/>
      <c r="AP4" s="796"/>
      <c r="AQ4" s="796"/>
      <c r="AR4" s="796"/>
      <c r="AS4" s="796"/>
      <c r="AT4" s="796"/>
      <c r="AU4" s="796"/>
      <c r="AV4" s="796"/>
      <c r="AW4" s="796"/>
      <c r="AX4" s="796"/>
      <c r="AY4" s="796"/>
    </row>
    <row r="5" spans="1:51" s="794" customFormat="1" ht="20.100000000000001" customHeight="1">
      <c r="A5" s="794" t="s">
        <v>1012</v>
      </c>
      <c r="L5" s="837"/>
      <c r="M5" s="846" t="s">
        <v>969</v>
      </c>
      <c r="N5" s="1961" t="str">
        <f>IF(入力表!D32="","令和　　年　　月　　日",入力表!D32)</f>
        <v>令和　　年　　月　　日</v>
      </c>
      <c r="O5" s="1961"/>
      <c r="P5" s="1961"/>
      <c r="Q5" s="1961"/>
      <c r="R5" s="1961"/>
      <c r="X5" s="786" t="s">
        <v>1013</v>
      </c>
      <c r="AD5" s="794" t="s">
        <v>1014</v>
      </c>
      <c r="AF5" s="794" t="s">
        <v>1015</v>
      </c>
      <c r="AI5" s="794" t="s">
        <v>1012</v>
      </c>
      <c r="AT5" s="2028" t="s">
        <v>1016</v>
      </c>
      <c r="AU5" s="2028"/>
      <c r="AV5" s="2028"/>
      <c r="AW5" s="2028"/>
      <c r="AX5" s="2028"/>
      <c r="AY5" s="2028"/>
    </row>
    <row r="6" spans="1:51" s="794" customFormat="1" ht="20.100000000000001" customHeight="1">
      <c r="B6" s="2012" t="s">
        <v>1017</v>
      </c>
      <c r="C6" s="2013"/>
      <c r="D6" s="2013"/>
      <c r="E6" s="2014"/>
      <c r="F6" s="1949" t="str">
        <f>IF(入力表!B3="","",入力表!B3)</f>
        <v/>
      </c>
      <c r="G6" s="1950"/>
      <c r="H6" s="1950"/>
      <c r="I6" s="1950"/>
      <c r="J6" s="1950"/>
      <c r="K6" s="1950"/>
      <c r="L6" s="1950"/>
      <c r="M6" s="1950"/>
      <c r="N6" s="1950"/>
      <c r="O6" s="1950"/>
      <c r="P6" s="1950"/>
      <c r="Q6" s="1950"/>
      <c r="R6" s="1951"/>
      <c r="X6" s="786" t="s">
        <v>1018</v>
      </c>
      <c r="AD6" s="794" t="s">
        <v>1019</v>
      </c>
      <c r="AF6" s="794" t="s">
        <v>1020</v>
      </c>
      <c r="AJ6" s="2012" t="s">
        <v>1017</v>
      </c>
      <c r="AK6" s="2013"/>
      <c r="AL6" s="2013"/>
      <c r="AM6" s="2014"/>
      <c r="AN6" s="2029" t="s">
        <v>1021</v>
      </c>
      <c r="AO6" s="2030"/>
      <c r="AP6" s="2030"/>
      <c r="AQ6" s="2030"/>
      <c r="AR6" s="2030"/>
      <c r="AS6" s="2030"/>
      <c r="AT6" s="2030"/>
      <c r="AU6" s="2030"/>
      <c r="AV6" s="2030"/>
      <c r="AW6" s="2030"/>
      <c r="AX6" s="2030"/>
      <c r="AY6" s="2031"/>
    </row>
    <row r="7" spans="1:51" s="794" customFormat="1" ht="20.100000000000001" customHeight="1">
      <c r="B7" s="1986" t="s">
        <v>1022</v>
      </c>
      <c r="C7" s="1987"/>
      <c r="D7" s="1987"/>
      <c r="E7" s="1988"/>
      <c r="F7" s="1955" t="str">
        <f>IF(入力表!B6="","令和　　年　　月　　日",TEXT(入力表!B6,"ggge年m月d日"))</f>
        <v>令和　　年　　月　　日</v>
      </c>
      <c r="G7" s="1956"/>
      <c r="H7" s="1956"/>
      <c r="I7" s="1956"/>
      <c r="J7" s="1956"/>
      <c r="K7" s="1132" t="s">
        <v>328</v>
      </c>
      <c r="L7" s="1934" t="str">
        <f>IF(入力表!E5="","令和　　年　　月　　日",TEXT(入力表!E5,"ggge年m月d日"))</f>
        <v>令和　　年　　月　　日</v>
      </c>
      <c r="M7" s="1934"/>
      <c r="N7" s="1934"/>
      <c r="O7" s="1934"/>
      <c r="P7" s="1934"/>
      <c r="Q7" s="1132"/>
      <c r="R7" s="214"/>
      <c r="X7" s="786"/>
      <c r="AF7" s="794" t="s">
        <v>1023</v>
      </c>
      <c r="AJ7" s="1986" t="s">
        <v>1022</v>
      </c>
      <c r="AK7" s="1987"/>
      <c r="AL7" s="1987"/>
      <c r="AM7" s="1988"/>
      <c r="AN7" s="2032" t="s">
        <v>1024</v>
      </c>
      <c r="AO7" s="2033"/>
      <c r="AP7" s="2033"/>
      <c r="AQ7" s="2033"/>
      <c r="AR7" s="2033"/>
      <c r="AS7" s="2033"/>
      <c r="AT7" s="795" t="s">
        <v>1025</v>
      </c>
      <c r="AU7" s="2033" t="s">
        <v>1026</v>
      </c>
      <c r="AV7" s="2033"/>
      <c r="AW7" s="2033"/>
      <c r="AX7" s="2033"/>
      <c r="AY7" s="2034"/>
    </row>
    <row r="8" spans="1:51" s="794" customFormat="1" ht="20.100000000000001" customHeight="1">
      <c r="B8" s="1986" t="s">
        <v>1027</v>
      </c>
      <c r="C8" s="1987"/>
      <c r="D8" s="1987"/>
      <c r="E8" s="1988"/>
      <c r="F8" s="1989" t="str">
        <f>IF(入力表!B7="","",入力表!B7)</f>
        <v/>
      </c>
      <c r="G8" s="1990"/>
      <c r="H8" s="1990"/>
      <c r="I8" s="1990"/>
      <c r="J8" s="1990"/>
      <c r="K8" s="1990"/>
      <c r="L8" s="1990"/>
      <c r="M8" s="1990"/>
      <c r="N8" s="1990"/>
      <c r="O8" s="1990"/>
      <c r="P8" s="1990"/>
      <c r="Q8" s="1133"/>
      <c r="R8" s="1134"/>
      <c r="X8" s="786"/>
      <c r="AF8" s="794" t="s">
        <v>1028</v>
      </c>
      <c r="AJ8" s="1986" t="s">
        <v>1027</v>
      </c>
      <c r="AK8" s="1987"/>
      <c r="AL8" s="1987"/>
      <c r="AM8" s="1988"/>
      <c r="AN8" s="2016"/>
      <c r="AO8" s="2017"/>
      <c r="AP8" s="2017"/>
      <c r="AQ8" s="2017"/>
      <c r="AR8" s="2017"/>
      <c r="AS8" s="2017"/>
      <c r="AT8" s="2017"/>
      <c r="AU8" s="2017"/>
      <c r="AV8" s="2017"/>
      <c r="AW8" s="2017"/>
      <c r="AX8" s="2017"/>
      <c r="AY8" s="2018"/>
    </row>
    <row r="9" spans="1:51" s="794" customFormat="1" ht="20.100000000000001" customHeight="1">
      <c r="B9" s="2003" t="s">
        <v>1029</v>
      </c>
      <c r="C9" s="2004"/>
      <c r="D9" s="2004"/>
      <c r="E9" s="2005"/>
      <c r="F9" s="1933" t="s">
        <v>974</v>
      </c>
      <c r="G9" s="1934"/>
      <c r="H9" s="1935"/>
      <c r="I9" s="1936"/>
      <c r="J9" s="1937"/>
      <c r="K9" s="1937"/>
      <c r="L9" s="1937"/>
      <c r="M9" s="1937"/>
      <c r="N9" s="1937"/>
      <c r="O9" s="1937"/>
      <c r="P9" s="1937"/>
      <c r="Q9" s="1937"/>
      <c r="R9" s="1938"/>
      <c r="AF9" s="794" t="s">
        <v>1030</v>
      </c>
      <c r="AJ9" s="2003" t="s">
        <v>1029</v>
      </c>
      <c r="AK9" s="2004"/>
      <c r="AL9" s="2004"/>
      <c r="AM9" s="2005"/>
      <c r="AN9" s="2019" t="s">
        <v>1031</v>
      </c>
      <c r="AO9" s="2020"/>
      <c r="AP9" s="2021"/>
      <c r="AQ9" s="2022" t="s">
        <v>1032</v>
      </c>
      <c r="AR9" s="2023"/>
      <c r="AS9" s="2023"/>
      <c r="AT9" s="2023"/>
      <c r="AU9" s="2023"/>
      <c r="AV9" s="2023"/>
      <c r="AW9" s="2023"/>
      <c r="AX9" s="2023"/>
      <c r="AY9" s="2024"/>
    </row>
    <row r="10" spans="1:51" s="794" customFormat="1" ht="20.100000000000001" customHeight="1">
      <c r="B10" s="2009"/>
      <c r="C10" s="2010"/>
      <c r="D10" s="2010"/>
      <c r="E10" s="2011"/>
      <c r="F10" s="1933" t="s">
        <v>975</v>
      </c>
      <c r="G10" s="1934"/>
      <c r="H10" s="1935"/>
      <c r="I10" s="1936"/>
      <c r="J10" s="1937"/>
      <c r="K10" s="1937"/>
      <c r="L10" s="1937"/>
      <c r="M10" s="1937"/>
      <c r="N10" s="1937"/>
      <c r="O10" s="1937"/>
      <c r="P10" s="1937"/>
      <c r="Q10" s="1937"/>
      <c r="R10" s="1938"/>
      <c r="AF10" s="794" t="s">
        <v>1033</v>
      </c>
      <c r="AJ10" s="2009"/>
      <c r="AK10" s="2010"/>
      <c r="AL10" s="2010"/>
      <c r="AM10" s="2011"/>
      <c r="AN10" s="2019" t="s">
        <v>1034</v>
      </c>
      <c r="AO10" s="2020"/>
      <c r="AP10" s="2021"/>
      <c r="AQ10" s="2025" t="s">
        <v>1035</v>
      </c>
      <c r="AR10" s="2026"/>
      <c r="AS10" s="2026"/>
      <c r="AT10" s="2026"/>
      <c r="AU10" s="2026"/>
      <c r="AV10" s="2026"/>
      <c r="AW10" s="2026"/>
      <c r="AX10" s="2026"/>
      <c r="AY10" s="2027"/>
    </row>
    <row r="11" spans="1:51" s="794" customFormat="1" ht="20.100000000000001" customHeight="1">
      <c r="B11" s="2003" t="s">
        <v>1036</v>
      </c>
      <c r="C11" s="2004"/>
      <c r="D11" s="2004"/>
      <c r="E11" s="2005"/>
      <c r="F11" s="1933" t="s">
        <v>977</v>
      </c>
      <c r="G11" s="1934"/>
      <c r="H11" s="1935"/>
      <c r="I11" s="1936" t="str">
        <f>IF(入力表!B12="","",入力表!B12)</f>
        <v/>
      </c>
      <c r="J11" s="1937"/>
      <c r="K11" s="1937"/>
      <c r="L11" s="1937"/>
      <c r="M11" s="1937"/>
      <c r="N11" s="1937"/>
      <c r="O11" s="1937"/>
      <c r="P11" s="1937"/>
      <c r="Q11" s="1937"/>
      <c r="R11" s="1938"/>
      <c r="AF11" s="794" t="s">
        <v>1037</v>
      </c>
      <c r="AJ11" s="2003" t="s">
        <v>1036</v>
      </c>
      <c r="AK11" s="2004"/>
      <c r="AL11" s="2004"/>
      <c r="AM11" s="2005"/>
      <c r="AN11" s="2019" t="s">
        <v>1038</v>
      </c>
      <c r="AO11" s="2020"/>
      <c r="AP11" s="2021"/>
      <c r="AQ11" s="2025" t="s">
        <v>1039</v>
      </c>
      <c r="AR11" s="2026"/>
      <c r="AS11" s="2026"/>
      <c r="AT11" s="2026"/>
      <c r="AU11" s="2026"/>
      <c r="AV11" s="2026"/>
      <c r="AW11" s="2026"/>
      <c r="AX11" s="2026"/>
      <c r="AY11" s="2027"/>
    </row>
    <row r="12" spans="1:51" s="794" customFormat="1" ht="20.100000000000001" customHeight="1">
      <c r="B12" s="2006"/>
      <c r="C12" s="2007"/>
      <c r="D12" s="2007"/>
      <c r="E12" s="2008"/>
      <c r="F12" s="1942" t="s">
        <v>978</v>
      </c>
      <c r="G12" s="1943"/>
      <c r="H12" s="1944"/>
      <c r="I12" s="1945" t="str">
        <f>IF(入力表!B8="","",入力表!B8)</f>
        <v/>
      </c>
      <c r="J12" s="1946"/>
      <c r="K12" s="1946"/>
      <c r="L12" s="1946"/>
      <c r="M12" s="1946"/>
      <c r="N12" s="1946"/>
      <c r="O12" s="1946"/>
      <c r="P12" s="1946"/>
      <c r="Q12" s="1946"/>
      <c r="R12" s="1947"/>
      <c r="AJ12" s="2006"/>
      <c r="AK12" s="2007"/>
      <c r="AL12" s="2007"/>
      <c r="AM12" s="2008"/>
      <c r="AN12" s="2035" t="s">
        <v>1040</v>
      </c>
      <c r="AO12" s="2036"/>
      <c r="AP12" s="2037"/>
      <c r="AQ12" s="2038" t="s">
        <v>1041</v>
      </c>
      <c r="AR12" s="2039"/>
      <c r="AS12" s="2039"/>
      <c r="AT12" s="2039"/>
      <c r="AU12" s="2039"/>
      <c r="AV12" s="2039"/>
      <c r="AW12" s="2039"/>
      <c r="AX12" s="2039"/>
      <c r="AY12" s="2040"/>
    </row>
    <row r="13" spans="1:51" s="794" customFormat="1" ht="20.100000000000001" customHeight="1"/>
    <row r="14" spans="1:51" s="794" customFormat="1" ht="20.100000000000001" customHeight="1">
      <c r="A14" s="794" t="s">
        <v>1042</v>
      </c>
      <c r="AI14" s="794" t="s">
        <v>1042</v>
      </c>
    </row>
    <row r="15" spans="1:51" s="794" customFormat="1" ht="20.100000000000001" customHeight="1">
      <c r="B15" s="1991" t="s">
        <v>1043</v>
      </c>
      <c r="C15" s="1992"/>
      <c r="D15" s="1992"/>
      <c r="E15" s="1993"/>
      <c r="F15" s="1997"/>
      <c r="G15" s="1998"/>
      <c r="H15" s="1998"/>
      <c r="I15" s="1998"/>
      <c r="J15" s="1998"/>
      <c r="K15" s="1998"/>
      <c r="L15" s="1998"/>
      <c r="M15" s="1998"/>
      <c r="N15" s="1998"/>
      <c r="O15" s="1998"/>
      <c r="P15" s="1998"/>
      <c r="Q15" s="1998"/>
      <c r="R15" s="1999"/>
      <c r="AJ15" s="1991" t="s">
        <v>1043</v>
      </c>
      <c r="AK15" s="1992"/>
      <c r="AL15" s="1992"/>
      <c r="AM15" s="1993"/>
      <c r="AN15" s="1997"/>
      <c r="AO15" s="1998"/>
      <c r="AP15" s="1998"/>
      <c r="AQ15" s="1998"/>
      <c r="AR15" s="1998"/>
      <c r="AS15" s="1998"/>
      <c r="AT15" s="1998"/>
      <c r="AU15" s="1998"/>
      <c r="AV15" s="1998"/>
      <c r="AW15" s="1998"/>
      <c r="AX15" s="1998"/>
      <c r="AY15" s="1999"/>
    </row>
    <row r="16" spans="1:51" s="794" customFormat="1" ht="20.100000000000001" customHeight="1">
      <c r="B16" s="1994"/>
      <c r="C16" s="1995"/>
      <c r="D16" s="1995"/>
      <c r="E16" s="1996"/>
      <c r="F16" s="2000"/>
      <c r="G16" s="2001"/>
      <c r="H16" s="2001"/>
      <c r="I16" s="2001"/>
      <c r="J16" s="2001"/>
      <c r="K16" s="2001"/>
      <c r="L16" s="2001"/>
      <c r="M16" s="2001"/>
      <c r="N16" s="2001"/>
      <c r="O16" s="2001"/>
      <c r="P16" s="2001"/>
      <c r="Q16" s="2001"/>
      <c r="R16" s="2002"/>
      <c r="AJ16" s="1994"/>
      <c r="AK16" s="1995"/>
      <c r="AL16" s="1995"/>
      <c r="AM16" s="1996"/>
      <c r="AN16" s="2000"/>
      <c r="AO16" s="2001"/>
      <c r="AP16" s="2001"/>
      <c r="AQ16" s="2001"/>
      <c r="AR16" s="2001"/>
      <c r="AS16" s="2001"/>
      <c r="AT16" s="2001"/>
      <c r="AU16" s="2001"/>
      <c r="AV16" s="2001"/>
      <c r="AW16" s="2001"/>
      <c r="AX16" s="2001"/>
      <c r="AY16" s="2002"/>
    </row>
    <row r="17" spans="1:51" s="786" customFormat="1" ht="20.100000000000001" customHeight="1"/>
    <row r="18" spans="1:51" s="786" customFormat="1" ht="20.100000000000001" customHeight="1">
      <c r="A18" s="786" t="s">
        <v>1044</v>
      </c>
      <c r="AI18" s="786" t="s">
        <v>1044</v>
      </c>
    </row>
    <row r="19" spans="1:51" s="786" customFormat="1" ht="20.100000000000001" customHeight="1">
      <c r="B19" s="793" t="s">
        <v>1045</v>
      </c>
      <c r="C19" s="1982" t="s">
        <v>1046</v>
      </c>
      <c r="D19" s="1983"/>
      <c r="E19" s="1984"/>
      <c r="F19" s="1981" t="s">
        <v>1047</v>
      </c>
      <c r="G19" s="1981"/>
      <c r="H19" s="1981"/>
      <c r="I19" s="1981"/>
      <c r="J19" s="1982" t="s">
        <v>1048</v>
      </c>
      <c r="K19" s="1983"/>
      <c r="L19" s="1983"/>
      <c r="M19" s="1983"/>
      <c r="N19" s="1983"/>
      <c r="O19" s="1984"/>
      <c r="P19" s="1982" t="s">
        <v>1049</v>
      </c>
      <c r="Q19" s="1983"/>
      <c r="R19" s="1985"/>
      <c r="AJ19" s="793" t="s">
        <v>1045</v>
      </c>
      <c r="AK19" s="1981" t="s">
        <v>1046</v>
      </c>
      <c r="AL19" s="1981"/>
      <c r="AM19" s="1981"/>
      <c r="AN19" s="1981" t="s">
        <v>1047</v>
      </c>
      <c r="AO19" s="1981"/>
      <c r="AP19" s="1981"/>
      <c r="AQ19" s="1981"/>
      <c r="AR19" s="1982" t="s">
        <v>1048</v>
      </c>
      <c r="AS19" s="1983"/>
      <c r="AT19" s="1983"/>
      <c r="AU19" s="1983"/>
      <c r="AV19" s="1984"/>
      <c r="AW19" s="1982" t="s">
        <v>1049</v>
      </c>
      <c r="AX19" s="1983"/>
      <c r="AY19" s="1985"/>
    </row>
    <row r="20" spans="1:51" s="786" customFormat="1" ht="20.100000000000001" customHeight="1">
      <c r="B20" s="792"/>
      <c r="C20" s="1965"/>
      <c r="D20" s="1966"/>
      <c r="E20" s="1967"/>
      <c r="F20" s="1968"/>
      <c r="G20" s="1968"/>
      <c r="H20" s="1968"/>
      <c r="I20" s="1968"/>
      <c r="J20" s="1969"/>
      <c r="K20" s="1970"/>
      <c r="L20" s="1970"/>
      <c r="M20" s="1970"/>
      <c r="N20" s="1970"/>
      <c r="O20" s="1971"/>
      <c r="P20" s="1965"/>
      <c r="Q20" s="1966"/>
      <c r="R20" s="1972"/>
      <c r="AJ20" s="792">
        <v>1</v>
      </c>
      <c r="AK20" s="1965" t="s">
        <v>1010</v>
      </c>
      <c r="AL20" s="1966"/>
      <c r="AM20" s="1967"/>
      <c r="AN20" s="1968" t="s">
        <v>1050</v>
      </c>
      <c r="AO20" s="1968"/>
      <c r="AP20" s="1968"/>
      <c r="AQ20" s="1968"/>
      <c r="AR20" s="1969" t="s">
        <v>1051</v>
      </c>
      <c r="AS20" s="1970"/>
      <c r="AT20" s="1970"/>
      <c r="AU20" s="1970"/>
      <c r="AV20" s="1971"/>
      <c r="AW20" s="1965"/>
      <c r="AX20" s="1966"/>
      <c r="AY20" s="1972"/>
    </row>
    <row r="21" spans="1:51" s="786" customFormat="1" ht="20.100000000000001" customHeight="1">
      <c r="B21" s="788"/>
      <c r="C21" s="1965"/>
      <c r="D21" s="1966"/>
      <c r="E21" s="1967"/>
      <c r="F21" s="1968"/>
      <c r="G21" s="1968"/>
      <c r="H21" s="1968"/>
      <c r="I21" s="1968"/>
      <c r="J21" s="1969"/>
      <c r="K21" s="1970"/>
      <c r="L21" s="1970"/>
      <c r="M21" s="1970"/>
      <c r="N21" s="1970"/>
      <c r="O21" s="1971"/>
      <c r="P21" s="1965"/>
      <c r="Q21" s="1966"/>
      <c r="R21" s="1972"/>
      <c r="AJ21" s="788">
        <v>2</v>
      </c>
      <c r="AK21" s="1965" t="s">
        <v>1014</v>
      </c>
      <c r="AL21" s="1966"/>
      <c r="AM21" s="1967"/>
      <c r="AN21" s="1968" t="s">
        <v>1052</v>
      </c>
      <c r="AO21" s="1968"/>
      <c r="AP21" s="1968"/>
      <c r="AQ21" s="1968"/>
      <c r="AR21" s="1969" t="s">
        <v>1051</v>
      </c>
      <c r="AS21" s="1970"/>
      <c r="AT21" s="1970"/>
      <c r="AU21" s="1970"/>
      <c r="AV21" s="1971"/>
      <c r="AW21" s="1965"/>
      <c r="AX21" s="1966"/>
      <c r="AY21" s="1972"/>
    </row>
    <row r="22" spans="1:51" s="786" customFormat="1" ht="20.100000000000001" customHeight="1">
      <c r="B22" s="787"/>
      <c r="C22" s="1973"/>
      <c r="D22" s="1974"/>
      <c r="E22" s="1975"/>
      <c r="F22" s="1976"/>
      <c r="G22" s="1976"/>
      <c r="H22" s="1976"/>
      <c r="I22" s="1976"/>
      <c r="J22" s="1977"/>
      <c r="K22" s="1978"/>
      <c r="L22" s="1978"/>
      <c r="M22" s="1978"/>
      <c r="N22" s="1978"/>
      <c r="O22" s="1979"/>
      <c r="P22" s="1973"/>
      <c r="Q22" s="1974"/>
      <c r="R22" s="1980"/>
      <c r="AJ22" s="787"/>
      <c r="AK22" s="1973"/>
      <c r="AL22" s="1974"/>
      <c r="AM22" s="1975"/>
      <c r="AN22" s="1976"/>
      <c r="AO22" s="1976"/>
      <c r="AP22" s="1976"/>
      <c r="AQ22" s="1976"/>
      <c r="AR22" s="1977"/>
      <c r="AS22" s="1978"/>
      <c r="AT22" s="1978"/>
      <c r="AU22" s="1978"/>
      <c r="AV22" s="1979"/>
      <c r="AW22" s="1973"/>
      <c r="AX22" s="1974"/>
      <c r="AY22" s="1980"/>
    </row>
    <row r="23" spans="1:51" s="786" customFormat="1" ht="20.100000000000001" customHeight="1"/>
    <row r="24" spans="1:51" s="786" customFormat="1" ht="20.100000000000001" customHeight="1">
      <c r="A24" s="786" t="s">
        <v>1053</v>
      </c>
      <c r="AI24" s="786" t="s">
        <v>1053</v>
      </c>
    </row>
    <row r="25" spans="1:51" s="786" customFormat="1" ht="20.100000000000001" customHeight="1">
      <c r="B25" s="793" t="s">
        <v>1045</v>
      </c>
      <c r="C25" s="1981" t="s">
        <v>1046</v>
      </c>
      <c r="D25" s="1981"/>
      <c r="E25" s="1981"/>
      <c r="F25" s="1981" t="s">
        <v>1047</v>
      </c>
      <c r="G25" s="1981"/>
      <c r="H25" s="1981"/>
      <c r="I25" s="1981"/>
      <c r="J25" s="1982" t="s">
        <v>1048</v>
      </c>
      <c r="K25" s="1983"/>
      <c r="L25" s="1983"/>
      <c r="M25" s="1983"/>
      <c r="N25" s="1983"/>
      <c r="O25" s="1984"/>
      <c r="P25" s="1982" t="s">
        <v>1049</v>
      </c>
      <c r="Q25" s="1983"/>
      <c r="R25" s="1985"/>
      <c r="AJ25" s="793" t="s">
        <v>1045</v>
      </c>
      <c r="AK25" s="1981" t="s">
        <v>1046</v>
      </c>
      <c r="AL25" s="1981"/>
      <c r="AM25" s="1981"/>
      <c r="AN25" s="1981" t="s">
        <v>1047</v>
      </c>
      <c r="AO25" s="1981"/>
      <c r="AP25" s="1981"/>
      <c r="AQ25" s="1981"/>
      <c r="AR25" s="1982" t="s">
        <v>1048</v>
      </c>
      <c r="AS25" s="1983"/>
      <c r="AT25" s="1983"/>
      <c r="AU25" s="1983"/>
      <c r="AV25" s="1984"/>
      <c r="AW25" s="1982" t="s">
        <v>1049</v>
      </c>
      <c r="AX25" s="1983"/>
      <c r="AY25" s="1985"/>
    </row>
    <row r="26" spans="1:51" s="786" customFormat="1" ht="20.100000000000001" customHeight="1">
      <c r="B26" s="792"/>
      <c r="C26" s="1965"/>
      <c r="D26" s="1966"/>
      <c r="E26" s="1967"/>
      <c r="F26" s="1968"/>
      <c r="G26" s="1968"/>
      <c r="H26" s="1968"/>
      <c r="I26" s="1968"/>
      <c r="J26" s="1969"/>
      <c r="K26" s="1970"/>
      <c r="L26" s="1970"/>
      <c r="M26" s="1970"/>
      <c r="N26" s="1970"/>
      <c r="O26" s="1971"/>
      <c r="P26" s="1965"/>
      <c r="Q26" s="1966"/>
      <c r="R26" s="1972"/>
      <c r="AJ26" s="792">
        <v>1</v>
      </c>
      <c r="AK26" s="1965" t="s">
        <v>1011</v>
      </c>
      <c r="AL26" s="1966"/>
      <c r="AM26" s="1967"/>
      <c r="AN26" s="1968" t="s">
        <v>1050</v>
      </c>
      <c r="AO26" s="1968"/>
      <c r="AP26" s="1968"/>
      <c r="AQ26" s="1968"/>
      <c r="AR26" s="1969" t="s">
        <v>1054</v>
      </c>
      <c r="AS26" s="1970"/>
      <c r="AT26" s="1970"/>
      <c r="AU26" s="1970"/>
      <c r="AV26" s="1971"/>
      <c r="AW26" s="1965"/>
      <c r="AX26" s="1966"/>
      <c r="AY26" s="1972"/>
    </row>
    <row r="27" spans="1:51" s="786" customFormat="1" ht="20.100000000000001" customHeight="1">
      <c r="B27" s="792"/>
      <c r="C27" s="1965"/>
      <c r="D27" s="1966"/>
      <c r="E27" s="1967"/>
      <c r="F27" s="1968"/>
      <c r="G27" s="1968"/>
      <c r="H27" s="1968"/>
      <c r="I27" s="1968"/>
      <c r="J27" s="1969"/>
      <c r="K27" s="1970"/>
      <c r="L27" s="1970"/>
      <c r="M27" s="1970"/>
      <c r="N27" s="1970"/>
      <c r="O27" s="1971"/>
      <c r="P27" s="791"/>
      <c r="Q27" s="790"/>
      <c r="R27" s="789"/>
      <c r="AJ27" s="792">
        <v>2</v>
      </c>
      <c r="AK27" s="1965" t="s">
        <v>1015</v>
      </c>
      <c r="AL27" s="1966"/>
      <c r="AM27" s="1967"/>
      <c r="AN27" s="1968" t="s">
        <v>1052</v>
      </c>
      <c r="AO27" s="1968"/>
      <c r="AP27" s="1968"/>
      <c r="AQ27" s="1968"/>
      <c r="AR27" s="1969" t="s">
        <v>1054</v>
      </c>
      <c r="AS27" s="1970"/>
      <c r="AT27" s="1970"/>
      <c r="AU27" s="1970"/>
      <c r="AV27" s="1971"/>
      <c r="AW27" s="791"/>
      <c r="AX27" s="790"/>
      <c r="AY27" s="789"/>
    </row>
    <row r="28" spans="1:51" s="786" customFormat="1" ht="20.100000000000001" customHeight="1">
      <c r="B28" s="788"/>
      <c r="C28" s="1965"/>
      <c r="D28" s="1966"/>
      <c r="E28" s="1967"/>
      <c r="F28" s="1968"/>
      <c r="G28" s="1968"/>
      <c r="H28" s="1968"/>
      <c r="I28" s="1968"/>
      <c r="J28" s="1969"/>
      <c r="K28" s="1970"/>
      <c r="L28" s="1970"/>
      <c r="M28" s="1970"/>
      <c r="N28" s="1970"/>
      <c r="O28" s="1971"/>
      <c r="P28" s="1965"/>
      <c r="Q28" s="1966"/>
      <c r="R28" s="1972"/>
      <c r="AJ28" s="788">
        <v>3</v>
      </c>
      <c r="AK28" s="1965" t="s">
        <v>1023</v>
      </c>
      <c r="AL28" s="1966"/>
      <c r="AM28" s="1967"/>
      <c r="AN28" s="1968" t="s">
        <v>1055</v>
      </c>
      <c r="AO28" s="1968"/>
      <c r="AP28" s="1968"/>
      <c r="AQ28" s="1968"/>
      <c r="AR28" s="1969" t="s">
        <v>1054</v>
      </c>
      <c r="AS28" s="1970"/>
      <c r="AT28" s="1970"/>
      <c r="AU28" s="1970"/>
      <c r="AV28" s="1971"/>
      <c r="AW28" s="1965"/>
      <c r="AX28" s="1966"/>
      <c r="AY28" s="1972"/>
    </row>
    <row r="29" spans="1:51" s="786" customFormat="1" ht="20.100000000000001" customHeight="1">
      <c r="B29" s="788"/>
      <c r="C29" s="1965"/>
      <c r="D29" s="1966"/>
      <c r="E29" s="1967"/>
      <c r="F29" s="1968"/>
      <c r="G29" s="1968"/>
      <c r="H29" s="1968"/>
      <c r="I29" s="1968"/>
      <c r="J29" s="1969"/>
      <c r="K29" s="1970"/>
      <c r="L29" s="1970"/>
      <c r="M29" s="1970"/>
      <c r="N29" s="1970"/>
      <c r="O29" s="1971"/>
      <c r="P29" s="1965"/>
      <c r="Q29" s="1966"/>
      <c r="R29" s="1972"/>
      <c r="AJ29" s="788">
        <v>4</v>
      </c>
      <c r="AK29" s="1965" t="s">
        <v>1028</v>
      </c>
      <c r="AL29" s="1966"/>
      <c r="AM29" s="1967"/>
      <c r="AN29" s="1968" t="s">
        <v>1056</v>
      </c>
      <c r="AO29" s="1968"/>
      <c r="AP29" s="1968"/>
      <c r="AQ29" s="1968"/>
      <c r="AR29" s="1969" t="s">
        <v>1051</v>
      </c>
      <c r="AS29" s="1970"/>
      <c r="AT29" s="1970"/>
      <c r="AU29" s="1970"/>
      <c r="AV29" s="1971"/>
      <c r="AW29" s="1965"/>
      <c r="AX29" s="1966"/>
      <c r="AY29" s="1972"/>
    </row>
    <row r="30" spans="1:51" s="786" customFormat="1" ht="20.100000000000001" customHeight="1">
      <c r="B30" s="788"/>
      <c r="C30" s="1965"/>
      <c r="D30" s="1966"/>
      <c r="E30" s="1967"/>
      <c r="F30" s="1968"/>
      <c r="G30" s="1968"/>
      <c r="H30" s="1968"/>
      <c r="I30" s="1968"/>
      <c r="J30" s="1969"/>
      <c r="K30" s="1970"/>
      <c r="L30" s="1970"/>
      <c r="M30" s="1970"/>
      <c r="N30" s="1970"/>
      <c r="O30" s="1971"/>
      <c r="P30" s="1965"/>
      <c r="Q30" s="1966"/>
      <c r="R30" s="1972"/>
      <c r="AJ30" s="788"/>
      <c r="AK30" s="1965"/>
      <c r="AL30" s="1966"/>
      <c r="AM30" s="1967"/>
      <c r="AN30" s="1968"/>
      <c r="AO30" s="1968"/>
      <c r="AP30" s="1968"/>
      <c r="AQ30" s="1968"/>
      <c r="AR30" s="1969"/>
      <c r="AS30" s="1970"/>
      <c r="AT30" s="1970"/>
      <c r="AU30" s="1970"/>
      <c r="AV30" s="1971"/>
      <c r="AW30" s="1965"/>
      <c r="AX30" s="1966"/>
      <c r="AY30" s="1972"/>
    </row>
    <row r="31" spans="1:51" s="786" customFormat="1" ht="20.100000000000001" customHeight="1">
      <c r="B31" s="787"/>
      <c r="C31" s="1973"/>
      <c r="D31" s="1974"/>
      <c r="E31" s="1975"/>
      <c r="F31" s="1976"/>
      <c r="G31" s="1976"/>
      <c r="H31" s="1976"/>
      <c r="I31" s="1976"/>
      <c r="J31" s="1977"/>
      <c r="K31" s="1978"/>
      <c r="L31" s="1978"/>
      <c r="M31" s="1978"/>
      <c r="N31" s="1978"/>
      <c r="O31" s="1979"/>
      <c r="P31" s="1973"/>
      <c r="Q31" s="1974"/>
      <c r="R31" s="1980"/>
      <c r="AJ31" s="787"/>
      <c r="AK31" s="1973"/>
      <c r="AL31" s="1974"/>
      <c r="AM31" s="1975"/>
      <c r="AN31" s="1976"/>
      <c r="AO31" s="1976"/>
      <c r="AP31" s="1976"/>
      <c r="AQ31" s="1976"/>
      <c r="AR31" s="1977"/>
      <c r="AS31" s="1978"/>
      <c r="AT31" s="1978"/>
      <c r="AU31" s="1978"/>
      <c r="AV31" s="1979"/>
      <c r="AW31" s="1973"/>
      <c r="AX31" s="1974"/>
      <c r="AY31" s="1980"/>
    </row>
    <row r="32" spans="1:51" ht="20.100000000000001" customHeight="1">
      <c r="AI32" s="786"/>
      <c r="AJ32" s="786"/>
      <c r="AK32" s="786"/>
      <c r="AL32" s="786"/>
      <c r="AM32" s="786"/>
      <c r="AN32" s="786"/>
      <c r="AO32" s="786"/>
      <c r="AP32" s="786"/>
      <c r="AQ32" s="786"/>
      <c r="AR32" s="786"/>
      <c r="AS32" s="786"/>
      <c r="AT32" s="786"/>
      <c r="AU32" s="786"/>
      <c r="AV32" s="786"/>
      <c r="AW32" s="786"/>
      <c r="AX32" s="786"/>
      <c r="AY32" s="786"/>
    </row>
  </sheetData>
  <mergeCells count="131">
    <mergeCell ref="AK27:AM27"/>
    <mergeCell ref="AN27:AQ27"/>
    <mergeCell ref="AR27:AV27"/>
    <mergeCell ref="AK28:AM28"/>
    <mergeCell ref="AN28:AQ28"/>
    <mergeCell ref="AR28:AV28"/>
    <mergeCell ref="AK25:AM25"/>
    <mergeCell ref="AN25:AQ25"/>
    <mergeCell ref="AR25:AV25"/>
    <mergeCell ref="AK26:AM26"/>
    <mergeCell ref="AN26:AQ26"/>
    <mergeCell ref="AR26:AV26"/>
    <mergeCell ref="AK31:AM31"/>
    <mergeCell ref="AN31:AQ31"/>
    <mergeCell ref="AR31:AV31"/>
    <mergeCell ref="AW31:AY31"/>
    <mergeCell ref="AW28:AY28"/>
    <mergeCell ref="AK29:AM29"/>
    <mergeCell ref="AN29:AQ29"/>
    <mergeCell ref="AR29:AV29"/>
    <mergeCell ref="AW29:AY29"/>
    <mergeCell ref="AK30:AM30"/>
    <mergeCell ref="AN30:AQ30"/>
    <mergeCell ref="AR30:AV30"/>
    <mergeCell ref="AW30:AY30"/>
    <mergeCell ref="AW26:AY26"/>
    <mergeCell ref="AK21:AM21"/>
    <mergeCell ref="AN21:AQ21"/>
    <mergeCell ref="AR21:AV21"/>
    <mergeCell ref="AW21:AY21"/>
    <mergeCell ref="AK22:AM22"/>
    <mergeCell ref="AN22:AQ22"/>
    <mergeCell ref="AR22:AV22"/>
    <mergeCell ref="AW22:AY22"/>
    <mergeCell ref="AW25:AY25"/>
    <mergeCell ref="AK19:AM19"/>
    <mergeCell ref="AN19:AQ19"/>
    <mergeCell ref="AR19:AV19"/>
    <mergeCell ref="AW19:AY19"/>
    <mergeCell ref="AK20:AM20"/>
    <mergeCell ref="AN20:AQ20"/>
    <mergeCell ref="AR20:AV20"/>
    <mergeCell ref="AW20:AY20"/>
    <mergeCell ref="AJ11:AM12"/>
    <mergeCell ref="AN11:AP11"/>
    <mergeCell ref="AQ11:AY11"/>
    <mergeCell ref="AN12:AP12"/>
    <mergeCell ref="AQ12:AY12"/>
    <mergeCell ref="AJ15:AM16"/>
    <mergeCell ref="AN15:AY16"/>
    <mergeCell ref="AJ8:AM8"/>
    <mergeCell ref="AN8:AY8"/>
    <mergeCell ref="AJ9:AM10"/>
    <mergeCell ref="AN9:AP9"/>
    <mergeCell ref="AQ9:AY9"/>
    <mergeCell ref="AN10:AP10"/>
    <mergeCell ref="AQ10:AY10"/>
    <mergeCell ref="AI2:AY2"/>
    <mergeCell ref="AT5:AY5"/>
    <mergeCell ref="AJ6:AM6"/>
    <mergeCell ref="AN6:AY6"/>
    <mergeCell ref="AJ7:AM7"/>
    <mergeCell ref="AN7:AS7"/>
    <mergeCell ref="AU7:AY7"/>
    <mergeCell ref="A1:D1"/>
    <mergeCell ref="B15:E16"/>
    <mergeCell ref="F15:R16"/>
    <mergeCell ref="F6:R6"/>
    <mergeCell ref="B7:E7"/>
    <mergeCell ref="B11:E12"/>
    <mergeCell ref="P19:R19"/>
    <mergeCell ref="B9:E10"/>
    <mergeCell ref="F9:H9"/>
    <mergeCell ref="I9:R9"/>
    <mergeCell ref="B6:E6"/>
    <mergeCell ref="F19:I19"/>
    <mergeCell ref="A2:R2"/>
    <mergeCell ref="F10:H10"/>
    <mergeCell ref="I10:R10"/>
    <mergeCell ref="F11:H11"/>
    <mergeCell ref="I11:R11"/>
    <mergeCell ref="C19:E19"/>
    <mergeCell ref="N5:R5"/>
    <mergeCell ref="F7:J7"/>
    <mergeCell ref="L7:P7"/>
    <mergeCell ref="C20:E20"/>
    <mergeCell ref="C21:E21"/>
    <mergeCell ref="F21:I21"/>
    <mergeCell ref="J19:O19"/>
    <mergeCell ref="J20:O20"/>
    <mergeCell ref="J21:O21"/>
    <mergeCell ref="P20:R20"/>
    <mergeCell ref="B8:E8"/>
    <mergeCell ref="F12:H12"/>
    <mergeCell ref="I12:R12"/>
    <mergeCell ref="F20:I20"/>
    <mergeCell ref="F8:P8"/>
    <mergeCell ref="P25:R25"/>
    <mergeCell ref="C26:E26"/>
    <mergeCell ref="F26:I26"/>
    <mergeCell ref="J26:O26"/>
    <mergeCell ref="P26:R26"/>
    <mergeCell ref="P21:R21"/>
    <mergeCell ref="P22:R22"/>
    <mergeCell ref="C22:E22"/>
    <mergeCell ref="J22:O22"/>
    <mergeCell ref="F22:I22"/>
    <mergeCell ref="T2:U2"/>
    <mergeCell ref="T3:U3"/>
    <mergeCell ref="C29:E29"/>
    <mergeCell ref="F29:I29"/>
    <mergeCell ref="J29:O29"/>
    <mergeCell ref="P29:R29"/>
    <mergeCell ref="F27:I27"/>
    <mergeCell ref="C27:E27"/>
    <mergeCell ref="C31:E31"/>
    <mergeCell ref="F31:I31"/>
    <mergeCell ref="J31:O31"/>
    <mergeCell ref="P31:R31"/>
    <mergeCell ref="C30:E30"/>
    <mergeCell ref="F30:I30"/>
    <mergeCell ref="J30:O30"/>
    <mergeCell ref="P30:R30"/>
    <mergeCell ref="J27:O27"/>
    <mergeCell ref="C28:E28"/>
    <mergeCell ref="F28:I28"/>
    <mergeCell ref="J28:O28"/>
    <mergeCell ref="P28:R28"/>
    <mergeCell ref="C25:E25"/>
    <mergeCell ref="F25:I25"/>
    <mergeCell ref="J25:O25"/>
  </mergeCells>
  <phoneticPr fontId="9"/>
  <conditionalFormatting sqref="I9:R9">
    <cfRule type="cellIs" dxfId="128" priority="3" operator="equal">
      <formula>""</formula>
    </cfRule>
  </conditionalFormatting>
  <conditionalFormatting sqref="I10:R10">
    <cfRule type="cellIs" dxfId="127" priority="2" operator="equal">
      <formula>""</formula>
    </cfRule>
  </conditionalFormatting>
  <conditionalFormatting sqref="F15:R16">
    <cfRule type="cellIs" dxfId="126" priority="1" operator="equal">
      <formula>""</formula>
    </cfRule>
  </conditionalFormatting>
  <dataValidations count="6">
    <dataValidation type="list" allowBlank="1" sqref="C26:E31" xr:uid="{00000000-0002-0000-0000-000002000000}">
      <formula1>$AF$3:$AF$11</formula1>
    </dataValidation>
    <dataValidation type="list" allowBlank="1" showInputMessage="1" sqref="C20:E22" xr:uid="{00000000-0002-0000-0000-000001000000}">
      <formula1>$AD$3:$AD$6</formula1>
    </dataValidation>
    <dataValidation type="list" allowBlank="1" showInputMessage="1" showErrorMessage="1" sqref="F15:R16" xr:uid="{00000000-0002-0000-0000-000000000000}">
      <formula1>$X$3:$X$6</formula1>
    </dataValidation>
    <dataValidation type="list" allowBlank="1" showInputMessage="1" sqref="AK26:AM31" xr:uid="{7214C47A-86CF-4ADB-BE39-0431F044A811}">
      <formula1>$AG$3:$AG$10</formula1>
    </dataValidation>
    <dataValidation type="list" allowBlank="1" showInputMessage="1" sqref="AK20:AM22" xr:uid="{077F4F9B-6E9D-4488-9029-81A17879CF57}">
      <formula1>$AE$3:$AE$6</formula1>
    </dataValidation>
    <dataValidation type="list" allowBlank="1" showInputMessage="1" showErrorMessage="1" sqref="AN15:AY16" xr:uid="{F905129D-BC84-4C6E-BE5F-2CD8AF0F9C8F}">
      <formula1>$Y$3:$Y$6</formula1>
    </dataValidation>
  </dataValidations>
  <hyperlinks>
    <hyperlink ref="T2" location="工事関係書類一覧表!F24" display="一覧表へ戻る" xr:uid="{2141F8C3-44E5-4CD8-8329-13FF47787089}"/>
    <hyperlink ref="T2:U2" location="工事関係書類一覧表!F30" display="一覧表へ戻る" xr:uid="{341EA8F5-DDE3-4A2F-B39C-C7695933B56A}"/>
    <hyperlink ref="T3" location="工事関係書類一覧表!F24" display="一覧表へ戻る" xr:uid="{1E62797D-BD02-4F5B-898C-B3F2B2DCCD99}"/>
    <hyperlink ref="T3:U3" location="入力表!D32" display="入力表へ戻る" xr:uid="{5BC672B4-C9BD-4BE5-A0CE-9561A9E02212}"/>
  </hyperlinks>
  <printOptions horizontalCentered="1"/>
  <pageMargins left="0.39370078740157483" right="0.39370078740157483" top="1.08" bottom="0.35433070866141736" header="0" footer="0"/>
  <pageSetup paperSize="9" orientation="portrait" r:id="rId1"/>
  <headerFooter alignWithMargins="0">
    <oddHeader>&amp;R&amp;12様式１</oddHead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AU161"/>
  <sheetViews>
    <sheetView showGridLines="0" view="pageBreakPreview" zoomScaleNormal="100" zoomScaleSheetLayoutView="100" workbookViewId="0">
      <selection activeCell="AG3" sqref="AG3:AK3"/>
    </sheetView>
  </sheetViews>
  <sheetFormatPr defaultColWidth="2.75" defaultRowHeight="13.5"/>
  <cols>
    <col min="1" max="16384" width="2.75" style="250"/>
  </cols>
  <sheetData>
    <row r="1" spans="1:37">
      <c r="A1" s="250" t="s">
        <v>105</v>
      </c>
    </row>
    <row r="2" spans="1:37" ht="21">
      <c r="A2" s="1520" t="s">
        <v>1057</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G2" s="1382" t="s">
        <v>385</v>
      </c>
      <c r="AH2" s="1382"/>
      <c r="AI2" s="1382"/>
      <c r="AJ2" s="1382"/>
      <c r="AK2" s="1382"/>
    </row>
    <row r="3" spans="1:37">
      <c r="AG3" s="1382" t="s">
        <v>606</v>
      </c>
      <c r="AH3" s="1382"/>
      <c r="AI3" s="1382"/>
      <c r="AJ3" s="1382"/>
      <c r="AK3" s="1382"/>
    </row>
    <row r="4" spans="1:37">
      <c r="V4" s="2046" t="str">
        <f>IF(入力表!D33="","令和　　年　　月　　日",入力表!D33)</f>
        <v>令和　　年　　月　　日</v>
      </c>
      <c r="W4" s="2046"/>
      <c r="X4" s="2046"/>
      <c r="Y4" s="2046"/>
      <c r="Z4" s="2046"/>
      <c r="AA4" s="2046"/>
      <c r="AB4" s="2046"/>
      <c r="AC4" s="2046"/>
      <c r="AD4" s="2046"/>
      <c r="AE4" s="2046"/>
    </row>
    <row r="6" spans="1:37" ht="17.25">
      <c r="A6" s="250" t="s">
        <v>1058</v>
      </c>
    </row>
    <row r="11" spans="1:37" ht="18" customHeight="1">
      <c r="M11" s="1521" t="s">
        <v>332</v>
      </c>
      <c r="N11" s="1521"/>
      <c r="O11" s="1521"/>
      <c r="P11" s="1521"/>
      <c r="R11" s="2044" t="str">
        <f>IF(入力表!B11="","",入力表!B11)</f>
        <v/>
      </c>
      <c r="S11" s="2044"/>
      <c r="T11" s="2044"/>
      <c r="U11" s="2044"/>
      <c r="V11" s="2044"/>
      <c r="W11" s="2044"/>
      <c r="X11" s="2044"/>
      <c r="Y11" s="2044"/>
      <c r="Z11" s="2044"/>
      <c r="AA11" s="2044"/>
      <c r="AB11" s="2044"/>
      <c r="AC11" s="2044"/>
      <c r="AD11" s="2044"/>
      <c r="AE11" s="2044"/>
    </row>
    <row r="12" spans="1:37" ht="18" customHeight="1">
      <c r="M12" s="1530" t="s">
        <v>386</v>
      </c>
      <c r="N12" s="1530"/>
      <c r="O12" s="1530"/>
      <c r="P12" s="1530"/>
      <c r="Q12" s="1530"/>
      <c r="R12" s="2044" t="str">
        <f>IF(入力表!B12="","",入力表!B12)</f>
        <v/>
      </c>
      <c r="S12" s="2044"/>
      <c r="T12" s="2044"/>
      <c r="U12" s="2044"/>
      <c r="V12" s="2044"/>
      <c r="W12" s="2044"/>
      <c r="X12" s="2044"/>
      <c r="Y12" s="2044"/>
      <c r="Z12" s="2044"/>
      <c r="AA12" s="2044"/>
      <c r="AB12" s="2044"/>
      <c r="AC12" s="2044"/>
      <c r="AD12" s="2044"/>
      <c r="AE12" s="2044"/>
    </row>
    <row r="13" spans="1:37" ht="18" customHeight="1">
      <c r="M13" s="1521" t="s">
        <v>650</v>
      </c>
      <c r="N13" s="1521"/>
      <c r="O13" s="1521"/>
      <c r="P13" s="1521"/>
      <c r="R13" s="2044" t="str">
        <f>IF(入力表!B13="","",入力表!B13)</f>
        <v/>
      </c>
      <c r="S13" s="2044"/>
      <c r="T13" s="2044"/>
      <c r="U13" s="2044"/>
      <c r="V13" s="2044"/>
      <c r="W13" s="2044"/>
      <c r="X13" s="2044"/>
      <c r="Y13" s="2044"/>
      <c r="Z13" s="2044"/>
      <c r="AA13" s="2044"/>
      <c r="AB13" s="2044"/>
      <c r="AC13" s="250" t="s">
        <v>613</v>
      </c>
    </row>
    <row r="18" spans="1:47">
      <c r="A18" s="2045" t="s">
        <v>1059</v>
      </c>
      <c r="B18" s="2045"/>
      <c r="C18" s="2045"/>
      <c r="D18" s="2045"/>
      <c r="E18" s="2045"/>
      <c r="F18" s="2045"/>
      <c r="G18" s="2045"/>
      <c r="H18" s="2045"/>
      <c r="I18" s="2045"/>
      <c r="J18" s="2045"/>
      <c r="K18" s="2045"/>
      <c r="L18" s="2045"/>
      <c r="M18" s="2045"/>
      <c r="N18" s="2045"/>
      <c r="O18" s="2045"/>
      <c r="P18" s="2045"/>
      <c r="Q18" s="2045"/>
      <c r="R18" s="2045"/>
      <c r="S18" s="2045"/>
      <c r="T18" s="2045"/>
      <c r="U18" s="2045"/>
      <c r="V18" s="2045"/>
      <c r="W18" s="2045"/>
      <c r="X18" s="2045"/>
      <c r="Y18" s="2045"/>
      <c r="Z18" s="2045"/>
      <c r="AA18" s="2045"/>
      <c r="AB18" s="2045"/>
      <c r="AC18" s="2045"/>
      <c r="AD18" s="2045"/>
      <c r="AE18" s="2045"/>
    </row>
    <row r="19" spans="1:47">
      <c r="AI19" s="1351" t="s">
        <v>1060</v>
      </c>
      <c r="AJ19" s="1351"/>
      <c r="AK19" s="1351"/>
      <c r="AL19" s="1351"/>
      <c r="AM19" s="1351"/>
      <c r="AN19" s="1351"/>
      <c r="AO19" s="1351"/>
    </row>
    <row r="21" spans="1:47">
      <c r="A21" s="1519" t="s">
        <v>423</v>
      </c>
      <c r="B21" s="1519"/>
      <c r="C21" s="1519"/>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I21" s="1351" t="s">
        <v>1061</v>
      </c>
      <c r="AJ21" s="1351"/>
      <c r="AK21" s="1351"/>
      <c r="AL21" s="1351"/>
      <c r="AM21" s="1351"/>
      <c r="AN21" s="1351"/>
      <c r="AO21" s="1351"/>
      <c r="AP21" s="1351"/>
      <c r="AQ21" s="1351"/>
      <c r="AR21" s="1351"/>
      <c r="AS21" s="1351"/>
      <c r="AT21" s="1351"/>
      <c r="AU21" s="1351"/>
    </row>
    <row r="23" spans="1:47">
      <c r="AI23" s="1351" t="s">
        <v>1062</v>
      </c>
      <c r="AJ23" s="1351"/>
      <c r="AK23" s="1351"/>
      <c r="AL23" s="1351"/>
      <c r="AM23" s="1351"/>
      <c r="AN23" s="1351"/>
      <c r="AO23" s="1351"/>
      <c r="AP23" s="1351"/>
      <c r="AQ23" s="1351"/>
      <c r="AR23" s="1351"/>
    </row>
    <row r="24" spans="1:47" ht="27" customHeight="1">
      <c r="C24" s="256" t="s">
        <v>621</v>
      </c>
      <c r="E24" s="1521" t="s">
        <v>323</v>
      </c>
      <c r="F24" s="1521"/>
      <c r="G24" s="1521"/>
      <c r="H24" s="1521"/>
      <c r="J24" s="1530" t="str">
        <f>IF(入力表!B2="","",入力表!B2)</f>
        <v/>
      </c>
      <c r="K24" s="1530"/>
      <c r="L24" s="1530"/>
      <c r="M24" s="1530"/>
      <c r="N24" s="1530"/>
      <c r="O24" s="1530"/>
      <c r="P24" s="1530"/>
      <c r="Q24" s="1530"/>
      <c r="R24" s="1530"/>
      <c r="S24" s="1530"/>
      <c r="T24" s="1530"/>
      <c r="U24" s="1530"/>
      <c r="V24" s="1530"/>
      <c r="W24" s="1530"/>
      <c r="X24" s="1530"/>
      <c r="Y24" s="1530"/>
      <c r="Z24" s="1530"/>
      <c r="AA24" s="1530"/>
      <c r="AB24" s="1530"/>
      <c r="AC24" s="1530"/>
      <c r="AD24" s="1530"/>
      <c r="AE24" s="1530"/>
    </row>
    <row r="25" spans="1:47" ht="27" customHeight="1">
      <c r="C25" s="256" t="s">
        <v>641</v>
      </c>
      <c r="E25" s="1521" t="s">
        <v>324</v>
      </c>
      <c r="F25" s="1521"/>
      <c r="G25" s="1521"/>
      <c r="H25" s="1521"/>
      <c r="J25" s="1530" t="str">
        <f>IF(入力表!B3="","",入力表!B3)</f>
        <v/>
      </c>
      <c r="K25" s="1530"/>
      <c r="L25" s="1530"/>
      <c r="M25" s="1530"/>
      <c r="N25" s="1530"/>
      <c r="O25" s="1530"/>
      <c r="P25" s="1530"/>
      <c r="Q25" s="1530"/>
      <c r="R25" s="1530"/>
      <c r="S25" s="1530"/>
      <c r="T25" s="1530"/>
      <c r="U25" s="1530"/>
      <c r="V25" s="1530"/>
      <c r="W25" s="1530"/>
      <c r="X25" s="1530"/>
      <c r="Y25" s="1530"/>
      <c r="Z25" s="1530"/>
      <c r="AA25" s="1530"/>
      <c r="AB25" s="1530"/>
      <c r="AC25" s="1530"/>
      <c r="AD25" s="1530"/>
      <c r="AE25" s="1530"/>
    </row>
    <row r="26" spans="1:47" ht="27" customHeight="1">
      <c r="C26" s="256" t="s">
        <v>628</v>
      </c>
      <c r="E26" s="1521" t="s">
        <v>325</v>
      </c>
      <c r="F26" s="1521"/>
      <c r="G26" s="1521"/>
      <c r="H26" s="1521"/>
      <c r="J26" s="1530" t="str">
        <f>IF(入力表!B4="","",入力表!B4)</f>
        <v/>
      </c>
      <c r="K26" s="1530"/>
      <c r="L26" s="1530"/>
      <c r="M26" s="1530"/>
      <c r="N26" s="1530"/>
      <c r="O26" s="1530"/>
      <c r="P26" s="1530"/>
      <c r="Q26" s="1530"/>
      <c r="R26" s="1530"/>
      <c r="S26" s="1530"/>
      <c r="T26" s="1530"/>
      <c r="U26" s="1530"/>
      <c r="V26" s="1530"/>
      <c r="W26" s="1530"/>
      <c r="X26" s="1530"/>
      <c r="Y26" s="1530"/>
      <c r="Z26" s="1530"/>
      <c r="AA26" s="1530"/>
      <c r="AB26" s="1530"/>
      <c r="AC26" s="1530"/>
      <c r="AD26" s="1530"/>
      <c r="AE26" s="1530"/>
    </row>
    <row r="27" spans="1:47" ht="18.75" customHeight="1">
      <c r="C27" s="1534" t="s">
        <v>630</v>
      </c>
      <c r="E27" s="1521" t="s">
        <v>644</v>
      </c>
      <c r="F27" s="1521"/>
      <c r="G27" s="1521"/>
      <c r="H27" s="1521"/>
      <c r="J27" s="1519" t="s">
        <v>645</v>
      </c>
      <c r="K27" s="1519"/>
      <c r="L27" s="1532"/>
      <c r="M27" s="1532"/>
      <c r="N27" s="1532"/>
      <c r="O27" s="1532"/>
      <c r="P27" s="1532"/>
      <c r="Q27" s="1532"/>
      <c r="R27" s="1532"/>
      <c r="S27" s="1532"/>
      <c r="T27" s="1532"/>
      <c r="U27" s="1532"/>
      <c r="V27" s="1532"/>
      <c r="W27" s="1532"/>
      <c r="X27" s="1532"/>
    </row>
    <row r="28" spans="1:47" ht="18.75" customHeight="1">
      <c r="C28" s="1534"/>
      <c r="E28" s="1521"/>
      <c r="F28" s="1521"/>
      <c r="G28" s="1521"/>
      <c r="H28" s="1521"/>
      <c r="J28" s="1519" t="s">
        <v>646</v>
      </c>
      <c r="K28" s="1519"/>
      <c r="L28" s="1532"/>
      <c r="M28" s="1532"/>
      <c r="N28" s="1532"/>
      <c r="O28" s="1532"/>
      <c r="P28" s="1532"/>
      <c r="Q28" s="1532"/>
      <c r="R28" s="1532"/>
      <c r="S28" s="1532"/>
      <c r="T28" s="1532"/>
      <c r="U28" s="1532"/>
      <c r="V28" s="1532"/>
      <c r="W28" s="1532"/>
      <c r="X28" s="1532"/>
    </row>
    <row r="29" spans="1:47" ht="18" customHeight="1">
      <c r="C29" s="1534" t="s">
        <v>643</v>
      </c>
      <c r="E29" s="2043" t="s">
        <v>1063</v>
      </c>
      <c r="F29" s="1521"/>
      <c r="G29" s="1521"/>
      <c r="H29" s="1521"/>
      <c r="J29" s="1519" t="s">
        <v>645</v>
      </c>
      <c r="K29" s="1519"/>
      <c r="L29" s="1532"/>
      <c r="M29" s="1532"/>
      <c r="N29" s="1532"/>
      <c r="O29" s="1532"/>
      <c r="P29" s="1532"/>
      <c r="Q29" s="1532"/>
      <c r="R29" s="1532"/>
      <c r="S29" s="1532"/>
      <c r="T29" s="1532"/>
      <c r="U29" s="1532"/>
      <c r="V29" s="1532"/>
      <c r="W29" s="1532"/>
      <c r="X29" s="1532"/>
    </row>
    <row r="30" spans="1:47" ht="18" customHeight="1">
      <c r="C30" s="1534"/>
      <c r="E30" s="1521"/>
      <c r="F30" s="1521"/>
      <c r="G30" s="1521"/>
      <c r="H30" s="1521"/>
      <c r="J30" s="1519" t="s">
        <v>646</v>
      </c>
      <c r="K30" s="1519"/>
      <c r="L30" s="1532"/>
      <c r="M30" s="1532"/>
      <c r="N30" s="1532"/>
      <c r="O30" s="1532"/>
      <c r="P30" s="1532"/>
      <c r="Q30" s="1532"/>
      <c r="R30" s="1532"/>
      <c r="S30" s="1532"/>
      <c r="T30" s="1532"/>
      <c r="U30" s="1532"/>
      <c r="V30" s="1532"/>
      <c r="W30" s="1532"/>
      <c r="X30" s="1532"/>
    </row>
    <row r="31" spans="1:47" ht="18" customHeight="1">
      <c r="C31" s="1534" t="s">
        <v>647</v>
      </c>
      <c r="E31" s="2043" t="s">
        <v>1064</v>
      </c>
      <c r="F31" s="1521"/>
      <c r="G31" s="1521"/>
      <c r="H31" s="1521"/>
      <c r="J31" s="1519" t="s">
        <v>645</v>
      </c>
      <c r="K31" s="1519"/>
      <c r="L31" s="1532"/>
      <c r="M31" s="1532"/>
      <c r="N31" s="1532"/>
      <c r="O31" s="1532"/>
      <c r="P31" s="1532"/>
      <c r="Q31" s="1532"/>
      <c r="R31" s="1532"/>
      <c r="S31" s="1532"/>
      <c r="T31" s="1532"/>
      <c r="U31" s="1532"/>
      <c r="V31" s="1532"/>
      <c r="W31" s="1532"/>
      <c r="X31" s="1532"/>
    </row>
    <row r="32" spans="1:47" ht="18" customHeight="1">
      <c r="C32" s="1534"/>
      <c r="E32" s="1521"/>
      <c r="F32" s="1521"/>
      <c r="G32" s="1521"/>
      <c r="H32" s="1521"/>
      <c r="J32" s="1519" t="s">
        <v>646</v>
      </c>
      <c r="K32" s="1519"/>
      <c r="L32" s="1532"/>
      <c r="M32" s="1532"/>
      <c r="N32" s="1532"/>
      <c r="O32" s="1532"/>
      <c r="P32" s="1532"/>
      <c r="Q32" s="1532"/>
      <c r="R32" s="1532"/>
      <c r="S32" s="1532"/>
      <c r="T32" s="1532"/>
      <c r="U32" s="1532"/>
      <c r="V32" s="1532"/>
      <c r="W32" s="1532"/>
      <c r="X32" s="1532"/>
    </row>
    <row r="38" spans="3:3">
      <c r="C38" s="250" t="s">
        <v>1065</v>
      </c>
    </row>
    <row r="52" spans="1:35" ht="21">
      <c r="A52" s="1520" t="s">
        <v>1066</v>
      </c>
      <c r="B52" s="1520"/>
      <c r="C52" s="1520"/>
      <c r="D52" s="1520"/>
      <c r="E52" s="1520"/>
      <c r="F52" s="1520"/>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row>
    <row r="53" spans="1:35">
      <c r="AH53" s="1351" t="s">
        <v>1067</v>
      </c>
      <c r="AI53" s="1351"/>
    </row>
    <row r="54" spans="1:35">
      <c r="A54" s="1519" t="s">
        <v>1068</v>
      </c>
      <c r="B54" s="1519"/>
      <c r="C54" s="1519"/>
      <c r="D54" s="1519"/>
      <c r="E54" s="1519"/>
      <c r="F54" s="1519"/>
      <c r="G54" s="1519"/>
      <c r="H54" s="1519"/>
      <c r="I54" s="1519"/>
      <c r="J54" s="1519"/>
      <c r="K54" s="1519"/>
      <c r="L54" s="1519"/>
      <c r="M54" s="1519"/>
      <c r="N54" s="1519"/>
      <c r="O54" s="1519"/>
      <c r="P54" s="1519"/>
      <c r="Q54" s="1519"/>
      <c r="R54" s="1519"/>
      <c r="S54" s="1519"/>
      <c r="T54" s="1519"/>
      <c r="U54" s="1519"/>
      <c r="V54" s="1519"/>
      <c r="W54" s="1519"/>
      <c r="X54" s="1519"/>
      <c r="Y54" s="1519"/>
      <c r="Z54" s="1519"/>
      <c r="AA54" s="1519"/>
      <c r="AB54" s="1519"/>
      <c r="AC54" s="1519"/>
      <c r="AD54" s="1519"/>
      <c r="AE54" s="1519"/>
    </row>
    <row r="78" spans="1:31">
      <c r="A78" s="1519" t="s">
        <v>1069</v>
      </c>
      <c r="B78" s="1519"/>
      <c r="C78" s="1519"/>
      <c r="D78" s="1519"/>
      <c r="E78" s="1519"/>
      <c r="F78" s="1519"/>
      <c r="G78" s="1519"/>
      <c r="H78" s="1519"/>
      <c r="I78" s="1519"/>
      <c r="J78" s="1519"/>
      <c r="K78" s="1519"/>
      <c r="L78" s="1519"/>
      <c r="M78" s="1519"/>
      <c r="N78" s="1519"/>
      <c r="O78" s="1519"/>
      <c r="P78" s="1519"/>
      <c r="Q78" s="1519"/>
      <c r="R78" s="1519"/>
      <c r="S78" s="1519"/>
      <c r="T78" s="1519"/>
      <c r="U78" s="1519"/>
      <c r="V78" s="1519"/>
      <c r="W78" s="1519"/>
      <c r="X78" s="1519"/>
      <c r="Y78" s="1519"/>
      <c r="Z78" s="1519"/>
      <c r="AA78" s="1519"/>
      <c r="AB78" s="1519"/>
      <c r="AC78" s="1519"/>
      <c r="AD78" s="1519"/>
      <c r="AE78" s="1519"/>
    </row>
    <row r="102" spans="1:34">
      <c r="A102" s="1530" t="s">
        <v>1070</v>
      </c>
      <c r="B102" s="1530"/>
      <c r="C102" s="1530"/>
      <c r="D102" s="1530"/>
      <c r="E102" s="1530"/>
      <c r="F102" s="1530"/>
      <c r="G102" s="1530"/>
      <c r="H102" s="1530"/>
      <c r="I102" s="1530"/>
      <c r="J102" s="1530"/>
      <c r="K102" s="1530"/>
      <c r="L102" s="1530"/>
      <c r="M102" s="1530"/>
      <c r="N102" s="1530"/>
      <c r="O102" s="1530"/>
      <c r="P102" s="1530"/>
      <c r="Q102" s="1530"/>
      <c r="R102" s="1530"/>
      <c r="S102" s="1530"/>
      <c r="T102" s="1530"/>
      <c r="U102" s="1530"/>
      <c r="V102" s="1530"/>
      <c r="W102" s="1530"/>
      <c r="X102" s="1530"/>
      <c r="Y102" s="1530"/>
      <c r="Z102" s="1530"/>
      <c r="AA102" s="1530"/>
      <c r="AB102" s="1530"/>
      <c r="AC102" s="1530"/>
      <c r="AD102" s="1530"/>
      <c r="AE102" s="1530"/>
    </row>
    <row r="103" spans="1:34">
      <c r="A103" s="2041" t="s">
        <v>1071</v>
      </c>
      <c r="B103" s="2041"/>
      <c r="C103" s="2041"/>
      <c r="D103" s="2041"/>
      <c r="E103" s="2041"/>
      <c r="F103" s="2041"/>
      <c r="G103" s="2041"/>
      <c r="H103" s="2041"/>
      <c r="I103" s="2041"/>
      <c r="J103" s="2041"/>
      <c r="K103" s="2041"/>
      <c r="L103" s="2041"/>
      <c r="M103" s="2041"/>
      <c r="N103" s="2041"/>
      <c r="O103" s="2041"/>
      <c r="P103" s="2041"/>
      <c r="Q103" s="2041"/>
      <c r="R103" s="2041"/>
      <c r="S103" s="2041"/>
      <c r="T103" s="2041"/>
      <c r="U103" s="2041"/>
      <c r="V103" s="2041"/>
      <c r="W103" s="2041"/>
      <c r="X103" s="2041"/>
      <c r="Y103" s="2041"/>
      <c r="Z103" s="2041"/>
      <c r="AA103" s="2041"/>
      <c r="AB103" s="2041"/>
      <c r="AC103" s="2041"/>
      <c r="AD103" s="2041"/>
      <c r="AE103" s="2041"/>
    </row>
    <row r="104" spans="1:34">
      <c r="A104" s="2041" t="s">
        <v>1072</v>
      </c>
      <c r="B104" s="2041"/>
      <c r="C104" s="2041"/>
      <c r="D104" s="2041"/>
      <c r="E104" s="2041"/>
      <c r="F104" s="2041"/>
      <c r="G104" s="2041"/>
      <c r="H104" s="2041"/>
      <c r="I104" s="2041"/>
      <c r="J104" s="2041"/>
      <c r="K104" s="2041"/>
      <c r="L104" s="2041"/>
      <c r="M104" s="2041"/>
      <c r="N104" s="2041"/>
      <c r="O104" s="2041"/>
      <c r="P104" s="2041"/>
      <c r="Q104" s="2041"/>
      <c r="R104" s="2041"/>
      <c r="S104" s="2041"/>
      <c r="T104" s="2041"/>
      <c r="U104" s="2041"/>
      <c r="V104" s="2041"/>
      <c r="W104" s="2041"/>
      <c r="X104" s="2041"/>
      <c r="Y104" s="2041"/>
      <c r="Z104" s="2041"/>
      <c r="AA104" s="2041"/>
      <c r="AB104" s="2041"/>
      <c r="AC104" s="2041"/>
      <c r="AD104" s="2041"/>
      <c r="AE104" s="2041"/>
    </row>
    <row r="105" spans="1:34" ht="26.25" customHeight="1">
      <c r="A105" s="2042" t="s">
        <v>1073</v>
      </c>
      <c r="B105" s="2041"/>
      <c r="C105" s="2041"/>
      <c r="D105" s="2041"/>
      <c r="E105" s="2041"/>
      <c r="F105" s="2041"/>
      <c r="G105" s="2041"/>
      <c r="H105" s="2041"/>
      <c r="I105" s="2041"/>
      <c r="J105" s="2041"/>
      <c r="K105" s="2041"/>
      <c r="L105" s="2041"/>
      <c r="M105" s="2041"/>
      <c r="N105" s="2041"/>
      <c r="O105" s="2041"/>
      <c r="P105" s="2041"/>
      <c r="Q105" s="2041"/>
      <c r="R105" s="2041"/>
      <c r="S105" s="2041"/>
      <c r="T105" s="2041"/>
      <c r="U105" s="2041"/>
      <c r="V105" s="2041"/>
      <c r="W105" s="2041"/>
      <c r="X105" s="2041"/>
      <c r="Y105" s="2041"/>
      <c r="Z105" s="2041"/>
      <c r="AA105" s="2041"/>
      <c r="AB105" s="2041"/>
      <c r="AC105" s="2041"/>
      <c r="AD105" s="2041"/>
      <c r="AE105" s="2041"/>
    </row>
    <row r="106" spans="1:34">
      <c r="A106" s="1530"/>
      <c r="B106" s="1530"/>
      <c r="C106" s="1530"/>
      <c r="D106" s="1530"/>
      <c r="E106" s="1530"/>
      <c r="F106" s="1530"/>
      <c r="G106" s="1530"/>
      <c r="H106" s="1530"/>
      <c r="I106" s="1530"/>
      <c r="J106" s="1530"/>
      <c r="K106" s="1530"/>
      <c r="L106" s="1530"/>
      <c r="M106" s="1530"/>
      <c r="N106" s="1530"/>
      <c r="O106" s="1530"/>
      <c r="P106" s="1530"/>
      <c r="Q106" s="1530"/>
      <c r="R106" s="1530"/>
      <c r="S106" s="1530"/>
      <c r="T106" s="1530"/>
      <c r="U106" s="1530"/>
      <c r="V106" s="1530"/>
      <c r="W106" s="1530"/>
      <c r="X106" s="1530"/>
      <c r="Y106" s="1530"/>
      <c r="Z106" s="1530"/>
      <c r="AA106" s="1530"/>
      <c r="AB106" s="1530"/>
      <c r="AC106" s="1530"/>
      <c r="AD106" s="1530"/>
      <c r="AE106" s="1530"/>
    </row>
    <row r="107" spans="1:34" ht="21">
      <c r="A107" s="1520" t="s">
        <v>1074</v>
      </c>
      <c r="B107" s="1520"/>
      <c r="C107" s="1520"/>
      <c r="D107" s="1520"/>
      <c r="E107" s="1520"/>
      <c r="F107" s="1520"/>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row>
    <row r="108" spans="1:34">
      <c r="AG108" s="1351" t="s">
        <v>1067</v>
      </c>
      <c r="AH108" s="1351"/>
    </row>
    <row r="110" spans="1:34" ht="27" customHeight="1">
      <c r="C110" s="256" t="s">
        <v>621</v>
      </c>
      <c r="E110" s="1521" t="s">
        <v>323</v>
      </c>
      <c r="F110" s="1521"/>
      <c r="G110" s="1521"/>
      <c r="H110" s="1521"/>
      <c r="J110" s="1530" t="str">
        <f>J24</f>
        <v/>
      </c>
      <c r="K110" s="1530"/>
      <c r="L110" s="1530"/>
      <c r="M110" s="1530"/>
      <c r="N110" s="1530"/>
      <c r="O110" s="1530"/>
      <c r="P110" s="1530"/>
      <c r="Q110" s="1530"/>
      <c r="R110" s="1530"/>
      <c r="S110" s="1530"/>
      <c r="T110" s="1530"/>
      <c r="U110" s="1530"/>
      <c r="V110" s="1530"/>
      <c r="W110" s="1530"/>
      <c r="X110" s="1530"/>
      <c r="Y110" s="1530"/>
      <c r="Z110" s="1530"/>
      <c r="AA110" s="1530"/>
      <c r="AB110" s="1530"/>
      <c r="AC110" s="1530"/>
      <c r="AD110" s="1530"/>
      <c r="AE110" s="1530"/>
    </row>
    <row r="111" spans="1:34" ht="27" customHeight="1">
      <c r="C111" s="256" t="s">
        <v>641</v>
      </c>
      <c r="E111" s="1521" t="s">
        <v>324</v>
      </c>
      <c r="F111" s="1521"/>
      <c r="G111" s="1521"/>
      <c r="H111" s="1521"/>
      <c r="J111" s="1530" t="str">
        <f>J25</f>
        <v/>
      </c>
      <c r="K111" s="1530"/>
      <c r="L111" s="1530"/>
      <c r="M111" s="1530"/>
      <c r="N111" s="1530"/>
      <c r="O111" s="1530"/>
      <c r="P111" s="1530"/>
      <c r="Q111" s="1530"/>
      <c r="R111" s="1530"/>
      <c r="S111" s="1530"/>
      <c r="T111" s="1530"/>
      <c r="U111" s="1530"/>
      <c r="V111" s="1530"/>
      <c r="W111" s="1530"/>
      <c r="X111" s="1530"/>
      <c r="Y111" s="1530"/>
      <c r="Z111" s="1530"/>
      <c r="AA111" s="1530"/>
      <c r="AB111" s="1530"/>
      <c r="AC111" s="1530"/>
      <c r="AD111" s="1530"/>
      <c r="AE111" s="1530"/>
    </row>
    <row r="112" spans="1:34" ht="27" customHeight="1">
      <c r="C112" s="256" t="s">
        <v>628</v>
      </c>
      <c r="E112" s="1521" t="s">
        <v>325</v>
      </c>
      <c r="F112" s="1521"/>
      <c r="G112" s="1521"/>
      <c r="H112" s="1521"/>
      <c r="J112" s="1530" t="str">
        <f>J26</f>
        <v/>
      </c>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row>
    <row r="160" spans="1:31" ht="21">
      <c r="A160" s="1520" t="s">
        <v>1075</v>
      </c>
      <c r="B160" s="1520"/>
      <c r="C160" s="1520"/>
      <c r="D160" s="1520"/>
      <c r="E160" s="1520"/>
      <c r="F160" s="1520"/>
      <c r="G160" s="1520"/>
      <c r="H160" s="1520"/>
      <c r="I160" s="1520"/>
      <c r="J160" s="1520"/>
      <c r="K160" s="1520"/>
      <c r="L160" s="1520"/>
      <c r="M160" s="1520"/>
      <c r="N160" s="1520"/>
      <c r="O160" s="1520"/>
      <c r="P160" s="1520"/>
      <c r="Q160" s="1520"/>
      <c r="R160" s="1520"/>
      <c r="S160" s="1520"/>
      <c r="T160" s="1520"/>
      <c r="U160" s="1520"/>
      <c r="V160" s="1520"/>
      <c r="W160" s="1520"/>
      <c r="X160" s="1520"/>
      <c r="Y160" s="1520"/>
      <c r="Z160" s="1520"/>
      <c r="AA160" s="1520"/>
      <c r="AB160" s="1520"/>
      <c r="AC160" s="1520"/>
      <c r="AD160" s="1520"/>
      <c r="AE160" s="1520"/>
    </row>
    <row r="161" spans="34:35">
      <c r="AH161" s="1351" t="s">
        <v>1067</v>
      </c>
      <c r="AI161" s="1351"/>
    </row>
  </sheetData>
  <mergeCells count="58">
    <mergeCell ref="AI19:AO19"/>
    <mergeCell ref="A21:AE21"/>
    <mergeCell ref="AI21:AU21"/>
    <mergeCell ref="A2:AE2"/>
    <mergeCell ref="V4:AE4"/>
    <mergeCell ref="M11:P11"/>
    <mergeCell ref="R11:AE11"/>
    <mergeCell ref="M12:Q12"/>
    <mergeCell ref="AG2:AK2"/>
    <mergeCell ref="AG3:AK3"/>
    <mergeCell ref="R12:AE12"/>
    <mergeCell ref="E26:H26"/>
    <mergeCell ref="J26:AE26"/>
    <mergeCell ref="M13:P13"/>
    <mergeCell ref="R13:AB13"/>
    <mergeCell ref="A18:AE18"/>
    <mergeCell ref="AI23:AR23"/>
    <mergeCell ref="E24:H24"/>
    <mergeCell ref="J24:AE24"/>
    <mergeCell ref="E25:H25"/>
    <mergeCell ref="J25:AE25"/>
    <mergeCell ref="C27:C28"/>
    <mergeCell ref="E27:H28"/>
    <mergeCell ref="J27:K27"/>
    <mergeCell ref="L27:X27"/>
    <mergeCell ref="J28:K28"/>
    <mergeCell ref="L28:X28"/>
    <mergeCell ref="A52:AE52"/>
    <mergeCell ref="C29:C30"/>
    <mergeCell ref="E29:H30"/>
    <mergeCell ref="J29:K29"/>
    <mergeCell ref="L29:X29"/>
    <mergeCell ref="J30:K30"/>
    <mergeCell ref="L30:X30"/>
    <mergeCell ref="C31:C32"/>
    <mergeCell ref="E31:H32"/>
    <mergeCell ref="J31:K31"/>
    <mergeCell ref="L31:X31"/>
    <mergeCell ref="J32:K32"/>
    <mergeCell ref="L32:X32"/>
    <mergeCell ref="AH161:AI161"/>
    <mergeCell ref="A104:AE104"/>
    <mergeCell ref="A105:AE105"/>
    <mergeCell ref="A106:AE106"/>
    <mergeCell ref="A107:AE107"/>
    <mergeCell ref="AG108:AH108"/>
    <mergeCell ref="E110:H110"/>
    <mergeCell ref="J110:AE110"/>
    <mergeCell ref="E111:H111"/>
    <mergeCell ref="J111:AE111"/>
    <mergeCell ref="E112:H112"/>
    <mergeCell ref="J112:AE112"/>
    <mergeCell ref="A160:AE160"/>
    <mergeCell ref="AH53:AI53"/>
    <mergeCell ref="A54:AE54"/>
    <mergeCell ref="A78:AE78"/>
    <mergeCell ref="A102:AE102"/>
    <mergeCell ref="A103:AE103"/>
  </mergeCells>
  <phoneticPr fontId="9"/>
  <conditionalFormatting sqref="L27:X32">
    <cfRule type="cellIs" dxfId="125" priority="1" operator="equal">
      <formula>""</formula>
    </cfRule>
  </conditionalFormatting>
  <dataValidations count="1">
    <dataValidation imeMode="hiragana" allowBlank="1" showInputMessage="1" showErrorMessage="1" sqref="WVR983150:WWM983152 JF24:KA26 TB24:TW26 ACX24:ADS26 AMT24:ANO26 AWP24:AXK26 BGL24:BHG26 BQH24:BRC26 CAD24:CAY26 CJZ24:CKU26 CTV24:CUQ26 DDR24:DEM26 DNN24:DOI26 DXJ24:DYE26 EHF24:EIA26 ERB24:ERW26 FAX24:FBS26 FKT24:FLO26 FUP24:FVK26 GEL24:GFG26 GOH24:GPC26 GYD24:GYY26 HHZ24:HIU26 HRV24:HSQ26 IBR24:ICM26 ILN24:IMI26 IVJ24:IWE26 JFF24:JGA26 JPB24:JPW26 JYX24:JZS26 KIT24:KJO26 KSP24:KTK26 LCL24:LDG26 LMH24:LNC26 LWD24:LWY26 MFZ24:MGU26 MPV24:MQQ26 MZR24:NAM26 NJN24:NKI26 NTJ24:NUE26 ODF24:OEA26 ONB24:ONW26 OWX24:OXS26 PGT24:PHO26 PQP24:PRK26 QAL24:QBG26 QKH24:QLC26 QUD24:QUY26 RDZ24:REU26 RNV24:ROQ26 RXR24:RYM26 SHN24:SII26 SRJ24:SSE26 TBF24:TCA26 TLB24:TLW26 TUX24:TVS26 UET24:UFO26 UOP24:UPK26 UYL24:UZG26 VIH24:VJC26 VSD24:VSY26 WBZ24:WCU26 WLV24:WMQ26 WVR24:WWM26 J65560:AE65562 JF65560:KA65562 TB65560:TW65562 ACX65560:ADS65562 AMT65560:ANO65562 AWP65560:AXK65562 BGL65560:BHG65562 BQH65560:BRC65562 CAD65560:CAY65562 CJZ65560:CKU65562 CTV65560:CUQ65562 DDR65560:DEM65562 DNN65560:DOI65562 DXJ65560:DYE65562 EHF65560:EIA65562 ERB65560:ERW65562 FAX65560:FBS65562 FKT65560:FLO65562 FUP65560:FVK65562 GEL65560:GFG65562 GOH65560:GPC65562 GYD65560:GYY65562 HHZ65560:HIU65562 HRV65560:HSQ65562 IBR65560:ICM65562 ILN65560:IMI65562 IVJ65560:IWE65562 JFF65560:JGA65562 JPB65560:JPW65562 JYX65560:JZS65562 KIT65560:KJO65562 KSP65560:KTK65562 LCL65560:LDG65562 LMH65560:LNC65562 LWD65560:LWY65562 MFZ65560:MGU65562 MPV65560:MQQ65562 MZR65560:NAM65562 NJN65560:NKI65562 NTJ65560:NUE65562 ODF65560:OEA65562 ONB65560:ONW65562 OWX65560:OXS65562 PGT65560:PHO65562 PQP65560:PRK65562 QAL65560:QBG65562 QKH65560:QLC65562 QUD65560:QUY65562 RDZ65560:REU65562 RNV65560:ROQ65562 RXR65560:RYM65562 SHN65560:SII65562 SRJ65560:SSE65562 TBF65560:TCA65562 TLB65560:TLW65562 TUX65560:TVS65562 UET65560:UFO65562 UOP65560:UPK65562 UYL65560:UZG65562 VIH65560:VJC65562 VSD65560:VSY65562 WBZ65560:WCU65562 WLV65560:WMQ65562 WVR65560:WWM65562 J131096:AE131098 JF131096:KA131098 TB131096:TW131098 ACX131096:ADS131098 AMT131096:ANO131098 AWP131096:AXK131098 BGL131096:BHG131098 BQH131096:BRC131098 CAD131096:CAY131098 CJZ131096:CKU131098 CTV131096:CUQ131098 DDR131096:DEM131098 DNN131096:DOI131098 DXJ131096:DYE131098 EHF131096:EIA131098 ERB131096:ERW131098 FAX131096:FBS131098 FKT131096:FLO131098 FUP131096:FVK131098 GEL131096:GFG131098 GOH131096:GPC131098 GYD131096:GYY131098 HHZ131096:HIU131098 HRV131096:HSQ131098 IBR131096:ICM131098 ILN131096:IMI131098 IVJ131096:IWE131098 JFF131096:JGA131098 JPB131096:JPW131098 JYX131096:JZS131098 KIT131096:KJO131098 KSP131096:KTK131098 LCL131096:LDG131098 LMH131096:LNC131098 LWD131096:LWY131098 MFZ131096:MGU131098 MPV131096:MQQ131098 MZR131096:NAM131098 NJN131096:NKI131098 NTJ131096:NUE131098 ODF131096:OEA131098 ONB131096:ONW131098 OWX131096:OXS131098 PGT131096:PHO131098 PQP131096:PRK131098 QAL131096:QBG131098 QKH131096:QLC131098 QUD131096:QUY131098 RDZ131096:REU131098 RNV131096:ROQ131098 RXR131096:RYM131098 SHN131096:SII131098 SRJ131096:SSE131098 TBF131096:TCA131098 TLB131096:TLW131098 TUX131096:TVS131098 UET131096:UFO131098 UOP131096:UPK131098 UYL131096:UZG131098 VIH131096:VJC131098 VSD131096:VSY131098 WBZ131096:WCU131098 WLV131096:WMQ131098 WVR131096:WWM131098 J196632:AE196634 JF196632:KA196634 TB196632:TW196634 ACX196632:ADS196634 AMT196632:ANO196634 AWP196632:AXK196634 BGL196632:BHG196634 BQH196632:BRC196634 CAD196632:CAY196634 CJZ196632:CKU196634 CTV196632:CUQ196634 DDR196632:DEM196634 DNN196632:DOI196634 DXJ196632:DYE196634 EHF196632:EIA196634 ERB196632:ERW196634 FAX196632:FBS196634 FKT196632:FLO196634 FUP196632:FVK196634 GEL196632:GFG196634 GOH196632:GPC196634 GYD196632:GYY196634 HHZ196632:HIU196634 HRV196632:HSQ196634 IBR196632:ICM196634 ILN196632:IMI196634 IVJ196632:IWE196634 JFF196632:JGA196634 JPB196632:JPW196634 JYX196632:JZS196634 KIT196632:KJO196634 KSP196632:KTK196634 LCL196632:LDG196634 LMH196632:LNC196634 LWD196632:LWY196634 MFZ196632:MGU196634 MPV196632:MQQ196634 MZR196632:NAM196634 NJN196632:NKI196634 NTJ196632:NUE196634 ODF196632:OEA196634 ONB196632:ONW196634 OWX196632:OXS196634 PGT196632:PHO196634 PQP196632:PRK196634 QAL196632:QBG196634 QKH196632:QLC196634 QUD196632:QUY196634 RDZ196632:REU196634 RNV196632:ROQ196634 RXR196632:RYM196634 SHN196632:SII196634 SRJ196632:SSE196634 TBF196632:TCA196634 TLB196632:TLW196634 TUX196632:TVS196634 UET196632:UFO196634 UOP196632:UPK196634 UYL196632:UZG196634 VIH196632:VJC196634 VSD196632:VSY196634 WBZ196632:WCU196634 WLV196632:WMQ196634 WVR196632:WWM196634 J262168:AE262170 JF262168:KA262170 TB262168:TW262170 ACX262168:ADS262170 AMT262168:ANO262170 AWP262168:AXK262170 BGL262168:BHG262170 BQH262168:BRC262170 CAD262168:CAY262170 CJZ262168:CKU262170 CTV262168:CUQ262170 DDR262168:DEM262170 DNN262168:DOI262170 DXJ262168:DYE262170 EHF262168:EIA262170 ERB262168:ERW262170 FAX262168:FBS262170 FKT262168:FLO262170 FUP262168:FVK262170 GEL262168:GFG262170 GOH262168:GPC262170 GYD262168:GYY262170 HHZ262168:HIU262170 HRV262168:HSQ262170 IBR262168:ICM262170 ILN262168:IMI262170 IVJ262168:IWE262170 JFF262168:JGA262170 JPB262168:JPW262170 JYX262168:JZS262170 KIT262168:KJO262170 KSP262168:KTK262170 LCL262168:LDG262170 LMH262168:LNC262170 LWD262168:LWY262170 MFZ262168:MGU262170 MPV262168:MQQ262170 MZR262168:NAM262170 NJN262168:NKI262170 NTJ262168:NUE262170 ODF262168:OEA262170 ONB262168:ONW262170 OWX262168:OXS262170 PGT262168:PHO262170 PQP262168:PRK262170 QAL262168:QBG262170 QKH262168:QLC262170 QUD262168:QUY262170 RDZ262168:REU262170 RNV262168:ROQ262170 RXR262168:RYM262170 SHN262168:SII262170 SRJ262168:SSE262170 TBF262168:TCA262170 TLB262168:TLW262170 TUX262168:TVS262170 UET262168:UFO262170 UOP262168:UPK262170 UYL262168:UZG262170 VIH262168:VJC262170 VSD262168:VSY262170 WBZ262168:WCU262170 WLV262168:WMQ262170 WVR262168:WWM262170 J327704:AE327706 JF327704:KA327706 TB327704:TW327706 ACX327704:ADS327706 AMT327704:ANO327706 AWP327704:AXK327706 BGL327704:BHG327706 BQH327704:BRC327706 CAD327704:CAY327706 CJZ327704:CKU327706 CTV327704:CUQ327706 DDR327704:DEM327706 DNN327704:DOI327706 DXJ327704:DYE327706 EHF327704:EIA327706 ERB327704:ERW327706 FAX327704:FBS327706 FKT327704:FLO327706 FUP327704:FVK327706 GEL327704:GFG327706 GOH327704:GPC327706 GYD327704:GYY327706 HHZ327704:HIU327706 HRV327704:HSQ327706 IBR327704:ICM327706 ILN327704:IMI327706 IVJ327704:IWE327706 JFF327704:JGA327706 JPB327704:JPW327706 JYX327704:JZS327706 KIT327704:KJO327706 KSP327704:KTK327706 LCL327704:LDG327706 LMH327704:LNC327706 LWD327704:LWY327706 MFZ327704:MGU327706 MPV327704:MQQ327706 MZR327704:NAM327706 NJN327704:NKI327706 NTJ327704:NUE327706 ODF327704:OEA327706 ONB327704:ONW327706 OWX327704:OXS327706 PGT327704:PHO327706 PQP327704:PRK327706 QAL327704:QBG327706 QKH327704:QLC327706 QUD327704:QUY327706 RDZ327704:REU327706 RNV327704:ROQ327706 RXR327704:RYM327706 SHN327704:SII327706 SRJ327704:SSE327706 TBF327704:TCA327706 TLB327704:TLW327706 TUX327704:TVS327706 UET327704:UFO327706 UOP327704:UPK327706 UYL327704:UZG327706 VIH327704:VJC327706 VSD327704:VSY327706 WBZ327704:WCU327706 WLV327704:WMQ327706 WVR327704:WWM327706 J393240:AE393242 JF393240:KA393242 TB393240:TW393242 ACX393240:ADS393242 AMT393240:ANO393242 AWP393240:AXK393242 BGL393240:BHG393242 BQH393240:BRC393242 CAD393240:CAY393242 CJZ393240:CKU393242 CTV393240:CUQ393242 DDR393240:DEM393242 DNN393240:DOI393242 DXJ393240:DYE393242 EHF393240:EIA393242 ERB393240:ERW393242 FAX393240:FBS393242 FKT393240:FLO393242 FUP393240:FVK393242 GEL393240:GFG393242 GOH393240:GPC393242 GYD393240:GYY393242 HHZ393240:HIU393242 HRV393240:HSQ393242 IBR393240:ICM393242 ILN393240:IMI393242 IVJ393240:IWE393242 JFF393240:JGA393242 JPB393240:JPW393242 JYX393240:JZS393242 KIT393240:KJO393242 KSP393240:KTK393242 LCL393240:LDG393242 LMH393240:LNC393242 LWD393240:LWY393242 MFZ393240:MGU393242 MPV393240:MQQ393242 MZR393240:NAM393242 NJN393240:NKI393242 NTJ393240:NUE393242 ODF393240:OEA393242 ONB393240:ONW393242 OWX393240:OXS393242 PGT393240:PHO393242 PQP393240:PRK393242 QAL393240:QBG393242 QKH393240:QLC393242 QUD393240:QUY393242 RDZ393240:REU393242 RNV393240:ROQ393242 RXR393240:RYM393242 SHN393240:SII393242 SRJ393240:SSE393242 TBF393240:TCA393242 TLB393240:TLW393242 TUX393240:TVS393242 UET393240:UFO393242 UOP393240:UPK393242 UYL393240:UZG393242 VIH393240:VJC393242 VSD393240:VSY393242 WBZ393240:WCU393242 WLV393240:WMQ393242 WVR393240:WWM393242 J458776:AE458778 JF458776:KA458778 TB458776:TW458778 ACX458776:ADS458778 AMT458776:ANO458778 AWP458776:AXK458778 BGL458776:BHG458778 BQH458776:BRC458778 CAD458776:CAY458778 CJZ458776:CKU458778 CTV458776:CUQ458778 DDR458776:DEM458778 DNN458776:DOI458778 DXJ458776:DYE458778 EHF458776:EIA458778 ERB458776:ERW458778 FAX458776:FBS458778 FKT458776:FLO458778 FUP458776:FVK458778 GEL458776:GFG458778 GOH458776:GPC458778 GYD458776:GYY458778 HHZ458776:HIU458778 HRV458776:HSQ458778 IBR458776:ICM458778 ILN458776:IMI458778 IVJ458776:IWE458778 JFF458776:JGA458778 JPB458776:JPW458778 JYX458776:JZS458778 KIT458776:KJO458778 KSP458776:KTK458778 LCL458776:LDG458778 LMH458776:LNC458778 LWD458776:LWY458778 MFZ458776:MGU458778 MPV458776:MQQ458778 MZR458776:NAM458778 NJN458776:NKI458778 NTJ458776:NUE458778 ODF458776:OEA458778 ONB458776:ONW458778 OWX458776:OXS458778 PGT458776:PHO458778 PQP458776:PRK458778 QAL458776:QBG458778 QKH458776:QLC458778 QUD458776:QUY458778 RDZ458776:REU458778 RNV458776:ROQ458778 RXR458776:RYM458778 SHN458776:SII458778 SRJ458776:SSE458778 TBF458776:TCA458778 TLB458776:TLW458778 TUX458776:TVS458778 UET458776:UFO458778 UOP458776:UPK458778 UYL458776:UZG458778 VIH458776:VJC458778 VSD458776:VSY458778 WBZ458776:WCU458778 WLV458776:WMQ458778 WVR458776:WWM458778 J524312:AE524314 JF524312:KA524314 TB524312:TW524314 ACX524312:ADS524314 AMT524312:ANO524314 AWP524312:AXK524314 BGL524312:BHG524314 BQH524312:BRC524314 CAD524312:CAY524314 CJZ524312:CKU524314 CTV524312:CUQ524314 DDR524312:DEM524314 DNN524312:DOI524314 DXJ524312:DYE524314 EHF524312:EIA524314 ERB524312:ERW524314 FAX524312:FBS524314 FKT524312:FLO524314 FUP524312:FVK524314 GEL524312:GFG524314 GOH524312:GPC524314 GYD524312:GYY524314 HHZ524312:HIU524314 HRV524312:HSQ524314 IBR524312:ICM524314 ILN524312:IMI524314 IVJ524312:IWE524314 JFF524312:JGA524314 JPB524312:JPW524314 JYX524312:JZS524314 KIT524312:KJO524314 KSP524312:KTK524314 LCL524312:LDG524314 LMH524312:LNC524314 LWD524312:LWY524314 MFZ524312:MGU524314 MPV524312:MQQ524314 MZR524312:NAM524314 NJN524312:NKI524314 NTJ524312:NUE524314 ODF524312:OEA524314 ONB524312:ONW524314 OWX524312:OXS524314 PGT524312:PHO524314 PQP524312:PRK524314 QAL524312:QBG524314 QKH524312:QLC524314 QUD524312:QUY524314 RDZ524312:REU524314 RNV524312:ROQ524314 RXR524312:RYM524314 SHN524312:SII524314 SRJ524312:SSE524314 TBF524312:TCA524314 TLB524312:TLW524314 TUX524312:TVS524314 UET524312:UFO524314 UOP524312:UPK524314 UYL524312:UZG524314 VIH524312:VJC524314 VSD524312:VSY524314 WBZ524312:WCU524314 WLV524312:WMQ524314 WVR524312:WWM524314 J589848:AE589850 JF589848:KA589850 TB589848:TW589850 ACX589848:ADS589850 AMT589848:ANO589850 AWP589848:AXK589850 BGL589848:BHG589850 BQH589848:BRC589850 CAD589848:CAY589850 CJZ589848:CKU589850 CTV589848:CUQ589850 DDR589848:DEM589850 DNN589848:DOI589850 DXJ589848:DYE589850 EHF589848:EIA589850 ERB589848:ERW589850 FAX589848:FBS589850 FKT589848:FLO589850 FUP589848:FVK589850 GEL589848:GFG589850 GOH589848:GPC589850 GYD589848:GYY589850 HHZ589848:HIU589850 HRV589848:HSQ589850 IBR589848:ICM589850 ILN589848:IMI589850 IVJ589848:IWE589850 JFF589848:JGA589850 JPB589848:JPW589850 JYX589848:JZS589850 KIT589848:KJO589850 KSP589848:KTK589850 LCL589848:LDG589850 LMH589848:LNC589850 LWD589848:LWY589850 MFZ589848:MGU589850 MPV589848:MQQ589850 MZR589848:NAM589850 NJN589848:NKI589850 NTJ589848:NUE589850 ODF589848:OEA589850 ONB589848:ONW589850 OWX589848:OXS589850 PGT589848:PHO589850 PQP589848:PRK589850 QAL589848:QBG589850 QKH589848:QLC589850 QUD589848:QUY589850 RDZ589848:REU589850 RNV589848:ROQ589850 RXR589848:RYM589850 SHN589848:SII589850 SRJ589848:SSE589850 TBF589848:TCA589850 TLB589848:TLW589850 TUX589848:TVS589850 UET589848:UFO589850 UOP589848:UPK589850 UYL589848:UZG589850 VIH589848:VJC589850 VSD589848:VSY589850 WBZ589848:WCU589850 WLV589848:WMQ589850 WVR589848:WWM589850 J655384:AE655386 JF655384:KA655386 TB655384:TW655386 ACX655384:ADS655386 AMT655384:ANO655386 AWP655384:AXK655386 BGL655384:BHG655386 BQH655384:BRC655386 CAD655384:CAY655386 CJZ655384:CKU655386 CTV655384:CUQ655386 DDR655384:DEM655386 DNN655384:DOI655386 DXJ655384:DYE655386 EHF655384:EIA655386 ERB655384:ERW655386 FAX655384:FBS655386 FKT655384:FLO655386 FUP655384:FVK655386 GEL655384:GFG655386 GOH655384:GPC655386 GYD655384:GYY655386 HHZ655384:HIU655386 HRV655384:HSQ655386 IBR655384:ICM655386 ILN655384:IMI655386 IVJ655384:IWE655386 JFF655384:JGA655386 JPB655384:JPW655386 JYX655384:JZS655386 KIT655384:KJO655386 KSP655384:KTK655386 LCL655384:LDG655386 LMH655384:LNC655386 LWD655384:LWY655386 MFZ655384:MGU655386 MPV655384:MQQ655386 MZR655384:NAM655386 NJN655384:NKI655386 NTJ655384:NUE655386 ODF655384:OEA655386 ONB655384:ONW655386 OWX655384:OXS655386 PGT655384:PHO655386 PQP655384:PRK655386 QAL655384:QBG655386 QKH655384:QLC655386 QUD655384:QUY655386 RDZ655384:REU655386 RNV655384:ROQ655386 RXR655384:RYM655386 SHN655384:SII655386 SRJ655384:SSE655386 TBF655384:TCA655386 TLB655384:TLW655386 TUX655384:TVS655386 UET655384:UFO655386 UOP655384:UPK655386 UYL655384:UZG655386 VIH655384:VJC655386 VSD655384:VSY655386 WBZ655384:WCU655386 WLV655384:WMQ655386 WVR655384:WWM655386 J720920:AE720922 JF720920:KA720922 TB720920:TW720922 ACX720920:ADS720922 AMT720920:ANO720922 AWP720920:AXK720922 BGL720920:BHG720922 BQH720920:BRC720922 CAD720920:CAY720922 CJZ720920:CKU720922 CTV720920:CUQ720922 DDR720920:DEM720922 DNN720920:DOI720922 DXJ720920:DYE720922 EHF720920:EIA720922 ERB720920:ERW720922 FAX720920:FBS720922 FKT720920:FLO720922 FUP720920:FVK720922 GEL720920:GFG720922 GOH720920:GPC720922 GYD720920:GYY720922 HHZ720920:HIU720922 HRV720920:HSQ720922 IBR720920:ICM720922 ILN720920:IMI720922 IVJ720920:IWE720922 JFF720920:JGA720922 JPB720920:JPW720922 JYX720920:JZS720922 KIT720920:KJO720922 KSP720920:KTK720922 LCL720920:LDG720922 LMH720920:LNC720922 LWD720920:LWY720922 MFZ720920:MGU720922 MPV720920:MQQ720922 MZR720920:NAM720922 NJN720920:NKI720922 NTJ720920:NUE720922 ODF720920:OEA720922 ONB720920:ONW720922 OWX720920:OXS720922 PGT720920:PHO720922 PQP720920:PRK720922 QAL720920:QBG720922 QKH720920:QLC720922 QUD720920:QUY720922 RDZ720920:REU720922 RNV720920:ROQ720922 RXR720920:RYM720922 SHN720920:SII720922 SRJ720920:SSE720922 TBF720920:TCA720922 TLB720920:TLW720922 TUX720920:TVS720922 UET720920:UFO720922 UOP720920:UPK720922 UYL720920:UZG720922 VIH720920:VJC720922 VSD720920:VSY720922 WBZ720920:WCU720922 WLV720920:WMQ720922 WVR720920:WWM720922 J786456:AE786458 JF786456:KA786458 TB786456:TW786458 ACX786456:ADS786458 AMT786456:ANO786458 AWP786456:AXK786458 BGL786456:BHG786458 BQH786456:BRC786458 CAD786456:CAY786458 CJZ786456:CKU786458 CTV786456:CUQ786458 DDR786456:DEM786458 DNN786456:DOI786458 DXJ786456:DYE786458 EHF786456:EIA786458 ERB786456:ERW786458 FAX786456:FBS786458 FKT786456:FLO786458 FUP786456:FVK786458 GEL786456:GFG786458 GOH786456:GPC786458 GYD786456:GYY786458 HHZ786456:HIU786458 HRV786456:HSQ786458 IBR786456:ICM786458 ILN786456:IMI786458 IVJ786456:IWE786458 JFF786456:JGA786458 JPB786456:JPW786458 JYX786456:JZS786458 KIT786456:KJO786458 KSP786456:KTK786458 LCL786456:LDG786458 LMH786456:LNC786458 LWD786456:LWY786458 MFZ786456:MGU786458 MPV786456:MQQ786458 MZR786456:NAM786458 NJN786456:NKI786458 NTJ786456:NUE786458 ODF786456:OEA786458 ONB786456:ONW786458 OWX786456:OXS786458 PGT786456:PHO786458 PQP786456:PRK786458 QAL786456:QBG786458 QKH786456:QLC786458 QUD786456:QUY786458 RDZ786456:REU786458 RNV786456:ROQ786458 RXR786456:RYM786458 SHN786456:SII786458 SRJ786456:SSE786458 TBF786456:TCA786458 TLB786456:TLW786458 TUX786456:TVS786458 UET786456:UFO786458 UOP786456:UPK786458 UYL786456:UZG786458 VIH786456:VJC786458 VSD786456:VSY786458 WBZ786456:WCU786458 WLV786456:WMQ786458 WVR786456:WWM786458 J851992:AE851994 JF851992:KA851994 TB851992:TW851994 ACX851992:ADS851994 AMT851992:ANO851994 AWP851992:AXK851994 BGL851992:BHG851994 BQH851992:BRC851994 CAD851992:CAY851994 CJZ851992:CKU851994 CTV851992:CUQ851994 DDR851992:DEM851994 DNN851992:DOI851994 DXJ851992:DYE851994 EHF851992:EIA851994 ERB851992:ERW851994 FAX851992:FBS851994 FKT851992:FLO851994 FUP851992:FVK851994 GEL851992:GFG851994 GOH851992:GPC851994 GYD851992:GYY851994 HHZ851992:HIU851994 HRV851992:HSQ851994 IBR851992:ICM851994 ILN851992:IMI851994 IVJ851992:IWE851994 JFF851992:JGA851994 JPB851992:JPW851994 JYX851992:JZS851994 KIT851992:KJO851994 KSP851992:KTK851994 LCL851992:LDG851994 LMH851992:LNC851994 LWD851992:LWY851994 MFZ851992:MGU851994 MPV851992:MQQ851994 MZR851992:NAM851994 NJN851992:NKI851994 NTJ851992:NUE851994 ODF851992:OEA851994 ONB851992:ONW851994 OWX851992:OXS851994 PGT851992:PHO851994 PQP851992:PRK851994 QAL851992:QBG851994 QKH851992:QLC851994 QUD851992:QUY851994 RDZ851992:REU851994 RNV851992:ROQ851994 RXR851992:RYM851994 SHN851992:SII851994 SRJ851992:SSE851994 TBF851992:TCA851994 TLB851992:TLW851994 TUX851992:TVS851994 UET851992:UFO851994 UOP851992:UPK851994 UYL851992:UZG851994 VIH851992:VJC851994 VSD851992:VSY851994 WBZ851992:WCU851994 WLV851992:WMQ851994 WVR851992:WWM851994 J917528:AE917530 JF917528:KA917530 TB917528:TW917530 ACX917528:ADS917530 AMT917528:ANO917530 AWP917528:AXK917530 BGL917528:BHG917530 BQH917528:BRC917530 CAD917528:CAY917530 CJZ917528:CKU917530 CTV917528:CUQ917530 DDR917528:DEM917530 DNN917528:DOI917530 DXJ917528:DYE917530 EHF917528:EIA917530 ERB917528:ERW917530 FAX917528:FBS917530 FKT917528:FLO917530 FUP917528:FVK917530 GEL917528:GFG917530 GOH917528:GPC917530 GYD917528:GYY917530 HHZ917528:HIU917530 HRV917528:HSQ917530 IBR917528:ICM917530 ILN917528:IMI917530 IVJ917528:IWE917530 JFF917528:JGA917530 JPB917528:JPW917530 JYX917528:JZS917530 KIT917528:KJO917530 KSP917528:KTK917530 LCL917528:LDG917530 LMH917528:LNC917530 LWD917528:LWY917530 MFZ917528:MGU917530 MPV917528:MQQ917530 MZR917528:NAM917530 NJN917528:NKI917530 NTJ917528:NUE917530 ODF917528:OEA917530 ONB917528:ONW917530 OWX917528:OXS917530 PGT917528:PHO917530 PQP917528:PRK917530 QAL917528:QBG917530 QKH917528:QLC917530 QUD917528:QUY917530 RDZ917528:REU917530 RNV917528:ROQ917530 RXR917528:RYM917530 SHN917528:SII917530 SRJ917528:SSE917530 TBF917528:TCA917530 TLB917528:TLW917530 TUX917528:TVS917530 UET917528:UFO917530 UOP917528:UPK917530 UYL917528:UZG917530 VIH917528:VJC917530 VSD917528:VSY917530 WBZ917528:WCU917530 WLV917528:WMQ917530 WVR917528:WWM917530 J983064:AE983066 JF983064:KA983066 TB983064:TW983066 ACX983064:ADS983066 AMT983064:ANO983066 AWP983064:AXK983066 BGL983064:BHG983066 BQH983064:BRC983066 CAD983064:CAY983066 CJZ983064:CKU983066 CTV983064:CUQ983066 DDR983064:DEM983066 DNN983064:DOI983066 DXJ983064:DYE983066 EHF983064:EIA983066 ERB983064:ERW983066 FAX983064:FBS983066 FKT983064:FLO983066 FUP983064:FVK983066 GEL983064:GFG983066 GOH983064:GPC983066 GYD983064:GYY983066 HHZ983064:HIU983066 HRV983064:HSQ983066 IBR983064:ICM983066 ILN983064:IMI983066 IVJ983064:IWE983066 JFF983064:JGA983066 JPB983064:JPW983066 JYX983064:JZS983066 KIT983064:KJO983066 KSP983064:KTK983066 LCL983064:LDG983066 LMH983064:LNC983066 LWD983064:LWY983066 MFZ983064:MGU983066 MPV983064:MQQ983066 MZR983064:NAM983066 NJN983064:NKI983066 NTJ983064:NUE983066 ODF983064:OEA983066 ONB983064:ONW983066 OWX983064:OXS983066 PGT983064:PHO983066 PQP983064:PRK983066 QAL983064:QBG983066 QKH983064:QLC983066 QUD983064:QUY983066 RDZ983064:REU983066 RNV983064:ROQ983066 RXR983064:RYM983066 SHN983064:SII983066 SRJ983064:SSE983066 TBF983064:TCA983066 TLB983064:TLW983066 TUX983064:TVS983066 UET983064:UFO983066 UOP983064:UPK983066 UYL983064:UZG983066 VIH983064:VJC983066 VSD983064:VSY983066 WBZ983064:WCU983066 WLV983064:WMQ983066 WVR983064:WWM983066 J110:AE112 JF110:KA112 TB110:TW112 ACX110:ADS112 AMT110:ANO112 AWP110:AXK112 BGL110:BHG112 BQH110:BRC112 CAD110:CAY112 CJZ110:CKU112 CTV110:CUQ112 DDR110:DEM112 DNN110:DOI112 DXJ110:DYE112 EHF110:EIA112 ERB110:ERW112 FAX110:FBS112 FKT110:FLO112 FUP110:FVK112 GEL110:GFG112 GOH110:GPC112 GYD110:GYY112 HHZ110:HIU112 HRV110:HSQ112 IBR110:ICM112 ILN110:IMI112 IVJ110:IWE112 JFF110:JGA112 JPB110:JPW112 JYX110:JZS112 KIT110:KJO112 KSP110:KTK112 LCL110:LDG112 LMH110:LNC112 LWD110:LWY112 MFZ110:MGU112 MPV110:MQQ112 MZR110:NAM112 NJN110:NKI112 NTJ110:NUE112 ODF110:OEA112 ONB110:ONW112 OWX110:OXS112 PGT110:PHO112 PQP110:PRK112 QAL110:QBG112 QKH110:QLC112 QUD110:QUY112 RDZ110:REU112 RNV110:ROQ112 RXR110:RYM112 SHN110:SII112 SRJ110:SSE112 TBF110:TCA112 TLB110:TLW112 TUX110:TVS112 UET110:UFO112 UOP110:UPK112 UYL110:UZG112 VIH110:VJC112 VSD110:VSY112 WBZ110:WCU112 WLV110:WMQ112 WVR110:WWM112 J65646:AE65648 JF65646:KA65648 TB65646:TW65648 ACX65646:ADS65648 AMT65646:ANO65648 AWP65646:AXK65648 BGL65646:BHG65648 BQH65646:BRC65648 CAD65646:CAY65648 CJZ65646:CKU65648 CTV65646:CUQ65648 DDR65646:DEM65648 DNN65646:DOI65648 DXJ65646:DYE65648 EHF65646:EIA65648 ERB65646:ERW65648 FAX65646:FBS65648 FKT65646:FLO65648 FUP65646:FVK65648 GEL65646:GFG65648 GOH65646:GPC65648 GYD65646:GYY65648 HHZ65646:HIU65648 HRV65646:HSQ65648 IBR65646:ICM65648 ILN65646:IMI65648 IVJ65646:IWE65648 JFF65646:JGA65648 JPB65646:JPW65648 JYX65646:JZS65648 KIT65646:KJO65648 KSP65646:KTK65648 LCL65646:LDG65648 LMH65646:LNC65648 LWD65646:LWY65648 MFZ65646:MGU65648 MPV65646:MQQ65648 MZR65646:NAM65648 NJN65646:NKI65648 NTJ65646:NUE65648 ODF65646:OEA65648 ONB65646:ONW65648 OWX65646:OXS65648 PGT65646:PHO65648 PQP65646:PRK65648 QAL65646:QBG65648 QKH65646:QLC65648 QUD65646:QUY65648 RDZ65646:REU65648 RNV65646:ROQ65648 RXR65646:RYM65648 SHN65646:SII65648 SRJ65646:SSE65648 TBF65646:TCA65648 TLB65646:TLW65648 TUX65646:TVS65648 UET65646:UFO65648 UOP65646:UPK65648 UYL65646:UZG65648 VIH65646:VJC65648 VSD65646:VSY65648 WBZ65646:WCU65648 WLV65646:WMQ65648 WVR65646:WWM65648 J131182:AE131184 JF131182:KA131184 TB131182:TW131184 ACX131182:ADS131184 AMT131182:ANO131184 AWP131182:AXK131184 BGL131182:BHG131184 BQH131182:BRC131184 CAD131182:CAY131184 CJZ131182:CKU131184 CTV131182:CUQ131184 DDR131182:DEM131184 DNN131182:DOI131184 DXJ131182:DYE131184 EHF131182:EIA131184 ERB131182:ERW131184 FAX131182:FBS131184 FKT131182:FLO131184 FUP131182:FVK131184 GEL131182:GFG131184 GOH131182:GPC131184 GYD131182:GYY131184 HHZ131182:HIU131184 HRV131182:HSQ131184 IBR131182:ICM131184 ILN131182:IMI131184 IVJ131182:IWE131184 JFF131182:JGA131184 JPB131182:JPW131184 JYX131182:JZS131184 KIT131182:KJO131184 KSP131182:KTK131184 LCL131182:LDG131184 LMH131182:LNC131184 LWD131182:LWY131184 MFZ131182:MGU131184 MPV131182:MQQ131184 MZR131182:NAM131184 NJN131182:NKI131184 NTJ131182:NUE131184 ODF131182:OEA131184 ONB131182:ONW131184 OWX131182:OXS131184 PGT131182:PHO131184 PQP131182:PRK131184 QAL131182:QBG131184 QKH131182:QLC131184 QUD131182:QUY131184 RDZ131182:REU131184 RNV131182:ROQ131184 RXR131182:RYM131184 SHN131182:SII131184 SRJ131182:SSE131184 TBF131182:TCA131184 TLB131182:TLW131184 TUX131182:TVS131184 UET131182:UFO131184 UOP131182:UPK131184 UYL131182:UZG131184 VIH131182:VJC131184 VSD131182:VSY131184 WBZ131182:WCU131184 WLV131182:WMQ131184 WVR131182:WWM131184 J196718:AE196720 JF196718:KA196720 TB196718:TW196720 ACX196718:ADS196720 AMT196718:ANO196720 AWP196718:AXK196720 BGL196718:BHG196720 BQH196718:BRC196720 CAD196718:CAY196720 CJZ196718:CKU196720 CTV196718:CUQ196720 DDR196718:DEM196720 DNN196718:DOI196720 DXJ196718:DYE196720 EHF196718:EIA196720 ERB196718:ERW196720 FAX196718:FBS196720 FKT196718:FLO196720 FUP196718:FVK196720 GEL196718:GFG196720 GOH196718:GPC196720 GYD196718:GYY196720 HHZ196718:HIU196720 HRV196718:HSQ196720 IBR196718:ICM196720 ILN196718:IMI196720 IVJ196718:IWE196720 JFF196718:JGA196720 JPB196718:JPW196720 JYX196718:JZS196720 KIT196718:KJO196720 KSP196718:KTK196720 LCL196718:LDG196720 LMH196718:LNC196720 LWD196718:LWY196720 MFZ196718:MGU196720 MPV196718:MQQ196720 MZR196718:NAM196720 NJN196718:NKI196720 NTJ196718:NUE196720 ODF196718:OEA196720 ONB196718:ONW196720 OWX196718:OXS196720 PGT196718:PHO196720 PQP196718:PRK196720 QAL196718:QBG196720 QKH196718:QLC196720 QUD196718:QUY196720 RDZ196718:REU196720 RNV196718:ROQ196720 RXR196718:RYM196720 SHN196718:SII196720 SRJ196718:SSE196720 TBF196718:TCA196720 TLB196718:TLW196720 TUX196718:TVS196720 UET196718:UFO196720 UOP196718:UPK196720 UYL196718:UZG196720 VIH196718:VJC196720 VSD196718:VSY196720 WBZ196718:WCU196720 WLV196718:WMQ196720 WVR196718:WWM196720 J262254:AE262256 JF262254:KA262256 TB262254:TW262256 ACX262254:ADS262256 AMT262254:ANO262256 AWP262254:AXK262256 BGL262254:BHG262256 BQH262254:BRC262256 CAD262254:CAY262256 CJZ262254:CKU262256 CTV262254:CUQ262256 DDR262254:DEM262256 DNN262254:DOI262256 DXJ262254:DYE262256 EHF262254:EIA262256 ERB262254:ERW262256 FAX262254:FBS262256 FKT262254:FLO262256 FUP262254:FVK262256 GEL262254:GFG262256 GOH262254:GPC262256 GYD262254:GYY262256 HHZ262254:HIU262256 HRV262254:HSQ262256 IBR262254:ICM262256 ILN262254:IMI262256 IVJ262254:IWE262256 JFF262254:JGA262256 JPB262254:JPW262256 JYX262254:JZS262256 KIT262254:KJO262256 KSP262254:KTK262256 LCL262254:LDG262256 LMH262254:LNC262256 LWD262254:LWY262256 MFZ262254:MGU262256 MPV262254:MQQ262256 MZR262254:NAM262256 NJN262254:NKI262256 NTJ262254:NUE262256 ODF262254:OEA262256 ONB262254:ONW262256 OWX262254:OXS262256 PGT262254:PHO262256 PQP262254:PRK262256 QAL262254:QBG262256 QKH262254:QLC262256 QUD262254:QUY262256 RDZ262254:REU262256 RNV262254:ROQ262256 RXR262254:RYM262256 SHN262254:SII262256 SRJ262254:SSE262256 TBF262254:TCA262256 TLB262254:TLW262256 TUX262254:TVS262256 UET262254:UFO262256 UOP262254:UPK262256 UYL262254:UZG262256 VIH262254:VJC262256 VSD262254:VSY262256 WBZ262254:WCU262256 WLV262254:WMQ262256 WVR262254:WWM262256 J327790:AE327792 JF327790:KA327792 TB327790:TW327792 ACX327790:ADS327792 AMT327790:ANO327792 AWP327790:AXK327792 BGL327790:BHG327792 BQH327790:BRC327792 CAD327790:CAY327792 CJZ327790:CKU327792 CTV327790:CUQ327792 DDR327790:DEM327792 DNN327790:DOI327792 DXJ327790:DYE327792 EHF327790:EIA327792 ERB327790:ERW327792 FAX327790:FBS327792 FKT327790:FLO327792 FUP327790:FVK327792 GEL327790:GFG327792 GOH327790:GPC327792 GYD327790:GYY327792 HHZ327790:HIU327792 HRV327790:HSQ327792 IBR327790:ICM327792 ILN327790:IMI327792 IVJ327790:IWE327792 JFF327790:JGA327792 JPB327790:JPW327792 JYX327790:JZS327792 KIT327790:KJO327792 KSP327790:KTK327792 LCL327790:LDG327792 LMH327790:LNC327792 LWD327790:LWY327792 MFZ327790:MGU327792 MPV327790:MQQ327792 MZR327790:NAM327792 NJN327790:NKI327792 NTJ327790:NUE327792 ODF327790:OEA327792 ONB327790:ONW327792 OWX327790:OXS327792 PGT327790:PHO327792 PQP327790:PRK327792 QAL327790:QBG327792 QKH327790:QLC327792 QUD327790:QUY327792 RDZ327790:REU327792 RNV327790:ROQ327792 RXR327790:RYM327792 SHN327790:SII327792 SRJ327790:SSE327792 TBF327790:TCA327792 TLB327790:TLW327792 TUX327790:TVS327792 UET327790:UFO327792 UOP327790:UPK327792 UYL327790:UZG327792 VIH327790:VJC327792 VSD327790:VSY327792 WBZ327790:WCU327792 WLV327790:WMQ327792 WVR327790:WWM327792 J393326:AE393328 JF393326:KA393328 TB393326:TW393328 ACX393326:ADS393328 AMT393326:ANO393328 AWP393326:AXK393328 BGL393326:BHG393328 BQH393326:BRC393328 CAD393326:CAY393328 CJZ393326:CKU393328 CTV393326:CUQ393328 DDR393326:DEM393328 DNN393326:DOI393328 DXJ393326:DYE393328 EHF393326:EIA393328 ERB393326:ERW393328 FAX393326:FBS393328 FKT393326:FLO393328 FUP393326:FVK393328 GEL393326:GFG393328 GOH393326:GPC393328 GYD393326:GYY393328 HHZ393326:HIU393328 HRV393326:HSQ393328 IBR393326:ICM393328 ILN393326:IMI393328 IVJ393326:IWE393328 JFF393326:JGA393328 JPB393326:JPW393328 JYX393326:JZS393328 KIT393326:KJO393328 KSP393326:KTK393328 LCL393326:LDG393328 LMH393326:LNC393328 LWD393326:LWY393328 MFZ393326:MGU393328 MPV393326:MQQ393328 MZR393326:NAM393328 NJN393326:NKI393328 NTJ393326:NUE393328 ODF393326:OEA393328 ONB393326:ONW393328 OWX393326:OXS393328 PGT393326:PHO393328 PQP393326:PRK393328 QAL393326:QBG393328 QKH393326:QLC393328 QUD393326:QUY393328 RDZ393326:REU393328 RNV393326:ROQ393328 RXR393326:RYM393328 SHN393326:SII393328 SRJ393326:SSE393328 TBF393326:TCA393328 TLB393326:TLW393328 TUX393326:TVS393328 UET393326:UFO393328 UOP393326:UPK393328 UYL393326:UZG393328 VIH393326:VJC393328 VSD393326:VSY393328 WBZ393326:WCU393328 WLV393326:WMQ393328 WVR393326:WWM393328 J458862:AE458864 JF458862:KA458864 TB458862:TW458864 ACX458862:ADS458864 AMT458862:ANO458864 AWP458862:AXK458864 BGL458862:BHG458864 BQH458862:BRC458864 CAD458862:CAY458864 CJZ458862:CKU458864 CTV458862:CUQ458864 DDR458862:DEM458864 DNN458862:DOI458864 DXJ458862:DYE458864 EHF458862:EIA458864 ERB458862:ERW458864 FAX458862:FBS458864 FKT458862:FLO458864 FUP458862:FVK458864 GEL458862:GFG458864 GOH458862:GPC458864 GYD458862:GYY458864 HHZ458862:HIU458864 HRV458862:HSQ458864 IBR458862:ICM458864 ILN458862:IMI458864 IVJ458862:IWE458864 JFF458862:JGA458864 JPB458862:JPW458864 JYX458862:JZS458864 KIT458862:KJO458864 KSP458862:KTK458864 LCL458862:LDG458864 LMH458862:LNC458864 LWD458862:LWY458864 MFZ458862:MGU458864 MPV458862:MQQ458864 MZR458862:NAM458864 NJN458862:NKI458864 NTJ458862:NUE458864 ODF458862:OEA458864 ONB458862:ONW458864 OWX458862:OXS458864 PGT458862:PHO458864 PQP458862:PRK458864 QAL458862:QBG458864 QKH458862:QLC458864 QUD458862:QUY458864 RDZ458862:REU458864 RNV458862:ROQ458864 RXR458862:RYM458864 SHN458862:SII458864 SRJ458862:SSE458864 TBF458862:TCA458864 TLB458862:TLW458864 TUX458862:TVS458864 UET458862:UFO458864 UOP458862:UPK458864 UYL458862:UZG458864 VIH458862:VJC458864 VSD458862:VSY458864 WBZ458862:WCU458864 WLV458862:WMQ458864 WVR458862:WWM458864 J524398:AE524400 JF524398:KA524400 TB524398:TW524400 ACX524398:ADS524400 AMT524398:ANO524400 AWP524398:AXK524400 BGL524398:BHG524400 BQH524398:BRC524400 CAD524398:CAY524400 CJZ524398:CKU524400 CTV524398:CUQ524400 DDR524398:DEM524400 DNN524398:DOI524400 DXJ524398:DYE524400 EHF524398:EIA524400 ERB524398:ERW524400 FAX524398:FBS524400 FKT524398:FLO524400 FUP524398:FVK524400 GEL524398:GFG524400 GOH524398:GPC524400 GYD524398:GYY524400 HHZ524398:HIU524400 HRV524398:HSQ524400 IBR524398:ICM524400 ILN524398:IMI524400 IVJ524398:IWE524400 JFF524398:JGA524400 JPB524398:JPW524400 JYX524398:JZS524400 KIT524398:KJO524400 KSP524398:KTK524400 LCL524398:LDG524400 LMH524398:LNC524400 LWD524398:LWY524400 MFZ524398:MGU524400 MPV524398:MQQ524400 MZR524398:NAM524400 NJN524398:NKI524400 NTJ524398:NUE524400 ODF524398:OEA524400 ONB524398:ONW524400 OWX524398:OXS524400 PGT524398:PHO524400 PQP524398:PRK524400 QAL524398:QBG524400 QKH524398:QLC524400 QUD524398:QUY524400 RDZ524398:REU524400 RNV524398:ROQ524400 RXR524398:RYM524400 SHN524398:SII524400 SRJ524398:SSE524400 TBF524398:TCA524400 TLB524398:TLW524400 TUX524398:TVS524400 UET524398:UFO524400 UOP524398:UPK524400 UYL524398:UZG524400 VIH524398:VJC524400 VSD524398:VSY524400 WBZ524398:WCU524400 WLV524398:WMQ524400 WVR524398:WWM524400 J589934:AE589936 JF589934:KA589936 TB589934:TW589936 ACX589934:ADS589936 AMT589934:ANO589936 AWP589934:AXK589936 BGL589934:BHG589936 BQH589934:BRC589936 CAD589934:CAY589936 CJZ589934:CKU589936 CTV589934:CUQ589936 DDR589934:DEM589936 DNN589934:DOI589936 DXJ589934:DYE589936 EHF589934:EIA589936 ERB589934:ERW589936 FAX589934:FBS589936 FKT589934:FLO589936 FUP589934:FVK589936 GEL589934:GFG589936 GOH589934:GPC589936 GYD589934:GYY589936 HHZ589934:HIU589936 HRV589934:HSQ589936 IBR589934:ICM589936 ILN589934:IMI589936 IVJ589934:IWE589936 JFF589934:JGA589936 JPB589934:JPW589936 JYX589934:JZS589936 KIT589934:KJO589936 KSP589934:KTK589936 LCL589934:LDG589936 LMH589934:LNC589936 LWD589934:LWY589936 MFZ589934:MGU589936 MPV589934:MQQ589936 MZR589934:NAM589936 NJN589934:NKI589936 NTJ589934:NUE589936 ODF589934:OEA589936 ONB589934:ONW589936 OWX589934:OXS589936 PGT589934:PHO589936 PQP589934:PRK589936 QAL589934:QBG589936 QKH589934:QLC589936 QUD589934:QUY589936 RDZ589934:REU589936 RNV589934:ROQ589936 RXR589934:RYM589936 SHN589934:SII589936 SRJ589934:SSE589936 TBF589934:TCA589936 TLB589934:TLW589936 TUX589934:TVS589936 UET589934:UFO589936 UOP589934:UPK589936 UYL589934:UZG589936 VIH589934:VJC589936 VSD589934:VSY589936 WBZ589934:WCU589936 WLV589934:WMQ589936 WVR589934:WWM589936 J655470:AE655472 JF655470:KA655472 TB655470:TW655472 ACX655470:ADS655472 AMT655470:ANO655472 AWP655470:AXK655472 BGL655470:BHG655472 BQH655470:BRC655472 CAD655470:CAY655472 CJZ655470:CKU655472 CTV655470:CUQ655472 DDR655470:DEM655472 DNN655470:DOI655472 DXJ655470:DYE655472 EHF655470:EIA655472 ERB655470:ERW655472 FAX655470:FBS655472 FKT655470:FLO655472 FUP655470:FVK655472 GEL655470:GFG655472 GOH655470:GPC655472 GYD655470:GYY655472 HHZ655470:HIU655472 HRV655470:HSQ655472 IBR655470:ICM655472 ILN655470:IMI655472 IVJ655470:IWE655472 JFF655470:JGA655472 JPB655470:JPW655472 JYX655470:JZS655472 KIT655470:KJO655472 KSP655470:KTK655472 LCL655470:LDG655472 LMH655470:LNC655472 LWD655470:LWY655472 MFZ655470:MGU655472 MPV655470:MQQ655472 MZR655470:NAM655472 NJN655470:NKI655472 NTJ655470:NUE655472 ODF655470:OEA655472 ONB655470:ONW655472 OWX655470:OXS655472 PGT655470:PHO655472 PQP655470:PRK655472 QAL655470:QBG655472 QKH655470:QLC655472 QUD655470:QUY655472 RDZ655470:REU655472 RNV655470:ROQ655472 RXR655470:RYM655472 SHN655470:SII655472 SRJ655470:SSE655472 TBF655470:TCA655472 TLB655470:TLW655472 TUX655470:TVS655472 UET655470:UFO655472 UOP655470:UPK655472 UYL655470:UZG655472 VIH655470:VJC655472 VSD655470:VSY655472 WBZ655470:WCU655472 WLV655470:WMQ655472 WVR655470:WWM655472 J721006:AE721008 JF721006:KA721008 TB721006:TW721008 ACX721006:ADS721008 AMT721006:ANO721008 AWP721006:AXK721008 BGL721006:BHG721008 BQH721006:BRC721008 CAD721006:CAY721008 CJZ721006:CKU721008 CTV721006:CUQ721008 DDR721006:DEM721008 DNN721006:DOI721008 DXJ721006:DYE721008 EHF721006:EIA721008 ERB721006:ERW721008 FAX721006:FBS721008 FKT721006:FLO721008 FUP721006:FVK721008 GEL721006:GFG721008 GOH721006:GPC721008 GYD721006:GYY721008 HHZ721006:HIU721008 HRV721006:HSQ721008 IBR721006:ICM721008 ILN721006:IMI721008 IVJ721006:IWE721008 JFF721006:JGA721008 JPB721006:JPW721008 JYX721006:JZS721008 KIT721006:KJO721008 KSP721006:KTK721008 LCL721006:LDG721008 LMH721006:LNC721008 LWD721006:LWY721008 MFZ721006:MGU721008 MPV721006:MQQ721008 MZR721006:NAM721008 NJN721006:NKI721008 NTJ721006:NUE721008 ODF721006:OEA721008 ONB721006:ONW721008 OWX721006:OXS721008 PGT721006:PHO721008 PQP721006:PRK721008 QAL721006:QBG721008 QKH721006:QLC721008 QUD721006:QUY721008 RDZ721006:REU721008 RNV721006:ROQ721008 RXR721006:RYM721008 SHN721006:SII721008 SRJ721006:SSE721008 TBF721006:TCA721008 TLB721006:TLW721008 TUX721006:TVS721008 UET721006:UFO721008 UOP721006:UPK721008 UYL721006:UZG721008 VIH721006:VJC721008 VSD721006:VSY721008 WBZ721006:WCU721008 WLV721006:WMQ721008 WVR721006:WWM721008 J786542:AE786544 JF786542:KA786544 TB786542:TW786544 ACX786542:ADS786544 AMT786542:ANO786544 AWP786542:AXK786544 BGL786542:BHG786544 BQH786542:BRC786544 CAD786542:CAY786544 CJZ786542:CKU786544 CTV786542:CUQ786544 DDR786542:DEM786544 DNN786542:DOI786544 DXJ786542:DYE786544 EHF786542:EIA786544 ERB786542:ERW786544 FAX786542:FBS786544 FKT786542:FLO786544 FUP786542:FVK786544 GEL786542:GFG786544 GOH786542:GPC786544 GYD786542:GYY786544 HHZ786542:HIU786544 HRV786542:HSQ786544 IBR786542:ICM786544 ILN786542:IMI786544 IVJ786542:IWE786544 JFF786542:JGA786544 JPB786542:JPW786544 JYX786542:JZS786544 KIT786542:KJO786544 KSP786542:KTK786544 LCL786542:LDG786544 LMH786542:LNC786544 LWD786542:LWY786544 MFZ786542:MGU786544 MPV786542:MQQ786544 MZR786542:NAM786544 NJN786542:NKI786544 NTJ786542:NUE786544 ODF786542:OEA786544 ONB786542:ONW786544 OWX786542:OXS786544 PGT786542:PHO786544 PQP786542:PRK786544 QAL786542:QBG786544 QKH786542:QLC786544 QUD786542:QUY786544 RDZ786542:REU786544 RNV786542:ROQ786544 RXR786542:RYM786544 SHN786542:SII786544 SRJ786542:SSE786544 TBF786542:TCA786544 TLB786542:TLW786544 TUX786542:TVS786544 UET786542:UFO786544 UOP786542:UPK786544 UYL786542:UZG786544 VIH786542:VJC786544 VSD786542:VSY786544 WBZ786542:WCU786544 WLV786542:WMQ786544 WVR786542:WWM786544 J852078:AE852080 JF852078:KA852080 TB852078:TW852080 ACX852078:ADS852080 AMT852078:ANO852080 AWP852078:AXK852080 BGL852078:BHG852080 BQH852078:BRC852080 CAD852078:CAY852080 CJZ852078:CKU852080 CTV852078:CUQ852080 DDR852078:DEM852080 DNN852078:DOI852080 DXJ852078:DYE852080 EHF852078:EIA852080 ERB852078:ERW852080 FAX852078:FBS852080 FKT852078:FLO852080 FUP852078:FVK852080 GEL852078:GFG852080 GOH852078:GPC852080 GYD852078:GYY852080 HHZ852078:HIU852080 HRV852078:HSQ852080 IBR852078:ICM852080 ILN852078:IMI852080 IVJ852078:IWE852080 JFF852078:JGA852080 JPB852078:JPW852080 JYX852078:JZS852080 KIT852078:KJO852080 KSP852078:KTK852080 LCL852078:LDG852080 LMH852078:LNC852080 LWD852078:LWY852080 MFZ852078:MGU852080 MPV852078:MQQ852080 MZR852078:NAM852080 NJN852078:NKI852080 NTJ852078:NUE852080 ODF852078:OEA852080 ONB852078:ONW852080 OWX852078:OXS852080 PGT852078:PHO852080 PQP852078:PRK852080 QAL852078:QBG852080 QKH852078:QLC852080 QUD852078:QUY852080 RDZ852078:REU852080 RNV852078:ROQ852080 RXR852078:RYM852080 SHN852078:SII852080 SRJ852078:SSE852080 TBF852078:TCA852080 TLB852078:TLW852080 TUX852078:TVS852080 UET852078:UFO852080 UOP852078:UPK852080 UYL852078:UZG852080 VIH852078:VJC852080 VSD852078:VSY852080 WBZ852078:WCU852080 WLV852078:WMQ852080 WVR852078:WWM852080 J917614:AE917616 JF917614:KA917616 TB917614:TW917616 ACX917614:ADS917616 AMT917614:ANO917616 AWP917614:AXK917616 BGL917614:BHG917616 BQH917614:BRC917616 CAD917614:CAY917616 CJZ917614:CKU917616 CTV917614:CUQ917616 DDR917614:DEM917616 DNN917614:DOI917616 DXJ917614:DYE917616 EHF917614:EIA917616 ERB917614:ERW917616 FAX917614:FBS917616 FKT917614:FLO917616 FUP917614:FVK917616 GEL917614:GFG917616 GOH917614:GPC917616 GYD917614:GYY917616 HHZ917614:HIU917616 HRV917614:HSQ917616 IBR917614:ICM917616 ILN917614:IMI917616 IVJ917614:IWE917616 JFF917614:JGA917616 JPB917614:JPW917616 JYX917614:JZS917616 KIT917614:KJO917616 KSP917614:KTK917616 LCL917614:LDG917616 LMH917614:LNC917616 LWD917614:LWY917616 MFZ917614:MGU917616 MPV917614:MQQ917616 MZR917614:NAM917616 NJN917614:NKI917616 NTJ917614:NUE917616 ODF917614:OEA917616 ONB917614:ONW917616 OWX917614:OXS917616 PGT917614:PHO917616 PQP917614:PRK917616 QAL917614:QBG917616 QKH917614:QLC917616 QUD917614:QUY917616 RDZ917614:REU917616 RNV917614:ROQ917616 RXR917614:RYM917616 SHN917614:SII917616 SRJ917614:SSE917616 TBF917614:TCA917616 TLB917614:TLW917616 TUX917614:TVS917616 UET917614:UFO917616 UOP917614:UPK917616 UYL917614:UZG917616 VIH917614:VJC917616 VSD917614:VSY917616 WBZ917614:WCU917616 WLV917614:WMQ917616 WVR917614:WWM917616 J983150:AE983152 JF983150:KA983152 TB983150:TW983152 ACX983150:ADS983152 AMT983150:ANO983152 AWP983150:AXK983152 BGL983150:BHG983152 BQH983150:BRC983152 CAD983150:CAY983152 CJZ983150:CKU983152 CTV983150:CUQ983152 DDR983150:DEM983152 DNN983150:DOI983152 DXJ983150:DYE983152 EHF983150:EIA983152 ERB983150:ERW983152 FAX983150:FBS983152 FKT983150:FLO983152 FUP983150:FVK983152 GEL983150:GFG983152 GOH983150:GPC983152 GYD983150:GYY983152 HHZ983150:HIU983152 HRV983150:HSQ983152 IBR983150:ICM983152 ILN983150:IMI983152 IVJ983150:IWE983152 JFF983150:JGA983152 JPB983150:JPW983152 JYX983150:JZS983152 KIT983150:KJO983152 KSP983150:KTK983152 LCL983150:LDG983152 LMH983150:LNC983152 LWD983150:LWY983152 MFZ983150:MGU983152 MPV983150:MQQ983152 MZR983150:NAM983152 NJN983150:NKI983152 NTJ983150:NUE983152 ODF983150:OEA983152 ONB983150:ONW983152 OWX983150:OXS983152 PGT983150:PHO983152 PQP983150:PRK983152 QAL983150:QBG983152 QKH983150:QLC983152 QUD983150:QUY983152 RDZ983150:REU983152 RNV983150:ROQ983152 RXR983150:RYM983152 SHN983150:SII983152 SRJ983150:SSE983152 TBF983150:TCA983152 TLB983150:TLW983152 TUX983150:TVS983152 UET983150:UFO983152 UOP983150:UPK983152 UYL983150:UZG983152 VIH983150:VJC983152 VSD983150:VSY983152 WBZ983150:WCU983152 WLV983150:WMQ983152 J24:AE26" xr:uid="{00000000-0002-0000-1200-000000000000}"/>
  </dataValidations>
  <hyperlinks>
    <hyperlink ref="AI19" location="標識設置届!A77" display="標識設置状況写真" xr:uid="{00000000-0004-0000-1200-000000000000}"/>
    <hyperlink ref="AI21" location="標識設置届!A131" display="標識・標示・保安施設・誘導員設置位置図" xr:uid="{00000000-0004-0000-1200-000001000000}"/>
    <hyperlink ref="AI23" location="標識設置届!A187" display="標示施設等の設置状況写真" xr:uid="{00000000-0004-0000-1200-000002000000}"/>
    <hyperlink ref="AH161" location="標識設置届!A1" display="上へ" xr:uid="{00000000-0004-0000-1200-000003000000}"/>
    <hyperlink ref="AG108:AH108" location="'様式-６'!A2" display="上へ" xr:uid="{00000000-0004-0000-1200-000004000000}"/>
    <hyperlink ref="AH53:AI53" location="'様式-６'!A2" display="上へ" xr:uid="{00000000-0004-0000-1200-000005000000}"/>
    <hyperlink ref="AI19:AO19" location="'様式-６'!A77" display="↓標識設置状況写真" xr:uid="{00000000-0004-0000-1200-000006000000}"/>
    <hyperlink ref="AI21:AU21" location="'様式-６'!A135" display="↓標識・標示・保安施設・誘導員設置位置図" xr:uid="{00000000-0004-0000-1200-000007000000}"/>
    <hyperlink ref="AH161:AI161" location="'様式-６'!A2" display="上へ" xr:uid="{00000000-0004-0000-1200-000008000000}"/>
    <hyperlink ref="AI23:AR23" location="'様式-６'!A185" display="↓標示施設等の設置状況写真" xr:uid="{00000000-0004-0000-1200-000009000000}"/>
    <hyperlink ref="AG2" location="工事関係書類一覧表!A1" display="一覧表へ戻る" xr:uid="{00000000-0004-0000-1200-00000A000000}"/>
    <hyperlink ref="AG2:AK2" location="工事関係書類一覧表!F33" display="一覧表へ戻る" xr:uid="{00000000-0004-0000-1200-00000B000000}"/>
    <hyperlink ref="AG3" location="工事関係書類一覧表!A1" display="一覧表へ戻る" xr:uid="{00000000-0004-0000-1200-00000C000000}"/>
    <hyperlink ref="AG3:AK3" location="入力表!D33" display="入力表へ戻る" xr:uid="{00000000-0004-0000-1200-00000D000000}"/>
  </hyperlinks>
  <printOptions horizontalCentered="1"/>
  <pageMargins left="0.78740157480314965" right="0.78740157480314965" top="0.98425196850393704" bottom="0.98425196850393704" header="0.31496062992125984" footer="0.31496062992125984"/>
  <pageSetup paperSize="9" orientation="portrait" blackAndWhite="1" r:id="rId1"/>
  <ignoredErrors>
    <ignoredError sqref="C24:C32" numberStoredAsText="1"/>
  </ignoredError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BB64"/>
  <sheetViews>
    <sheetView showGridLines="0" view="pageBreakPreview" zoomScale="112" zoomScaleNormal="100" zoomScaleSheetLayoutView="112" workbookViewId="0">
      <selection activeCell="AN5" sqref="AN5:AP5"/>
    </sheetView>
  </sheetViews>
  <sheetFormatPr defaultColWidth="9" defaultRowHeight="11.25"/>
  <cols>
    <col min="1" max="38" width="2.125" style="583" customWidth="1"/>
    <col min="39" max="52" width="6.625" style="583" customWidth="1"/>
    <col min="53" max="54" width="0" style="583" hidden="1" customWidth="1"/>
    <col min="55" max="16384" width="9" style="583"/>
  </cols>
  <sheetData>
    <row r="1" spans="1:54" ht="17.25" customHeight="1">
      <c r="A1" s="582" t="s">
        <v>1076</v>
      </c>
      <c r="D1" s="584"/>
      <c r="AC1" s="2047" t="str">
        <f>IF(入力表!D34="","令和　　年　　月　　日",入力表!D34)</f>
        <v>令和　　年　　月　　日</v>
      </c>
      <c r="AD1" s="2047"/>
      <c r="AE1" s="2047"/>
      <c r="AF1" s="2047"/>
      <c r="AG1" s="2047"/>
      <c r="AH1" s="2047"/>
      <c r="AI1" s="2047"/>
      <c r="AJ1" s="2047"/>
      <c r="AK1" s="2047"/>
      <c r="AL1" s="2047"/>
    </row>
    <row r="2" spans="1:54" ht="17.25" customHeight="1">
      <c r="A2" s="582"/>
      <c r="D2" s="584"/>
      <c r="AC2" s="840"/>
      <c r="AD2" s="840"/>
      <c r="AE2" s="840"/>
      <c r="AF2" s="840"/>
      <c r="AG2" s="840"/>
      <c r="AH2" s="840"/>
      <c r="AI2" s="840"/>
      <c r="AJ2" s="840"/>
      <c r="AK2" s="840"/>
      <c r="AL2" s="840"/>
    </row>
    <row r="3" spans="1:54" ht="20.25" customHeight="1">
      <c r="A3" s="2048" t="s">
        <v>1077</v>
      </c>
      <c r="B3" s="2048"/>
      <c r="C3" s="2048"/>
      <c r="D3" s="2048"/>
      <c r="E3" s="2048"/>
      <c r="F3" s="2048"/>
      <c r="G3" s="2048"/>
      <c r="H3" s="2048"/>
      <c r="I3" s="2048"/>
      <c r="J3" s="2048"/>
      <c r="K3" s="2048"/>
      <c r="L3" s="2048"/>
      <c r="M3" s="2048"/>
      <c r="N3" s="2048"/>
      <c r="O3" s="2048"/>
      <c r="P3" s="2048"/>
      <c r="Q3" s="2048"/>
      <c r="R3" s="2048"/>
      <c r="S3" s="2048"/>
      <c r="T3" s="2048"/>
      <c r="U3" s="2048"/>
      <c r="V3" s="2048"/>
      <c r="W3" s="2048"/>
      <c r="X3" s="2048"/>
      <c r="Y3" s="2048"/>
      <c r="Z3" s="2048"/>
      <c r="AA3" s="2048"/>
      <c r="AB3" s="2048"/>
      <c r="AC3" s="2048"/>
      <c r="AD3" s="2048"/>
      <c r="AE3" s="2048"/>
      <c r="AF3" s="2048"/>
      <c r="AG3" s="2048"/>
      <c r="AH3" s="2048"/>
      <c r="AI3" s="2048"/>
      <c r="AJ3" s="2048"/>
      <c r="AK3" s="2048"/>
      <c r="AL3" s="2048"/>
    </row>
    <row r="4" spans="1:54" ht="20.25" customHeight="1">
      <c r="A4" s="2049" t="s">
        <v>1078</v>
      </c>
      <c r="B4" s="2049"/>
      <c r="C4" s="2049"/>
      <c r="D4" s="2049"/>
      <c r="E4" s="2049"/>
      <c r="F4" s="2049"/>
      <c r="G4" s="2049"/>
      <c r="H4" s="2049"/>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N4" s="1351" t="s">
        <v>385</v>
      </c>
      <c r="AO4" s="1351"/>
      <c r="AP4" s="1351"/>
      <c r="AQ4" s="295"/>
      <c r="AR4" s="295"/>
    </row>
    <row r="5" spans="1:54" ht="20.25" customHeight="1">
      <c r="A5" s="2049" t="s">
        <v>1079</v>
      </c>
      <c r="B5" s="2049"/>
      <c r="C5" s="2049"/>
      <c r="D5" s="2049"/>
      <c r="E5" s="2049"/>
      <c r="F5" s="2049"/>
      <c r="G5" s="2049"/>
      <c r="H5" s="2049"/>
      <c r="I5" s="2051"/>
      <c r="J5" s="2051"/>
      <c r="K5" s="2051"/>
      <c r="L5" s="2051"/>
      <c r="M5" s="2051"/>
      <c r="N5" s="2051"/>
      <c r="O5" s="2051"/>
      <c r="P5" s="2051"/>
      <c r="Q5" s="2051"/>
      <c r="R5" s="2051"/>
      <c r="S5" s="2051"/>
      <c r="T5" s="2051"/>
      <c r="U5" s="2051"/>
      <c r="V5" s="2051"/>
      <c r="W5" s="2051"/>
      <c r="X5" s="2051"/>
      <c r="Y5" s="2051"/>
      <c r="Z5" s="2051"/>
      <c r="AA5" s="2051"/>
      <c r="AB5" s="2051"/>
      <c r="AC5" s="2051"/>
      <c r="AD5" s="2051"/>
      <c r="AE5" s="2051"/>
      <c r="AF5" s="2051"/>
      <c r="AN5" s="1351" t="s">
        <v>606</v>
      </c>
      <c r="AO5" s="1351"/>
      <c r="AP5" s="1351"/>
      <c r="AQ5" s="295"/>
      <c r="AR5" s="295"/>
    </row>
    <row r="6" spans="1:54" ht="5.25" customHeight="1">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N6" s="1351" t="s">
        <v>1080</v>
      </c>
      <c r="AO6" s="1351"/>
      <c r="AP6" s="1351"/>
    </row>
    <row r="7" spans="1:54" ht="14.25" customHeight="1">
      <c r="A7" s="2054" t="s">
        <v>1081</v>
      </c>
      <c r="B7" s="2055"/>
      <c r="C7" s="2055"/>
      <c r="D7" s="2055"/>
      <c r="E7" s="2055"/>
      <c r="F7" s="2055"/>
      <c r="G7" s="2055" t="s">
        <v>1082</v>
      </c>
      <c r="H7" s="2055"/>
      <c r="I7" s="2055"/>
      <c r="J7" s="2055"/>
      <c r="K7" s="2055"/>
      <c r="L7" s="2055"/>
      <c r="M7" s="2055"/>
      <c r="N7" s="2055"/>
      <c r="O7" s="2055" t="s">
        <v>1083</v>
      </c>
      <c r="P7" s="2055"/>
      <c r="Q7" s="2055"/>
      <c r="R7" s="2055"/>
      <c r="S7" s="2055"/>
      <c r="T7" s="2055"/>
      <c r="U7" s="2055"/>
      <c r="V7" s="2055"/>
      <c r="W7" s="2055"/>
      <c r="X7" s="2055"/>
      <c r="Y7" s="2055"/>
      <c r="Z7" s="2055"/>
      <c r="AA7" s="2055"/>
      <c r="AB7" s="2055"/>
      <c r="AC7" s="2055"/>
      <c r="AD7" s="2055" t="s">
        <v>1084</v>
      </c>
      <c r="AE7" s="2055"/>
      <c r="AF7" s="2055"/>
      <c r="AG7" s="2055"/>
      <c r="AH7" s="2055"/>
      <c r="AI7" s="2055"/>
      <c r="AJ7" s="2055"/>
      <c r="AK7" s="2055"/>
      <c r="AL7" s="2055"/>
      <c r="AN7" s="1351"/>
      <c r="AO7" s="1351"/>
      <c r="AP7" s="1351"/>
    </row>
    <row r="8" spans="1:54" ht="14.25" customHeight="1">
      <c r="A8" s="2055"/>
      <c r="B8" s="2055"/>
      <c r="C8" s="2055"/>
      <c r="D8" s="2055"/>
      <c r="E8" s="2055"/>
      <c r="F8" s="2055"/>
      <c r="G8" s="2057"/>
      <c r="H8" s="2057"/>
      <c r="I8" s="2057"/>
      <c r="J8" s="2057"/>
      <c r="K8" s="2057"/>
      <c r="L8" s="2055" t="s">
        <v>1085</v>
      </c>
      <c r="M8" s="2055"/>
      <c r="N8" s="2055"/>
      <c r="O8" s="2058" t="s">
        <v>1086</v>
      </c>
      <c r="P8" s="2058"/>
      <c r="Q8" s="2058"/>
      <c r="R8" s="2058" t="s">
        <v>1087</v>
      </c>
      <c r="S8" s="2058"/>
      <c r="T8" s="2058"/>
      <c r="U8" s="2055" t="s">
        <v>1088</v>
      </c>
      <c r="V8" s="2055"/>
      <c r="W8" s="2055"/>
      <c r="X8" s="2055"/>
      <c r="Y8" s="2055"/>
      <c r="Z8" s="2055"/>
      <c r="AA8" s="2055"/>
      <c r="AB8" s="2055"/>
      <c r="AC8" s="2055" t="s">
        <v>1089</v>
      </c>
      <c r="AD8" s="2052" t="s">
        <v>1090</v>
      </c>
      <c r="AE8" s="2052"/>
      <c r="AF8" s="2052"/>
      <c r="AG8" s="2052"/>
      <c r="AH8" s="2052"/>
      <c r="AI8" s="2052"/>
      <c r="AJ8" s="2052"/>
      <c r="AK8" s="2052"/>
      <c r="AL8" s="2052"/>
      <c r="BA8" s="583" t="s">
        <v>1091</v>
      </c>
      <c r="BB8" s="583" t="s">
        <v>1092</v>
      </c>
    </row>
    <row r="9" spans="1:54" ht="14.25" customHeight="1">
      <c r="A9" s="2055"/>
      <c r="B9" s="2055"/>
      <c r="C9" s="2055"/>
      <c r="D9" s="2055"/>
      <c r="E9" s="2055"/>
      <c r="F9" s="2055"/>
      <c r="G9" s="2053"/>
      <c r="H9" s="2053"/>
      <c r="I9" s="2053"/>
      <c r="J9" s="2053"/>
      <c r="K9" s="2053"/>
      <c r="L9" s="2055"/>
      <c r="M9" s="2055"/>
      <c r="N9" s="2055"/>
      <c r="O9" s="2058"/>
      <c r="P9" s="2058"/>
      <c r="Q9" s="2058"/>
      <c r="R9" s="2058"/>
      <c r="S9" s="2058"/>
      <c r="T9" s="2058"/>
      <c r="U9" s="2055"/>
      <c r="V9" s="2055"/>
      <c r="W9" s="2055"/>
      <c r="X9" s="2055"/>
      <c r="Y9" s="2055"/>
      <c r="Z9" s="2055"/>
      <c r="AA9" s="2055"/>
      <c r="AB9" s="2055"/>
      <c r="AC9" s="2055"/>
      <c r="AD9" s="2052"/>
      <c r="AE9" s="2052"/>
      <c r="AF9" s="2052"/>
      <c r="AG9" s="2052"/>
      <c r="AH9" s="2052"/>
      <c r="AI9" s="2052"/>
      <c r="AJ9" s="2052"/>
      <c r="AK9" s="2052"/>
      <c r="AL9" s="2052"/>
      <c r="BA9" s="583" t="s">
        <v>1093</v>
      </c>
      <c r="BB9" s="583" t="s">
        <v>1094</v>
      </c>
    </row>
    <row r="10" spans="1:54" ht="14.25" customHeight="1">
      <c r="A10" s="2055"/>
      <c r="B10" s="2055"/>
      <c r="C10" s="2055"/>
      <c r="D10" s="2055"/>
      <c r="E10" s="2055"/>
      <c r="F10" s="2055"/>
      <c r="G10" s="2057"/>
      <c r="H10" s="2057"/>
      <c r="I10" s="2057"/>
      <c r="J10" s="2057"/>
      <c r="K10" s="2057"/>
      <c r="L10" s="2055" t="s">
        <v>1085</v>
      </c>
      <c r="M10" s="2055"/>
      <c r="N10" s="2055"/>
      <c r="O10" s="2058" t="s">
        <v>1086</v>
      </c>
      <c r="P10" s="2058"/>
      <c r="Q10" s="2058"/>
      <c r="R10" s="2058" t="s">
        <v>1087</v>
      </c>
      <c r="S10" s="2058"/>
      <c r="T10" s="2058"/>
      <c r="U10" s="2055" t="s">
        <v>1088</v>
      </c>
      <c r="V10" s="2055"/>
      <c r="W10" s="2055"/>
      <c r="X10" s="2055"/>
      <c r="Y10" s="2055"/>
      <c r="Z10" s="2055"/>
      <c r="AA10" s="2055"/>
      <c r="AB10" s="2055"/>
      <c r="AC10" s="2055" t="s">
        <v>1089</v>
      </c>
      <c r="AD10" s="2052" t="s">
        <v>1095</v>
      </c>
      <c r="AE10" s="2052"/>
      <c r="AF10" s="2052"/>
      <c r="AG10" s="2052"/>
      <c r="AH10" s="2052"/>
      <c r="AI10" s="2052"/>
      <c r="AJ10" s="2052"/>
      <c r="AK10" s="2052"/>
      <c r="AL10" s="2052"/>
      <c r="BA10" s="586" t="s">
        <v>1086</v>
      </c>
      <c r="BB10" s="586" t="s">
        <v>1087</v>
      </c>
    </row>
    <row r="11" spans="1:54" ht="14.25" customHeight="1">
      <c r="A11" s="2055"/>
      <c r="B11" s="2055"/>
      <c r="C11" s="2055"/>
      <c r="D11" s="2055"/>
      <c r="E11" s="2055"/>
      <c r="F11" s="2055"/>
      <c r="G11" s="2053"/>
      <c r="H11" s="2053"/>
      <c r="I11" s="2053"/>
      <c r="J11" s="2053"/>
      <c r="K11" s="2053"/>
      <c r="L11" s="2055"/>
      <c r="M11" s="2055"/>
      <c r="N11" s="2055"/>
      <c r="O11" s="2058"/>
      <c r="P11" s="2058"/>
      <c r="Q11" s="2058"/>
      <c r="R11" s="2058"/>
      <c r="S11" s="2058"/>
      <c r="T11" s="2058"/>
      <c r="U11" s="2055"/>
      <c r="V11" s="2055"/>
      <c r="W11" s="2055"/>
      <c r="X11" s="2055"/>
      <c r="Y11" s="2055"/>
      <c r="Z11" s="2055"/>
      <c r="AA11" s="2055"/>
      <c r="AB11" s="2055"/>
      <c r="AC11" s="2055"/>
      <c r="AD11" s="2052"/>
      <c r="AE11" s="2052"/>
      <c r="AF11" s="2052"/>
      <c r="AG11" s="2052"/>
      <c r="AH11" s="2052"/>
      <c r="AI11" s="2052"/>
      <c r="AJ11" s="2052"/>
      <c r="AK11" s="2052"/>
      <c r="AL11" s="2052"/>
    </row>
    <row r="12" spans="1:54" ht="3.6" customHeight="1"/>
    <row r="13" spans="1:54" ht="14.25" customHeight="1">
      <c r="A13" s="2054" t="s">
        <v>1096</v>
      </c>
      <c r="B13" s="2055"/>
      <c r="C13" s="2055"/>
      <c r="D13" s="2055"/>
      <c r="E13" s="2055"/>
      <c r="F13" s="2055"/>
      <c r="G13" s="2056" t="str">
        <f>IF(入力表!B3="","",入力表!B3)</f>
        <v/>
      </c>
      <c r="H13" s="2056"/>
      <c r="I13" s="2056"/>
      <c r="J13" s="2056"/>
      <c r="K13" s="2056"/>
      <c r="L13" s="2056"/>
      <c r="M13" s="2056"/>
      <c r="N13" s="2056"/>
      <c r="O13" s="2056"/>
      <c r="P13" s="2056"/>
      <c r="Q13" s="2056"/>
      <c r="R13" s="2056"/>
      <c r="S13" s="2056"/>
      <c r="T13" s="2056"/>
      <c r="U13" s="2056"/>
      <c r="V13" s="2056"/>
      <c r="W13" s="2056"/>
      <c r="X13" s="2056"/>
      <c r="Y13" s="2056"/>
      <c r="Z13" s="2056"/>
      <c r="AA13" s="2056"/>
      <c r="AB13" s="2056"/>
      <c r="AC13" s="2056"/>
      <c r="AD13" s="2056"/>
      <c r="AE13" s="2056"/>
      <c r="AF13" s="2056"/>
      <c r="AG13" s="2056"/>
      <c r="AH13" s="2056"/>
      <c r="AI13" s="2056"/>
      <c r="AJ13" s="2056"/>
      <c r="AK13" s="2056"/>
      <c r="AL13" s="2056"/>
    </row>
    <row r="14" spans="1:54" ht="14.25" customHeight="1">
      <c r="A14" s="2055"/>
      <c r="B14" s="2055"/>
      <c r="C14" s="2055"/>
      <c r="D14" s="2055"/>
      <c r="E14" s="2055"/>
      <c r="F14" s="2055"/>
      <c r="G14" s="2056"/>
      <c r="H14" s="2056"/>
      <c r="I14" s="2056"/>
      <c r="J14" s="2056"/>
      <c r="K14" s="2056"/>
      <c r="L14" s="2056"/>
      <c r="M14" s="2056"/>
      <c r="N14" s="2056"/>
      <c r="O14" s="2056"/>
      <c r="P14" s="2056"/>
      <c r="Q14" s="2056"/>
      <c r="R14" s="2056"/>
      <c r="S14" s="2056"/>
      <c r="T14" s="2056"/>
      <c r="U14" s="2056"/>
      <c r="V14" s="2056"/>
      <c r="W14" s="2056"/>
      <c r="X14" s="2056"/>
      <c r="Y14" s="2056"/>
      <c r="Z14" s="2056"/>
      <c r="AA14" s="2056"/>
      <c r="AB14" s="2056"/>
      <c r="AC14" s="2056"/>
      <c r="AD14" s="2056"/>
      <c r="AE14" s="2056"/>
      <c r="AF14" s="2056"/>
      <c r="AG14" s="2056"/>
      <c r="AH14" s="2056"/>
      <c r="AI14" s="2056"/>
      <c r="AJ14" s="2056"/>
      <c r="AK14" s="2056"/>
      <c r="AL14" s="2056"/>
    </row>
    <row r="15" spans="1:54" ht="14.25" customHeight="1">
      <c r="A15" s="2055"/>
      <c r="B15" s="2055"/>
      <c r="C15" s="2055"/>
      <c r="D15" s="2055"/>
      <c r="E15" s="2055"/>
      <c r="F15" s="2055"/>
      <c r="G15" s="2056"/>
      <c r="H15" s="2056"/>
      <c r="I15" s="2056"/>
      <c r="J15" s="2056"/>
      <c r="K15" s="2056"/>
      <c r="L15" s="2056"/>
      <c r="M15" s="2056"/>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c r="AL15" s="2056"/>
    </row>
    <row r="16" spans="1:54" ht="14.25" customHeight="1">
      <c r="A16" s="2054" t="s">
        <v>1097</v>
      </c>
      <c r="B16" s="2055"/>
      <c r="C16" s="2055"/>
      <c r="D16" s="2055"/>
      <c r="E16" s="2055"/>
      <c r="F16" s="2055"/>
      <c r="G16" s="2056" t="s">
        <v>1098</v>
      </c>
      <c r="H16" s="2056"/>
      <c r="I16" s="2056"/>
      <c r="J16" s="2056"/>
      <c r="K16" s="2056"/>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N16" s="584"/>
    </row>
    <row r="17" spans="1:38" ht="14.25" customHeight="1">
      <c r="A17" s="2055"/>
      <c r="B17" s="2055"/>
      <c r="C17" s="2055"/>
      <c r="D17" s="2055"/>
      <c r="E17" s="2055"/>
      <c r="F17" s="2055"/>
      <c r="G17" s="2056" t="s">
        <v>1099</v>
      </c>
      <c r="H17" s="2056"/>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row>
    <row r="18" spans="1:38" ht="14.25" customHeight="1">
      <c r="A18" s="2055" t="s">
        <v>1100</v>
      </c>
      <c r="B18" s="2055"/>
      <c r="C18" s="2055"/>
      <c r="D18" s="2055"/>
      <c r="E18" s="2055"/>
      <c r="F18" s="2055"/>
      <c r="G18" s="2059" t="s">
        <v>1101</v>
      </c>
      <c r="H18" s="2060"/>
      <c r="I18" s="2060"/>
      <c r="J18" s="2061" t="str">
        <f>IF(入力表!B6="","令和　　年　　月　　日",入力表!B6)</f>
        <v>令和　　年　　月　　日</v>
      </c>
      <c r="K18" s="2061"/>
      <c r="L18" s="2061"/>
      <c r="M18" s="2061"/>
      <c r="N18" s="2061"/>
      <c r="O18" s="2061"/>
      <c r="P18" s="2061"/>
      <c r="Q18" s="2061"/>
      <c r="R18" s="2061"/>
      <c r="S18" s="2061"/>
      <c r="T18" s="2061"/>
      <c r="U18" s="2062"/>
      <c r="V18" s="2059" t="s">
        <v>1102</v>
      </c>
      <c r="W18" s="2060"/>
      <c r="X18" s="2060"/>
      <c r="Y18" s="2060"/>
      <c r="Z18" s="2060"/>
      <c r="AA18" s="2060"/>
      <c r="AB18" s="2061" t="str">
        <f>IF(入力表!B5="","令和　　年　　月　　日",入力表!B5)</f>
        <v>令和　　年　　月　　日</v>
      </c>
      <c r="AC18" s="2061"/>
      <c r="AD18" s="2061"/>
      <c r="AE18" s="2061"/>
      <c r="AF18" s="2061"/>
      <c r="AG18" s="2061"/>
      <c r="AH18" s="2061"/>
      <c r="AI18" s="2061"/>
      <c r="AJ18" s="2061"/>
      <c r="AK18" s="2061"/>
      <c r="AL18" s="2062"/>
    </row>
    <row r="19" spans="1:38" ht="14.25" customHeight="1">
      <c r="A19" s="2055"/>
      <c r="B19" s="2055"/>
      <c r="C19" s="2055"/>
      <c r="D19" s="2055"/>
      <c r="E19" s="2055"/>
      <c r="F19" s="2055"/>
      <c r="G19" s="2063" t="s">
        <v>1103</v>
      </c>
      <c r="H19" s="2064"/>
      <c r="I19" s="2064"/>
      <c r="J19" s="2065" t="str">
        <f>IF(入力表!E6="","令和　　年　　月　　日",入力表!E6)</f>
        <v>令和　　年　　月　　日</v>
      </c>
      <c r="K19" s="2065"/>
      <c r="L19" s="2065"/>
      <c r="M19" s="2065"/>
      <c r="N19" s="2065"/>
      <c r="O19" s="2065"/>
      <c r="P19" s="2065"/>
      <c r="Q19" s="2065"/>
      <c r="R19" s="2065"/>
      <c r="S19" s="2065"/>
      <c r="T19" s="2065"/>
      <c r="U19" s="2066"/>
      <c r="V19" s="2063"/>
      <c r="W19" s="2064"/>
      <c r="X19" s="2064"/>
      <c r="Y19" s="2064"/>
      <c r="Z19" s="2064"/>
      <c r="AA19" s="2064"/>
      <c r="AB19" s="2065"/>
      <c r="AC19" s="2065"/>
      <c r="AD19" s="2065"/>
      <c r="AE19" s="2065"/>
      <c r="AF19" s="2065"/>
      <c r="AG19" s="2065"/>
      <c r="AH19" s="2065"/>
      <c r="AI19" s="2065"/>
      <c r="AJ19" s="2065"/>
      <c r="AK19" s="2065"/>
      <c r="AL19" s="2066"/>
    </row>
    <row r="20" spans="1:38" ht="3.6" customHeight="1"/>
    <row r="21" spans="1:38" ht="14.25" customHeight="1">
      <c r="A21" s="2054" t="s">
        <v>1104</v>
      </c>
      <c r="B21" s="2055"/>
      <c r="C21" s="2055"/>
      <c r="D21" s="2055"/>
      <c r="E21" s="2055"/>
      <c r="F21" s="2055"/>
      <c r="G21" s="2055" t="s">
        <v>1105</v>
      </c>
      <c r="H21" s="2055"/>
      <c r="I21" s="2055"/>
      <c r="J21" s="2055"/>
      <c r="K21" s="2055" t="s">
        <v>1106</v>
      </c>
      <c r="L21" s="2055"/>
      <c r="M21" s="2055"/>
      <c r="N21" s="2055"/>
      <c r="O21" s="2055"/>
      <c r="P21" s="2055"/>
      <c r="Q21" s="2055"/>
      <c r="R21" s="2055"/>
      <c r="S21" s="2055"/>
      <c r="T21" s="2055"/>
      <c r="U21" s="2055"/>
      <c r="V21" s="2055"/>
      <c r="W21" s="2055"/>
      <c r="X21" s="2055" t="s">
        <v>1107</v>
      </c>
      <c r="Y21" s="2055"/>
      <c r="Z21" s="2055"/>
      <c r="AA21" s="2055"/>
      <c r="AB21" s="2055"/>
      <c r="AC21" s="2055"/>
      <c r="AD21" s="2055"/>
      <c r="AE21" s="2055"/>
      <c r="AF21" s="2055"/>
      <c r="AG21" s="2055"/>
      <c r="AH21" s="2055"/>
      <c r="AI21" s="2055"/>
      <c r="AJ21" s="2055"/>
      <c r="AK21" s="2055"/>
      <c r="AL21" s="2055"/>
    </row>
    <row r="22" spans="1:38" ht="14.25" customHeight="1">
      <c r="A22" s="2055"/>
      <c r="B22" s="2055"/>
      <c r="C22" s="2055"/>
      <c r="D22" s="2055"/>
      <c r="E22" s="2055"/>
      <c r="F22" s="2055"/>
      <c r="G22" s="2055" t="s">
        <v>1108</v>
      </c>
      <c r="H22" s="2055"/>
      <c r="I22" s="2055"/>
      <c r="J22" s="2055"/>
      <c r="K22" s="2056" t="str">
        <f>IF(入力表!B12="","",入力表!B12)</f>
        <v/>
      </c>
      <c r="L22" s="2056"/>
      <c r="M22" s="2056"/>
      <c r="N22" s="2056"/>
      <c r="O22" s="2056"/>
      <c r="P22" s="2056"/>
      <c r="Q22" s="2056"/>
      <c r="R22" s="2056"/>
      <c r="S22" s="2056"/>
      <c r="T22" s="2056"/>
      <c r="U22" s="2056"/>
      <c r="V22" s="2056"/>
      <c r="W22" s="2056"/>
      <c r="X22" s="2056" t="str">
        <f>IF(入力表!B11="","",入力表!B11)</f>
        <v/>
      </c>
      <c r="Y22" s="2056"/>
      <c r="Z22" s="2056"/>
      <c r="AA22" s="2056"/>
      <c r="AB22" s="2056"/>
      <c r="AC22" s="2056"/>
      <c r="AD22" s="2056"/>
      <c r="AE22" s="2056"/>
      <c r="AF22" s="2056"/>
      <c r="AG22" s="2056"/>
      <c r="AH22" s="2056"/>
      <c r="AI22" s="2056"/>
      <c r="AJ22" s="2056"/>
      <c r="AK22" s="2056"/>
      <c r="AL22" s="2056"/>
    </row>
    <row r="23" spans="1:38" ht="14.25" customHeight="1">
      <c r="A23" s="2055"/>
      <c r="B23" s="2055"/>
      <c r="C23" s="2055"/>
      <c r="D23" s="2055"/>
      <c r="E23" s="2055"/>
      <c r="F23" s="2055"/>
      <c r="G23" s="2055" t="s">
        <v>1109</v>
      </c>
      <c r="H23" s="2055"/>
      <c r="I23" s="2055"/>
      <c r="J23" s="2055"/>
      <c r="K23" s="2056"/>
      <c r="L23" s="2056"/>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row>
    <row r="24" spans="1:38" ht="3.6" customHeight="1"/>
    <row r="25" spans="1:38" ht="14.25" customHeight="1">
      <c r="A25" s="2054" t="s">
        <v>1110</v>
      </c>
      <c r="B25" s="2055"/>
      <c r="C25" s="2055"/>
      <c r="D25" s="2055"/>
      <c r="E25" s="2055"/>
      <c r="F25" s="2055"/>
      <c r="G25" s="2055"/>
      <c r="H25" s="2055"/>
      <c r="I25" s="2055"/>
      <c r="J25" s="2055"/>
      <c r="K25" s="2055"/>
      <c r="L25" s="2055"/>
      <c r="M25" s="2055"/>
      <c r="N25" s="2055"/>
      <c r="O25" s="2055"/>
      <c r="P25" s="2055"/>
      <c r="Q25" s="2055"/>
      <c r="R25" s="2055"/>
      <c r="S25" s="2054" t="s">
        <v>1111</v>
      </c>
      <c r="T25" s="2055"/>
      <c r="U25" s="2055"/>
      <c r="V25" s="2055"/>
      <c r="W25" s="2055"/>
      <c r="X25" s="2055"/>
      <c r="Y25" s="2067" t="s">
        <v>1112</v>
      </c>
      <c r="Z25" s="2067"/>
      <c r="AA25" s="2067"/>
      <c r="AB25" s="2067"/>
      <c r="AC25" s="2067"/>
      <c r="AD25" s="2067"/>
      <c r="AE25" s="2067"/>
      <c r="AF25" s="2067"/>
      <c r="AG25" s="2067"/>
      <c r="AH25" s="2067"/>
      <c r="AI25" s="2067"/>
      <c r="AJ25" s="2067"/>
      <c r="AK25" s="2067"/>
      <c r="AL25" s="2067"/>
    </row>
    <row r="26" spans="1:38" ht="14.25" customHeight="1">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c r="W26" s="2055"/>
      <c r="X26" s="2055"/>
      <c r="Y26" s="2067"/>
      <c r="Z26" s="2067"/>
      <c r="AA26" s="2067"/>
      <c r="AB26" s="2067"/>
      <c r="AC26" s="2067"/>
      <c r="AD26" s="2067"/>
      <c r="AE26" s="2067"/>
      <c r="AF26" s="2067"/>
      <c r="AG26" s="2067"/>
      <c r="AH26" s="2067"/>
      <c r="AI26" s="2067"/>
      <c r="AJ26" s="2067"/>
      <c r="AK26" s="2067"/>
      <c r="AL26" s="2067"/>
    </row>
    <row r="27" spans="1:38" ht="3.6" customHeight="1"/>
    <row r="28" spans="1:38" ht="14.25" customHeight="1">
      <c r="A28" s="2054" t="s">
        <v>1113</v>
      </c>
      <c r="B28" s="2055"/>
      <c r="C28" s="2055"/>
      <c r="D28" s="2055"/>
      <c r="E28" s="2055"/>
      <c r="F28" s="2055"/>
      <c r="G28" s="2054" t="s">
        <v>1114</v>
      </c>
      <c r="H28" s="2055"/>
      <c r="I28" s="2055"/>
      <c r="J28" s="2055"/>
      <c r="K28" s="2055" t="s">
        <v>1115</v>
      </c>
      <c r="L28" s="2055"/>
      <c r="M28" s="2055"/>
      <c r="N28" s="2055"/>
      <c r="O28" s="2055"/>
      <c r="P28" s="2055"/>
      <c r="Q28" s="2055"/>
      <c r="R28" s="2055"/>
      <c r="S28" s="2055"/>
      <c r="T28" s="2055"/>
      <c r="U28" s="2055" t="s">
        <v>1116</v>
      </c>
      <c r="V28" s="2055"/>
      <c r="W28" s="2055"/>
      <c r="X28" s="2055"/>
      <c r="Y28" s="2055"/>
      <c r="Z28" s="2055"/>
      <c r="AA28" s="2055"/>
      <c r="AB28" s="2055"/>
      <c r="AC28" s="2055"/>
      <c r="AD28" s="2055" t="s">
        <v>1117</v>
      </c>
      <c r="AE28" s="2055"/>
      <c r="AF28" s="2055"/>
      <c r="AG28" s="2055"/>
      <c r="AH28" s="2055"/>
      <c r="AI28" s="2055"/>
      <c r="AJ28" s="2055"/>
      <c r="AK28" s="2055"/>
      <c r="AL28" s="2055"/>
    </row>
    <row r="29" spans="1:38" ht="14.25" customHeight="1">
      <c r="A29" s="2055"/>
      <c r="B29" s="2055"/>
      <c r="C29" s="2055"/>
      <c r="D29" s="2055"/>
      <c r="E29" s="2055"/>
      <c r="F29" s="2055"/>
      <c r="G29" s="2055"/>
      <c r="H29" s="2055"/>
      <c r="I29" s="2055"/>
      <c r="J29" s="2055"/>
      <c r="K29" s="2068" t="s">
        <v>1118</v>
      </c>
      <c r="L29" s="2068"/>
      <c r="M29" s="2068"/>
      <c r="N29" s="2068"/>
      <c r="O29" s="2068"/>
      <c r="P29" s="2068"/>
      <c r="Q29" s="2068"/>
      <c r="R29" s="2068"/>
      <c r="S29" s="2068"/>
      <c r="T29" s="2068"/>
      <c r="U29" s="2068" t="s">
        <v>1118</v>
      </c>
      <c r="V29" s="2068"/>
      <c r="W29" s="2068"/>
      <c r="X29" s="2068"/>
      <c r="Y29" s="2068"/>
      <c r="Z29" s="2068"/>
      <c r="AA29" s="2068"/>
      <c r="AB29" s="2068"/>
      <c r="AC29" s="2068"/>
      <c r="AD29" s="2068" t="s">
        <v>1118</v>
      </c>
      <c r="AE29" s="2068"/>
      <c r="AF29" s="2068"/>
      <c r="AG29" s="2068"/>
      <c r="AH29" s="2068"/>
      <c r="AI29" s="2068"/>
      <c r="AJ29" s="2068"/>
      <c r="AK29" s="2068"/>
      <c r="AL29" s="2068"/>
    </row>
    <row r="30" spans="1:38" ht="14.25" customHeight="1">
      <c r="A30" s="2055"/>
      <c r="B30" s="2055"/>
      <c r="C30" s="2055"/>
      <c r="D30" s="2055"/>
      <c r="E30" s="2055"/>
      <c r="F30" s="2055"/>
      <c r="G30" s="2054" t="s">
        <v>1119</v>
      </c>
      <c r="H30" s="2055"/>
      <c r="I30" s="2055"/>
      <c r="J30" s="2055"/>
      <c r="K30" s="2069" t="s">
        <v>1120</v>
      </c>
      <c r="L30" s="2069"/>
      <c r="M30" s="2069"/>
      <c r="N30" s="2070" t="s">
        <v>1121</v>
      </c>
      <c r="O30" s="2070"/>
      <c r="P30" s="2070"/>
      <c r="Q30" s="2070"/>
      <c r="R30" s="2070"/>
      <c r="S30" s="2070"/>
      <c r="T30" s="2070"/>
      <c r="U30" s="2070" t="s">
        <v>1115</v>
      </c>
      <c r="V30" s="2070"/>
      <c r="W30" s="2070"/>
      <c r="X30" s="2070"/>
      <c r="Y30" s="2070"/>
      <c r="Z30" s="2070"/>
      <c r="AA30" s="2070" t="s">
        <v>1116</v>
      </c>
      <c r="AB30" s="2070"/>
      <c r="AC30" s="2070"/>
      <c r="AD30" s="2070"/>
      <c r="AE30" s="2070"/>
      <c r="AF30" s="2070"/>
      <c r="AG30" s="2070" t="s">
        <v>1117</v>
      </c>
      <c r="AH30" s="2070"/>
      <c r="AI30" s="2070"/>
      <c r="AJ30" s="2070"/>
      <c r="AK30" s="2070"/>
      <c r="AL30" s="2070"/>
    </row>
    <row r="31" spans="1:38" ht="14.25" customHeight="1">
      <c r="A31" s="2055"/>
      <c r="B31" s="2055"/>
      <c r="C31" s="2055"/>
      <c r="D31" s="2055"/>
      <c r="E31" s="2055"/>
      <c r="F31" s="2055"/>
      <c r="G31" s="2055"/>
      <c r="H31" s="2055"/>
      <c r="I31" s="2055"/>
      <c r="J31" s="2055"/>
      <c r="K31" s="2069" t="s">
        <v>1108</v>
      </c>
      <c r="L31" s="2069"/>
      <c r="M31" s="2069"/>
      <c r="N31" s="2055" t="str">
        <f>IF(入力表!B12="","",入力表!B12)</f>
        <v/>
      </c>
      <c r="O31" s="2055"/>
      <c r="P31" s="2055"/>
      <c r="Q31" s="2055"/>
      <c r="R31" s="2055"/>
      <c r="S31" s="2055"/>
      <c r="T31" s="2055"/>
      <c r="U31" s="2055"/>
      <c r="V31" s="2055"/>
      <c r="W31" s="2055"/>
      <c r="X31" s="2055"/>
      <c r="Y31" s="2055"/>
      <c r="Z31" s="2055"/>
      <c r="AA31" s="2055"/>
      <c r="AB31" s="2055"/>
      <c r="AC31" s="2055"/>
      <c r="AD31" s="2055"/>
      <c r="AE31" s="2055"/>
      <c r="AF31" s="2055"/>
      <c r="AG31" s="2055"/>
      <c r="AH31" s="2055"/>
      <c r="AI31" s="2055"/>
      <c r="AJ31" s="2055"/>
      <c r="AK31" s="2055"/>
      <c r="AL31" s="2055"/>
    </row>
    <row r="32" spans="1:38" ht="14.25" customHeight="1">
      <c r="A32" s="2055"/>
      <c r="B32" s="2055"/>
      <c r="C32" s="2055"/>
      <c r="D32" s="2055"/>
      <c r="E32" s="2055"/>
      <c r="F32" s="2055"/>
      <c r="G32" s="2055"/>
      <c r="H32" s="2055"/>
      <c r="I32" s="2055"/>
      <c r="J32" s="2055"/>
      <c r="K32" s="2069" t="s">
        <v>1109</v>
      </c>
      <c r="L32" s="2069"/>
      <c r="M32" s="2069"/>
      <c r="N32" s="2055"/>
      <c r="O32" s="2055"/>
      <c r="P32" s="2055"/>
      <c r="Q32" s="2055"/>
      <c r="R32" s="2055"/>
      <c r="S32" s="2055"/>
      <c r="T32" s="2055"/>
      <c r="U32" s="2055"/>
      <c r="V32" s="2055"/>
      <c r="W32" s="2055"/>
      <c r="X32" s="2055"/>
      <c r="Y32" s="2055"/>
      <c r="Z32" s="2055"/>
      <c r="AA32" s="2055"/>
      <c r="AB32" s="2055"/>
      <c r="AC32" s="2055"/>
      <c r="AD32" s="2055"/>
      <c r="AE32" s="2055"/>
      <c r="AF32" s="2055"/>
      <c r="AG32" s="2055"/>
      <c r="AH32" s="2055"/>
      <c r="AI32" s="2055"/>
      <c r="AJ32" s="2055"/>
      <c r="AK32" s="2055"/>
      <c r="AL32" s="2055"/>
    </row>
    <row r="33" spans="1:38" ht="3.6" customHeight="1"/>
    <row r="34" spans="1:38" ht="14.25" customHeight="1">
      <c r="A34" s="2055" t="s">
        <v>1122</v>
      </c>
      <c r="B34" s="2055"/>
      <c r="C34" s="2055"/>
      <c r="D34" s="2055"/>
      <c r="E34" s="2055"/>
      <c r="F34" s="2055"/>
      <c r="G34" s="2055"/>
      <c r="H34" s="2055"/>
      <c r="I34" s="2055"/>
      <c r="J34" s="2055"/>
      <c r="K34" s="2055"/>
      <c r="L34" s="2055"/>
      <c r="M34" s="2055"/>
      <c r="N34" s="2055"/>
      <c r="O34" s="2055"/>
      <c r="P34" s="2055"/>
      <c r="Q34" s="2055"/>
      <c r="R34" s="2055"/>
      <c r="S34" s="2055"/>
      <c r="T34" s="2054" t="s">
        <v>1111</v>
      </c>
      <c r="U34" s="2055"/>
      <c r="V34" s="2055"/>
      <c r="W34" s="2055"/>
      <c r="X34" s="2055"/>
      <c r="Y34" s="2055"/>
      <c r="Z34" s="2055"/>
      <c r="AA34" s="2055"/>
      <c r="AB34" s="2055"/>
      <c r="AC34" s="2055"/>
      <c r="AD34" s="2055"/>
      <c r="AE34" s="2055"/>
      <c r="AF34" s="2055"/>
      <c r="AG34" s="2055"/>
      <c r="AH34" s="2055"/>
      <c r="AI34" s="2055"/>
      <c r="AJ34" s="2055"/>
      <c r="AK34" s="2055"/>
      <c r="AL34" s="2055"/>
    </row>
    <row r="35" spans="1:38" ht="14.25" customHeight="1">
      <c r="A35" s="2055"/>
      <c r="B35" s="2055"/>
      <c r="C35" s="2055"/>
      <c r="D35" s="2055"/>
      <c r="E35" s="2055"/>
      <c r="F35" s="2055"/>
      <c r="G35" s="2055"/>
      <c r="H35" s="2055"/>
      <c r="I35" s="2055"/>
      <c r="J35" s="2055"/>
      <c r="K35" s="2055"/>
      <c r="L35" s="2055"/>
      <c r="M35" s="2055"/>
      <c r="N35" s="2055"/>
      <c r="O35" s="2055"/>
      <c r="P35" s="2055"/>
      <c r="Q35" s="2055"/>
      <c r="R35" s="2055"/>
      <c r="S35" s="2055"/>
      <c r="T35" s="2055"/>
      <c r="U35" s="2055"/>
      <c r="V35" s="2055"/>
      <c r="W35" s="2055"/>
      <c r="X35" s="2055"/>
      <c r="Y35" s="2055"/>
      <c r="Z35" s="2055"/>
      <c r="AA35" s="2055"/>
      <c r="AB35" s="2055"/>
      <c r="AC35" s="2055"/>
      <c r="AD35" s="2055"/>
      <c r="AE35" s="2055"/>
      <c r="AF35" s="2055"/>
      <c r="AG35" s="2055"/>
      <c r="AH35" s="2055"/>
      <c r="AI35" s="2055"/>
      <c r="AJ35" s="2055"/>
      <c r="AK35" s="2055"/>
      <c r="AL35" s="2055"/>
    </row>
    <row r="36" spans="1:38" ht="14.25" customHeight="1">
      <c r="A36" s="2054" t="s">
        <v>1123</v>
      </c>
      <c r="B36" s="2055"/>
      <c r="C36" s="2055"/>
      <c r="D36" s="2055"/>
      <c r="E36" s="2055"/>
      <c r="F36" s="2055"/>
      <c r="G36" s="2055"/>
      <c r="H36" s="2055"/>
      <c r="I36" s="2055"/>
      <c r="J36" s="2055"/>
      <c r="K36" s="2055"/>
      <c r="L36" s="2055"/>
      <c r="M36" s="2055"/>
      <c r="N36" s="2055"/>
      <c r="O36" s="2055"/>
      <c r="P36" s="2055"/>
      <c r="Q36" s="2055"/>
      <c r="R36" s="2055"/>
      <c r="S36" s="2055"/>
      <c r="T36" s="2054" t="s">
        <v>1111</v>
      </c>
      <c r="U36" s="2055"/>
      <c r="V36" s="2055"/>
      <c r="W36" s="2055"/>
      <c r="X36" s="2055"/>
      <c r="Y36" s="2055"/>
      <c r="Z36" s="2055"/>
      <c r="AA36" s="2055"/>
      <c r="AB36" s="2055"/>
      <c r="AC36" s="2055"/>
      <c r="AD36" s="2055"/>
      <c r="AE36" s="2055"/>
      <c r="AF36" s="2055"/>
      <c r="AG36" s="2055"/>
      <c r="AH36" s="2055"/>
      <c r="AI36" s="2055"/>
      <c r="AJ36" s="2055"/>
      <c r="AK36" s="2055"/>
      <c r="AL36" s="2055"/>
    </row>
    <row r="37" spans="1:38" ht="14.25" customHeight="1">
      <c r="A37" s="2055"/>
      <c r="B37" s="2055"/>
      <c r="C37" s="2055"/>
      <c r="D37" s="2055"/>
      <c r="E37" s="2055"/>
      <c r="F37" s="2055"/>
      <c r="G37" s="2055"/>
      <c r="H37" s="2055"/>
      <c r="I37" s="2055"/>
      <c r="J37" s="2055"/>
      <c r="K37" s="2055"/>
      <c r="L37" s="2055"/>
      <c r="M37" s="2055"/>
      <c r="N37" s="2055"/>
      <c r="O37" s="2055"/>
      <c r="P37" s="2055"/>
      <c r="Q37" s="2055"/>
      <c r="R37" s="2055"/>
      <c r="S37" s="2055"/>
      <c r="T37" s="2055"/>
      <c r="U37" s="2055"/>
      <c r="V37" s="2055"/>
      <c r="W37" s="2055"/>
      <c r="X37" s="2055"/>
      <c r="Y37" s="2055"/>
      <c r="Z37" s="2055"/>
      <c r="AA37" s="2055"/>
      <c r="AB37" s="2055"/>
      <c r="AC37" s="2055"/>
      <c r="AD37" s="2055"/>
      <c r="AE37" s="2055"/>
      <c r="AF37" s="2055"/>
      <c r="AG37" s="2055"/>
      <c r="AH37" s="2055"/>
      <c r="AI37" s="2055"/>
      <c r="AJ37" s="2055"/>
      <c r="AK37" s="2055"/>
      <c r="AL37" s="2055"/>
    </row>
    <row r="38" spans="1:38" ht="10.5" customHeight="1">
      <c r="A38" s="2071" t="s">
        <v>1124</v>
      </c>
      <c r="B38" s="2071"/>
      <c r="C38" s="2071"/>
      <c r="D38" s="2071"/>
      <c r="E38" s="2071"/>
      <c r="F38" s="2071"/>
      <c r="G38" s="2054" t="s">
        <v>1125</v>
      </c>
      <c r="H38" s="2055"/>
      <c r="I38" s="2055"/>
      <c r="J38" s="2055"/>
      <c r="K38" s="2055"/>
      <c r="L38" s="2055"/>
      <c r="M38" s="2055"/>
      <c r="N38" s="2055"/>
      <c r="O38" s="2055"/>
      <c r="P38" s="2055"/>
      <c r="Q38" s="2055"/>
      <c r="R38" s="2055"/>
      <c r="S38" s="2055"/>
      <c r="T38" s="2054" t="s">
        <v>1126</v>
      </c>
      <c r="U38" s="2054"/>
      <c r="V38" s="2054"/>
      <c r="W38" s="2054"/>
      <c r="X38" s="2054"/>
      <c r="Y38" s="2054"/>
      <c r="Z38" s="2055"/>
      <c r="AA38" s="2055"/>
      <c r="AB38" s="2055"/>
      <c r="AC38" s="2055"/>
      <c r="AD38" s="2055"/>
      <c r="AE38" s="2055"/>
      <c r="AF38" s="2055"/>
      <c r="AG38" s="2055"/>
      <c r="AH38" s="2055"/>
      <c r="AI38" s="2055"/>
      <c r="AJ38" s="2055"/>
      <c r="AK38" s="2055"/>
      <c r="AL38" s="2055"/>
    </row>
    <row r="39" spans="1:38" ht="11.1" customHeight="1">
      <c r="A39" s="2072" t="s">
        <v>1127</v>
      </c>
      <c r="B39" s="2072"/>
      <c r="C39" s="2072"/>
      <c r="D39" s="2072"/>
      <c r="E39" s="2072"/>
      <c r="F39" s="2072"/>
      <c r="G39" s="2055"/>
      <c r="H39" s="2055"/>
      <c r="I39" s="2055"/>
      <c r="J39" s="2055"/>
      <c r="K39" s="2055"/>
      <c r="L39" s="2055"/>
      <c r="M39" s="2055"/>
      <c r="N39" s="2055"/>
      <c r="O39" s="2055"/>
      <c r="P39" s="2055"/>
      <c r="Q39" s="2055"/>
      <c r="R39" s="2055"/>
      <c r="S39" s="2055"/>
      <c r="T39" s="2054"/>
      <c r="U39" s="2054"/>
      <c r="V39" s="2054"/>
      <c r="W39" s="2054"/>
      <c r="X39" s="2054"/>
      <c r="Y39" s="2054"/>
      <c r="Z39" s="2055"/>
      <c r="AA39" s="2055"/>
      <c r="AB39" s="2055"/>
      <c r="AC39" s="2055"/>
      <c r="AD39" s="2055"/>
      <c r="AE39" s="2055"/>
      <c r="AF39" s="2055"/>
      <c r="AG39" s="2055"/>
      <c r="AH39" s="2055"/>
      <c r="AI39" s="2055"/>
      <c r="AJ39" s="2055"/>
      <c r="AK39" s="2055"/>
      <c r="AL39" s="2055"/>
    </row>
    <row r="40" spans="1:38" ht="10.5" customHeight="1">
      <c r="A40" s="2073" t="s">
        <v>1128</v>
      </c>
      <c r="B40" s="2073"/>
      <c r="C40" s="2073"/>
      <c r="D40" s="2073"/>
      <c r="E40" s="2073"/>
      <c r="F40" s="2073"/>
      <c r="G40" s="2055"/>
      <c r="H40" s="2055"/>
      <c r="I40" s="2055"/>
      <c r="J40" s="2055"/>
      <c r="K40" s="2055"/>
      <c r="L40" s="2055"/>
      <c r="M40" s="2055"/>
      <c r="N40" s="2055"/>
      <c r="O40" s="2055"/>
      <c r="P40" s="2055"/>
      <c r="Q40" s="2055"/>
      <c r="R40" s="2055"/>
      <c r="S40" s="2055"/>
      <c r="T40" s="2054"/>
      <c r="U40" s="2054"/>
      <c r="V40" s="2054"/>
      <c r="W40" s="2054"/>
      <c r="X40" s="2054"/>
      <c r="Y40" s="2054"/>
      <c r="Z40" s="2055"/>
      <c r="AA40" s="2055"/>
      <c r="AB40" s="2055"/>
      <c r="AC40" s="2055"/>
      <c r="AD40" s="2055"/>
      <c r="AE40" s="2055"/>
      <c r="AF40" s="2055"/>
      <c r="AG40" s="2055"/>
      <c r="AH40" s="2055"/>
      <c r="AI40" s="2055"/>
      <c r="AJ40" s="2055"/>
      <c r="AK40" s="2055"/>
      <c r="AL40" s="2055"/>
    </row>
    <row r="41" spans="1:38" ht="14.25" customHeight="1">
      <c r="A41" s="2076" t="s">
        <v>1129</v>
      </c>
      <c r="B41" s="2077"/>
      <c r="C41" s="2077"/>
      <c r="D41" s="2077"/>
      <c r="E41" s="2077"/>
      <c r="F41" s="2078"/>
      <c r="G41" s="2059"/>
      <c r="H41" s="2060"/>
      <c r="I41" s="2060"/>
      <c r="J41" s="2060"/>
      <c r="K41" s="2060"/>
      <c r="L41" s="2060"/>
      <c r="M41" s="2060"/>
      <c r="N41" s="2060"/>
      <c r="O41" s="2060"/>
      <c r="P41" s="2060"/>
      <c r="Q41" s="2060"/>
      <c r="R41" s="2060"/>
      <c r="S41" s="2082"/>
      <c r="T41" s="2084" t="s">
        <v>1126</v>
      </c>
      <c r="U41" s="2085"/>
      <c r="V41" s="2085"/>
      <c r="W41" s="2085"/>
      <c r="X41" s="2085"/>
      <c r="Y41" s="2086"/>
      <c r="Z41" s="2059"/>
      <c r="AA41" s="2060"/>
      <c r="AB41" s="2060"/>
      <c r="AC41" s="2060"/>
      <c r="AD41" s="2060"/>
      <c r="AE41" s="2060"/>
      <c r="AF41" s="2060"/>
      <c r="AG41" s="2060"/>
      <c r="AH41" s="2060"/>
      <c r="AI41" s="2060"/>
      <c r="AJ41" s="2060"/>
      <c r="AK41" s="2060"/>
      <c r="AL41" s="2082"/>
    </row>
    <row r="42" spans="1:38" ht="14.25" customHeight="1">
      <c r="A42" s="2079"/>
      <c r="B42" s="2080"/>
      <c r="C42" s="2080"/>
      <c r="D42" s="2080"/>
      <c r="E42" s="2080"/>
      <c r="F42" s="2081"/>
      <c r="G42" s="2063"/>
      <c r="H42" s="2064"/>
      <c r="I42" s="2064"/>
      <c r="J42" s="2064"/>
      <c r="K42" s="2064"/>
      <c r="L42" s="2064"/>
      <c r="M42" s="2064"/>
      <c r="N42" s="2064"/>
      <c r="O42" s="2064"/>
      <c r="P42" s="2064"/>
      <c r="Q42" s="2064"/>
      <c r="R42" s="2064"/>
      <c r="S42" s="2083"/>
      <c r="T42" s="2087"/>
      <c r="U42" s="2088"/>
      <c r="V42" s="2088"/>
      <c r="W42" s="2088"/>
      <c r="X42" s="2088"/>
      <c r="Y42" s="2089"/>
      <c r="Z42" s="2063"/>
      <c r="AA42" s="2064"/>
      <c r="AB42" s="2064"/>
      <c r="AC42" s="2064"/>
      <c r="AD42" s="2064"/>
      <c r="AE42" s="2064"/>
      <c r="AF42" s="2064"/>
      <c r="AG42" s="2064"/>
      <c r="AH42" s="2064"/>
      <c r="AI42" s="2064"/>
      <c r="AJ42" s="2064"/>
      <c r="AK42" s="2064"/>
      <c r="AL42" s="2083"/>
    </row>
    <row r="43" spans="1:38" ht="14.25" customHeight="1">
      <c r="A43" s="2054" t="s">
        <v>1130</v>
      </c>
      <c r="B43" s="2055"/>
      <c r="C43" s="2055"/>
      <c r="D43" s="2055"/>
      <c r="E43" s="2055"/>
      <c r="F43" s="2055"/>
      <c r="G43" s="2055"/>
      <c r="H43" s="2055"/>
      <c r="I43" s="2055"/>
      <c r="J43" s="2055"/>
      <c r="K43" s="2055"/>
      <c r="L43" s="2055"/>
      <c r="M43" s="2055"/>
      <c r="N43" s="2055"/>
      <c r="O43" s="2055"/>
      <c r="P43" s="2055"/>
      <c r="Q43" s="2055"/>
      <c r="R43" s="2055"/>
      <c r="S43" s="2055"/>
      <c r="T43" s="2054" t="s">
        <v>1130</v>
      </c>
      <c r="U43" s="2055"/>
      <c r="V43" s="2055"/>
      <c r="W43" s="2055"/>
      <c r="X43" s="2055"/>
      <c r="Y43" s="2055"/>
      <c r="Z43" s="2055"/>
      <c r="AA43" s="2055"/>
      <c r="AB43" s="2055"/>
      <c r="AC43" s="2055"/>
      <c r="AD43" s="2055"/>
      <c r="AE43" s="2055"/>
      <c r="AF43" s="2055"/>
      <c r="AG43" s="2055"/>
      <c r="AH43" s="2055"/>
      <c r="AI43" s="2055"/>
      <c r="AJ43" s="2055"/>
      <c r="AK43" s="2055"/>
      <c r="AL43" s="2055"/>
    </row>
    <row r="44" spans="1:38" ht="14.25" customHeight="1">
      <c r="A44" s="2071"/>
      <c r="B44" s="2055"/>
      <c r="C44" s="2055"/>
      <c r="D44" s="2055"/>
      <c r="E44" s="2055"/>
      <c r="F44" s="2055"/>
      <c r="G44" s="2055"/>
      <c r="H44" s="2055"/>
      <c r="I44" s="2055"/>
      <c r="J44" s="2055"/>
      <c r="K44" s="2055"/>
      <c r="L44" s="2055"/>
      <c r="M44" s="2055"/>
      <c r="N44" s="2055"/>
      <c r="O44" s="2055"/>
      <c r="P44" s="2055"/>
      <c r="Q44" s="2055"/>
      <c r="R44" s="2055"/>
      <c r="S44" s="2055"/>
      <c r="T44" s="2071"/>
      <c r="U44" s="2055"/>
      <c r="V44" s="2055"/>
      <c r="W44" s="2055"/>
      <c r="X44" s="2055"/>
      <c r="Y44" s="2055"/>
      <c r="Z44" s="2055"/>
      <c r="AA44" s="2055"/>
      <c r="AB44" s="2055"/>
      <c r="AC44" s="2055"/>
      <c r="AD44" s="2055"/>
      <c r="AE44" s="2055"/>
      <c r="AF44" s="2055"/>
      <c r="AG44" s="2055"/>
      <c r="AH44" s="2055"/>
      <c r="AI44" s="2055"/>
      <c r="AJ44" s="2055"/>
      <c r="AK44" s="2055"/>
      <c r="AL44" s="2055"/>
    </row>
    <row r="45" spans="1:38" ht="14.25" customHeight="1">
      <c r="A45" s="2075"/>
      <c r="B45" s="2055" t="s">
        <v>1126</v>
      </c>
      <c r="C45" s="2055"/>
      <c r="D45" s="2055"/>
      <c r="E45" s="2055"/>
      <c r="F45" s="2055"/>
      <c r="G45" s="2055"/>
      <c r="H45" s="2055"/>
      <c r="I45" s="2055"/>
      <c r="J45" s="2055"/>
      <c r="K45" s="2055"/>
      <c r="L45" s="2055"/>
      <c r="M45" s="2055"/>
      <c r="N45" s="2055"/>
      <c r="O45" s="2055"/>
      <c r="P45" s="2055"/>
      <c r="Q45" s="2055"/>
      <c r="R45" s="2055"/>
      <c r="S45" s="2055"/>
      <c r="T45" s="2075"/>
      <c r="U45" s="2055" t="s">
        <v>1126</v>
      </c>
      <c r="V45" s="2055"/>
      <c r="W45" s="2055"/>
      <c r="X45" s="2055"/>
      <c r="Y45" s="2055"/>
      <c r="Z45" s="2055"/>
      <c r="AA45" s="2055"/>
      <c r="AB45" s="2055"/>
      <c r="AC45" s="2055"/>
      <c r="AD45" s="2055"/>
      <c r="AE45" s="2055"/>
      <c r="AF45" s="2055"/>
      <c r="AG45" s="2055"/>
      <c r="AH45" s="2055"/>
      <c r="AI45" s="2055"/>
      <c r="AJ45" s="2055"/>
      <c r="AK45" s="2055"/>
      <c r="AL45" s="2055"/>
    </row>
    <row r="46" spans="1:38" ht="14.25" customHeight="1">
      <c r="A46" s="2070"/>
      <c r="B46" s="2054" t="s">
        <v>1131</v>
      </c>
      <c r="C46" s="2054"/>
      <c r="D46" s="2054"/>
      <c r="E46" s="2054"/>
      <c r="F46" s="2054"/>
      <c r="G46" s="2055"/>
      <c r="H46" s="2055"/>
      <c r="I46" s="2055"/>
      <c r="J46" s="2055"/>
      <c r="K46" s="2055"/>
      <c r="L46" s="2055"/>
      <c r="M46" s="2055"/>
      <c r="N46" s="2055"/>
      <c r="O46" s="2055"/>
      <c r="P46" s="2055"/>
      <c r="Q46" s="2055"/>
      <c r="R46" s="2055"/>
      <c r="S46" s="2055"/>
      <c r="T46" s="2070"/>
      <c r="U46" s="2054" t="s">
        <v>1131</v>
      </c>
      <c r="V46" s="2054"/>
      <c r="W46" s="2054"/>
      <c r="X46" s="2054"/>
      <c r="Y46" s="2054"/>
      <c r="Z46" s="2055"/>
      <c r="AA46" s="2055"/>
      <c r="AB46" s="2055"/>
      <c r="AC46" s="2055"/>
      <c r="AD46" s="2055"/>
      <c r="AE46" s="2055"/>
      <c r="AF46" s="2055"/>
      <c r="AG46" s="2055"/>
      <c r="AH46" s="2055"/>
      <c r="AI46" s="2055"/>
      <c r="AJ46" s="2055"/>
      <c r="AK46" s="2055"/>
      <c r="AL46" s="2055"/>
    </row>
    <row r="47" spans="1:38" ht="14.25" customHeight="1">
      <c r="A47" s="2070"/>
      <c r="B47" s="2054"/>
      <c r="C47" s="2054"/>
      <c r="D47" s="2054"/>
      <c r="E47" s="2054"/>
      <c r="F47" s="2054"/>
      <c r="G47" s="2055"/>
      <c r="H47" s="2055"/>
      <c r="I47" s="2055"/>
      <c r="J47" s="2055"/>
      <c r="K47" s="2055"/>
      <c r="L47" s="2055"/>
      <c r="M47" s="2055"/>
      <c r="N47" s="2055"/>
      <c r="O47" s="2055"/>
      <c r="P47" s="2055"/>
      <c r="Q47" s="2055"/>
      <c r="R47" s="2055"/>
      <c r="S47" s="2055"/>
      <c r="T47" s="2070"/>
      <c r="U47" s="2054"/>
      <c r="V47" s="2054"/>
      <c r="W47" s="2054"/>
      <c r="X47" s="2054"/>
      <c r="Y47" s="2054"/>
      <c r="Z47" s="2055"/>
      <c r="AA47" s="2055"/>
      <c r="AB47" s="2055"/>
      <c r="AC47" s="2055"/>
      <c r="AD47" s="2055"/>
      <c r="AE47" s="2055"/>
      <c r="AF47" s="2055"/>
      <c r="AG47" s="2055"/>
      <c r="AH47" s="2055"/>
      <c r="AI47" s="2055"/>
      <c r="AJ47" s="2055"/>
      <c r="AK47" s="2055"/>
      <c r="AL47" s="2055"/>
    </row>
    <row r="48" spans="1:38" ht="3.6" customHeight="1"/>
    <row r="49" spans="1:43" ht="14.25" customHeight="1">
      <c r="A49" s="2054" t="s">
        <v>1132</v>
      </c>
      <c r="B49" s="2054"/>
      <c r="C49" s="2054"/>
      <c r="D49" s="2054"/>
      <c r="E49" s="2054"/>
      <c r="F49" s="2054"/>
      <c r="G49" s="2054"/>
      <c r="H49" s="2054"/>
      <c r="I49" s="2074" t="s">
        <v>1133</v>
      </c>
      <c r="J49" s="2074"/>
      <c r="K49" s="2074"/>
      <c r="L49" s="2074"/>
      <c r="M49" s="2074"/>
      <c r="N49" s="2054" t="s">
        <v>1134</v>
      </c>
      <c r="O49" s="2054"/>
      <c r="P49" s="2054"/>
      <c r="Q49" s="2054"/>
      <c r="R49" s="2054"/>
      <c r="S49" s="2054"/>
      <c r="T49" s="2054"/>
      <c r="U49" s="2054"/>
      <c r="V49" s="2074" t="s">
        <v>1133</v>
      </c>
      <c r="W49" s="2074"/>
      <c r="X49" s="2074"/>
      <c r="Y49" s="2074"/>
      <c r="Z49" s="2074"/>
      <c r="AA49" s="2054" t="s">
        <v>1135</v>
      </c>
      <c r="AB49" s="2054"/>
      <c r="AC49" s="2054"/>
      <c r="AD49" s="2054"/>
      <c r="AE49" s="2054"/>
      <c r="AF49" s="2054"/>
      <c r="AG49" s="2054"/>
      <c r="AH49" s="2054"/>
      <c r="AI49" s="2074" t="s">
        <v>1136</v>
      </c>
      <c r="AJ49" s="2074"/>
      <c r="AK49" s="2074"/>
      <c r="AL49" s="2074"/>
    </row>
    <row r="50" spans="1:43" ht="14.25" customHeight="1">
      <c r="A50" s="2054"/>
      <c r="B50" s="2054"/>
      <c r="C50" s="2054"/>
      <c r="D50" s="2054"/>
      <c r="E50" s="2054"/>
      <c r="F50" s="2054"/>
      <c r="G50" s="2054"/>
      <c r="H50" s="2054"/>
      <c r="I50" s="2074"/>
      <c r="J50" s="2074"/>
      <c r="K50" s="2074"/>
      <c r="L50" s="2074"/>
      <c r="M50" s="2074"/>
      <c r="N50" s="2054"/>
      <c r="O50" s="2054"/>
      <c r="P50" s="2054"/>
      <c r="Q50" s="2054"/>
      <c r="R50" s="2054"/>
      <c r="S50" s="2054"/>
      <c r="T50" s="2054"/>
      <c r="U50" s="2054"/>
      <c r="V50" s="2074"/>
      <c r="W50" s="2074"/>
      <c r="X50" s="2074"/>
      <c r="Y50" s="2074"/>
      <c r="Z50" s="2074"/>
      <c r="AA50" s="2054"/>
      <c r="AB50" s="2054"/>
      <c r="AC50" s="2054"/>
      <c r="AD50" s="2054"/>
      <c r="AE50" s="2054"/>
      <c r="AF50" s="2054"/>
      <c r="AG50" s="2054"/>
      <c r="AH50" s="2054"/>
      <c r="AI50" s="2074"/>
      <c r="AJ50" s="2074"/>
      <c r="AK50" s="2074"/>
      <c r="AL50" s="2074"/>
    </row>
    <row r="55" spans="1:43" ht="72.75" customHeight="1"/>
    <row r="56" spans="1:43" ht="5.25" customHeight="1"/>
    <row r="63" spans="1:43">
      <c r="AO63" s="1351" t="s">
        <v>1137</v>
      </c>
      <c r="AP63" s="1351"/>
      <c r="AQ63" s="1351"/>
    </row>
    <row r="64" spans="1:43">
      <c r="AO64" s="1351"/>
      <c r="AP64" s="1351"/>
      <c r="AQ64" s="1351"/>
    </row>
  </sheetData>
  <mergeCells count="123">
    <mergeCell ref="AN4:AP4"/>
    <mergeCell ref="AN5:AP5"/>
    <mergeCell ref="AN6:AP7"/>
    <mergeCell ref="AO63:AQ64"/>
    <mergeCell ref="A49:H50"/>
    <mergeCell ref="I49:M50"/>
    <mergeCell ref="N49:U50"/>
    <mergeCell ref="V49:Z50"/>
    <mergeCell ref="AA49:AH50"/>
    <mergeCell ref="AI49:AL50"/>
    <mergeCell ref="A45:A47"/>
    <mergeCell ref="B45:F45"/>
    <mergeCell ref="G45:S45"/>
    <mergeCell ref="T45:T47"/>
    <mergeCell ref="U45:Y45"/>
    <mergeCell ref="Z45:AL45"/>
    <mergeCell ref="B46:F47"/>
    <mergeCell ref="G46:S47"/>
    <mergeCell ref="U46:Y47"/>
    <mergeCell ref="Z46:AL47"/>
    <mergeCell ref="A41:F42"/>
    <mergeCell ref="G41:S42"/>
    <mergeCell ref="T41:Y42"/>
    <mergeCell ref="Z41:AL42"/>
    <mergeCell ref="A43:F44"/>
    <mergeCell ref="G43:S44"/>
    <mergeCell ref="T43:Y44"/>
    <mergeCell ref="Z43:AL44"/>
    <mergeCell ref="A38:F38"/>
    <mergeCell ref="G38:J40"/>
    <mergeCell ref="K38:S40"/>
    <mergeCell ref="T38:Y40"/>
    <mergeCell ref="Z38:AL40"/>
    <mergeCell ref="A39:F39"/>
    <mergeCell ref="A40:F40"/>
    <mergeCell ref="A34:F35"/>
    <mergeCell ref="G34:S35"/>
    <mergeCell ref="T34:Y35"/>
    <mergeCell ref="Z34:AL35"/>
    <mergeCell ref="A36:F37"/>
    <mergeCell ref="G36:S37"/>
    <mergeCell ref="T36:Y37"/>
    <mergeCell ref="Z36:AL37"/>
    <mergeCell ref="U31:Z31"/>
    <mergeCell ref="AA31:AF31"/>
    <mergeCell ref="AG31:AL31"/>
    <mergeCell ref="K32:M32"/>
    <mergeCell ref="N32:T32"/>
    <mergeCell ref="U32:Z32"/>
    <mergeCell ref="AA32:AF32"/>
    <mergeCell ref="AG32:AL32"/>
    <mergeCell ref="A25:F26"/>
    <mergeCell ref="G25:R26"/>
    <mergeCell ref="S25:X26"/>
    <mergeCell ref="Y25:AL26"/>
    <mergeCell ref="A28:F32"/>
    <mergeCell ref="G28:J29"/>
    <mergeCell ref="K28:T28"/>
    <mergeCell ref="U28:AC28"/>
    <mergeCell ref="AD28:AL28"/>
    <mergeCell ref="K29:T29"/>
    <mergeCell ref="U29:AC29"/>
    <mergeCell ref="AD29:AL29"/>
    <mergeCell ref="G30:J32"/>
    <mergeCell ref="K30:M30"/>
    <mergeCell ref="N30:T30"/>
    <mergeCell ref="U30:Z30"/>
    <mergeCell ref="AA30:AF30"/>
    <mergeCell ref="AG30:AL30"/>
    <mergeCell ref="K31:M31"/>
    <mergeCell ref="N31:T31"/>
    <mergeCell ref="A18:F19"/>
    <mergeCell ref="G18:I18"/>
    <mergeCell ref="J18:U18"/>
    <mergeCell ref="V18:AA19"/>
    <mergeCell ref="AB18:AL19"/>
    <mergeCell ref="G19:I19"/>
    <mergeCell ref="J19:U19"/>
    <mergeCell ref="A21:F23"/>
    <mergeCell ref="G21:J21"/>
    <mergeCell ref="K21:W21"/>
    <mergeCell ref="X21:AL21"/>
    <mergeCell ref="G22:J22"/>
    <mergeCell ref="K22:W22"/>
    <mergeCell ref="X22:AL22"/>
    <mergeCell ref="G23:J23"/>
    <mergeCell ref="K23:W23"/>
    <mergeCell ref="X23:AL23"/>
    <mergeCell ref="O7:AC7"/>
    <mergeCell ref="AD7:AL7"/>
    <mergeCell ref="G8:K8"/>
    <mergeCell ref="L8:N9"/>
    <mergeCell ref="O8:Q9"/>
    <mergeCell ref="R8:T9"/>
    <mergeCell ref="U8:U9"/>
    <mergeCell ref="V8:AB9"/>
    <mergeCell ref="A16:F17"/>
    <mergeCell ref="G16:AL16"/>
    <mergeCell ref="G17:AL17"/>
    <mergeCell ref="AC1:AL1"/>
    <mergeCell ref="A3:AL3"/>
    <mergeCell ref="A4:H4"/>
    <mergeCell ref="I4:AF4"/>
    <mergeCell ref="A5:H5"/>
    <mergeCell ref="I5:AF5"/>
    <mergeCell ref="AD10:AL11"/>
    <mergeCell ref="G11:K11"/>
    <mergeCell ref="A13:F15"/>
    <mergeCell ref="G13:AL13"/>
    <mergeCell ref="G14:AL14"/>
    <mergeCell ref="G15:AL15"/>
    <mergeCell ref="AC8:AC9"/>
    <mergeCell ref="AD8:AL9"/>
    <mergeCell ref="G9:K9"/>
    <mergeCell ref="G10:K10"/>
    <mergeCell ref="L10:N11"/>
    <mergeCell ref="O10:Q11"/>
    <mergeCell ref="R10:T11"/>
    <mergeCell ref="U10:U11"/>
    <mergeCell ref="V10:AB11"/>
    <mergeCell ref="AC10:AC11"/>
    <mergeCell ref="A7:F11"/>
    <mergeCell ref="G7:N7"/>
  </mergeCells>
  <phoneticPr fontId="9"/>
  <conditionalFormatting sqref="I4:AF4">
    <cfRule type="cellIs" dxfId="124" priority="17" operator="equal">
      <formula>""</formula>
    </cfRule>
  </conditionalFormatting>
  <conditionalFormatting sqref="I5:AF5">
    <cfRule type="cellIs" dxfId="123" priority="16" operator="equal">
      <formula>""</formula>
    </cfRule>
  </conditionalFormatting>
  <conditionalFormatting sqref="G8:K8">
    <cfRule type="cellIs" dxfId="122" priority="15" operator="equal">
      <formula>""</formula>
    </cfRule>
  </conditionalFormatting>
  <conditionalFormatting sqref="G9:K9">
    <cfRule type="cellIs" dxfId="121" priority="14" operator="equal">
      <formula>""</formula>
    </cfRule>
  </conditionalFormatting>
  <conditionalFormatting sqref="G10:K10">
    <cfRule type="cellIs" dxfId="120" priority="11" operator="equal">
      <formula>""</formula>
    </cfRule>
  </conditionalFormatting>
  <conditionalFormatting sqref="G11:K11">
    <cfRule type="cellIs" dxfId="119" priority="10" operator="equal">
      <formula>""</formula>
    </cfRule>
  </conditionalFormatting>
  <conditionalFormatting sqref="V8:AB11">
    <cfRule type="cellIs" dxfId="118" priority="9" operator="equal">
      <formula>""</formula>
    </cfRule>
  </conditionalFormatting>
  <conditionalFormatting sqref="AD8:AL9">
    <cfRule type="expression" dxfId="117" priority="8">
      <formula>OR($AD$8="",$AD$8="　　年　月　日")</formula>
    </cfRule>
  </conditionalFormatting>
  <conditionalFormatting sqref="AD10:AL11">
    <cfRule type="expression" dxfId="116" priority="7">
      <formula>OR($AD$10="",$AD$10="　　年　月　日")</formula>
    </cfRule>
  </conditionalFormatting>
  <conditionalFormatting sqref="G13:AL15">
    <cfRule type="cellIs" dxfId="115" priority="6" operator="equal">
      <formula>""</formula>
    </cfRule>
  </conditionalFormatting>
  <conditionalFormatting sqref="K22:AL23">
    <cfRule type="cellIs" dxfId="114" priority="5" operator="equal">
      <formula>""</formula>
    </cfRule>
  </conditionalFormatting>
  <conditionalFormatting sqref="G25:R26">
    <cfRule type="cellIs" dxfId="113" priority="4" operator="equal">
      <formula>""</formula>
    </cfRule>
  </conditionalFormatting>
  <conditionalFormatting sqref="G34:S37 K38:S40 G41:S47 Z34:AL47">
    <cfRule type="cellIs" dxfId="112" priority="3" operator="equal">
      <formula>""</formula>
    </cfRule>
  </conditionalFormatting>
  <conditionalFormatting sqref="N31:AL32">
    <cfRule type="cellIs" dxfId="111" priority="1" operator="equal">
      <formula>""</formula>
    </cfRule>
  </conditionalFormatting>
  <dataValidations count="3">
    <dataValidation type="list" allowBlank="1" showInputMessage="1" showErrorMessage="1" sqref="O8:Q9" xr:uid="{00000000-0002-0000-1400-000000000000}">
      <formula1>$BA$7:$BA$11</formula1>
    </dataValidation>
    <dataValidation type="list" allowBlank="1" showInputMessage="1" showErrorMessage="1" sqref="R8:T11" xr:uid="{00000000-0002-0000-1400-000001000000}">
      <formula1>$BB$7:$BB$11</formula1>
    </dataValidation>
    <dataValidation type="list" allowBlank="1" showInputMessage="1" showErrorMessage="1" sqref="O10:Q11" xr:uid="{00000000-0002-0000-1400-000002000000}">
      <formula1>$BA$7:$BA$10</formula1>
    </dataValidation>
  </dataValidations>
  <hyperlinks>
    <hyperlink ref="AN4" location="工事関係書類一覧表!A1" display="一覧表へ戻る" xr:uid="{4D7FA58C-8D60-4123-BA1F-4D4343453CC7}"/>
    <hyperlink ref="AN5" location="工事関係書類一覧表!A1" display="一覧表へ戻る" xr:uid="{1CC9EDD3-F2A8-4ABA-92B8-D25A399266EB}"/>
    <hyperlink ref="AN6" location="工事関係書類一覧表!A1" display="一覧表へ戻る" xr:uid="{5AEE35CD-4EEA-44B9-A37F-E80509071ADF}"/>
    <hyperlink ref="AN6:AP7" location="別記様式1!A100" display="記入例へ" xr:uid="{B8F548B8-F2E8-4F58-B76E-826781417E4C}"/>
    <hyperlink ref="AO63" location="工事関係書類一覧表!A1" display="一覧表へ戻る" xr:uid="{8F77CC80-FC21-47EA-BA84-9F8958EBEBC2}"/>
    <hyperlink ref="AO63:AQ64" location="別記様式1!A1" display="様式へ" xr:uid="{0789B89A-FA9E-4896-9FF3-F765CFD6EF29}"/>
    <hyperlink ref="AN4:AP4" location="工事関係書類一覧表!F41" display="一覧表へ戻る" xr:uid="{3034406E-556E-448E-92D6-419E2B1C8AA7}"/>
    <hyperlink ref="AN5:AP5" location="入力表!D34" display="入力表へ戻る" xr:uid="{2F572C6E-783D-4332-9711-BF7D3BDA5B45}"/>
  </hyperlinks>
  <printOptions horizontalCentered="1"/>
  <pageMargins left="0.70866141732283472" right="0.39370078740157483" top="0.76" bottom="0.6692913385826772" header="0.31496062992125984" footer="0.31496062992125984"/>
  <pageSetup paperSize="9" scale="105" orientation="portrait" blackAndWhite="1" r:id="rId1"/>
  <rowBreaks count="1" manualBreakCount="1">
    <brk id="55" max="37" man="1"/>
  </row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BC54"/>
  <sheetViews>
    <sheetView showGridLines="0" view="pageBreakPreview" zoomScaleNormal="100" zoomScaleSheetLayoutView="100" workbookViewId="0">
      <selection activeCell="AN2" sqref="AN2:AO2"/>
    </sheetView>
  </sheetViews>
  <sheetFormatPr defaultColWidth="9" defaultRowHeight="11.25"/>
  <cols>
    <col min="1" max="39" width="2.125" style="583" customWidth="1"/>
    <col min="40" max="53" width="6.625" style="583" customWidth="1"/>
    <col min="54" max="16384" width="9" style="583"/>
  </cols>
  <sheetData>
    <row r="1" spans="1:55" ht="17.25" customHeight="1">
      <c r="A1" s="582" t="s">
        <v>1138</v>
      </c>
      <c r="D1" s="584"/>
      <c r="AN1" s="1382" t="s">
        <v>385</v>
      </c>
      <c r="AO1" s="1382"/>
    </row>
    <row r="2" spans="1:55" ht="24" customHeight="1">
      <c r="A2" s="582"/>
      <c r="D2" s="584"/>
      <c r="AN2" s="1382" t="s">
        <v>1080</v>
      </c>
      <c r="AO2" s="1382"/>
      <c r="AP2"/>
      <c r="AQ2"/>
      <c r="AR2"/>
      <c r="AS2"/>
    </row>
    <row r="3" spans="1:55" ht="17.25">
      <c r="A3" s="2107" t="s">
        <v>1139</v>
      </c>
      <c r="B3" s="2107"/>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P3"/>
      <c r="AQ3"/>
      <c r="AR3"/>
      <c r="AS3"/>
      <c r="AY3" s="294"/>
      <c r="AZ3" s="294"/>
    </row>
    <row r="4" spans="1:55" ht="30.75" customHeight="1">
      <c r="A4" s="2054" t="s">
        <v>1140</v>
      </c>
      <c r="B4" s="2055"/>
      <c r="C4" s="2055"/>
      <c r="D4" s="2055"/>
      <c r="E4" s="2055"/>
      <c r="F4" s="2055"/>
      <c r="G4" s="2055"/>
      <c r="H4" s="2055"/>
      <c r="I4" s="2055"/>
      <c r="J4" s="2055"/>
      <c r="K4" s="2055"/>
      <c r="L4" s="2055"/>
      <c r="M4" s="2055"/>
      <c r="N4" s="2055"/>
      <c r="O4" s="2055"/>
      <c r="P4" s="2055"/>
      <c r="Q4" s="2055"/>
      <c r="R4" s="2055"/>
      <c r="S4" s="2055"/>
      <c r="T4" s="2055"/>
      <c r="U4" s="2055"/>
      <c r="V4" s="2055"/>
      <c r="W4" s="2055"/>
      <c r="X4" s="2055" t="s">
        <v>1141</v>
      </c>
      <c r="Y4" s="2055"/>
      <c r="Z4" s="2055"/>
      <c r="AA4" s="2055"/>
      <c r="AB4" s="2055"/>
      <c r="AC4" s="2055"/>
      <c r="AD4" s="2055"/>
      <c r="AE4" s="2055"/>
      <c r="AF4" s="2055"/>
      <c r="AG4" s="2055"/>
      <c r="AH4" s="2055"/>
      <c r="AI4" s="2055"/>
      <c r="AJ4" s="2055"/>
      <c r="AK4" s="2055"/>
      <c r="AL4" s="2055"/>
      <c r="AM4" s="2055"/>
      <c r="AX4" s="294"/>
      <c r="AY4" s="294"/>
      <c r="AZ4" s="294"/>
    </row>
    <row r="5" spans="1:55" ht="16.5" customHeight="1">
      <c r="A5" s="2054" t="s">
        <v>1142</v>
      </c>
      <c r="B5" s="2054"/>
      <c r="C5" s="2054"/>
      <c r="D5" s="2054"/>
      <c r="E5" s="2054"/>
      <c r="F5" s="2054"/>
      <c r="G5" s="2071"/>
      <c r="H5" s="2071"/>
      <c r="I5" s="2071"/>
      <c r="J5" s="2071"/>
      <c r="K5" s="2071"/>
      <c r="L5" s="2071"/>
      <c r="M5" s="2071"/>
      <c r="N5" s="2071"/>
      <c r="O5" s="2071"/>
      <c r="P5" s="2071"/>
      <c r="Q5" s="2071"/>
      <c r="R5" s="2071"/>
      <c r="S5" s="2071"/>
      <c r="T5" s="2071"/>
      <c r="U5" s="2071"/>
      <c r="V5" s="2071"/>
      <c r="W5" s="2071"/>
      <c r="X5" s="2071"/>
      <c r="Y5" s="2071"/>
      <c r="Z5" s="2071"/>
      <c r="AA5" s="2071"/>
      <c r="AB5" s="2071"/>
      <c r="AC5" s="2071"/>
      <c r="AD5" s="2071"/>
      <c r="AE5" s="2071"/>
      <c r="AF5" s="2071"/>
      <c r="AG5" s="2071"/>
      <c r="AH5" s="2071"/>
      <c r="AI5" s="2071"/>
      <c r="AJ5" s="2071"/>
      <c r="AK5" s="2071"/>
      <c r="AL5" s="2071"/>
      <c r="AM5" s="2071"/>
    </row>
    <row r="6" spans="1:55" ht="16.5" customHeight="1">
      <c r="A6" s="2054"/>
      <c r="B6" s="2054"/>
      <c r="C6" s="2054"/>
      <c r="D6" s="2054"/>
      <c r="E6" s="2054"/>
      <c r="F6" s="2054"/>
      <c r="G6" s="587" t="s">
        <v>1143</v>
      </c>
      <c r="H6" s="588"/>
      <c r="I6" s="588"/>
      <c r="J6" s="588"/>
      <c r="K6" s="588"/>
      <c r="L6" s="588"/>
      <c r="M6" s="588"/>
      <c r="N6" s="588"/>
      <c r="O6" s="589" t="s">
        <v>1144</v>
      </c>
      <c r="P6" s="2094" t="s">
        <v>1145</v>
      </c>
      <c r="Q6" s="2094"/>
      <c r="R6" s="2090"/>
      <c r="S6" s="2090"/>
      <c r="T6" s="847" t="s">
        <v>1146</v>
      </c>
      <c r="U6" s="2090"/>
      <c r="V6" s="2090"/>
      <c r="W6" s="847" t="s">
        <v>1146</v>
      </c>
      <c r="X6" s="2090"/>
      <c r="Y6" s="2090"/>
      <c r="Z6" s="590" t="s">
        <v>1147</v>
      </c>
      <c r="AA6" s="588"/>
      <c r="AB6" s="588"/>
      <c r="AC6" s="588"/>
      <c r="AD6" s="588"/>
      <c r="AE6" s="588"/>
      <c r="AF6" s="588"/>
      <c r="AG6" s="588"/>
      <c r="AH6" s="588"/>
      <c r="AI6" s="588"/>
      <c r="AJ6" s="588"/>
      <c r="AK6" s="588"/>
      <c r="AL6" s="588"/>
      <c r="AM6" s="591"/>
    </row>
    <row r="7" spans="1:55" ht="16.5" customHeight="1">
      <c r="A7" s="2054" t="s">
        <v>1096</v>
      </c>
      <c r="B7" s="2054"/>
      <c r="C7" s="2054"/>
      <c r="D7" s="2054"/>
      <c r="E7" s="2054"/>
      <c r="F7" s="2054"/>
      <c r="G7" s="2071"/>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row>
    <row r="8" spans="1:55" ht="16.5" customHeight="1">
      <c r="A8" s="2054"/>
      <c r="B8" s="2054"/>
      <c r="C8" s="2054"/>
      <c r="D8" s="2054"/>
      <c r="E8" s="2054"/>
      <c r="F8" s="2054"/>
      <c r="G8" s="2093"/>
      <c r="H8" s="2093"/>
      <c r="I8" s="2093"/>
      <c r="J8" s="2093"/>
      <c r="K8" s="2093"/>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row>
    <row r="9" spans="1:55" ht="16.5" customHeight="1">
      <c r="A9" s="2054"/>
      <c r="B9" s="2054"/>
      <c r="C9" s="2054"/>
      <c r="D9" s="2054"/>
      <c r="E9" s="2054"/>
      <c r="F9" s="2054"/>
      <c r="G9" s="2073"/>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c r="AM9" s="2073"/>
      <c r="BB9" s="583" t="s">
        <v>1091</v>
      </c>
      <c r="BC9" s="583" t="s">
        <v>1092</v>
      </c>
    </row>
    <row r="10" spans="1:55" ht="16.5" customHeight="1">
      <c r="A10" s="2055" t="s">
        <v>1100</v>
      </c>
      <c r="B10" s="2055"/>
      <c r="C10" s="2055"/>
      <c r="D10" s="2055"/>
      <c r="E10" s="2055"/>
      <c r="F10" s="2055"/>
      <c r="G10" s="2071" t="s">
        <v>1101</v>
      </c>
      <c r="H10" s="2071"/>
      <c r="I10" s="2059"/>
      <c r="J10" s="2095" t="s">
        <v>1148</v>
      </c>
      <c r="K10" s="2096"/>
      <c r="L10" s="2096"/>
      <c r="M10" s="2096"/>
      <c r="N10" s="2096"/>
      <c r="O10" s="2096"/>
      <c r="P10" s="2096"/>
      <c r="Q10" s="2096"/>
      <c r="R10" s="2096"/>
      <c r="S10" s="2096"/>
      <c r="T10" s="2096"/>
      <c r="U10" s="2096"/>
      <c r="V10" s="2059" t="s">
        <v>1102</v>
      </c>
      <c r="W10" s="2060"/>
      <c r="X10" s="2060"/>
      <c r="Y10" s="2060"/>
      <c r="Z10" s="2060"/>
      <c r="AA10" s="2060"/>
      <c r="AB10" s="2097" t="s">
        <v>1149</v>
      </c>
      <c r="AC10" s="2097"/>
      <c r="AD10" s="2097"/>
      <c r="AE10" s="2097"/>
      <c r="AF10" s="2097"/>
      <c r="AG10" s="2097"/>
      <c r="AH10" s="2097"/>
      <c r="AI10" s="2097"/>
      <c r="AJ10" s="2097"/>
      <c r="AK10" s="2097"/>
      <c r="AL10" s="2097"/>
      <c r="AM10" s="2095"/>
      <c r="BB10" s="583" t="s">
        <v>1093</v>
      </c>
      <c r="BC10" s="583" t="s">
        <v>1094</v>
      </c>
    </row>
    <row r="11" spans="1:55" ht="16.5" customHeight="1">
      <c r="A11" s="2055"/>
      <c r="B11" s="2055"/>
      <c r="C11" s="2055"/>
      <c r="D11" s="2055"/>
      <c r="E11" s="2055"/>
      <c r="F11" s="2055"/>
      <c r="G11" s="2073" t="s">
        <v>1103</v>
      </c>
      <c r="H11" s="2073"/>
      <c r="I11" s="2063"/>
      <c r="J11" s="2091" t="s">
        <v>1150</v>
      </c>
      <c r="K11" s="2092"/>
      <c r="L11" s="2092"/>
      <c r="M11" s="2092"/>
      <c r="N11" s="2092"/>
      <c r="O11" s="2092"/>
      <c r="P11" s="2092"/>
      <c r="Q11" s="2092"/>
      <c r="R11" s="2092"/>
      <c r="S11" s="2092"/>
      <c r="T11" s="2092"/>
      <c r="U11" s="2092"/>
      <c r="V11" s="2063"/>
      <c r="W11" s="2064"/>
      <c r="X11" s="2064"/>
      <c r="Y11" s="2064"/>
      <c r="Z11" s="2064"/>
      <c r="AA11" s="2064"/>
      <c r="AB11" s="2098"/>
      <c r="AC11" s="2098"/>
      <c r="AD11" s="2098"/>
      <c r="AE11" s="2098"/>
      <c r="AF11" s="2098"/>
      <c r="AG11" s="2098"/>
      <c r="AH11" s="2098"/>
      <c r="AI11" s="2098"/>
      <c r="AJ11" s="2098"/>
      <c r="AK11" s="2098"/>
      <c r="AL11" s="2098"/>
      <c r="AM11" s="2091"/>
      <c r="BB11" s="586" t="s">
        <v>1086</v>
      </c>
      <c r="BC11" s="586" t="s">
        <v>1087</v>
      </c>
    </row>
    <row r="12" spans="1:55" ht="5.25" customHeight="1">
      <c r="A12" s="592"/>
      <c r="B12" s="592"/>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row>
    <row r="13" spans="1:55" ht="15" customHeight="1">
      <c r="A13" s="2054" t="s">
        <v>1081</v>
      </c>
      <c r="B13" s="2055"/>
      <c r="C13" s="2055"/>
      <c r="D13" s="2055"/>
      <c r="E13" s="2055"/>
      <c r="F13" s="2055"/>
      <c r="G13" s="2100" t="s">
        <v>1151</v>
      </c>
      <c r="H13" s="2100"/>
      <c r="I13" s="2100"/>
      <c r="J13" s="2100"/>
      <c r="K13" s="2100"/>
      <c r="L13" s="2100"/>
      <c r="M13" s="2100"/>
      <c r="N13" s="2100"/>
      <c r="O13" s="2055" t="s">
        <v>1083</v>
      </c>
      <c r="P13" s="2055"/>
      <c r="Q13" s="2055"/>
      <c r="R13" s="2055"/>
      <c r="S13" s="2055"/>
      <c r="T13" s="2055"/>
      <c r="U13" s="2055"/>
      <c r="V13" s="2055"/>
      <c r="W13" s="2055"/>
      <c r="X13" s="2055"/>
      <c r="Y13" s="2055"/>
      <c r="Z13" s="2055"/>
      <c r="AA13" s="2055"/>
      <c r="AB13" s="2055"/>
      <c r="AC13" s="2055"/>
      <c r="AD13" s="2055" t="s">
        <v>1084</v>
      </c>
      <c r="AE13" s="2055"/>
      <c r="AF13" s="2055"/>
      <c r="AG13" s="2055"/>
      <c r="AH13" s="2055"/>
      <c r="AI13" s="2055"/>
      <c r="AJ13" s="2055"/>
      <c r="AK13" s="2055"/>
      <c r="AL13" s="2055"/>
      <c r="AM13" s="2055"/>
    </row>
    <row r="14" spans="1:55" ht="15" customHeight="1">
      <c r="A14" s="2055"/>
      <c r="B14" s="2055"/>
      <c r="C14" s="2055"/>
      <c r="D14" s="2055"/>
      <c r="E14" s="2055"/>
      <c r="F14" s="2055"/>
      <c r="G14" s="2057"/>
      <c r="H14" s="2057"/>
      <c r="I14" s="2057"/>
      <c r="J14" s="2057"/>
      <c r="K14" s="2057"/>
      <c r="L14" s="2055" t="s">
        <v>1085</v>
      </c>
      <c r="M14" s="2055"/>
      <c r="N14" s="2055"/>
      <c r="O14" s="2058" t="s">
        <v>1086</v>
      </c>
      <c r="P14" s="2058"/>
      <c r="Q14" s="2058"/>
      <c r="R14" s="2058" t="s">
        <v>1087</v>
      </c>
      <c r="S14" s="2058"/>
      <c r="T14" s="2058"/>
      <c r="U14" s="2055" t="s">
        <v>1088</v>
      </c>
      <c r="V14" s="2055"/>
      <c r="W14" s="2055"/>
      <c r="X14" s="2055"/>
      <c r="Y14" s="2055"/>
      <c r="Z14" s="2055"/>
      <c r="AA14" s="2055"/>
      <c r="AB14" s="2055"/>
      <c r="AC14" s="2055" t="s">
        <v>1089</v>
      </c>
      <c r="AD14" s="2099" t="s">
        <v>1095</v>
      </c>
      <c r="AE14" s="2099"/>
      <c r="AF14" s="2099"/>
      <c r="AG14" s="2099"/>
      <c r="AH14" s="2099"/>
      <c r="AI14" s="2099"/>
      <c r="AJ14" s="2099"/>
      <c r="AK14" s="2099"/>
      <c r="AL14" s="2099"/>
      <c r="AM14" s="2099"/>
    </row>
    <row r="15" spans="1:55" ht="15" customHeight="1">
      <c r="A15" s="2055"/>
      <c r="B15" s="2055"/>
      <c r="C15" s="2055"/>
      <c r="D15" s="2055"/>
      <c r="E15" s="2055"/>
      <c r="F15" s="2055"/>
      <c r="G15" s="2053"/>
      <c r="H15" s="2053"/>
      <c r="I15" s="2053"/>
      <c r="J15" s="2053"/>
      <c r="K15" s="2053"/>
      <c r="L15" s="2055"/>
      <c r="M15" s="2055"/>
      <c r="N15" s="2055"/>
      <c r="O15" s="2058"/>
      <c r="P15" s="2058"/>
      <c r="Q15" s="2058"/>
      <c r="R15" s="2058"/>
      <c r="S15" s="2058"/>
      <c r="T15" s="2058"/>
      <c r="U15" s="2055"/>
      <c r="V15" s="2055"/>
      <c r="W15" s="2055"/>
      <c r="X15" s="2055"/>
      <c r="Y15" s="2055"/>
      <c r="Z15" s="2055"/>
      <c r="AA15" s="2055"/>
      <c r="AB15" s="2055"/>
      <c r="AC15" s="2055"/>
      <c r="AD15" s="2099"/>
      <c r="AE15" s="2099"/>
      <c r="AF15" s="2099"/>
      <c r="AG15" s="2099"/>
      <c r="AH15" s="2099"/>
      <c r="AI15" s="2099"/>
      <c r="AJ15" s="2099"/>
      <c r="AK15" s="2099"/>
      <c r="AL15" s="2099"/>
      <c r="AM15" s="2099"/>
    </row>
    <row r="16" spans="1:55" ht="15" customHeight="1">
      <c r="A16" s="2055"/>
      <c r="B16" s="2055"/>
      <c r="C16" s="2055"/>
      <c r="D16" s="2055"/>
      <c r="E16" s="2055"/>
      <c r="F16" s="2055"/>
      <c r="G16" s="2057"/>
      <c r="H16" s="2057"/>
      <c r="I16" s="2057"/>
      <c r="J16" s="2057"/>
      <c r="K16" s="2057"/>
      <c r="L16" s="2055" t="s">
        <v>1085</v>
      </c>
      <c r="M16" s="2055"/>
      <c r="N16" s="2055"/>
      <c r="O16" s="2058" t="s">
        <v>1086</v>
      </c>
      <c r="P16" s="2058"/>
      <c r="Q16" s="2058"/>
      <c r="R16" s="2058" t="s">
        <v>1087</v>
      </c>
      <c r="S16" s="2058"/>
      <c r="T16" s="2058"/>
      <c r="U16" s="2055" t="s">
        <v>1088</v>
      </c>
      <c r="V16" s="2055"/>
      <c r="W16" s="2055"/>
      <c r="X16" s="2055"/>
      <c r="Y16" s="2055"/>
      <c r="Z16" s="2055"/>
      <c r="AA16" s="2055"/>
      <c r="AB16" s="2055"/>
      <c r="AC16" s="2055" t="s">
        <v>1089</v>
      </c>
      <c r="AD16" s="2099" t="s">
        <v>1095</v>
      </c>
      <c r="AE16" s="2099"/>
      <c r="AF16" s="2099"/>
      <c r="AG16" s="2099"/>
      <c r="AH16" s="2099"/>
      <c r="AI16" s="2099"/>
      <c r="AJ16" s="2099"/>
      <c r="AK16" s="2099"/>
      <c r="AL16" s="2099"/>
      <c r="AM16" s="2099"/>
    </row>
    <row r="17" spans="1:39" ht="15" customHeight="1">
      <c r="A17" s="2055"/>
      <c r="B17" s="2055"/>
      <c r="C17" s="2055"/>
      <c r="D17" s="2055"/>
      <c r="E17" s="2055"/>
      <c r="F17" s="2055"/>
      <c r="G17" s="2053"/>
      <c r="H17" s="2053"/>
      <c r="I17" s="2053"/>
      <c r="J17" s="2053"/>
      <c r="K17" s="2053"/>
      <c r="L17" s="2055"/>
      <c r="M17" s="2055"/>
      <c r="N17" s="2055"/>
      <c r="O17" s="2058"/>
      <c r="P17" s="2058"/>
      <c r="Q17" s="2058"/>
      <c r="R17" s="2058"/>
      <c r="S17" s="2058"/>
      <c r="T17" s="2058"/>
      <c r="U17" s="2055"/>
      <c r="V17" s="2055"/>
      <c r="W17" s="2055"/>
      <c r="X17" s="2055"/>
      <c r="Y17" s="2055"/>
      <c r="Z17" s="2055"/>
      <c r="AA17" s="2055"/>
      <c r="AB17" s="2055"/>
      <c r="AC17" s="2055"/>
      <c r="AD17" s="2099"/>
      <c r="AE17" s="2099"/>
      <c r="AF17" s="2099"/>
      <c r="AG17" s="2099"/>
      <c r="AH17" s="2099"/>
      <c r="AI17" s="2099"/>
      <c r="AJ17" s="2099"/>
      <c r="AK17" s="2099"/>
      <c r="AL17" s="2099"/>
      <c r="AM17" s="2099"/>
    </row>
    <row r="18" spans="1:39" ht="5.25" customHeight="1">
      <c r="A18" s="592"/>
      <c r="B18" s="592"/>
      <c r="C18" s="592"/>
      <c r="D18" s="592"/>
      <c r="E18" s="592"/>
      <c r="F18" s="592"/>
      <c r="G18" s="592"/>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row>
    <row r="19" spans="1:39" ht="16.5" customHeight="1">
      <c r="A19" s="2054" t="s">
        <v>1113</v>
      </c>
      <c r="B19" s="2055"/>
      <c r="C19" s="2055"/>
      <c r="D19" s="2055"/>
      <c r="E19" s="2055"/>
      <c r="F19" s="2055"/>
      <c r="G19" s="2054" t="s">
        <v>1114</v>
      </c>
      <c r="H19" s="2055"/>
      <c r="I19" s="2055"/>
      <c r="J19" s="2055"/>
      <c r="K19" s="2055" t="s">
        <v>1115</v>
      </c>
      <c r="L19" s="2055"/>
      <c r="M19" s="2055"/>
      <c r="N19" s="2055"/>
      <c r="O19" s="2055"/>
      <c r="P19" s="2055"/>
      <c r="Q19" s="2055"/>
      <c r="R19" s="2055"/>
      <c r="S19" s="2055"/>
      <c r="T19" s="2055"/>
      <c r="U19" s="2055" t="s">
        <v>1116</v>
      </c>
      <c r="V19" s="2055"/>
      <c r="W19" s="2055"/>
      <c r="X19" s="2055"/>
      <c r="Y19" s="2055"/>
      <c r="Z19" s="2055"/>
      <c r="AA19" s="2055"/>
      <c r="AB19" s="2055"/>
      <c r="AC19" s="2055"/>
      <c r="AD19" s="2055" t="s">
        <v>1117</v>
      </c>
      <c r="AE19" s="2055"/>
      <c r="AF19" s="2055"/>
      <c r="AG19" s="2055"/>
      <c r="AH19" s="2055"/>
      <c r="AI19" s="2055"/>
      <c r="AJ19" s="2055"/>
      <c r="AK19" s="2055"/>
      <c r="AL19" s="2055"/>
      <c r="AM19" s="2055"/>
    </row>
    <row r="20" spans="1:39" ht="16.5" customHeight="1">
      <c r="A20" s="2055"/>
      <c r="B20" s="2055"/>
      <c r="C20" s="2055"/>
      <c r="D20" s="2055"/>
      <c r="E20" s="2055"/>
      <c r="F20" s="2055"/>
      <c r="G20" s="2055"/>
      <c r="H20" s="2055"/>
      <c r="I20" s="2055"/>
      <c r="J20" s="2055"/>
      <c r="K20" s="2068" t="s">
        <v>1118</v>
      </c>
      <c r="L20" s="2068"/>
      <c r="M20" s="2068"/>
      <c r="N20" s="2068"/>
      <c r="O20" s="2068"/>
      <c r="P20" s="2068"/>
      <c r="Q20" s="2068"/>
      <c r="R20" s="2068"/>
      <c r="S20" s="2068"/>
      <c r="T20" s="2068"/>
      <c r="U20" s="2068" t="s">
        <v>1118</v>
      </c>
      <c r="V20" s="2068"/>
      <c r="W20" s="2068"/>
      <c r="X20" s="2068"/>
      <c r="Y20" s="2068"/>
      <c r="Z20" s="2068"/>
      <c r="AA20" s="2068"/>
      <c r="AB20" s="2068"/>
      <c r="AC20" s="2068"/>
      <c r="AD20" s="2068" t="s">
        <v>1118</v>
      </c>
      <c r="AE20" s="2068"/>
      <c r="AF20" s="2068"/>
      <c r="AG20" s="2068"/>
      <c r="AH20" s="2068"/>
      <c r="AI20" s="2068"/>
      <c r="AJ20" s="2068"/>
      <c r="AK20" s="2068"/>
      <c r="AL20" s="2068"/>
      <c r="AM20" s="2068"/>
    </row>
    <row r="21" spans="1:39" ht="16.5" customHeight="1">
      <c r="A21" s="2055"/>
      <c r="B21" s="2055"/>
      <c r="C21" s="2055"/>
      <c r="D21" s="2055"/>
      <c r="E21" s="2055"/>
      <c r="F21" s="2055"/>
      <c r="G21" s="2054" t="s">
        <v>1119</v>
      </c>
      <c r="H21" s="2055"/>
      <c r="I21" s="2055"/>
      <c r="J21" s="2055"/>
      <c r="K21" s="2101" t="s">
        <v>1121</v>
      </c>
      <c r="L21" s="2102"/>
      <c r="M21" s="2102"/>
      <c r="N21" s="2102"/>
      <c r="O21" s="2102"/>
      <c r="P21" s="2102"/>
      <c r="Q21" s="2102"/>
      <c r="R21" s="2102"/>
      <c r="S21" s="2102"/>
      <c r="T21" s="2103"/>
      <c r="U21" s="2055" t="s">
        <v>1115</v>
      </c>
      <c r="V21" s="2055"/>
      <c r="W21" s="2055"/>
      <c r="X21" s="2055"/>
      <c r="Y21" s="2055"/>
      <c r="Z21" s="2055"/>
      <c r="AA21" s="2055" t="s">
        <v>1116</v>
      </c>
      <c r="AB21" s="2055"/>
      <c r="AC21" s="2055"/>
      <c r="AD21" s="2055"/>
      <c r="AE21" s="2055"/>
      <c r="AF21" s="2055"/>
      <c r="AG21" s="2055" t="s">
        <v>1117</v>
      </c>
      <c r="AH21" s="2055"/>
      <c r="AI21" s="2055"/>
      <c r="AJ21" s="2055"/>
      <c r="AK21" s="2055"/>
      <c r="AL21" s="2055"/>
      <c r="AM21" s="2055"/>
    </row>
    <row r="22" spans="1:39" ht="16.5" customHeight="1">
      <c r="A22" s="2055"/>
      <c r="B22" s="2055"/>
      <c r="C22" s="2055"/>
      <c r="D22" s="2055"/>
      <c r="E22" s="2055"/>
      <c r="F22" s="2055"/>
      <c r="G22" s="2055"/>
      <c r="H22" s="2055"/>
      <c r="I22" s="2055"/>
      <c r="J22" s="2055"/>
      <c r="K22" s="2104"/>
      <c r="L22" s="2105"/>
      <c r="M22" s="2105"/>
      <c r="N22" s="2105"/>
      <c r="O22" s="2105"/>
      <c r="P22" s="2105"/>
      <c r="Q22" s="2105"/>
      <c r="R22" s="2105"/>
      <c r="S22" s="2105"/>
      <c r="T22" s="2106"/>
      <c r="U22" s="2070"/>
      <c r="V22" s="2070"/>
      <c r="W22" s="2070"/>
      <c r="X22" s="2070"/>
      <c r="Y22" s="2070"/>
      <c r="Z22" s="2070"/>
      <c r="AA22" s="2070"/>
      <c r="AB22" s="2070"/>
      <c r="AC22" s="2070"/>
      <c r="AD22" s="2070"/>
      <c r="AE22" s="2070"/>
      <c r="AF22" s="2070"/>
      <c r="AG22" s="2070"/>
      <c r="AH22" s="2070"/>
      <c r="AI22" s="2070"/>
      <c r="AJ22" s="2070"/>
      <c r="AK22" s="2070"/>
      <c r="AL22" s="2070"/>
      <c r="AM22" s="2070"/>
    </row>
    <row r="23" spans="1:39" ht="16.5" customHeight="1">
      <c r="A23" s="2055"/>
      <c r="B23" s="2055"/>
      <c r="C23" s="2055"/>
      <c r="D23" s="2055"/>
      <c r="E23" s="2055"/>
      <c r="F23" s="2055"/>
      <c r="G23" s="2055"/>
      <c r="H23" s="2055"/>
      <c r="I23" s="2055"/>
      <c r="J23" s="2055"/>
      <c r="K23" s="2104"/>
      <c r="L23" s="2105"/>
      <c r="M23" s="2105"/>
      <c r="N23" s="2105"/>
      <c r="O23" s="2105"/>
      <c r="P23" s="2105"/>
      <c r="Q23" s="2105"/>
      <c r="R23" s="2105"/>
      <c r="S23" s="2105"/>
      <c r="T23" s="2106"/>
      <c r="U23" s="2070"/>
      <c r="V23" s="2070"/>
      <c r="W23" s="2070"/>
      <c r="X23" s="2070"/>
      <c r="Y23" s="2070"/>
      <c r="Z23" s="2070"/>
      <c r="AA23" s="2070"/>
      <c r="AB23" s="2070"/>
      <c r="AC23" s="2070"/>
      <c r="AD23" s="2070"/>
      <c r="AE23" s="2070"/>
      <c r="AF23" s="2070"/>
      <c r="AG23" s="2070"/>
      <c r="AH23" s="2070"/>
      <c r="AI23" s="2070"/>
      <c r="AJ23" s="2070"/>
      <c r="AK23" s="2070"/>
      <c r="AL23" s="2070"/>
      <c r="AM23" s="2070"/>
    </row>
    <row r="24" spans="1:39" ht="5.25" customHeight="1">
      <c r="A24" s="592"/>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row>
    <row r="25" spans="1:39" ht="15" customHeight="1">
      <c r="A25" s="2055" t="s">
        <v>1152</v>
      </c>
      <c r="B25" s="2055"/>
      <c r="C25" s="2055"/>
      <c r="D25" s="2055"/>
      <c r="E25" s="2055"/>
      <c r="F25" s="2055"/>
      <c r="G25" s="2059"/>
      <c r="H25" s="2060"/>
      <c r="I25" s="2060"/>
      <c r="J25" s="2060"/>
      <c r="K25" s="2060"/>
      <c r="L25" s="2060"/>
      <c r="M25" s="2060"/>
      <c r="N25" s="2060"/>
      <c r="O25" s="2060"/>
      <c r="P25" s="2060"/>
      <c r="Q25" s="2060"/>
      <c r="R25" s="2060"/>
      <c r="S25" s="2082"/>
      <c r="T25" s="593"/>
      <c r="U25" s="2055" t="s">
        <v>1153</v>
      </c>
      <c r="V25" s="2055"/>
      <c r="W25" s="2055"/>
      <c r="X25" s="2055"/>
      <c r="Y25" s="2055"/>
      <c r="Z25" s="2055"/>
      <c r="AA25" s="2055"/>
      <c r="AB25" s="2055"/>
      <c r="AC25" s="2055"/>
      <c r="AD25" s="2055"/>
      <c r="AE25" s="2055"/>
      <c r="AF25" s="2055"/>
      <c r="AG25" s="2055"/>
      <c r="AH25" s="2055"/>
      <c r="AI25" s="2055"/>
      <c r="AJ25" s="2055"/>
      <c r="AK25" s="2055"/>
      <c r="AL25" s="2055"/>
      <c r="AM25" s="2055"/>
    </row>
    <row r="26" spans="1:39" ht="15" customHeight="1">
      <c r="A26" s="2071"/>
      <c r="B26" s="2055"/>
      <c r="C26" s="2055"/>
      <c r="D26" s="2055"/>
      <c r="E26" s="2055"/>
      <c r="F26" s="2055"/>
      <c r="G26" s="2063"/>
      <c r="H26" s="2064"/>
      <c r="I26" s="2064"/>
      <c r="J26" s="2064"/>
      <c r="K26" s="2064"/>
      <c r="L26" s="2064"/>
      <c r="M26" s="2064"/>
      <c r="N26" s="2064"/>
      <c r="O26" s="2064"/>
      <c r="P26" s="2064"/>
      <c r="Q26" s="2064"/>
      <c r="R26" s="2064"/>
      <c r="S26" s="2083"/>
      <c r="T26" s="593"/>
      <c r="U26" s="2055"/>
      <c r="V26" s="2055"/>
      <c r="W26" s="2055"/>
      <c r="X26" s="2055"/>
      <c r="Y26" s="2055"/>
      <c r="Z26" s="2055"/>
      <c r="AA26" s="2055"/>
      <c r="AB26" s="2055"/>
      <c r="AC26" s="2055"/>
      <c r="AD26" s="2055"/>
      <c r="AE26" s="2055"/>
      <c r="AF26" s="2055"/>
      <c r="AG26" s="2055"/>
      <c r="AH26" s="2055"/>
      <c r="AI26" s="2055"/>
      <c r="AJ26" s="2055"/>
      <c r="AK26" s="2055"/>
      <c r="AL26" s="2055"/>
      <c r="AM26" s="2055"/>
    </row>
    <row r="27" spans="1:39" ht="15" customHeight="1">
      <c r="A27" s="2073"/>
      <c r="B27" s="2054" t="s">
        <v>1154</v>
      </c>
      <c r="C27" s="2055"/>
      <c r="D27" s="2055"/>
      <c r="E27" s="2055"/>
      <c r="F27" s="2055"/>
      <c r="G27" s="2059"/>
      <c r="H27" s="2060"/>
      <c r="I27" s="2060"/>
      <c r="J27" s="2060"/>
      <c r="K27" s="2060"/>
      <c r="L27" s="2060"/>
      <c r="M27" s="2060"/>
      <c r="N27" s="2060"/>
      <c r="O27" s="2060"/>
      <c r="P27" s="2060"/>
      <c r="Q27" s="2060"/>
      <c r="R27" s="2060"/>
      <c r="S27" s="2082"/>
      <c r="T27" s="593"/>
      <c r="U27" s="2055" t="s">
        <v>1155</v>
      </c>
      <c r="V27" s="2055"/>
      <c r="W27" s="2055"/>
      <c r="X27" s="2055"/>
      <c r="Y27" s="2055"/>
      <c r="Z27" s="2055"/>
      <c r="AA27" s="2055"/>
      <c r="AB27" s="2055"/>
      <c r="AC27" s="2055"/>
      <c r="AD27" s="2055"/>
      <c r="AE27" s="2055"/>
      <c r="AF27" s="2055"/>
      <c r="AG27" s="2055"/>
      <c r="AH27" s="2055"/>
      <c r="AI27" s="2055"/>
      <c r="AJ27" s="2055"/>
      <c r="AK27" s="2055"/>
      <c r="AL27" s="2055"/>
      <c r="AM27" s="2055"/>
    </row>
    <row r="28" spans="1:39" ht="15" customHeight="1">
      <c r="A28" s="2055"/>
      <c r="B28" s="2055"/>
      <c r="C28" s="2055"/>
      <c r="D28" s="2055"/>
      <c r="E28" s="2055"/>
      <c r="F28" s="2055"/>
      <c r="G28" s="2063"/>
      <c r="H28" s="2064"/>
      <c r="I28" s="2064"/>
      <c r="J28" s="2064"/>
      <c r="K28" s="2064"/>
      <c r="L28" s="2064"/>
      <c r="M28" s="2064"/>
      <c r="N28" s="2064"/>
      <c r="O28" s="2064"/>
      <c r="P28" s="2064"/>
      <c r="Q28" s="2064"/>
      <c r="R28" s="2064"/>
      <c r="S28" s="2083"/>
      <c r="T28" s="593"/>
      <c r="U28" s="2055"/>
      <c r="V28" s="2055"/>
      <c r="W28" s="2055"/>
      <c r="X28" s="2055"/>
      <c r="Y28" s="2055"/>
      <c r="Z28" s="2055"/>
      <c r="AA28" s="2055"/>
      <c r="AB28" s="2055"/>
      <c r="AC28" s="2055"/>
      <c r="AD28" s="2055"/>
      <c r="AE28" s="2055"/>
      <c r="AF28" s="2055"/>
      <c r="AG28" s="2055"/>
      <c r="AH28" s="2055"/>
      <c r="AI28" s="2055"/>
      <c r="AJ28" s="2055"/>
      <c r="AK28" s="2055"/>
      <c r="AL28" s="2055"/>
      <c r="AM28" s="2055"/>
    </row>
    <row r="29" spans="1:39" ht="15" customHeight="1">
      <c r="A29" s="2055" t="s">
        <v>1127</v>
      </c>
      <c r="B29" s="2055"/>
      <c r="C29" s="2055"/>
      <c r="D29" s="2055"/>
      <c r="E29" s="2055"/>
      <c r="F29" s="2055"/>
      <c r="G29" s="2054" t="s">
        <v>1125</v>
      </c>
      <c r="H29" s="2055"/>
      <c r="I29" s="2055"/>
      <c r="J29" s="2055"/>
      <c r="K29" s="2059"/>
      <c r="L29" s="2060"/>
      <c r="M29" s="2060"/>
      <c r="N29" s="2060"/>
      <c r="O29" s="2060"/>
      <c r="P29" s="2060"/>
      <c r="Q29" s="2060"/>
      <c r="R29" s="2060"/>
      <c r="S29" s="2082"/>
      <c r="T29" s="593"/>
      <c r="U29" s="2055" t="s">
        <v>1156</v>
      </c>
      <c r="V29" s="2055"/>
      <c r="W29" s="2055"/>
      <c r="X29" s="2055"/>
      <c r="Y29" s="2055"/>
      <c r="Z29" s="2055"/>
      <c r="AA29" s="2055"/>
      <c r="AB29" s="2055"/>
      <c r="AC29" s="2055"/>
      <c r="AD29" s="2055"/>
      <c r="AE29" s="2055"/>
      <c r="AF29" s="2055"/>
      <c r="AG29" s="2055"/>
      <c r="AH29" s="2055"/>
      <c r="AI29" s="2055"/>
      <c r="AJ29" s="2055"/>
      <c r="AK29" s="2055"/>
      <c r="AL29" s="2055"/>
      <c r="AM29" s="2055"/>
    </row>
    <row r="30" spans="1:39" ht="15" customHeight="1">
      <c r="A30" s="2071"/>
      <c r="B30" s="2055"/>
      <c r="C30" s="2055"/>
      <c r="D30" s="2055"/>
      <c r="E30" s="2055"/>
      <c r="F30" s="2055"/>
      <c r="G30" s="2055"/>
      <c r="H30" s="2055"/>
      <c r="I30" s="2055"/>
      <c r="J30" s="2055"/>
      <c r="K30" s="2063"/>
      <c r="L30" s="2064"/>
      <c r="M30" s="2064"/>
      <c r="N30" s="2064"/>
      <c r="O30" s="2064"/>
      <c r="P30" s="2064"/>
      <c r="Q30" s="2064"/>
      <c r="R30" s="2064"/>
      <c r="S30" s="2083"/>
      <c r="T30" s="593"/>
      <c r="U30" s="2055"/>
      <c r="V30" s="2055"/>
      <c r="W30" s="2055"/>
      <c r="X30" s="2055"/>
      <c r="Y30" s="2055"/>
      <c r="Z30" s="2055"/>
      <c r="AA30" s="2055"/>
      <c r="AB30" s="2055"/>
      <c r="AC30" s="2055"/>
      <c r="AD30" s="2055"/>
      <c r="AE30" s="2055"/>
      <c r="AF30" s="2055"/>
      <c r="AG30" s="2055"/>
      <c r="AH30" s="2055"/>
      <c r="AI30" s="2055"/>
      <c r="AJ30" s="2055"/>
      <c r="AK30" s="2055"/>
      <c r="AL30" s="2055"/>
      <c r="AM30" s="2055"/>
    </row>
    <row r="31" spans="1:39" ht="15" customHeight="1">
      <c r="A31" s="2073"/>
      <c r="B31" s="2055" t="s">
        <v>1126</v>
      </c>
      <c r="C31" s="2055"/>
      <c r="D31" s="2055"/>
      <c r="E31" s="2055"/>
      <c r="F31" s="2055"/>
      <c r="G31" s="2059"/>
      <c r="H31" s="2060"/>
      <c r="I31" s="2060"/>
      <c r="J31" s="2060"/>
      <c r="K31" s="2060"/>
      <c r="L31" s="2060"/>
      <c r="M31" s="2060"/>
      <c r="N31" s="2060"/>
      <c r="O31" s="2060"/>
      <c r="P31" s="2060"/>
      <c r="Q31" s="2060"/>
      <c r="R31" s="2060"/>
      <c r="S31" s="2082"/>
      <c r="T31" s="593"/>
      <c r="U31" s="2055" t="s">
        <v>1157</v>
      </c>
      <c r="V31" s="2055"/>
      <c r="W31" s="2055"/>
      <c r="X31" s="2055"/>
      <c r="Y31" s="2055"/>
      <c r="Z31" s="2055"/>
      <c r="AA31" s="2055"/>
      <c r="AB31" s="2055"/>
      <c r="AC31" s="2055"/>
      <c r="AD31" s="2055"/>
      <c r="AE31" s="2055"/>
      <c r="AF31" s="2055"/>
      <c r="AG31" s="2055"/>
      <c r="AH31" s="2055"/>
      <c r="AI31" s="2055"/>
      <c r="AJ31" s="2055"/>
      <c r="AK31" s="2055"/>
      <c r="AL31" s="2055"/>
      <c r="AM31" s="2055"/>
    </row>
    <row r="32" spans="1:39" ht="15" customHeight="1">
      <c r="A32" s="2055"/>
      <c r="B32" s="2055"/>
      <c r="C32" s="2055"/>
      <c r="D32" s="2055"/>
      <c r="E32" s="2055"/>
      <c r="F32" s="2055"/>
      <c r="G32" s="2063"/>
      <c r="H32" s="2064"/>
      <c r="I32" s="2064"/>
      <c r="J32" s="2064"/>
      <c r="K32" s="2064"/>
      <c r="L32" s="2064"/>
      <c r="M32" s="2064"/>
      <c r="N32" s="2064"/>
      <c r="O32" s="2064"/>
      <c r="P32" s="2064"/>
      <c r="Q32" s="2064"/>
      <c r="R32" s="2064"/>
      <c r="S32" s="2083"/>
      <c r="T32" s="593"/>
      <c r="U32" s="2071"/>
      <c r="V32" s="2055"/>
      <c r="W32" s="2055"/>
      <c r="X32" s="2055"/>
      <c r="Y32" s="2055"/>
      <c r="Z32" s="2055"/>
      <c r="AA32" s="2055"/>
      <c r="AB32" s="2055"/>
      <c r="AC32" s="2055"/>
      <c r="AD32" s="2055"/>
      <c r="AE32" s="2055"/>
      <c r="AF32" s="2055"/>
      <c r="AG32" s="2055"/>
      <c r="AH32" s="2055"/>
      <c r="AI32" s="2055"/>
      <c r="AJ32" s="2055"/>
      <c r="AK32" s="2055"/>
      <c r="AL32" s="2055"/>
      <c r="AM32" s="2055"/>
    </row>
    <row r="33" spans="1:55" ht="15" customHeight="1">
      <c r="A33" s="592"/>
      <c r="B33" s="592"/>
      <c r="C33" s="592"/>
      <c r="D33" s="592"/>
      <c r="E33" s="592"/>
      <c r="F33" s="592"/>
      <c r="G33" s="592"/>
      <c r="H33" s="592"/>
      <c r="I33" s="592"/>
      <c r="J33" s="592"/>
      <c r="K33" s="592"/>
      <c r="L33" s="592"/>
      <c r="M33" s="592"/>
      <c r="N33" s="592"/>
      <c r="O33" s="592"/>
      <c r="P33" s="592"/>
      <c r="Q33" s="592"/>
      <c r="R33" s="592"/>
      <c r="S33" s="592"/>
      <c r="T33" s="592"/>
      <c r="U33" s="2073"/>
      <c r="V33" s="2055" t="s">
        <v>1126</v>
      </c>
      <c r="W33" s="2055"/>
      <c r="X33" s="2055"/>
      <c r="Y33" s="2055"/>
      <c r="Z33" s="2055"/>
      <c r="AA33" s="2055"/>
      <c r="AB33" s="2055"/>
      <c r="AC33" s="2055"/>
      <c r="AD33" s="2055"/>
      <c r="AE33" s="2055"/>
      <c r="AF33" s="2055"/>
      <c r="AG33" s="2055"/>
      <c r="AH33" s="2055"/>
      <c r="AI33" s="2055"/>
      <c r="AJ33" s="2055"/>
      <c r="AK33" s="2055"/>
      <c r="AL33" s="2055"/>
      <c r="AM33" s="2055"/>
    </row>
    <row r="34" spans="1:55" ht="15" customHeight="1">
      <c r="A34" s="592"/>
      <c r="B34" s="592"/>
      <c r="C34" s="592"/>
      <c r="D34" s="592"/>
      <c r="E34" s="592"/>
      <c r="F34" s="592"/>
      <c r="G34" s="592"/>
      <c r="H34" s="592"/>
      <c r="I34" s="592"/>
      <c r="J34" s="592"/>
      <c r="K34" s="592"/>
      <c r="L34" s="592"/>
      <c r="M34" s="592"/>
      <c r="N34" s="592"/>
      <c r="O34" s="592"/>
      <c r="P34" s="592"/>
      <c r="Q34" s="592"/>
      <c r="R34" s="592"/>
      <c r="S34" s="592"/>
      <c r="T34" s="592"/>
      <c r="U34" s="2055"/>
      <c r="V34" s="2055"/>
      <c r="W34" s="2055"/>
      <c r="X34" s="2055"/>
      <c r="Y34" s="2055"/>
      <c r="Z34" s="2055"/>
      <c r="AA34" s="2055"/>
      <c r="AB34" s="2055"/>
      <c r="AC34" s="2055"/>
      <c r="AD34" s="2055"/>
      <c r="AE34" s="2055"/>
      <c r="AF34" s="2055"/>
      <c r="AG34" s="2055"/>
      <c r="AH34" s="2055"/>
      <c r="AI34" s="2055"/>
      <c r="AJ34" s="2055"/>
      <c r="AK34" s="2055"/>
      <c r="AL34" s="2055"/>
      <c r="AM34" s="2055"/>
    </row>
    <row r="35" spans="1:55" ht="15" customHeight="1">
      <c r="A35" s="592"/>
      <c r="B35" s="592"/>
      <c r="C35" s="592"/>
      <c r="D35" s="592"/>
      <c r="E35" s="592"/>
      <c r="F35" s="592"/>
      <c r="G35" s="592"/>
      <c r="H35" s="592"/>
      <c r="I35" s="592"/>
      <c r="J35" s="592"/>
      <c r="K35" s="592"/>
      <c r="L35" s="592"/>
      <c r="M35" s="592"/>
      <c r="N35" s="592"/>
      <c r="O35" s="592"/>
      <c r="P35" s="592"/>
      <c r="Q35" s="592"/>
      <c r="R35" s="592"/>
      <c r="S35" s="592"/>
      <c r="T35" s="592"/>
      <c r="U35" s="2055"/>
      <c r="V35" s="2055" t="s">
        <v>1158</v>
      </c>
      <c r="W35" s="2055"/>
      <c r="X35" s="2055"/>
      <c r="Y35" s="2055"/>
      <c r="Z35" s="2055"/>
      <c r="AA35" s="2055"/>
      <c r="AB35" s="2055"/>
      <c r="AC35" s="2055"/>
      <c r="AD35" s="2055"/>
      <c r="AE35" s="2055"/>
      <c r="AF35" s="2055"/>
      <c r="AG35" s="2055"/>
      <c r="AH35" s="2055"/>
      <c r="AI35" s="2055"/>
      <c r="AJ35" s="2055"/>
      <c r="AK35" s="2055"/>
      <c r="AL35" s="2055"/>
      <c r="AM35" s="2055"/>
    </row>
    <row r="36" spans="1:55" ht="15" customHeight="1">
      <c r="A36" s="592"/>
      <c r="B36" s="592"/>
      <c r="C36" s="592"/>
      <c r="D36" s="592"/>
      <c r="E36" s="592"/>
      <c r="F36" s="592"/>
      <c r="G36" s="592"/>
      <c r="H36" s="592"/>
      <c r="I36" s="592"/>
      <c r="J36" s="592"/>
      <c r="K36" s="592"/>
      <c r="L36" s="592"/>
      <c r="M36" s="592"/>
      <c r="N36" s="592"/>
      <c r="O36" s="592"/>
      <c r="P36" s="592"/>
      <c r="Q36" s="592"/>
      <c r="R36" s="592"/>
      <c r="S36" s="592"/>
      <c r="T36" s="592"/>
      <c r="U36" s="2055"/>
      <c r="V36" s="2055"/>
      <c r="W36" s="2055"/>
      <c r="X36" s="2055"/>
      <c r="Y36" s="2055"/>
      <c r="Z36" s="2055"/>
      <c r="AA36" s="2055"/>
      <c r="AB36" s="2055"/>
      <c r="AC36" s="2055"/>
      <c r="AD36" s="2055"/>
      <c r="AE36" s="2055"/>
      <c r="AF36" s="2055"/>
      <c r="AG36" s="2055"/>
      <c r="AH36" s="2055"/>
      <c r="AI36" s="2055"/>
      <c r="AJ36" s="2055"/>
      <c r="AK36" s="2055"/>
      <c r="AL36" s="2055"/>
      <c r="AM36" s="2055"/>
    </row>
    <row r="37" spans="1:55" ht="5.25" customHeight="1">
      <c r="A37" s="592"/>
      <c r="B37" s="592"/>
      <c r="C37" s="592"/>
      <c r="D37" s="592"/>
      <c r="E37" s="592"/>
      <c r="F37" s="592"/>
      <c r="G37" s="592"/>
      <c r="H37" s="592"/>
      <c r="I37" s="592"/>
      <c r="J37" s="592"/>
      <c r="K37" s="592"/>
      <c r="L37" s="592"/>
      <c r="M37" s="592"/>
      <c r="N37" s="592"/>
      <c r="O37" s="592"/>
      <c r="P37" s="592"/>
      <c r="Q37" s="592"/>
      <c r="R37" s="592"/>
      <c r="S37" s="592"/>
      <c r="T37" s="592"/>
      <c r="U37" s="588"/>
      <c r="V37" s="592"/>
      <c r="W37" s="592"/>
      <c r="X37" s="592"/>
      <c r="Y37" s="592"/>
      <c r="Z37" s="592"/>
      <c r="AA37" s="592"/>
      <c r="AB37" s="592"/>
      <c r="AC37" s="592"/>
      <c r="AD37" s="592"/>
      <c r="AE37" s="592"/>
      <c r="AF37" s="592"/>
      <c r="AG37" s="592"/>
      <c r="AH37" s="592"/>
      <c r="AI37" s="592"/>
      <c r="AJ37" s="592"/>
      <c r="AK37" s="592"/>
      <c r="AL37" s="592"/>
      <c r="AM37" s="592"/>
    </row>
    <row r="38" spans="1:55" ht="15" customHeight="1">
      <c r="A38" s="2054" t="s">
        <v>1132</v>
      </c>
      <c r="B38" s="2054"/>
      <c r="C38" s="2054"/>
      <c r="D38" s="2054"/>
      <c r="E38" s="2054"/>
      <c r="F38" s="2054"/>
      <c r="G38" s="2054"/>
      <c r="H38" s="2054"/>
      <c r="I38" s="2074" t="s">
        <v>1133</v>
      </c>
      <c r="J38" s="2074"/>
      <c r="K38" s="2074"/>
      <c r="L38" s="2074"/>
      <c r="M38" s="2074"/>
      <c r="N38" s="2054" t="s">
        <v>1134</v>
      </c>
      <c r="O38" s="2054"/>
      <c r="P38" s="2054"/>
      <c r="Q38" s="2054"/>
      <c r="R38" s="2054"/>
      <c r="S38" s="2054"/>
      <c r="T38" s="2054"/>
      <c r="U38" s="2054"/>
      <c r="V38" s="2074" t="s">
        <v>1133</v>
      </c>
      <c r="W38" s="2074"/>
      <c r="X38" s="2074"/>
      <c r="Y38" s="2074"/>
      <c r="Z38" s="2074"/>
      <c r="AA38" s="2054" t="s">
        <v>1135</v>
      </c>
      <c r="AB38" s="2054"/>
      <c r="AC38" s="2054"/>
      <c r="AD38" s="2054"/>
      <c r="AE38" s="2054"/>
      <c r="AF38" s="2054"/>
      <c r="AG38" s="2054"/>
      <c r="AH38" s="2054"/>
      <c r="AI38" s="2074" t="s">
        <v>1133</v>
      </c>
      <c r="AJ38" s="2074"/>
      <c r="AK38" s="2074"/>
      <c r="AL38" s="2074"/>
      <c r="AM38" s="2074"/>
    </row>
    <row r="39" spans="1:55" ht="15" customHeight="1">
      <c r="A39" s="2054"/>
      <c r="B39" s="2054"/>
      <c r="C39" s="2054"/>
      <c r="D39" s="2054"/>
      <c r="E39" s="2054"/>
      <c r="F39" s="2054"/>
      <c r="G39" s="2054"/>
      <c r="H39" s="2054"/>
      <c r="I39" s="2074"/>
      <c r="J39" s="2074"/>
      <c r="K39" s="2074"/>
      <c r="L39" s="2074"/>
      <c r="M39" s="2074"/>
      <c r="N39" s="2054"/>
      <c r="O39" s="2054"/>
      <c r="P39" s="2054"/>
      <c r="Q39" s="2054"/>
      <c r="R39" s="2054"/>
      <c r="S39" s="2054"/>
      <c r="T39" s="2054"/>
      <c r="U39" s="2054"/>
      <c r="V39" s="2074"/>
      <c r="W39" s="2074"/>
      <c r="X39" s="2074"/>
      <c r="Y39" s="2074"/>
      <c r="Z39" s="2074"/>
      <c r="AA39" s="2054"/>
      <c r="AB39" s="2054"/>
      <c r="AC39" s="2054"/>
      <c r="AD39" s="2054"/>
      <c r="AE39" s="2054"/>
      <c r="AF39" s="2054"/>
      <c r="AG39" s="2054"/>
      <c r="AH39" s="2054"/>
      <c r="AI39" s="2074"/>
      <c r="AJ39" s="2074"/>
      <c r="AK39" s="2074"/>
      <c r="AL39" s="2074"/>
      <c r="AM39" s="2074"/>
    </row>
    <row r="40" spans="1:55" ht="15" customHeight="1">
      <c r="A40" s="592"/>
      <c r="B40" s="592"/>
      <c r="C40" s="592"/>
      <c r="D40" s="592"/>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row>
    <row r="41" spans="1:55" ht="15" customHeight="1">
      <c r="A41" s="592"/>
      <c r="B41" s="592"/>
      <c r="C41" s="592"/>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row>
    <row r="42" spans="1:55" ht="15" customHeight="1">
      <c r="A42" s="592"/>
      <c r="B42" s="592"/>
      <c r="C42" s="592"/>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row>
    <row r="43" spans="1:55" ht="15" customHeight="1">
      <c r="A43" s="584"/>
      <c r="B43" s="584"/>
      <c r="C43" s="584"/>
      <c r="D43" s="584"/>
      <c r="E43" s="584"/>
      <c r="F43" s="584"/>
      <c r="BB43" s="583" t="s">
        <v>1091</v>
      </c>
      <c r="BC43" s="583" t="s">
        <v>1092</v>
      </c>
    </row>
    <row r="53" spans="42:44">
      <c r="AP53" s="1351" t="s">
        <v>1137</v>
      </c>
      <c r="AQ53" s="1351"/>
      <c r="AR53" s="1351"/>
    </row>
    <row r="54" spans="42:44">
      <c r="AP54" s="1351"/>
      <c r="AQ54" s="1351"/>
      <c r="AR54" s="1351"/>
    </row>
  </sheetData>
  <mergeCells count="98">
    <mergeCell ref="AP53:AR54"/>
    <mergeCell ref="AN1:AO1"/>
    <mergeCell ref="AN2:AO2"/>
    <mergeCell ref="V38:Z39"/>
    <mergeCell ref="AA38:AH39"/>
    <mergeCell ref="AC16:AC17"/>
    <mergeCell ref="AD16:AM17"/>
    <mergeCell ref="AD19:AM19"/>
    <mergeCell ref="AD13:AM13"/>
    <mergeCell ref="A3:AM3"/>
    <mergeCell ref="A4:F4"/>
    <mergeCell ref="G4:W4"/>
    <mergeCell ref="X4:AC4"/>
    <mergeCell ref="AD4:AM4"/>
    <mergeCell ref="A25:F26"/>
    <mergeCell ref="U25:AA26"/>
    <mergeCell ref="AB25:AM26"/>
    <mergeCell ref="AI38:AM39"/>
    <mergeCell ref="A31:A32"/>
    <mergeCell ref="B31:F32"/>
    <mergeCell ref="G31:S32"/>
    <mergeCell ref="U31:AA32"/>
    <mergeCell ref="AB31:AM32"/>
    <mergeCell ref="U33:U36"/>
    <mergeCell ref="V33:AA34"/>
    <mergeCell ref="AB33:AM34"/>
    <mergeCell ref="V35:AA36"/>
    <mergeCell ref="AB35:AM36"/>
    <mergeCell ref="A38:H39"/>
    <mergeCell ref="A27:A28"/>
    <mergeCell ref="B27:F28"/>
    <mergeCell ref="G27:S28"/>
    <mergeCell ref="U27:AA28"/>
    <mergeCell ref="AB27:AM28"/>
    <mergeCell ref="A29:F30"/>
    <mergeCell ref="G29:J30"/>
    <mergeCell ref="K29:S30"/>
    <mergeCell ref="U29:AA30"/>
    <mergeCell ref="AB29:AM30"/>
    <mergeCell ref="I38:M39"/>
    <mergeCell ref="N38:U39"/>
    <mergeCell ref="U20:AC20"/>
    <mergeCell ref="AD20:AM20"/>
    <mergeCell ref="G21:J23"/>
    <mergeCell ref="K21:T21"/>
    <mergeCell ref="U21:Z21"/>
    <mergeCell ref="AA21:AF21"/>
    <mergeCell ref="AG21:AM21"/>
    <mergeCell ref="K22:T22"/>
    <mergeCell ref="U22:Z22"/>
    <mergeCell ref="AA22:AF22"/>
    <mergeCell ref="AG22:AM22"/>
    <mergeCell ref="K23:T23"/>
    <mergeCell ref="AG23:AM23"/>
    <mergeCell ref="G25:S26"/>
    <mergeCell ref="A13:F17"/>
    <mergeCell ref="G13:N13"/>
    <mergeCell ref="O13:AC13"/>
    <mergeCell ref="U14:U15"/>
    <mergeCell ref="V14:AB15"/>
    <mergeCell ref="A19:F23"/>
    <mergeCell ref="G19:J20"/>
    <mergeCell ref="K19:T19"/>
    <mergeCell ref="U19:AC19"/>
    <mergeCell ref="K20:T20"/>
    <mergeCell ref="U23:Z23"/>
    <mergeCell ref="AA23:AF23"/>
    <mergeCell ref="AB10:AM11"/>
    <mergeCell ref="O16:Q17"/>
    <mergeCell ref="R16:T17"/>
    <mergeCell ref="U16:U17"/>
    <mergeCell ref="G17:K17"/>
    <mergeCell ref="AC14:AC15"/>
    <mergeCell ref="AD14:AM15"/>
    <mergeCell ref="G15:K15"/>
    <mergeCell ref="V16:AB17"/>
    <mergeCell ref="G16:K16"/>
    <mergeCell ref="L16:N17"/>
    <mergeCell ref="G14:K14"/>
    <mergeCell ref="L14:N15"/>
    <mergeCell ref="O14:Q15"/>
    <mergeCell ref="R14:T15"/>
    <mergeCell ref="X6:Y6"/>
    <mergeCell ref="G11:I11"/>
    <mergeCell ref="J11:U11"/>
    <mergeCell ref="A7:F9"/>
    <mergeCell ref="G7:AM7"/>
    <mergeCell ref="G8:AM8"/>
    <mergeCell ref="G9:AM9"/>
    <mergeCell ref="A5:F6"/>
    <mergeCell ref="G5:AM5"/>
    <mergeCell ref="P6:Q6"/>
    <mergeCell ref="R6:S6"/>
    <mergeCell ref="U6:V6"/>
    <mergeCell ref="A10:F11"/>
    <mergeCell ref="G10:I10"/>
    <mergeCell ref="J10:U10"/>
    <mergeCell ref="V10:AA11"/>
  </mergeCells>
  <phoneticPr fontId="9"/>
  <conditionalFormatting sqref="G4:W4 AD4:AM4 G5:AM5 J10:U11 AB10:AM11 G14:K17 V14:AB17 AD14:AM17 K22:AM23 G25:S28 K29:S30 G31:S32 AB25:AM36 G7:AM9 O6:Z6">
    <cfRule type="cellIs" dxfId="110" priority="1" operator="equal">
      <formula>""</formula>
    </cfRule>
  </conditionalFormatting>
  <dataValidations count="2">
    <dataValidation type="list" allowBlank="1" showInputMessage="1" showErrorMessage="1" sqref="R14:T17" xr:uid="{00000000-0002-0000-1600-000000000000}">
      <formula1>$BC$8:$BC$11</formula1>
    </dataValidation>
    <dataValidation type="list" allowBlank="1" showInputMessage="1" showErrorMessage="1" sqref="O14:Q17" xr:uid="{00000000-0002-0000-1600-000001000000}">
      <formula1>$BB$8:$BB$11</formula1>
    </dataValidation>
  </dataValidations>
  <hyperlinks>
    <hyperlink ref="AN1" location="工事関係書類一覧表!A1" display="一覧表へ戻る" xr:uid="{4D2E669F-8001-430C-BE44-51BF551871ED}"/>
    <hyperlink ref="AN2" location="別記様式2!A77" display="記載例へ" xr:uid="{CAC17A63-C44B-4B79-BD98-8D6E94BA4C7B}"/>
    <hyperlink ref="AX3:AZ4" location="別記様式1!A100" display="記入例へ" xr:uid="{FB065397-35B9-4242-A4DD-E8355B392F38}"/>
    <hyperlink ref="AN2:AO2" location="別記様式2!A95" display="記載例へ" xr:uid="{70ED45D7-9C6B-4BFB-85F1-A078C20F5E14}"/>
    <hyperlink ref="AP53" location="工事関係書類一覧表!A1" display="一覧表へ戻る" xr:uid="{95E98529-926A-4DE4-A523-CF17AF2857F1}"/>
    <hyperlink ref="AP53:AR54" location="別記様式2!A1" display="様式へ" xr:uid="{F9872267-D927-4794-BD5E-83C009CA8501}"/>
    <hyperlink ref="AN1:AO1" location="工事関係書類一覧表!F42" display="一覧表へ戻る" xr:uid="{5666B509-813D-4E1B-A7C5-9CA6B55529C4}"/>
  </hyperlinks>
  <printOptions horizontalCentered="1"/>
  <pageMargins left="0.70866141732283472" right="0.62992125984251968" top="0.74803149606299213" bottom="0.6692913385826772" header="0.31496062992125984" footer="0.31496062992125984"/>
  <pageSetup paperSize="9" scale="105" orientation="portrait"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A1:AS65"/>
  <sheetViews>
    <sheetView showGridLines="0" view="pageBreakPreview" zoomScale="75" zoomScaleNormal="100" zoomScaleSheetLayoutView="75" workbookViewId="0">
      <selection activeCell="AJ4" sqref="AJ4:AK4"/>
    </sheetView>
  </sheetViews>
  <sheetFormatPr defaultRowHeight="10.5"/>
  <cols>
    <col min="1" max="1" width="3.25" style="342" customWidth="1"/>
    <col min="2" max="2" width="20.375" style="342" customWidth="1"/>
    <col min="3" max="3" width="15.75" style="342" customWidth="1"/>
    <col min="4" max="4" width="11.375" style="342" customWidth="1"/>
    <col min="5" max="6" width="2.75" style="342" customWidth="1"/>
    <col min="7" max="7" width="28" style="342" customWidth="1"/>
    <col min="8" max="9" width="2.625" style="342" customWidth="1"/>
    <col min="10" max="10" width="4.625" style="342" customWidth="1"/>
    <col min="11" max="11" width="3.875" style="342" customWidth="1"/>
    <col min="12" max="12" width="4.625" style="342" customWidth="1"/>
    <col min="13" max="13" width="5.625" style="342" customWidth="1"/>
    <col min="14" max="14" width="20.625" style="342" customWidth="1"/>
    <col min="15" max="16" width="2.625" style="342" customWidth="1"/>
    <col min="17" max="17" width="4.625" style="342" customWidth="1"/>
    <col min="18" max="18" width="3.875" style="342" customWidth="1"/>
    <col min="19" max="19" width="4.625" style="342" customWidth="1"/>
    <col min="20" max="20" width="5.625" style="342" customWidth="1"/>
    <col min="21" max="21" width="20.625" style="342" customWidth="1"/>
    <col min="22" max="23" width="2.625" style="342" customWidth="1"/>
    <col min="24" max="24" width="4.625" style="342" customWidth="1"/>
    <col min="25" max="25" width="3.875" style="342" customWidth="1"/>
    <col min="26" max="26" width="4.625" style="342" customWidth="1"/>
    <col min="27" max="27" width="5.625" style="342" customWidth="1"/>
    <col min="28" max="28" width="20.625" style="342" customWidth="1"/>
    <col min="29" max="30" width="2.625" style="342" customWidth="1"/>
    <col min="31" max="31" width="4.625" style="342" customWidth="1"/>
    <col min="32" max="32" width="3.875" style="342" customWidth="1"/>
    <col min="33" max="33" width="4.625" style="342" customWidth="1"/>
    <col min="34" max="34" width="5.625" style="342" customWidth="1"/>
    <col min="35" max="35" width="20.625" style="342" customWidth="1"/>
    <col min="36" max="261" width="9" style="342"/>
    <col min="262" max="262" width="5.375" style="342" customWidth="1"/>
    <col min="263" max="263" width="3.25" style="342" customWidth="1"/>
    <col min="264" max="264" width="20.375" style="342" customWidth="1"/>
    <col min="265" max="265" width="26.375" style="342" customWidth="1"/>
    <col min="266" max="266" width="4.875" style="342" customWidth="1"/>
    <col min="267" max="267" width="28" style="342" customWidth="1"/>
    <col min="268" max="269" width="4.625" style="342" customWidth="1"/>
    <col min="270" max="270" width="3.875" style="342" customWidth="1"/>
    <col min="271" max="271" width="4.625" style="342" customWidth="1"/>
    <col min="272" max="272" width="5.625" style="342" customWidth="1"/>
    <col min="273" max="273" width="20.625" style="342" customWidth="1"/>
    <col min="274" max="275" width="4.625" style="342" customWidth="1"/>
    <col min="276" max="276" width="3.875" style="342" customWidth="1"/>
    <col min="277" max="277" width="4.625" style="342" customWidth="1"/>
    <col min="278" max="278" width="5.625" style="342" customWidth="1"/>
    <col min="279" max="279" width="20.625" style="342" customWidth="1"/>
    <col min="280" max="281" width="4.625" style="342" customWidth="1"/>
    <col min="282" max="282" width="3.875" style="342" customWidth="1"/>
    <col min="283" max="283" width="4.625" style="342" customWidth="1"/>
    <col min="284" max="284" width="5.625" style="342" customWidth="1"/>
    <col min="285" max="285" width="20.625" style="342" customWidth="1"/>
    <col min="286" max="287" width="4.625" style="342" customWidth="1"/>
    <col min="288" max="288" width="3.875" style="342" customWidth="1"/>
    <col min="289" max="289" width="4.625" style="342" customWidth="1"/>
    <col min="290" max="290" width="5.625" style="342" customWidth="1"/>
    <col min="291" max="291" width="20.625" style="342" customWidth="1"/>
    <col min="292" max="517" width="9" style="342"/>
    <col min="518" max="518" width="5.375" style="342" customWidth="1"/>
    <col min="519" max="519" width="3.25" style="342" customWidth="1"/>
    <col min="520" max="520" width="20.375" style="342" customWidth="1"/>
    <col min="521" max="521" width="26.375" style="342" customWidth="1"/>
    <col min="522" max="522" width="4.875" style="342" customWidth="1"/>
    <col min="523" max="523" width="28" style="342" customWidth="1"/>
    <col min="524" max="525" width="4.625" style="342" customWidth="1"/>
    <col min="526" max="526" width="3.875" style="342" customWidth="1"/>
    <col min="527" max="527" width="4.625" style="342" customWidth="1"/>
    <col min="528" max="528" width="5.625" style="342" customWidth="1"/>
    <col min="529" max="529" width="20.625" style="342" customWidth="1"/>
    <col min="530" max="531" width="4.625" style="342" customWidth="1"/>
    <col min="532" max="532" width="3.875" style="342" customWidth="1"/>
    <col min="533" max="533" width="4.625" style="342" customWidth="1"/>
    <col min="534" max="534" width="5.625" style="342" customWidth="1"/>
    <col min="535" max="535" width="20.625" style="342" customWidth="1"/>
    <col min="536" max="537" width="4.625" style="342" customWidth="1"/>
    <col min="538" max="538" width="3.875" style="342" customWidth="1"/>
    <col min="539" max="539" width="4.625" style="342" customWidth="1"/>
    <col min="540" max="540" width="5.625" style="342" customWidth="1"/>
    <col min="541" max="541" width="20.625" style="342" customWidth="1"/>
    <col min="542" max="543" width="4.625" style="342" customWidth="1"/>
    <col min="544" max="544" width="3.875" style="342" customWidth="1"/>
    <col min="545" max="545" width="4.625" style="342" customWidth="1"/>
    <col min="546" max="546" width="5.625" style="342" customWidth="1"/>
    <col min="547" max="547" width="20.625" style="342" customWidth="1"/>
    <col min="548" max="773" width="9" style="342"/>
    <col min="774" max="774" width="5.375" style="342" customWidth="1"/>
    <col min="775" max="775" width="3.25" style="342" customWidth="1"/>
    <col min="776" max="776" width="20.375" style="342" customWidth="1"/>
    <col min="777" max="777" width="26.375" style="342" customWidth="1"/>
    <col min="778" max="778" width="4.875" style="342" customWidth="1"/>
    <col min="779" max="779" width="28" style="342" customWidth="1"/>
    <col min="780" max="781" width="4.625" style="342" customWidth="1"/>
    <col min="782" max="782" width="3.875" style="342" customWidth="1"/>
    <col min="783" max="783" width="4.625" style="342" customWidth="1"/>
    <col min="784" max="784" width="5.625" style="342" customWidth="1"/>
    <col min="785" max="785" width="20.625" style="342" customWidth="1"/>
    <col min="786" max="787" width="4.625" style="342" customWidth="1"/>
    <col min="788" max="788" width="3.875" style="342" customWidth="1"/>
    <col min="789" max="789" width="4.625" style="342" customWidth="1"/>
    <col min="790" max="790" width="5.625" style="342" customWidth="1"/>
    <col min="791" max="791" width="20.625" style="342" customWidth="1"/>
    <col min="792" max="793" width="4.625" style="342" customWidth="1"/>
    <col min="794" max="794" width="3.875" style="342" customWidth="1"/>
    <col min="795" max="795" width="4.625" style="342" customWidth="1"/>
    <col min="796" max="796" width="5.625" style="342" customWidth="1"/>
    <col min="797" max="797" width="20.625" style="342" customWidth="1"/>
    <col min="798" max="799" width="4.625" style="342" customWidth="1"/>
    <col min="800" max="800" width="3.875" style="342" customWidth="1"/>
    <col min="801" max="801" width="4.625" style="342" customWidth="1"/>
    <col min="802" max="802" width="5.625" style="342" customWidth="1"/>
    <col min="803" max="803" width="20.625" style="342" customWidth="1"/>
    <col min="804" max="1029" width="9" style="342"/>
    <col min="1030" max="1030" width="5.375" style="342" customWidth="1"/>
    <col min="1031" max="1031" width="3.25" style="342" customWidth="1"/>
    <col min="1032" max="1032" width="20.375" style="342" customWidth="1"/>
    <col min="1033" max="1033" width="26.375" style="342" customWidth="1"/>
    <col min="1034" max="1034" width="4.875" style="342" customWidth="1"/>
    <col min="1035" max="1035" width="28" style="342" customWidth="1"/>
    <col min="1036" max="1037" width="4.625" style="342" customWidth="1"/>
    <col min="1038" max="1038" width="3.875" style="342" customWidth="1"/>
    <col min="1039" max="1039" width="4.625" style="342" customWidth="1"/>
    <col min="1040" max="1040" width="5.625" style="342" customWidth="1"/>
    <col min="1041" max="1041" width="20.625" style="342" customWidth="1"/>
    <col min="1042" max="1043" width="4.625" style="342" customWidth="1"/>
    <col min="1044" max="1044" width="3.875" style="342" customWidth="1"/>
    <col min="1045" max="1045" width="4.625" style="342" customWidth="1"/>
    <col min="1046" max="1046" width="5.625" style="342" customWidth="1"/>
    <col min="1047" max="1047" width="20.625" style="342" customWidth="1"/>
    <col min="1048" max="1049" width="4.625" style="342" customWidth="1"/>
    <col min="1050" max="1050" width="3.875" style="342" customWidth="1"/>
    <col min="1051" max="1051" width="4.625" style="342" customWidth="1"/>
    <col min="1052" max="1052" width="5.625" style="342" customWidth="1"/>
    <col min="1053" max="1053" width="20.625" style="342" customWidth="1"/>
    <col min="1054" max="1055" width="4.625" style="342" customWidth="1"/>
    <col min="1056" max="1056" width="3.875" style="342" customWidth="1"/>
    <col min="1057" max="1057" width="4.625" style="342" customWidth="1"/>
    <col min="1058" max="1058" width="5.625" style="342" customWidth="1"/>
    <col min="1059" max="1059" width="20.625" style="342" customWidth="1"/>
    <col min="1060" max="1285" width="9" style="342"/>
    <col min="1286" max="1286" width="5.375" style="342" customWidth="1"/>
    <col min="1287" max="1287" width="3.25" style="342" customWidth="1"/>
    <col min="1288" max="1288" width="20.375" style="342" customWidth="1"/>
    <col min="1289" max="1289" width="26.375" style="342" customWidth="1"/>
    <col min="1290" max="1290" width="4.875" style="342" customWidth="1"/>
    <col min="1291" max="1291" width="28" style="342" customWidth="1"/>
    <col min="1292" max="1293" width="4.625" style="342" customWidth="1"/>
    <col min="1294" max="1294" width="3.875" style="342" customWidth="1"/>
    <col min="1295" max="1295" width="4.625" style="342" customWidth="1"/>
    <col min="1296" max="1296" width="5.625" style="342" customWidth="1"/>
    <col min="1297" max="1297" width="20.625" style="342" customWidth="1"/>
    <col min="1298" max="1299" width="4.625" style="342" customWidth="1"/>
    <col min="1300" max="1300" width="3.875" style="342" customWidth="1"/>
    <col min="1301" max="1301" width="4.625" style="342" customWidth="1"/>
    <col min="1302" max="1302" width="5.625" style="342" customWidth="1"/>
    <col min="1303" max="1303" width="20.625" style="342" customWidth="1"/>
    <col min="1304" max="1305" width="4.625" style="342" customWidth="1"/>
    <col min="1306" max="1306" width="3.875" style="342" customWidth="1"/>
    <col min="1307" max="1307" width="4.625" style="342" customWidth="1"/>
    <col min="1308" max="1308" width="5.625" style="342" customWidth="1"/>
    <col min="1309" max="1309" width="20.625" style="342" customWidth="1"/>
    <col min="1310" max="1311" width="4.625" style="342" customWidth="1"/>
    <col min="1312" max="1312" width="3.875" style="342" customWidth="1"/>
    <col min="1313" max="1313" width="4.625" style="342" customWidth="1"/>
    <col min="1314" max="1314" width="5.625" style="342" customWidth="1"/>
    <col min="1315" max="1315" width="20.625" style="342" customWidth="1"/>
    <col min="1316" max="1541" width="9" style="342"/>
    <col min="1542" max="1542" width="5.375" style="342" customWidth="1"/>
    <col min="1543" max="1543" width="3.25" style="342" customWidth="1"/>
    <col min="1544" max="1544" width="20.375" style="342" customWidth="1"/>
    <col min="1545" max="1545" width="26.375" style="342" customWidth="1"/>
    <col min="1546" max="1546" width="4.875" style="342" customWidth="1"/>
    <col min="1547" max="1547" width="28" style="342" customWidth="1"/>
    <col min="1548" max="1549" width="4.625" style="342" customWidth="1"/>
    <col min="1550" max="1550" width="3.875" style="342" customWidth="1"/>
    <col min="1551" max="1551" width="4.625" style="342" customWidth="1"/>
    <col min="1552" max="1552" width="5.625" style="342" customWidth="1"/>
    <col min="1553" max="1553" width="20.625" style="342" customWidth="1"/>
    <col min="1554" max="1555" width="4.625" style="342" customWidth="1"/>
    <col min="1556" max="1556" width="3.875" style="342" customWidth="1"/>
    <col min="1557" max="1557" width="4.625" style="342" customWidth="1"/>
    <col min="1558" max="1558" width="5.625" style="342" customWidth="1"/>
    <col min="1559" max="1559" width="20.625" style="342" customWidth="1"/>
    <col min="1560" max="1561" width="4.625" style="342" customWidth="1"/>
    <col min="1562" max="1562" width="3.875" style="342" customWidth="1"/>
    <col min="1563" max="1563" width="4.625" style="342" customWidth="1"/>
    <col min="1564" max="1564" width="5.625" style="342" customWidth="1"/>
    <col min="1565" max="1565" width="20.625" style="342" customWidth="1"/>
    <col min="1566" max="1567" width="4.625" style="342" customWidth="1"/>
    <col min="1568" max="1568" width="3.875" style="342" customWidth="1"/>
    <col min="1569" max="1569" width="4.625" style="342" customWidth="1"/>
    <col min="1570" max="1570" width="5.625" style="342" customWidth="1"/>
    <col min="1571" max="1571" width="20.625" style="342" customWidth="1"/>
    <col min="1572" max="1797" width="9" style="342"/>
    <col min="1798" max="1798" width="5.375" style="342" customWidth="1"/>
    <col min="1799" max="1799" width="3.25" style="342" customWidth="1"/>
    <col min="1800" max="1800" width="20.375" style="342" customWidth="1"/>
    <col min="1801" max="1801" width="26.375" style="342" customWidth="1"/>
    <col min="1802" max="1802" width="4.875" style="342" customWidth="1"/>
    <col min="1803" max="1803" width="28" style="342" customWidth="1"/>
    <col min="1804" max="1805" width="4.625" style="342" customWidth="1"/>
    <col min="1806" max="1806" width="3.875" style="342" customWidth="1"/>
    <col min="1807" max="1807" width="4.625" style="342" customWidth="1"/>
    <col min="1808" max="1808" width="5.625" style="342" customWidth="1"/>
    <col min="1809" max="1809" width="20.625" style="342" customWidth="1"/>
    <col min="1810" max="1811" width="4.625" style="342" customWidth="1"/>
    <col min="1812" max="1812" width="3.875" style="342" customWidth="1"/>
    <col min="1813" max="1813" width="4.625" style="342" customWidth="1"/>
    <col min="1814" max="1814" width="5.625" style="342" customWidth="1"/>
    <col min="1815" max="1815" width="20.625" style="342" customWidth="1"/>
    <col min="1816" max="1817" width="4.625" style="342" customWidth="1"/>
    <col min="1818" max="1818" width="3.875" style="342" customWidth="1"/>
    <col min="1819" max="1819" width="4.625" style="342" customWidth="1"/>
    <col min="1820" max="1820" width="5.625" style="342" customWidth="1"/>
    <col min="1821" max="1821" width="20.625" style="342" customWidth="1"/>
    <col min="1822" max="1823" width="4.625" style="342" customWidth="1"/>
    <col min="1824" max="1824" width="3.875" style="342" customWidth="1"/>
    <col min="1825" max="1825" width="4.625" style="342" customWidth="1"/>
    <col min="1826" max="1826" width="5.625" style="342" customWidth="1"/>
    <col min="1827" max="1827" width="20.625" style="342" customWidth="1"/>
    <col min="1828" max="2053" width="9" style="342"/>
    <col min="2054" max="2054" width="5.375" style="342" customWidth="1"/>
    <col min="2055" max="2055" width="3.25" style="342" customWidth="1"/>
    <col min="2056" max="2056" width="20.375" style="342" customWidth="1"/>
    <col min="2057" max="2057" width="26.375" style="342" customWidth="1"/>
    <col min="2058" max="2058" width="4.875" style="342" customWidth="1"/>
    <col min="2059" max="2059" width="28" style="342" customWidth="1"/>
    <col min="2060" max="2061" width="4.625" style="342" customWidth="1"/>
    <col min="2062" max="2062" width="3.875" style="342" customWidth="1"/>
    <col min="2063" max="2063" width="4.625" style="342" customWidth="1"/>
    <col min="2064" max="2064" width="5.625" style="342" customWidth="1"/>
    <col min="2065" max="2065" width="20.625" style="342" customWidth="1"/>
    <col min="2066" max="2067" width="4.625" style="342" customWidth="1"/>
    <col min="2068" max="2068" width="3.875" style="342" customWidth="1"/>
    <col min="2069" max="2069" width="4.625" style="342" customWidth="1"/>
    <col min="2070" max="2070" width="5.625" style="342" customWidth="1"/>
    <col min="2071" max="2071" width="20.625" style="342" customWidth="1"/>
    <col min="2072" max="2073" width="4.625" style="342" customWidth="1"/>
    <col min="2074" max="2074" width="3.875" style="342" customWidth="1"/>
    <col min="2075" max="2075" width="4.625" style="342" customWidth="1"/>
    <col min="2076" max="2076" width="5.625" style="342" customWidth="1"/>
    <col min="2077" max="2077" width="20.625" style="342" customWidth="1"/>
    <col min="2078" max="2079" width="4.625" style="342" customWidth="1"/>
    <col min="2080" max="2080" width="3.875" style="342" customWidth="1"/>
    <col min="2081" max="2081" width="4.625" style="342" customWidth="1"/>
    <col min="2082" max="2082" width="5.625" style="342" customWidth="1"/>
    <col min="2083" max="2083" width="20.625" style="342" customWidth="1"/>
    <col min="2084" max="2309" width="9" style="342"/>
    <col min="2310" max="2310" width="5.375" style="342" customWidth="1"/>
    <col min="2311" max="2311" width="3.25" style="342" customWidth="1"/>
    <col min="2312" max="2312" width="20.375" style="342" customWidth="1"/>
    <col min="2313" max="2313" width="26.375" style="342" customWidth="1"/>
    <col min="2314" max="2314" width="4.875" style="342" customWidth="1"/>
    <col min="2315" max="2315" width="28" style="342" customWidth="1"/>
    <col min="2316" max="2317" width="4.625" style="342" customWidth="1"/>
    <col min="2318" max="2318" width="3.875" style="342" customWidth="1"/>
    <col min="2319" max="2319" width="4.625" style="342" customWidth="1"/>
    <col min="2320" max="2320" width="5.625" style="342" customWidth="1"/>
    <col min="2321" max="2321" width="20.625" style="342" customWidth="1"/>
    <col min="2322" max="2323" width="4.625" style="342" customWidth="1"/>
    <col min="2324" max="2324" width="3.875" style="342" customWidth="1"/>
    <col min="2325" max="2325" width="4.625" style="342" customWidth="1"/>
    <col min="2326" max="2326" width="5.625" style="342" customWidth="1"/>
    <col min="2327" max="2327" width="20.625" style="342" customWidth="1"/>
    <col min="2328" max="2329" width="4.625" style="342" customWidth="1"/>
    <col min="2330" max="2330" width="3.875" style="342" customWidth="1"/>
    <col min="2331" max="2331" width="4.625" style="342" customWidth="1"/>
    <col min="2332" max="2332" width="5.625" style="342" customWidth="1"/>
    <col min="2333" max="2333" width="20.625" style="342" customWidth="1"/>
    <col min="2334" max="2335" width="4.625" style="342" customWidth="1"/>
    <col min="2336" max="2336" width="3.875" style="342" customWidth="1"/>
    <col min="2337" max="2337" width="4.625" style="342" customWidth="1"/>
    <col min="2338" max="2338" width="5.625" style="342" customWidth="1"/>
    <col min="2339" max="2339" width="20.625" style="342" customWidth="1"/>
    <col min="2340" max="2565" width="9" style="342"/>
    <col min="2566" max="2566" width="5.375" style="342" customWidth="1"/>
    <col min="2567" max="2567" width="3.25" style="342" customWidth="1"/>
    <col min="2568" max="2568" width="20.375" style="342" customWidth="1"/>
    <col min="2569" max="2569" width="26.375" style="342" customWidth="1"/>
    <col min="2570" max="2570" width="4.875" style="342" customWidth="1"/>
    <col min="2571" max="2571" width="28" style="342" customWidth="1"/>
    <col min="2572" max="2573" width="4.625" style="342" customWidth="1"/>
    <col min="2574" max="2574" width="3.875" style="342" customWidth="1"/>
    <col min="2575" max="2575" width="4.625" style="342" customWidth="1"/>
    <col min="2576" max="2576" width="5.625" style="342" customWidth="1"/>
    <col min="2577" max="2577" width="20.625" style="342" customWidth="1"/>
    <col min="2578" max="2579" width="4.625" style="342" customWidth="1"/>
    <col min="2580" max="2580" width="3.875" style="342" customWidth="1"/>
    <col min="2581" max="2581" width="4.625" style="342" customWidth="1"/>
    <col min="2582" max="2582" width="5.625" style="342" customWidth="1"/>
    <col min="2583" max="2583" width="20.625" style="342" customWidth="1"/>
    <col min="2584" max="2585" width="4.625" style="342" customWidth="1"/>
    <col min="2586" max="2586" width="3.875" style="342" customWidth="1"/>
    <col min="2587" max="2587" width="4.625" style="342" customWidth="1"/>
    <col min="2588" max="2588" width="5.625" style="342" customWidth="1"/>
    <col min="2589" max="2589" width="20.625" style="342" customWidth="1"/>
    <col min="2590" max="2591" width="4.625" style="342" customWidth="1"/>
    <col min="2592" max="2592" width="3.875" style="342" customWidth="1"/>
    <col min="2593" max="2593" width="4.625" style="342" customWidth="1"/>
    <col min="2594" max="2594" width="5.625" style="342" customWidth="1"/>
    <col min="2595" max="2595" width="20.625" style="342" customWidth="1"/>
    <col min="2596" max="2821" width="9" style="342"/>
    <col min="2822" max="2822" width="5.375" style="342" customWidth="1"/>
    <col min="2823" max="2823" width="3.25" style="342" customWidth="1"/>
    <col min="2824" max="2824" width="20.375" style="342" customWidth="1"/>
    <col min="2825" max="2825" width="26.375" style="342" customWidth="1"/>
    <col min="2826" max="2826" width="4.875" style="342" customWidth="1"/>
    <col min="2827" max="2827" width="28" style="342" customWidth="1"/>
    <col min="2828" max="2829" width="4.625" style="342" customWidth="1"/>
    <col min="2830" max="2830" width="3.875" style="342" customWidth="1"/>
    <col min="2831" max="2831" width="4.625" style="342" customWidth="1"/>
    <col min="2832" max="2832" width="5.625" style="342" customWidth="1"/>
    <col min="2833" max="2833" width="20.625" style="342" customWidth="1"/>
    <col min="2834" max="2835" width="4.625" style="342" customWidth="1"/>
    <col min="2836" max="2836" width="3.875" style="342" customWidth="1"/>
    <col min="2837" max="2837" width="4.625" style="342" customWidth="1"/>
    <col min="2838" max="2838" width="5.625" style="342" customWidth="1"/>
    <col min="2839" max="2839" width="20.625" style="342" customWidth="1"/>
    <col min="2840" max="2841" width="4.625" style="342" customWidth="1"/>
    <col min="2842" max="2842" width="3.875" style="342" customWidth="1"/>
    <col min="2843" max="2843" width="4.625" style="342" customWidth="1"/>
    <col min="2844" max="2844" width="5.625" style="342" customWidth="1"/>
    <col min="2845" max="2845" width="20.625" style="342" customWidth="1"/>
    <col min="2846" max="2847" width="4.625" style="342" customWidth="1"/>
    <col min="2848" max="2848" width="3.875" style="342" customWidth="1"/>
    <col min="2849" max="2849" width="4.625" style="342" customWidth="1"/>
    <col min="2850" max="2850" width="5.625" style="342" customWidth="1"/>
    <col min="2851" max="2851" width="20.625" style="342" customWidth="1"/>
    <col min="2852" max="3077" width="9" style="342"/>
    <col min="3078" max="3078" width="5.375" style="342" customWidth="1"/>
    <col min="3079" max="3079" width="3.25" style="342" customWidth="1"/>
    <col min="3080" max="3080" width="20.375" style="342" customWidth="1"/>
    <col min="3081" max="3081" width="26.375" style="342" customWidth="1"/>
    <col min="3082" max="3082" width="4.875" style="342" customWidth="1"/>
    <col min="3083" max="3083" width="28" style="342" customWidth="1"/>
    <col min="3084" max="3085" width="4.625" style="342" customWidth="1"/>
    <col min="3086" max="3086" width="3.875" style="342" customWidth="1"/>
    <col min="3087" max="3087" width="4.625" style="342" customWidth="1"/>
    <col min="3088" max="3088" width="5.625" style="342" customWidth="1"/>
    <col min="3089" max="3089" width="20.625" style="342" customWidth="1"/>
    <col min="3090" max="3091" width="4.625" style="342" customWidth="1"/>
    <col min="3092" max="3092" width="3.875" style="342" customWidth="1"/>
    <col min="3093" max="3093" width="4.625" style="342" customWidth="1"/>
    <col min="3094" max="3094" width="5.625" style="342" customWidth="1"/>
    <col min="3095" max="3095" width="20.625" style="342" customWidth="1"/>
    <col min="3096" max="3097" width="4.625" style="342" customWidth="1"/>
    <col min="3098" max="3098" width="3.875" style="342" customWidth="1"/>
    <col min="3099" max="3099" width="4.625" style="342" customWidth="1"/>
    <col min="3100" max="3100" width="5.625" style="342" customWidth="1"/>
    <col min="3101" max="3101" width="20.625" style="342" customWidth="1"/>
    <col min="3102" max="3103" width="4.625" style="342" customWidth="1"/>
    <col min="3104" max="3104" width="3.875" style="342" customWidth="1"/>
    <col min="3105" max="3105" width="4.625" style="342" customWidth="1"/>
    <col min="3106" max="3106" width="5.625" style="342" customWidth="1"/>
    <col min="3107" max="3107" width="20.625" style="342" customWidth="1"/>
    <col min="3108" max="3333" width="9" style="342"/>
    <col min="3334" max="3334" width="5.375" style="342" customWidth="1"/>
    <col min="3335" max="3335" width="3.25" style="342" customWidth="1"/>
    <col min="3336" max="3336" width="20.375" style="342" customWidth="1"/>
    <col min="3337" max="3337" width="26.375" style="342" customWidth="1"/>
    <col min="3338" max="3338" width="4.875" style="342" customWidth="1"/>
    <col min="3339" max="3339" width="28" style="342" customWidth="1"/>
    <col min="3340" max="3341" width="4.625" style="342" customWidth="1"/>
    <col min="3342" max="3342" width="3.875" style="342" customWidth="1"/>
    <col min="3343" max="3343" width="4.625" style="342" customWidth="1"/>
    <col min="3344" max="3344" width="5.625" style="342" customWidth="1"/>
    <col min="3345" max="3345" width="20.625" style="342" customWidth="1"/>
    <col min="3346" max="3347" width="4.625" style="342" customWidth="1"/>
    <col min="3348" max="3348" width="3.875" style="342" customWidth="1"/>
    <col min="3349" max="3349" width="4.625" style="342" customWidth="1"/>
    <col min="3350" max="3350" width="5.625" style="342" customWidth="1"/>
    <col min="3351" max="3351" width="20.625" style="342" customWidth="1"/>
    <col min="3352" max="3353" width="4.625" style="342" customWidth="1"/>
    <col min="3354" max="3354" width="3.875" style="342" customWidth="1"/>
    <col min="3355" max="3355" width="4.625" style="342" customWidth="1"/>
    <col min="3356" max="3356" width="5.625" style="342" customWidth="1"/>
    <col min="3357" max="3357" width="20.625" style="342" customWidth="1"/>
    <col min="3358" max="3359" width="4.625" style="342" customWidth="1"/>
    <col min="3360" max="3360" width="3.875" style="342" customWidth="1"/>
    <col min="3361" max="3361" width="4.625" style="342" customWidth="1"/>
    <col min="3362" max="3362" width="5.625" style="342" customWidth="1"/>
    <col min="3363" max="3363" width="20.625" style="342" customWidth="1"/>
    <col min="3364" max="3589" width="9" style="342"/>
    <col min="3590" max="3590" width="5.375" style="342" customWidth="1"/>
    <col min="3591" max="3591" width="3.25" style="342" customWidth="1"/>
    <col min="3592" max="3592" width="20.375" style="342" customWidth="1"/>
    <col min="3593" max="3593" width="26.375" style="342" customWidth="1"/>
    <col min="3594" max="3594" width="4.875" style="342" customWidth="1"/>
    <col min="3595" max="3595" width="28" style="342" customWidth="1"/>
    <col min="3596" max="3597" width="4.625" style="342" customWidth="1"/>
    <col min="3598" max="3598" width="3.875" style="342" customWidth="1"/>
    <col min="3599" max="3599" width="4.625" style="342" customWidth="1"/>
    <col min="3600" max="3600" width="5.625" style="342" customWidth="1"/>
    <col min="3601" max="3601" width="20.625" style="342" customWidth="1"/>
    <col min="3602" max="3603" width="4.625" style="342" customWidth="1"/>
    <col min="3604" max="3604" width="3.875" style="342" customWidth="1"/>
    <col min="3605" max="3605" width="4.625" style="342" customWidth="1"/>
    <col min="3606" max="3606" width="5.625" style="342" customWidth="1"/>
    <col min="3607" max="3607" width="20.625" style="342" customWidth="1"/>
    <col min="3608" max="3609" width="4.625" style="342" customWidth="1"/>
    <col min="3610" max="3610" width="3.875" style="342" customWidth="1"/>
    <col min="3611" max="3611" width="4.625" style="342" customWidth="1"/>
    <col min="3612" max="3612" width="5.625" style="342" customWidth="1"/>
    <col min="3613" max="3613" width="20.625" style="342" customWidth="1"/>
    <col min="3614" max="3615" width="4.625" style="342" customWidth="1"/>
    <col min="3616" max="3616" width="3.875" style="342" customWidth="1"/>
    <col min="3617" max="3617" width="4.625" style="342" customWidth="1"/>
    <col min="3618" max="3618" width="5.625" style="342" customWidth="1"/>
    <col min="3619" max="3619" width="20.625" style="342" customWidth="1"/>
    <col min="3620" max="3845" width="9" style="342"/>
    <col min="3846" max="3846" width="5.375" style="342" customWidth="1"/>
    <col min="3847" max="3847" width="3.25" style="342" customWidth="1"/>
    <col min="3848" max="3848" width="20.375" style="342" customWidth="1"/>
    <col min="3849" max="3849" width="26.375" style="342" customWidth="1"/>
    <col min="3850" max="3850" width="4.875" style="342" customWidth="1"/>
    <col min="3851" max="3851" width="28" style="342" customWidth="1"/>
    <col min="3852" max="3853" width="4.625" style="342" customWidth="1"/>
    <col min="3854" max="3854" width="3.875" style="342" customWidth="1"/>
    <col min="3855" max="3855" width="4.625" style="342" customWidth="1"/>
    <col min="3856" max="3856" width="5.625" style="342" customWidth="1"/>
    <col min="3857" max="3857" width="20.625" style="342" customWidth="1"/>
    <col min="3858" max="3859" width="4.625" style="342" customWidth="1"/>
    <col min="3860" max="3860" width="3.875" style="342" customWidth="1"/>
    <col min="3861" max="3861" width="4.625" style="342" customWidth="1"/>
    <col min="3862" max="3862" width="5.625" style="342" customWidth="1"/>
    <col min="3863" max="3863" width="20.625" style="342" customWidth="1"/>
    <col min="3864" max="3865" width="4.625" style="342" customWidth="1"/>
    <col min="3866" max="3866" width="3.875" style="342" customWidth="1"/>
    <col min="3867" max="3867" width="4.625" style="342" customWidth="1"/>
    <col min="3868" max="3868" width="5.625" style="342" customWidth="1"/>
    <col min="3869" max="3869" width="20.625" style="342" customWidth="1"/>
    <col min="3870" max="3871" width="4.625" style="342" customWidth="1"/>
    <col min="3872" max="3872" width="3.875" style="342" customWidth="1"/>
    <col min="3873" max="3873" width="4.625" style="342" customWidth="1"/>
    <col min="3874" max="3874" width="5.625" style="342" customWidth="1"/>
    <col min="3875" max="3875" width="20.625" style="342" customWidth="1"/>
    <col min="3876" max="4101" width="9" style="342"/>
    <col min="4102" max="4102" width="5.375" style="342" customWidth="1"/>
    <col min="4103" max="4103" width="3.25" style="342" customWidth="1"/>
    <col min="4104" max="4104" width="20.375" style="342" customWidth="1"/>
    <col min="4105" max="4105" width="26.375" style="342" customWidth="1"/>
    <col min="4106" max="4106" width="4.875" style="342" customWidth="1"/>
    <col min="4107" max="4107" width="28" style="342" customWidth="1"/>
    <col min="4108" max="4109" width="4.625" style="342" customWidth="1"/>
    <col min="4110" max="4110" width="3.875" style="342" customWidth="1"/>
    <col min="4111" max="4111" width="4.625" style="342" customWidth="1"/>
    <col min="4112" max="4112" width="5.625" style="342" customWidth="1"/>
    <col min="4113" max="4113" width="20.625" style="342" customWidth="1"/>
    <col min="4114" max="4115" width="4.625" style="342" customWidth="1"/>
    <col min="4116" max="4116" width="3.875" style="342" customWidth="1"/>
    <col min="4117" max="4117" width="4.625" style="342" customWidth="1"/>
    <col min="4118" max="4118" width="5.625" style="342" customWidth="1"/>
    <col min="4119" max="4119" width="20.625" style="342" customWidth="1"/>
    <col min="4120" max="4121" width="4.625" style="342" customWidth="1"/>
    <col min="4122" max="4122" width="3.875" style="342" customWidth="1"/>
    <col min="4123" max="4123" width="4.625" style="342" customWidth="1"/>
    <col min="4124" max="4124" width="5.625" style="342" customWidth="1"/>
    <col min="4125" max="4125" width="20.625" style="342" customWidth="1"/>
    <col min="4126" max="4127" width="4.625" style="342" customWidth="1"/>
    <col min="4128" max="4128" width="3.875" style="342" customWidth="1"/>
    <col min="4129" max="4129" width="4.625" style="342" customWidth="1"/>
    <col min="4130" max="4130" width="5.625" style="342" customWidth="1"/>
    <col min="4131" max="4131" width="20.625" style="342" customWidth="1"/>
    <col min="4132" max="4357" width="9" style="342"/>
    <col min="4358" max="4358" width="5.375" style="342" customWidth="1"/>
    <col min="4359" max="4359" width="3.25" style="342" customWidth="1"/>
    <col min="4360" max="4360" width="20.375" style="342" customWidth="1"/>
    <col min="4361" max="4361" width="26.375" style="342" customWidth="1"/>
    <col min="4362" max="4362" width="4.875" style="342" customWidth="1"/>
    <col min="4363" max="4363" width="28" style="342" customWidth="1"/>
    <col min="4364" max="4365" width="4.625" style="342" customWidth="1"/>
    <col min="4366" max="4366" width="3.875" style="342" customWidth="1"/>
    <col min="4367" max="4367" width="4.625" style="342" customWidth="1"/>
    <col min="4368" max="4368" width="5.625" style="342" customWidth="1"/>
    <col min="4369" max="4369" width="20.625" style="342" customWidth="1"/>
    <col min="4370" max="4371" width="4.625" style="342" customWidth="1"/>
    <col min="4372" max="4372" width="3.875" style="342" customWidth="1"/>
    <col min="4373" max="4373" width="4.625" style="342" customWidth="1"/>
    <col min="4374" max="4374" width="5.625" style="342" customWidth="1"/>
    <col min="4375" max="4375" width="20.625" style="342" customWidth="1"/>
    <col min="4376" max="4377" width="4.625" style="342" customWidth="1"/>
    <col min="4378" max="4378" width="3.875" style="342" customWidth="1"/>
    <col min="4379" max="4379" width="4.625" style="342" customWidth="1"/>
    <col min="4380" max="4380" width="5.625" style="342" customWidth="1"/>
    <col min="4381" max="4381" width="20.625" style="342" customWidth="1"/>
    <col min="4382" max="4383" width="4.625" style="342" customWidth="1"/>
    <col min="4384" max="4384" width="3.875" style="342" customWidth="1"/>
    <col min="4385" max="4385" width="4.625" style="342" customWidth="1"/>
    <col min="4386" max="4386" width="5.625" style="342" customWidth="1"/>
    <col min="4387" max="4387" width="20.625" style="342" customWidth="1"/>
    <col min="4388" max="4613" width="9" style="342"/>
    <col min="4614" max="4614" width="5.375" style="342" customWidth="1"/>
    <col min="4615" max="4615" width="3.25" style="342" customWidth="1"/>
    <col min="4616" max="4616" width="20.375" style="342" customWidth="1"/>
    <col min="4617" max="4617" width="26.375" style="342" customWidth="1"/>
    <col min="4618" max="4618" width="4.875" style="342" customWidth="1"/>
    <col min="4619" max="4619" width="28" style="342" customWidth="1"/>
    <col min="4620" max="4621" width="4.625" style="342" customWidth="1"/>
    <col min="4622" max="4622" width="3.875" style="342" customWidth="1"/>
    <col min="4623" max="4623" width="4.625" style="342" customWidth="1"/>
    <col min="4624" max="4624" width="5.625" style="342" customWidth="1"/>
    <col min="4625" max="4625" width="20.625" style="342" customWidth="1"/>
    <col min="4626" max="4627" width="4.625" style="342" customWidth="1"/>
    <col min="4628" max="4628" width="3.875" style="342" customWidth="1"/>
    <col min="4629" max="4629" width="4.625" style="342" customWidth="1"/>
    <col min="4630" max="4630" width="5.625" style="342" customWidth="1"/>
    <col min="4631" max="4631" width="20.625" style="342" customWidth="1"/>
    <col min="4632" max="4633" width="4.625" style="342" customWidth="1"/>
    <col min="4634" max="4634" width="3.875" style="342" customWidth="1"/>
    <col min="4635" max="4635" width="4.625" style="342" customWidth="1"/>
    <col min="4636" max="4636" width="5.625" style="342" customWidth="1"/>
    <col min="4637" max="4637" width="20.625" style="342" customWidth="1"/>
    <col min="4638" max="4639" width="4.625" style="342" customWidth="1"/>
    <col min="4640" max="4640" width="3.875" style="342" customWidth="1"/>
    <col min="4641" max="4641" width="4.625" style="342" customWidth="1"/>
    <col min="4642" max="4642" width="5.625" style="342" customWidth="1"/>
    <col min="4643" max="4643" width="20.625" style="342" customWidth="1"/>
    <col min="4644" max="4869" width="9" style="342"/>
    <col min="4870" max="4870" width="5.375" style="342" customWidth="1"/>
    <col min="4871" max="4871" width="3.25" style="342" customWidth="1"/>
    <col min="4872" max="4872" width="20.375" style="342" customWidth="1"/>
    <col min="4873" max="4873" width="26.375" style="342" customWidth="1"/>
    <col min="4874" max="4874" width="4.875" style="342" customWidth="1"/>
    <col min="4875" max="4875" width="28" style="342" customWidth="1"/>
    <col min="4876" max="4877" width="4.625" style="342" customWidth="1"/>
    <col min="4878" max="4878" width="3.875" style="342" customWidth="1"/>
    <col min="4879" max="4879" width="4.625" style="342" customWidth="1"/>
    <col min="4880" max="4880" width="5.625" style="342" customWidth="1"/>
    <col min="4881" max="4881" width="20.625" style="342" customWidth="1"/>
    <col min="4882" max="4883" width="4.625" style="342" customWidth="1"/>
    <col min="4884" max="4884" width="3.875" style="342" customWidth="1"/>
    <col min="4885" max="4885" width="4.625" style="342" customWidth="1"/>
    <col min="4886" max="4886" width="5.625" style="342" customWidth="1"/>
    <col min="4887" max="4887" width="20.625" style="342" customWidth="1"/>
    <col min="4888" max="4889" width="4.625" style="342" customWidth="1"/>
    <col min="4890" max="4890" width="3.875" style="342" customWidth="1"/>
    <col min="4891" max="4891" width="4.625" style="342" customWidth="1"/>
    <col min="4892" max="4892" width="5.625" style="342" customWidth="1"/>
    <col min="4893" max="4893" width="20.625" style="342" customWidth="1"/>
    <col min="4894" max="4895" width="4.625" style="342" customWidth="1"/>
    <col min="4896" max="4896" width="3.875" style="342" customWidth="1"/>
    <col min="4897" max="4897" width="4.625" style="342" customWidth="1"/>
    <col min="4898" max="4898" width="5.625" style="342" customWidth="1"/>
    <col min="4899" max="4899" width="20.625" style="342" customWidth="1"/>
    <col min="4900" max="5125" width="9" style="342"/>
    <col min="5126" max="5126" width="5.375" style="342" customWidth="1"/>
    <col min="5127" max="5127" width="3.25" style="342" customWidth="1"/>
    <col min="5128" max="5128" width="20.375" style="342" customWidth="1"/>
    <col min="5129" max="5129" width="26.375" style="342" customWidth="1"/>
    <col min="5130" max="5130" width="4.875" style="342" customWidth="1"/>
    <col min="5131" max="5131" width="28" style="342" customWidth="1"/>
    <col min="5132" max="5133" width="4.625" style="342" customWidth="1"/>
    <col min="5134" max="5134" width="3.875" style="342" customWidth="1"/>
    <col min="5135" max="5135" width="4.625" style="342" customWidth="1"/>
    <col min="5136" max="5136" width="5.625" style="342" customWidth="1"/>
    <col min="5137" max="5137" width="20.625" style="342" customWidth="1"/>
    <col min="5138" max="5139" width="4.625" style="342" customWidth="1"/>
    <col min="5140" max="5140" width="3.875" style="342" customWidth="1"/>
    <col min="5141" max="5141" width="4.625" style="342" customWidth="1"/>
    <col min="5142" max="5142" width="5.625" style="342" customWidth="1"/>
    <col min="5143" max="5143" width="20.625" style="342" customWidth="1"/>
    <col min="5144" max="5145" width="4.625" style="342" customWidth="1"/>
    <col min="5146" max="5146" width="3.875" style="342" customWidth="1"/>
    <col min="5147" max="5147" width="4.625" style="342" customWidth="1"/>
    <col min="5148" max="5148" width="5.625" style="342" customWidth="1"/>
    <col min="5149" max="5149" width="20.625" style="342" customWidth="1"/>
    <col min="5150" max="5151" width="4.625" style="342" customWidth="1"/>
    <col min="5152" max="5152" width="3.875" style="342" customWidth="1"/>
    <col min="5153" max="5153" width="4.625" style="342" customWidth="1"/>
    <col min="5154" max="5154" width="5.625" style="342" customWidth="1"/>
    <col min="5155" max="5155" width="20.625" style="342" customWidth="1"/>
    <col min="5156" max="5381" width="9" style="342"/>
    <col min="5382" max="5382" width="5.375" style="342" customWidth="1"/>
    <col min="5383" max="5383" width="3.25" style="342" customWidth="1"/>
    <col min="5384" max="5384" width="20.375" style="342" customWidth="1"/>
    <col min="5385" max="5385" width="26.375" style="342" customWidth="1"/>
    <col min="5386" max="5386" width="4.875" style="342" customWidth="1"/>
    <col min="5387" max="5387" width="28" style="342" customWidth="1"/>
    <col min="5388" max="5389" width="4.625" style="342" customWidth="1"/>
    <col min="5390" max="5390" width="3.875" style="342" customWidth="1"/>
    <col min="5391" max="5391" width="4.625" style="342" customWidth="1"/>
    <col min="5392" max="5392" width="5.625" style="342" customWidth="1"/>
    <col min="5393" max="5393" width="20.625" style="342" customWidth="1"/>
    <col min="5394" max="5395" width="4.625" style="342" customWidth="1"/>
    <col min="5396" max="5396" width="3.875" style="342" customWidth="1"/>
    <col min="5397" max="5397" width="4.625" style="342" customWidth="1"/>
    <col min="5398" max="5398" width="5.625" style="342" customWidth="1"/>
    <col min="5399" max="5399" width="20.625" style="342" customWidth="1"/>
    <col min="5400" max="5401" width="4.625" style="342" customWidth="1"/>
    <col min="5402" max="5402" width="3.875" style="342" customWidth="1"/>
    <col min="5403" max="5403" width="4.625" style="342" customWidth="1"/>
    <col min="5404" max="5404" width="5.625" style="342" customWidth="1"/>
    <col min="5405" max="5405" width="20.625" style="342" customWidth="1"/>
    <col min="5406" max="5407" width="4.625" style="342" customWidth="1"/>
    <col min="5408" max="5408" width="3.875" style="342" customWidth="1"/>
    <col min="5409" max="5409" width="4.625" style="342" customWidth="1"/>
    <col min="5410" max="5410" width="5.625" style="342" customWidth="1"/>
    <col min="5411" max="5411" width="20.625" style="342" customWidth="1"/>
    <col min="5412" max="5637" width="9" style="342"/>
    <col min="5638" max="5638" width="5.375" style="342" customWidth="1"/>
    <col min="5639" max="5639" width="3.25" style="342" customWidth="1"/>
    <col min="5640" max="5640" width="20.375" style="342" customWidth="1"/>
    <col min="5641" max="5641" width="26.375" style="342" customWidth="1"/>
    <col min="5642" max="5642" width="4.875" style="342" customWidth="1"/>
    <col min="5643" max="5643" width="28" style="342" customWidth="1"/>
    <col min="5644" max="5645" width="4.625" style="342" customWidth="1"/>
    <col min="5646" max="5646" width="3.875" style="342" customWidth="1"/>
    <col min="5647" max="5647" width="4.625" style="342" customWidth="1"/>
    <col min="5648" max="5648" width="5.625" style="342" customWidth="1"/>
    <col min="5649" max="5649" width="20.625" style="342" customWidth="1"/>
    <col min="5650" max="5651" width="4.625" style="342" customWidth="1"/>
    <col min="5652" max="5652" width="3.875" style="342" customWidth="1"/>
    <col min="5653" max="5653" width="4.625" style="342" customWidth="1"/>
    <col min="5654" max="5654" width="5.625" style="342" customWidth="1"/>
    <col min="5655" max="5655" width="20.625" style="342" customWidth="1"/>
    <col min="5656" max="5657" width="4.625" style="342" customWidth="1"/>
    <col min="5658" max="5658" width="3.875" style="342" customWidth="1"/>
    <col min="5659" max="5659" width="4.625" style="342" customWidth="1"/>
    <col min="5660" max="5660" width="5.625" style="342" customWidth="1"/>
    <col min="5661" max="5661" width="20.625" style="342" customWidth="1"/>
    <col min="5662" max="5663" width="4.625" style="342" customWidth="1"/>
    <col min="5664" max="5664" width="3.875" style="342" customWidth="1"/>
    <col min="5665" max="5665" width="4.625" style="342" customWidth="1"/>
    <col min="5666" max="5666" width="5.625" style="342" customWidth="1"/>
    <col min="5667" max="5667" width="20.625" style="342" customWidth="1"/>
    <col min="5668" max="5893" width="9" style="342"/>
    <col min="5894" max="5894" width="5.375" style="342" customWidth="1"/>
    <col min="5895" max="5895" width="3.25" style="342" customWidth="1"/>
    <col min="5896" max="5896" width="20.375" style="342" customWidth="1"/>
    <col min="5897" max="5897" width="26.375" style="342" customWidth="1"/>
    <col min="5898" max="5898" width="4.875" style="342" customWidth="1"/>
    <col min="5899" max="5899" width="28" style="342" customWidth="1"/>
    <col min="5900" max="5901" width="4.625" style="342" customWidth="1"/>
    <col min="5902" max="5902" width="3.875" style="342" customWidth="1"/>
    <col min="5903" max="5903" width="4.625" style="342" customWidth="1"/>
    <col min="5904" max="5904" width="5.625" style="342" customWidth="1"/>
    <col min="5905" max="5905" width="20.625" style="342" customWidth="1"/>
    <col min="5906" max="5907" width="4.625" style="342" customWidth="1"/>
    <col min="5908" max="5908" width="3.875" style="342" customWidth="1"/>
    <col min="5909" max="5909" width="4.625" style="342" customWidth="1"/>
    <col min="5910" max="5910" width="5.625" style="342" customWidth="1"/>
    <col min="5911" max="5911" width="20.625" style="342" customWidth="1"/>
    <col min="5912" max="5913" width="4.625" style="342" customWidth="1"/>
    <col min="5914" max="5914" width="3.875" style="342" customWidth="1"/>
    <col min="5915" max="5915" width="4.625" style="342" customWidth="1"/>
    <col min="5916" max="5916" width="5.625" style="342" customWidth="1"/>
    <col min="5917" max="5917" width="20.625" style="342" customWidth="1"/>
    <col min="5918" max="5919" width="4.625" style="342" customWidth="1"/>
    <col min="5920" max="5920" width="3.875" style="342" customWidth="1"/>
    <col min="5921" max="5921" width="4.625" style="342" customWidth="1"/>
    <col min="5922" max="5922" width="5.625" style="342" customWidth="1"/>
    <col min="5923" max="5923" width="20.625" style="342" customWidth="1"/>
    <col min="5924" max="6149" width="9" style="342"/>
    <col min="6150" max="6150" width="5.375" style="342" customWidth="1"/>
    <col min="6151" max="6151" width="3.25" style="342" customWidth="1"/>
    <col min="6152" max="6152" width="20.375" style="342" customWidth="1"/>
    <col min="6153" max="6153" width="26.375" style="342" customWidth="1"/>
    <col min="6154" max="6154" width="4.875" style="342" customWidth="1"/>
    <col min="6155" max="6155" width="28" style="342" customWidth="1"/>
    <col min="6156" max="6157" width="4.625" style="342" customWidth="1"/>
    <col min="6158" max="6158" width="3.875" style="342" customWidth="1"/>
    <col min="6159" max="6159" width="4.625" style="342" customWidth="1"/>
    <col min="6160" max="6160" width="5.625" style="342" customWidth="1"/>
    <col min="6161" max="6161" width="20.625" style="342" customWidth="1"/>
    <col min="6162" max="6163" width="4.625" style="342" customWidth="1"/>
    <col min="6164" max="6164" width="3.875" style="342" customWidth="1"/>
    <col min="6165" max="6165" width="4.625" style="342" customWidth="1"/>
    <col min="6166" max="6166" width="5.625" style="342" customWidth="1"/>
    <col min="6167" max="6167" width="20.625" style="342" customWidth="1"/>
    <col min="6168" max="6169" width="4.625" style="342" customWidth="1"/>
    <col min="6170" max="6170" width="3.875" style="342" customWidth="1"/>
    <col min="6171" max="6171" width="4.625" style="342" customWidth="1"/>
    <col min="6172" max="6172" width="5.625" style="342" customWidth="1"/>
    <col min="6173" max="6173" width="20.625" style="342" customWidth="1"/>
    <col min="6174" max="6175" width="4.625" style="342" customWidth="1"/>
    <col min="6176" max="6176" width="3.875" style="342" customWidth="1"/>
    <col min="6177" max="6177" width="4.625" style="342" customWidth="1"/>
    <col min="6178" max="6178" width="5.625" style="342" customWidth="1"/>
    <col min="6179" max="6179" width="20.625" style="342" customWidth="1"/>
    <col min="6180" max="6405" width="9" style="342"/>
    <col min="6406" max="6406" width="5.375" style="342" customWidth="1"/>
    <col min="6407" max="6407" width="3.25" style="342" customWidth="1"/>
    <col min="6408" max="6408" width="20.375" style="342" customWidth="1"/>
    <col min="6409" max="6409" width="26.375" style="342" customWidth="1"/>
    <col min="6410" max="6410" width="4.875" style="342" customWidth="1"/>
    <col min="6411" max="6411" width="28" style="342" customWidth="1"/>
    <col min="6412" max="6413" width="4.625" style="342" customWidth="1"/>
    <col min="6414" max="6414" width="3.875" style="342" customWidth="1"/>
    <col min="6415" max="6415" width="4.625" style="342" customWidth="1"/>
    <col min="6416" max="6416" width="5.625" style="342" customWidth="1"/>
    <col min="6417" max="6417" width="20.625" style="342" customWidth="1"/>
    <col min="6418" max="6419" width="4.625" style="342" customWidth="1"/>
    <col min="6420" max="6420" width="3.875" style="342" customWidth="1"/>
    <col min="6421" max="6421" width="4.625" style="342" customWidth="1"/>
    <col min="6422" max="6422" width="5.625" style="342" customWidth="1"/>
    <col min="6423" max="6423" width="20.625" style="342" customWidth="1"/>
    <col min="6424" max="6425" width="4.625" style="342" customWidth="1"/>
    <col min="6426" max="6426" width="3.875" style="342" customWidth="1"/>
    <col min="6427" max="6427" width="4.625" style="342" customWidth="1"/>
    <col min="6428" max="6428" width="5.625" style="342" customWidth="1"/>
    <col min="6429" max="6429" width="20.625" style="342" customWidth="1"/>
    <col min="6430" max="6431" width="4.625" style="342" customWidth="1"/>
    <col min="6432" max="6432" width="3.875" style="342" customWidth="1"/>
    <col min="6433" max="6433" width="4.625" style="342" customWidth="1"/>
    <col min="6434" max="6434" width="5.625" style="342" customWidth="1"/>
    <col min="6435" max="6435" width="20.625" style="342" customWidth="1"/>
    <col min="6436" max="6661" width="9" style="342"/>
    <col min="6662" max="6662" width="5.375" style="342" customWidth="1"/>
    <col min="6663" max="6663" width="3.25" style="342" customWidth="1"/>
    <col min="6664" max="6664" width="20.375" style="342" customWidth="1"/>
    <col min="6665" max="6665" width="26.375" style="342" customWidth="1"/>
    <col min="6666" max="6666" width="4.875" style="342" customWidth="1"/>
    <col min="6667" max="6667" width="28" style="342" customWidth="1"/>
    <col min="6668" max="6669" width="4.625" style="342" customWidth="1"/>
    <col min="6670" max="6670" width="3.875" style="342" customWidth="1"/>
    <col min="6671" max="6671" width="4.625" style="342" customWidth="1"/>
    <col min="6672" max="6672" width="5.625" style="342" customWidth="1"/>
    <col min="6673" max="6673" width="20.625" style="342" customWidth="1"/>
    <col min="6674" max="6675" width="4.625" style="342" customWidth="1"/>
    <col min="6676" max="6676" width="3.875" style="342" customWidth="1"/>
    <col min="6677" max="6677" width="4.625" style="342" customWidth="1"/>
    <col min="6678" max="6678" width="5.625" style="342" customWidth="1"/>
    <col min="6679" max="6679" width="20.625" style="342" customWidth="1"/>
    <col min="6680" max="6681" width="4.625" style="342" customWidth="1"/>
    <col min="6682" max="6682" width="3.875" style="342" customWidth="1"/>
    <col min="6683" max="6683" width="4.625" style="342" customWidth="1"/>
    <col min="6684" max="6684" width="5.625" style="342" customWidth="1"/>
    <col min="6685" max="6685" width="20.625" style="342" customWidth="1"/>
    <col min="6686" max="6687" width="4.625" style="342" customWidth="1"/>
    <col min="6688" max="6688" width="3.875" style="342" customWidth="1"/>
    <col min="6689" max="6689" width="4.625" style="342" customWidth="1"/>
    <col min="6690" max="6690" width="5.625" style="342" customWidth="1"/>
    <col min="6691" max="6691" width="20.625" style="342" customWidth="1"/>
    <col min="6692" max="6917" width="9" style="342"/>
    <col min="6918" max="6918" width="5.375" style="342" customWidth="1"/>
    <col min="6919" max="6919" width="3.25" style="342" customWidth="1"/>
    <col min="6920" max="6920" width="20.375" style="342" customWidth="1"/>
    <col min="6921" max="6921" width="26.375" style="342" customWidth="1"/>
    <col min="6922" max="6922" width="4.875" style="342" customWidth="1"/>
    <col min="6923" max="6923" width="28" style="342" customWidth="1"/>
    <col min="6924" max="6925" width="4.625" style="342" customWidth="1"/>
    <col min="6926" max="6926" width="3.875" style="342" customWidth="1"/>
    <col min="6927" max="6927" width="4.625" style="342" customWidth="1"/>
    <col min="6928" max="6928" width="5.625" style="342" customWidth="1"/>
    <col min="6929" max="6929" width="20.625" style="342" customWidth="1"/>
    <col min="6930" max="6931" width="4.625" style="342" customWidth="1"/>
    <col min="6932" max="6932" width="3.875" style="342" customWidth="1"/>
    <col min="6933" max="6933" width="4.625" style="342" customWidth="1"/>
    <col min="6934" max="6934" width="5.625" style="342" customWidth="1"/>
    <col min="6935" max="6935" width="20.625" style="342" customWidth="1"/>
    <col min="6936" max="6937" width="4.625" style="342" customWidth="1"/>
    <col min="6938" max="6938" width="3.875" style="342" customWidth="1"/>
    <col min="6939" max="6939" width="4.625" style="342" customWidth="1"/>
    <col min="6940" max="6940" width="5.625" style="342" customWidth="1"/>
    <col min="6941" max="6941" width="20.625" style="342" customWidth="1"/>
    <col min="6942" max="6943" width="4.625" style="342" customWidth="1"/>
    <col min="6944" max="6944" width="3.875" style="342" customWidth="1"/>
    <col min="6945" max="6945" width="4.625" style="342" customWidth="1"/>
    <col min="6946" max="6946" width="5.625" style="342" customWidth="1"/>
    <col min="6947" max="6947" width="20.625" style="342" customWidth="1"/>
    <col min="6948" max="7173" width="9" style="342"/>
    <col min="7174" max="7174" width="5.375" style="342" customWidth="1"/>
    <col min="7175" max="7175" width="3.25" style="342" customWidth="1"/>
    <col min="7176" max="7176" width="20.375" style="342" customWidth="1"/>
    <col min="7177" max="7177" width="26.375" style="342" customWidth="1"/>
    <col min="7178" max="7178" width="4.875" style="342" customWidth="1"/>
    <col min="7179" max="7179" width="28" style="342" customWidth="1"/>
    <col min="7180" max="7181" width="4.625" style="342" customWidth="1"/>
    <col min="7182" max="7182" width="3.875" style="342" customWidth="1"/>
    <col min="7183" max="7183" width="4.625" style="342" customWidth="1"/>
    <col min="7184" max="7184" width="5.625" style="342" customWidth="1"/>
    <col min="7185" max="7185" width="20.625" style="342" customWidth="1"/>
    <col min="7186" max="7187" width="4.625" style="342" customWidth="1"/>
    <col min="7188" max="7188" width="3.875" style="342" customWidth="1"/>
    <col min="7189" max="7189" width="4.625" style="342" customWidth="1"/>
    <col min="7190" max="7190" width="5.625" style="342" customWidth="1"/>
    <col min="7191" max="7191" width="20.625" style="342" customWidth="1"/>
    <col min="7192" max="7193" width="4.625" style="342" customWidth="1"/>
    <col min="7194" max="7194" width="3.875" style="342" customWidth="1"/>
    <col min="7195" max="7195" width="4.625" style="342" customWidth="1"/>
    <col min="7196" max="7196" width="5.625" style="342" customWidth="1"/>
    <col min="7197" max="7197" width="20.625" style="342" customWidth="1"/>
    <col min="7198" max="7199" width="4.625" style="342" customWidth="1"/>
    <col min="7200" max="7200" width="3.875" style="342" customWidth="1"/>
    <col min="7201" max="7201" width="4.625" style="342" customWidth="1"/>
    <col min="7202" max="7202" width="5.625" style="342" customWidth="1"/>
    <col min="7203" max="7203" width="20.625" style="342" customWidth="1"/>
    <col min="7204" max="7429" width="9" style="342"/>
    <col min="7430" max="7430" width="5.375" style="342" customWidth="1"/>
    <col min="7431" max="7431" width="3.25" style="342" customWidth="1"/>
    <col min="7432" max="7432" width="20.375" style="342" customWidth="1"/>
    <col min="7433" max="7433" width="26.375" style="342" customWidth="1"/>
    <col min="7434" max="7434" width="4.875" style="342" customWidth="1"/>
    <col min="7435" max="7435" width="28" style="342" customWidth="1"/>
    <col min="7436" max="7437" width="4.625" style="342" customWidth="1"/>
    <col min="7438" max="7438" width="3.875" style="342" customWidth="1"/>
    <col min="7439" max="7439" width="4.625" style="342" customWidth="1"/>
    <col min="7440" max="7440" width="5.625" style="342" customWidth="1"/>
    <col min="7441" max="7441" width="20.625" style="342" customWidth="1"/>
    <col min="7442" max="7443" width="4.625" style="342" customWidth="1"/>
    <col min="7444" max="7444" width="3.875" style="342" customWidth="1"/>
    <col min="7445" max="7445" width="4.625" style="342" customWidth="1"/>
    <col min="7446" max="7446" width="5.625" style="342" customWidth="1"/>
    <col min="7447" max="7447" width="20.625" style="342" customWidth="1"/>
    <col min="7448" max="7449" width="4.625" style="342" customWidth="1"/>
    <col min="7450" max="7450" width="3.875" style="342" customWidth="1"/>
    <col min="7451" max="7451" width="4.625" style="342" customWidth="1"/>
    <col min="7452" max="7452" width="5.625" style="342" customWidth="1"/>
    <col min="7453" max="7453" width="20.625" style="342" customWidth="1"/>
    <col min="7454" max="7455" width="4.625" style="342" customWidth="1"/>
    <col min="7456" max="7456" width="3.875" style="342" customWidth="1"/>
    <col min="7457" max="7457" width="4.625" style="342" customWidth="1"/>
    <col min="7458" max="7458" width="5.625" style="342" customWidth="1"/>
    <col min="7459" max="7459" width="20.625" style="342" customWidth="1"/>
    <col min="7460" max="7685" width="9" style="342"/>
    <col min="7686" max="7686" width="5.375" style="342" customWidth="1"/>
    <col min="7687" max="7687" width="3.25" style="342" customWidth="1"/>
    <col min="7688" max="7688" width="20.375" style="342" customWidth="1"/>
    <col min="7689" max="7689" width="26.375" style="342" customWidth="1"/>
    <col min="7690" max="7690" width="4.875" style="342" customWidth="1"/>
    <col min="7691" max="7691" width="28" style="342" customWidth="1"/>
    <col min="7692" max="7693" width="4.625" style="342" customWidth="1"/>
    <col min="7694" max="7694" width="3.875" style="342" customWidth="1"/>
    <col min="7695" max="7695" width="4.625" style="342" customWidth="1"/>
    <col min="7696" max="7696" width="5.625" style="342" customWidth="1"/>
    <col min="7697" max="7697" width="20.625" style="342" customWidth="1"/>
    <col min="7698" max="7699" width="4.625" style="342" customWidth="1"/>
    <col min="7700" max="7700" width="3.875" style="342" customWidth="1"/>
    <col min="7701" max="7701" width="4.625" style="342" customWidth="1"/>
    <col min="7702" max="7702" width="5.625" style="342" customWidth="1"/>
    <col min="7703" max="7703" width="20.625" style="342" customWidth="1"/>
    <col min="7704" max="7705" width="4.625" style="342" customWidth="1"/>
    <col min="7706" max="7706" width="3.875" style="342" customWidth="1"/>
    <col min="7707" max="7707" width="4.625" style="342" customWidth="1"/>
    <col min="7708" max="7708" width="5.625" style="342" customWidth="1"/>
    <col min="7709" max="7709" width="20.625" style="342" customWidth="1"/>
    <col min="7710" max="7711" width="4.625" style="342" customWidth="1"/>
    <col min="7712" max="7712" width="3.875" style="342" customWidth="1"/>
    <col min="7713" max="7713" width="4.625" style="342" customWidth="1"/>
    <col min="7714" max="7714" width="5.625" style="342" customWidth="1"/>
    <col min="7715" max="7715" width="20.625" style="342" customWidth="1"/>
    <col min="7716" max="7941" width="9" style="342"/>
    <col min="7942" max="7942" width="5.375" style="342" customWidth="1"/>
    <col min="7943" max="7943" width="3.25" style="342" customWidth="1"/>
    <col min="7944" max="7944" width="20.375" style="342" customWidth="1"/>
    <col min="7945" max="7945" width="26.375" style="342" customWidth="1"/>
    <col min="7946" max="7946" width="4.875" style="342" customWidth="1"/>
    <col min="7947" max="7947" width="28" style="342" customWidth="1"/>
    <col min="7948" max="7949" width="4.625" style="342" customWidth="1"/>
    <col min="7950" max="7950" width="3.875" style="342" customWidth="1"/>
    <col min="7951" max="7951" width="4.625" style="342" customWidth="1"/>
    <col min="7952" max="7952" width="5.625" style="342" customWidth="1"/>
    <col min="7953" max="7953" width="20.625" style="342" customWidth="1"/>
    <col min="7954" max="7955" width="4.625" style="342" customWidth="1"/>
    <col min="7956" max="7956" width="3.875" style="342" customWidth="1"/>
    <col min="7957" max="7957" width="4.625" style="342" customWidth="1"/>
    <col min="7958" max="7958" width="5.625" style="342" customWidth="1"/>
    <col min="7959" max="7959" width="20.625" style="342" customWidth="1"/>
    <col min="7960" max="7961" width="4.625" style="342" customWidth="1"/>
    <col min="7962" max="7962" width="3.875" style="342" customWidth="1"/>
    <col min="7963" max="7963" width="4.625" style="342" customWidth="1"/>
    <col min="7964" max="7964" width="5.625" style="342" customWidth="1"/>
    <col min="7965" max="7965" width="20.625" style="342" customWidth="1"/>
    <col min="7966" max="7967" width="4.625" style="342" customWidth="1"/>
    <col min="7968" max="7968" width="3.875" style="342" customWidth="1"/>
    <col min="7969" max="7969" width="4.625" style="342" customWidth="1"/>
    <col min="7970" max="7970" width="5.625" style="342" customWidth="1"/>
    <col min="7971" max="7971" width="20.625" style="342" customWidth="1"/>
    <col min="7972" max="8197" width="9" style="342"/>
    <col min="8198" max="8198" width="5.375" style="342" customWidth="1"/>
    <col min="8199" max="8199" width="3.25" style="342" customWidth="1"/>
    <col min="8200" max="8200" width="20.375" style="342" customWidth="1"/>
    <col min="8201" max="8201" width="26.375" style="342" customWidth="1"/>
    <col min="8202" max="8202" width="4.875" style="342" customWidth="1"/>
    <col min="8203" max="8203" width="28" style="342" customWidth="1"/>
    <col min="8204" max="8205" width="4.625" style="342" customWidth="1"/>
    <col min="8206" max="8206" width="3.875" style="342" customWidth="1"/>
    <col min="8207" max="8207" width="4.625" style="342" customWidth="1"/>
    <col min="8208" max="8208" width="5.625" style="342" customWidth="1"/>
    <col min="8209" max="8209" width="20.625" style="342" customWidth="1"/>
    <col min="8210" max="8211" width="4.625" style="342" customWidth="1"/>
    <col min="8212" max="8212" width="3.875" style="342" customWidth="1"/>
    <col min="8213" max="8213" width="4.625" style="342" customWidth="1"/>
    <col min="8214" max="8214" width="5.625" style="342" customWidth="1"/>
    <col min="8215" max="8215" width="20.625" style="342" customWidth="1"/>
    <col min="8216" max="8217" width="4.625" style="342" customWidth="1"/>
    <col min="8218" max="8218" width="3.875" style="342" customWidth="1"/>
    <col min="8219" max="8219" width="4.625" style="342" customWidth="1"/>
    <col min="8220" max="8220" width="5.625" style="342" customWidth="1"/>
    <col min="8221" max="8221" width="20.625" style="342" customWidth="1"/>
    <col min="8222" max="8223" width="4.625" style="342" customWidth="1"/>
    <col min="8224" max="8224" width="3.875" style="342" customWidth="1"/>
    <col min="8225" max="8225" width="4.625" style="342" customWidth="1"/>
    <col min="8226" max="8226" width="5.625" style="342" customWidth="1"/>
    <col min="8227" max="8227" width="20.625" style="342" customWidth="1"/>
    <col min="8228" max="8453" width="9" style="342"/>
    <col min="8454" max="8454" width="5.375" style="342" customWidth="1"/>
    <col min="8455" max="8455" width="3.25" style="342" customWidth="1"/>
    <col min="8456" max="8456" width="20.375" style="342" customWidth="1"/>
    <col min="8457" max="8457" width="26.375" style="342" customWidth="1"/>
    <col min="8458" max="8458" width="4.875" style="342" customWidth="1"/>
    <col min="8459" max="8459" width="28" style="342" customWidth="1"/>
    <col min="8460" max="8461" width="4.625" style="342" customWidth="1"/>
    <col min="8462" max="8462" width="3.875" style="342" customWidth="1"/>
    <col min="8463" max="8463" width="4.625" style="342" customWidth="1"/>
    <col min="8464" max="8464" width="5.625" style="342" customWidth="1"/>
    <col min="8465" max="8465" width="20.625" style="342" customWidth="1"/>
    <col min="8466" max="8467" width="4.625" style="342" customWidth="1"/>
    <col min="8468" max="8468" width="3.875" style="342" customWidth="1"/>
    <col min="8469" max="8469" width="4.625" style="342" customWidth="1"/>
    <col min="8470" max="8470" width="5.625" style="342" customWidth="1"/>
    <col min="8471" max="8471" width="20.625" style="342" customWidth="1"/>
    <col min="8472" max="8473" width="4.625" style="342" customWidth="1"/>
    <col min="8474" max="8474" width="3.875" style="342" customWidth="1"/>
    <col min="8475" max="8475" width="4.625" style="342" customWidth="1"/>
    <col min="8476" max="8476" width="5.625" style="342" customWidth="1"/>
    <col min="8477" max="8477" width="20.625" style="342" customWidth="1"/>
    <col min="8478" max="8479" width="4.625" style="342" customWidth="1"/>
    <col min="8480" max="8480" width="3.875" style="342" customWidth="1"/>
    <col min="8481" max="8481" width="4.625" style="342" customWidth="1"/>
    <col min="8482" max="8482" width="5.625" style="342" customWidth="1"/>
    <col min="8483" max="8483" width="20.625" style="342" customWidth="1"/>
    <col min="8484" max="8709" width="9" style="342"/>
    <col min="8710" max="8710" width="5.375" style="342" customWidth="1"/>
    <col min="8711" max="8711" width="3.25" style="342" customWidth="1"/>
    <col min="8712" max="8712" width="20.375" style="342" customWidth="1"/>
    <col min="8713" max="8713" width="26.375" style="342" customWidth="1"/>
    <col min="8714" max="8714" width="4.875" style="342" customWidth="1"/>
    <col min="8715" max="8715" width="28" style="342" customWidth="1"/>
    <col min="8716" max="8717" width="4.625" style="342" customWidth="1"/>
    <col min="8718" max="8718" width="3.875" style="342" customWidth="1"/>
    <col min="8719" max="8719" width="4.625" style="342" customWidth="1"/>
    <col min="8720" max="8720" width="5.625" style="342" customWidth="1"/>
    <col min="8721" max="8721" width="20.625" style="342" customWidth="1"/>
    <col min="8722" max="8723" width="4.625" style="342" customWidth="1"/>
    <col min="8724" max="8724" width="3.875" style="342" customWidth="1"/>
    <col min="8725" max="8725" width="4.625" style="342" customWidth="1"/>
    <col min="8726" max="8726" width="5.625" style="342" customWidth="1"/>
    <col min="8727" max="8727" width="20.625" style="342" customWidth="1"/>
    <col min="8728" max="8729" width="4.625" style="342" customWidth="1"/>
    <col min="8730" max="8730" width="3.875" style="342" customWidth="1"/>
    <col min="8731" max="8731" width="4.625" style="342" customWidth="1"/>
    <col min="8732" max="8732" width="5.625" style="342" customWidth="1"/>
    <col min="8733" max="8733" width="20.625" style="342" customWidth="1"/>
    <col min="8734" max="8735" width="4.625" style="342" customWidth="1"/>
    <col min="8736" max="8736" width="3.875" style="342" customWidth="1"/>
    <col min="8737" max="8737" width="4.625" style="342" customWidth="1"/>
    <col min="8738" max="8738" width="5.625" style="342" customWidth="1"/>
    <col min="8739" max="8739" width="20.625" style="342" customWidth="1"/>
    <col min="8740" max="8965" width="9" style="342"/>
    <col min="8966" max="8966" width="5.375" style="342" customWidth="1"/>
    <col min="8967" max="8967" width="3.25" style="342" customWidth="1"/>
    <col min="8968" max="8968" width="20.375" style="342" customWidth="1"/>
    <col min="8969" max="8969" width="26.375" style="342" customWidth="1"/>
    <col min="8970" max="8970" width="4.875" style="342" customWidth="1"/>
    <col min="8971" max="8971" width="28" style="342" customWidth="1"/>
    <col min="8972" max="8973" width="4.625" style="342" customWidth="1"/>
    <col min="8974" max="8974" width="3.875" style="342" customWidth="1"/>
    <col min="8975" max="8975" width="4.625" style="342" customWidth="1"/>
    <col min="8976" max="8976" width="5.625" style="342" customWidth="1"/>
    <col min="8977" max="8977" width="20.625" style="342" customWidth="1"/>
    <col min="8978" max="8979" width="4.625" style="342" customWidth="1"/>
    <col min="8980" max="8980" width="3.875" style="342" customWidth="1"/>
    <col min="8981" max="8981" width="4.625" style="342" customWidth="1"/>
    <col min="8982" max="8982" width="5.625" style="342" customWidth="1"/>
    <col min="8983" max="8983" width="20.625" style="342" customWidth="1"/>
    <col min="8984" max="8985" width="4.625" style="342" customWidth="1"/>
    <col min="8986" max="8986" width="3.875" style="342" customWidth="1"/>
    <col min="8987" max="8987" width="4.625" style="342" customWidth="1"/>
    <col min="8988" max="8988" width="5.625" style="342" customWidth="1"/>
    <col min="8989" max="8989" width="20.625" style="342" customWidth="1"/>
    <col min="8990" max="8991" width="4.625" style="342" customWidth="1"/>
    <col min="8992" max="8992" width="3.875" style="342" customWidth="1"/>
    <col min="8993" max="8993" width="4.625" style="342" customWidth="1"/>
    <col min="8994" max="8994" width="5.625" style="342" customWidth="1"/>
    <col min="8995" max="8995" width="20.625" style="342" customWidth="1"/>
    <col min="8996" max="9221" width="9" style="342"/>
    <col min="9222" max="9222" width="5.375" style="342" customWidth="1"/>
    <col min="9223" max="9223" width="3.25" style="342" customWidth="1"/>
    <col min="9224" max="9224" width="20.375" style="342" customWidth="1"/>
    <col min="9225" max="9225" width="26.375" style="342" customWidth="1"/>
    <col min="9226" max="9226" width="4.875" style="342" customWidth="1"/>
    <col min="9227" max="9227" width="28" style="342" customWidth="1"/>
    <col min="9228" max="9229" width="4.625" style="342" customWidth="1"/>
    <col min="9230" max="9230" width="3.875" style="342" customWidth="1"/>
    <col min="9231" max="9231" width="4.625" style="342" customWidth="1"/>
    <col min="9232" max="9232" width="5.625" style="342" customWidth="1"/>
    <col min="9233" max="9233" width="20.625" style="342" customWidth="1"/>
    <col min="9234" max="9235" width="4.625" style="342" customWidth="1"/>
    <col min="9236" max="9236" width="3.875" style="342" customWidth="1"/>
    <col min="9237" max="9237" width="4.625" style="342" customWidth="1"/>
    <col min="9238" max="9238" width="5.625" style="342" customWidth="1"/>
    <col min="9239" max="9239" width="20.625" style="342" customWidth="1"/>
    <col min="9240" max="9241" width="4.625" style="342" customWidth="1"/>
    <col min="9242" max="9242" width="3.875" style="342" customWidth="1"/>
    <col min="9243" max="9243" width="4.625" style="342" customWidth="1"/>
    <col min="9244" max="9244" width="5.625" style="342" customWidth="1"/>
    <col min="9245" max="9245" width="20.625" style="342" customWidth="1"/>
    <col min="9246" max="9247" width="4.625" style="342" customWidth="1"/>
    <col min="9248" max="9248" width="3.875" style="342" customWidth="1"/>
    <col min="9249" max="9249" width="4.625" style="342" customWidth="1"/>
    <col min="9250" max="9250" width="5.625" style="342" customWidth="1"/>
    <col min="9251" max="9251" width="20.625" style="342" customWidth="1"/>
    <col min="9252" max="9477" width="9" style="342"/>
    <col min="9478" max="9478" width="5.375" style="342" customWidth="1"/>
    <col min="9479" max="9479" width="3.25" style="342" customWidth="1"/>
    <col min="9480" max="9480" width="20.375" style="342" customWidth="1"/>
    <col min="9481" max="9481" width="26.375" style="342" customWidth="1"/>
    <col min="9482" max="9482" width="4.875" style="342" customWidth="1"/>
    <col min="9483" max="9483" width="28" style="342" customWidth="1"/>
    <col min="9484" max="9485" width="4.625" style="342" customWidth="1"/>
    <col min="9486" max="9486" width="3.875" style="342" customWidth="1"/>
    <col min="9487" max="9487" width="4.625" style="342" customWidth="1"/>
    <col min="9488" max="9488" width="5.625" style="342" customWidth="1"/>
    <col min="9489" max="9489" width="20.625" style="342" customWidth="1"/>
    <col min="9490" max="9491" width="4.625" style="342" customWidth="1"/>
    <col min="9492" max="9492" width="3.875" style="342" customWidth="1"/>
    <col min="9493" max="9493" width="4.625" style="342" customWidth="1"/>
    <col min="9494" max="9494" width="5.625" style="342" customWidth="1"/>
    <col min="9495" max="9495" width="20.625" style="342" customWidth="1"/>
    <col min="9496" max="9497" width="4.625" style="342" customWidth="1"/>
    <col min="9498" max="9498" width="3.875" style="342" customWidth="1"/>
    <col min="9499" max="9499" width="4.625" style="342" customWidth="1"/>
    <col min="9500" max="9500" width="5.625" style="342" customWidth="1"/>
    <col min="9501" max="9501" width="20.625" style="342" customWidth="1"/>
    <col min="9502" max="9503" width="4.625" style="342" customWidth="1"/>
    <col min="9504" max="9504" width="3.875" style="342" customWidth="1"/>
    <col min="9505" max="9505" width="4.625" style="342" customWidth="1"/>
    <col min="9506" max="9506" width="5.625" style="342" customWidth="1"/>
    <col min="9507" max="9507" width="20.625" style="342" customWidth="1"/>
    <col min="9508" max="9733" width="9" style="342"/>
    <col min="9734" max="9734" width="5.375" style="342" customWidth="1"/>
    <col min="9735" max="9735" width="3.25" style="342" customWidth="1"/>
    <col min="9736" max="9736" width="20.375" style="342" customWidth="1"/>
    <col min="9737" max="9737" width="26.375" style="342" customWidth="1"/>
    <col min="9738" max="9738" width="4.875" style="342" customWidth="1"/>
    <col min="9739" max="9739" width="28" style="342" customWidth="1"/>
    <col min="9740" max="9741" width="4.625" style="342" customWidth="1"/>
    <col min="9742" max="9742" width="3.875" style="342" customWidth="1"/>
    <col min="9743" max="9743" width="4.625" style="342" customWidth="1"/>
    <col min="9744" max="9744" width="5.625" style="342" customWidth="1"/>
    <col min="9745" max="9745" width="20.625" style="342" customWidth="1"/>
    <col min="9746" max="9747" width="4.625" style="342" customWidth="1"/>
    <col min="9748" max="9748" width="3.875" style="342" customWidth="1"/>
    <col min="9749" max="9749" width="4.625" style="342" customWidth="1"/>
    <col min="9750" max="9750" width="5.625" style="342" customWidth="1"/>
    <col min="9751" max="9751" width="20.625" style="342" customWidth="1"/>
    <col min="9752" max="9753" width="4.625" style="342" customWidth="1"/>
    <col min="9754" max="9754" width="3.875" style="342" customWidth="1"/>
    <col min="9755" max="9755" width="4.625" style="342" customWidth="1"/>
    <col min="9756" max="9756" width="5.625" style="342" customWidth="1"/>
    <col min="9757" max="9757" width="20.625" style="342" customWidth="1"/>
    <col min="9758" max="9759" width="4.625" style="342" customWidth="1"/>
    <col min="9760" max="9760" width="3.875" style="342" customWidth="1"/>
    <col min="9761" max="9761" width="4.625" style="342" customWidth="1"/>
    <col min="9762" max="9762" width="5.625" style="342" customWidth="1"/>
    <col min="9763" max="9763" width="20.625" style="342" customWidth="1"/>
    <col min="9764" max="9989" width="9" style="342"/>
    <col min="9990" max="9990" width="5.375" style="342" customWidth="1"/>
    <col min="9991" max="9991" width="3.25" style="342" customWidth="1"/>
    <col min="9992" max="9992" width="20.375" style="342" customWidth="1"/>
    <col min="9993" max="9993" width="26.375" style="342" customWidth="1"/>
    <col min="9994" max="9994" width="4.875" style="342" customWidth="1"/>
    <col min="9995" max="9995" width="28" style="342" customWidth="1"/>
    <col min="9996" max="9997" width="4.625" style="342" customWidth="1"/>
    <col min="9998" max="9998" width="3.875" style="342" customWidth="1"/>
    <col min="9999" max="9999" width="4.625" style="342" customWidth="1"/>
    <col min="10000" max="10000" width="5.625" style="342" customWidth="1"/>
    <col min="10001" max="10001" width="20.625" style="342" customWidth="1"/>
    <col min="10002" max="10003" width="4.625" style="342" customWidth="1"/>
    <col min="10004" max="10004" width="3.875" style="342" customWidth="1"/>
    <col min="10005" max="10005" width="4.625" style="342" customWidth="1"/>
    <col min="10006" max="10006" width="5.625" style="342" customWidth="1"/>
    <col min="10007" max="10007" width="20.625" style="342" customWidth="1"/>
    <col min="10008" max="10009" width="4.625" style="342" customWidth="1"/>
    <col min="10010" max="10010" width="3.875" style="342" customWidth="1"/>
    <col min="10011" max="10011" width="4.625" style="342" customWidth="1"/>
    <col min="10012" max="10012" width="5.625" style="342" customWidth="1"/>
    <col min="10013" max="10013" width="20.625" style="342" customWidth="1"/>
    <col min="10014" max="10015" width="4.625" style="342" customWidth="1"/>
    <col min="10016" max="10016" width="3.875" style="342" customWidth="1"/>
    <col min="10017" max="10017" width="4.625" style="342" customWidth="1"/>
    <col min="10018" max="10018" width="5.625" style="342" customWidth="1"/>
    <col min="10019" max="10019" width="20.625" style="342" customWidth="1"/>
    <col min="10020" max="10245" width="9" style="342"/>
    <col min="10246" max="10246" width="5.375" style="342" customWidth="1"/>
    <col min="10247" max="10247" width="3.25" style="342" customWidth="1"/>
    <col min="10248" max="10248" width="20.375" style="342" customWidth="1"/>
    <col min="10249" max="10249" width="26.375" style="342" customWidth="1"/>
    <col min="10250" max="10250" width="4.875" style="342" customWidth="1"/>
    <col min="10251" max="10251" width="28" style="342" customWidth="1"/>
    <col min="10252" max="10253" width="4.625" style="342" customWidth="1"/>
    <col min="10254" max="10254" width="3.875" style="342" customWidth="1"/>
    <col min="10255" max="10255" width="4.625" style="342" customWidth="1"/>
    <col min="10256" max="10256" width="5.625" style="342" customWidth="1"/>
    <col min="10257" max="10257" width="20.625" style="342" customWidth="1"/>
    <col min="10258" max="10259" width="4.625" style="342" customWidth="1"/>
    <col min="10260" max="10260" width="3.875" style="342" customWidth="1"/>
    <col min="10261" max="10261" width="4.625" style="342" customWidth="1"/>
    <col min="10262" max="10262" width="5.625" style="342" customWidth="1"/>
    <col min="10263" max="10263" width="20.625" style="342" customWidth="1"/>
    <col min="10264" max="10265" width="4.625" style="342" customWidth="1"/>
    <col min="10266" max="10266" width="3.875" style="342" customWidth="1"/>
    <col min="10267" max="10267" width="4.625" style="342" customWidth="1"/>
    <col min="10268" max="10268" width="5.625" style="342" customWidth="1"/>
    <col min="10269" max="10269" width="20.625" style="342" customWidth="1"/>
    <col min="10270" max="10271" width="4.625" style="342" customWidth="1"/>
    <col min="10272" max="10272" width="3.875" style="342" customWidth="1"/>
    <col min="10273" max="10273" width="4.625" style="342" customWidth="1"/>
    <col min="10274" max="10274" width="5.625" style="342" customWidth="1"/>
    <col min="10275" max="10275" width="20.625" style="342" customWidth="1"/>
    <col min="10276" max="10501" width="9" style="342"/>
    <col min="10502" max="10502" width="5.375" style="342" customWidth="1"/>
    <col min="10503" max="10503" width="3.25" style="342" customWidth="1"/>
    <col min="10504" max="10504" width="20.375" style="342" customWidth="1"/>
    <col min="10505" max="10505" width="26.375" style="342" customWidth="1"/>
    <col min="10506" max="10506" width="4.875" style="342" customWidth="1"/>
    <col min="10507" max="10507" width="28" style="342" customWidth="1"/>
    <col min="10508" max="10509" width="4.625" style="342" customWidth="1"/>
    <col min="10510" max="10510" width="3.875" style="342" customWidth="1"/>
    <col min="10511" max="10511" width="4.625" style="342" customWidth="1"/>
    <col min="10512" max="10512" width="5.625" style="342" customWidth="1"/>
    <col min="10513" max="10513" width="20.625" style="342" customWidth="1"/>
    <col min="10514" max="10515" width="4.625" style="342" customWidth="1"/>
    <col min="10516" max="10516" width="3.875" style="342" customWidth="1"/>
    <col min="10517" max="10517" width="4.625" style="342" customWidth="1"/>
    <col min="10518" max="10518" width="5.625" style="342" customWidth="1"/>
    <col min="10519" max="10519" width="20.625" style="342" customWidth="1"/>
    <col min="10520" max="10521" width="4.625" style="342" customWidth="1"/>
    <col min="10522" max="10522" width="3.875" style="342" customWidth="1"/>
    <col min="10523" max="10523" width="4.625" style="342" customWidth="1"/>
    <col min="10524" max="10524" width="5.625" style="342" customWidth="1"/>
    <col min="10525" max="10525" width="20.625" style="342" customWidth="1"/>
    <col min="10526" max="10527" width="4.625" style="342" customWidth="1"/>
    <col min="10528" max="10528" width="3.875" style="342" customWidth="1"/>
    <col min="10529" max="10529" width="4.625" style="342" customWidth="1"/>
    <col min="10530" max="10530" width="5.625" style="342" customWidth="1"/>
    <col min="10531" max="10531" width="20.625" style="342" customWidth="1"/>
    <col min="10532" max="10757" width="9" style="342"/>
    <col min="10758" max="10758" width="5.375" style="342" customWidth="1"/>
    <col min="10759" max="10759" width="3.25" style="342" customWidth="1"/>
    <col min="10760" max="10760" width="20.375" style="342" customWidth="1"/>
    <col min="10761" max="10761" width="26.375" style="342" customWidth="1"/>
    <col min="10762" max="10762" width="4.875" style="342" customWidth="1"/>
    <col min="10763" max="10763" width="28" style="342" customWidth="1"/>
    <col min="10764" max="10765" width="4.625" style="342" customWidth="1"/>
    <col min="10766" max="10766" width="3.875" style="342" customWidth="1"/>
    <col min="10767" max="10767" width="4.625" style="342" customWidth="1"/>
    <col min="10768" max="10768" width="5.625" style="342" customWidth="1"/>
    <col min="10769" max="10769" width="20.625" style="342" customWidth="1"/>
    <col min="10770" max="10771" width="4.625" style="342" customWidth="1"/>
    <col min="10772" max="10772" width="3.875" style="342" customWidth="1"/>
    <col min="10773" max="10773" width="4.625" style="342" customWidth="1"/>
    <col min="10774" max="10774" width="5.625" style="342" customWidth="1"/>
    <col min="10775" max="10775" width="20.625" style="342" customWidth="1"/>
    <col min="10776" max="10777" width="4.625" style="342" customWidth="1"/>
    <col min="10778" max="10778" width="3.875" style="342" customWidth="1"/>
    <col min="10779" max="10779" width="4.625" style="342" customWidth="1"/>
    <col min="10780" max="10780" width="5.625" style="342" customWidth="1"/>
    <col min="10781" max="10781" width="20.625" style="342" customWidth="1"/>
    <col min="10782" max="10783" width="4.625" style="342" customWidth="1"/>
    <col min="10784" max="10784" width="3.875" style="342" customWidth="1"/>
    <col min="10785" max="10785" width="4.625" style="342" customWidth="1"/>
    <col min="10786" max="10786" width="5.625" style="342" customWidth="1"/>
    <col min="10787" max="10787" width="20.625" style="342" customWidth="1"/>
    <col min="10788" max="11013" width="9" style="342"/>
    <col min="11014" max="11014" width="5.375" style="342" customWidth="1"/>
    <col min="11015" max="11015" width="3.25" style="342" customWidth="1"/>
    <col min="11016" max="11016" width="20.375" style="342" customWidth="1"/>
    <col min="11017" max="11017" width="26.375" style="342" customWidth="1"/>
    <col min="11018" max="11018" width="4.875" style="342" customWidth="1"/>
    <col min="11019" max="11019" width="28" style="342" customWidth="1"/>
    <col min="11020" max="11021" width="4.625" style="342" customWidth="1"/>
    <col min="11022" max="11022" width="3.875" style="342" customWidth="1"/>
    <col min="11023" max="11023" width="4.625" style="342" customWidth="1"/>
    <col min="11024" max="11024" width="5.625" style="342" customWidth="1"/>
    <col min="11025" max="11025" width="20.625" style="342" customWidth="1"/>
    <col min="11026" max="11027" width="4.625" style="342" customWidth="1"/>
    <col min="11028" max="11028" width="3.875" style="342" customWidth="1"/>
    <col min="11029" max="11029" width="4.625" style="342" customWidth="1"/>
    <col min="11030" max="11030" width="5.625" style="342" customWidth="1"/>
    <col min="11031" max="11031" width="20.625" style="342" customWidth="1"/>
    <col min="11032" max="11033" width="4.625" style="342" customWidth="1"/>
    <col min="11034" max="11034" width="3.875" style="342" customWidth="1"/>
    <col min="11035" max="11035" width="4.625" style="342" customWidth="1"/>
    <col min="11036" max="11036" width="5.625" style="342" customWidth="1"/>
    <col min="11037" max="11037" width="20.625" style="342" customWidth="1"/>
    <col min="11038" max="11039" width="4.625" style="342" customWidth="1"/>
    <col min="11040" max="11040" width="3.875" style="342" customWidth="1"/>
    <col min="11041" max="11041" width="4.625" style="342" customWidth="1"/>
    <col min="11042" max="11042" width="5.625" style="342" customWidth="1"/>
    <col min="11043" max="11043" width="20.625" style="342" customWidth="1"/>
    <col min="11044" max="11269" width="9" style="342"/>
    <col min="11270" max="11270" width="5.375" style="342" customWidth="1"/>
    <col min="11271" max="11271" width="3.25" style="342" customWidth="1"/>
    <col min="11272" max="11272" width="20.375" style="342" customWidth="1"/>
    <col min="11273" max="11273" width="26.375" style="342" customWidth="1"/>
    <col min="11274" max="11274" width="4.875" style="342" customWidth="1"/>
    <col min="11275" max="11275" width="28" style="342" customWidth="1"/>
    <col min="11276" max="11277" width="4.625" style="342" customWidth="1"/>
    <col min="11278" max="11278" width="3.875" style="342" customWidth="1"/>
    <col min="11279" max="11279" width="4.625" style="342" customWidth="1"/>
    <col min="11280" max="11280" width="5.625" style="342" customWidth="1"/>
    <col min="11281" max="11281" width="20.625" style="342" customWidth="1"/>
    <col min="11282" max="11283" width="4.625" style="342" customWidth="1"/>
    <col min="11284" max="11284" width="3.875" style="342" customWidth="1"/>
    <col min="11285" max="11285" width="4.625" style="342" customWidth="1"/>
    <col min="11286" max="11286" width="5.625" style="342" customWidth="1"/>
    <col min="11287" max="11287" width="20.625" style="342" customWidth="1"/>
    <col min="11288" max="11289" width="4.625" style="342" customWidth="1"/>
    <col min="11290" max="11290" width="3.875" style="342" customWidth="1"/>
    <col min="11291" max="11291" width="4.625" style="342" customWidth="1"/>
    <col min="11292" max="11292" width="5.625" style="342" customWidth="1"/>
    <col min="11293" max="11293" width="20.625" style="342" customWidth="1"/>
    <col min="11294" max="11295" width="4.625" style="342" customWidth="1"/>
    <col min="11296" max="11296" width="3.875" style="342" customWidth="1"/>
    <col min="11297" max="11297" width="4.625" style="342" customWidth="1"/>
    <col min="11298" max="11298" width="5.625" style="342" customWidth="1"/>
    <col min="11299" max="11299" width="20.625" style="342" customWidth="1"/>
    <col min="11300" max="11525" width="9" style="342"/>
    <col min="11526" max="11526" width="5.375" style="342" customWidth="1"/>
    <col min="11527" max="11527" width="3.25" style="342" customWidth="1"/>
    <col min="11528" max="11528" width="20.375" style="342" customWidth="1"/>
    <col min="11529" max="11529" width="26.375" style="342" customWidth="1"/>
    <col min="11530" max="11530" width="4.875" style="342" customWidth="1"/>
    <col min="11531" max="11531" width="28" style="342" customWidth="1"/>
    <col min="11532" max="11533" width="4.625" style="342" customWidth="1"/>
    <col min="11534" max="11534" width="3.875" style="342" customWidth="1"/>
    <col min="11535" max="11535" width="4.625" style="342" customWidth="1"/>
    <col min="11536" max="11536" width="5.625" style="342" customWidth="1"/>
    <col min="11537" max="11537" width="20.625" style="342" customWidth="1"/>
    <col min="11538" max="11539" width="4.625" style="342" customWidth="1"/>
    <col min="11540" max="11540" width="3.875" style="342" customWidth="1"/>
    <col min="11541" max="11541" width="4.625" style="342" customWidth="1"/>
    <col min="11542" max="11542" width="5.625" style="342" customWidth="1"/>
    <col min="11543" max="11543" width="20.625" style="342" customWidth="1"/>
    <col min="11544" max="11545" width="4.625" style="342" customWidth="1"/>
    <col min="11546" max="11546" width="3.875" style="342" customWidth="1"/>
    <col min="11547" max="11547" width="4.625" style="342" customWidth="1"/>
    <col min="11548" max="11548" width="5.625" style="342" customWidth="1"/>
    <col min="11549" max="11549" width="20.625" style="342" customWidth="1"/>
    <col min="11550" max="11551" width="4.625" style="342" customWidth="1"/>
    <col min="11552" max="11552" width="3.875" style="342" customWidth="1"/>
    <col min="11553" max="11553" width="4.625" style="342" customWidth="1"/>
    <col min="11554" max="11554" width="5.625" style="342" customWidth="1"/>
    <col min="11555" max="11555" width="20.625" style="342" customWidth="1"/>
    <col min="11556" max="11781" width="9" style="342"/>
    <col min="11782" max="11782" width="5.375" style="342" customWidth="1"/>
    <col min="11783" max="11783" width="3.25" style="342" customWidth="1"/>
    <col min="11784" max="11784" width="20.375" style="342" customWidth="1"/>
    <col min="11785" max="11785" width="26.375" style="342" customWidth="1"/>
    <col min="11786" max="11786" width="4.875" style="342" customWidth="1"/>
    <col min="11787" max="11787" width="28" style="342" customWidth="1"/>
    <col min="11788" max="11789" width="4.625" style="342" customWidth="1"/>
    <col min="11790" max="11790" width="3.875" style="342" customWidth="1"/>
    <col min="11791" max="11791" width="4.625" style="342" customWidth="1"/>
    <col min="11792" max="11792" width="5.625" style="342" customWidth="1"/>
    <col min="11793" max="11793" width="20.625" style="342" customWidth="1"/>
    <col min="11794" max="11795" width="4.625" style="342" customWidth="1"/>
    <col min="11796" max="11796" width="3.875" style="342" customWidth="1"/>
    <col min="11797" max="11797" width="4.625" style="342" customWidth="1"/>
    <col min="11798" max="11798" width="5.625" style="342" customWidth="1"/>
    <col min="11799" max="11799" width="20.625" style="342" customWidth="1"/>
    <col min="11800" max="11801" width="4.625" style="342" customWidth="1"/>
    <col min="11802" max="11802" width="3.875" style="342" customWidth="1"/>
    <col min="11803" max="11803" width="4.625" style="342" customWidth="1"/>
    <col min="11804" max="11804" width="5.625" style="342" customWidth="1"/>
    <col min="11805" max="11805" width="20.625" style="342" customWidth="1"/>
    <col min="11806" max="11807" width="4.625" style="342" customWidth="1"/>
    <col min="11808" max="11808" width="3.875" style="342" customWidth="1"/>
    <col min="11809" max="11809" width="4.625" style="342" customWidth="1"/>
    <col min="11810" max="11810" width="5.625" style="342" customWidth="1"/>
    <col min="11811" max="11811" width="20.625" style="342" customWidth="1"/>
    <col min="11812" max="12037" width="9" style="342"/>
    <col min="12038" max="12038" width="5.375" style="342" customWidth="1"/>
    <col min="12039" max="12039" width="3.25" style="342" customWidth="1"/>
    <col min="12040" max="12040" width="20.375" style="342" customWidth="1"/>
    <col min="12041" max="12041" width="26.375" style="342" customWidth="1"/>
    <col min="12042" max="12042" width="4.875" style="342" customWidth="1"/>
    <col min="12043" max="12043" width="28" style="342" customWidth="1"/>
    <col min="12044" max="12045" width="4.625" style="342" customWidth="1"/>
    <col min="12046" max="12046" width="3.875" style="342" customWidth="1"/>
    <col min="12047" max="12047" width="4.625" style="342" customWidth="1"/>
    <col min="12048" max="12048" width="5.625" style="342" customWidth="1"/>
    <col min="12049" max="12049" width="20.625" style="342" customWidth="1"/>
    <col min="12050" max="12051" width="4.625" style="342" customWidth="1"/>
    <col min="12052" max="12052" width="3.875" style="342" customWidth="1"/>
    <col min="12053" max="12053" width="4.625" style="342" customWidth="1"/>
    <col min="12054" max="12054" width="5.625" style="342" customWidth="1"/>
    <col min="12055" max="12055" width="20.625" style="342" customWidth="1"/>
    <col min="12056" max="12057" width="4.625" style="342" customWidth="1"/>
    <col min="12058" max="12058" width="3.875" style="342" customWidth="1"/>
    <col min="12059" max="12059" width="4.625" style="342" customWidth="1"/>
    <col min="12060" max="12060" width="5.625" style="342" customWidth="1"/>
    <col min="12061" max="12061" width="20.625" style="342" customWidth="1"/>
    <col min="12062" max="12063" width="4.625" style="342" customWidth="1"/>
    <col min="12064" max="12064" width="3.875" style="342" customWidth="1"/>
    <col min="12065" max="12065" width="4.625" style="342" customWidth="1"/>
    <col min="12066" max="12066" width="5.625" style="342" customWidth="1"/>
    <col min="12067" max="12067" width="20.625" style="342" customWidth="1"/>
    <col min="12068" max="12293" width="9" style="342"/>
    <col min="12294" max="12294" width="5.375" style="342" customWidth="1"/>
    <col min="12295" max="12295" width="3.25" style="342" customWidth="1"/>
    <col min="12296" max="12296" width="20.375" style="342" customWidth="1"/>
    <col min="12297" max="12297" width="26.375" style="342" customWidth="1"/>
    <col min="12298" max="12298" width="4.875" style="342" customWidth="1"/>
    <col min="12299" max="12299" width="28" style="342" customWidth="1"/>
    <col min="12300" max="12301" width="4.625" style="342" customWidth="1"/>
    <col min="12302" max="12302" width="3.875" style="342" customWidth="1"/>
    <col min="12303" max="12303" width="4.625" style="342" customWidth="1"/>
    <col min="12304" max="12304" width="5.625" style="342" customWidth="1"/>
    <col min="12305" max="12305" width="20.625" style="342" customWidth="1"/>
    <col min="12306" max="12307" width="4.625" style="342" customWidth="1"/>
    <col min="12308" max="12308" width="3.875" style="342" customWidth="1"/>
    <col min="12309" max="12309" width="4.625" style="342" customWidth="1"/>
    <col min="12310" max="12310" width="5.625" style="342" customWidth="1"/>
    <col min="12311" max="12311" width="20.625" style="342" customWidth="1"/>
    <col min="12312" max="12313" width="4.625" style="342" customWidth="1"/>
    <col min="12314" max="12314" width="3.875" style="342" customWidth="1"/>
    <col min="12315" max="12315" width="4.625" style="342" customWidth="1"/>
    <col min="12316" max="12316" width="5.625" style="342" customWidth="1"/>
    <col min="12317" max="12317" width="20.625" style="342" customWidth="1"/>
    <col min="12318" max="12319" width="4.625" style="342" customWidth="1"/>
    <col min="12320" max="12320" width="3.875" style="342" customWidth="1"/>
    <col min="12321" max="12321" width="4.625" style="342" customWidth="1"/>
    <col min="12322" max="12322" width="5.625" style="342" customWidth="1"/>
    <col min="12323" max="12323" width="20.625" style="342" customWidth="1"/>
    <col min="12324" max="12549" width="9" style="342"/>
    <col min="12550" max="12550" width="5.375" style="342" customWidth="1"/>
    <col min="12551" max="12551" width="3.25" style="342" customWidth="1"/>
    <col min="12552" max="12552" width="20.375" style="342" customWidth="1"/>
    <col min="12553" max="12553" width="26.375" style="342" customWidth="1"/>
    <col min="12554" max="12554" width="4.875" style="342" customWidth="1"/>
    <col min="12555" max="12555" width="28" style="342" customWidth="1"/>
    <col min="12556" max="12557" width="4.625" style="342" customWidth="1"/>
    <col min="12558" max="12558" width="3.875" style="342" customWidth="1"/>
    <col min="12559" max="12559" width="4.625" style="342" customWidth="1"/>
    <col min="12560" max="12560" width="5.625" style="342" customWidth="1"/>
    <col min="12561" max="12561" width="20.625" style="342" customWidth="1"/>
    <col min="12562" max="12563" width="4.625" style="342" customWidth="1"/>
    <col min="12564" max="12564" width="3.875" style="342" customWidth="1"/>
    <col min="12565" max="12565" width="4.625" style="342" customWidth="1"/>
    <col min="12566" max="12566" width="5.625" style="342" customWidth="1"/>
    <col min="12567" max="12567" width="20.625" style="342" customWidth="1"/>
    <col min="12568" max="12569" width="4.625" style="342" customWidth="1"/>
    <col min="12570" max="12570" width="3.875" style="342" customWidth="1"/>
    <col min="12571" max="12571" width="4.625" style="342" customWidth="1"/>
    <col min="12572" max="12572" width="5.625" style="342" customWidth="1"/>
    <col min="12573" max="12573" width="20.625" style="342" customWidth="1"/>
    <col min="12574" max="12575" width="4.625" style="342" customWidth="1"/>
    <col min="12576" max="12576" width="3.875" style="342" customWidth="1"/>
    <col min="12577" max="12577" width="4.625" style="342" customWidth="1"/>
    <col min="12578" max="12578" width="5.625" style="342" customWidth="1"/>
    <col min="12579" max="12579" width="20.625" style="342" customWidth="1"/>
    <col min="12580" max="12805" width="9" style="342"/>
    <col min="12806" max="12806" width="5.375" style="342" customWidth="1"/>
    <col min="12807" max="12807" width="3.25" style="342" customWidth="1"/>
    <col min="12808" max="12808" width="20.375" style="342" customWidth="1"/>
    <col min="12809" max="12809" width="26.375" style="342" customWidth="1"/>
    <col min="12810" max="12810" width="4.875" style="342" customWidth="1"/>
    <col min="12811" max="12811" width="28" style="342" customWidth="1"/>
    <col min="12812" max="12813" width="4.625" style="342" customWidth="1"/>
    <col min="12814" max="12814" width="3.875" style="342" customWidth="1"/>
    <col min="12815" max="12815" width="4.625" style="342" customWidth="1"/>
    <col min="12816" max="12816" width="5.625" style="342" customWidth="1"/>
    <col min="12817" max="12817" width="20.625" style="342" customWidth="1"/>
    <col min="12818" max="12819" width="4.625" style="342" customWidth="1"/>
    <col min="12820" max="12820" width="3.875" style="342" customWidth="1"/>
    <col min="12821" max="12821" width="4.625" style="342" customWidth="1"/>
    <col min="12822" max="12822" width="5.625" style="342" customWidth="1"/>
    <col min="12823" max="12823" width="20.625" style="342" customWidth="1"/>
    <col min="12824" max="12825" width="4.625" style="342" customWidth="1"/>
    <col min="12826" max="12826" width="3.875" style="342" customWidth="1"/>
    <col min="12827" max="12827" width="4.625" style="342" customWidth="1"/>
    <col min="12828" max="12828" width="5.625" style="342" customWidth="1"/>
    <col min="12829" max="12829" width="20.625" style="342" customWidth="1"/>
    <col min="12830" max="12831" width="4.625" style="342" customWidth="1"/>
    <col min="12832" max="12832" width="3.875" style="342" customWidth="1"/>
    <col min="12833" max="12833" width="4.625" style="342" customWidth="1"/>
    <col min="12834" max="12834" width="5.625" style="342" customWidth="1"/>
    <col min="12835" max="12835" width="20.625" style="342" customWidth="1"/>
    <col min="12836" max="13061" width="9" style="342"/>
    <col min="13062" max="13062" width="5.375" style="342" customWidth="1"/>
    <col min="13063" max="13063" width="3.25" style="342" customWidth="1"/>
    <col min="13064" max="13064" width="20.375" style="342" customWidth="1"/>
    <col min="13065" max="13065" width="26.375" style="342" customWidth="1"/>
    <col min="13066" max="13066" width="4.875" style="342" customWidth="1"/>
    <col min="13067" max="13067" width="28" style="342" customWidth="1"/>
    <col min="13068" max="13069" width="4.625" style="342" customWidth="1"/>
    <col min="13070" max="13070" width="3.875" style="342" customWidth="1"/>
    <col min="13071" max="13071" width="4.625" style="342" customWidth="1"/>
    <col min="13072" max="13072" width="5.625" style="342" customWidth="1"/>
    <col min="13073" max="13073" width="20.625" style="342" customWidth="1"/>
    <col min="13074" max="13075" width="4.625" style="342" customWidth="1"/>
    <col min="13076" max="13076" width="3.875" style="342" customWidth="1"/>
    <col min="13077" max="13077" width="4.625" style="342" customWidth="1"/>
    <col min="13078" max="13078" width="5.625" style="342" customWidth="1"/>
    <col min="13079" max="13079" width="20.625" style="342" customWidth="1"/>
    <col min="13080" max="13081" width="4.625" style="342" customWidth="1"/>
    <col min="13082" max="13082" width="3.875" style="342" customWidth="1"/>
    <col min="13083" max="13083" width="4.625" style="342" customWidth="1"/>
    <col min="13084" max="13084" width="5.625" style="342" customWidth="1"/>
    <col min="13085" max="13085" width="20.625" style="342" customWidth="1"/>
    <col min="13086" max="13087" width="4.625" style="342" customWidth="1"/>
    <col min="13088" max="13088" width="3.875" style="342" customWidth="1"/>
    <col min="13089" max="13089" width="4.625" style="342" customWidth="1"/>
    <col min="13090" max="13090" width="5.625" style="342" customWidth="1"/>
    <col min="13091" max="13091" width="20.625" style="342" customWidth="1"/>
    <col min="13092" max="13317" width="9" style="342"/>
    <col min="13318" max="13318" width="5.375" style="342" customWidth="1"/>
    <col min="13319" max="13319" width="3.25" style="342" customWidth="1"/>
    <col min="13320" max="13320" width="20.375" style="342" customWidth="1"/>
    <col min="13321" max="13321" width="26.375" style="342" customWidth="1"/>
    <col min="13322" max="13322" width="4.875" style="342" customWidth="1"/>
    <col min="13323" max="13323" width="28" style="342" customWidth="1"/>
    <col min="13324" max="13325" width="4.625" style="342" customWidth="1"/>
    <col min="13326" max="13326" width="3.875" style="342" customWidth="1"/>
    <col min="13327" max="13327" width="4.625" style="342" customWidth="1"/>
    <col min="13328" max="13328" width="5.625" style="342" customWidth="1"/>
    <col min="13329" max="13329" width="20.625" style="342" customWidth="1"/>
    <col min="13330" max="13331" width="4.625" style="342" customWidth="1"/>
    <col min="13332" max="13332" width="3.875" style="342" customWidth="1"/>
    <col min="13333" max="13333" width="4.625" style="342" customWidth="1"/>
    <col min="13334" max="13334" width="5.625" style="342" customWidth="1"/>
    <col min="13335" max="13335" width="20.625" style="342" customWidth="1"/>
    <col min="13336" max="13337" width="4.625" style="342" customWidth="1"/>
    <col min="13338" max="13338" width="3.875" style="342" customWidth="1"/>
    <col min="13339" max="13339" width="4.625" style="342" customWidth="1"/>
    <col min="13340" max="13340" width="5.625" style="342" customWidth="1"/>
    <col min="13341" max="13341" width="20.625" style="342" customWidth="1"/>
    <col min="13342" max="13343" width="4.625" style="342" customWidth="1"/>
    <col min="13344" max="13344" width="3.875" style="342" customWidth="1"/>
    <col min="13345" max="13345" width="4.625" style="342" customWidth="1"/>
    <col min="13346" max="13346" width="5.625" style="342" customWidth="1"/>
    <col min="13347" max="13347" width="20.625" style="342" customWidth="1"/>
    <col min="13348" max="13573" width="9" style="342"/>
    <col min="13574" max="13574" width="5.375" style="342" customWidth="1"/>
    <col min="13575" max="13575" width="3.25" style="342" customWidth="1"/>
    <col min="13576" max="13576" width="20.375" style="342" customWidth="1"/>
    <col min="13577" max="13577" width="26.375" style="342" customWidth="1"/>
    <col min="13578" max="13578" width="4.875" style="342" customWidth="1"/>
    <col min="13579" max="13579" width="28" style="342" customWidth="1"/>
    <col min="13580" max="13581" width="4.625" style="342" customWidth="1"/>
    <col min="13582" max="13582" width="3.875" style="342" customWidth="1"/>
    <col min="13583" max="13583" width="4.625" style="342" customWidth="1"/>
    <col min="13584" max="13584" width="5.625" style="342" customWidth="1"/>
    <col min="13585" max="13585" width="20.625" style="342" customWidth="1"/>
    <col min="13586" max="13587" width="4.625" style="342" customWidth="1"/>
    <col min="13588" max="13588" width="3.875" style="342" customWidth="1"/>
    <col min="13589" max="13589" width="4.625" style="342" customWidth="1"/>
    <col min="13590" max="13590" width="5.625" style="342" customWidth="1"/>
    <col min="13591" max="13591" width="20.625" style="342" customWidth="1"/>
    <col min="13592" max="13593" width="4.625" style="342" customWidth="1"/>
    <col min="13594" max="13594" width="3.875" style="342" customWidth="1"/>
    <col min="13595" max="13595" width="4.625" style="342" customWidth="1"/>
    <col min="13596" max="13596" width="5.625" style="342" customWidth="1"/>
    <col min="13597" max="13597" width="20.625" style="342" customWidth="1"/>
    <col min="13598" max="13599" width="4.625" style="342" customWidth="1"/>
    <col min="13600" max="13600" width="3.875" style="342" customWidth="1"/>
    <col min="13601" max="13601" width="4.625" style="342" customWidth="1"/>
    <col min="13602" max="13602" width="5.625" style="342" customWidth="1"/>
    <col min="13603" max="13603" width="20.625" style="342" customWidth="1"/>
    <col min="13604" max="13829" width="9" style="342"/>
    <col min="13830" max="13830" width="5.375" style="342" customWidth="1"/>
    <col min="13831" max="13831" width="3.25" style="342" customWidth="1"/>
    <col min="13832" max="13832" width="20.375" style="342" customWidth="1"/>
    <col min="13833" max="13833" width="26.375" style="342" customWidth="1"/>
    <col min="13834" max="13834" width="4.875" style="342" customWidth="1"/>
    <col min="13835" max="13835" width="28" style="342" customWidth="1"/>
    <col min="13836" max="13837" width="4.625" style="342" customWidth="1"/>
    <col min="13838" max="13838" width="3.875" style="342" customWidth="1"/>
    <col min="13839" max="13839" width="4.625" style="342" customWidth="1"/>
    <col min="13840" max="13840" width="5.625" style="342" customWidth="1"/>
    <col min="13841" max="13841" width="20.625" style="342" customWidth="1"/>
    <col min="13842" max="13843" width="4.625" style="342" customWidth="1"/>
    <col min="13844" max="13844" width="3.875" style="342" customWidth="1"/>
    <col min="13845" max="13845" width="4.625" style="342" customWidth="1"/>
    <col min="13846" max="13846" width="5.625" style="342" customWidth="1"/>
    <col min="13847" max="13847" width="20.625" style="342" customWidth="1"/>
    <col min="13848" max="13849" width="4.625" style="342" customWidth="1"/>
    <col min="13850" max="13850" width="3.875" style="342" customWidth="1"/>
    <col min="13851" max="13851" width="4.625" style="342" customWidth="1"/>
    <col min="13852" max="13852" width="5.625" style="342" customWidth="1"/>
    <col min="13853" max="13853" width="20.625" style="342" customWidth="1"/>
    <col min="13854" max="13855" width="4.625" style="342" customWidth="1"/>
    <col min="13856" max="13856" width="3.875" style="342" customWidth="1"/>
    <col min="13857" max="13857" width="4.625" style="342" customWidth="1"/>
    <col min="13858" max="13858" width="5.625" style="342" customWidth="1"/>
    <col min="13859" max="13859" width="20.625" style="342" customWidth="1"/>
    <col min="13860" max="14085" width="9" style="342"/>
    <col min="14086" max="14086" width="5.375" style="342" customWidth="1"/>
    <col min="14087" max="14087" width="3.25" style="342" customWidth="1"/>
    <col min="14088" max="14088" width="20.375" style="342" customWidth="1"/>
    <col min="14089" max="14089" width="26.375" style="342" customWidth="1"/>
    <col min="14090" max="14090" width="4.875" style="342" customWidth="1"/>
    <col min="14091" max="14091" width="28" style="342" customWidth="1"/>
    <col min="14092" max="14093" width="4.625" style="342" customWidth="1"/>
    <col min="14094" max="14094" width="3.875" style="342" customWidth="1"/>
    <col min="14095" max="14095" width="4.625" style="342" customWidth="1"/>
    <col min="14096" max="14096" width="5.625" style="342" customWidth="1"/>
    <col min="14097" max="14097" width="20.625" style="342" customWidth="1"/>
    <col min="14098" max="14099" width="4.625" style="342" customWidth="1"/>
    <col min="14100" max="14100" width="3.875" style="342" customWidth="1"/>
    <col min="14101" max="14101" width="4.625" style="342" customWidth="1"/>
    <col min="14102" max="14102" width="5.625" style="342" customWidth="1"/>
    <col min="14103" max="14103" width="20.625" style="342" customWidth="1"/>
    <col min="14104" max="14105" width="4.625" style="342" customWidth="1"/>
    <col min="14106" max="14106" width="3.875" style="342" customWidth="1"/>
    <col min="14107" max="14107" width="4.625" style="342" customWidth="1"/>
    <col min="14108" max="14108" width="5.625" style="342" customWidth="1"/>
    <col min="14109" max="14109" width="20.625" style="342" customWidth="1"/>
    <col min="14110" max="14111" width="4.625" style="342" customWidth="1"/>
    <col min="14112" max="14112" width="3.875" style="342" customWidth="1"/>
    <col min="14113" max="14113" width="4.625" style="342" customWidth="1"/>
    <col min="14114" max="14114" width="5.625" style="342" customWidth="1"/>
    <col min="14115" max="14115" width="20.625" style="342" customWidth="1"/>
    <col min="14116" max="14341" width="9" style="342"/>
    <col min="14342" max="14342" width="5.375" style="342" customWidth="1"/>
    <col min="14343" max="14343" width="3.25" style="342" customWidth="1"/>
    <col min="14344" max="14344" width="20.375" style="342" customWidth="1"/>
    <col min="14345" max="14345" width="26.375" style="342" customWidth="1"/>
    <col min="14346" max="14346" width="4.875" style="342" customWidth="1"/>
    <col min="14347" max="14347" width="28" style="342" customWidth="1"/>
    <col min="14348" max="14349" width="4.625" style="342" customWidth="1"/>
    <col min="14350" max="14350" width="3.875" style="342" customWidth="1"/>
    <col min="14351" max="14351" width="4.625" style="342" customWidth="1"/>
    <col min="14352" max="14352" width="5.625" style="342" customWidth="1"/>
    <col min="14353" max="14353" width="20.625" style="342" customWidth="1"/>
    <col min="14354" max="14355" width="4.625" style="342" customWidth="1"/>
    <col min="14356" max="14356" width="3.875" style="342" customWidth="1"/>
    <col min="14357" max="14357" width="4.625" style="342" customWidth="1"/>
    <col min="14358" max="14358" width="5.625" style="342" customWidth="1"/>
    <col min="14359" max="14359" width="20.625" style="342" customWidth="1"/>
    <col min="14360" max="14361" width="4.625" style="342" customWidth="1"/>
    <col min="14362" max="14362" width="3.875" style="342" customWidth="1"/>
    <col min="14363" max="14363" width="4.625" style="342" customWidth="1"/>
    <col min="14364" max="14364" width="5.625" style="342" customWidth="1"/>
    <col min="14365" max="14365" width="20.625" style="342" customWidth="1"/>
    <col min="14366" max="14367" width="4.625" style="342" customWidth="1"/>
    <col min="14368" max="14368" width="3.875" style="342" customWidth="1"/>
    <col min="14369" max="14369" width="4.625" style="342" customWidth="1"/>
    <col min="14370" max="14370" width="5.625" style="342" customWidth="1"/>
    <col min="14371" max="14371" width="20.625" style="342" customWidth="1"/>
    <col min="14372" max="14597" width="9" style="342"/>
    <col min="14598" max="14598" width="5.375" style="342" customWidth="1"/>
    <col min="14599" max="14599" width="3.25" style="342" customWidth="1"/>
    <col min="14600" max="14600" width="20.375" style="342" customWidth="1"/>
    <col min="14601" max="14601" width="26.375" style="342" customWidth="1"/>
    <col min="14602" max="14602" width="4.875" style="342" customWidth="1"/>
    <col min="14603" max="14603" width="28" style="342" customWidth="1"/>
    <col min="14604" max="14605" width="4.625" style="342" customWidth="1"/>
    <col min="14606" max="14606" width="3.875" style="342" customWidth="1"/>
    <col min="14607" max="14607" width="4.625" style="342" customWidth="1"/>
    <col min="14608" max="14608" width="5.625" style="342" customWidth="1"/>
    <col min="14609" max="14609" width="20.625" style="342" customWidth="1"/>
    <col min="14610" max="14611" width="4.625" style="342" customWidth="1"/>
    <col min="14612" max="14612" width="3.875" style="342" customWidth="1"/>
    <col min="14613" max="14613" width="4.625" style="342" customWidth="1"/>
    <col min="14614" max="14614" width="5.625" style="342" customWidth="1"/>
    <col min="14615" max="14615" width="20.625" style="342" customWidth="1"/>
    <col min="14616" max="14617" width="4.625" style="342" customWidth="1"/>
    <col min="14618" max="14618" width="3.875" style="342" customWidth="1"/>
    <col min="14619" max="14619" width="4.625" style="342" customWidth="1"/>
    <col min="14620" max="14620" width="5.625" style="342" customWidth="1"/>
    <col min="14621" max="14621" width="20.625" style="342" customWidth="1"/>
    <col min="14622" max="14623" width="4.625" style="342" customWidth="1"/>
    <col min="14624" max="14624" width="3.875" style="342" customWidth="1"/>
    <col min="14625" max="14625" width="4.625" style="342" customWidth="1"/>
    <col min="14626" max="14626" width="5.625" style="342" customWidth="1"/>
    <col min="14627" max="14627" width="20.625" style="342" customWidth="1"/>
    <col min="14628" max="14853" width="9" style="342"/>
    <col min="14854" max="14854" width="5.375" style="342" customWidth="1"/>
    <col min="14855" max="14855" width="3.25" style="342" customWidth="1"/>
    <col min="14856" max="14856" width="20.375" style="342" customWidth="1"/>
    <col min="14857" max="14857" width="26.375" style="342" customWidth="1"/>
    <col min="14858" max="14858" width="4.875" style="342" customWidth="1"/>
    <col min="14859" max="14859" width="28" style="342" customWidth="1"/>
    <col min="14860" max="14861" width="4.625" style="342" customWidth="1"/>
    <col min="14862" max="14862" width="3.875" style="342" customWidth="1"/>
    <col min="14863" max="14863" width="4.625" style="342" customWidth="1"/>
    <col min="14864" max="14864" width="5.625" style="342" customWidth="1"/>
    <col min="14865" max="14865" width="20.625" style="342" customWidth="1"/>
    <col min="14866" max="14867" width="4.625" style="342" customWidth="1"/>
    <col min="14868" max="14868" width="3.875" style="342" customWidth="1"/>
    <col min="14869" max="14869" width="4.625" style="342" customWidth="1"/>
    <col min="14870" max="14870" width="5.625" style="342" customWidth="1"/>
    <col min="14871" max="14871" width="20.625" style="342" customWidth="1"/>
    <col min="14872" max="14873" width="4.625" style="342" customWidth="1"/>
    <col min="14874" max="14874" width="3.875" style="342" customWidth="1"/>
    <col min="14875" max="14875" width="4.625" style="342" customWidth="1"/>
    <col min="14876" max="14876" width="5.625" style="342" customWidth="1"/>
    <col min="14877" max="14877" width="20.625" style="342" customWidth="1"/>
    <col min="14878" max="14879" width="4.625" style="342" customWidth="1"/>
    <col min="14880" max="14880" width="3.875" style="342" customWidth="1"/>
    <col min="14881" max="14881" width="4.625" style="342" customWidth="1"/>
    <col min="14882" max="14882" width="5.625" style="342" customWidth="1"/>
    <col min="14883" max="14883" width="20.625" style="342" customWidth="1"/>
    <col min="14884" max="15109" width="9" style="342"/>
    <col min="15110" max="15110" width="5.375" style="342" customWidth="1"/>
    <col min="15111" max="15111" width="3.25" style="342" customWidth="1"/>
    <col min="15112" max="15112" width="20.375" style="342" customWidth="1"/>
    <col min="15113" max="15113" width="26.375" style="342" customWidth="1"/>
    <col min="15114" max="15114" width="4.875" style="342" customWidth="1"/>
    <col min="15115" max="15115" width="28" style="342" customWidth="1"/>
    <col min="15116" max="15117" width="4.625" style="342" customWidth="1"/>
    <col min="15118" max="15118" width="3.875" style="342" customWidth="1"/>
    <col min="15119" max="15119" width="4.625" style="342" customWidth="1"/>
    <col min="15120" max="15120" width="5.625" style="342" customWidth="1"/>
    <col min="15121" max="15121" width="20.625" style="342" customWidth="1"/>
    <col min="15122" max="15123" width="4.625" style="342" customWidth="1"/>
    <col min="15124" max="15124" width="3.875" style="342" customWidth="1"/>
    <col min="15125" max="15125" width="4.625" style="342" customWidth="1"/>
    <col min="15126" max="15126" width="5.625" style="342" customWidth="1"/>
    <col min="15127" max="15127" width="20.625" style="342" customWidth="1"/>
    <col min="15128" max="15129" width="4.625" style="342" customWidth="1"/>
    <col min="15130" max="15130" width="3.875" style="342" customWidth="1"/>
    <col min="15131" max="15131" width="4.625" style="342" customWidth="1"/>
    <col min="15132" max="15132" width="5.625" style="342" customWidth="1"/>
    <col min="15133" max="15133" width="20.625" style="342" customWidth="1"/>
    <col min="15134" max="15135" width="4.625" style="342" customWidth="1"/>
    <col min="15136" max="15136" width="3.875" style="342" customWidth="1"/>
    <col min="15137" max="15137" width="4.625" style="342" customWidth="1"/>
    <col min="15138" max="15138" width="5.625" style="342" customWidth="1"/>
    <col min="15139" max="15139" width="20.625" style="342" customWidth="1"/>
    <col min="15140" max="15365" width="9" style="342"/>
    <col min="15366" max="15366" width="5.375" style="342" customWidth="1"/>
    <col min="15367" max="15367" width="3.25" style="342" customWidth="1"/>
    <col min="15368" max="15368" width="20.375" style="342" customWidth="1"/>
    <col min="15369" max="15369" width="26.375" style="342" customWidth="1"/>
    <col min="15370" max="15370" width="4.875" style="342" customWidth="1"/>
    <col min="15371" max="15371" width="28" style="342" customWidth="1"/>
    <col min="15372" max="15373" width="4.625" style="342" customWidth="1"/>
    <col min="15374" max="15374" width="3.875" style="342" customWidth="1"/>
    <col min="15375" max="15375" width="4.625" style="342" customWidth="1"/>
    <col min="15376" max="15376" width="5.625" style="342" customWidth="1"/>
    <col min="15377" max="15377" width="20.625" style="342" customWidth="1"/>
    <col min="15378" max="15379" width="4.625" style="342" customWidth="1"/>
    <col min="15380" max="15380" width="3.875" style="342" customWidth="1"/>
    <col min="15381" max="15381" width="4.625" style="342" customWidth="1"/>
    <col min="15382" max="15382" width="5.625" style="342" customWidth="1"/>
    <col min="15383" max="15383" width="20.625" style="342" customWidth="1"/>
    <col min="15384" max="15385" width="4.625" style="342" customWidth="1"/>
    <col min="15386" max="15386" width="3.875" style="342" customWidth="1"/>
    <col min="15387" max="15387" width="4.625" style="342" customWidth="1"/>
    <col min="15388" max="15388" width="5.625" style="342" customWidth="1"/>
    <col min="15389" max="15389" width="20.625" style="342" customWidth="1"/>
    <col min="15390" max="15391" width="4.625" style="342" customWidth="1"/>
    <col min="15392" max="15392" width="3.875" style="342" customWidth="1"/>
    <col min="15393" max="15393" width="4.625" style="342" customWidth="1"/>
    <col min="15394" max="15394" width="5.625" style="342" customWidth="1"/>
    <col min="15395" max="15395" width="20.625" style="342" customWidth="1"/>
    <col min="15396" max="15621" width="9" style="342"/>
    <col min="15622" max="15622" width="5.375" style="342" customWidth="1"/>
    <col min="15623" max="15623" width="3.25" style="342" customWidth="1"/>
    <col min="15624" max="15624" width="20.375" style="342" customWidth="1"/>
    <col min="15625" max="15625" width="26.375" style="342" customWidth="1"/>
    <col min="15626" max="15626" width="4.875" style="342" customWidth="1"/>
    <col min="15627" max="15627" width="28" style="342" customWidth="1"/>
    <col min="15628" max="15629" width="4.625" style="342" customWidth="1"/>
    <col min="15630" max="15630" width="3.875" style="342" customWidth="1"/>
    <col min="15631" max="15631" width="4.625" style="342" customWidth="1"/>
    <col min="15632" max="15632" width="5.625" style="342" customWidth="1"/>
    <col min="15633" max="15633" width="20.625" style="342" customWidth="1"/>
    <col min="15634" max="15635" width="4.625" style="342" customWidth="1"/>
    <col min="15636" max="15636" width="3.875" style="342" customWidth="1"/>
    <col min="15637" max="15637" width="4.625" style="342" customWidth="1"/>
    <col min="15638" max="15638" width="5.625" style="342" customWidth="1"/>
    <col min="15639" max="15639" width="20.625" style="342" customWidth="1"/>
    <col min="15640" max="15641" width="4.625" style="342" customWidth="1"/>
    <col min="15642" max="15642" width="3.875" style="342" customWidth="1"/>
    <col min="15643" max="15643" width="4.625" style="342" customWidth="1"/>
    <col min="15644" max="15644" width="5.625" style="342" customWidth="1"/>
    <col min="15645" max="15645" width="20.625" style="342" customWidth="1"/>
    <col min="15646" max="15647" width="4.625" style="342" customWidth="1"/>
    <col min="15648" max="15648" width="3.875" style="342" customWidth="1"/>
    <col min="15649" max="15649" width="4.625" style="342" customWidth="1"/>
    <col min="15650" max="15650" width="5.625" style="342" customWidth="1"/>
    <col min="15651" max="15651" width="20.625" style="342" customWidth="1"/>
    <col min="15652" max="15877" width="9" style="342"/>
    <col min="15878" max="15878" width="5.375" style="342" customWidth="1"/>
    <col min="15879" max="15879" width="3.25" style="342" customWidth="1"/>
    <col min="15880" max="15880" width="20.375" style="342" customWidth="1"/>
    <col min="15881" max="15881" width="26.375" style="342" customWidth="1"/>
    <col min="15882" max="15882" width="4.875" style="342" customWidth="1"/>
    <col min="15883" max="15883" width="28" style="342" customWidth="1"/>
    <col min="15884" max="15885" width="4.625" style="342" customWidth="1"/>
    <col min="15886" max="15886" width="3.875" style="342" customWidth="1"/>
    <col min="15887" max="15887" width="4.625" style="342" customWidth="1"/>
    <col min="15888" max="15888" width="5.625" style="342" customWidth="1"/>
    <col min="15889" max="15889" width="20.625" style="342" customWidth="1"/>
    <col min="15890" max="15891" width="4.625" style="342" customWidth="1"/>
    <col min="15892" max="15892" width="3.875" style="342" customWidth="1"/>
    <col min="15893" max="15893" width="4.625" style="342" customWidth="1"/>
    <col min="15894" max="15894" width="5.625" style="342" customWidth="1"/>
    <col min="15895" max="15895" width="20.625" style="342" customWidth="1"/>
    <col min="15896" max="15897" width="4.625" style="342" customWidth="1"/>
    <col min="15898" max="15898" width="3.875" style="342" customWidth="1"/>
    <col min="15899" max="15899" width="4.625" style="342" customWidth="1"/>
    <col min="15900" max="15900" width="5.625" style="342" customWidth="1"/>
    <col min="15901" max="15901" width="20.625" style="342" customWidth="1"/>
    <col min="15902" max="15903" width="4.625" style="342" customWidth="1"/>
    <col min="15904" max="15904" width="3.875" style="342" customWidth="1"/>
    <col min="15905" max="15905" width="4.625" style="342" customWidth="1"/>
    <col min="15906" max="15906" width="5.625" style="342" customWidth="1"/>
    <col min="15907" max="15907" width="20.625" style="342" customWidth="1"/>
    <col min="15908" max="16133" width="9" style="342"/>
    <col min="16134" max="16134" width="5.375" style="342" customWidth="1"/>
    <col min="16135" max="16135" width="3.25" style="342" customWidth="1"/>
    <col min="16136" max="16136" width="20.375" style="342" customWidth="1"/>
    <col min="16137" max="16137" width="26.375" style="342" customWidth="1"/>
    <col min="16138" max="16138" width="4.875" style="342" customWidth="1"/>
    <col min="16139" max="16139" width="28" style="342" customWidth="1"/>
    <col min="16140" max="16141" width="4.625" style="342" customWidth="1"/>
    <col min="16142" max="16142" width="3.875" style="342" customWidth="1"/>
    <col min="16143" max="16143" width="4.625" style="342" customWidth="1"/>
    <col min="16144" max="16144" width="5.625" style="342" customWidth="1"/>
    <col min="16145" max="16145" width="20.625" style="342" customWidth="1"/>
    <col min="16146" max="16147" width="4.625" style="342" customWidth="1"/>
    <col min="16148" max="16148" width="3.875" style="342" customWidth="1"/>
    <col min="16149" max="16149" width="4.625" style="342" customWidth="1"/>
    <col min="16150" max="16150" width="5.625" style="342" customWidth="1"/>
    <col min="16151" max="16151" width="20.625" style="342" customWidth="1"/>
    <col min="16152" max="16153" width="4.625" style="342" customWidth="1"/>
    <col min="16154" max="16154" width="3.875" style="342" customWidth="1"/>
    <col min="16155" max="16155" width="4.625" style="342" customWidth="1"/>
    <col min="16156" max="16156" width="5.625" style="342" customWidth="1"/>
    <col min="16157" max="16157" width="20.625" style="342" customWidth="1"/>
    <col min="16158" max="16159" width="4.625" style="342" customWidth="1"/>
    <col min="16160" max="16160" width="3.875" style="342" customWidth="1"/>
    <col min="16161" max="16161" width="4.625" style="342" customWidth="1"/>
    <col min="16162" max="16162" width="5.625" style="342" customWidth="1"/>
    <col min="16163" max="16163" width="20.625" style="342" customWidth="1"/>
    <col min="16164" max="16384" width="9" style="342"/>
  </cols>
  <sheetData>
    <row r="1" spans="1:45" ht="22.5" customHeight="1">
      <c r="A1" s="341"/>
      <c r="B1" s="354"/>
      <c r="C1" s="354"/>
      <c r="D1" s="354"/>
      <c r="E1" s="354"/>
      <c r="F1" s="354"/>
      <c r="G1" s="354"/>
      <c r="H1" s="354"/>
      <c r="I1" s="594"/>
      <c r="J1" s="595"/>
      <c r="K1" s="595"/>
      <c r="L1" s="595"/>
      <c r="M1" s="595"/>
      <c r="N1" s="361"/>
      <c r="O1" s="595"/>
      <c r="P1" s="595"/>
      <c r="Q1" s="595"/>
      <c r="R1" s="595"/>
      <c r="S1" s="595"/>
      <c r="T1" s="595"/>
      <c r="U1" s="595"/>
      <c r="V1" s="595"/>
      <c r="W1" s="595"/>
      <c r="AC1" s="595"/>
      <c r="AD1" s="595"/>
    </row>
    <row r="2" spans="1:45" ht="22.5" customHeight="1">
      <c r="A2" s="2108" t="s">
        <v>1159</v>
      </c>
      <c r="B2" s="2108"/>
      <c r="C2" s="354"/>
      <c r="D2" s="354"/>
      <c r="E2" s="354"/>
      <c r="F2" s="354"/>
      <c r="G2" s="354"/>
      <c r="H2" s="354"/>
    </row>
    <row r="3" spans="1:45" ht="32.25">
      <c r="A3" s="354"/>
      <c r="B3" s="354"/>
      <c r="C3" s="354"/>
      <c r="D3" s="354"/>
      <c r="E3" s="354"/>
      <c r="F3" s="354"/>
      <c r="G3" s="354"/>
      <c r="H3" s="354"/>
      <c r="I3" s="2109" t="s">
        <v>1160</v>
      </c>
      <c r="J3" s="2109"/>
      <c r="K3" s="2109"/>
      <c r="L3" s="2109"/>
      <c r="M3" s="2109"/>
      <c r="N3" s="2109"/>
      <c r="O3" s="2109"/>
      <c r="P3" s="2109"/>
      <c r="Q3" s="2109"/>
      <c r="R3" s="2109"/>
      <c r="S3" s="2109"/>
      <c r="T3" s="2109"/>
      <c r="U3" s="2109"/>
      <c r="V3" s="2109"/>
      <c r="W3" s="2109"/>
      <c r="X3" s="343"/>
      <c r="AJ3" s="2153" t="s">
        <v>385</v>
      </c>
      <c r="AK3" s="2153"/>
      <c r="AL3"/>
      <c r="AM3"/>
      <c r="AN3"/>
      <c r="AO3"/>
      <c r="AP3"/>
      <c r="AQ3"/>
      <c r="AR3"/>
      <c r="AS3"/>
    </row>
    <row r="4" spans="1:45" ht="23.25" customHeight="1">
      <c r="A4" s="354"/>
      <c r="B4" s="354"/>
      <c r="C4" s="354"/>
      <c r="D4" s="354"/>
      <c r="E4" s="354"/>
      <c r="F4" s="354"/>
      <c r="G4" s="354"/>
      <c r="H4" s="354"/>
      <c r="I4" s="343"/>
      <c r="J4" s="343"/>
      <c r="K4" s="343"/>
      <c r="L4" s="343"/>
      <c r="M4" s="343"/>
      <c r="N4" s="343"/>
      <c r="O4" s="343"/>
      <c r="P4" s="343"/>
      <c r="Q4" s="343"/>
      <c r="R4" s="343"/>
      <c r="S4" s="343"/>
      <c r="T4" s="343"/>
      <c r="U4" s="343"/>
      <c r="V4" s="343"/>
      <c r="W4" s="343"/>
      <c r="X4" s="343"/>
      <c r="Y4" s="344"/>
      <c r="Z4" s="344"/>
      <c r="AA4" s="344"/>
      <c r="AB4" s="344"/>
      <c r="AC4" s="343"/>
      <c r="AD4" s="343"/>
      <c r="AE4" s="344"/>
      <c r="AF4" s="344"/>
      <c r="AG4" s="344"/>
      <c r="AH4" s="344"/>
      <c r="AI4" s="344"/>
      <c r="AJ4" s="2153" t="s">
        <v>1080</v>
      </c>
      <c r="AK4" s="2153"/>
      <c r="AL4"/>
      <c r="AM4"/>
      <c r="AN4"/>
      <c r="AO4"/>
      <c r="AP4"/>
      <c r="AQ4"/>
      <c r="AR4"/>
      <c r="AS4"/>
    </row>
    <row r="5" spans="1:45" ht="33" customHeight="1">
      <c r="A5" s="2110" t="s">
        <v>1161</v>
      </c>
      <c r="B5" s="2111"/>
      <c r="C5" s="2112" t="s">
        <v>1162</v>
      </c>
      <c r="D5" s="2112"/>
      <c r="E5" s="2112"/>
      <c r="F5" s="2112"/>
      <c r="G5" s="2112"/>
      <c r="H5" s="596"/>
      <c r="I5" s="344"/>
      <c r="J5" s="2113" t="s">
        <v>327</v>
      </c>
      <c r="K5" s="2114"/>
      <c r="L5" s="2117" t="s">
        <v>1163</v>
      </c>
      <c r="M5" s="2118"/>
      <c r="N5" s="2119" t="str">
        <f>IF(入力表!B6="","令和　　　年　　　月　　　日",入力表!B6)</f>
        <v>令和　　　年　　　月　　　日</v>
      </c>
      <c r="O5" s="2119"/>
      <c r="P5" s="2119"/>
      <c r="Q5" s="2120"/>
      <c r="R5" s="344"/>
      <c r="S5" s="344"/>
      <c r="T5" s="344"/>
      <c r="U5" s="344"/>
      <c r="V5" s="344"/>
      <c r="W5" s="344"/>
      <c r="X5" s="344"/>
      <c r="Y5" s="344"/>
      <c r="Z5" s="344"/>
      <c r="AA5" s="344"/>
      <c r="AB5" s="344"/>
      <c r="AC5" s="344"/>
      <c r="AD5" s="344"/>
      <c r="AE5" s="344"/>
      <c r="AF5" s="344"/>
      <c r="AG5" s="344"/>
      <c r="AH5" s="344"/>
      <c r="AI5" s="344"/>
      <c r="AL5"/>
      <c r="AM5"/>
      <c r="AN5"/>
      <c r="AO5"/>
      <c r="AP5"/>
      <c r="AQ5"/>
      <c r="AR5"/>
      <c r="AS5"/>
    </row>
    <row r="6" spans="1:45" ht="33" customHeight="1">
      <c r="A6" s="2110" t="s">
        <v>1164</v>
      </c>
      <c r="B6" s="2111"/>
      <c r="C6" s="2112" t="str">
        <f>IF(入力表!B3="","",入力表!B3)</f>
        <v/>
      </c>
      <c r="D6" s="2112"/>
      <c r="E6" s="2112"/>
      <c r="F6" s="2112"/>
      <c r="G6" s="2112"/>
      <c r="H6" s="596"/>
      <c r="I6" s="344"/>
      <c r="J6" s="2115"/>
      <c r="K6" s="2116"/>
      <c r="L6" s="2121" t="s">
        <v>1165</v>
      </c>
      <c r="M6" s="2122"/>
      <c r="N6" s="2126" t="str">
        <f>IF(入力表!E6="","令和　　　年　　　月　　　日",入力表!E6)</f>
        <v>令和　　　年　　　月　　　日</v>
      </c>
      <c r="O6" s="2126"/>
      <c r="P6" s="2126"/>
      <c r="Q6" s="2127"/>
      <c r="R6" s="344"/>
      <c r="S6" s="344"/>
      <c r="T6" s="344"/>
      <c r="U6" s="344"/>
      <c r="V6" s="344"/>
      <c r="W6" s="344"/>
      <c r="X6" s="344"/>
      <c r="Y6" s="344"/>
      <c r="Z6" s="344"/>
      <c r="AA6" s="344"/>
      <c r="AB6" s="344"/>
      <c r="AC6" s="344"/>
      <c r="AD6" s="344"/>
      <c r="AE6" s="344"/>
      <c r="AF6" s="344"/>
      <c r="AG6" s="344"/>
      <c r="AH6" s="344"/>
      <c r="AI6" s="344"/>
      <c r="AJ6" s="345"/>
    </row>
    <row r="7" spans="1:45" ht="33" customHeight="1">
      <c r="A7" s="354"/>
      <c r="B7" s="354"/>
      <c r="C7" s="354"/>
      <c r="D7" s="354"/>
      <c r="E7" s="354"/>
      <c r="F7" s="354"/>
      <c r="G7" s="354"/>
      <c r="H7" s="35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5"/>
    </row>
    <row r="8" spans="1:45" ht="30" customHeight="1">
      <c r="A8" s="2128" t="s">
        <v>1166</v>
      </c>
      <c r="B8" s="2129"/>
      <c r="C8" s="2130" t="str">
        <f>IF(入力表!B12="","",入力表!B12)</f>
        <v/>
      </c>
      <c r="D8" s="2131"/>
      <c r="E8" s="596"/>
      <c r="F8" s="354"/>
      <c r="G8" s="354"/>
      <c r="H8" s="354"/>
      <c r="I8" s="344"/>
      <c r="J8" s="2139"/>
      <c r="K8" s="2123" t="s">
        <v>1167</v>
      </c>
      <c r="L8" s="2124"/>
      <c r="M8" s="2125"/>
      <c r="N8" s="347"/>
      <c r="O8" s="348"/>
      <c r="P8" s="344"/>
      <c r="Q8" s="2139"/>
      <c r="R8" s="2123" t="s">
        <v>1167</v>
      </c>
      <c r="S8" s="2124"/>
      <c r="T8" s="2125"/>
      <c r="U8" s="347"/>
      <c r="V8" s="348"/>
      <c r="W8" s="344"/>
      <c r="X8" s="2139"/>
      <c r="Y8" s="2123" t="s">
        <v>1167</v>
      </c>
      <c r="Z8" s="2124"/>
      <c r="AA8" s="2125"/>
      <c r="AB8" s="347"/>
      <c r="AC8" s="348"/>
      <c r="AD8" s="344"/>
      <c r="AE8" s="2139"/>
      <c r="AF8" s="2123" t="s">
        <v>1167</v>
      </c>
      <c r="AG8" s="2124"/>
      <c r="AH8" s="2125"/>
      <c r="AI8" s="347"/>
      <c r="AJ8" s="345"/>
    </row>
    <row r="9" spans="1:45" ht="30" customHeight="1">
      <c r="A9" s="2128" t="s">
        <v>1168</v>
      </c>
      <c r="B9" s="2129"/>
      <c r="C9" s="2130"/>
      <c r="D9" s="2131"/>
      <c r="E9" s="596"/>
      <c r="F9" s="354"/>
      <c r="G9" s="354"/>
      <c r="H9" s="354"/>
      <c r="I9" s="344"/>
      <c r="J9" s="2140"/>
      <c r="K9" s="2123" t="s">
        <v>1141</v>
      </c>
      <c r="L9" s="2124"/>
      <c r="M9" s="2125"/>
      <c r="N9" s="347"/>
      <c r="O9" s="348"/>
      <c r="P9" s="344"/>
      <c r="Q9" s="2140"/>
      <c r="R9" s="2123" t="s">
        <v>1141</v>
      </c>
      <c r="S9" s="2124"/>
      <c r="T9" s="2125"/>
      <c r="U9" s="347"/>
      <c r="V9" s="348"/>
      <c r="W9" s="344"/>
      <c r="X9" s="2140"/>
      <c r="Y9" s="2123" t="s">
        <v>1141</v>
      </c>
      <c r="Z9" s="2124"/>
      <c r="AA9" s="2125"/>
      <c r="AB9" s="347"/>
      <c r="AC9" s="348"/>
      <c r="AD9" s="344"/>
      <c r="AE9" s="2140"/>
      <c r="AF9" s="2123" t="s">
        <v>1141</v>
      </c>
      <c r="AG9" s="2124"/>
      <c r="AH9" s="2125"/>
      <c r="AI9" s="347"/>
      <c r="AJ9" s="345"/>
    </row>
    <row r="10" spans="1:45" ht="30" customHeight="1">
      <c r="A10" s="2137" t="s">
        <v>1169</v>
      </c>
      <c r="B10" s="2138"/>
      <c r="C10" s="2130" t="str">
        <f>IF(入力表!B9="","",入力表!B9)</f>
        <v/>
      </c>
      <c r="D10" s="2131"/>
      <c r="E10" s="596"/>
      <c r="F10" s="354"/>
      <c r="G10" s="354"/>
      <c r="H10" s="354"/>
      <c r="I10" s="362"/>
      <c r="J10" s="2140"/>
      <c r="K10" s="2123" t="s">
        <v>1083</v>
      </c>
      <c r="L10" s="2124"/>
      <c r="M10" s="2125"/>
      <c r="N10" s="347"/>
      <c r="O10" s="348"/>
      <c r="P10" s="344"/>
      <c r="Q10" s="2140"/>
      <c r="R10" s="2123" t="s">
        <v>1083</v>
      </c>
      <c r="S10" s="2124"/>
      <c r="T10" s="2125"/>
      <c r="U10" s="347"/>
      <c r="V10" s="348"/>
      <c r="W10" s="344"/>
      <c r="X10" s="2140"/>
      <c r="Y10" s="2123" t="s">
        <v>1083</v>
      </c>
      <c r="Z10" s="2124"/>
      <c r="AA10" s="2125"/>
      <c r="AB10" s="347"/>
      <c r="AC10" s="348"/>
      <c r="AD10" s="344"/>
      <c r="AE10" s="2140"/>
      <c r="AF10" s="2123" t="s">
        <v>1083</v>
      </c>
      <c r="AG10" s="2124"/>
      <c r="AH10" s="2125"/>
      <c r="AI10" s="347"/>
      <c r="AJ10" s="345"/>
    </row>
    <row r="11" spans="1:45" ht="30" customHeight="1" thickBot="1">
      <c r="A11" s="2137" t="s">
        <v>1170</v>
      </c>
      <c r="B11" s="2138"/>
      <c r="C11" s="2130"/>
      <c r="D11" s="2131"/>
      <c r="E11" s="596"/>
      <c r="F11" s="354"/>
      <c r="G11" s="354"/>
      <c r="H11" s="354"/>
      <c r="I11" s="362"/>
      <c r="J11" s="2140"/>
      <c r="K11" s="2123" t="s">
        <v>1171</v>
      </c>
      <c r="L11" s="2124"/>
      <c r="M11" s="2125"/>
      <c r="N11" s="597" t="s">
        <v>1172</v>
      </c>
      <c r="O11" s="348"/>
      <c r="P11" s="344"/>
      <c r="Q11" s="2140"/>
      <c r="R11" s="2123" t="s">
        <v>1171</v>
      </c>
      <c r="S11" s="2124"/>
      <c r="T11" s="2125"/>
      <c r="U11" s="597" t="s">
        <v>1172</v>
      </c>
      <c r="V11" s="348"/>
      <c r="W11" s="344"/>
      <c r="X11" s="2140"/>
      <c r="Y11" s="2123" t="s">
        <v>1171</v>
      </c>
      <c r="Z11" s="2124"/>
      <c r="AA11" s="2125"/>
      <c r="AB11" s="597" t="s">
        <v>1172</v>
      </c>
      <c r="AC11" s="348"/>
      <c r="AD11" s="344"/>
      <c r="AE11" s="2140"/>
      <c r="AF11" s="2123" t="s">
        <v>1171</v>
      </c>
      <c r="AG11" s="2124"/>
      <c r="AH11" s="2125"/>
      <c r="AI11" s="597" t="s">
        <v>1172</v>
      </c>
      <c r="AJ11" s="345"/>
    </row>
    <row r="12" spans="1:45" ht="30" customHeight="1">
      <c r="A12" s="2132" t="s">
        <v>1173</v>
      </c>
      <c r="B12" s="2133"/>
      <c r="C12" s="2130"/>
      <c r="D12" s="2131"/>
      <c r="E12" s="598"/>
      <c r="F12" s="354"/>
      <c r="G12" s="354"/>
      <c r="H12" s="354"/>
      <c r="I12" s="810"/>
      <c r="J12" s="2140"/>
      <c r="K12" s="2134" t="s">
        <v>1174</v>
      </c>
      <c r="L12" s="2135"/>
      <c r="M12" s="2136"/>
      <c r="N12" s="599"/>
      <c r="O12" s="600"/>
      <c r="P12" s="344"/>
      <c r="Q12" s="2140"/>
      <c r="R12" s="2134" t="s">
        <v>1174</v>
      </c>
      <c r="S12" s="2135"/>
      <c r="T12" s="2136"/>
      <c r="U12" s="599"/>
      <c r="V12" s="600"/>
      <c r="W12" s="344"/>
      <c r="X12" s="2140"/>
      <c r="Y12" s="2134" t="s">
        <v>1174</v>
      </c>
      <c r="Z12" s="2135"/>
      <c r="AA12" s="2136"/>
      <c r="AB12" s="599"/>
      <c r="AC12" s="600"/>
      <c r="AD12" s="344"/>
      <c r="AE12" s="2140"/>
      <c r="AF12" s="2134" t="s">
        <v>1174</v>
      </c>
      <c r="AG12" s="2135"/>
      <c r="AH12" s="2136"/>
      <c r="AI12" s="599"/>
      <c r="AJ12" s="345"/>
    </row>
    <row r="13" spans="1:45" ht="30" customHeight="1">
      <c r="A13" s="1115"/>
      <c r="B13" s="1116" t="s">
        <v>1175</v>
      </c>
      <c r="C13" s="2130"/>
      <c r="D13" s="2131"/>
      <c r="E13" s="596"/>
      <c r="F13" s="354"/>
      <c r="H13" s="354"/>
      <c r="I13" s="812"/>
      <c r="J13" s="2140"/>
      <c r="K13" s="2134" t="s">
        <v>734</v>
      </c>
      <c r="L13" s="2124"/>
      <c r="M13" s="2125"/>
      <c r="N13" s="347"/>
      <c r="O13" s="348"/>
      <c r="P13" s="344"/>
      <c r="Q13" s="2140"/>
      <c r="R13" s="2134" t="s">
        <v>734</v>
      </c>
      <c r="S13" s="2124"/>
      <c r="T13" s="2125"/>
      <c r="U13" s="347"/>
      <c r="V13" s="348"/>
      <c r="W13" s="344"/>
      <c r="X13" s="2140"/>
      <c r="Y13" s="2134" t="s">
        <v>734</v>
      </c>
      <c r="Z13" s="2124"/>
      <c r="AA13" s="2125"/>
      <c r="AB13" s="347"/>
      <c r="AC13" s="348"/>
      <c r="AD13" s="344"/>
      <c r="AE13" s="2140"/>
      <c r="AF13" s="2134" t="s">
        <v>734</v>
      </c>
      <c r="AG13" s="2124"/>
      <c r="AH13" s="2125"/>
      <c r="AI13" s="347"/>
      <c r="AJ13" s="345"/>
    </row>
    <row r="14" spans="1:45" ht="30" customHeight="1" thickBot="1">
      <c r="A14" s="2141" t="s">
        <v>1173</v>
      </c>
      <c r="B14" s="2133"/>
      <c r="C14" s="2130"/>
      <c r="D14" s="2131"/>
      <c r="E14" s="601"/>
      <c r="F14" s="354"/>
      <c r="G14" s="1118" t="s">
        <v>1176</v>
      </c>
      <c r="H14" s="354"/>
      <c r="I14" s="812"/>
      <c r="J14" s="2140"/>
      <c r="K14" s="349"/>
      <c r="L14" s="2142" t="s">
        <v>1177</v>
      </c>
      <c r="M14" s="2143"/>
      <c r="N14" s="597" t="s">
        <v>1178</v>
      </c>
      <c r="O14" s="348"/>
      <c r="P14" s="344"/>
      <c r="Q14" s="2140"/>
      <c r="R14" s="349"/>
      <c r="S14" s="2142" t="s">
        <v>1177</v>
      </c>
      <c r="T14" s="2143"/>
      <c r="U14" s="597" t="s">
        <v>1178</v>
      </c>
      <c r="V14" s="348"/>
      <c r="W14" s="344"/>
      <c r="X14" s="2140"/>
      <c r="Y14" s="349"/>
      <c r="Z14" s="2142" t="s">
        <v>1177</v>
      </c>
      <c r="AA14" s="2143"/>
      <c r="AB14" s="597" t="s">
        <v>1178</v>
      </c>
      <c r="AC14" s="348"/>
      <c r="AD14" s="344"/>
      <c r="AE14" s="2140"/>
      <c r="AF14" s="349"/>
      <c r="AG14" s="2142" t="s">
        <v>1177</v>
      </c>
      <c r="AH14" s="2143"/>
      <c r="AI14" s="597" t="s">
        <v>1178</v>
      </c>
      <c r="AJ14" s="345"/>
    </row>
    <row r="15" spans="1:45" ht="30" customHeight="1">
      <c r="A15" s="1115"/>
      <c r="B15" s="1117" t="s">
        <v>1175</v>
      </c>
      <c r="C15" s="2130"/>
      <c r="D15" s="2131"/>
      <c r="E15" s="596"/>
      <c r="F15" s="807"/>
      <c r="G15" s="602"/>
      <c r="H15" s="354"/>
      <c r="I15" s="812"/>
      <c r="J15" s="2140"/>
      <c r="K15" s="2134" t="s">
        <v>736</v>
      </c>
      <c r="L15" s="2135"/>
      <c r="M15" s="2136"/>
      <c r="N15" s="347"/>
      <c r="O15" s="348"/>
      <c r="P15" s="344"/>
      <c r="Q15" s="2140"/>
      <c r="R15" s="2134" t="s">
        <v>736</v>
      </c>
      <c r="S15" s="2135"/>
      <c r="T15" s="2136"/>
      <c r="U15" s="347"/>
      <c r="V15" s="348"/>
      <c r="W15" s="344"/>
      <c r="X15" s="2140"/>
      <c r="Y15" s="2134" t="s">
        <v>736</v>
      </c>
      <c r="Z15" s="2135"/>
      <c r="AA15" s="2136"/>
      <c r="AB15" s="347"/>
      <c r="AC15" s="348"/>
      <c r="AD15" s="344"/>
      <c r="AE15" s="2140"/>
      <c r="AF15" s="2134" t="s">
        <v>736</v>
      </c>
      <c r="AG15" s="2135"/>
      <c r="AH15" s="2136"/>
      <c r="AI15" s="347"/>
      <c r="AJ15" s="345"/>
    </row>
    <row r="16" spans="1:45" ht="30" customHeight="1">
      <c r="E16" s="596"/>
      <c r="F16" s="808"/>
      <c r="H16" s="350"/>
      <c r="I16" s="812"/>
      <c r="J16" s="848" t="s">
        <v>604</v>
      </c>
      <c r="K16" s="349"/>
      <c r="L16" s="2142" t="s">
        <v>1179</v>
      </c>
      <c r="M16" s="2143"/>
      <c r="N16" s="347"/>
      <c r="O16" s="351"/>
      <c r="P16" s="344"/>
      <c r="Q16" s="848" t="s">
        <v>604</v>
      </c>
      <c r="R16" s="349"/>
      <c r="S16" s="2142" t="s">
        <v>1179</v>
      </c>
      <c r="T16" s="2143"/>
      <c r="U16" s="347"/>
      <c r="V16" s="351"/>
      <c r="W16" s="344"/>
      <c r="X16" s="848" t="s">
        <v>604</v>
      </c>
      <c r="Y16" s="349"/>
      <c r="Z16" s="2142" t="s">
        <v>1179</v>
      </c>
      <c r="AA16" s="2143"/>
      <c r="AB16" s="347"/>
      <c r="AC16" s="351"/>
      <c r="AD16" s="344"/>
      <c r="AE16" s="848" t="s">
        <v>604</v>
      </c>
      <c r="AF16" s="349"/>
      <c r="AG16" s="2142" t="s">
        <v>1179</v>
      </c>
      <c r="AH16" s="2143"/>
      <c r="AI16" s="347"/>
      <c r="AJ16" s="345"/>
    </row>
    <row r="17" spans="1:36" ht="30" customHeight="1">
      <c r="A17" s="2146" t="s">
        <v>1180</v>
      </c>
      <c r="B17" s="2147"/>
      <c r="C17" s="2128" t="s">
        <v>1181</v>
      </c>
      <c r="D17" s="2129"/>
      <c r="E17" s="354"/>
      <c r="F17" s="808"/>
      <c r="H17" s="596"/>
      <c r="I17" s="812"/>
      <c r="J17" s="2144" t="s">
        <v>1182</v>
      </c>
      <c r="K17" s="2145"/>
      <c r="L17" s="2123" t="s">
        <v>1183</v>
      </c>
      <c r="M17" s="2124"/>
      <c r="N17" s="2125"/>
      <c r="O17" s="344"/>
      <c r="P17" s="344"/>
      <c r="Q17" s="2144" t="s">
        <v>1182</v>
      </c>
      <c r="R17" s="2145"/>
      <c r="S17" s="2123" t="s">
        <v>1183</v>
      </c>
      <c r="T17" s="2124"/>
      <c r="U17" s="2125"/>
      <c r="V17" s="344"/>
      <c r="W17" s="344"/>
      <c r="X17" s="2144" t="s">
        <v>1182</v>
      </c>
      <c r="Y17" s="2145"/>
      <c r="Z17" s="2123" t="s">
        <v>1183</v>
      </c>
      <c r="AA17" s="2124"/>
      <c r="AB17" s="2125"/>
      <c r="AC17" s="344"/>
      <c r="AD17" s="344"/>
      <c r="AE17" s="2144" t="s">
        <v>1182</v>
      </c>
      <c r="AF17" s="2145"/>
      <c r="AG17" s="2123" t="s">
        <v>1183</v>
      </c>
      <c r="AH17" s="2124"/>
      <c r="AI17" s="2125"/>
      <c r="AJ17" s="345"/>
    </row>
    <row r="18" spans="1:36" ht="29.25" customHeight="1">
      <c r="A18" s="2148"/>
      <c r="B18" s="2149"/>
      <c r="C18" s="2130"/>
      <c r="D18" s="2131"/>
      <c r="E18" s="350"/>
      <c r="F18" s="808"/>
      <c r="G18" s="354"/>
      <c r="H18" s="354"/>
      <c r="I18" s="812"/>
      <c r="J18" s="344"/>
      <c r="K18" s="344"/>
      <c r="L18" s="344"/>
      <c r="M18" s="344"/>
      <c r="N18" s="344"/>
      <c r="O18" s="348"/>
      <c r="P18" s="344"/>
      <c r="Q18" s="344"/>
      <c r="R18" s="344"/>
      <c r="S18" s="344"/>
      <c r="T18" s="344"/>
      <c r="U18" s="344"/>
      <c r="V18" s="348"/>
      <c r="W18" s="344"/>
      <c r="X18" s="344"/>
      <c r="Y18" s="344"/>
      <c r="Z18" s="344"/>
      <c r="AA18" s="344"/>
      <c r="AB18" s="344"/>
      <c r="AC18" s="348"/>
      <c r="AD18" s="344"/>
      <c r="AE18" s="344"/>
      <c r="AF18" s="344"/>
      <c r="AG18" s="344"/>
      <c r="AH18" s="344"/>
      <c r="AI18" s="344"/>
    </row>
    <row r="19" spans="1:36" ht="29.25" customHeight="1" thickBot="1">
      <c r="C19" s="800"/>
      <c r="D19" s="802"/>
      <c r="E19" s="596"/>
      <c r="F19" s="809"/>
      <c r="G19" s="352"/>
      <c r="H19" s="352"/>
      <c r="I19" s="812"/>
      <c r="J19" s="603"/>
      <c r="K19" s="346"/>
      <c r="L19" s="346"/>
      <c r="M19" s="346"/>
      <c r="N19" s="604"/>
      <c r="O19" s="348"/>
      <c r="P19" s="344"/>
      <c r="Q19" s="603"/>
      <c r="R19" s="346"/>
      <c r="S19" s="346"/>
      <c r="T19" s="346"/>
      <c r="U19" s="604"/>
      <c r="V19" s="348"/>
      <c r="W19" s="344"/>
      <c r="X19" s="603"/>
      <c r="Y19" s="346"/>
      <c r="Z19" s="346"/>
      <c r="AA19" s="346"/>
      <c r="AB19" s="604"/>
      <c r="AC19" s="348"/>
      <c r="AD19" s="344"/>
      <c r="AE19" s="603"/>
      <c r="AF19" s="346"/>
      <c r="AG19" s="346"/>
      <c r="AH19" s="346"/>
      <c r="AI19" s="604"/>
    </row>
    <row r="20" spans="1:36" ht="29.25" customHeight="1">
      <c r="C20" s="801"/>
      <c r="D20" s="803"/>
      <c r="E20" s="804"/>
      <c r="F20" s="805"/>
      <c r="G20" s="806"/>
      <c r="H20" s="806"/>
      <c r="I20" s="812"/>
      <c r="J20" s="2139"/>
      <c r="K20" s="2123" t="s">
        <v>1167</v>
      </c>
      <c r="L20" s="2124"/>
      <c r="M20" s="2125"/>
      <c r="N20" s="347"/>
      <c r="O20" s="348"/>
      <c r="P20" s="344"/>
      <c r="Q20" s="2139"/>
      <c r="R20" s="2123" t="s">
        <v>1167</v>
      </c>
      <c r="S20" s="2124"/>
      <c r="T20" s="2125"/>
      <c r="U20" s="347"/>
      <c r="V20" s="348"/>
      <c r="W20" s="344"/>
      <c r="X20" s="2139"/>
      <c r="Y20" s="2123" t="s">
        <v>1167</v>
      </c>
      <c r="Z20" s="2124"/>
      <c r="AA20" s="2125"/>
      <c r="AB20" s="347"/>
      <c r="AC20" s="348"/>
      <c r="AD20" s="344"/>
      <c r="AE20" s="2139"/>
      <c r="AF20" s="2123" t="s">
        <v>1167</v>
      </c>
      <c r="AG20" s="2124"/>
      <c r="AH20" s="2125"/>
      <c r="AI20" s="347"/>
    </row>
    <row r="21" spans="1:36" ht="30" customHeight="1">
      <c r="A21" s="2146" t="s">
        <v>1184</v>
      </c>
      <c r="B21" s="2147"/>
      <c r="C21" s="2150"/>
      <c r="D21" s="2151"/>
      <c r="E21" s="596"/>
      <c r="F21" s="354"/>
      <c r="H21" s="352"/>
      <c r="I21" s="812"/>
      <c r="J21" s="2140"/>
      <c r="K21" s="2123" t="s">
        <v>1141</v>
      </c>
      <c r="L21" s="2124"/>
      <c r="M21" s="2125"/>
      <c r="N21" s="347"/>
      <c r="O21" s="348"/>
      <c r="P21" s="344"/>
      <c r="Q21" s="2140"/>
      <c r="R21" s="2123" t="s">
        <v>1141</v>
      </c>
      <c r="S21" s="2124"/>
      <c r="T21" s="2125"/>
      <c r="U21" s="347"/>
      <c r="V21" s="348"/>
      <c r="W21" s="344"/>
      <c r="X21" s="2140"/>
      <c r="Y21" s="2123" t="s">
        <v>1141</v>
      </c>
      <c r="Z21" s="2124"/>
      <c r="AA21" s="2125"/>
      <c r="AB21" s="347"/>
      <c r="AC21" s="348"/>
      <c r="AD21" s="344"/>
      <c r="AE21" s="2140"/>
      <c r="AF21" s="2123" t="s">
        <v>1141</v>
      </c>
      <c r="AG21" s="2124"/>
      <c r="AH21" s="2125"/>
      <c r="AI21" s="347"/>
    </row>
    <row r="22" spans="1:36" ht="30" customHeight="1">
      <c r="A22" s="2148"/>
      <c r="B22" s="2149"/>
      <c r="C22" s="2130"/>
      <c r="D22" s="2131"/>
      <c r="E22" s="596"/>
      <c r="F22" s="354"/>
      <c r="H22" s="352"/>
      <c r="I22" s="811"/>
      <c r="J22" s="2140"/>
      <c r="K22" s="2123" t="s">
        <v>1083</v>
      </c>
      <c r="L22" s="2124"/>
      <c r="M22" s="2125"/>
      <c r="N22" s="347"/>
      <c r="O22" s="348"/>
      <c r="P22" s="344"/>
      <c r="Q22" s="2140"/>
      <c r="R22" s="2123" t="s">
        <v>1083</v>
      </c>
      <c r="S22" s="2124"/>
      <c r="T22" s="2125"/>
      <c r="U22" s="347"/>
      <c r="V22" s="348"/>
      <c r="W22" s="344"/>
      <c r="X22" s="2140"/>
      <c r="Y22" s="2123" t="s">
        <v>1083</v>
      </c>
      <c r="Z22" s="2124"/>
      <c r="AA22" s="2125"/>
      <c r="AB22" s="347"/>
      <c r="AC22" s="348"/>
      <c r="AD22" s="344"/>
      <c r="AE22" s="2140"/>
      <c r="AF22" s="2123" t="s">
        <v>1083</v>
      </c>
      <c r="AG22" s="2124"/>
      <c r="AH22" s="2125"/>
      <c r="AI22" s="347"/>
    </row>
    <row r="23" spans="1:36" ht="30" customHeight="1" thickBot="1">
      <c r="A23" s="352"/>
      <c r="B23" s="352"/>
      <c r="C23" s="596"/>
      <c r="E23" s="596"/>
      <c r="F23" s="354"/>
      <c r="G23" s="352"/>
      <c r="H23" s="352"/>
      <c r="I23" s="812"/>
      <c r="J23" s="2140"/>
      <c r="K23" s="2123" t="s">
        <v>1171</v>
      </c>
      <c r="L23" s="2124"/>
      <c r="M23" s="2125"/>
      <c r="N23" s="597" t="s">
        <v>1172</v>
      </c>
      <c r="O23" s="348"/>
      <c r="P23" s="344"/>
      <c r="Q23" s="2140"/>
      <c r="R23" s="2123" t="s">
        <v>1171</v>
      </c>
      <c r="S23" s="2124"/>
      <c r="T23" s="2125"/>
      <c r="U23" s="597" t="s">
        <v>1172</v>
      </c>
      <c r="V23" s="348"/>
      <c r="W23" s="344"/>
      <c r="X23" s="2140"/>
      <c r="Y23" s="2123" t="s">
        <v>1171</v>
      </c>
      <c r="Z23" s="2124"/>
      <c r="AA23" s="2125"/>
      <c r="AB23" s="597" t="s">
        <v>1172</v>
      </c>
      <c r="AC23" s="348"/>
      <c r="AD23" s="344"/>
      <c r="AE23" s="2140"/>
      <c r="AF23" s="2123" t="s">
        <v>1171</v>
      </c>
      <c r="AG23" s="2124"/>
      <c r="AH23" s="2125"/>
      <c r="AI23" s="597" t="s">
        <v>1172</v>
      </c>
    </row>
    <row r="24" spans="1:36" ht="30" customHeight="1">
      <c r="A24" s="355" t="s">
        <v>1185</v>
      </c>
      <c r="B24" s="356" t="s">
        <v>1186</v>
      </c>
      <c r="C24" s="354"/>
      <c r="D24" s="354"/>
      <c r="E24" s="353"/>
      <c r="F24" s="354"/>
      <c r="G24" s="354"/>
      <c r="H24" s="354"/>
      <c r="I24" s="810"/>
      <c r="J24" s="2140"/>
      <c r="K24" s="2134" t="s">
        <v>1174</v>
      </c>
      <c r="L24" s="2135"/>
      <c r="M24" s="2136"/>
      <c r="N24" s="599"/>
      <c r="O24" s="600"/>
      <c r="P24" s="344"/>
      <c r="Q24" s="2140"/>
      <c r="R24" s="2134" t="s">
        <v>1174</v>
      </c>
      <c r="S24" s="2135"/>
      <c r="T24" s="2136"/>
      <c r="U24" s="599"/>
      <c r="V24" s="600"/>
      <c r="W24" s="344"/>
      <c r="X24" s="2140"/>
      <c r="Y24" s="2134" t="s">
        <v>1174</v>
      </c>
      <c r="Z24" s="2135"/>
      <c r="AA24" s="2136"/>
      <c r="AB24" s="599"/>
      <c r="AC24" s="600"/>
      <c r="AD24" s="344"/>
      <c r="AE24" s="2140"/>
      <c r="AF24" s="2134" t="s">
        <v>1174</v>
      </c>
      <c r="AG24" s="2135"/>
      <c r="AH24" s="2136"/>
      <c r="AI24" s="599"/>
    </row>
    <row r="25" spans="1:36" ht="30" customHeight="1">
      <c r="E25" s="596"/>
      <c r="F25" s="354"/>
      <c r="G25" s="354"/>
      <c r="H25" s="354"/>
      <c r="I25" s="812"/>
      <c r="J25" s="2140"/>
      <c r="K25" s="2134" t="s">
        <v>734</v>
      </c>
      <c r="L25" s="2124"/>
      <c r="M25" s="2125"/>
      <c r="N25" s="347"/>
      <c r="O25" s="348"/>
      <c r="P25" s="344"/>
      <c r="Q25" s="2140"/>
      <c r="R25" s="2134" t="s">
        <v>734</v>
      </c>
      <c r="S25" s="2124"/>
      <c r="T25" s="2125"/>
      <c r="U25" s="347"/>
      <c r="V25" s="348"/>
      <c r="W25" s="344"/>
      <c r="X25" s="2140"/>
      <c r="Y25" s="2134" t="s">
        <v>734</v>
      </c>
      <c r="Z25" s="2124"/>
      <c r="AA25" s="2125"/>
      <c r="AB25" s="347"/>
      <c r="AC25" s="348"/>
      <c r="AD25" s="344"/>
      <c r="AE25" s="2140"/>
      <c r="AF25" s="2134" t="s">
        <v>734</v>
      </c>
      <c r="AG25" s="2124"/>
      <c r="AH25" s="2125"/>
      <c r="AI25" s="347"/>
    </row>
    <row r="26" spans="1:36" ht="30" customHeight="1">
      <c r="A26" s="354"/>
      <c r="B26" s="354"/>
      <c r="C26" s="354"/>
      <c r="D26" s="354"/>
      <c r="E26" s="354"/>
      <c r="F26" s="354"/>
      <c r="G26" s="354"/>
      <c r="H26" s="354"/>
      <c r="I26" s="812"/>
      <c r="J26" s="2140"/>
      <c r="K26" s="349"/>
      <c r="L26" s="2142" t="s">
        <v>1177</v>
      </c>
      <c r="M26" s="2143"/>
      <c r="N26" s="597" t="s">
        <v>1178</v>
      </c>
      <c r="O26" s="348"/>
      <c r="P26" s="344"/>
      <c r="Q26" s="2140"/>
      <c r="R26" s="349"/>
      <c r="S26" s="2142" t="s">
        <v>1177</v>
      </c>
      <c r="T26" s="2143"/>
      <c r="U26" s="597" t="s">
        <v>1178</v>
      </c>
      <c r="V26" s="348"/>
      <c r="W26" s="344"/>
      <c r="X26" s="2140"/>
      <c r="Y26" s="349"/>
      <c r="Z26" s="2142" t="s">
        <v>1177</v>
      </c>
      <c r="AA26" s="2143"/>
      <c r="AB26" s="597" t="s">
        <v>1178</v>
      </c>
      <c r="AC26" s="348"/>
      <c r="AD26" s="344"/>
      <c r="AE26" s="2140"/>
      <c r="AF26" s="349"/>
      <c r="AG26" s="2142" t="s">
        <v>1177</v>
      </c>
      <c r="AH26" s="2143"/>
      <c r="AI26" s="597" t="s">
        <v>1178</v>
      </c>
    </row>
    <row r="27" spans="1:36" ht="30" customHeight="1">
      <c r="E27" s="354"/>
      <c r="F27" s="354"/>
      <c r="G27" s="354"/>
      <c r="H27" s="354"/>
      <c r="I27" s="812"/>
      <c r="J27" s="2140"/>
      <c r="K27" s="2134" t="s">
        <v>736</v>
      </c>
      <c r="L27" s="2135"/>
      <c r="M27" s="2136"/>
      <c r="N27" s="347"/>
      <c r="O27" s="348"/>
      <c r="P27" s="344"/>
      <c r="Q27" s="2140"/>
      <c r="R27" s="2134" t="s">
        <v>736</v>
      </c>
      <c r="S27" s="2135"/>
      <c r="T27" s="2136"/>
      <c r="U27" s="347"/>
      <c r="V27" s="348"/>
      <c r="W27" s="344"/>
      <c r="X27" s="2140"/>
      <c r="Y27" s="2134" t="s">
        <v>736</v>
      </c>
      <c r="Z27" s="2135"/>
      <c r="AA27" s="2136"/>
      <c r="AB27" s="347"/>
      <c r="AC27" s="348"/>
      <c r="AD27" s="344"/>
      <c r="AE27" s="2140"/>
      <c r="AF27" s="2134" t="s">
        <v>736</v>
      </c>
      <c r="AG27" s="2135"/>
      <c r="AH27" s="2136"/>
      <c r="AI27" s="347"/>
    </row>
    <row r="28" spans="1:36" ht="30" customHeight="1">
      <c r="E28" s="354"/>
      <c r="F28" s="354"/>
      <c r="G28" s="354"/>
      <c r="H28" s="354"/>
      <c r="I28" s="812"/>
      <c r="J28" s="848" t="s">
        <v>604</v>
      </c>
      <c r="K28" s="349"/>
      <c r="L28" s="2142" t="s">
        <v>1179</v>
      </c>
      <c r="M28" s="2143"/>
      <c r="N28" s="347"/>
      <c r="O28" s="351"/>
      <c r="P28" s="344"/>
      <c r="Q28" s="848" t="s">
        <v>604</v>
      </c>
      <c r="R28" s="349"/>
      <c r="S28" s="2142" t="s">
        <v>1179</v>
      </c>
      <c r="T28" s="2143"/>
      <c r="U28" s="347"/>
      <c r="V28" s="351"/>
      <c r="W28" s="344"/>
      <c r="X28" s="848" t="s">
        <v>604</v>
      </c>
      <c r="Y28" s="349"/>
      <c r="Z28" s="2142" t="s">
        <v>1179</v>
      </c>
      <c r="AA28" s="2143"/>
      <c r="AB28" s="347"/>
      <c r="AC28" s="351"/>
      <c r="AD28" s="344"/>
      <c r="AE28" s="848" t="s">
        <v>604</v>
      </c>
      <c r="AF28" s="349"/>
      <c r="AG28" s="2142" t="s">
        <v>1179</v>
      </c>
      <c r="AH28" s="2143"/>
      <c r="AI28" s="347"/>
    </row>
    <row r="29" spans="1:36" ht="30" customHeight="1">
      <c r="A29" s="356"/>
      <c r="B29" s="356"/>
      <c r="I29" s="812"/>
      <c r="J29" s="2144" t="s">
        <v>1182</v>
      </c>
      <c r="K29" s="2145"/>
      <c r="L29" s="2123" t="s">
        <v>1183</v>
      </c>
      <c r="M29" s="2124"/>
      <c r="N29" s="2125"/>
      <c r="O29" s="344"/>
      <c r="P29" s="344"/>
      <c r="Q29" s="2144" t="s">
        <v>1182</v>
      </c>
      <c r="R29" s="2145"/>
      <c r="S29" s="2123" t="s">
        <v>1183</v>
      </c>
      <c r="T29" s="2124"/>
      <c r="U29" s="2125"/>
      <c r="V29" s="344"/>
      <c r="W29" s="344"/>
      <c r="X29" s="2144" t="s">
        <v>1182</v>
      </c>
      <c r="Y29" s="2145"/>
      <c r="Z29" s="2123" t="s">
        <v>1183</v>
      </c>
      <c r="AA29" s="2124"/>
      <c r="AB29" s="2125"/>
      <c r="AC29" s="344"/>
      <c r="AD29" s="344"/>
      <c r="AE29" s="2144" t="s">
        <v>1182</v>
      </c>
      <c r="AF29" s="2145"/>
      <c r="AG29" s="2123" t="s">
        <v>1183</v>
      </c>
      <c r="AH29" s="2124"/>
      <c r="AI29" s="2125"/>
    </row>
    <row r="30" spans="1:36" ht="30" customHeight="1">
      <c r="A30" s="356"/>
      <c r="B30" s="356"/>
      <c r="I30" s="812"/>
      <c r="J30" s="605"/>
      <c r="K30" s="605"/>
      <c r="L30" s="351"/>
      <c r="M30" s="351"/>
      <c r="N30" s="351"/>
      <c r="O30" s="344"/>
      <c r="P30" s="344"/>
      <c r="Q30" s="605"/>
      <c r="R30" s="605"/>
      <c r="S30" s="351"/>
      <c r="T30" s="351"/>
      <c r="U30" s="351"/>
      <c r="V30" s="344"/>
      <c r="W30" s="344"/>
      <c r="X30" s="605"/>
      <c r="Y30" s="605"/>
      <c r="Z30" s="351"/>
      <c r="AA30" s="351"/>
      <c r="AB30" s="351"/>
      <c r="AC30" s="344"/>
      <c r="AD30" s="344"/>
      <c r="AE30" s="605"/>
      <c r="AF30" s="605"/>
      <c r="AG30" s="351"/>
      <c r="AH30" s="351"/>
      <c r="AI30" s="351"/>
    </row>
    <row r="31" spans="1:36" ht="30" customHeight="1">
      <c r="A31" s="356"/>
      <c r="B31" s="356"/>
      <c r="I31" s="812"/>
      <c r="J31" s="605"/>
      <c r="K31" s="605"/>
      <c r="L31" s="351"/>
      <c r="M31" s="351"/>
      <c r="N31" s="351"/>
      <c r="O31" s="344"/>
      <c r="P31" s="344"/>
      <c r="Q31" s="605"/>
      <c r="R31" s="605"/>
      <c r="S31" s="351"/>
      <c r="T31" s="351"/>
      <c r="U31" s="351"/>
      <c r="V31" s="344"/>
      <c r="W31" s="344"/>
      <c r="X31" s="605"/>
      <c r="Y31" s="605"/>
      <c r="Z31" s="351"/>
      <c r="AA31" s="351"/>
      <c r="AB31" s="351"/>
      <c r="AC31" s="344"/>
      <c r="AD31" s="344"/>
      <c r="AE31" s="605"/>
      <c r="AF31" s="605"/>
      <c r="AG31" s="351"/>
      <c r="AH31" s="351"/>
      <c r="AI31" s="351"/>
    </row>
    <row r="32" spans="1:36" ht="30" customHeight="1">
      <c r="I32" s="812"/>
      <c r="J32" s="2139"/>
      <c r="K32" s="2123" t="s">
        <v>1167</v>
      </c>
      <c r="L32" s="2124"/>
      <c r="M32" s="2125"/>
      <c r="N32" s="347"/>
      <c r="O32" s="348"/>
      <c r="P32" s="344"/>
      <c r="Q32" s="2139"/>
      <c r="R32" s="2123" t="s">
        <v>1167</v>
      </c>
      <c r="S32" s="2124"/>
      <c r="T32" s="2125"/>
      <c r="U32" s="347"/>
      <c r="V32" s="348"/>
      <c r="W32" s="344"/>
      <c r="X32" s="2139"/>
      <c r="Y32" s="2123" t="s">
        <v>1167</v>
      </c>
      <c r="Z32" s="2124"/>
      <c r="AA32" s="2125"/>
      <c r="AB32" s="347"/>
      <c r="AC32" s="348"/>
      <c r="AD32" s="344"/>
      <c r="AE32" s="2139"/>
      <c r="AF32" s="2123" t="s">
        <v>1167</v>
      </c>
      <c r="AG32" s="2124"/>
      <c r="AH32" s="2125"/>
      <c r="AI32" s="347"/>
    </row>
    <row r="33" spans="1:35" ht="30" customHeight="1">
      <c r="I33" s="812"/>
      <c r="J33" s="2140"/>
      <c r="K33" s="2123" t="s">
        <v>1141</v>
      </c>
      <c r="L33" s="2124"/>
      <c r="M33" s="2125"/>
      <c r="N33" s="347"/>
      <c r="O33" s="348"/>
      <c r="P33" s="344"/>
      <c r="Q33" s="2140"/>
      <c r="R33" s="2123" t="s">
        <v>1141</v>
      </c>
      <c r="S33" s="2124"/>
      <c r="T33" s="2125"/>
      <c r="U33" s="347"/>
      <c r="V33" s="348"/>
      <c r="W33" s="344"/>
      <c r="X33" s="2140"/>
      <c r="Y33" s="2123" t="s">
        <v>1141</v>
      </c>
      <c r="Z33" s="2124"/>
      <c r="AA33" s="2125"/>
      <c r="AB33" s="347"/>
      <c r="AC33" s="348"/>
      <c r="AD33" s="344"/>
      <c r="AE33" s="2140"/>
      <c r="AF33" s="2123" t="s">
        <v>1141</v>
      </c>
      <c r="AG33" s="2124"/>
      <c r="AH33" s="2125"/>
      <c r="AI33" s="347"/>
    </row>
    <row r="34" spans="1:35" ht="30" customHeight="1">
      <c r="I34" s="811"/>
      <c r="J34" s="2140"/>
      <c r="K34" s="2123" t="s">
        <v>1083</v>
      </c>
      <c r="L34" s="2124"/>
      <c r="M34" s="2125"/>
      <c r="N34" s="347"/>
      <c r="O34" s="348"/>
      <c r="P34" s="344"/>
      <c r="Q34" s="2140"/>
      <c r="R34" s="2123" t="s">
        <v>1083</v>
      </c>
      <c r="S34" s="2124"/>
      <c r="T34" s="2125"/>
      <c r="U34" s="347"/>
      <c r="V34" s="348"/>
      <c r="W34" s="344"/>
      <c r="X34" s="2140"/>
      <c r="Y34" s="2123" t="s">
        <v>1083</v>
      </c>
      <c r="Z34" s="2124"/>
      <c r="AA34" s="2125"/>
      <c r="AB34" s="347"/>
      <c r="AC34" s="348"/>
      <c r="AD34" s="344"/>
      <c r="AE34" s="2140"/>
      <c r="AF34" s="2123" t="s">
        <v>1083</v>
      </c>
      <c r="AG34" s="2124"/>
      <c r="AH34" s="2125"/>
      <c r="AI34" s="347"/>
    </row>
    <row r="35" spans="1:35" ht="30" customHeight="1" thickBot="1">
      <c r="I35" s="811"/>
      <c r="J35" s="2140"/>
      <c r="K35" s="2123" t="s">
        <v>1171</v>
      </c>
      <c r="L35" s="2124"/>
      <c r="M35" s="2125"/>
      <c r="N35" s="597" t="s">
        <v>1172</v>
      </c>
      <c r="O35" s="348"/>
      <c r="P35" s="344"/>
      <c r="Q35" s="2140"/>
      <c r="R35" s="2123" t="s">
        <v>1171</v>
      </c>
      <c r="S35" s="2124"/>
      <c r="T35" s="2125"/>
      <c r="U35" s="597" t="s">
        <v>1172</v>
      </c>
      <c r="V35" s="348"/>
      <c r="W35" s="344"/>
      <c r="X35" s="2140"/>
      <c r="Y35" s="2123" t="s">
        <v>1171</v>
      </c>
      <c r="Z35" s="2124"/>
      <c r="AA35" s="2125"/>
      <c r="AB35" s="597" t="s">
        <v>1172</v>
      </c>
      <c r="AC35" s="348"/>
      <c r="AD35" s="344"/>
      <c r="AE35" s="2140"/>
      <c r="AF35" s="2123" t="s">
        <v>1171</v>
      </c>
      <c r="AG35" s="2124"/>
      <c r="AH35" s="2125"/>
      <c r="AI35" s="597" t="s">
        <v>1172</v>
      </c>
    </row>
    <row r="36" spans="1:35" ht="30" customHeight="1">
      <c r="I36" s="810"/>
      <c r="J36" s="2140"/>
      <c r="K36" s="2134" t="s">
        <v>1174</v>
      </c>
      <c r="L36" s="2135"/>
      <c r="M36" s="2136"/>
      <c r="N36" s="599"/>
      <c r="O36" s="600"/>
      <c r="P36" s="344"/>
      <c r="Q36" s="2140"/>
      <c r="R36" s="2134" t="s">
        <v>1174</v>
      </c>
      <c r="S36" s="2135"/>
      <c r="T36" s="2136"/>
      <c r="U36" s="599"/>
      <c r="V36" s="600"/>
      <c r="W36" s="344"/>
      <c r="X36" s="2140"/>
      <c r="Y36" s="2134" t="s">
        <v>1174</v>
      </c>
      <c r="Z36" s="2135"/>
      <c r="AA36" s="2136"/>
      <c r="AB36" s="599"/>
      <c r="AC36" s="600"/>
      <c r="AD36" s="344"/>
      <c r="AE36" s="2140"/>
      <c r="AF36" s="2134" t="s">
        <v>1174</v>
      </c>
      <c r="AG36" s="2135"/>
      <c r="AH36" s="2136"/>
      <c r="AI36" s="599"/>
    </row>
    <row r="37" spans="1:35" ht="30" customHeight="1">
      <c r="I37" s="812"/>
      <c r="J37" s="2140"/>
      <c r="K37" s="2134" t="s">
        <v>734</v>
      </c>
      <c r="L37" s="2124"/>
      <c r="M37" s="2125"/>
      <c r="N37" s="347"/>
      <c r="O37" s="348"/>
      <c r="P37" s="344"/>
      <c r="Q37" s="2140"/>
      <c r="R37" s="2134" t="s">
        <v>734</v>
      </c>
      <c r="S37" s="2124"/>
      <c r="T37" s="2125"/>
      <c r="U37" s="347"/>
      <c r="V37" s="348"/>
      <c r="W37" s="344"/>
      <c r="X37" s="2140"/>
      <c r="Y37" s="2134" t="s">
        <v>734</v>
      </c>
      <c r="Z37" s="2124"/>
      <c r="AA37" s="2125"/>
      <c r="AB37" s="347"/>
      <c r="AC37" s="348"/>
      <c r="AD37" s="344"/>
      <c r="AE37" s="2140"/>
      <c r="AF37" s="2134" t="s">
        <v>734</v>
      </c>
      <c r="AG37" s="2124"/>
      <c r="AH37" s="2125"/>
      <c r="AI37" s="347"/>
    </row>
    <row r="38" spans="1:35" ht="30" customHeight="1">
      <c r="I38" s="812"/>
      <c r="J38" s="2140"/>
      <c r="K38" s="349"/>
      <c r="L38" s="2142" t="s">
        <v>1177</v>
      </c>
      <c r="M38" s="2143"/>
      <c r="N38" s="597" t="s">
        <v>1178</v>
      </c>
      <c r="O38" s="348"/>
      <c r="P38" s="344"/>
      <c r="Q38" s="2140"/>
      <c r="R38" s="349"/>
      <c r="S38" s="2142" t="s">
        <v>1177</v>
      </c>
      <c r="T38" s="2143"/>
      <c r="U38" s="597" t="s">
        <v>1178</v>
      </c>
      <c r="V38" s="348"/>
      <c r="W38" s="344"/>
      <c r="X38" s="2140"/>
      <c r="Y38" s="349"/>
      <c r="Z38" s="2142" t="s">
        <v>1177</v>
      </c>
      <c r="AA38" s="2143"/>
      <c r="AB38" s="597" t="s">
        <v>1178</v>
      </c>
      <c r="AC38" s="348"/>
      <c r="AD38" s="344"/>
      <c r="AE38" s="2140"/>
      <c r="AF38" s="349"/>
      <c r="AG38" s="2142" t="s">
        <v>1177</v>
      </c>
      <c r="AH38" s="2143"/>
      <c r="AI38" s="597" t="s">
        <v>1178</v>
      </c>
    </row>
    <row r="39" spans="1:35" ht="30" customHeight="1">
      <c r="I39" s="812"/>
      <c r="J39" s="2140"/>
      <c r="K39" s="2134" t="s">
        <v>736</v>
      </c>
      <c r="L39" s="2135"/>
      <c r="M39" s="2136"/>
      <c r="N39" s="347"/>
      <c r="O39" s="348"/>
      <c r="P39" s="344"/>
      <c r="Q39" s="2140"/>
      <c r="R39" s="2134" t="s">
        <v>736</v>
      </c>
      <c r="S39" s="2135"/>
      <c r="T39" s="2136"/>
      <c r="U39" s="347"/>
      <c r="V39" s="348"/>
      <c r="W39" s="344"/>
      <c r="X39" s="2140"/>
      <c r="Y39" s="2134" t="s">
        <v>736</v>
      </c>
      <c r="Z39" s="2135"/>
      <c r="AA39" s="2136"/>
      <c r="AB39" s="347"/>
      <c r="AC39" s="348"/>
      <c r="AD39" s="344"/>
      <c r="AE39" s="2140"/>
      <c r="AF39" s="2134" t="s">
        <v>736</v>
      </c>
      <c r="AG39" s="2135"/>
      <c r="AH39" s="2136"/>
      <c r="AI39" s="347"/>
    </row>
    <row r="40" spans="1:35" ht="30" customHeight="1">
      <c r="I40" s="812"/>
      <c r="J40" s="848" t="s">
        <v>604</v>
      </c>
      <c r="K40" s="349"/>
      <c r="L40" s="2142" t="s">
        <v>1179</v>
      </c>
      <c r="M40" s="2143"/>
      <c r="N40" s="347"/>
      <c r="O40" s="351"/>
      <c r="P40" s="344"/>
      <c r="Q40" s="848" t="s">
        <v>604</v>
      </c>
      <c r="R40" s="349"/>
      <c r="S40" s="2142" t="s">
        <v>1179</v>
      </c>
      <c r="T40" s="2143"/>
      <c r="U40" s="347"/>
      <c r="V40" s="351"/>
      <c r="W40" s="344"/>
      <c r="X40" s="848" t="s">
        <v>604</v>
      </c>
      <c r="Y40" s="349"/>
      <c r="Z40" s="2142" t="s">
        <v>1179</v>
      </c>
      <c r="AA40" s="2143"/>
      <c r="AB40" s="347"/>
      <c r="AC40" s="351"/>
      <c r="AD40" s="344"/>
      <c r="AE40" s="848" t="s">
        <v>604</v>
      </c>
      <c r="AF40" s="349"/>
      <c r="AG40" s="2142" t="s">
        <v>1179</v>
      </c>
      <c r="AH40" s="2143"/>
      <c r="AI40" s="347"/>
    </row>
    <row r="41" spans="1:35" ht="30" customHeight="1">
      <c r="I41" s="812"/>
      <c r="J41" s="2144" t="s">
        <v>1182</v>
      </c>
      <c r="K41" s="2145"/>
      <c r="L41" s="2123" t="s">
        <v>1183</v>
      </c>
      <c r="M41" s="2124"/>
      <c r="N41" s="2125"/>
      <c r="O41" s="344"/>
      <c r="P41" s="344"/>
      <c r="Q41" s="2144" t="s">
        <v>1182</v>
      </c>
      <c r="R41" s="2145"/>
      <c r="S41" s="2123" t="s">
        <v>1183</v>
      </c>
      <c r="T41" s="2124"/>
      <c r="U41" s="2125"/>
      <c r="V41" s="344"/>
      <c r="W41" s="344"/>
      <c r="X41" s="2144" t="s">
        <v>1182</v>
      </c>
      <c r="Y41" s="2145"/>
      <c r="Z41" s="2123" t="s">
        <v>1183</v>
      </c>
      <c r="AA41" s="2124"/>
      <c r="AB41" s="2125"/>
      <c r="AC41" s="344"/>
      <c r="AD41" s="344"/>
      <c r="AE41" s="2144" t="s">
        <v>1182</v>
      </c>
      <c r="AF41" s="2145"/>
      <c r="AG41" s="2123" t="s">
        <v>1183</v>
      </c>
      <c r="AH41" s="2124"/>
      <c r="AI41" s="2125"/>
    </row>
    <row r="42" spans="1:35" ht="30" customHeight="1">
      <c r="A42" s="356"/>
      <c r="B42" s="356"/>
      <c r="I42" s="812"/>
      <c r="J42" s="605"/>
      <c r="K42" s="605"/>
      <c r="L42" s="351"/>
      <c r="M42" s="351"/>
      <c r="N42" s="351"/>
      <c r="O42" s="344"/>
      <c r="P42" s="344"/>
      <c r="Q42" s="605"/>
      <c r="R42" s="605"/>
      <c r="S42" s="351"/>
      <c r="T42" s="351"/>
      <c r="U42" s="351"/>
      <c r="V42" s="344"/>
      <c r="W42" s="344"/>
      <c r="X42" s="605"/>
      <c r="Y42" s="605"/>
      <c r="Z42" s="351"/>
      <c r="AA42" s="351"/>
      <c r="AB42" s="351"/>
      <c r="AC42" s="344"/>
      <c r="AD42" s="344"/>
      <c r="AE42" s="605"/>
      <c r="AF42" s="605"/>
      <c r="AG42" s="351"/>
      <c r="AH42" s="351"/>
      <c r="AI42" s="351"/>
    </row>
    <row r="43" spans="1:35" ht="30" customHeight="1">
      <c r="A43" s="356"/>
      <c r="B43" s="356"/>
      <c r="I43" s="812"/>
      <c r="J43" s="605"/>
      <c r="K43" s="605"/>
      <c r="L43" s="351"/>
      <c r="M43" s="351"/>
      <c r="N43" s="351"/>
      <c r="O43" s="344"/>
      <c r="P43" s="344"/>
      <c r="Q43" s="605"/>
      <c r="R43" s="605"/>
      <c r="S43" s="351"/>
      <c r="T43" s="351"/>
      <c r="U43" s="351"/>
      <c r="V43" s="344"/>
      <c r="W43" s="344"/>
      <c r="X43" s="605"/>
      <c r="Y43" s="605"/>
      <c r="Z43" s="351"/>
      <c r="AA43" s="351"/>
      <c r="AB43" s="351"/>
      <c r="AC43" s="344"/>
      <c r="AD43" s="344"/>
      <c r="AE43" s="605"/>
      <c r="AF43" s="605"/>
      <c r="AG43" s="351"/>
      <c r="AH43" s="351"/>
      <c r="AI43" s="351"/>
    </row>
    <row r="44" spans="1:35" ht="30" customHeight="1">
      <c r="I44" s="812"/>
      <c r="J44" s="2139"/>
      <c r="K44" s="2123" t="s">
        <v>1167</v>
      </c>
      <c r="L44" s="2124"/>
      <c r="M44" s="2125"/>
      <c r="N44" s="347"/>
      <c r="O44" s="348"/>
      <c r="P44" s="344"/>
      <c r="Q44" s="2139"/>
      <c r="R44" s="2123" t="s">
        <v>1167</v>
      </c>
      <c r="S44" s="2124"/>
      <c r="T44" s="2125"/>
      <c r="U44" s="347"/>
      <c r="V44" s="348"/>
      <c r="W44" s="344"/>
      <c r="X44" s="2139"/>
      <c r="Y44" s="2123" t="s">
        <v>1167</v>
      </c>
      <c r="Z44" s="2124"/>
      <c r="AA44" s="2125"/>
      <c r="AB44" s="347"/>
      <c r="AC44" s="348"/>
      <c r="AD44" s="344"/>
      <c r="AE44" s="2139"/>
      <c r="AF44" s="2123" t="s">
        <v>1167</v>
      </c>
      <c r="AG44" s="2124"/>
      <c r="AH44" s="2125"/>
      <c r="AI44" s="347"/>
    </row>
    <row r="45" spans="1:35" ht="30" customHeight="1">
      <c r="I45" s="812"/>
      <c r="J45" s="2140"/>
      <c r="K45" s="2123" t="s">
        <v>1141</v>
      </c>
      <c r="L45" s="2124"/>
      <c r="M45" s="2125"/>
      <c r="N45" s="347"/>
      <c r="O45" s="348"/>
      <c r="P45" s="344"/>
      <c r="Q45" s="2140"/>
      <c r="R45" s="2123" t="s">
        <v>1141</v>
      </c>
      <c r="S45" s="2124"/>
      <c r="T45" s="2125"/>
      <c r="U45" s="347"/>
      <c r="V45" s="348"/>
      <c r="W45" s="344"/>
      <c r="X45" s="2140"/>
      <c r="Y45" s="2123" t="s">
        <v>1141</v>
      </c>
      <c r="Z45" s="2124"/>
      <c r="AA45" s="2125"/>
      <c r="AB45" s="347"/>
      <c r="AC45" s="348"/>
      <c r="AD45" s="344"/>
      <c r="AE45" s="2140"/>
      <c r="AF45" s="2123" t="s">
        <v>1141</v>
      </c>
      <c r="AG45" s="2124"/>
      <c r="AH45" s="2125"/>
      <c r="AI45" s="347"/>
    </row>
    <row r="46" spans="1:35" ht="30" customHeight="1">
      <c r="I46" s="812"/>
      <c r="J46" s="2140"/>
      <c r="K46" s="2123" t="s">
        <v>1083</v>
      </c>
      <c r="L46" s="2124"/>
      <c r="M46" s="2125"/>
      <c r="N46" s="347"/>
      <c r="O46" s="348"/>
      <c r="P46" s="344"/>
      <c r="Q46" s="2140"/>
      <c r="R46" s="2123" t="s">
        <v>1083</v>
      </c>
      <c r="S46" s="2124"/>
      <c r="T46" s="2125"/>
      <c r="U46" s="347"/>
      <c r="V46" s="348"/>
      <c r="W46" s="344"/>
      <c r="X46" s="2140"/>
      <c r="Y46" s="2123" t="s">
        <v>1083</v>
      </c>
      <c r="Z46" s="2124"/>
      <c r="AA46" s="2125"/>
      <c r="AB46" s="347"/>
      <c r="AC46" s="348"/>
      <c r="AD46" s="344"/>
      <c r="AE46" s="2140"/>
      <c r="AF46" s="2123" t="s">
        <v>1083</v>
      </c>
      <c r="AG46" s="2124"/>
      <c r="AH46" s="2125"/>
      <c r="AI46" s="347"/>
    </row>
    <row r="47" spans="1:35" ht="30" customHeight="1" thickBot="1">
      <c r="I47" s="813"/>
      <c r="J47" s="2140"/>
      <c r="K47" s="2123" t="s">
        <v>1171</v>
      </c>
      <c r="L47" s="2124"/>
      <c r="M47" s="2125"/>
      <c r="N47" s="597" t="s">
        <v>1172</v>
      </c>
      <c r="O47" s="348"/>
      <c r="P47" s="344"/>
      <c r="Q47" s="2140"/>
      <c r="R47" s="2123" t="s">
        <v>1171</v>
      </c>
      <c r="S47" s="2124"/>
      <c r="T47" s="2125"/>
      <c r="U47" s="597" t="s">
        <v>1172</v>
      </c>
      <c r="V47" s="348"/>
      <c r="W47" s="344"/>
      <c r="X47" s="2140"/>
      <c r="Y47" s="2123" t="s">
        <v>1171</v>
      </c>
      <c r="Z47" s="2124"/>
      <c r="AA47" s="2125"/>
      <c r="AB47" s="597" t="s">
        <v>1172</v>
      </c>
      <c r="AC47" s="348"/>
      <c r="AD47" s="344"/>
      <c r="AE47" s="2140"/>
      <c r="AF47" s="2123" t="s">
        <v>1171</v>
      </c>
      <c r="AG47" s="2124"/>
      <c r="AH47" s="2125"/>
      <c r="AI47" s="597" t="s">
        <v>1172</v>
      </c>
    </row>
    <row r="48" spans="1:35" ht="30" customHeight="1">
      <c r="I48" s="362"/>
      <c r="J48" s="2140"/>
      <c r="K48" s="2134" t="s">
        <v>1174</v>
      </c>
      <c r="L48" s="2135"/>
      <c r="M48" s="2136"/>
      <c r="N48" s="599"/>
      <c r="O48" s="600"/>
      <c r="P48" s="344"/>
      <c r="Q48" s="2140"/>
      <c r="R48" s="2134" t="s">
        <v>1174</v>
      </c>
      <c r="S48" s="2135"/>
      <c r="T48" s="2136"/>
      <c r="U48" s="599"/>
      <c r="V48" s="600"/>
      <c r="W48" s="344"/>
      <c r="X48" s="2140"/>
      <c r="Y48" s="2134" t="s">
        <v>1174</v>
      </c>
      <c r="Z48" s="2135"/>
      <c r="AA48" s="2136"/>
      <c r="AB48" s="599"/>
      <c r="AC48" s="600"/>
      <c r="AD48" s="344"/>
      <c r="AE48" s="2140"/>
      <c r="AF48" s="2134" t="s">
        <v>1174</v>
      </c>
      <c r="AG48" s="2135"/>
      <c r="AH48" s="2136"/>
      <c r="AI48" s="599"/>
    </row>
    <row r="49" spans="9:38" ht="30" customHeight="1">
      <c r="I49" s="362"/>
      <c r="J49" s="2140"/>
      <c r="K49" s="2134" t="s">
        <v>734</v>
      </c>
      <c r="L49" s="2124"/>
      <c r="M49" s="2125"/>
      <c r="N49" s="347"/>
      <c r="O49" s="348"/>
      <c r="P49" s="344"/>
      <c r="Q49" s="2140"/>
      <c r="R49" s="2134" t="s">
        <v>734</v>
      </c>
      <c r="S49" s="2124"/>
      <c r="T49" s="2125"/>
      <c r="U49" s="347"/>
      <c r="V49" s="348"/>
      <c r="W49" s="344"/>
      <c r="X49" s="2140"/>
      <c r="Y49" s="2134" t="s">
        <v>734</v>
      </c>
      <c r="Z49" s="2124"/>
      <c r="AA49" s="2125"/>
      <c r="AB49" s="347"/>
      <c r="AC49" s="348"/>
      <c r="AD49" s="344"/>
      <c r="AE49" s="2140"/>
      <c r="AF49" s="2134" t="s">
        <v>734</v>
      </c>
      <c r="AG49" s="2124"/>
      <c r="AH49" s="2125"/>
      <c r="AI49" s="347"/>
    </row>
    <row r="50" spans="9:38" ht="30" customHeight="1">
      <c r="I50" s="344"/>
      <c r="J50" s="2140"/>
      <c r="K50" s="349"/>
      <c r="L50" s="2142" t="s">
        <v>1177</v>
      </c>
      <c r="M50" s="2143"/>
      <c r="N50" s="597" t="s">
        <v>1178</v>
      </c>
      <c r="O50" s="348"/>
      <c r="P50" s="344"/>
      <c r="Q50" s="2140"/>
      <c r="R50" s="349"/>
      <c r="S50" s="2142" t="s">
        <v>1177</v>
      </c>
      <c r="T50" s="2143"/>
      <c r="U50" s="597" t="s">
        <v>1178</v>
      </c>
      <c r="V50" s="348"/>
      <c r="W50" s="344"/>
      <c r="X50" s="2140"/>
      <c r="Y50" s="349"/>
      <c r="Z50" s="2142" t="s">
        <v>1177</v>
      </c>
      <c r="AA50" s="2143"/>
      <c r="AB50" s="597" t="s">
        <v>1178</v>
      </c>
      <c r="AC50" s="348"/>
      <c r="AD50" s="344"/>
      <c r="AE50" s="2140"/>
      <c r="AF50" s="349"/>
      <c r="AG50" s="2142" t="s">
        <v>1177</v>
      </c>
      <c r="AH50" s="2143"/>
      <c r="AI50" s="597" t="s">
        <v>1178</v>
      </c>
    </row>
    <row r="51" spans="9:38" ht="30" customHeight="1">
      <c r="I51" s="344"/>
      <c r="J51" s="2140"/>
      <c r="K51" s="2134" t="s">
        <v>736</v>
      </c>
      <c r="L51" s="2135"/>
      <c r="M51" s="2136"/>
      <c r="N51" s="347"/>
      <c r="O51" s="348"/>
      <c r="P51" s="344"/>
      <c r="Q51" s="2140"/>
      <c r="R51" s="2134" t="s">
        <v>736</v>
      </c>
      <c r="S51" s="2135"/>
      <c r="T51" s="2136"/>
      <c r="U51" s="347"/>
      <c r="V51" s="348"/>
      <c r="W51" s="344"/>
      <c r="X51" s="2140"/>
      <c r="Y51" s="2134" t="s">
        <v>736</v>
      </c>
      <c r="Z51" s="2135"/>
      <c r="AA51" s="2136"/>
      <c r="AB51" s="347"/>
      <c r="AC51" s="348"/>
      <c r="AD51" s="344"/>
      <c r="AE51" s="2140"/>
      <c r="AF51" s="2134" t="s">
        <v>736</v>
      </c>
      <c r="AG51" s="2135"/>
      <c r="AH51" s="2136"/>
      <c r="AI51" s="347"/>
      <c r="AJ51" s="345"/>
    </row>
    <row r="52" spans="9:38" ht="30" customHeight="1">
      <c r="I52" s="345"/>
      <c r="J52" s="848" t="s">
        <v>604</v>
      </c>
      <c r="K52" s="349"/>
      <c r="L52" s="2142" t="s">
        <v>1179</v>
      </c>
      <c r="M52" s="2143"/>
      <c r="N52" s="347"/>
      <c r="O52" s="351"/>
      <c r="P52" s="344"/>
      <c r="Q52" s="848" t="s">
        <v>604</v>
      </c>
      <c r="R52" s="349"/>
      <c r="S52" s="2142" t="s">
        <v>1179</v>
      </c>
      <c r="T52" s="2143"/>
      <c r="U52" s="347"/>
      <c r="V52" s="351"/>
      <c r="W52" s="344"/>
      <c r="X52" s="848" t="s">
        <v>604</v>
      </c>
      <c r="Y52" s="349"/>
      <c r="Z52" s="2142" t="s">
        <v>1179</v>
      </c>
      <c r="AA52" s="2143"/>
      <c r="AB52" s="347"/>
      <c r="AC52" s="351"/>
      <c r="AD52" s="344"/>
      <c r="AE52" s="848" t="s">
        <v>604</v>
      </c>
      <c r="AF52" s="349"/>
      <c r="AG52" s="2142" t="s">
        <v>1179</v>
      </c>
      <c r="AH52" s="2143"/>
      <c r="AI52" s="347"/>
      <c r="AJ52" s="345"/>
    </row>
    <row r="53" spans="9:38" ht="30" customHeight="1">
      <c r="I53" s="345"/>
      <c r="J53" s="2144" t="s">
        <v>1182</v>
      </c>
      <c r="K53" s="2145"/>
      <c r="L53" s="2123" t="s">
        <v>1183</v>
      </c>
      <c r="M53" s="2124"/>
      <c r="N53" s="2125"/>
      <c r="O53" s="344"/>
      <c r="P53" s="344"/>
      <c r="Q53" s="2144" t="s">
        <v>1182</v>
      </c>
      <c r="R53" s="2145"/>
      <c r="S53" s="2123" t="s">
        <v>1183</v>
      </c>
      <c r="T53" s="2124"/>
      <c r="U53" s="2125"/>
      <c r="V53" s="344"/>
      <c r="W53" s="344"/>
      <c r="X53" s="2144" t="s">
        <v>1182</v>
      </c>
      <c r="Y53" s="2145"/>
      <c r="Z53" s="2123" t="s">
        <v>1183</v>
      </c>
      <c r="AA53" s="2124"/>
      <c r="AB53" s="2125"/>
      <c r="AC53" s="344"/>
      <c r="AD53" s="344"/>
      <c r="AE53" s="2144" t="s">
        <v>1182</v>
      </c>
      <c r="AF53" s="2145"/>
      <c r="AG53" s="2123" t="s">
        <v>1183</v>
      </c>
      <c r="AH53" s="2124"/>
      <c r="AI53" s="2125"/>
      <c r="AJ53" s="345"/>
    </row>
    <row r="54" spans="9:38" ht="32.1" customHeight="1">
      <c r="I54" s="345"/>
      <c r="J54" s="605"/>
      <c r="K54" s="605"/>
      <c r="L54" s="351"/>
      <c r="M54" s="351"/>
      <c r="N54" s="351"/>
      <c r="O54" s="344"/>
      <c r="P54" s="344"/>
      <c r="Q54" s="605"/>
      <c r="R54" s="605"/>
      <c r="S54" s="351"/>
      <c r="T54" s="351"/>
      <c r="U54" s="351"/>
      <c r="V54" s="344"/>
      <c r="W54" s="344"/>
      <c r="X54" s="605"/>
      <c r="Y54" s="605"/>
      <c r="Z54" s="351"/>
      <c r="AA54" s="351"/>
      <c r="AB54" s="351"/>
      <c r="AC54" s="344"/>
      <c r="AD54" s="344"/>
      <c r="AE54" s="605"/>
      <c r="AF54" s="605"/>
      <c r="AG54" s="351"/>
      <c r="AH54" s="351"/>
      <c r="AI54" s="351"/>
      <c r="AJ54" s="345"/>
    </row>
    <row r="55" spans="9:38" ht="20.100000000000001" customHeight="1">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row>
    <row r="56" spans="9:38" ht="12">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row>
    <row r="57" spans="9:38" ht="12" customHeight="1">
      <c r="I57" s="345"/>
      <c r="J57" s="345"/>
      <c r="K57" s="345"/>
      <c r="L57" s="345"/>
      <c r="M57" s="345"/>
      <c r="N57" s="345"/>
      <c r="P57" s="345"/>
      <c r="Q57" s="345"/>
      <c r="R57" s="345"/>
      <c r="S57" s="345"/>
      <c r="T57" s="345"/>
      <c r="U57" s="345"/>
      <c r="W57" s="345"/>
      <c r="X57" s="345"/>
      <c r="Y57" s="345"/>
      <c r="Z57" s="345"/>
      <c r="AA57" s="345"/>
      <c r="AB57" s="345"/>
      <c r="AD57" s="345"/>
      <c r="AE57" s="345"/>
      <c r="AF57" s="345"/>
      <c r="AG57" s="345"/>
      <c r="AH57" s="345"/>
      <c r="AI57" s="345"/>
      <c r="AJ57" s="345"/>
    </row>
    <row r="58" spans="9:38" ht="12" customHeight="1">
      <c r="I58" s="345"/>
      <c r="AJ58" s="345"/>
    </row>
    <row r="59" spans="9:38" ht="12" customHeight="1">
      <c r="I59" s="345"/>
      <c r="AJ59" s="345"/>
    </row>
    <row r="60" spans="9:38" ht="12" customHeight="1"/>
    <row r="61" spans="9:38" ht="12" customHeight="1"/>
    <row r="62" spans="9:38" ht="12" customHeight="1"/>
    <row r="63" spans="9:38" ht="12" customHeight="1"/>
    <row r="64" spans="9:38" ht="25.5" customHeight="1">
      <c r="AJ64" s="2152" t="s">
        <v>1137</v>
      </c>
      <c r="AK64" s="2152"/>
      <c r="AL64" s="2152"/>
    </row>
    <row r="65" spans="36:38" ht="12" customHeight="1">
      <c r="AJ65" s="2152"/>
      <c r="AK65" s="2152"/>
      <c r="AL65" s="2152"/>
    </row>
  </sheetData>
  <mergeCells count="226">
    <mergeCell ref="AJ64:AL65"/>
    <mergeCell ref="J41:K41"/>
    <mergeCell ref="J44:J51"/>
    <mergeCell ref="Q44:Q51"/>
    <mergeCell ref="X44:X51"/>
    <mergeCell ref="AE44:AE51"/>
    <mergeCell ref="J53:K53"/>
    <mergeCell ref="AJ3:AK3"/>
    <mergeCell ref="AJ4:AK4"/>
    <mergeCell ref="J20:J27"/>
    <mergeCell ref="Q20:Q27"/>
    <mergeCell ref="X20:X27"/>
    <mergeCell ref="AE20:AE27"/>
    <mergeCell ref="J29:K29"/>
    <mergeCell ref="J32:J39"/>
    <mergeCell ref="Q32:Q39"/>
    <mergeCell ref="X32:X39"/>
    <mergeCell ref="AE32:AE39"/>
    <mergeCell ref="AG53:AI53"/>
    <mergeCell ref="L52:M52"/>
    <mergeCell ref="S52:T52"/>
    <mergeCell ref="Z52:AA52"/>
    <mergeCell ref="AG52:AH52"/>
    <mergeCell ref="L53:N53"/>
    <mergeCell ref="Q53:R53"/>
    <mergeCell ref="S53:U53"/>
    <mergeCell ref="X53:Y53"/>
    <mergeCell ref="Z53:AB53"/>
    <mergeCell ref="AE53:AF53"/>
    <mergeCell ref="L50:M50"/>
    <mergeCell ref="S50:T50"/>
    <mergeCell ref="Z50:AA50"/>
    <mergeCell ref="AG50:AH50"/>
    <mergeCell ref="K51:M51"/>
    <mergeCell ref="R51:T51"/>
    <mergeCell ref="Y51:AA51"/>
    <mergeCell ref="AF51:AH51"/>
    <mergeCell ref="K48:M48"/>
    <mergeCell ref="R48:T48"/>
    <mergeCell ref="Y48:AA48"/>
    <mergeCell ref="K49:M49"/>
    <mergeCell ref="R49:T49"/>
    <mergeCell ref="Y49:AA49"/>
    <mergeCell ref="AF49:AH49"/>
    <mergeCell ref="AF48:AH48"/>
    <mergeCell ref="K46:M46"/>
    <mergeCell ref="R46:T46"/>
    <mergeCell ref="Y46:AA46"/>
    <mergeCell ref="AF46:AH46"/>
    <mergeCell ref="K47:M47"/>
    <mergeCell ref="R47:T47"/>
    <mergeCell ref="Y47:AA47"/>
    <mergeCell ref="AF47:AH47"/>
    <mergeCell ref="K44:M44"/>
    <mergeCell ref="R44:T44"/>
    <mergeCell ref="Y44:AA44"/>
    <mergeCell ref="AF44:AH44"/>
    <mergeCell ref="K45:M45"/>
    <mergeCell ref="R45:T45"/>
    <mergeCell ref="Y45:AA45"/>
    <mergeCell ref="AF45:AH45"/>
    <mergeCell ref="L40:M40"/>
    <mergeCell ref="S40:T40"/>
    <mergeCell ref="Z40:AA40"/>
    <mergeCell ref="AG40:AH40"/>
    <mergeCell ref="L41:N41"/>
    <mergeCell ref="Q41:R41"/>
    <mergeCell ref="S41:U41"/>
    <mergeCell ref="X41:Y41"/>
    <mergeCell ref="Z41:AB41"/>
    <mergeCell ref="AE41:AF41"/>
    <mergeCell ref="AG41:AI41"/>
    <mergeCell ref="L38:M38"/>
    <mergeCell ref="S38:T38"/>
    <mergeCell ref="Z38:AA38"/>
    <mergeCell ref="AG38:AH38"/>
    <mergeCell ref="K39:M39"/>
    <mergeCell ref="R39:T39"/>
    <mergeCell ref="Y39:AA39"/>
    <mergeCell ref="AF39:AH39"/>
    <mergeCell ref="K36:M36"/>
    <mergeCell ref="R36:T36"/>
    <mergeCell ref="Y36:AA36"/>
    <mergeCell ref="AF36:AH36"/>
    <mergeCell ref="K37:M37"/>
    <mergeCell ref="R37:T37"/>
    <mergeCell ref="Y37:AA37"/>
    <mergeCell ref="AF37:AH37"/>
    <mergeCell ref="K34:M34"/>
    <mergeCell ref="R34:T34"/>
    <mergeCell ref="Y34:AA34"/>
    <mergeCell ref="AF34:AH34"/>
    <mergeCell ref="K35:M35"/>
    <mergeCell ref="R35:T35"/>
    <mergeCell ref="Y35:AA35"/>
    <mergeCell ref="AF35:AH35"/>
    <mergeCell ref="AG29:AI29"/>
    <mergeCell ref="K32:M32"/>
    <mergeCell ref="R32:T32"/>
    <mergeCell ref="Y32:AA32"/>
    <mergeCell ref="AF32:AH32"/>
    <mergeCell ref="K33:M33"/>
    <mergeCell ref="R33:T33"/>
    <mergeCell ref="Y33:AA33"/>
    <mergeCell ref="AF33:AH33"/>
    <mergeCell ref="L29:N29"/>
    <mergeCell ref="Q29:R29"/>
    <mergeCell ref="S29:U29"/>
    <mergeCell ref="X29:Y29"/>
    <mergeCell ref="Z29:AB29"/>
    <mergeCell ref="AE29:AF29"/>
    <mergeCell ref="L28:M28"/>
    <mergeCell ref="S28:T28"/>
    <mergeCell ref="Z28:AA28"/>
    <mergeCell ref="AG28:AH28"/>
    <mergeCell ref="K25:M25"/>
    <mergeCell ref="R25:T25"/>
    <mergeCell ref="Y25:AA25"/>
    <mergeCell ref="AF25:AH25"/>
    <mergeCell ref="L26:M26"/>
    <mergeCell ref="S26:T26"/>
    <mergeCell ref="Z26:AA26"/>
    <mergeCell ref="AG26:AH26"/>
    <mergeCell ref="K23:M23"/>
    <mergeCell ref="R23:T23"/>
    <mergeCell ref="Y23:AA23"/>
    <mergeCell ref="AF23:AH23"/>
    <mergeCell ref="K24:M24"/>
    <mergeCell ref="R24:T24"/>
    <mergeCell ref="Y24:AA24"/>
    <mergeCell ref="AF24:AH24"/>
    <mergeCell ref="K27:M27"/>
    <mergeCell ref="R27:T27"/>
    <mergeCell ref="Y27:AA27"/>
    <mergeCell ref="AF27:AH27"/>
    <mergeCell ref="K20:M20"/>
    <mergeCell ref="R20:T20"/>
    <mergeCell ref="Y20:AA20"/>
    <mergeCell ref="AF20:AH20"/>
    <mergeCell ref="L16:M16"/>
    <mergeCell ref="S16:T16"/>
    <mergeCell ref="Z16:AA16"/>
    <mergeCell ref="AG16:AH16"/>
    <mergeCell ref="A21:B22"/>
    <mergeCell ref="C21:D21"/>
    <mergeCell ref="K21:M21"/>
    <mergeCell ref="R21:T21"/>
    <mergeCell ref="Y21:AA21"/>
    <mergeCell ref="AF21:AH21"/>
    <mergeCell ref="C22:D22"/>
    <mergeCell ref="K22:M22"/>
    <mergeCell ref="R22:T22"/>
    <mergeCell ref="Y22:AA22"/>
    <mergeCell ref="AF22:AH22"/>
    <mergeCell ref="A17:B18"/>
    <mergeCell ref="C17:D17"/>
    <mergeCell ref="L17:N17"/>
    <mergeCell ref="Q17:R17"/>
    <mergeCell ref="S17:U17"/>
    <mergeCell ref="C18:D18"/>
    <mergeCell ref="C13:D13"/>
    <mergeCell ref="K13:M13"/>
    <mergeCell ref="R13:T13"/>
    <mergeCell ref="Y13:AA13"/>
    <mergeCell ref="AF13:AH13"/>
    <mergeCell ref="A14:B14"/>
    <mergeCell ref="C14:D14"/>
    <mergeCell ref="L14:M14"/>
    <mergeCell ref="S14:T14"/>
    <mergeCell ref="Z14:AA14"/>
    <mergeCell ref="X17:Y17"/>
    <mergeCell ref="AG14:AH14"/>
    <mergeCell ref="C15:D15"/>
    <mergeCell ref="K15:M15"/>
    <mergeCell ref="R15:T15"/>
    <mergeCell ref="Y15:AA15"/>
    <mergeCell ref="AF15:AH15"/>
    <mergeCell ref="Z17:AB17"/>
    <mergeCell ref="AE17:AF17"/>
    <mergeCell ref="AG17:AI17"/>
    <mergeCell ref="J17:K17"/>
    <mergeCell ref="J8:J15"/>
    <mergeCell ref="Q8:Q15"/>
    <mergeCell ref="A12:B12"/>
    <mergeCell ref="C12:D12"/>
    <mergeCell ref="K12:M12"/>
    <mergeCell ref="R12:T12"/>
    <mergeCell ref="Y12:AA12"/>
    <mergeCell ref="AF12:AH12"/>
    <mergeCell ref="A11:B11"/>
    <mergeCell ref="C11:D11"/>
    <mergeCell ref="K11:M11"/>
    <mergeCell ref="R11:T11"/>
    <mergeCell ref="Y11:AA11"/>
    <mergeCell ref="AF11:AH11"/>
    <mergeCell ref="X8:X15"/>
    <mergeCell ref="AE8:AE15"/>
    <mergeCell ref="A10:B10"/>
    <mergeCell ref="C10:D10"/>
    <mergeCell ref="K10:M10"/>
    <mergeCell ref="R10:T10"/>
    <mergeCell ref="Y10:AA10"/>
    <mergeCell ref="AF10:AH10"/>
    <mergeCell ref="AF8:AH8"/>
    <mergeCell ref="A9:B9"/>
    <mergeCell ref="C9:D9"/>
    <mergeCell ref="K9:M9"/>
    <mergeCell ref="R9:T9"/>
    <mergeCell ref="Y9:AA9"/>
    <mergeCell ref="AF9:AH9"/>
    <mergeCell ref="N6:Q6"/>
    <mergeCell ref="A8:B8"/>
    <mergeCell ref="C8:D8"/>
    <mergeCell ref="K8:M8"/>
    <mergeCell ref="R8:T8"/>
    <mergeCell ref="Y8:AA8"/>
    <mergeCell ref="A2:B2"/>
    <mergeCell ref="I3:W3"/>
    <mergeCell ref="A5:B5"/>
    <mergeCell ref="C5:G5"/>
    <mergeCell ref="J5:K6"/>
    <mergeCell ref="L5:M5"/>
    <mergeCell ref="N5:Q5"/>
    <mergeCell ref="A6:B6"/>
    <mergeCell ref="C6:G6"/>
    <mergeCell ref="L6:M6"/>
  </mergeCells>
  <phoneticPr fontId="9"/>
  <hyperlinks>
    <hyperlink ref="AJ3" location="工事関係書類一覧表!A1" display="一覧表へ戻る" xr:uid="{A2FE3C74-2AE9-486D-BD9C-9A34F5CEC830}"/>
    <hyperlink ref="AJ4" location="別記様式2!A77" display="記載例へ" xr:uid="{B745CC54-1513-4CC5-829D-48CEB7274466}"/>
    <hyperlink ref="AJ4:AK4" location="別記様式3!A95" display="記載例へ" xr:uid="{27F4DEC8-D01D-4C07-B088-AC144BBFFE05}"/>
    <hyperlink ref="AJ64" location="工事関係書類一覧表!A1" display="一覧表へ戻る" xr:uid="{3470A4FD-7328-414E-B56E-46A24B2A4859}"/>
    <hyperlink ref="AJ64:AL65" location="別記様式3!A1" display="様式へ" xr:uid="{3629F320-0A1E-469F-B77B-350259E49DAE}"/>
    <hyperlink ref="AJ3:AK3" location="工事関係書類一覧表!F43" display="一覧表へ戻る" xr:uid="{4E80A7EB-76EC-43C4-B009-04762C1C0D11}"/>
  </hyperlinks>
  <printOptions horizontalCentered="1"/>
  <pageMargins left="0.39370078740157483" right="0.39370078740157483" top="0.55118110236220474" bottom="0.19685039370078741" header="0.27559055118110237" footer="7.874015748031496E-2"/>
  <pageSetup paperSize="9" scale="37"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AE91"/>
  <sheetViews>
    <sheetView showGridLines="0" view="pageBreakPreview" zoomScale="95" zoomScaleNormal="100" zoomScaleSheetLayoutView="95" workbookViewId="0">
      <selection activeCell="Z3" sqref="Z3:AA3"/>
    </sheetView>
  </sheetViews>
  <sheetFormatPr defaultRowHeight="13.5"/>
  <cols>
    <col min="1" max="1" width="4.625" style="607" customWidth="1"/>
    <col min="2" max="5" width="5.625" style="607" customWidth="1"/>
    <col min="6" max="8" width="2.625" style="607" customWidth="1"/>
    <col min="9" max="9" width="4.625" style="607" customWidth="1"/>
    <col min="10" max="12" width="6.625" style="607" customWidth="1"/>
    <col min="13" max="13" width="13.375" style="607" customWidth="1"/>
    <col min="14" max="15" width="13.75" style="607" customWidth="1"/>
    <col min="16" max="16" width="17.625" style="607" customWidth="1"/>
    <col min="17" max="17" width="3.875" style="607" customWidth="1"/>
    <col min="18" max="19" width="2.375" style="607" customWidth="1"/>
    <col min="20" max="20" width="7" style="607" customWidth="1"/>
    <col min="21" max="21" width="4.25" style="607" customWidth="1"/>
    <col min="22" max="22" width="17.625" style="607" customWidth="1"/>
    <col min="23" max="23" width="12.625" style="607" customWidth="1"/>
    <col min="24" max="24" width="10.625" style="607" customWidth="1"/>
    <col min="25" max="25" width="12.125" style="608" customWidth="1"/>
    <col min="26" max="256" width="9" style="608"/>
    <col min="257" max="257" width="4.625" style="608" customWidth="1"/>
    <col min="258" max="261" width="5.625" style="608" customWidth="1"/>
    <col min="262" max="264" width="2.625" style="608" customWidth="1"/>
    <col min="265" max="265" width="4.625" style="608" customWidth="1"/>
    <col min="266" max="268" width="6.625" style="608" customWidth="1"/>
    <col min="269" max="269" width="13.375" style="608" customWidth="1"/>
    <col min="270" max="271" width="13.75" style="608" customWidth="1"/>
    <col min="272" max="272" width="17.625" style="608" customWidth="1"/>
    <col min="273" max="273" width="3.875" style="608" customWidth="1"/>
    <col min="274" max="275" width="2.375" style="608" customWidth="1"/>
    <col min="276" max="276" width="5.625" style="608" customWidth="1"/>
    <col min="277" max="277" width="4.25" style="608" customWidth="1"/>
    <col min="278" max="278" width="17.625" style="608" customWidth="1"/>
    <col min="279" max="279" width="12.625" style="608" customWidth="1"/>
    <col min="280" max="280" width="10.625" style="608" customWidth="1"/>
    <col min="281" max="281" width="12.125" style="608" customWidth="1"/>
    <col min="282" max="512" width="9" style="608"/>
    <col min="513" max="513" width="4.625" style="608" customWidth="1"/>
    <col min="514" max="517" width="5.625" style="608" customWidth="1"/>
    <col min="518" max="520" width="2.625" style="608" customWidth="1"/>
    <col min="521" max="521" width="4.625" style="608" customWidth="1"/>
    <col min="522" max="524" width="6.625" style="608" customWidth="1"/>
    <col min="525" max="525" width="13.375" style="608" customWidth="1"/>
    <col min="526" max="527" width="13.75" style="608" customWidth="1"/>
    <col min="528" max="528" width="17.625" style="608" customWidth="1"/>
    <col min="529" max="529" width="3.875" style="608" customWidth="1"/>
    <col min="530" max="531" width="2.375" style="608" customWidth="1"/>
    <col min="532" max="532" width="5.625" style="608" customWidth="1"/>
    <col min="533" max="533" width="4.25" style="608" customWidth="1"/>
    <col min="534" max="534" width="17.625" style="608" customWidth="1"/>
    <col min="535" max="535" width="12.625" style="608" customWidth="1"/>
    <col min="536" max="536" width="10.625" style="608" customWidth="1"/>
    <col min="537" max="537" width="12.125" style="608" customWidth="1"/>
    <col min="538" max="768" width="9" style="608"/>
    <col min="769" max="769" width="4.625" style="608" customWidth="1"/>
    <col min="770" max="773" width="5.625" style="608" customWidth="1"/>
    <col min="774" max="776" width="2.625" style="608" customWidth="1"/>
    <col min="777" max="777" width="4.625" style="608" customWidth="1"/>
    <col min="778" max="780" width="6.625" style="608" customWidth="1"/>
    <col min="781" max="781" width="13.375" style="608" customWidth="1"/>
    <col min="782" max="783" width="13.75" style="608" customWidth="1"/>
    <col min="784" max="784" width="17.625" style="608" customWidth="1"/>
    <col min="785" max="785" width="3.875" style="608" customWidth="1"/>
    <col min="786" max="787" width="2.375" style="608" customWidth="1"/>
    <col min="788" max="788" width="5.625" style="608" customWidth="1"/>
    <col min="789" max="789" width="4.25" style="608" customWidth="1"/>
    <col min="790" max="790" width="17.625" style="608" customWidth="1"/>
    <col min="791" max="791" width="12.625" style="608" customWidth="1"/>
    <col min="792" max="792" width="10.625" style="608" customWidth="1"/>
    <col min="793" max="793" width="12.125" style="608" customWidth="1"/>
    <col min="794" max="1024" width="9" style="608"/>
    <col min="1025" max="1025" width="4.625" style="608" customWidth="1"/>
    <col min="1026" max="1029" width="5.625" style="608" customWidth="1"/>
    <col min="1030" max="1032" width="2.625" style="608" customWidth="1"/>
    <col min="1033" max="1033" width="4.625" style="608" customWidth="1"/>
    <col min="1034" max="1036" width="6.625" style="608" customWidth="1"/>
    <col min="1037" max="1037" width="13.375" style="608" customWidth="1"/>
    <col min="1038" max="1039" width="13.75" style="608" customWidth="1"/>
    <col min="1040" max="1040" width="17.625" style="608" customWidth="1"/>
    <col min="1041" max="1041" width="3.875" style="608" customWidth="1"/>
    <col min="1042" max="1043" width="2.375" style="608" customWidth="1"/>
    <col min="1044" max="1044" width="5.625" style="608" customWidth="1"/>
    <col min="1045" max="1045" width="4.25" style="608" customWidth="1"/>
    <col min="1046" max="1046" width="17.625" style="608" customWidth="1"/>
    <col min="1047" max="1047" width="12.625" style="608" customWidth="1"/>
    <col min="1048" max="1048" width="10.625" style="608" customWidth="1"/>
    <col min="1049" max="1049" width="12.125" style="608" customWidth="1"/>
    <col min="1050" max="1280" width="9" style="608"/>
    <col min="1281" max="1281" width="4.625" style="608" customWidth="1"/>
    <col min="1282" max="1285" width="5.625" style="608" customWidth="1"/>
    <col min="1286" max="1288" width="2.625" style="608" customWidth="1"/>
    <col min="1289" max="1289" width="4.625" style="608" customWidth="1"/>
    <col min="1290" max="1292" width="6.625" style="608" customWidth="1"/>
    <col min="1293" max="1293" width="13.375" style="608" customWidth="1"/>
    <col min="1294" max="1295" width="13.75" style="608" customWidth="1"/>
    <col min="1296" max="1296" width="17.625" style="608" customWidth="1"/>
    <col min="1297" max="1297" width="3.875" style="608" customWidth="1"/>
    <col min="1298" max="1299" width="2.375" style="608" customWidth="1"/>
    <col min="1300" max="1300" width="5.625" style="608" customWidth="1"/>
    <col min="1301" max="1301" width="4.25" style="608" customWidth="1"/>
    <col min="1302" max="1302" width="17.625" style="608" customWidth="1"/>
    <col min="1303" max="1303" width="12.625" style="608" customWidth="1"/>
    <col min="1304" max="1304" width="10.625" style="608" customWidth="1"/>
    <col min="1305" max="1305" width="12.125" style="608" customWidth="1"/>
    <col min="1306" max="1536" width="9" style="608"/>
    <col min="1537" max="1537" width="4.625" style="608" customWidth="1"/>
    <col min="1538" max="1541" width="5.625" style="608" customWidth="1"/>
    <col min="1542" max="1544" width="2.625" style="608" customWidth="1"/>
    <col min="1545" max="1545" width="4.625" style="608" customWidth="1"/>
    <col min="1546" max="1548" width="6.625" style="608" customWidth="1"/>
    <col min="1549" max="1549" width="13.375" style="608" customWidth="1"/>
    <col min="1550" max="1551" width="13.75" style="608" customWidth="1"/>
    <col min="1552" max="1552" width="17.625" style="608" customWidth="1"/>
    <col min="1553" max="1553" width="3.875" style="608" customWidth="1"/>
    <col min="1554" max="1555" width="2.375" style="608" customWidth="1"/>
    <col min="1556" max="1556" width="5.625" style="608" customWidth="1"/>
    <col min="1557" max="1557" width="4.25" style="608" customWidth="1"/>
    <col min="1558" max="1558" width="17.625" style="608" customWidth="1"/>
    <col min="1559" max="1559" width="12.625" style="608" customWidth="1"/>
    <col min="1560" max="1560" width="10.625" style="608" customWidth="1"/>
    <col min="1561" max="1561" width="12.125" style="608" customWidth="1"/>
    <col min="1562" max="1792" width="9" style="608"/>
    <col min="1793" max="1793" width="4.625" style="608" customWidth="1"/>
    <col min="1794" max="1797" width="5.625" style="608" customWidth="1"/>
    <col min="1798" max="1800" width="2.625" style="608" customWidth="1"/>
    <col min="1801" max="1801" width="4.625" style="608" customWidth="1"/>
    <col min="1802" max="1804" width="6.625" style="608" customWidth="1"/>
    <col min="1805" max="1805" width="13.375" style="608" customWidth="1"/>
    <col min="1806" max="1807" width="13.75" style="608" customWidth="1"/>
    <col min="1808" max="1808" width="17.625" style="608" customWidth="1"/>
    <col min="1809" max="1809" width="3.875" style="608" customWidth="1"/>
    <col min="1810" max="1811" width="2.375" style="608" customWidth="1"/>
    <col min="1812" max="1812" width="5.625" style="608" customWidth="1"/>
    <col min="1813" max="1813" width="4.25" style="608" customWidth="1"/>
    <col min="1814" max="1814" width="17.625" style="608" customWidth="1"/>
    <col min="1815" max="1815" width="12.625" style="608" customWidth="1"/>
    <col min="1816" max="1816" width="10.625" style="608" customWidth="1"/>
    <col min="1817" max="1817" width="12.125" style="608" customWidth="1"/>
    <col min="1818" max="2048" width="9" style="608"/>
    <col min="2049" max="2049" width="4.625" style="608" customWidth="1"/>
    <col min="2050" max="2053" width="5.625" style="608" customWidth="1"/>
    <col min="2054" max="2056" width="2.625" style="608" customWidth="1"/>
    <col min="2057" max="2057" width="4.625" style="608" customWidth="1"/>
    <col min="2058" max="2060" width="6.625" style="608" customWidth="1"/>
    <col min="2061" max="2061" width="13.375" style="608" customWidth="1"/>
    <col min="2062" max="2063" width="13.75" style="608" customWidth="1"/>
    <col min="2064" max="2064" width="17.625" style="608" customWidth="1"/>
    <col min="2065" max="2065" width="3.875" style="608" customWidth="1"/>
    <col min="2066" max="2067" width="2.375" style="608" customWidth="1"/>
    <col min="2068" max="2068" width="5.625" style="608" customWidth="1"/>
    <col min="2069" max="2069" width="4.25" style="608" customWidth="1"/>
    <col min="2070" max="2070" width="17.625" style="608" customWidth="1"/>
    <col min="2071" max="2071" width="12.625" style="608" customWidth="1"/>
    <col min="2072" max="2072" width="10.625" style="608" customWidth="1"/>
    <col min="2073" max="2073" width="12.125" style="608" customWidth="1"/>
    <col min="2074" max="2304" width="9" style="608"/>
    <col min="2305" max="2305" width="4.625" style="608" customWidth="1"/>
    <col min="2306" max="2309" width="5.625" style="608" customWidth="1"/>
    <col min="2310" max="2312" width="2.625" style="608" customWidth="1"/>
    <col min="2313" max="2313" width="4.625" style="608" customWidth="1"/>
    <col min="2314" max="2316" width="6.625" style="608" customWidth="1"/>
    <col min="2317" max="2317" width="13.375" style="608" customWidth="1"/>
    <col min="2318" max="2319" width="13.75" style="608" customWidth="1"/>
    <col min="2320" max="2320" width="17.625" style="608" customWidth="1"/>
    <col min="2321" max="2321" width="3.875" style="608" customWidth="1"/>
    <col min="2322" max="2323" width="2.375" style="608" customWidth="1"/>
    <col min="2324" max="2324" width="5.625" style="608" customWidth="1"/>
    <col min="2325" max="2325" width="4.25" style="608" customWidth="1"/>
    <col min="2326" max="2326" width="17.625" style="608" customWidth="1"/>
    <col min="2327" max="2327" width="12.625" style="608" customWidth="1"/>
    <col min="2328" max="2328" width="10.625" style="608" customWidth="1"/>
    <col min="2329" max="2329" width="12.125" style="608" customWidth="1"/>
    <col min="2330" max="2560" width="9" style="608"/>
    <col min="2561" max="2561" width="4.625" style="608" customWidth="1"/>
    <col min="2562" max="2565" width="5.625" style="608" customWidth="1"/>
    <col min="2566" max="2568" width="2.625" style="608" customWidth="1"/>
    <col min="2569" max="2569" width="4.625" style="608" customWidth="1"/>
    <col min="2570" max="2572" width="6.625" style="608" customWidth="1"/>
    <col min="2573" max="2573" width="13.375" style="608" customWidth="1"/>
    <col min="2574" max="2575" width="13.75" style="608" customWidth="1"/>
    <col min="2576" max="2576" width="17.625" style="608" customWidth="1"/>
    <col min="2577" max="2577" width="3.875" style="608" customWidth="1"/>
    <col min="2578" max="2579" width="2.375" style="608" customWidth="1"/>
    <col min="2580" max="2580" width="5.625" style="608" customWidth="1"/>
    <col min="2581" max="2581" width="4.25" style="608" customWidth="1"/>
    <col min="2582" max="2582" width="17.625" style="608" customWidth="1"/>
    <col min="2583" max="2583" width="12.625" style="608" customWidth="1"/>
    <col min="2584" max="2584" width="10.625" style="608" customWidth="1"/>
    <col min="2585" max="2585" width="12.125" style="608" customWidth="1"/>
    <col min="2586" max="2816" width="9" style="608"/>
    <col min="2817" max="2817" width="4.625" style="608" customWidth="1"/>
    <col min="2818" max="2821" width="5.625" style="608" customWidth="1"/>
    <col min="2822" max="2824" width="2.625" style="608" customWidth="1"/>
    <col min="2825" max="2825" width="4.625" style="608" customWidth="1"/>
    <col min="2826" max="2828" width="6.625" style="608" customWidth="1"/>
    <col min="2829" max="2829" width="13.375" style="608" customWidth="1"/>
    <col min="2830" max="2831" width="13.75" style="608" customWidth="1"/>
    <col min="2832" max="2832" width="17.625" style="608" customWidth="1"/>
    <col min="2833" max="2833" width="3.875" style="608" customWidth="1"/>
    <col min="2834" max="2835" width="2.375" style="608" customWidth="1"/>
    <col min="2836" max="2836" width="5.625" style="608" customWidth="1"/>
    <col min="2837" max="2837" width="4.25" style="608" customWidth="1"/>
    <col min="2838" max="2838" width="17.625" style="608" customWidth="1"/>
    <col min="2839" max="2839" width="12.625" style="608" customWidth="1"/>
    <col min="2840" max="2840" width="10.625" style="608" customWidth="1"/>
    <col min="2841" max="2841" width="12.125" style="608" customWidth="1"/>
    <col min="2842" max="3072" width="9" style="608"/>
    <col min="3073" max="3073" width="4.625" style="608" customWidth="1"/>
    <col min="3074" max="3077" width="5.625" style="608" customWidth="1"/>
    <col min="3078" max="3080" width="2.625" style="608" customWidth="1"/>
    <col min="3081" max="3081" width="4.625" style="608" customWidth="1"/>
    <col min="3082" max="3084" width="6.625" style="608" customWidth="1"/>
    <col min="3085" max="3085" width="13.375" style="608" customWidth="1"/>
    <col min="3086" max="3087" width="13.75" style="608" customWidth="1"/>
    <col min="3088" max="3088" width="17.625" style="608" customWidth="1"/>
    <col min="3089" max="3089" width="3.875" style="608" customWidth="1"/>
    <col min="3090" max="3091" width="2.375" style="608" customWidth="1"/>
    <col min="3092" max="3092" width="5.625" style="608" customWidth="1"/>
    <col min="3093" max="3093" width="4.25" style="608" customWidth="1"/>
    <col min="3094" max="3094" width="17.625" style="608" customWidth="1"/>
    <col min="3095" max="3095" width="12.625" style="608" customWidth="1"/>
    <col min="3096" max="3096" width="10.625" style="608" customWidth="1"/>
    <col min="3097" max="3097" width="12.125" style="608" customWidth="1"/>
    <col min="3098" max="3328" width="9" style="608"/>
    <col min="3329" max="3329" width="4.625" style="608" customWidth="1"/>
    <col min="3330" max="3333" width="5.625" style="608" customWidth="1"/>
    <col min="3334" max="3336" width="2.625" style="608" customWidth="1"/>
    <col min="3337" max="3337" width="4.625" style="608" customWidth="1"/>
    <col min="3338" max="3340" width="6.625" style="608" customWidth="1"/>
    <col min="3341" max="3341" width="13.375" style="608" customWidth="1"/>
    <col min="3342" max="3343" width="13.75" style="608" customWidth="1"/>
    <col min="3344" max="3344" width="17.625" style="608" customWidth="1"/>
    <col min="3345" max="3345" width="3.875" style="608" customWidth="1"/>
    <col min="3346" max="3347" width="2.375" style="608" customWidth="1"/>
    <col min="3348" max="3348" width="5.625" style="608" customWidth="1"/>
    <col min="3349" max="3349" width="4.25" style="608" customWidth="1"/>
    <col min="3350" max="3350" width="17.625" style="608" customWidth="1"/>
    <col min="3351" max="3351" width="12.625" style="608" customWidth="1"/>
    <col min="3352" max="3352" width="10.625" style="608" customWidth="1"/>
    <col min="3353" max="3353" width="12.125" style="608" customWidth="1"/>
    <col min="3354" max="3584" width="9" style="608"/>
    <col min="3585" max="3585" width="4.625" style="608" customWidth="1"/>
    <col min="3586" max="3589" width="5.625" style="608" customWidth="1"/>
    <col min="3590" max="3592" width="2.625" style="608" customWidth="1"/>
    <col min="3593" max="3593" width="4.625" style="608" customWidth="1"/>
    <col min="3594" max="3596" width="6.625" style="608" customWidth="1"/>
    <col min="3597" max="3597" width="13.375" style="608" customWidth="1"/>
    <col min="3598" max="3599" width="13.75" style="608" customWidth="1"/>
    <col min="3600" max="3600" width="17.625" style="608" customWidth="1"/>
    <col min="3601" max="3601" width="3.875" style="608" customWidth="1"/>
    <col min="3602" max="3603" width="2.375" style="608" customWidth="1"/>
    <col min="3604" max="3604" width="5.625" style="608" customWidth="1"/>
    <col min="3605" max="3605" width="4.25" style="608" customWidth="1"/>
    <col min="3606" max="3606" width="17.625" style="608" customWidth="1"/>
    <col min="3607" max="3607" width="12.625" style="608" customWidth="1"/>
    <col min="3608" max="3608" width="10.625" style="608" customWidth="1"/>
    <col min="3609" max="3609" width="12.125" style="608" customWidth="1"/>
    <col min="3610" max="3840" width="9" style="608"/>
    <col min="3841" max="3841" width="4.625" style="608" customWidth="1"/>
    <col min="3842" max="3845" width="5.625" style="608" customWidth="1"/>
    <col min="3846" max="3848" width="2.625" style="608" customWidth="1"/>
    <col min="3849" max="3849" width="4.625" style="608" customWidth="1"/>
    <col min="3850" max="3852" width="6.625" style="608" customWidth="1"/>
    <col min="3853" max="3853" width="13.375" style="608" customWidth="1"/>
    <col min="3854" max="3855" width="13.75" style="608" customWidth="1"/>
    <col min="3856" max="3856" width="17.625" style="608" customWidth="1"/>
    <col min="3857" max="3857" width="3.875" style="608" customWidth="1"/>
    <col min="3858" max="3859" width="2.375" style="608" customWidth="1"/>
    <col min="3860" max="3860" width="5.625" style="608" customWidth="1"/>
    <col min="3861" max="3861" width="4.25" style="608" customWidth="1"/>
    <col min="3862" max="3862" width="17.625" style="608" customWidth="1"/>
    <col min="3863" max="3863" width="12.625" style="608" customWidth="1"/>
    <col min="3864" max="3864" width="10.625" style="608" customWidth="1"/>
    <col min="3865" max="3865" width="12.125" style="608" customWidth="1"/>
    <col min="3866" max="4096" width="9" style="608"/>
    <col min="4097" max="4097" width="4.625" style="608" customWidth="1"/>
    <col min="4098" max="4101" width="5.625" style="608" customWidth="1"/>
    <col min="4102" max="4104" width="2.625" style="608" customWidth="1"/>
    <col min="4105" max="4105" width="4.625" style="608" customWidth="1"/>
    <col min="4106" max="4108" width="6.625" style="608" customWidth="1"/>
    <col min="4109" max="4109" width="13.375" style="608" customWidth="1"/>
    <col min="4110" max="4111" width="13.75" style="608" customWidth="1"/>
    <col min="4112" max="4112" width="17.625" style="608" customWidth="1"/>
    <col min="4113" max="4113" width="3.875" style="608" customWidth="1"/>
    <col min="4114" max="4115" width="2.375" style="608" customWidth="1"/>
    <col min="4116" max="4116" width="5.625" style="608" customWidth="1"/>
    <col min="4117" max="4117" width="4.25" style="608" customWidth="1"/>
    <col min="4118" max="4118" width="17.625" style="608" customWidth="1"/>
    <col min="4119" max="4119" width="12.625" style="608" customWidth="1"/>
    <col min="4120" max="4120" width="10.625" style="608" customWidth="1"/>
    <col min="4121" max="4121" width="12.125" style="608" customWidth="1"/>
    <col min="4122" max="4352" width="9" style="608"/>
    <col min="4353" max="4353" width="4.625" style="608" customWidth="1"/>
    <col min="4354" max="4357" width="5.625" style="608" customWidth="1"/>
    <col min="4358" max="4360" width="2.625" style="608" customWidth="1"/>
    <col min="4361" max="4361" width="4.625" style="608" customWidth="1"/>
    <col min="4362" max="4364" width="6.625" style="608" customWidth="1"/>
    <col min="4365" max="4365" width="13.375" style="608" customWidth="1"/>
    <col min="4366" max="4367" width="13.75" style="608" customWidth="1"/>
    <col min="4368" max="4368" width="17.625" style="608" customWidth="1"/>
    <col min="4369" max="4369" width="3.875" style="608" customWidth="1"/>
    <col min="4370" max="4371" width="2.375" style="608" customWidth="1"/>
    <col min="4372" max="4372" width="5.625" style="608" customWidth="1"/>
    <col min="4373" max="4373" width="4.25" style="608" customWidth="1"/>
    <col min="4374" max="4374" width="17.625" style="608" customWidth="1"/>
    <col min="4375" max="4375" width="12.625" style="608" customWidth="1"/>
    <col min="4376" max="4376" width="10.625" style="608" customWidth="1"/>
    <col min="4377" max="4377" width="12.125" style="608" customWidth="1"/>
    <col min="4378" max="4608" width="9" style="608"/>
    <col min="4609" max="4609" width="4.625" style="608" customWidth="1"/>
    <col min="4610" max="4613" width="5.625" style="608" customWidth="1"/>
    <col min="4614" max="4616" width="2.625" style="608" customWidth="1"/>
    <col min="4617" max="4617" width="4.625" style="608" customWidth="1"/>
    <col min="4618" max="4620" width="6.625" style="608" customWidth="1"/>
    <col min="4621" max="4621" width="13.375" style="608" customWidth="1"/>
    <col min="4622" max="4623" width="13.75" style="608" customWidth="1"/>
    <col min="4624" max="4624" width="17.625" style="608" customWidth="1"/>
    <col min="4625" max="4625" width="3.875" style="608" customWidth="1"/>
    <col min="4626" max="4627" width="2.375" style="608" customWidth="1"/>
    <col min="4628" max="4628" width="5.625" style="608" customWidth="1"/>
    <col min="4629" max="4629" width="4.25" style="608" customWidth="1"/>
    <col min="4630" max="4630" width="17.625" style="608" customWidth="1"/>
    <col min="4631" max="4631" width="12.625" style="608" customWidth="1"/>
    <col min="4632" max="4632" width="10.625" style="608" customWidth="1"/>
    <col min="4633" max="4633" width="12.125" style="608" customWidth="1"/>
    <col min="4634" max="4864" width="9" style="608"/>
    <col min="4865" max="4865" width="4.625" style="608" customWidth="1"/>
    <col min="4866" max="4869" width="5.625" style="608" customWidth="1"/>
    <col min="4870" max="4872" width="2.625" style="608" customWidth="1"/>
    <col min="4873" max="4873" width="4.625" style="608" customWidth="1"/>
    <col min="4874" max="4876" width="6.625" style="608" customWidth="1"/>
    <col min="4877" max="4877" width="13.375" style="608" customWidth="1"/>
    <col min="4878" max="4879" width="13.75" style="608" customWidth="1"/>
    <col min="4880" max="4880" width="17.625" style="608" customWidth="1"/>
    <col min="4881" max="4881" width="3.875" style="608" customWidth="1"/>
    <col min="4882" max="4883" width="2.375" style="608" customWidth="1"/>
    <col min="4884" max="4884" width="5.625" style="608" customWidth="1"/>
    <col min="4885" max="4885" width="4.25" style="608" customWidth="1"/>
    <col min="4886" max="4886" width="17.625" style="608" customWidth="1"/>
    <col min="4887" max="4887" width="12.625" style="608" customWidth="1"/>
    <col min="4888" max="4888" width="10.625" style="608" customWidth="1"/>
    <col min="4889" max="4889" width="12.125" style="608" customWidth="1"/>
    <col min="4890" max="5120" width="9" style="608"/>
    <col min="5121" max="5121" width="4.625" style="608" customWidth="1"/>
    <col min="5122" max="5125" width="5.625" style="608" customWidth="1"/>
    <col min="5126" max="5128" width="2.625" style="608" customWidth="1"/>
    <col min="5129" max="5129" width="4.625" style="608" customWidth="1"/>
    <col min="5130" max="5132" width="6.625" style="608" customWidth="1"/>
    <col min="5133" max="5133" width="13.375" style="608" customWidth="1"/>
    <col min="5134" max="5135" width="13.75" style="608" customWidth="1"/>
    <col min="5136" max="5136" width="17.625" style="608" customWidth="1"/>
    <col min="5137" max="5137" width="3.875" style="608" customWidth="1"/>
    <col min="5138" max="5139" width="2.375" style="608" customWidth="1"/>
    <col min="5140" max="5140" width="5.625" style="608" customWidth="1"/>
    <col min="5141" max="5141" width="4.25" style="608" customWidth="1"/>
    <col min="5142" max="5142" width="17.625" style="608" customWidth="1"/>
    <col min="5143" max="5143" width="12.625" style="608" customWidth="1"/>
    <col min="5144" max="5144" width="10.625" style="608" customWidth="1"/>
    <col min="5145" max="5145" width="12.125" style="608" customWidth="1"/>
    <col min="5146" max="5376" width="9" style="608"/>
    <col min="5377" max="5377" width="4.625" style="608" customWidth="1"/>
    <col min="5378" max="5381" width="5.625" style="608" customWidth="1"/>
    <col min="5382" max="5384" width="2.625" style="608" customWidth="1"/>
    <col min="5385" max="5385" width="4.625" style="608" customWidth="1"/>
    <col min="5386" max="5388" width="6.625" style="608" customWidth="1"/>
    <col min="5389" max="5389" width="13.375" style="608" customWidth="1"/>
    <col min="5390" max="5391" width="13.75" style="608" customWidth="1"/>
    <col min="5392" max="5392" width="17.625" style="608" customWidth="1"/>
    <col min="5393" max="5393" width="3.875" style="608" customWidth="1"/>
    <col min="5394" max="5395" width="2.375" style="608" customWidth="1"/>
    <col min="5396" max="5396" width="5.625" style="608" customWidth="1"/>
    <col min="5397" max="5397" width="4.25" style="608" customWidth="1"/>
    <col min="5398" max="5398" width="17.625" style="608" customWidth="1"/>
    <col min="5399" max="5399" width="12.625" style="608" customWidth="1"/>
    <col min="5400" max="5400" width="10.625" style="608" customWidth="1"/>
    <col min="5401" max="5401" width="12.125" style="608" customWidth="1"/>
    <col min="5402" max="5632" width="9" style="608"/>
    <col min="5633" max="5633" width="4.625" style="608" customWidth="1"/>
    <col min="5634" max="5637" width="5.625" style="608" customWidth="1"/>
    <col min="5638" max="5640" width="2.625" style="608" customWidth="1"/>
    <col min="5641" max="5641" width="4.625" style="608" customWidth="1"/>
    <col min="5642" max="5644" width="6.625" style="608" customWidth="1"/>
    <col min="5645" max="5645" width="13.375" style="608" customWidth="1"/>
    <col min="5646" max="5647" width="13.75" style="608" customWidth="1"/>
    <col min="5648" max="5648" width="17.625" style="608" customWidth="1"/>
    <col min="5649" max="5649" width="3.875" style="608" customWidth="1"/>
    <col min="5650" max="5651" width="2.375" style="608" customWidth="1"/>
    <col min="5652" max="5652" width="5.625" style="608" customWidth="1"/>
    <col min="5653" max="5653" width="4.25" style="608" customWidth="1"/>
    <col min="5654" max="5654" width="17.625" style="608" customWidth="1"/>
    <col min="5655" max="5655" width="12.625" style="608" customWidth="1"/>
    <col min="5656" max="5656" width="10.625" style="608" customWidth="1"/>
    <col min="5657" max="5657" width="12.125" style="608" customWidth="1"/>
    <col min="5658" max="5888" width="9" style="608"/>
    <col min="5889" max="5889" width="4.625" style="608" customWidth="1"/>
    <col min="5890" max="5893" width="5.625" style="608" customWidth="1"/>
    <col min="5894" max="5896" width="2.625" style="608" customWidth="1"/>
    <col min="5897" max="5897" width="4.625" style="608" customWidth="1"/>
    <col min="5898" max="5900" width="6.625" style="608" customWidth="1"/>
    <col min="5901" max="5901" width="13.375" style="608" customWidth="1"/>
    <col min="5902" max="5903" width="13.75" style="608" customWidth="1"/>
    <col min="5904" max="5904" width="17.625" style="608" customWidth="1"/>
    <col min="5905" max="5905" width="3.875" style="608" customWidth="1"/>
    <col min="5906" max="5907" width="2.375" style="608" customWidth="1"/>
    <col min="5908" max="5908" width="5.625" style="608" customWidth="1"/>
    <col min="5909" max="5909" width="4.25" style="608" customWidth="1"/>
    <col min="5910" max="5910" width="17.625" style="608" customWidth="1"/>
    <col min="5911" max="5911" width="12.625" style="608" customWidth="1"/>
    <col min="5912" max="5912" width="10.625" style="608" customWidth="1"/>
    <col min="5913" max="5913" width="12.125" style="608" customWidth="1"/>
    <col min="5914" max="6144" width="9" style="608"/>
    <col min="6145" max="6145" width="4.625" style="608" customWidth="1"/>
    <col min="6146" max="6149" width="5.625" style="608" customWidth="1"/>
    <col min="6150" max="6152" width="2.625" style="608" customWidth="1"/>
    <col min="6153" max="6153" width="4.625" style="608" customWidth="1"/>
    <col min="6154" max="6156" width="6.625" style="608" customWidth="1"/>
    <col min="6157" max="6157" width="13.375" style="608" customWidth="1"/>
    <col min="6158" max="6159" width="13.75" style="608" customWidth="1"/>
    <col min="6160" max="6160" width="17.625" style="608" customWidth="1"/>
    <col min="6161" max="6161" width="3.875" style="608" customWidth="1"/>
    <col min="6162" max="6163" width="2.375" style="608" customWidth="1"/>
    <col min="6164" max="6164" width="5.625" style="608" customWidth="1"/>
    <col min="6165" max="6165" width="4.25" style="608" customWidth="1"/>
    <col min="6166" max="6166" width="17.625" style="608" customWidth="1"/>
    <col min="6167" max="6167" width="12.625" style="608" customWidth="1"/>
    <col min="6168" max="6168" width="10.625" style="608" customWidth="1"/>
    <col min="6169" max="6169" width="12.125" style="608" customWidth="1"/>
    <col min="6170" max="6400" width="9" style="608"/>
    <col min="6401" max="6401" width="4.625" style="608" customWidth="1"/>
    <col min="6402" max="6405" width="5.625" style="608" customWidth="1"/>
    <col min="6406" max="6408" width="2.625" style="608" customWidth="1"/>
    <col min="6409" max="6409" width="4.625" style="608" customWidth="1"/>
    <col min="6410" max="6412" width="6.625" style="608" customWidth="1"/>
    <col min="6413" max="6413" width="13.375" style="608" customWidth="1"/>
    <col min="6414" max="6415" width="13.75" style="608" customWidth="1"/>
    <col min="6416" max="6416" width="17.625" style="608" customWidth="1"/>
    <col min="6417" max="6417" width="3.875" style="608" customWidth="1"/>
    <col min="6418" max="6419" width="2.375" style="608" customWidth="1"/>
    <col min="6420" max="6420" width="5.625" style="608" customWidth="1"/>
    <col min="6421" max="6421" width="4.25" style="608" customWidth="1"/>
    <col min="6422" max="6422" width="17.625" style="608" customWidth="1"/>
    <col min="6423" max="6423" width="12.625" style="608" customWidth="1"/>
    <col min="6424" max="6424" width="10.625" style="608" customWidth="1"/>
    <col min="6425" max="6425" width="12.125" style="608" customWidth="1"/>
    <col min="6426" max="6656" width="9" style="608"/>
    <col min="6657" max="6657" width="4.625" style="608" customWidth="1"/>
    <col min="6658" max="6661" width="5.625" style="608" customWidth="1"/>
    <col min="6662" max="6664" width="2.625" style="608" customWidth="1"/>
    <col min="6665" max="6665" width="4.625" style="608" customWidth="1"/>
    <col min="6666" max="6668" width="6.625" style="608" customWidth="1"/>
    <col min="6669" max="6669" width="13.375" style="608" customWidth="1"/>
    <col min="6670" max="6671" width="13.75" style="608" customWidth="1"/>
    <col min="6672" max="6672" width="17.625" style="608" customWidth="1"/>
    <col min="6673" max="6673" width="3.875" style="608" customWidth="1"/>
    <col min="6674" max="6675" width="2.375" style="608" customWidth="1"/>
    <col min="6676" max="6676" width="5.625" style="608" customWidth="1"/>
    <col min="6677" max="6677" width="4.25" style="608" customWidth="1"/>
    <col min="6678" max="6678" width="17.625" style="608" customWidth="1"/>
    <col min="6679" max="6679" width="12.625" style="608" customWidth="1"/>
    <col min="6680" max="6680" width="10.625" style="608" customWidth="1"/>
    <col min="6681" max="6681" width="12.125" style="608" customWidth="1"/>
    <col min="6682" max="6912" width="9" style="608"/>
    <col min="6913" max="6913" width="4.625" style="608" customWidth="1"/>
    <col min="6914" max="6917" width="5.625" style="608" customWidth="1"/>
    <col min="6918" max="6920" width="2.625" style="608" customWidth="1"/>
    <col min="6921" max="6921" width="4.625" style="608" customWidth="1"/>
    <col min="6922" max="6924" width="6.625" style="608" customWidth="1"/>
    <col min="6925" max="6925" width="13.375" style="608" customWidth="1"/>
    <col min="6926" max="6927" width="13.75" style="608" customWidth="1"/>
    <col min="6928" max="6928" width="17.625" style="608" customWidth="1"/>
    <col min="6929" max="6929" width="3.875" style="608" customWidth="1"/>
    <col min="6930" max="6931" width="2.375" style="608" customWidth="1"/>
    <col min="6932" max="6932" width="5.625" style="608" customWidth="1"/>
    <col min="6933" max="6933" width="4.25" style="608" customWidth="1"/>
    <col min="6934" max="6934" width="17.625" style="608" customWidth="1"/>
    <col min="6935" max="6935" width="12.625" style="608" customWidth="1"/>
    <col min="6936" max="6936" width="10.625" style="608" customWidth="1"/>
    <col min="6937" max="6937" width="12.125" style="608" customWidth="1"/>
    <col min="6938" max="7168" width="9" style="608"/>
    <col min="7169" max="7169" width="4.625" style="608" customWidth="1"/>
    <col min="7170" max="7173" width="5.625" style="608" customWidth="1"/>
    <col min="7174" max="7176" width="2.625" style="608" customWidth="1"/>
    <col min="7177" max="7177" width="4.625" style="608" customWidth="1"/>
    <col min="7178" max="7180" width="6.625" style="608" customWidth="1"/>
    <col min="7181" max="7181" width="13.375" style="608" customWidth="1"/>
    <col min="7182" max="7183" width="13.75" style="608" customWidth="1"/>
    <col min="7184" max="7184" width="17.625" style="608" customWidth="1"/>
    <col min="7185" max="7185" width="3.875" style="608" customWidth="1"/>
    <col min="7186" max="7187" width="2.375" style="608" customWidth="1"/>
    <col min="7188" max="7188" width="5.625" style="608" customWidth="1"/>
    <col min="7189" max="7189" width="4.25" style="608" customWidth="1"/>
    <col min="7190" max="7190" width="17.625" style="608" customWidth="1"/>
    <col min="7191" max="7191" width="12.625" style="608" customWidth="1"/>
    <col min="7192" max="7192" width="10.625" style="608" customWidth="1"/>
    <col min="7193" max="7193" width="12.125" style="608" customWidth="1"/>
    <col min="7194" max="7424" width="9" style="608"/>
    <col min="7425" max="7425" width="4.625" style="608" customWidth="1"/>
    <col min="7426" max="7429" width="5.625" style="608" customWidth="1"/>
    <col min="7430" max="7432" width="2.625" style="608" customWidth="1"/>
    <col min="7433" max="7433" width="4.625" style="608" customWidth="1"/>
    <col min="7434" max="7436" width="6.625" style="608" customWidth="1"/>
    <col min="7437" max="7437" width="13.375" style="608" customWidth="1"/>
    <col min="7438" max="7439" width="13.75" style="608" customWidth="1"/>
    <col min="7440" max="7440" width="17.625" style="608" customWidth="1"/>
    <col min="7441" max="7441" width="3.875" style="608" customWidth="1"/>
    <col min="7442" max="7443" width="2.375" style="608" customWidth="1"/>
    <col min="7444" max="7444" width="5.625" style="608" customWidth="1"/>
    <col min="7445" max="7445" width="4.25" style="608" customWidth="1"/>
    <col min="7446" max="7446" width="17.625" style="608" customWidth="1"/>
    <col min="7447" max="7447" width="12.625" style="608" customWidth="1"/>
    <col min="7448" max="7448" width="10.625" style="608" customWidth="1"/>
    <col min="7449" max="7449" width="12.125" style="608" customWidth="1"/>
    <col min="7450" max="7680" width="9" style="608"/>
    <col min="7681" max="7681" width="4.625" style="608" customWidth="1"/>
    <col min="7682" max="7685" width="5.625" style="608" customWidth="1"/>
    <col min="7686" max="7688" width="2.625" style="608" customWidth="1"/>
    <col min="7689" max="7689" width="4.625" style="608" customWidth="1"/>
    <col min="7690" max="7692" width="6.625" style="608" customWidth="1"/>
    <col min="7693" max="7693" width="13.375" style="608" customWidth="1"/>
    <col min="7694" max="7695" width="13.75" style="608" customWidth="1"/>
    <col min="7696" max="7696" width="17.625" style="608" customWidth="1"/>
    <col min="7697" max="7697" width="3.875" style="608" customWidth="1"/>
    <col min="7698" max="7699" width="2.375" style="608" customWidth="1"/>
    <col min="7700" max="7700" width="5.625" style="608" customWidth="1"/>
    <col min="7701" max="7701" width="4.25" style="608" customWidth="1"/>
    <col min="7702" max="7702" width="17.625" style="608" customWidth="1"/>
    <col min="7703" max="7703" width="12.625" style="608" customWidth="1"/>
    <col min="7704" max="7704" width="10.625" style="608" customWidth="1"/>
    <col min="7705" max="7705" width="12.125" style="608" customWidth="1"/>
    <col min="7706" max="7936" width="9" style="608"/>
    <col min="7937" max="7937" width="4.625" style="608" customWidth="1"/>
    <col min="7938" max="7941" width="5.625" style="608" customWidth="1"/>
    <col min="7942" max="7944" width="2.625" style="608" customWidth="1"/>
    <col min="7945" max="7945" width="4.625" style="608" customWidth="1"/>
    <col min="7946" max="7948" width="6.625" style="608" customWidth="1"/>
    <col min="7949" max="7949" width="13.375" style="608" customWidth="1"/>
    <col min="7950" max="7951" width="13.75" style="608" customWidth="1"/>
    <col min="7952" max="7952" width="17.625" style="608" customWidth="1"/>
    <col min="7953" max="7953" width="3.875" style="608" customWidth="1"/>
    <col min="7954" max="7955" width="2.375" style="608" customWidth="1"/>
    <col min="7956" max="7956" width="5.625" style="608" customWidth="1"/>
    <col min="7957" max="7957" width="4.25" style="608" customWidth="1"/>
    <col min="7958" max="7958" width="17.625" style="608" customWidth="1"/>
    <col min="7959" max="7959" width="12.625" style="608" customWidth="1"/>
    <col min="7960" max="7960" width="10.625" style="608" customWidth="1"/>
    <col min="7961" max="7961" width="12.125" style="608" customWidth="1"/>
    <col min="7962" max="8192" width="9" style="608"/>
    <col min="8193" max="8193" width="4.625" style="608" customWidth="1"/>
    <col min="8194" max="8197" width="5.625" style="608" customWidth="1"/>
    <col min="8198" max="8200" width="2.625" style="608" customWidth="1"/>
    <col min="8201" max="8201" width="4.625" style="608" customWidth="1"/>
    <col min="8202" max="8204" width="6.625" style="608" customWidth="1"/>
    <col min="8205" max="8205" width="13.375" style="608" customWidth="1"/>
    <col min="8206" max="8207" width="13.75" style="608" customWidth="1"/>
    <col min="8208" max="8208" width="17.625" style="608" customWidth="1"/>
    <col min="8209" max="8209" width="3.875" style="608" customWidth="1"/>
    <col min="8210" max="8211" width="2.375" style="608" customWidth="1"/>
    <col min="8212" max="8212" width="5.625" style="608" customWidth="1"/>
    <col min="8213" max="8213" width="4.25" style="608" customWidth="1"/>
    <col min="8214" max="8214" width="17.625" style="608" customWidth="1"/>
    <col min="8215" max="8215" width="12.625" style="608" customWidth="1"/>
    <col min="8216" max="8216" width="10.625" style="608" customWidth="1"/>
    <col min="8217" max="8217" width="12.125" style="608" customWidth="1"/>
    <col min="8218" max="8448" width="9" style="608"/>
    <col min="8449" max="8449" width="4.625" style="608" customWidth="1"/>
    <col min="8450" max="8453" width="5.625" style="608" customWidth="1"/>
    <col min="8454" max="8456" width="2.625" style="608" customWidth="1"/>
    <col min="8457" max="8457" width="4.625" style="608" customWidth="1"/>
    <col min="8458" max="8460" width="6.625" style="608" customWidth="1"/>
    <col min="8461" max="8461" width="13.375" style="608" customWidth="1"/>
    <col min="8462" max="8463" width="13.75" style="608" customWidth="1"/>
    <col min="8464" max="8464" width="17.625" style="608" customWidth="1"/>
    <col min="8465" max="8465" width="3.875" style="608" customWidth="1"/>
    <col min="8466" max="8467" width="2.375" style="608" customWidth="1"/>
    <col min="8468" max="8468" width="5.625" style="608" customWidth="1"/>
    <col min="8469" max="8469" width="4.25" style="608" customWidth="1"/>
    <col min="8470" max="8470" width="17.625" style="608" customWidth="1"/>
    <col min="8471" max="8471" width="12.625" style="608" customWidth="1"/>
    <col min="8472" max="8472" width="10.625" style="608" customWidth="1"/>
    <col min="8473" max="8473" width="12.125" style="608" customWidth="1"/>
    <col min="8474" max="8704" width="9" style="608"/>
    <col min="8705" max="8705" width="4.625" style="608" customWidth="1"/>
    <col min="8706" max="8709" width="5.625" style="608" customWidth="1"/>
    <col min="8710" max="8712" width="2.625" style="608" customWidth="1"/>
    <col min="8713" max="8713" width="4.625" style="608" customWidth="1"/>
    <col min="8714" max="8716" width="6.625" style="608" customWidth="1"/>
    <col min="8717" max="8717" width="13.375" style="608" customWidth="1"/>
    <col min="8718" max="8719" width="13.75" style="608" customWidth="1"/>
    <col min="8720" max="8720" width="17.625" style="608" customWidth="1"/>
    <col min="8721" max="8721" width="3.875" style="608" customWidth="1"/>
    <col min="8722" max="8723" width="2.375" style="608" customWidth="1"/>
    <col min="8724" max="8724" width="5.625" style="608" customWidth="1"/>
    <col min="8725" max="8725" width="4.25" style="608" customWidth="1"/>
    <col min="8726" max="8726" width="17.625" style="608" customWidth="1"/>
    <col min="8727" max="8727" width="12.625" style="608" customWidth="1"/>
    <col min="8728" max="8728" width="10.625" style="608" customWidth="1"/>
    <col min="8729" max="8729" width="12.125" style="608" customWidth="1"/>
    <col min="8730" max="8960" width="9" style="608"/>
    <col min="8961" max="8961" width="4.625" style="608" customWidth="1"/>
    <col min="8962" max="8965" width="5.625" style="608" customWidth="1"/>
    <col min="8966" max="8968" width="2.625" style="608" customWidth="1"/>
    <col min="8969" max="8969" width="4.625" style="608" customWidth="1"/>
    <col min="8970" max="8972" width="6.625" style="608" customWidth="1"/>
    <col min="8973" max="8973" width="13.375" style="608" customWidth="1"/>
    <col min="8974" max="8975" width="13.75" style="608" customWidth="1"/>
    <col min="8976" max="8976" width="17.625" style="608" customWidth="1"/>
    <col min="8977" max="8977" width="3.875" style="608" customWidth="1"/>
    <col min="8978" max="8979" width="2.375" style="608" customWidth="1"/>
    <col min="8980" max="8980" width="5.625" style="608" customWidth="1"/>
    <col min="8981" max="8981" width="4.25" style="608" customWidth="1"/>
    <col min="8982" max="8982" width="17.625" style="608" customWidth="1"/>
    <col min="8983" max="8983" width="12.625" style="608" customWidth="1"/>
    <col min="8984" max="8984" width="10.625" style="608" customWidth="1"/>
    <col min="8985" max="8985" width="12.125" style="608" customWidth="1"/>
    <col min="8986" max="9216" width="9" style="608"/>
    <col min="9217" max="9217" width="4.625" style="608" customWidth="1"/>
    <col min="9218" max="9221" width="5.625" style="608" customWidth="1"/>
    <col min="9222" max="9224" width="2.625" style="608" customWidth="1"/>
    <col min="9225" max="9225" width="4.625" style="608" customWidth="1"/>
    <col min="9226" max="9228" width="6.625" style="608" customWidth="1"/>
    <col min="9229" max="9229" width="13.375" style="608" customWidth="1"/>
    <col min="9230" max="9231" width="13.75" style="608" customWidth="1"/>
    <col min="9232" max="9232" width="17.625" style="608" customWidth="1"/>
    <col min="9233" max="9233" width="3.875" style="608" customWidth="1"/>
    <col min="9234" max="9235" width="2.375" style="608" customWidth="1"/>
    <col min="9236" max="9236" width="5.625" style="608" customWidth="1"/>
    <col min="9237" max="9237" width="4.25" style="608" customWidth="1"/>
    <col min="9238" max="9238" width="17.625" style="608" customWidth="1"/>
    <col min="9239" max="9239" width="12.625" style="608" customWidth="1"/>
    <col min="9240" max="9240" width="10.625" style="608" customWidth="1"/>
    <col min="9241" max="9241" width="12.125" style="608" customWidth="1"/>
    <col min="9242" max="9472" width="9" style="608"/>
    <col min="9473" max="9473" width="4.625" style="608" customWidth="1"/>
    <col min="9474" max="9477" width="5.625" style="608" customWidth="1"/>
    <col min="9478" max="9480" width="2.625" style="608" customWidth="1"/>
    <col min="9481" max="9481" width="4.625" style="608" customWidth="1"/>
    <col min="9482" max="9484" width="6.625" style="608" customWidth="1"/>
    <col min="9485" max="9485" width="13.375" style="608" customWidth="1"/>
    <col min="9486" max="9487" width="13.75" style="608" customWidth="1"/>
    <col min="9488" max="9488" width="17.625" style="608" customWidth="1"/>
    <col min="9489" max="9489" width="3.875" style="608" customWidth="1"/>
    <col min="9490" max="9491" width="2.375" style="608" customWidth="1"/>
    <col min="9492" max="9492" width="5.625" style="608" customWidth="1"/>
    <col min="9493" max="9493" width="4.25" style="608" customWidth="1"/>
    <col min="9494" max="9494" width="17.625" style="608" customWidth="1"/>
    <col min="9495" max="9495" width="12.625" style="608" customWidth="1"/>
    <col min="9496" max="9496" width="10.625" style="608" customWidth="1"/>
    <col min="9497" max="9497" width="12.125" style="608" customWidth="1"/>
    <col min="9498" max="9728" width="9" style="608"/>
    <col min="9729" max="9729" width="4.625" style="608" customWidth="1"/>
    <col min="9730" max="9733" width="5.625" style="608" customWidth="1"/>
    <col min="9734" max="9736" width="2.625" style="608" customWidth="1"/>
    <col min="9737" max="9737" width="4.625" style="608" customWidth="1"/>
    <col min="9738" max="9740" width="6.625" style="608" customWidth="1"/>
    <col min="9741" max="9741" width="13.375" style="608" customWidth="1"/>
    <col min="9742" max="9743" width="13.75" style="608" customWidth="1"/>
    <col min="9744" max="9744" width="17.625" style="608" customWidth="1"/>
    <col min="9745" max="9745" width="3.875" style="608" customWidth="1"/>
    <col min="9746" max="9747" width="2.375" style="608" customWidth="1"/>
    <col min="9748" max="9748" width="5.625" style="608" customWidth="1"/>
    <col min="9749" max="9749" width="4.25" style="608" customWidth="1"/>
    <col min="9750" max="9750" width="17.625" style="608" customWidth="1"/>
    <col min="9751" max="9751" width="12.625" style="608" customWidth="1"/>
    <col min="9752" max="9752" width="10.625" style="608" customWidth="1"/>
    <col min="9753" max="9753" width="12.125" style="608" customWidth="1"/>
    <col min="9754" max="9984" width="9" style="608"/>
    <col min="9985" max="9985" width="4.625" style="608" customWidth="1"/>
    <col min="9986" max="9989" width="5.625" style="608" customWidth="1"/>
    <col min="9990" max="9992" width="2.625" style="608" customWidth="1"/>
    <col min="9993" max="9993" width="4.625" style="608" customWidth="1"/>
    <col min="9994" max="9996" width="6.625" style="608" customWidth="1"/>
    <col min="9997" max="9997" width="13.375" style="608" customWidth="1"/>
    <col min="9998" max="9999" width="13.75" style="608" customWidth="1"/>
    <col min="10000" max="10000" width="17.625" style="608" customWidth="1"/>
    <col min="10001" max="10001" width="3.875" style="608" customWidth="1"/>
    <col min="10002" max="10003" width="2.375" style="608" customWidth="1"/>
    <col min="10004" max="10004" width="5.625" style="608" customWidth="1"/>
    <col min="10005" max="10005" width="4.25" style="608" customWidth="1"/>
    <col min="10006" max="10006" width="17.625" style="608" customWidth="1"/>
    <col min="10007" max="10007" width="12.625" style="608" customWidth="1"/>
    <col min="10008" max="10008" width="10.625" style="608" customWidth="1"/>
    <col min="10009" max="10009" width="12.125" style="608" customWidth="1"/>
    <col min="10010" max="10240" width="9" style="608"/>
    <col min="10241" max="10241" width="4.625" style="608" customWidth="1"/>
    <col min="10242" max="10245" width="5.625" style="608" customWidth="1"/>
    <col min="10246" max="10248" width="2.625" style="608" customWidth="1"/>
    <col min="10249" max="10249" width="4.625" style="608" customWidth="1"/>
    <col min="10250" max="10252" width="6.625" style="608" customWidth="1"/>
    <col min="10253" max="10253" width="13.375" style="608" customWidth="1"/>
    <col min="10254" max="10255" width="13.75" style="608" customWidth="1"/>
    <col min="10256" max="10256" width="17.625" style="608" customWidth="1"/>
    <col min="10257" max="10257" width="3.875" style="608" customWidth="1"/>
    <col min="10258" max="10259" width="2.375" style="608" customWidth="1"/>
    <col min="10260" max="10260" width="5.625" style="608" customWidth="1"/>
    <col min="10261" max="10261" width="4.25" style="608" customWidth="1"/>
    <col min="10262" max="10262" width="17.625" style="608" customWidth="1"/>
    <col min="10263" max="10263" width="12.625" style="608" customWidth="1"/>
    <col min="10264" max="10264" width="10.625" style="608" customWidth="1"/>
    <col min="10265" max="10265" width="12.125" style="608" customWidth="1"/>
    <col min="10266" max="10496" width="9" style="608"/>
    <col min="10497" max="10497" width="4.625" style="608" customWidth="1"/>
    <col min="10498" max="10501" width="5.625" style="608" customWidth="1"/>
    <col min="10502" max="10504" width="2.625" style="608" customWidth="1"/>
    <col min="10505" max="10505" width="4.625" style="608" customWidth="1"/>
    <col min="10506" max="10508" width="6.625" style="608" customWidth="1"/>
    <col min="10509" max="10509" width="13.375" style="608" customWidth="1"/>
    <col min="10510" max="10511" width="13.75" style="608" customWidth="1"/>
    <col min="10512" max="10512" width="17.625" style="608" customWidth="1"/>
    <col min="10513" max="10513" width="3.875" style="608" customWidth="1"/>
    <col min="10514" max="10515" width="2.375" style="608" customWidth="1"/>
    <col min="10516" max="10516" width="5.625" style="608" customWidth="1"/>
    <col min="10517" max="10517" width="4.25" style="608" customWidth="1"/>
    <col min="10518" max="10518" width="17.625" style="608" customWidth="1"/>
    <col min="10519" max="10519" width="12.625" style="608" customWidth="1"/>
    <col min="10520" max="10520" width="10.625" style="608" customWidth="1"/>
    <col min="10521" max="10521" width="12.125" style="608" customWidth="1"/>
    <col min="10522" max="10752" width="9" style="608"/>
    <col min="10753" max="10753" width="4.625" style="608" customWidth="1"/>
    <col min="10754" max="10757" width="5.625" style="608" customWidth="1"/>
    <col min="10758" max="10760" width="2.625" style="608" customWidth="1"/>
    <col min="10761" max="10761" width="4.625" style="608" customWidth="1"/>
    <col min="10762" max="10764" width="6.625" style="608" customWidth="1"/>
    <col min="10765" max="10765" width="13.375" style="608" customWidth="1"/>
    <col min="10766" max="10767" width="13.75" style="608" customWidth="1"/>
    <col min="10768" max="10768" width="17.625" style="608" customWidth="1"/>
    <col min="10769" max="10769" width="3.875" style="608" customWidth="1"/>
    <col min="10770" max="10771" width="2.375" style="608" customWidth="1"/>
    <col min="10772" max="10772" width="5.625" style="608" customWidth="1"/>
    <col min="10773" max="10773" width="4.25" style="608" customWidth="1"/>
    <col min="10774" max="10774" width="17.625" style="608" customWidth="1"/>
    <col min="10775" max="10775" width="12.625" style="608" customWidth="1"/>
    <col min="10776" max="10776" width="10.625" style="608" customWidth="1"/>
    <col min="10777" max="10777" width="12.125" style="608" customWidth="1"/>
    <col min="10778" max="11008" width="9" style="608"/>
    <col min="11009" max="11009" width="4.625" style="608" customWidth="1"/>
    <col min="11010" max="11013" width="5.625" style="608" customWidth="1"/>
    <col min="11014" max="11016" width="2.625" style="608" customWidth="1"/>
    <col min="11017" max="11017" width="4.625" style="608" customWidth="1"/>
    <col min="11018" max="11020" width="6.625" style="608" customWidth="1"/>
    <col min="11021" max="11021" width="13.375" style="608" customWidth="1"/>
    <col min="11022" max="11023" width="13.75" style="608" customWidth="1"/>
    <col min="11024" max="11024" width="17.625" style="608" customWidth="1"/>
    <col min="11025" max="11025" width="3.875" style="608" customWidth="1"/>
    <col min="11026" max="11027" width="2.375" style="608" customWidth="1"/>
    <col min="11028" max="11028" width="5.625" style="608" customWidth="1"/>
    <col min="11029" max="11029" width="4.25" style="608" customWidth="1"/>
    <col min="11030" max="11030" width="17.625" style="608" customWidth="1"/>
    <col min="11031" max="11031" width="12.625" style="608" customWidth="1"/>
    <col min="11032" max="11032" width="10.625" style="608" customWidth="1"/>
    <col min="11033" max="11033" width="12.125" style="608" customWidth="1"/>
    <col min="11034" max="11264" width="9" style="608"/>
    <col min="11265" max="11265" width="4.625" style="608" customWidth="1"/>
    <col min="11266" max="11269" width="5.625" style="608" customWidth="1"/>
    <col min="11270" max="11272" width="2.625" style="608" customWidth="1"/>
    <col min="11273" max="11273" width="4.625" style="608" customWidth="1"/>
    <col min="11274" max="11276" width="6.625" style="608" customWidth="1"/>
    <col min="11277" max="11277" width="13.375" style="608" customWidth="1"/>
    <col min="11278" max="11279" width="13.75" style="608" customWidth="1"/>
    <col min="11280" max="11280" width="17.625" style="608" customWidth="1"/>
    <col min="11281" max="11281" width="3.875" style="608" customWidth="1"/>
    <col min="11282" max="11283" width="2.375" style="608" customWidth="1"/>
    <col min="11284" max="11284" width="5.625" style="608" customWidth="1"/>
    <col min="11285" max="11285" width="4.25" style="608" customWidth="1"/>
    <col min="11286" max="11286" width="17.625" style="608" customWidth="1"/>
    <col min="11287" max="11287" width="12.625" style="608" customWidth="1"/>
    <col min="11288" max="11288" width="10.625" style="608" customWidth="1"/>
    <col min="11289" max="11289" width="12.125" style="608" customWidth="1"/>
    <col min="11290" max="11520" width="9" style="608"/>
    <col min="11521" max="11521" width="4.625" style="608" customWidth="1"/>
    <col min="11522" max="11525" width="5.625" style="608" customWidth="1"/>
    <col min="11526" max="11528" width="2.625" style="608" customWidth="1"/>
    <col min="11529" max="11529" width="4.625" style="608" customWidth="1"/>
    <col min="11530" max="11532" width="6.625" style="608" customWidth="1"/>
    <col min="11533" max="11533" width="13.375" style="608" customWidth="1"/>
    <col min="11534" max="11535" width="13.75" style="608" customWidth="1"/>
    <col min="11536" max="11536" width="17.625" style="608" customWidth="1"/>
    <col min="11537" max="11537" width="3.875" style="608" customWidth="1"/>
    <col min="11538" max="11539" width="2.375" style="608" customWidth="1"/>
    <col min="11540" max="11540" width="5.625" style="608" customWidth="1"/>
    <col min="11541" max="11541" width="4.25" style="608" customWidth="1"/>
    <col min="11542" max="11542" width="17.625" style="608" customWidth="1"/>
    <col min="11543" max="11543" width="12.625" style="608" customWidth="1"/>
    <col min="11544" max="11544" width="10.625" style="608" customWidth="1"/>
    <col min="11545" max="11545" width="12.125" style="608" customWidth="1"/>
    <col min="11546" max="11776" width="9" style="608"/>
    <col min="11777" max="11777" width="4.625" style="608" customWidth="1"/>
    <col min="11778" max="11781" width="5.625" style="608" customWidth="1"/>
    <col min="11782" max="11784" width="2.625" style="608" customWidth="1"/>
    <col min="11785" max="11785" width="4.625" style="608" customWidth="1"/>
    <col min="11786" max="11788" width="6.625" style="608" customWidth="1"/>
    <col min="11789" max="11789" width="13.375" style="608" customWidth="1"/>
    <col min="11790" max="11791" width="13.75" style="608" customWidth="1"/>
    <col min="11792" max="11792" width="17.625" style="608" customWidth="1"/>
    <col min="11793" max="11793" width="3.875" style="608" customWidth="1"/>
    <col min="11794" max="11795" width="2.375" style="608" customWidth="1"/>
    <col min="11796" max="11796" width="5.625" style="608" customWidth="1"/>
    <col min="11797" max="11797" width="4.25" style="608" customWidth="1"/>
    <col min="11798" max="11798" width="17.625" style="608" customWidth="1"/>
    <col min="11799" max="11799" width="12.625" style="608" customWidth="1"/>
    <col min="11800" max="11800" width="10.625" style="608" customWidth="1"/>
    <col min="11801" max="11801" width="12.125" style="608" customWidth="1"/>
    <col min="11802" max="12032" width="9" style="608"/>
    <col min="12033" max="12033" width="4.625" style="608" customWidth="1"/>
    <col min="12034" max="12037" width="5.625" style="608" customWidth="1"/>
    <col min="12038" max="12040" width="2.625" style="608" customWidth="1"/>
    <col min="12041" max="12041" width="4.625" style="608" customWidth="1"/>
    <col min="12042" max="12044" width="6.625" style="608" customWidth="1"/>
    <col min="12045" max="12045" width="13.375" style="608" customWidth="1"/>
    <col min="12046" max="12047" width="13.75" style="608" customWidth="1"/>
    <col min="12048" max="12048" width="17.625" style="608" customWidth="1"/>
    <col min="12049" max="12049" width="3.875" style="608" customWidth="1"/>
    <col min="12050" max="12051" width="2.375" style="608" customWidth="1"/>
    <col min="12052" max="12052" width="5.625" style="608" customWidth="1"/>
    <col min="12053" max="12053" width="4.25" style="608" customWidth="1"/>
    <col min="12054" max="12054" width="17.625" style="608" customWidth="1"/>
    <col min="12055" max="12055" width="12.625" style="608" customWidth="1"/>
    <col min="12056" max="12056" width="10.625" style="608" customWidth="1"/>
    <col min="12057" max="12057" width="12.125" style="608" customWidth="1"/>
    <col min="12058" max="12288" width="9" style="608"/>
    <col min="12289" max="12289" width="4.625" style="608" customWidth="1"/>
    <col min="12290" max="12293" width="5.625" style="608" customWidth="1"/>
    <col min="12294" max="12296" width="2.625" style="608" customWidth="1"/>
    <col min="12297" max="12297" width="4.625" style="608" customWidth="1"/>
    <col min="12298" max="12300" width="6.625" style="608" customWidth="1"/>
    <col min="12301" max="12301" width="13.375" style="608" customWidth="1"/>
    <col min="12302" max="12303" width="13.75" style="608" customWidth="1"/>
    <col min="12304" max="12304" width="17.625" style="608" customWidth="1"/>
    <col min="12305" max="12305" width="3.875" style="608" customWidth="1"/>
    <col min="12306" max="12307" width="2.375" style="608" customWidth="1"/>
    <col min="12308" max="12308" width="5.625" style="608" customWidth="1"/>
    <col min="12309" max="12309" width="4.25" style="608" customWidth="1"/>
    <col min="12310" max="12310" width="17.625" style="608" customWidth="1"/>
    <col min="12311" max="12311" width="12.625" style="608" customWidth="1"/>
    <col min="12312" max="12312" width="10.625" style="608" customWidth="1"/>
    <col min="12313" max="12313" width="12.125" style="608" customWidth="1"/>
    <col min="12314" max="12544" width="9" style="608"/>
    <col min="12545" max="12545" width="4.625" style="608" customWidth="1"/>
    <col min="12546" max="12549" width="5.625" style="608" customWidth="1"/>
    <col min="12550" max="12552" width="2.625" style="608" customWidth="1"/>
    <col min="12553" max="12553" width="4.625" style="608" customWidth="1"/>
    <col min="12554" max="12556" width="6.625" style="608" customWidth="1"/>
    <col min="12557" max="12557" width="13.375" style="608" customWidth="1"/>
    <col min="12558" max="12559" width="13.75" style="608" customWidth="1"/>
    <col min="12560" max="12560" width="17.625" style="608" customWidth="1"/>
    <col min="12561" max="12561" width="3.875" style="608" customWidth="1"/>
    <col min="12562" max="12563" width="2.375" style="608" customWidth="1"/>
    <col min="12564" max="12564" width="5.625" style="608" customWidth="1"/>
    <col min="12565" max="12565" width="4.25" style="608" customWidth="1"/>
    <col min="12566" max="12566" width="17.625" style="608" customWidth="1"/>
    <col min="12567" max="12567" width="12.625" style="608" customWidth="1"/>
    <col min="12568" max="12568" width="10.625" style="608" customWidth="1"/>
    <col min="12569" max="12569" width="12.125" style="608" customWidth="1"/>
    <col min="12570" max="12800" width="9" style="608"/>
    <col min="12801" max="12801" width="4.625" style="608" customWidth="1"/>
    <col min="12802" max="12805" width="5.625" style="608" customWidth="1"/>
    <col min="12806" max="12808" width="2.625" style="608" customWidth="1"/>
    <col min="12809" max="12809" width="4.625" style="608" customWidth="1"/>
    <col min="12810" max="12812" width="6.625" style="608" customWidth="1"/>
    <col min="12813" max="12813" width="13.375" style="608" customWidth="1"/>
    <col min="12814" max="12815" width="13.75" style="608" customWidth="1"/>
    <col min="12816" max="12816" width="17.625" style="608" customWidth="1"/>
    <col min="12817" max="12817" width="3.875" style="608" customWidth="1"/>
    <col min="12818" max="12819" width="2.375" style="608" customWidth="1"/>
    <col min="12820" max="12820" width="5.625" style="608" customWidth="1"/>
    <col min="12821" max="12821" width="4.25" style="608" customWidth="1"/>
    <col min="12822" max="12822" width="17.625" style="608" customWidth="1"/>
    <col min="12823" max="12823" width="12.625" style="608" customWidth="1"/>
    <col min="12824" max="12824" width="10.625" style="608" customWidth="1"/>
    <col min="12825" max="12825" width="12.125" style="608" customWidth="1"/>
    <col min="12826" max="13056" width="9" style="608"/>
    <col min="13057" max="13057" width="4.625" style="608" customWidth="1"/>
    <col min="13058" max="13061" width="5.625" style="608" customWidth="1"/>
    <col min="13062" max="13064" width="2.625" style="608" customWidth="1"/>
    <col min="13065" max="13065" width="4.625" style="608" customWidth="1"/>
    <col min="13066" max="13068" width="6.625" style="608" customWidth="1"/>
    <col min="13069" max="13069" width="13.375" style="608" customWidth="1"/>
    <col min="13070" max="13071" width="13.75" style="608" customWidth="1"/>
    <col min="13072" max="13072" width="17.625" style="608" customWidth="1"/>
    <col min="13073" max="13073" width="3.875" style="608" customWidth="1"/>
    <col min="13074" max="13075" width="2.375" style="608" customWidth="1"/>
    <col min="13076" max="13076" width="5.625" style="608" customWidth="1"/>
    <col min="13077" max="13077" width="4.25" style="608" customWidth="1"/>
    <col min="13078" max="13078" width="17.625" style="608" customWidth="1"/>
    <col min="13079" max="13079" width="12.625" style="608" customWidth="1"/>
    <col min="13080" max="13080" width="10.625" style="608" customWidth="1"/>
    <col min="13081" max="13081" width="12.125" style="608" customWidth="1"/>
    <col min="13082" max="13312" width="9" style="608"/>
    <col min="13313" max="13313" width="4.625" style="608" customWidth="1"/>
    <col min="13314" max="13317" width="5.625" style="608" customWidth="1"/>
    <col min="13318" max="13320" width="2.625" style="608" customWidth="1"/>
    <col min="13321" max="13321" width="4.625" style="608" customWidth="1"/>
    <col min="13322" max="13324" width="6.625" style="608" customWidth="1"/>
    <col min="13325" max="13325" width="13.375" style="608" customWidth="1"/>
    <col min="13326" max="13327" width="13.75" style="608" customWidth="1"/>
    <col min="13328" max="13328" width="17.625" style="608" customWidth="1"/>
    <col min="13329" max="13329" width="3.875" style="608" customWidth="1"/>
    <col min="13330" max="13331" width="2.375" style="608" customWidth="1"/>
    <col min="13332" max="13332" width="5.625" style="608" customWidth="1"/>
    <col min="13333" max="13333" width="4.25" style="608" customWidth="1"/>
    <col min="13334" max="13334" width="17.625" style="608" customWidth="1"/>
    <col min="13335" max="13335" width="12.625" style="608" customWidth="1"/>
    <col min="13336" max="13336" width="10.625" style="608" customWidth="1"/>
    <col min="13337" max="13337" width="12.125" style="608" customWidth="1"/>
    <col min="13338" max="13568" width="9" style="608"/>
    <col min="13569" max="13569" width="4.625" style="608" customWidth="1"/>
    <col min="13570" max="13573" width="5.625" style="608" customWidth="1"/>
    <col min="13574" max="13576" width="2.625" style="608" customWidth="1"/>
    <col min="13577" max="13577" width="4.625" style="608" customWidth="1"/>
    <col min="13578" max="13580" width="6.625" style="608" customWidth="1"/>
    <col min="13581" max="13581" width="13.375" style="608" customWidth="1"/>
    <col min="13582" max="13583" width="13.75" style="608" customWidth="1"/>
    <col min="13584" max="13584" width="17.625" style="608" customWidth="1"/>
    <col min="13585" max="13585" width="3.875" style="608" customWidth="1"/>
    <col min="13586" max="13587" width="2.375" style="608" customWidth="1"/>
    <col min="13588" max="13588" width="5.625" style="608" customWidth="1"/>
    <col min="13589" max="13589" width="4.25" style="608" customWidth="1"/>
    <col min="13590" max="13590" width="17.625" style="608" customWidth="1"/>
    <col min="13591" max="13591" width="12.625" style="608" customWidth="1"/>
    <col min="13592" max="13592" width="10.625" style="608" customWidth="1"/>
    <col min="13593" max="13593" width="12.125" style="608" customWidth="1"/>
    <col min="13594" max="13824" width="9" style="608"/>
    <col min="13825" max="13825" width="4.625" style="608" customWidth="1"/>
    <col min="13826" max="13829" width="5.625" style="608" customWidth="1"/>
    <col min="13830" max="13832" width="2.625" style="608" customWidth="1"/>
    <col min="13833" max="13833" width="4.625" style="608" customWidth="1"/>
    <col min="13834" max="13836" width="6.625" style="608" customWidth="1"/>
    <col min="13837" max="13837" width="13.375" style="608" customWidth="1"/>
    <col min="13838" max="13839" width="13.75" style="608" customWidth="1"/>
    <col min="13840" max="13840" width="17.625" style="608" customWidth="1"/>
    <col min="13841" max="13841" width="3.875" style="608" customWidth="1"/>
    <col min="13842" max="13843" width="2.375" style="608" customWidth="1"/>
    <col min="13844" max="13844" width="5.625" style="608" customWidth="1"/>
    <col min="13845" max="13845" width="4.25" style="608" customWidth="1"/>
    <col min="13846" max="13846" width="17.625" style="608" customWidth="1"/>
    <col min="13847" max="13847" width="12.625" style="608" customWidth="1"/>
    <col min="13848" max="13848" width="10.625" style="608" customWidth="1"/>
    <col min="13849" max="13849" width="12.125" style="608" customWidth="1"/>
    <col min="13850" max="14080" width="9" style="608"/>
    <col min="14081" max="14081" width="4.625" style="608" customWidth="1"/>
    <col min="14082" max="14085" width="5.625" style="608" customWidth="1"/>
    <col min="14086" max="14088" width="2.625" style="608" customWidth="1"/>
    <col min="14089" max="14089" width="4.625" style="608" customWidth="1"/>
    <col min="14090" max="14092" width="6.625" style="608" customWidth="1"/>
    <col min="14093" max="14093" width="13.375" style="608" customWidth="1"/>
    <col min="14094" max="14095" width="13.75" style="608" customWidth="1"/>
    <col min="14096" max="14096" width="17.625" style="608" customWidth="1"/>
    <col min="14097" max="14097" width="3.875" style="608" customWidth="1"/>
    <col min="14098" max="14099" width="2.375" style="608" customWidth="1"/>
    <col min="14100" max="14100" width="5.625" style="608" customWidth="1"/>
    <col min="14101" max="14101" width="4.25" style="608" customWidth="1"/>
    <col min="14102" max="14102" width="17.625" style="608" customWidth="1"/>
    <col min="14103" max="14103" width="12.625" style="608" customWidth="1"/>
    <col min="14104" max="14104" width="10.625" style="608" customWidth="1"/>
    <col min="14105" max="14105" width="12.125" style="608" customWidth="1"/>
    <col min="14106" max="14336" width="9" style="608"/>
    <col min="14337" max="14337" width="4.625" style="608" customWidth="1"/>
    <col min="14338" max="14341" width="5.625" style="608" customWidth="1"/>
    <col min="14342" max="14344" width="2.625" style="608" customWidth="1"/>
    <col min="14345" max="14345" width="4.625" style="608" customWidth="1"/>
    <col min="14346" max="14348" width="6.625" style="608" customWidth="1"/>
    <col min="14349" max="14349" width="13.375" style="608" customWidth="1"/>
    <col min="14350" max="14351" width="13.75" style="608" customWidth="1"/>
    <col min="14352" max="14352" width="17.625" style="608" customWidth="1"/>
    <col min="14353" max="14353" width="3.875" style="608" customWidth="1"/>
    <col min="14354" max="14355" width="2.375" style="608" customWidth="1"/>
    <col min="14356" max="14356" width="5.625" style="608" customWidth="1"/>
    <col min="14357" max="14357" width="4.25" style="608" customWidth="1"/>
    <col min="14358" max="14358" width="17.625" style="608" customWidth="1"/>
    <col min="14359" max="14359" width="12.625" style="608" customWidth="1"/>
    <col min="14360" max="14360" width="10.625" style="608" customWidth="1"/>
    <col min="14361" max="14361" width="12.125" style="608" customWidth="1"/>
    <col min="14362" max="14592" width="9" style="608"/>
    <col min="14593" max="14593" width="4.625" style="608" customWidth="1"/>
    <col min="14594" max="14597" width="5.625" style="608" customWidth="1"/>
    <col min="14598" max="14600" width="2.625" style="608" customWidth="1"/>
    <col min="14601" max="14601" width="4.625" style="608" customWidth="1"/>
    <col min="14602" max="14604" width="6.625" style="608" customWidth="1"/>
    <col min="14605" max="14605" width="13.375" style="608" customWidth="1"/>
    <col min="14606" max="14607" width="13.75" style="608" customWidth="1"/>
    <col min="14608" max="14608" width="17.625" style="608" customWidth="1"/>
    <col min="14609" max="14609" width="3.875" style="608" customWidth="1"/>
    <col min="14610" max="14611" width="2.375" style="608" customWidth="1"/>
    <col min="14612" max="14612" width="5.625" style="608" customWidth="1"/>
    <col min="14613" max="14613" width="4.25" style="608" customWidth="1"/>
    <col min="14614" max="14614" width="17.625" style="608" customWidth="1"/>
    <col min="14615" max="14615" width="12.625" style="608" customWidth="1"/>
    <col min="14616" max="14616" width="10.625" style="608" customWidth="1"/>
    <col min="14617" max="14617" width="12.125" style="608" customWidth="1"/>
    <col min="14618" max="14848" width="9" style="608"/>
    <col min="14849" max="14849" width="4.625" style="608" customWidth="1"/>
    <col min="14850" max="14853" width="5.625" style="608" customWidth="1"/>
    <col min="14854" max="14856" width="2.625" style="608" customWidth="1"/>
    <col min="14857" max="14857" width="4.625" style="608" customWidth="1"/>
    <col min="14858" max="14860" width="6.625" style="608" customWidth="1"/>
    <col min="14861" max="14861" width="13.375" style="608" customWidth="1"/>
    <col min="14862" max="14863" width="13.75" style="608" customWidth="1"/>
    <col min="14864" max="14864" width="17.625" style="608" customWidth="1"/>
    <col min="14865" max="14865" width="3.875" style="608" customWidth="1"/>
    <col min="14866" max="14867" width="2.375" style="608" customWidth="1"/>
    <col min="14868" max="14868" width="5.625" style="608" customWidth="1"/>
    <col min="14869" max="14869" width="4.25" style="608" customWidth="1"/>
    <col min="14870" max="14870" width="17.625" style="608" customWidth="1"/>
    <col min="14871" max="14871" width="12.625" style="608" customWidth="1"/>
    <col min="14872" max="14872" width="10.625" style="608" customWidth="1"/>
    <col min="14873" max="14873" width="12.125" style="608" customWidth="1"/>
    <col min="14874" max="15104" width="9" style="608"/>
    <col min="15105" max="15105" width="4.625" style="608" customWidth="1"/>
    <col min="15106" max="15109" width="5.625" style="608" customWidth="1"/>
    <col min="15110" max="15112" width="2.625" style="608" customWidth="1"/>
    <col min="15113" max="15113" width="4.625" style="608" customWidth="1"/>
    <col min="15114" max="15116" width="6.625" style="608" customWidth="1"/>
    <col min="15117" max="15117" width="13.375" style="608" customWidth="1"/>
    <col min="15118" max="15119" width="13.75" style="608" customWidth="1"/>
    <col min="15120" max="15120" width="17.625" style="608" customWidth="1"/>
    <col min="15121" max="15121" width="3.875" style="608" customWidth="1"/>
    <col min="15122" max="15123" width="2.375" style="608" customWidth="1"/>
    <col min="15124" max="15124" width="5.625" style="608" customWidth="1"/>
    <col min="15125" max="15125" width="4.25" style="608" customWidth="1"/>
    <col min="15126" max="15126" width="17.625" style="608" customWidth="1"/>
    <col min="15127" max="15127" width="12.625" style="608" customWidth="1"/>
    <col min="15128" max="15128" width="10.625" style="608" customWidth="1"/>
    <col min="15129" max="15129" width="12.125" style="608" customWidth="1"/>
    <col min="15130" max="15360" width="9" style="608"/>
    <col min="15361" max="15361" width="4.625" style="608" customWidth="1"/>
    <col min="15362" max="15365" width="5.625" style="608" customWidth="1"/>
    <col min="15366" max="15368" width="2.625" style="608" customWidth="1"/>
    <col min="15369" max="15369" width="4.625" style="608" customWidth="1"/>
    <col min="15370" max="15372" width="6.625" style="608" customWidth="1"/>
    <col min="15373" max="15373" width="13.375" style="608" customWidth="1"/>
    <col min="15374" max="15375" width="13.75" style="608" customWidth="1"/>
    <col min="15376" max="15376" width="17.625" style="608" customWidth="1"/>
    <col min="15377" max="15377" width="3.875" style="608" customWidth="1"/>
    <col min="15378" max="15379" width="2.375" style="608" customWidth="1"/>
    <col min="15380" max="15380" width="5.625" style="608" customWidth="1"/>
    <col min="15381" max="15381" width="4.25" style="608" customWidth="1"/>
    <col min="15382" max="15382" width="17.625" style="608" customWidth="1"/>
    <col min="15383" max="15383" width="12.625" style="608" customWidth="1"/>
    <col min="15384" max="15384" width="10.625" style="608" customWidth="1"/>
    <col min="15385" max="15385" width="12.125" style="608" customWidth="1"/>
    <col min="15386" max="15616" width="9" style="608"/>
    <col min="15617" max="15617" width="4.625" style="608" customWidth="1"/>
    <col min="15618" max="15621" width="5.625" style="608" customWidth="1"/>
    <col min="15622" max="15624" width="2.625" style="608" customWidth="1"/>
    <col min="15625" max="15625" width="4.625" style="608" customWidth="1"/>
    <col min="15626" max="15628" width="6.625" style="608" customWidth="1"/>
    <col min="15629" max="15629" width="13.375" style="608" customWidth="1"/>
    <col min="15630" max="15631" width="13.75" style="608" customWidth="1"/>
    <col min="15632" max="15632" width="17.625" style="608" customWidth="1"/>
    <col min="15633" max="15633" width="3.875" style="608" customWidth="1"/>
    <col min="15634" max="15635" width="2.375" style="608" customWidth="1"/>
    <col min="15636" max="15636" width="5.625" style="608" customWidth="1"/>
    <col min="15637" max="15637" width="4.25" style="608" customWidth="1"/>
    <col min="15638" max="15638" width="17.625" style="608" customWidth="1"/>
    <col min="15639" max="15639" width="12.625" style="608" customWidth="1"/>
    <col min="15640" max="15640" width="10.625" style="608" customWidth="1"/>
    <col min="15641" max="15641" width="12.125" style="608" customWidth="1"/>
    <col min="15642" max="15872" width="9" style="608"/>
    <col min="15873" max="15873" width="4.625" style="608" customWidth="1"/>
    <col min="15874" max="15877" width="5.625" style="608" customWidth="1"/>
    <col min="15878" max="15880" width="2.625" style="608" customWidth="1"/>
    <col min="15881" max="15881" width="4.625" style="608" customWidth="1"/>
    <col min="15882" max="15884" width="6.625" style="608" customWidth="1"/>
    <col min="15885" max="15885" width="13.375" style="608" customWidth="1"/>
    <col min="15886" max="15887" width="13.75" style="608" customWidth="1"/>
    <col min="15888" max="15888" width="17.625" style="608" customWidth="1"/>
    <col min="15889" max="15889" width="3.875" style="608" customWidth="1"/>
    <col min="15890" max="15891" width="2.375" style="608" customWidth="1"/>
    <col min="15892" max="15892" width="5.625" style="608" customWidth="1"/>
    <col min="15893" max="15893" width="4.25" style="608" customWidth="1"/>
    <col min="15894" max="15894" width="17.625" style="608" customWidth="1"/>
    <col min="15895" max="15895" width="12.625" style="608" customWidth="1"/>
    <col min="15896" max="15896" width="10.625" style="608" customWidth="1"/>
    <col min="15897" max="15897" width="12.125" style="608" customWidth="1"/>
    <col min="15898" max="16128" width="9" style="608"/>
    <col min="16129" max="16129" width="4.625" style="608" customWidth="1"/>
    <col min="16130" max="16133" width="5.625" style="608" customWidth="1"/>
    <col min="16134" max="16136" width="2.625" style="608" customWidth="1"/>
    <col min="16137" max="16137" width="4.625" style="608" customWidth="1"/>
    <col min="16138" max="16140" width="6.625" style="608" customWidth="1"/>
    <col min="16141" max="16141" width="13.375" style="608" customWidth="1"/>
    <col min="16142" max="16143" width="13.75" style="608" customWidth="1"/>
    <col min="16144" max="16144" width="17.625" style="608" customWidth="1"/>
    <col min="16145" max="16145" width="3.875" style="608" customWidth="1"/>
    <col min="16146" max="16147" width="2.375" style="608" customWidth="1"/>
    <col min="16148" max="16148" width="5.625" style="608" customWidth="1"/>
    <col min="16149" max="16149" width="4.25" style="608" customWidth="1"/>
    <col min="16150" max="16150" width="17.625" style="608" customWidth="1"/>
    <col min="16151" max="16151" width="12.625" style="608" customWidth="1"/>
    <col min="16152" max="16152" width="10.625" style="608" customWidth="1"/>
    <col min="16153" max="16153" width="12.125" style="608" customWidth="1"/>
    <col min="16154" max="16384" width="9" style="608"/>
  </cols>
  <sheetData>
    <row r="1" spans="1:31" ht="24" customHeight="1">
      <c r="A1" s="2154" t="s">
        <v>1187</v>
      </c>
      <c r="B1" s="2155"/>
      <c r="C1" s="2155"/>
      <c r="D1" s="2156"/>
      <c r="E1" s="606"/>
      <c r="F1" s="606"/>
      <c r="G1" s="606"/>
      <c r="H1" s="606"/>
      <c r="I1" s="606"/>
      <c r="J1" s="606"/>
      <c r="K1" s="606"/>
      <c r="L1" s="606"/>
      <c r="M1" s="2157" t="s">
        <v>1188</v>
      </c>
      <c r="N1" s="2157"/>
      <c r="O1" s="2157"/>
      <c r="P1" s="2157"/>
      <c r="Q1" s="2157"/>
      <c r="R1" s="2157"/>
      <c r="S1" s="2157"/>
      <c r="T1" s="606"/>
      <c r="U1" s="606"/>
    </row>
    <row r="2" spans="1:31" ht="15" customHeight="1">
      <c r="M2" s="2158" t="s">
        <v>1189</v>
      </c>
      <c r="N2" s="2158"/>
      <c r="O2" s="2158"/>
      <c r="P2" s="2158"/>
      <c r="Q2" s="2158"/>
      <c r="R2" s="2158"/>
      <c r="S2" s="2158"/>
      <c r="T2" s="608"/>
      <c r="U2" s="609"/>
      <c r="V2" s="2159" t="s">
        <v>1190</v>
      </c>
      <c r="W2" s="2161"/>
      <c r="X2" s="2162"/>
      <c r="Z2" s="2315" t="s">
        <v>385</v>
      </c>
      <c r="AA2" s="2315"/>
    </row>
    <row r="3" spans="1:31" ht="42" customHeight="1">
      <c r="A3" s="2158" t="s">
        <v>1191</v>
      </c>
      <c r="B3" s="2158"/>
      <c r="C3" s="2158"/>
      <c r="D3" s="2165" t="str">
        <f>IF(入力表!B3="","",入力表!B3)</f>
        <v/>
      </c>
      <c r="E3" s="2165"/>
      <c r="F3" s="2165"/>
      <c r="G3" s="2165"/>
      <c r="H3" s="2165"/>
      <c r="I3" s="2165"/>
      <c r="J3" s="610"/>
      <c r="K3" s="2166" t="s">
        <v>1192</v>
      </c>
      <c r="L3" s="2166"/>
      <c r="M3" s="2166"/>
      <c r="S3" s="608"/>
      <c r="T3" s="608"/>
      <c r="U3" s="609"/>
      <c r="V3" s="2160"/>
      <c r="W3" s="2163"/>
      <c r="X3" s="2164"/>
      <c r="Z3" s="2315" t="s">
        <v>606</v>
      </c>
      <c r="AA3" s="2315"/>
      <c r="AB3"/>
      <c r="AC3"/>
      <c r="AD3"/>
      <c r="AE3"/>
    </row>
    <row r="4" spans="1:31" ht="24" customHeight="1">
      <c r="A4" s="2167" t="s">
        <v>1193</v>
      </c>
      <c r="B4" s="2167"/>
      <c r="C4" s="2167"/>
      <c r="D4" s="2168" t="str">
        <f>IF(入力表!B8="","",入力表!B8)</f>
        <v/>
      </c>
      <c r="E4" s="2168"/>
      <c r="F4" s="2168"/>
      <c r="G4" s="2168"/>
      <c r="H4" s="2168"/>
      <c r="I4" s="2168"/>
      <c r="J4" s="611"/>
      <c r="K4" s="2166"/>
      <c r="L4" s="2166"/>
      <c r="M4" s="2166"/>
      <c r="T4" s="612"/>
      <c r="U4" s="612"/>
      <c r="V4" s="616" t="s">
        <v>1194</v>
      </c>
      <c r="W4" s="2170" t="str">
        <f>IF(入力表!D35="","令和　　年　　月　　日",入力表!D35)</f>
        <v>令和　　年　　月　　日</v>
      </c>
      <c r="X4" s="2170"/>
      <c r="Z4" s="2315" t="s">
        <v>1080</v>
      </c>
      <c r="AA4" s="2315"/>
      <c r="AB4"/>
      <c r="AC4"/>
      <c r="AD4"/>
      <c r="AE4"/>
    </row>
    <row r="5" spans="1:31" ht="7.5" customHeight="1">
      <c r="A5" s="613"/>
      <c r="B5" s="613"/>
      <c r="C5" s="613"/>
      <c r="D5" s="613"/>
      <c r="E5" s="613"/>
      <c r="F5" s="613"/>
      <c r="G5" s="613"/>
      <c r="H5" s="614"/>
      <c r="I5" s="614"/>
      <c r="J5" s="615"/>
      <c r="K5" s="2166"/>
      <c r="L5" s="2166"/>
      <c r="M5" s="2166"/>
      <c r="T5" s="612"/>
      <c r="U5" s="612"/>
      <c r="V5" s="616"/>
      <c r="W5" s="611"/>
      <c r="X5" s="611"/>
      <c r="AB5" s="849"/>
      <c r="AC5" s="849"/>
      <c r="AD5" s="849"/>
      <c r="AE5" s="849"/>
    </row>
    <row r="6" spans="1:31" ht="27" customHeight="1">
      <c r="A6" s="617"/>
      <c r="B6" s="617"/>
      <c r="C6" s="617"/>
      <c r="D6" s="617"/>
      <c r="E6" s="617"/>
      <c r="F6" s="617"/>
      <c r="G6" s="617"/>
      <c r="H6" s="617"/>
      <c r="I6" s="617"/>
      <c r="J6" s="617"/>
      <c r="K6" s="2166"/>
      <c r="L6" s="2166"/>
      <c r="M6" s="2166"/>
      <c r="O6" s="618" t="s">
        <v>1195</v>
      </c>
      <c r="P6" s="2169" t="str">
        <f>IF(別記様式2!G4="","",別記様式2!G4)</f>
        <v/>
      </c>
      <c r="Q6" s="2169"/>
      <c r="R6" s="2169"/>
      <c r="S6" s="2169"/>
      <c r="V6" s="618" t="s">
        <v>1196</v>
      </c>
      <c r="W6" s="2169"/>
      <c r="X6" s="2169"/>
    </row>
    <row r="7" spans="1:31" s="611" customFormat="1" ht="18" customHeight="1">
      <c r="A7" s="619"/>
      <c r="B7" s="619"/>
      <c r="C7" s="619"/>
      <c r="D7" s="619"/>
      <c r="E7" s="619"/>
      <c r="F7" s="619"/>
      <c r="G7" s="619"/>
      <c r="H7" s="619"/>
      <c r="I7" s="619"/>
      <c r="J7" s="619"/>
      <c r="K7" s="619"/>
      <c r="L7" s="619"/>
      <c r="M7" s="620"/>
      <c r="N7" s="621"/>
      <c r="O7" s="620"/>
      <c r="P7" s="620"/>
      <c r="Q7" s="620"/>
      <c r="R7" s="620"/>
      <c r="S7" s="620"/>
      <c r="T7" s="620"/>
      <c r="U7" s="620"/>
      <c r="V7" s="621"/>
      <c r="W7" s="620"/>
      <c r="X7" s="620"/>
    </row>
    <row r="8" spans="1:31" s="611" customFormat="1" ht="9" customHeight="1">
      <c r="A8" s="619"/>
      <c r="B8" s="619"/>
      <c r="C8" s="619"/>
      <c r="D8" s="619"/>
      <c r="E8" s="619"/>
      <c r="F8" s="619"/>
      <c r="G8" s="619"/>
      <c r="H8" s="619"/>
      <c r="I8" s="619"/>
      <c r="J8" s="619"/>
      <c r="K8" s="619"/>
      <c r="L8" s="619"/>
      <c r="M8" s="622"/>
      <c r="N8" s="622"/>
      <c r="O8" s="622"/>
      <c r="P8" s="622"/>
      <c r="Q8" s="619"/>
      <c r="R8" s="619"/>
      <c r="S8" s="619"/>
      <c r="T8" s="619"/>
      <c r="U8" s="619"/>
      <c r="V8" s="623"/>
      <c r="W8" s="622"/>
      <c r="X8" s="622"/>
    </row>
    <row r="9" spans="1:31" ht="9.9499999999999993" customHeight="1">
      <c r="A9" s="2171" t="s">
        <v>1197</v>
      </c>
      <c r="B9" s="2174" t="s">
        <v>1198</v>
      </c>
      <c r="C9" s="2175"/>
      <c r="D9" s="2175"/>
      <c r="E9" s="2176"/>
      <c r="F9" s="2180" t="s">
        <v>1199</v>
      </c>
      <c r="G9" s="2181"/>
      <c r="H9" s="2182"/>
      <c r="I9" s="2189" t="s">
        <v>705</v>
      </c>
      <c r="J9" s="2174" t="s">
        <v>1200</v>
      </c>
      <c r="K9" s="2175"/>
      <c r="L9" s="2176"/>
      <c r="M9" s="2195" t="s">
        <v>1201</v>
      </c>
      <c r="N9" s="2196"/>
      <c r="O9" s="2199" t="s">
        <v>1202</v>
      </c>
      <c r="P9" s="2201" t="s">
        <v>1203</v>
      </c>
      <c r="Q9" s="2175"/>
      <c r="R9" s="2175"/>
      <c r="S9" s="2175"/>
      <c r="T9" s="2175"/>
      <c r="U9" s="2175"/>
      <c r="V9" s="2176"/>
      <c r="W9" s="2203" t="s">
        <v>1204</v>
      </c>
      <c r="X9" s="2204"/>
    </row>
    <row r="10" spans="1:31" ht="9.9499999999999993" customHeight="1">
      <c r="A10" s="2172"/>
      <c r="B10" s="2177"/>
      <c r="C10" s="2178"/>
      <c r="D10" s="2178"/>
      <c r="E10" s="2179"/>
      <c r="F10" s="2183"/>
      <c r="G10" s="2184"/>
      <c r="H10" s="2185"/>
      <c r="I10" s="2190"/>
      <c r="J10" s="2177"/>
      <c r="K10" s="2178"/>
      <c r="L10" s="2179"/>
      <c r="M10" s="2197"/>
      <c r="N10" s="2198"/>
      <c r="O10" s="2200"/>
      <c r="P10" s="2202"/>
      <c r="Q10" s="2178"/>
      <c r="R10" s="2178"/>
      <c r="S10" s="2178"/>
      <c r="T10" s="2178"/>
      <c r="U10" s="2178"/>
      <c r="V10" s="2179"/>
      <c r="W10" s="2205"/>
      <c r="X10" s="2206"/>
    </row>
    <row r="11" spans="1:31" ht="9.9499999999999993" customHeight="1">
      <c r="A11" s="2172"/>
      <c r="B11" s="2207" t="s">
        <v>1205</v>
      </c>
      <c r="C11" s="2208"/>
      <c r="D11" s="2208"/>
      <c r="E11" s="2209"/>
      <c r="F11" s="2183"/>
      <c r="G11" s="2184"/>
      <c r="H11" s="2185"/>
      <c r="I11" s="2190"/>
      <c r="J11" s="2192"/>
      <c r="K11" s="2193"/>
      <c r="L11" s="2194"/>
      <c r="M11" s="2210" t="s">
        <v>1206</v>
      </c>
      <c r="N11" s="2211"/>
      <c r="O11" s="2200"/>
      <c r="P11" s="2197"/>
      <c r="Q11" s="2193"/>
      <c r="R11" s="2193"/>
      <c r="S11" s="2193"/>
      <c r="T11" s="2193"/>
      <c r="U11" s="2193"/>
      <c r="V11" s="2194"/>
      <c r="W11" s="2205"/>
      <c r="X11" s="2206"/>
    </row>
    <row r="12" spans="1:31" ht="9.9499999999999993" customHeight="1">
      <c r="A12" s="2172"/>
      <c r="B12" s="2192"/>
      <c r="C12" s="2193"/>
      <c r="D12" s="2193"/>
      <c r="E12" s="2194"/>
      <c r="F12" s="2183"/>
      <c r="G12" s="2184"/>
      <c r="H12" s="2185"/>
      <c r="I12" s="2190"/>
      <c r="J12" s="2207" t="s">
        <v>1207</v>
      </c>
      <c r="K12" s="2208"/>
      <c r="L12" s="2209"/>
      <c r="M12" s="2197"/>
      <c r="N12" s="2198"/>
      <c r="O12" s="2215" t="s">
        <v>1208</v>
      </c>
      <c r="P12" s="2215" t="s">
        <v>1209</v>
      </c>
      <c r="Q12" s="2207" t="s">
        <v>1210</v>
      </c>
      <c r="R12" s="2208"/>
      <c r="S12" s="2208"/>
      <c r="T12" s="2208"/>
      <c r="U12" s="2209"/>
      <c r="V12" s="2218" t="s">
        <v>1211</v>
      </c>
      <c r="W12" s="2219" t="s">
        <v>1212</v>
      </c>
      <c r="X12" s="2220"/>
    </row>
    <row r="13" spans="1:31" ht="9.9499999999999993" customHeight="1">
      <c r="A13" s="2172"/>
      <c r="B13" s="2177" t="s">
        <v>1213</v>
      </c>
      <c r="C13" s="2178"/>
      <c r="D13" s="2178"/>
      <c r="E13" s="2179"/>
      <c r="F13" s="2183"/>
      <c r="G13" s="2184"/>
      <c r="H13" s="2185"/>
      <c r="I13" s="2190"/>
      <c r="J13" s="2177"/>
      <c r="K13" s="2178"/>
      <c r="L13" s="2179"/>
      <c r="M13" s="2225" t="s">
        <v>1214</v>
      </c>
      <c r="N13" s="2215"/>
      <c r="O13" s="2179"/>
      <c r="P13" s="2216"/>
      <c r="Q13" s="2177"/>
      <c r="R13" s="2178"/>
      <c r="S13" s="2178"/>
      <c r="T13" s="2178"/>
      <c r="U13" s="2179"/>
      <c r="V13" s="2190"/>
      <c r="W13" s="2221"/>
      <c r="X13" s="2222"/>
    </row>
    <row r="14" spans="1:31" ht="15.75" customHeight="1">
      <c r="A14" s="2173"/>
      <c r="B14" s="2212"/>
      <c r="C14" s="2213"/>
      <c r="D14" s="2213"/>
      <c r="E14" s="2214"/>
      <c r="F14" s="2186"/>
      <c r="G14" s="2187"/>
      <c r="H14" s="2188"/>
      <c r="I14" s="2191"/>
      <c r="J14" s="2212"/>
      <c r="K14" s="2213"/>
      <c r="L14" s="2214"/>
      <c r="M14" s="2226"/>
      <c r="N14" s="2217"/>
      <c r="O14" s="2214"/>
      <c r="P14" s="2217"/>
      <c r="Q14" s="2212"/>
      <c r="R14" s="2213"/>
      <c r="S14" s="2213"/>
      <c r="T14" s="2213"/>
      <c r="U14" s="2214"/>
      <c r="V14" s="2191"/>
      <c r="W14" s="2223"/>
      <c r="X14" s="2224"/>
    </row>
    <row r="15" spans="1:31" ht="9.9499999999999993" customHeight="1">
      <c r="A15" s="2227"/>
      <c r="B15" s="2230"/>
      <c r="C15" s="2231"/>
      <c r="D15" s="2231"/>
      <c r="E15" s="2232"/>
      <c r="F15" s="2236"/>
      <c r="G15" s="2237"/>
      <c r="H15" s="2238"/>
      <c r="I15" s="2189"/>
      <c r="J15" s="2236" t="s">
        <v>1215</v>
      </c>
      <c r="K15" s="2237"/>
      <c r="L15" s="2238"/>
      <c r="M15" s="2248"/>
      <c r="N15" s="2250"/>
      <c r="O15" s="2291"/>
      <c r="P15" s="2252"/>
      <c r="Q15" s="2294"/>
      <c r="R15" s="2295"/>
      <c r="S15" s="2295"/>
      <c r="T15" s="2295"/>
      <c r="U15" s="2296"/>
      <c r="V15" s="2270"/>
      <c r="W15" s="2273" t="s">
        <v>1215</v>
      </c>
      <c r="X15" s="2274"/>
    </row>
    <row r="16" spans="1:31" ht="9.9499999999999993" customHeight="1">
      <c r="A16" s="2228"/>
      <c r="B16" s="2233"/>
      <c r="C16" s="2234"/>
      <c r="D16" s="2234"/>
      <c r="E16" s="2235"/>
      <c r="F16" s="2239"/>
      <c r="G16" s="2240"/>
      <c r="H16" s="2241"/>
      <c r="I16" s="2190"/>
      <c r="J16" s="2239"/>
      <c r="K16" s="2240"/>
      <c r="L16" s="2241"/>
      <c r="M16" s="2249"/>
      <c r="N16" s="2251"/>
      <c r="O16" s="2292"/>
      <c r="P16" s="2293"/>
      <c r="Q16" s="2297"/>
      <c r="R16" s="2298"/>
      <c r="S16" s="2298"/>
      <c r="T16" s="2298"/>
      <c r="U16" s="2299"/>
      <c r="V16" s="2271"/>
      <c r="W16" s="2256"/>
      <c r="X16" s="2257"/>
    </row>
    <row r="17" spans="1:24" ht="9.9499999999999993" customHeight="1">
      <c r="A17" s="2228"/>
      <c r="B17" s="2260"/>
      <c r="C17" s="2261"/>
      <c r="D17" s="2261"/>
      <c r="E17" s="2262"/>
      <c r="F17" s="2239"/>
      <c r="G17" s="2240"/>
      <c r="H17" s="2241"/>
      <c r="I17" s="2190"/>
      <c r="J17" s="2245"/>
      <c r="K17" s="2246"/>
      <c r="L17" s="2247"/>
      <c r="M17" s="2306"/>
      <c r="N17" s="2278"/>
      <c r="O17" s="2292"/>
      <c r="P17" s="2293"/>
      <c r="Q17" s="2297"/>
      <c r="R17" s="2298"/>
      <c r="S17" s="2298"/>
      <c r="T17" s="2298"/>
      <c r="U17" s="2299"/>
      <c r="V17" s="2271"/>
      <c r="W17" s="2256"/>
      <c r="X17" s="2257"/>
    </row>
    <row r="18" spans="1:24" ht="9.9499999999999993" customHeight="1">
      <c r="A18" s="2228"/>
      <c r="B18" s="2303"/>
      <c r="C18" s="2304"/>
      <c r="D18" s="2304"/>
      <c r="E18" s="2305"/>
      <c r="F18" s="2239"/>
      <c r="G18" s="2240"/>
      <c r="H18" s="2241"/>
      <c r="I18" s="2190"/>
      <c r="J18" s="2280" t="s">
        <v>1216</v>
      </c>
      <c r="K18" s="2281"/>
      <c r="L18" s="2282"/>
      <c r="M18" s="2249"/>
      <c r="N18" s="2279"/>
      <c r="O18" s="2283"/>
      <c r="P18" s="2293"/>
      <c r="Q18" s="2297"/>
      <c r="R18" s="2298"/>
      <c r="S18" s="2298"/>
      <c r="T18" s="2298"/>
      <c r="U18" s="2299"/>
      <c r="V18" s="2271"/>
      <c r="W18" s="2254" t="s">
        <v>1215</v>
      </c>
      <c r="X18" s="2255"/>
    </row>
    <row r="19" spans="1:24" ht="9.9499999999999993" customHeight="1">
      <c r="A19" s="2228"/>
      <c r="B19" s="2260"/>
      <c r="C19" s="2261"/>
      <c r="D19" s="2261"/>
      <c r="E19" s="2262"/>
      <c r="F19" s="2239"/>
      <c r="G19" s="2240"/>
      <c r="H19" s="2241"/>
      <c r="I19" s="2190"/>
      <c r="J19" s="2239"/>
      <c r="K19" s="2240"/>
      <c r="L19" s="2241"/>
      <c r="M19" s="2266"/>
      <c r="N19" s="2268"/>
      <c r="O19" s="2284"/>
      <c r="P19" s="2293"/>
      <c r="Q19" s="2297"/>
      <c r="R19" s="2298"/>
      <c r="S19" s="2298"/>
      <c r="T19" s="2298"/>
      <c r="U19" s="2299"/>
      <c r="V19" s="2271"/>
      <c r="W19" s="2256"/>
      <c r="X19" s="2257"/>
    </row>
    <row r="20" spans="1:24" ht="9.9499999999999993" customHeight="1">
      <c r="A20" s="2229"/>
      <c r="B20" s="2263"/>
      <c r="C20" s="2264"/>
      <c r="D20" s="2264"/>
      <c r="E20" s="2265"/>
      <c r="F20" s="2242"/>
      <c r="G20" s="2243"/>
      <c r="H20" s="2244"/>
      <c r="I20" s="2191"/>
      <c r="J20" s="2242"/>
      <c r="K20" s="2243"/>
      <c r="L20" s="2244"/>
      <c r="M20" s="2267"/>
      <c r="N20" s="2269"/>
      <c r="O20" s="2285"/>
      <c r="P20" s="2267"/>
      <c r="Q20" s="2300"/>
      <c r="R20" s="2301"/>
      <c r="S20" s="2301"/>
      <c r="T20" s="2301"/>
      <c r="U20" s="2302"/>
      <c r="V20" s="2272"/>
      <c r="W20" s="2258"/>
      <c r="X20" s="2259"/>
    </row>
    <row r="21" spans="1:24" ht="9.9499999999999993" customHeight="1">
      <c r="A21" s="2227"/>
      <c r="B21" s="2230"/>
      <c r="C21" s="2231"/>
      <c r="D21" s="2231"/>
      <c r="E21" s="2232"/>
      <c r="F21" s="2236"/>
      <c r="G21" s="2237"/>
      <c r="H21" s="2238"/>
      <c r="I21" s="2189"/>
      <c r="J21" s="2236" t="s">
        <v>1215</v>
      </c>
      <c r="K21" s="2237"/>
      <c r="L21" s="2238"/>
      <c r="M21" s="2252"/>
      <c r="N21" s="2307"/>
      <c r="O21" s="2308"/>
      <c r="P21" s="2252"/>
      <c r="Q21" s="2294"/>
      <c r="R21" s="2295"/>
      <c r="S21" s="2295"/>
      <c r="T21" s="2295"/>
      <c r="U21" s="2296"/>
      <c r="V21" s="2270"/>
      <c r="W21" s="2273" t="s">
        <v>1215</v>
      </c>
      <c r="X21" s="2274"/>
    </row>
    <row r="22" spans="1:24" ht="9.9499999999999993" customHeight="1">
      <c r="A22" s="2228"/>
      <c r="B22" s="2233"/>
      <c r="C22" s="2234"/>
      <c r="D22" s="2234"/>
      <c r="E22" s="2235"/>
      <c r="F22" s="2239"/>
      <c r="G22" s="2240"/>
      <c r="H22" s="2241"/>
      <c r="I22" s="2190"/>
      <c r="J22" s="2239"/>
      <c r="K22" s="2240"/>
      <c r="L22" s="2241"/>
      <c r="M22" s="2253"/>
      <c r="N22" s="2279"/>
      <c r="O22" s="2284"/>
      <c r="P22" s="2293"/>
      <c r="Q22" s="2297"/>
      <c r="R22" s="2298"/>
      <c r="S22" s="2298"/>
      <c r="T22" s="2298"/>
      <c r="U22" s="2299"/>
      <c r="V22" s="2271"/>
      <c r="W22" s="2256"/>
      <c r="X22" s="2257"/>
    </row>
    <row r="23" spans="1:24" ht="9.9499999999999993" customHeight="1">
      <c r="A23" s="2228"/>
      <c r="B23" s="2275"/>
      <c r="C23" s="2276"/>
      <c r="D23" s="2276"/>
      <c r="E23" s="2277"/>
      <c r="F23" s="2239"/>
      <c r="G23" s="2240"/>
      <c r="H23" s="2241"/>
      <c r="I23" s="2190"/>
      <c r="J23" s="2245"/>
      <c r="K23" s="2246"/>
      <c r="L23" s="2247"/>
      <c r="M23" s="2266"/>
      <c r="N23" s="2278"/>
      <c r="O23" s="2284"/>
      <c r="P23" s="2293"/>
      <c r="Q23" s="2297"/>
      <c r="R23" s="2298"/>
      <c r="S23" s="2298"/>
      <c r="T23" s="2298"/>
      <c r="U23" s="2299"/>
      <c r="V23" s="2271"/>
      <c r="W23" s="2256"/>
      <c r="X23" s="2257"/>
    </row>
    <row r="24" spans="1:24" ht="9.9499999999999993" customHeight="1">
      <c r="A24" s="2228"/>
      <c r="B24" s="2233"/>
      <c r="C24" s="2234"/>
      <c r="D24" s="2234"/>
      <c r="E24" s="2235"/>
      <c r="F24" s="2239"/>
      <c r="G24" s="2240"/>
      <c r="H24" s="2241"/>
      <c r="I24" s="2190"/>
      <c r="J24" s="2280" t="s">
        <v>1216</v>
      </c>
      <c r="K24" s="2281"/>
      <c r="L24" s="2282"/>
      <c r="M24" s="2253"/>
      <c r="N24" s="2279"/>
      <c r="O24" s="2283"/>
      <c r="P24" s="2293"/>
      <c r="Q24" s="2297"/>
      <c r="R24" s="2298"/>
      <c r="S24" s="2298"/>
      <c r="T24" s="2298"/>
      <c r="U24" s="2299"/>
      <c r="V24" s="2271"/>
      <c r="W24" s="2254" t="s">
        <v>1215</v>
      </c>
      <c r="X24" s="2255"/>
    </row>
    <row r="25" spans="1:24" ht="9.9499999999999993" customHeight="1">
      <c r="A25" s="2228"/>
      <c r="B25" s="2275"/>
      <c r="C25" s="2276"/>
      <c r="D25" s="2276"/>
      <c r="E25" s="2277"/>
      <c r="F25" s="2239"/>
      <c r="G25" s="2240"/>
      <c r="H25" s="2241"/>
      <c r="I25" s="2190"/>
      <c r="J25" s="2239"/>
      <c r="K25" s="2240"/>
      <c r="L25" s="2241"/>
      <c r="M25" s="2266"/>
      <c r="N25" s="2289"/>
      <c r="O25" s="2284"/>
      <c r="P25" s="2293"/>
      <c r="Q25" s="2297"/>
      <c r="R25" s="2298"/>
      <c r="S25" s="2298"/>
      <c r="T25" s="2298"/>
      <c r="U25" s="2299"/>
      <c r="V25" s="2271"/>
      <c r="W25" s="2256"/>
      <c r="X25" s="2257"/>
    </row>
    <row r="26" spans="1:24" ht="9.9499999999999993" customHeight="1">
      <c r="A26" s="2229"/>
      <c r="B26" s="2286"/>
      <c r="C26" s="2287"/>
      <c r="D26" s="2287"/>
      <c r="E26" s="2288"/>
      <c r="F26" s="2242"/>
      <c r="G26" s="2243"/>
      <c r="H26" s="2244"/>
      <c r="I26" s="2191"/>
      <c r="J26" s="2242"/>
      <c r="K26" s="2243"/>
      <c r="L26" s="2244"/>
      <c r="M26" s="2267"/>
      <c r="N26" s="2290"/>
      <c r="O26" s="2285"/>
      <c r="P26" s="2267"/>
      <c r="Q26" s="2300"/>
      <c r="R26" s="2301"/>
      <c r="S26" s="2301"/>
      <c r="T26" s="2301"/>
      <c r="U26" s="2302"/>
      <c r="V26" s="2272"/>
      <c r="W26" s="2258"/>
      <c r="X26" s="2259"/>
    </row>
    <row r="27" spans="1:24" ht="9.9499999999999993" customHeight="1">
      <c r="A27" s="2227"/>
      <c r="B27" s="2230"/>
      <c r="C27" s="2231"/>
      <c r="D27" s="2231"/>
      <c r="E27" s="2232"/>
      <c r="F27" s="2236"/>
      <c r="G27" s="2237"/>
      <c r="H27" s="2238"/>
      <c r="I27" s="2189"/>
      <c r="J27" s="2236" t="s">
        <v>1215</v>
      </c>
      <c r="K27" s="2237"/>
      <c r="L27" s="2238"/>
      <c r="M27" s="2252"/>
      <c r="N27" s="2307"/>
      <c r="O27" s="2308"/>
      <c r="P27" s="2252"/>
      <c r="Q27" s="2294"/>
      <c r="R27" s="2295"/>
      <c r="S27" s="2295"/>
      <c r="T27" s="2295"/>
      <c r="U27" s="2296"/>
      <c r="V27" s="2270"/>
      <c r="W27" s="2273" t="s">
        <v>1215</v>
      </c>
      <c r="X27" s="2274"/>
    </row>
    <row r="28" spans="1:24" ht="9.9499999999999993" customHeight="1">
      <c r="A28" s="2228"/>
      <c r="B28" s="2233"/>
      <c r="C28" s="2234"/>
      <c r="D28" s="2234"/>
      <c r="E28" s="2235"/>
      <c r="F28" s="2239"/>
      <c r="G28" s="2240"/>
      <c r="H28" s="2241"/>
      <c r="I28" s="2190"/>
      <c r="J28" s="2239"/>
      <c r="K28" s="2240"/>
      <c r="L28" s="2241"/>
      <c r="M28" s="2253"/>
      <c r="N28" s="2279"/>
      <c r="O28" s="2284"/>
      <c r="P28" s="2293"/>
      <c r="Q28" s="2297"/>
      <c r="R28" s="2298"/>
      <c r="S28" s="2298"/>
      <c r="T28" s="2298"/>
      <c r="U28" s="2299"/>
      <c r="V28" s="2271"/>
      <c r="W28" s="2256"/>
      <c r="X28" s="2257"/>
    </row>
    <row r="29" spans="1:24" ht="9.9499999999999993" customHeight="1">
      <c r="A29" s="2228"/>
      <c r="B29" s="2275"/>
      <c r="C29" s="2276"/>
      <c r="D29" s="2276"/>
      <c r="E29" s="2277"/>
      <c r="F29" s="2239"/>
      <c r="G29" s="2240"/>
      <c r="H29" s="2241"/>
      <c r="I29" s="2190"/>
      <c r="J29" s="2245"/>
      <c r="K29" s="2246"/>
      <c r="L29" s="2247"/>
      <c r="M29" s="2266"/>
      <c r="N29" s="2278"/>
      <c r="O29" s="2309"/>
      <c r="P29" s="2293"/>
      <c r="Q29" s="2297"/>
      <c r="R29" s="2298"/>
      <c r="S29" s="2298"/>
      <c r="T29" s="2298"/>
      <c r="U29" s="2299"/>
      <c r="V29" s="2271"/>
      <c r="W29" s="2310"/>
      <c r="X29" s="2311"/>
    </row>
    <row r="30" spans="1:24" ht="9.9499999999999993" customHeight="1">
      <c r="A30" s="2228"/>
      <c r="B30" s="2233"/>
      <c r="C30" s="2234"/>
      <c r="D30" s="2234"/>
      <c r="E30" s="2235"/>
      <c r="F30" s="2239"/>
      <c r="G30" s="2240"/>
      <c r="H30" s="2241"/>
      <c r="I30" s="2190"/>
      <c r="J30" s="2280" t="s">
        <v>1216</v>
      </c>
      <c r="K30" s="2281"/>
      <c r="L30" s="2282"/>
      <c r="M30" s="2253"/>
      <c r="N30" s="2279"/>
      <c r="O30" s="2283"/>
      <c r="P30" s="2293"/>
      <c r="Q30" s="2297"/>
      <c r="R30" s="2298"/>
      <c r="S30" s="2298"/>
      <c r="T30" s="2298"/>
      <c r="U30" s="2299"/>
      <c r="V30" s="2271"/>
      <c r="W30" s="2254" t="s">
        <v>1215</v>
      </c>
      <c r="X30" s="2255"/>
    </row>
    <row r="31" spans="1:24" ht="9.9499999999999993" customHeight="1">
      <c r="A31" s="2228"/>
      <c r="B31" s="2275"/>
      <c r="C31" s="2276"/>
      <c r="D31" s="2276"/>
      <c r="E31" s="2277"/>
      <c r="F31" s="2239"/>
      <c r="G31" s="2240"/>
      <c r="H31" s="2241"/>
      <c r="I31" s="2190"/>
      <c r="J31" s="2239"/>
      <c r="K31" s="2240"/>
      <c r="L31" s="2241"/>
      <c r="M31" s="2266"/>
      <c r="N31" s="2289"/>
      <c r="O31" s="2284"/>
      <c r="P31" s="2293"/>
      <c r="Q31" s="2297"/>
      <c r="R31" s="2298"/>
      <c r="S31" s="2298"/>
      <c r="T31" s="2298"/>
      <c r="U31" s="2299"/>
      <c r="V31" s="2271"/>
      <c r="W31" s="2256"/>
      <c r="X31" s="2257"/>
    </row>
    <row r="32" spans="1:24" ht="9.9499999999999993" customHeight="1">
      <c r="A32" s="2229"/>
      <c r="B32" s="2286"/>
      <c r="C32" s="2287"/>
      <c r="D32" s="2287"/>
      <c r="E32" s="2288"/>
      <c r="F32" s="2242"/>
      <c r="G32" s="2243"/>
      <c r="H32" s="2244"/>
      <c r="I32" s="2191"/>
      <c r="J32" s="2242"/>
      <c r="K32" s="2243"/>
      <c r="L32" s="2244"/>
      <c r="M32" s="2267"/>
      <c r="N32" s="2290"/>
      <c r="O32" s="2285"/>
      <c r="P32" s="2267"/>
      <c r="Q32" s="2300"/>
      <c r="R32" s="2301"/>
      <c r="S32" s="2301"/>
      <c r="T32" s="2301"/>
      <c r="U32" s="2302"/>
      <c r="V32" s="2272"/>
      <c r="W32" s="2258"/>
      <c r="X32" s="2259"/>
    </row>
    <row r="33" spans="1:24" ht="9.9499999999999993" customHeight="1">
      <c r="A33" s="2227"/>
      <c r="B33" s="2230"/>
      <c r="C33" s="2231"/>
      <c r="D33" s="2231"/>
      <c r="E33" s="2232"/>
      <c r="F33" s="2236"/>
      <c r="G33" s="2237"/>
      <c r="H33" s="2238"/>
      <c r="I33" s="2189"/>
      <c r="J33" s="2236" t="s">
        <v>1215</v>
      </c>
      <c r="K33" s="2237"/>
      <c r="L33" s="2238"/>
      <c r="M33" s="2252"/>
      <c r="N33" s="2307"/>
      <c r="O33" s="2308"/>
      <c r="P33" s="2252"/>
      <c r="Q33" s="2294"/>
      <c r="R33" s="2295"/>
      <c r="S33" s="2295"/>
      <c r="T33" s="2295"/>
      <c r="U33" s="2296"/>
      <c r="V33" s="2270"/>
      <c r="W33" s="2273" t="s">
        <v>1215</v>
      </c>
      <c r="X33" s="2274"/>
    </row>
    <row r="34" spans="1:24" ht="9.9499999999999993" customHeight="1">
      <c r="A34" s="2228"/>
      <c r="B34" s="2233"/>
      <c r="C34" s="2234"/>
      <c r="D34" s="2234"/>
      <c r="E34" s="2235"/>
      <c r="F34" s="2239"/>
      <c r="G34" s="2240"/>
      <c r="H34" s="2241"/>
      <c r="I34" s="2190"/>
      <c r="J34" s="2239"/>
      <c r="K34" s="2240"/>
      <c r="L34" s="2241"/>
      <c r="M34" s="2253"/>
      <c r="N34" s="2279"/>
      <c r="O34" s="2284"/>
      <c r="P34" s="2293"/>
      <c r="Q34" s="2297"/>
      <c r="R34" s="2298"/>
      <c r="S34" s="2298"/>
      <c r="T34" s="2298"/>
      <c r="U34" s="2299"/>
      <c r="V34" s="2271"/>
      <c r="W34" s="2256"/>
      <c r="X34" s="2257"/>
    </row>
    <row r="35" spans="1:24" ht="9.9499999999999993" customHeight="1">
      <c r="A35" s="2228"/>
      <c r="B35" s="2275"/>
      <c r="C35" s="2276"/>
      <c r="D35" s="2276"/>
      <c r="E35" s="2277"/>
      <c r="F35" s="2239"/>
      <c r="G35" s="2240"/>
      <c r="H35" s="2241"/>
      <c r="I35" s="2190"/>
      <c r="J35" s="2245"/>
      <c r="K35" s="2246"/>
      <c r="L35" s="2247"/>
      <c r="M35" s="2266"/>
      <c r="N35" s="2278"/>
      <c r="O35" s="2284"/>
      <c r="P35" s="2293"/>
      <c r="Q35" s="2297"/>
      <c r="R35" s="2298"/>
      <c r="S35" s="2298"/>
      <c r="T35" s="2298"/>
      <c r="U35" s="2299"/>
      <c r="V35" s="2271"/>
      <c r="W35" s="2256"/>
      <c r="X35" s="2257"/>
    </row>
    <row r="36" spans="1:24" ht="9.9499999999999993" customHeight="1">
      <c r="A36" s="2228"/>
      <c r="B36" s="2233"/>
      <c r="C36" s="2234"/>
      <c r="D36" s="2234"/>
      <c r="E36" s="2235"/>
      <c r="F36" s="2239"/>
      <c r="G36" s="2240"/>
      <c r="H36" s="2241"/>
      <c r="I36" s="2190"/>
      <c r="J36" s="2280" t="s">
        <v>1216</v>
      </c>
      <c r="K36" s="2281"/>
      <c r="L36" s="2282"/>
      <c r="M36" s="2253"/>
      <c r="N36" s="2279"/>
      <c r="O36" s="2283"/>
      <c r="P36" s="2293"/>
      <c r="Q36" s="2297"/>
      <c r="R36" s="2298"/>
      <c r="S36" s="2298"/>
      <c r="T36" s="2298"/>
      <c r="U36" s="2299"/>
      <c r="V36" s="2271"/>
      <c r="W36" s="2254" t="s">
        <v>1215</v>
      </c>
      <c r="X36" s="2255"/>
    </row>
    <row r="37" spans="1:24" ht="9.9499999999999993" customHeight="1">
      <c r="A37" s="2228"/>
      <c r="B37" s="2275"/>
      <c r="C37" s="2276"/>
      <c r="D37" s="2276"/>
      <c r="E37" s="2277"/>
      <c r="F37" s="2239"/>
      <c r="G37" s="2240"/>
      <c r="H37" s="2241"/>
      <c r="I37" s="2190"/>
      <c r="J37" s="2239"/>
      <c r="K37" s="2240"/>
      <c r="L37" s="2241"/>
      <c r="M37" s="2266"/>
      <c r="N37" s="2289"/>
      <c r="O37" s="2284"/>
      <c r="P37" s="2293"/>
      <c r="Q37" s="2297"/>
      <c r="R37" s="2298"/>
      <c r="S37" s="2298"/>
      <c r="T37" s="2298"/>
      <c r="U37" s="2299"/>
      <c r="V37" s="2271"/>
      <c r="W37" s="2256"/>
      <c r="X37" s="2257"/>
    </row>
    <row r="38" spans="1:24" ht="9.9499999999999993" customHeight="1">
      <c r="A38" s="2229"/>
      <c r="B38" s="2286"/>
      <c r="C38" s="2287"/>
      <c r="D38" s="2287"/>
      <c r="E38" s="2288"/>
      <c r="F38" s="2242"/>
      <c r="G38" s="2243"/>
      <c r="H38" s="2244"/>
      <c r="I38" s="2191"/>
      <c r="J38" s="2242"/>
      <c r="K38" s="2243"/>
      <c r="L38" s="2244"/>
      <c r="M38" s="2267"/>
      <c r="N38" s="2290"/>
      <c r="O38" s="2285"/>
      <c r="P38" s="2267"/>
      <c r="Q38" s="2300"/>
      <c r="R38" s="2301"/>
      <c r="S38" s="2301"/>
      <c r="T38" s="2301"/>
      <c r="U38" s="2302"/>
      <c r="V38" s="2272"/>
      <c r="W38" s="2258"/>
      <c r="X38" s="2259"/>
    </row>
    <row r="39" spans="1:24" ht="9.9499999999999993" customHeight="1">
      <c r="A39" s="2227"/>
      <c r="B39" s="2230"/>
      <c r="C39" s="2231"/>
      <c r="D39" s="2231"/>
      <c r="E39" s="2232"/>
      <c r="F39" s="2236"/>
      <c r="G39" s="2237"/>
      <c r="H39" s="2238"/>
      <c r="I39" s="2189"/>
      <c r="J39" s="2236" t="s">
        <v>1215</v>
      </c>
      <c r="K39" s="2237"/>
      <c r="L39" s="2238"/>
      <c r="M39" s="2252"/>
      <c r="N39" s="2307"/>
      <c r="O39" s="2308"/>
      <c r="P39" s="2252"/>
      <c r="Q39" s="2294"/>
      <c r="R39" s="2295"/>
      <c r="S39" s="2295"/>
      <c r="T39" s="2295"/>
      <c r="U39" s="2296"/>
      <c r="V39" s="2270"/>
      <c r="W39" s="2273" t="s">
        <v>1215</v>
      </c>
      <c r="X39" s="2274"/>
    </row>
    <row r="40" spans="1:24" ht="9.9499999999999993" customHeight="1">
      <c r="A40" s="2228"/>
      <c r="B40" s="2233"/>
      <c r="C40" s="2234"/>
      <c r="D40" s="2234"/>
      <c r="E40" s="2235"/>
      <c r="F40" s="2239"/>
      <c r="G40" s="2240"/>
      <c r="H40" s="2241"/>
      <c r="I40" s="2190"/>
      <c r="J40" s="2239"/>
      <c r="K40" s="2240"/>
      <c r="L40" s="2241"/>
      <c r="M40" s="2253"/>
      <c r="N40" s="2279"/>
      <c r="O40" s="2284"/>
      <c r="P40" s="2293"/>
      <c r="Q40" s="2297"/>
      <c r="R40" s="2298"/>
      <c r="S40" s="2298"/>
      <c r="T40" s="2298"/>
      <c r="U40" s="2299"/>
      <c r="V40" s="2271"/>
      <c r="W40" s="2256"/>
      <c r="X40" s="2257"/>
    </row>
    <row r="41" spans="1:24" ht="9.9499999999999993" customHeight="1">
      <c r="A41" s="2228"/>
      <c r="B41" s="2275"/>
      <c r="C41" s="2276"/>
      <c r="D41" s="2276"/>
      <c r="E41" s="2277"/>
      <c r="F41" s="2239"/>
      <c r="G41" s="2240"/>
      <c r="H41" s="2241"/>
      <c r="I41" s="2190"/>
      <c r="J41" s="2245"/>
      <c r="K41" s="2246"/>
      <c r="L41" s="2247"/>
      <c r="M41" s="2266"/>
      <c r="N41" s="2278"/>
      <c r="O41" s="2309"/>
      <c r="P41" s="2293"/>
      <c r="Q41" s="2297"/>
      <c r="R41" s="2298"/>
      <c r="S41" s="2298"/>
      <c r="T41" s="2298"/>
      <c r="U41" s="2299"/>
      <c r="V41" s="2271"/>
      <c r="W41" s="2256"/>
      <c r="X41" s="2257"/>
    </row>
    <row r="42" spans="1:24" ht="9.9499999999999993" customHeight="1">
      <c r="A42" s="2228"/>
      <c r="B42" s="2233"/>
      <c r="C42" s="2234"/>
      <c r="D42" s="2234"/>
      <c r="E42" s="2235"/>
      <c r="F42" s="2239"/>
      <c r="G42" s="2240"/>
      <c r="H42" s="2241"/>
      <c r="I42" s="2190"/>
      <c r="J42" s="2280" t="s">
        <v>1216</v>
      </c>
      <c r="K42" s="2281"/>
      <c r="L42" s="2282"/>
      <c r="M42" s="2253"/>
      <c r="N42" s="2279"/>
      <c r="O42" s="2283"/>
      <c r="P42" s="2293"/>
      <c r="Q42" s="2297"/>
      <c r="R42" s="2298"/>
      <c r="S42" s="2298"/>
      <c r="T42" s="2298"/>
      <c r="U42" s="2299"/>
      <c r="V42" s="2271"/>
      <c r="W42" s="2254" t="s">
        <v>1215</v>
      </c>
      <c r="X42" s="2255"/>
    </row>
    <row r="43" spans="1:24" ht="9.9499999999999993" customHeight="1">
      <c r="A43" s="2228"/>
      <c r="B43" s="2275"/>
      <c r="C43" s="2276"/>
      <c r="D43" s="2276"/>
      <c r="E43" s="2277"/>
      <c r="F43" s="2239"/>
      <c r="G43" s="2240"/>
      <c r="H43" s="2241"/>
      <c r="I43" s="2190"/>
      <c r="J43" s="2239"/>
      <c r="K43" s="2240"/>
      <c r="L43" s="2241"/>
      <c r="M43" s="2266"/>
      <c r="N43" s="2289"/>
      <c r="O43" s="2284"/>
      <c r="P43" s="2293"/>
      <c r="Q43" s="2297"/>
      <c r="R43" s="2298"/>
      <c r="S43" s="2298"/>
      <c r="T43" s="2298"/>
      <c r="U43" s="2299"/>
      <c r="V43" s="2271"/>
      <c r="W43" s="2256"/>
      <c r="X43" s="2257"/>
    </row>
    <row r="44" spans="1:24" ht="9.9499999999999993" customHeight="1">
      <c r="A44" s="2229"/>
      <c r="B44" s="2286"/>
      <c r="C44" s="2287"/>
      <c r="D44" s="2287"/>
      <c r="E44" s="2288"/>
      <c r="F44" s="2242"/>
      <c r="G44" s="2243"/>
      <c r="H44" s="2244"/>
      <c r="I44" s="2191"/>
      <c r="J44" s="2242"/>
      <c r="K44" s="2243"/>
      <c r="L44" s="2244"/>
      <c r="M44" s="2267"/>
      <c r="N44" s="2290"/>
      <c r="O44" s="2285"/>
      <c r="P44" s="2267"/>
      <c r="Q44" s="2300"/>
      <c r="R44" s="2301"/>
      <c r="S44" s="2301"/>
      <c r="T44" s="2301"/>
      <c r="U44" s="2302"/>
      <c r="V44" s="2272"/>
      <c r="W44" s="2258"/>
      <c r="X44" s="2259"/>
    </row>
    <row r="45" spans="1:24" ht="9.9499999999999993" customHeight="1">
      <c r="A45" s="2227"/>
      <c r="B45" s="2230"/>
      <c r="C45" s="2231"/>
      <c r="D45" s="2231"/>
      <c r="E45" s="2232"/>
      <c r="F45" s="2236"/>
      <c r="G45" s="2237"/>
      <c r="H45" s="2238"/>
      <c r="I45" s="2189"/>
      <c r="J45" s="2236" t="s">
        <v>1215</v>
      </c>
      <c r="K45" s="2237"/>
      <c r="L45" s="2238"/>
      <c r="M45" s="2252"/>
      <c r="N45" s="2307"/>
      <c r="O45" s="2308"/>
      <c r="P45" s="2252"/>
      <c r="Q45" s="2294"/>
      <c r="R45" s="2295"/>
      <c r="S45" s="2295"/>
      <c r="T45" s="2295"/>
      <c r="U45" s="2296"/>
      <c r="V45" s="2270"/>
      <c r="W45" s="2273" t="s">
        <v>1215</v>
      </c>
      <c r="X45" s="2274"/>
    </row>
    <row r="46" spans="1:24" ht="9.9499999999999993" customHeight="1">
      <c r="A46" s="2228"/>
      <c r="B46" s="2233"/>
      <c r="C46" s="2234"/>
      <c r="D46" s="2234"/>
      <c r="E46" s="2235"/>
      <c r="F46" s="2239"/>
      <c r="G46" s="2240"/>
      <c r="H46" s="2241"/>
      <c r="I46" s="2190"/>
      <c r="J46" s="2239"/>
      <c r="K46" s="2240"/>
      <c r="L46" s="2241"/>
      <c r="M46" s="2253"/>
      <c r="N46" s="2279"/>
      <c r="O46" s="2284"/>
      <c r="P46" s="2293"/>
      <c r="Q46" s="2297"/>
      <c r="R46" s="2298"/>
      <c r="S46" s="2298"/>
      <c r="T46" s="2298"/>
      <c r="U46" s="2299"/>
      <c r="V46" s="2271"/>
      <c r="W46" s="2256"/>
      <c r="X46" s="2257"/>
    </row>
    <row r="47" spans="1:24" ht="9.9499999999999993" customHeight="1">
      <c r="A47" s="2228"/>
      <c r="B47" s="2275"/>
      <c r="C47" s="2276"/>
      <c r="D47" s="2276"/>
      <c r="E47" s="2277"/>
      <c r="F47" s="2239"/>
      <c r="G47" s="2240"/>
      <c r="H47" s="2241"/>
      <c r="I47" s="2190"/>
      <c r="J47" s="2245"/>
      <c r="K47" s="2246"/>
      <c r="L47" s="2247"/>
      <c r="M47" s="2266"/>
      <c r="N47" s="2278"/>
      <c r="O47" s="2309"/>
      <c r="P47" s="2293"/>
      <c r="Q47" s="2297"/>
      <c r="R47" s="2298"/>
      <c r="S47" s="2298"/>
      <c r="T47" s="2298"/>
      <c r="U47" s="2299"/>
      <c r="V47" s="2271"/>
      <c r="W47" s="2256"/>
      <c r="X47" s="2257"/>
    </row>
    <row r="48" spans="1:24" ht="9.9499999999999993" customHeight="1">
      <c r="A48" s="2228"/>
      <c r="B48" s="2233"/>
      <c r="C48" s="2234"/>
      <c r="D48" s="2234"/>
      <c r="E48" s="2235"/>
      <c r="F48" s="2239"/>
      <c r="G48" s="2240"/>
      <c r="H48" s="2241"/>
      <c r="I48" s="2190"/>
      <c r="J48" s="2280" t="s">
        <v>1216</v>
      </c>
      <c r="K48" s="2281"/>
      <c r="L48" s="2282"/>
      <c r="M48" s="2253"/>
      <c r="N48" s="2279"/>
      <c r="O48" s="2283"/>
      <c r="P48" s="2293"/>
      <c r="Q48" s="2297"/>
      <c r="R48" s="2298"/>
      <c r="S48" s="2298"/>
      <c r="T48" s="2298"/>
      <c r="U48" s="2299"/>
      <c r="V48" s="2271"/>
      <c r="W48" s="2254" t="s">
        <v>1215</v>
      </c>
      <c r="X48" s="2255"/>
    </row>
    <row r="49" spans="1:25" ht="9.9499999999999993" customHeight="1">
      <c r="A49" s="2228"/>
      <c r="B49" s="2275"/>
      <c r="C49" s="2276"/>
      <c r="D49" s="2276"/>
      <c r="E49" s="2277"/>
      <c r="F49" s="2239"/>
      <c r="G49" s="2240"/>
      <c r="H49" s="2241"/>
      <c r="I49" s="2190"/>
      <c r="J49" s="2239"/>
      <c r="K49" s="2240"/>
      <c r="L49" s="2241"/>
      <c r="M49" s="2266"/>
      <c r="N49" s="2289"/>
      <c r="O49" s="2284"/>
      <c r="P49" s="2293"/>
      <c r="Q49" s="2297"/>
      <c r="R49" s="2298"/>
      <c r="S49" s="2298"/>
      <c r="T49" s="2298"/>
      <c r="U49" s="2299"/>
      <c r="V49" s="2271"/>
      <c r="W49" s="2256"/>
      <c r="X49" s="2257"/>
    </row>
    <row r="50" spans="1:25" ht="9.9499999999999993" customHeight="1">
      <c r="A50" s="2229"/>
      <c r="B50" s="2286"/>
      <c r="C50" s="2287"/>
      <c r="D50" s="2287"/>
      <c r="E50" s="2288"/>
      <c r="F50" s="2242"/>
      <c r="G50" s="2243"/>
      <c r="H50" s="2244"/>
      <c r="I50" s="2191"/>
      <c r="J50" s="2242"/>
      <c r="K50" s="2243"/>
      <c r="L50" s="2244"/>
      <c r="M50" s="2267"/>
      <c r="N50" s="2290"/>
      <c r="O50" s="2285"/>
      <c r="P50" s="2267"/>
      <c r="Q50" s="2300"/>
      <c r="R50" s="2301"/>
      <c r="S50" s="2301"/>
      <c r="T50" s="2301"/>
      <c r="U50" s="2302"/>
      <c r="V50" s="2272"/>
      <c r="W50" s="2258"/>
      <c r="X50" s="2259"/>
    </row>
    <row r="51" spans="1:25" ht="9.9499999999999993" customHeight="1">
      <c r="A51" s="2227"/>
      <c r="B51" s="2230"/>
      <c r="C51" s="2231"/>
      <c r="D51" s="2231"/>
      <c r="E51" s="2232"/>
      <c r="F51" s="2236"/>
      <c r="G51" s="2237"/>
      <c r="H51" s="2238"/>
      <c r="I51" s="2189"/>
      <c r="J51" s="2236" t="s">
        <v>1215</v>
      </c>
      <c r="K51" s="2237"/>
      <c r="L51" s="2238"/>
      <c r="M51" s="2252"/>
      <c r="N51" s="2307"/>
      <c r="O51" s="2308"/>
      <c r="P51" s="2252"/>
      <c r="Q51" s="2294"/>
      <c r="R51" s="2295"/>
      <c r="S51" s="2295"/>
      <c r="T51" s="2295"/>
      <c r="U51" s="2296"/>
      <c r="V51" s="2270"/>
      <c r="W51" s="2273" t="s">
        <v>1215</v>
      </c>
      <c r="X51" s="2274"/>
    </row>
    <row r="52" spans="1:25" ht="9.9499999999999993" customHeight="1">
      <c r="A52" s="2228"/>
      <c r="B52" s="2233"/>
      <c r="C52" s="2234"/>
      <c r="D52" s="2234"/>
      <c r="E52" s="2235"/>
      <c r="F52" s="2239"/>
      <c r="G52" s="2240"/>
      <c r="H52" s="2241"/>
      <c r="I52" s="2190"/>
      <c r="J52" s="2239"/>
      <c r="K52" s="2240"/>
      <c r="L52" s="2241"/>
      <c r="M52" s="2253"/>
      <c r="N52" s="2279"/>
      <c r="O52" s="2284"/>
      <c r="P52" s="2293"/>
      <c r="Q52" s="2297"/>
      <c r="R52" s="2298"/>
      <c r="S52" s="2298"/>
      <c r="T52" s="2298"/>
      <c r="U52" s="2299"/>
      <c r="V52" s="2271"/>
      <c r="W52" s="2256"/>
      <c r="X52" s="2257"/>
    </row>
    <row r="53" spans="1:25" ht="9.9499999999999993" customHeight="1">
      <c r="A53" s="2228"/>
      <c r="B53" s="2275"/>
      <c r="C53" s="2276"/>
      <c r="D53" s="2276"/>
      <c r="E53" s="2277"/>
      <c r="F53" s="2239"/>
      <c r="G53" s="2240"/>
      <c r="H53" s="2241"/>
      <c r="I53" s="2190"/>
      <c r="J53" s="2245"/>
      <c r="K53" s="2246"/>
      <c r="L53" s="2247"/>
      <c r="M53" s="2266"/>
      <c r="N53" s="2278"/>
      <c r="O53" s="2284"/>
      <c r="P53" s="2293"/>
      <c r="Q53" s="2297"/>
      <c r="R53" s="2298"/>
      <c r="S53" s="2298"/>
      <c r="T53" s="2298"/>
      <c r="U53" s="2299"/>
      <c r="V53" s="2271"/>
      <c r="W53" s="2256"/>
      <c r="X53" s="2257"/>
    </row>
    <row r="54" spans="1:25" ht="9.9499999999999993" customHeight="1">
      <c r="A54" s="2228"/>
      <c r="B54" s="2233"/>
      <c r="C54" s="2234"/>
      <c r="D54" s="2234"/>
      <c r="E54" s="2235"/>
      <c r="F54" s="2239"/>
      <c r="G54" s="2240"/>
      <c r="H54" s="2241"/>
      <c r="I54" s="2190"/>
      <c r="J54" s="2280" t="s">
        <v>1216</v>
      </c>
      <c r="K54" s="2281"/>
      <c r="L54" s="2282"/>
      <c r="M54" s="2253"/>
      <c r="N54" s="2279"/>
      <c r="O54" s="2283"/>
      <c r="P54" s="2293"/>
      <c r="Q54" s="2297"/>
      <c r="R54" s="2298"/>
      <c r="S54" s="2298"/>
      <c r="T54" s="2298"/>
      <c r="U54" s="2299"/>
      <c r="V54" s="2271"/>
      <c r="W54" s="2254" t="s">
        <v>1215</v>
      </c>
      <c r="X54" s="2255"/>
    </row>
    <row r="55" spans="1:25" ht="9.9499999999999993" customHeight="1">
      <c r="A55" s="2228"/>
      <c r="B55" s="2275"/>
      <c r="C55" s="2276"/>
      <c r="D55" s="2276"/>
      <c r="E55" s="2277"/>
      <c r="F55" s="2239"/>
      <c r="G55" s="2240"/>
      <c r="H55" s="2241"/>
      <c r="I55" s="2190"/>
      <c r="J55" s="2239"/>
      <c r="K55" s="2240"/>
      <c r="L55" s="2241"/>
      <c r="M55" s="2266"/>
      <c r="N55" s="2289"/>
      <c r="O55" s="2284"/>
      <c r="P55" s="2293"/>
      <c r="Q55" s="2297"/>
      <c r="R55" s="2298"/>
      <c r="S55" s="2298"/>
      <c r="T55" s="2298"/>
      <c r="U55" s="2299"/>
      <c r="V55" s="2271"/>
      <c r="W55" s="2256"/>
      <c r="X55" s="2257"/>
    </row>
    <row r="56" spans="1:25" ht="9.9499999999999993" customHeight="1">
      <c r="A56" s="2229"/>
      <c r="B56" s="2286"/>
      <c r="C56" s="2287"/>
      <c r="D56" s="2287"/>
      <c r="E56" s="2288"/>
      <c r="F56" s="2242"/>
      <c r="G56" s="2243"/>
      <c r="H56" s="2244"/>
      <c r="I56" s="2191"/>
      <c r="J56" s="2242"/>
      <c r="K56" s="2243"/>
      <c r="L56" s="2244"/>
      <c r="M56" s="2267"/>
      <c r="N56" s="2290"/>
      <c r="O56" s="2285"/>
      <c r="P56" s="2267"/>
      <c r="Q56" s="2300"/>
      <c r="R56" s="2301"/>
      <c r="S56" s="2301"/>
      <c r="T56" s="2301"/>
      <c r="U56" s="2302"/>
      <c r="V56" s="2272"/>
      <c r="W56" s="2258"/>
      <c r="X56" s="2259"/>
    </row>
    <row r="57" spans="1:25" ht="9.9499999999999993" customHeight="1">
      <c r="A57" s="2227"/>
      <c r="B57" s="2230"/>
      <c r="C57" s="2231"/>
      <c r="D57" s="2231"/>
      <c r="E57" s="2232"/>
      <c r="F57" s="2236"/>
      <c r="G57" s="2237"/>
      <c r="H57" s="2238"/>
      <c r="I57" s="2189"/>
      <c r="J57" s="2236" t="s">
        <v>1215</v>
      </c>
      <c r="K57" s="2237"/>
      <c r="L57" s="2238"/>
      <c r="M57" s="2252"/>
      <c r="N57" s="2307"/>
      <c r="O57" s="2308"/>
      <c r="P57" s="2252"/>
      <c r="Q57" s="2294"/>
      <c r="R57" s="2295"/>
      <c r="S57" s="2295"/>
      <c r="T57" s="2295"/>
      <c r="U57" s="2296"/>
      <c r="V57" s="2270"/>
      <c r="W57" s="2273" t="s">
        <v>1215</v>
      </c>
      <c r="X57" s="2274"/>
    </row>
    <row r="58" spans="1:25" ht="9.9499999999999993" customHeight="1">
      <c r="A58" s="2228"/>
      <c r="B58" s="2233"/>
      <c r="C58" s="2234"/>
      <c r="D58" s="2234"/>
      <c r="E58" s="2235"/>
      <c r="F58" s="2239"/>
      <c r="G58" s="2240"/>
      <c r="H58" s="2241"/>
      <c r="I58" s="2190"/>
      <c r="J58" s="2239"/>
      <c r="K58" s="2240"/>
      <c r="L58" s="2241"/>
      <c r="M58" s="2253"/>
      <c r="N58" s="2279"/>
      <c r="O58" s="2284"/>
      <c r="P58" s="2293"/>
      <c r="Q58" s="2297"/>
      <c r="R58" s="2298"/>
      <c r="S58" s="2298"/>
      <c r="T58" s="2298"/>
      <c r="U58" s="2299"/>
      <c r="V58" s="2271"/>
      <c r="W58" s="2256"/>
      <c r="X58" s="2257"/>
    </row>
    <row r="59" spans="1:25" ht="9.9499999999999993" customHeight="1">
      <c r="A59" s="2228"/>
      <c r="B59" s="2275"/>
      <c r="C59" s="2276"/>
      <c r="D59" s="2276"/>
      <c r="E59" s="2277"/>
      <c r="F59" s="2239"/>
      <c r="G59" s="2240"/>
      <c r="H59" s="2241"/>
      <c r="I59" s="2190"/>
      <c r="J59" s="2245"/>
      <c r="K59" s="2246"/>
      <c r="L59" s="2247"/>
      <c r="M59" s="2266"/>
      <c r="N59" s="2278"/>
      <c r="O59" s="2284"/>
      <c r="P59" s="2293"/>
      <c r="Q59" s="2297"/>
      <c r="R59" s="2298"/>
      <c r="S59" s="2298"/>
      <c r="T59" s="2298"/>
      <c r="U59" s="2299"/>
      <c r="V59" s="2271"/>
      <c r="W59" s="2256"/>
      <c r="X59" s="2257"/>
    </row>
    <row r="60" spans="1:25" ht="9.9499999999999993" customHeight="1">
      <c r="A60" s="2228"/>
      <c r="B60" s="2233"/>
      <c r="C60" s="2234"/>
      <c r="D60" s="2234"/>
      <c r="E60" s="2235"/>
      <c r="F60" s="2239"/>
      <c r="G60" s="2240"/>
      <c r="H60" s="2241"/>
      <c r="I60" s="2190"/>
      <c r="J60" s="2280" t="s">
        <v>1216</v>
      </c>
      <c r="K60" s="2281"/>
      <c r="L60" s="2282"/>
      <c r="M60" s="2253"/>
      <c r="N60" s="2279"/>
      <c r="O60" s="2283"/>
      <c r="P60" s="2293"/>
      <c r="Q60" s="2297"/>
      <c r="R60" s="2298"/>
      <c r="S60" s="2298"/>
      <c r="T60" s="2298"/>
      <c r="U60" s="2299"/>
      <c r="V60" s="2271"/>
      <c r="W60" s="2254" t="s">
        <v>1215</v>
      </c>
      <c r="X60" s="2255"/>
    </row>
    <row r="61" spans="1:25" ht="9.9499999999999993" customHeight="1">
      <c r="A61" s="2228"/>
      <c r="B61" s="2275"/>
      <c r="C61" s="2276"/>
      <c r="D61" s="2276"/>
      <c r="E61" s="2277"/>
      <c r="F61" s="2239"/>
      <c r="G61" s="2240"/>
      <c r="H61" s="2241"/>
      <c r="I61" s="2190"/>
      <c r="J61" s="2239"/>
      <c r="K61" s="2240"/>
      <c r="L61" s="2241"/>
      <c r="M61" s="2266"/>
      <c r="N61" s="2289"/>
      <c r="O61" s="2284"/>
      <c r="P61" s="2293"/>
      <c r="Q61" s="2297"/>
      <c r="R61" s="2298"/>
      <c r="S61" s="2298"/>
      <c r="T61" s="2298"/>
      <c r="U61" s="2299"/>
      <c r="V61" s="2271"/>
      <c r="W61" s="2256"/>
      <c r="X61" s="2257"/>
    </row>
    <row r="62" spans="1:25" ht="9.9499999999999993" customHeight="1">
      <c r="A62" s="2229"/>
      <c r="B62" s="2286"/>
      <c r="C62" s="2287"/>
      <c r="D62" s="2287"/>
      <c r="E62" s="2288"/>
      <c r="F62" s="2242"/>
      <c r="G62" s="2243"/>
      <c r="H62" s="2244"/>
      <c r="I62" s="2191"/>
      <c r="J62" s="2242"/>
      <c r="K62" s="2243"/>
      <c r="L62" s="2244"/>
      <c r="M62" s="2313"/>
      <c r="N62" s="2314"/>
      <c r="O62" s="2312"/>
      <c r="P62" s="2267"/>
      <c r="Q62" s="2300"/>
      <c r="R62" s="2301"/>
      <c r="S62" s="2301"/>
      <c r="T62" s="2301"/>
      <c r="U62" s="2302"/>
      <c r="V62" s="2272"/>
      <c r="W62" s="2258"/>
      <c r="X62" s="2259"/>
    </row>
    <row r="63" spans="1:25" s="611" customFormat="1" ht="13.5" customHeight="1">
      <c r="A63" s="619" t="s">
        <v>1217</v>
      </c>
      <c r="B63" s="619"/>
      <c r="C63" s="619"/>
      <c r="D63" s="619"/>
      <c r="H63" s="619"/>
      <c r="I63" s="619"/>
      <c r="J63" s="619"/>
      <c r="K63" s="619"/>
      <c r="L63" s="619"/>
      <c r="M63" s="624"/>
      <c r="N63" s="624"/>
      <c r="O63" s="624"/>
      <c r="P63" s="624"/>
      <c r="Q63" s="2316" t="s">
        <v>1218</v>
      </c>
      <c r="R63" s="2316"/>
      <c r="S63" s="2316"/>
      <c r="T63" s="2316"/>
      <c r="U63" s="2316"/>
      <c r="V63" s="2316"/>
      <c r="W63" s="2316"/>
      <c r="X63" s="2316"/>
      <c r="Y63" s="2316"/>
    </row>
    <row r="64" spans="1:25" s="611" customFormat="1" ht="13.5" customHeight="1">
      <c r="A64" s="619"/>
      <c r="B64" s="619"/>
      <c r="C64" s="619"/>
      <c r="D64" s="619"/>
      <c r="H64" s="619"/>
      <c r="I64" s="619"/>
      <c r="J64" s="619"/>
      <c r="K64" s="619"/>
      <c r="L64" s="619"/>
      <c r="M64" s="624"/>
      <c r="N64" s="624"/>
      <c r="O64" s="624"/>
      <c r="P64" s="624"/>
      <c r="Q64" s="2316"/>
      <c r="R64" s="2316"/>
      <c r="S64" s="2316"/>
      <c r="T64" s="2316"/>
      <c r="U64" s="2316"/>
      <c r="V64" s="2316"/>
      <c r="W64" s="2316"/>
      <c r="X64" s="2316"/>
      <c r="Y64" s="2316"/>
    </row>
    <row r="65" spans="1:25" s="611" customFormat="1" ht="3" customHeight="1">
      <c r="A65" s="619"/>
      <c r="B65" s="619"/>
      <c r="C65" s="619"/>
      <c r="D65" s="619"/>
      <c r="H65" s="619"/>
      <c r="I65" s="619"/>
      <c r="J65" s="619"/>
      <c r="K65" s="619"/>
      <c r="L65" s="619"/>
      <c r="N65" s="619"/>
      <c r="O65" s="619"/>
      <c r="P65" s="619"/>
      <c r="Q65" s="2316"/>
      <c r="R65" s="2316"/>
      <c r="S65" s="2316"/>
      <c r="T65" s="2316"/>
      <c r="U65" s="2316"/>
      <c r="V65" s="2316"/>
      <c r="W65" s="2316"/>
      <c r="X65" s="2316"/>
      <c r="Y65" s="2316"/>
    </row>
    <row r="66" spans="1:25" s="611" customFormat="1" ht="13.5" customHeight="1">
      <c r="A66" s="625"/>
      <c r="B66" s="625" t="s">
        <v>1219</v>
      </c>
      <c r="C66" s="625"/>
      <c r="D66" s="625"/>
      <c r="E66" s="625" t="s">
        <v>1220</v>
      </c>
      <c r="F66" s="625"/>
      <c r="G66" s="625"/>
      <c r="H66" s="625"/>
      <c r="I66" s="625"/>
      <c r="J66" s="625"/>
      <c r="K66" s="625" t="s">
        <v>1221</v>
      </c>
      <c r="L66" s="625"/>
      <c r="M66" s="2321" t="s">
        <v>1222</v>
      </c>
      <c r="N66" s="2321"/>
      <c r="O66" s="626"/>
      <c r="P66" s="619"/>
      <c r="Q66" s="2316"/>
      <c r="R66" s="2316"/>
      <c r="S66" s="2316"/>
      <c r="T66" s="2316"/>
      <c r="U66" s="2316"/>
      <c r="V66" s="2316"/>
      <c r="W66" s="2316"/>
      <c r="X66" s="2316"/>
      <c r="Y66" s="2316"/>
    </row>
    <row r="67" spans="1:25" s="611" customFormat="1" ht="3" customHeight="1">
      <c r="A67" s="625"/>
      <c r="B67" s="625"/>
      <c r="C67" s="625"/>
      <c r="D67" s="625"/>
      <c r="E67" s="625"/>
      <c r="F67" s="625"/>
      <c r="G67" s="625"/>
      <c r="H67" s="625"/>
      <c r="I67" s="625"/>
      <c r="J67" s="625"/>
      <c r="K67" s="625"/>
      <c r="L67" s="625"/>
      <c r="N67" s="619"/>
      <c r="O67" s="619"/>
      <c r="P67" s="619"/>
      <c r="Q67" s="2316" t="s">
        <v>1223</v>
      </c>
      <c r="R67" s="2316"/>
      <c r="S67" s="2316"/>
      <c r="T67" s="2316"/>
      <c r="U67" s="2316"/>
      <c r="V67" s="2316"/>
      <c r="W67" s="2316"/>
      <c r="X67" s="2316"/>
      <c r="Y67" s="2316"/>
    </row>
    <row r="68" spans="1:25" s="611" customFormat="1" ht="11.25" customHeight="1">
      <c r="A68" s="625"/>
      <c r="B68" s="625"/>
      <c r="C68" s="625"/>
      <c r="D68" s="625"/>
      <c r="E68" s="625"/>
      <c r="F68" s="625"/>
      <c r="G68" s="625"/>
      <c r="H68" s="625"/>
      <c r="I68" s="625"/>
      <c r="J68" s="625"/>
      <c r="K68" s="625"/>
      <c r="L68" s="625"/>
      <c r="N68" s="619"/>
      <c r="O68" s="619"/>
      <c r="P68" s="619"/>
      <c r="Q68" s="2316"/>
      <c r="R68" s="2316"/>
      <c r="S68" s="2316"/>
      <c r="T68" s="2316"/>
      <c r="U68" s="2316"/>
      <c r="V68" s="2316"/>
      <c r="W68" s="2316"/>
      <c r="X68" s="2316"/>
      <c r="Y68" s="2316"/>
    </row>
    <row r="69" spans="1:25" s="611" customFormat="1" ht="14.25" customHeight="1">
      <c r="A69" s="625"/>
      <c r="B69" s="625" t="s">
        <v>1224</v>
      </c>
      <c r="C69" s="625"/>
      <c r="D69" s="625"/>
      <c r="E69" s="625" t="s">
        <v>1225</v>
      </c>
      <c r="F69" s="625"/>
      <c r="G69" s="625"/>
      <c r="H69" s="625"/>
      <c r="I69" s="625" t="s">
        <v>1226</v>
      </c>
      <c r="J69" s="625"/>
      <c r="K69" s="625"/>
      <c r="L69" s="625" t="s">
        <v>1227</v>
      </c>
      <c r="N69" s="625" t="s">
        <v>1228</v>
      </c>
      <c r="O69" s="625"/>
      <c r="P69" s="619"/>
      <c r="Q69" s="2316"/>
      <c r="R69" s="2316"/>
      <c r="S69" s="2316"/>
      <c r="T69" s="2316"/>
      <c r="U69" s="2316"/>
      <c r="V69" s="2316"/>
      <c r="W69" s="2316"/>
      <c r="X69" s="2316"/>
      <c r="Y69" s="2316"/>
    </row>
    <row r="70" spans="1:25" s="611" customFormat="1" ht="13.5" customHeight="1">
      <c r="A70" s="625"/>
      <c r="B70" s="625"/>
      <c r="C70" s="625"/>
      <c r="D70" s="625"/>
      <c r="E70" s="625"/>
      <c r="F70" s="625"/>
      <c r="G70" s="625"/>
      <c r="H70" s="625"/>
      <c r="I70" s="625"/>
      <c r="J70" s="625"/>
      <c r="K70" s="625"/>
      <c r="L70" s="625"/>
      <c r="M70" s="625"/>
      <c r="N70" s="625"/>
      <c r="O70" s="625"/>
      <c r="P70" s="619"/>
      <c r="Q70" s="2316" t="s">
        <v>1229</v>
      </c>
      <c r="R70" s="2316"/>
      <c r="S70" s="2316"/>
      <c r="T70" s="2316"/>
      <c r="U70" s="2316"/>
      <c r="V70" s="2316"/>
      <c r="W70" s="2316"/>
      <c r="X70" s="2316"/>
      <c r="Y70" s="2316"/>
    </row>
    <row r="71" spans="1:25" s="611" customFormat="1" ht="13.5" customHeight="1">
      <c r="B71" s="2318" t="s">
        <v>1230</v>
      </c>
      <c r="C71" s="2318"/>
      <c r="D71" s="2318"/>
      <c r="F71" s="2318" t="s">
        <v>1231</v>
      </c>
      <c r="G71" s="2318"/>
      <c r="H71" s="2318"/>
      <c r="I71" s="2318"/>
      <c r="J71" s="2318"/>
      <c r="K71" s="619"/>
      <c r="L71" s="2319" t="s">
        <v>1232</v>
      </c>
      <c r="M71" s="2319"/>
      <c r="N71" s="619"/>
      <c r="O71" s="619"/>
      <c r="P71" s="619"/>
      <c r="Q71" s="2316"/>
      <c r="R71" s="2316"/>
      <c r="S71" s="2316"/>
      <c r="T71" s="2316"/>
      <c r="U71" s="2316"/>
      <c r="V71" s="2316"/>
      <c r="W71" s="2316"/>
      <c r="X71" s="2316"/>
      <c r="Y71" s="2316"/>
    </row>
    <row r="72" spans="1:25" s="611" customFormat="1" ht="13.5" customHeight="1">
      <c r="A72" s="627"/>
      <c r="B72" s="2318"/>
      <c r="C72" s="2318"/>
      <c r="D72" s="2318"/>
      <c r="E72" s="628"/>
      <c r="F72" s="2318"/>
      <c r="G72" s="2318"/>
      <c r="H72" s="2318"/>
      <c r="I72" s="2318"/>
      <c r="J72" s="2318"/>
      <c r="K72" s="629"/>
      <c r="L72" s="2319"/>
      <c r="M72" s="2319"/>
      <c r="N72" s="629"/>
      <c r="O72" s="629"/>
      <c r="P72" s="619"/>
      <c r="Q72" s="2316" t="s">
        <v>1233</v>
      </c>
      <c r="R72" s="2316"/>
      <c r="S72" s="2316"/>
      <c r="T72" s="2316"/>
      <c r="U72" s="2316"/>
      <c r="V72" s="2316"/>
      <c r="W72" s="2316"/>
      <c r="X72" s="2316"/>
      <c r="Y72" s="2316"/>
    </row>
    <row r="73" spans="1:25" s="611" customFormat="1" ht="13.5" customHeight="1">
      <c r="A73" s="2316" t="s">
        <v>1234</v>
      </c>
      <c r="B73" s="2316"/>
      <c r="C73" s="2316"/>
      <c r="D73" s="2316"/>
      <c r="E73" s="2316"/>
      <c r="F73" s="2316"/>
      <c r="G73" s="2316"/>
      <c r="H73" s="2316"/>
      <c r="I73" s="2316"/>
      <c r="J73" s="2316"/>
      <c r="K73" s="2316"/>
      <c r="L73" s="2316"/>
      <c r="M73" s="2316"/>
      <c r="N73" s="2316"/>
      <c r="O73" s="2316"/>
      <c r="P73" s="2316"/>
      <c r="Q73" s="2316"/>
      <c r="R73" s="2316"/>
      <c r="S73" s="2316"/>
      <c r="T73" s="2316"/>
      <c r="U73" s="2316"/>
      <c r="V73" s="2316"/>
      <c r="W73" s="2316"/>
      <c r="X73" s="2316"/>
      <c r="Y73" s="2316"/>
    </row>
    <row r="74" spans="1:25" s="611" customFormat="1" ht="13.5" customHeight="1">
      <c r="A74" s="2316"/>
      <c r="B74" s="2316"/>
      <c r="C74" s="2316"/>
      <c r="D74" s="2316"/>
      <c r="E74" s="2316"/>
      <c r="F74" s="2316"/>
      <c r="G74" s="2316"/>
      <c r="H74" s="2316"/>
      <c r="I74" s="2316"/>
      <c r="J74" s="2316"/>
      <c r="K74" s="2316"/>
      <c r="L74" s="2316"/>
      <c r="M74" s="2316"/>
      <c r="N74" s="2316"/>
      <c r="O74" s="2316"/>
      <c r="P74" s="2316"/>
      <c r="Q74" s="619" t="s">
        <v>1235</v>
      </c>
    </row>
    <row r="75" spans="1:25" ht="13.5" customHeight="1">
      <c r="A75" s="619" t="s">
        <v>1236</v>
      </c>
      <c r="B75" s="624"/>
      <c r="C75" s="624"/>
      <c r="D75" s="624"/>
      <c r="E75" s="624"/>
      <c r="F75" s="624"/>
      <c r="G75" s="624"/>
      <c r="H75" s="624"/>
      <c r="I75" s="624"/>
      <c r="J75" s="624"/>
      <c r="K75" s="624"/>
      <c r="L75" s="624"/>
      <c r="M75" s="624"/>
      <c r="N75" s="624"/>
      <c r="O75" s="624"/>
      <c r="P75" s="624"/>
    </row>
    <row r="76" spans="1:25" ht="13.5" customHeight="1">
      <c r="A76" s="619" t="s">
        <v>1237</v>
      </c>
      <c r="M76" s="624"/>
      <c r="N76" s="624"/>
      <c r="O76" s="624"/>
      <c r="P76" s="624"/>
    </row>
    <row r="77" spans="1:25" ht="13.5" customHeight="1">
      <c r="A77" s="2320" t="s">
        <v>1238</v>
      </c>
      <c r="B77" s="2320"/>
      <c r="C77" s="2320"/>
      <c r="D77" s="2320"/>
      <c r="E77" s="2320"/>
      <c r="F77" s="2320"/>
      <c r="G77" s="2320"/>
      <c r="H77" s="2320"/>
      <c r="I77" s="2320"/>
      <c r="J77" s="2320"/>
      <c r="K77" s="2320"/>
      <c r="L77" s="2320"/>
      <c r="M77" s="2320"/>
      <c r="N77" s="2320"/>
      <c r="O77" s="2320"/>
      <c r="P77" s="624"/>
    </row>
    <row r="78" spans="1:25" ht="13.5" customHeight="1">
      <c r="A78" s="2320"/>
      <c r="B78" s="2320"/>
      <c r="C78" s="2320"/>
      <c r="D78" s="2320"/>
      <c r="E78" s="2320"/>
      <c r="F78" s="2320"/>
      <c r="G78" s="2320"/>
      <c r="H78" s="2320"/>
      <c r="I78" s="2320"/>
      <c r="J78" s="2320"/>
      <c r="K78" s="2320"/>
      <c r="L78" s="2320"/>
      <c r="M78" s="2320"/>
      <c r="N78" s="2320"/>
      <c r="O78" s="2320"/>
      <c r="P78" s="624"/>
    </row>
    <row r="79" spans="1:25" ht="13.5" customHeight="1">
      <c r="A79" s="2320"/>
      <c r="B79" s="2320"/>
      <c r="C79" s="2320"/>
      <c r="D79" s="2320"/>
      <c r="E79" s="2320"/>
      <c r="F79" s="2320"/>
      <c r="G79" s="2320"/>
      <c r="H79" s="2320"/>
      <c r="I79" s="2320"/>
      <c r="J79" s="2320"/>
      <c r="K79" s="2320"/>
      <c r="L79" s="2320"/>
      <c r="M79" s="2320"/>
      <c r="N79" s="2320"/>
      <c r="O79" s="2320"/>
      <c r="P79" s="624"/>
    </row>
    <row r="80" spans="1:25" ht="13.5" customHeight="1">
      <c r="A80" s="2316" t="s">
        <v>1239</v>
      </c>
      <c r="B80" s="2316"/>
      <c r="C80" s="2316"/>
      <c r="D80" s="2316"/>
      <c r="E80" s="2316"/>
      <c r="F80" s="2316"/>
      <c r="G80" s="2316"/>
      <c r="H80" s="2316"/>
      <c r="I80" s="2316"/>
      <c r="J80" s="2316"/>
      <c r="K80" s="2316"/>
      <c r="L80" s="2316"/>
      <c r="M80" s="2316"/>
      <c r="N80" s="2316"/>
      <c r="O80" s="2316"/>
      <c r="P80" s="624"/>
    </row>
    <row r="81" spans="1:28">
      <c r="A81" s="2316"/>
      <c r="B81" s="2316"/>
      <c r="C81" s="2316"/>
      <c r="D81" s="2316"/>
      <c r="E81" s="2316"/>
      <c r="F81" s="2316"/>
      <c r="G81" s="2316"/>
      <c r="H81" s="2316"/>
      <c r="I81" s="2316"/>
      <c r="J81" s="2316"/>
      <c r="K81" s="2316"/>
      <c r="L81" s="2316"/>
      <c r="M81" s="2316"/>
      <c r="N81" s="2316"/>
      <c r="O81" s="2316"/>
      <c r="P81" s="619"/>
    </row>
    <row r="82" spans="1:28">
      <c r="Y82" s="630"/>
    </row>
    <row r="86" spans="1:28">
      <c r="M86" s="2317"/>
      <c r="N86" s="2317"/>
      <c r="O86" s="2317"/>
      <c r="P86" s="2317"/>
      <c r="Q86" s="2317"/>
      <c r="R86" s="2317"/>
      <c r="S86" s="2317"/>
      <c r="T86" s="2317"/>
      <c r="U86" s="2317"/>
      <c r="V86" s="2317"/>
      <c r="W86" s="2317"/>
      <c r="X86" s="2317"/>
      <c r="Y86" s="2317"/>
    </row>
    <row r="87" spans="1:28">
      <c r="M87" s="2317"/>
      <c r="N87" s="2317"/>
      <c r="O87" s="2317"/>
      <c r="P87" s="2317"/>
      <c r="Q87" s="2317"/>
      <c r="R87" s="2317"/>
      <c r="S87" s="2317"/>
      <c r="T87" s="2317"/>
      <c r="U87" s="2317"/>
      <c r="V87" s="2317"/>
      <c r="W87" s="2317"/>
      <c r="X87" s="2317"/>
      <c r="Y87" s="2317"/>
    </row>
    <row r="90" spans="1:28" ht="13.5" customHeight="1">
      <c r="Z90" s="2153" t="s">
        <v>1137</v>
      </c>
      <c r="AA90" s="2153"/>
      <c r="AB90" s="850"/>
    </row>
    <row r="91" spans="1:28" ht="13.5" customHeight="1">
      <c r="Z91" s="2153"/>
      <c r="AA91" s="2153"/>
      <c r="AB91" s="850"/>
    </row>
  </sheetData>
  <mergeCells count="219">
    <mergeCell ref="Z2:AA2"/>
    <mergeCell ref="Z3:AA3"/>
    <mergeCell ref="Z4:AA4"/>
    <mergeCell ref="Z90:AA91"/>
    <mergeCell ref="A80:O81"/>
    <mergeCell ref="M86:Y87"/>
    <mergeCell ref="B72:D72"/>
    <mergeCell ref="F72:J72"/>
    <mergeCell ref="L72:M72"/>
    <mergeCell ref="Q72:Y73"/>
    <mergeCell ref="A73:P74"/>
    <mergeCell ref="A77:O79"/>
    <mergeCell ref="Q63:Y66"/>
    <mergeCell ref="M66:N66"/>
    <mergeCell ref="Q67:Y69"/>
    <mergeCell ref="Q70:Y71"/>
    <mergeCell ref="B71:D71"/>
    <mergeCell ref="F71:J71"/>
    <mergeCell ref="L71:M71"/>
    <mergeCell ref="V57:V62"/>
    <mergeCell ref="W57:X59"/>
    <mergeCell ref="W54:X56"/>
    <mergeCell ref="B55:E56"/>
    <mergeCell ref="M55:M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N55:N56"/>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O21:O23"/>
    <mergeCell ref="P21:P26"/>
    <mergeCell ref="Q21:U2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O15:O17"/>
    <mergeCell ref="P15:P20"/>
    <mergeCell ref="Q15:U20"/>
    <mergeCell ref="B17:E18"/>
    <mergeCell ref="M17:M18"/>
    <mergeCell ref="N17:N18"/>
    <mergeCell ref="J18:L20"/>
    <mergeCell ref="O18:O20"/>
    <mergeCell ref="N21:N22"/>
    <mergeCell ref="A15:A20"/>
    <mergeCell ref="B15:E16"/>
    <mergeCell ref="F15:H20"/>
    <mergeCell ref="I15:I20"/>
    <mergeCell ref="J15:L17"/>
    <mergeCell ref="M15:M16"/>
    <mergeCell ref="N15:N16"/>
    <mergeCell ref="A21:A26"/>
    <mergeCell ref="B21:E22"/>
    <mergeCell ref="F21:H26"/>
    <mergeCell ref="I21:I26"/>
    <mergeCell ref="J21:L23"/>
    <mergeCell ref="M21:M22"/>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D1"/>
    <mergeCell ref="M1:S1"/>
    <mergeCell ref="M2:S2"/>
    <mergeCell ref="V2:V3"/>
    <mergeCell ref="W2:X3"/>
    <mergeCell ref="A3:C3"/>
    <mergeCell ref="D3:I3"/>
    <mergeCell ref="K3:M6"/>
    <mergeCell ref="A4:C4"/>
    <mergeCell ref="D4:I4"/>
    <mergeCell ref="P6:S6"/>
    <mergeCell ref="W6:X6"/>
    <mergeCell ref="W4:X4"/>
  </mergeCells>
  <phoneticPr fontId="9"/>
  <hyperlinks>
    <hyperlink ref="Z2" location="工事関係書類一覧表!A1" display="一覧表へ戻る" xr:uid="{357A7181-682B-4AFC-891A-810AEBBBFECA}"/>
    <hyperlink ref="Z3" location="工事関係書類一覧表!A1" display="一覧表へ戻る" xr:uid="{6924C1CC-029B-4A50-96E1-56DD0D28DDE7}"/>
    <hyperlink ref="Z4" location="別記様式2!A77" display="記載例へ" xr:uid="{05093705-EA77-4292-B989-95A694C30B6B}"/>
    <hyperlink ref="Z4:AA4" location="別記様式4!A120" display="記載例へ" xr:uid="{EDE78EE7-CFF8-4D96-A8D3-CF761217AF4D}"/>
    <hyperlink ref="Z90" location="工事関係書類一覧表!A1" display="一覧表へ戻る" xr:uid="{47C54DB5-7D91-40CC-8070-3351CD71F6B5}"/>
    <hyperlink ref="Z90:AA91" location="別記様式4!A1" display="様式へ" xr:uid="{4B5286DE-1728-4381-9B69-B7C2FD1CF308}"/>
    <hyperlink ref="Z2:AA2" location="工事関係書類一覧表!F44" display="一覧表へ戻る" xr:uid="{06A59F9C-0D2D-482A-A464-4C57DB1B0133}"/>
    <hyperlink ref="Z3:AA3" location="入力表!D35" display="入力表へ戻る" xr:uid="{101EE9A0-9C69-40D4-B09D-4ABA673CCA8F}"/>
  </hyperlinks>
  <printOptions horizontalCentered="1" verticalCentered="1"/>
  <pageMargins left="0.43307086614173229" right="0.19685039370078741" top="0.51181102362204722" bottom="0.19685039370078741" header="0.19685039370078741" footer="0.19685039370078741"/>
  <pageSetup paperSize="9" scale="62"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AA51"/>
  <sheetViews>
    <sheetView showGridLines="0" view="pageBreakPreview" zoomScaleNormal="100" zoomScaleSheetLayoutView="100" workbookViewId="0">
      <selection activeCell="Q5" sqref="Q5:R5"/>
    </sheetView>
  </sheetViews>
  <sheetFormatPr defaultColWidth="9" defaultRowHeight="13.5"/>
  <cols>
    <col min="1" max="1" width="2.375" style="631" customWidth="1"/>
    <col min="2" max="3" width="4.625" style="631" customWidth="1"/>
    <col min="4" max="4" width="7.125" style="631" bestFit="1" customWidth="1"/>
    <col min="5" max="5" width="6.375" style="631" bestFit="1" customWidth="1"/>
    <col min="6" max="6" width="4.625" style="631" customWidth="1"/>
    <col min="7" max="7" width="6.375" style="631" customWidth="1"/>
    <col min="8" max="12" width="9" style="631"/>
    <col min="13" max="13" width="5.375" style="631" customWidth="1"/>
    <col min="14" max="15" width="4.625" style="631" customWidth="1"/>
    <col min="16" max="16" width="4.875" style="631" bestFit="1" customWidth="1"/>
    <col min="17" max="17" width="7.25" style="631" customWidth="1"/>
    <col min="18" max="16384" width="9" style="631"/>
  </cols>
  <sheetData>
    <row r="1" spans="2:18" ht="19.5" customHeight="1">
      <c r="B1" s="2341" t="s">
        <v>1240</v>
      </c>
      <c r="C1" s="2341"/>
      <c r="D1" s="2341"/>
      <c r="M1" s="2342" t="s">
        <v>1241</v>
      </c>
      <c r="N1" s="2342"/>
      <c r="O1" s="2342"/>
      <c r="P1" s="2342"/>
      <c r="Q1" s="632"/>
    </row>
    <row r="2" spans="2:18" ht="19.5" customHeight="1">
      <c r="L2" s="633"/>
      <c r="M2" s="633"/>
      <c r="N2" s="633"/>
      <c r="O2" s="633"/>
      <c r="P2" s="633"/>
      <c r="Q2" s="632"/>
    </row>
    <row r="4" spans="2:18" ht="21">
      <c r="B4" s="2343" t="s">
        <v>1242</v>
      </c>
      <c r="C4" s="2343"/>
      <c r="D4" s="2343"/>
      <c r="E4" s="2343"/>
      <c r="F4" s="2343"/>
      <c r="G4" s="2343"/>
      <c r="H4" s="2343"/>
      <c r="I4" s="2343"/>
      <c r="J4" s="2343"/>
      <c r="K4" s="2343"/>
      <c r="L4" s="2343"/>
      <c r="M4" s="2343"/>
      <c r="N4" s="2343"/>
      <c r="O4" s="2343"/>
      <c r="P4" s="2343"/>
      <c r="Q4" s="2443" t="s">
        <v>385</v>
      </c>
      <c r="R4" s="2443"/>
    </row>
    <row r="5" spans="2:18" ht="14.25">
      <c r="Q5" s="2443" t="s">
        <v>1080</v>
      </c>
      <c r="R5" s="2443"/>
    </row>
    <row r="7" spans="2:18" ht="25.5" customHeight="1">
      <c r="I7" s="632"/>
      <c r="J7" s="634" t="s">
        <v>1243</v>
      </c>
      <c r="K7" s="2344" t="str">
        <f>IF(入力表!B12="","",入力表!B12)</f>
        <v/>
      </c>
      <c r="L7" s="2344"/>
      <c r="M7" s="2344"/>
      <c r="N7" s="2344"/>
      <c r="O7" s="2344"/>
      <c r="P7" s="2344"/>
      <c r="Q7" s="632"/>
    </row>
    <row r="9" spans="2:18" ht="14.25" thickBot="1"/>
    <row r="10" spans="2:18" ht="25.5" customHeight="1">
      <c r="B10" s="2322" t="s">
        <v>1244</v>
      </c>
      <c r="C10" s="635"/>
      <c r="D10" s="2325" t="s">
        <v>1245</v>
      </c>
      <c r="E10" s="2325"/>
      <c r="F10" s="2325"/>
      <c r="G10" s="636"/>
      <c r="H10" s="2338" t="str">
        <f>IF(入力表!B2="","",入力表!B2)</f>
        <v/>
      </c>
      <c r="I10" s="2339"/>
      <c r="J10" s="2339"/>
      <c r="K10" s="2339"/>
      <c r="L10" s="2339"/>
      <c r="M10" s="2339"/>
      <c r="N10" s="2339"/>
      <c r="O10" s="2339"/>
      <c r="P10" s="2340"/>
    </row>
    <row r="11" spans="2:18" ht="25.5" customHeight="1">
      <c r="B11" s="2323"/>
      <c r="C11" s="637"/>
      <c r="D11" s="2326" t="s">
        <v>1246</v>
      </c>
      <c r="E11" s="2326"/>
      <c r="F11" s="2326"/>
      <c r="G11" s="638"/>
      <c r="H11" s="2327" t="str">
        <f>IF(入力表!B3="","",入力表!B3)</f>
        <v/>
      </c>
      <c r="I11" s="2328"/>
      <c r="J11" s="2328"/>
      <c r="K11" s="2328"/>
      <c r="L11" s="2328"/>
      <c r="M11" s="2328"/>
      <c r="N11" s="2328"/>
      <c r="O11" s="2328"/>
      <c r="P11" s="2329"/>
    </row>
    <row r="12" spans="2:18" ht="25.5" customHeight="1">
      <c r="B12" s="2323"/>
      <c r="C12" s="637"/>
      <c r="D12" s="2326" t="s">
        <v>1247</v>
      </c>
      <c r="E12" s="2326"/>
      <c r="F12" s="2326"/>
      <c r="G12" s="638"/>
      <c r="H12" s="2330" t="str">
        <f>IF(入力表!B7="","",入力表!B7)</f>
        <v/>
      </c>
      <c r="I12" s="2331"/>
      <c r="J12" s="638" t="s">
        <v>1248</v>
      </c>
      <c r="K12" s="639" t="s">
        <v>1249</v>
      </c>
      <c r="L12" s="2332" t="str">
        <f>IF(入力表!B5="","令和　　年　　月　　日",入力表!B5)</f>
        <v>令和　　年　　月　　日</v>
      </c>
      <c r="M12" s="2333"/>
      <c r="N12" s="2333"/>
      <c r="O12" s="2333"/>
      <c r="P12" s="2334"/>
    </row>
    <row r="13" spans="2:18" ht="25.5" customHeight="1" thickBot="1">
      <c r="B13" s="2324"/>
      <c r="C13" s="640"/>
      <c r="D13" s="2335" t="s">
        <v>756</v>
      </c>
      <c r="E13" s="2335"/>
      <c r="F13" s="2335"/>
      <c r="G13" s="641"/>
      <c r="H13" s="2336" t="str">
        <f>IF(入力表!B6="","令和　　年　　月　　日",入力表!B6)</f>
        <v>令和　　年　　月　　日</v>
      </c>
      <c r="I13" s="2337"/>
      <c r="J13" s="2337"/>
      <c r="K13" s="642" t="s">
        <v>1250</v>
      </c>
      <c r="L13" s="2337" t="str">
        <f>IF(入力表!E6="","令和　　年　　月　　日",入力表!E6)</f>
        <v>令和　　年　　月　　日</v>
      </c>
      <c r="M13" s="2337"/>
      <c r="N13" s="2337"/>
      <c r="O13" s="2337"/>
      <c r="P13" s="643" t="s">
        <v>1251</v>
      </c>
    </row>
    <row r="14" spans="2:18" ht="25.5" customHeight="1">
      <c r="B14" s="2322" t="s">
        <v>1252</v>
      </c>
      <c r="C14" s="2359"/>
      <c r="D14" s="2362" t="s">
        <v>1253</v>
      </c>
      <c r="E14" s="2362"/>
      <c r="F14" s="2362"/>
      <c r="G14" s="644"/>
      <c r="H14" s="2365"/>
      <c r="I14" s="2366"/>
      <c r="J14" s="2366"/>
      <c r="K14" s="2366"/>
      <c r="L14" s="2366"/>
      <c r="M14" s="2366"/>
      <c r="N14" s="2366"/>
      <c r="O14" s="2366"/>
      <c r="P14" s="2367"/>
    </row>
    <row r="15" spans="2:18" ht="25.5" customHeight="1">
      <c r="B15" s="2323"/>
      <c r="C15" s="2360"/>
      <c r="D15" s="2363"/>
      <c r="E15" s="2363"/>
      <c r="F15" s="2363"/>
      <c r="G15" s="645"/>
      <c r="H15" s="2368" t="s">
        <v>1254</v>
      </c>
      <c r="I15" s="2369"/>
      <c r="J15" s="2369"/>
      <c r="K15" s="2369"/>
      <c r="L15" s="2369"/>
      <c r="M15" s="2369"/>
      <c r="N15" s="2369"/>
      <c r="O15" s="2369"/>
      <c r="P15" s="2370"/>
    </row>
    <row r="16" spans="2:18" ht="25.5" customHeight="1">
      <c r="B16" s="2323"/>
      <c r="C16" s="2361"/>
      <c r="D16" s="2364"/>
      <c r="E16" s="2364"/>
      <c r="F16" s="2364"/>
      <c r="G16" s="645"/>
      <c r="H16" s="2368" t="s">
        <v>1255</v>
      </c>
      <c r="I16" s="2369"/>
      <c r="J16" s="2369"/>
      <c r="K16" s="2369"/>
      <c r="L16" s="2369"/>
      <c r="M16" s="2369"/>
      <c r="N16" s="2369"/>
      <c r="O16" s="2369"/>
      <c r="P16" s="2370"/>
    </row>
    <row r="17" spans="2:17" ht="25.5" customHeight="1">
      <c r="B17" s="2323"/>
      <c r="C17" s="637"/>
      <c r="D17" s="2326" t="s">
        <v>1247</v>
      </c>
      <c r="E17" s="2326"/>
      <c r="F17" s="2326"/>
      <c r="G17" s="638"/>
      <c r="H17" s="2330"/>
      <c r="I17" s="2331"/>
      <c r="J17" s="638" t="s">
        <v>1248</v>
      </c>
      <c r="K17" s="639" t="s">
        <v>1249</v>
      </c>
      <c r="L17" s="2373" t="s">
        <v>1095</v>
      </c>
      <c r="M17" s="2374"/>
      <c r="N17" s="2374"/>
      <c r="O17" s="2374"/>
      <c r="P17" s="2375"/>
    </row>
    <row r="18" spans="2:17" ht="25.5" customHeight="1" thickBot="1">
      <c r="B18" s="2324"/>
      <c r="C18" s="640"/>
      <c r="D18" s="2335" t="s">
        <v>756</v>
      </c>
      <c r="E18" s="2335"/>
      <c r="F18" s="2335"/>
      <c r="G18" s="641"/>
      <c r="H18" s="2371" t="s">
        <v>1095</v>
      </c>
      <c r="I18" s="2372"/>
      <c r="J18" s="2372"/>
      <c r="K18" s="642" t="s">
        <v>1250</v>
      </c>
      <c r="L18" s="2372" t="s">
        <v>1095</v>
      </c>
      <c r="M18" s="2372"/>
      <c r="N18" s="2372"/>
      <c r="O18" s="2372"/>
      <c r="P18" s="643" t="s">
        <v>1251</v>
      </c>
    </row>
    <row r="19" spans="2:17" ht="25.5" customHeight="1">
      <c r="B19" s="2323" t="s">
        <v>1256</v>
      </c>
      <c r="C19" s="2345" t="s">
        <v>1257</v>
      </c>
      <c r="D19" s="2346"/>
      <c r="E19" s="2346"/>
      <c r="F19" s="2346"/>
      <c r="G19" s="2346"/>
      <c r="H19" s="2346"/>
      <c r="I19" s="2346"/>
      <c r="J19" s="2347" t="s">
        <v>1258</v>
      </c>
      <c r="K19" s="2346"/>
      <c r="L19" s="2346"/>
      <c r="M19" s="2346"/>
      <c r="N19" s="2346"/>
      <c r="O19" s="2346"/>
      <c r="P19" s="2348"/>
    </row>
    <row r="20" spans="2:17" ht="25.5" customHeight="1">
      <c r="B20" s="2323"/>
      <c r="C20" s="2349"/>
      <c r="D20" s="2350"/>
      <c r="E20" s="2350"/>
      <c r="F20" s="2350"/>
      <c r="G20" s="2350"/>
      <c r="H20" s="2350"/>
      <c r="I20" s="2351"/>
      <c r="J20" s="2352"/>
      <c r="K20" s="2350"/>
      <c r="L20" s="2350"/>
      <c r="M20" s="2350"/>
      <c r="N20" s="2350"/>
      <c r="O20" s="2350"/>
      <c r="P20" s="2353"/>
      <c r="Q20" s="632"/>
    </row>
    <row r="21" spans="2:17" ht="25.5" customHeight="1">
      <c r="B21" s="2323"/>
      <c r="C21" s="2354"/>
      <c r="D21" s="2355"/>
      <c r="E21" s="2355"/>
      <c r="F21" s="2355"/>
      <c r="G21" s="2355"/>
      <c r="H21" s="2355"/>
      <c r="I21" s="2356"/>
      <c r="J21" s="2357"/>
      <c r="K21" s="2355"/>
      <c r="L21" s="2355"/>
      <c r="M21" s="2355"/>
      <c r="N21" s="2355"/>
      <c r="O21" s="2355"/>
      <c r="P21" s="2358"/>
      <c r="Q21" s="632"/>
    </row>
    <row r="22" spans="2:17" ht="25.5" customHeight="1">
      <c r="B22" s="2323"/>
      <c r="C22" s="2354"/>
      <c r="D22" s="2355"/>
      <c r="E22" s="2355"/>
      <c r="F22" s="2355"/>
      <c r="G22" s="2355"/>
      <c r="H22" s="2355"/>
      <c r="I22" s="2356"/>
      <c r="J22" s="2357"/>
      <c r="K22" s="2355"/>
      <c r="L22" s="2355"/>
      <c r="M22" s="2355"/>
      <c r="N22" s="2355"/>
      <c r="O22" s="2355"/>
      <c r="P22" s="2358"/>
    </row>
    <row r="23" spans="2:17" ht="25.5" customHeight="1">
      <c r="B23" s="2323"/>
      <c r="C23" s="2354"/>
      <c r="D23" s="2355"/>
      <c r="E23" s="2355"/>
      <c r="F23" s="2355"/>
      <c r="G23" s="2355"/>
      <c r="H23" s="2355"/>
      <c r="I23" s="2356"/>
      <c r="J23" s="2357"/>
      <c r="K23" s="2355"/>
      <c r="L23" s="2355"/>
      <c r="M23" s="2355"/>
      <c r="N23" s="2355"/>
      <c r="O23" s="2355"/>
      <c r="P23" s="2358"/>
    </row>
    <row r="24" spans="2:17" ht="25.5" customHeight="1">
      <c r="B24" s="2323"/>
      <c r="C24" s="2354"/>
      <c r="D24" s="2355"/>
      <c r="E24" s="2355"/>
      <c r="F24" s="2355"/>
      <c r="G24" s="2355"/>
      <c r="H24" s="2355"/>
      <c r="I24" s="2356"/>
      <c r="J24" s="2357"/>
      <c r="K24" s="2355"/>
      <c r="L24" s="2355"/>
      <c r="M24" s="2355"/>
      <c r="N24" s="2355"/>
      <c r="O24" s="2355"/>
      <c r="P24" s="2358"/>
    </row>
    <row r="25" spans="2:17" ht="25.5" customHeight="1">
      <c r="B25" s="2323"/>
      <c r="C25" s="2354"/>
      <c r="D25" s="2355"/>
      <c r="E25" s="2355"/>
      <c r="F25" s="2355"/>
      <c r="G25" s="2355"/>
      <c r="H25" s="2355"/>
      <c r="I25" s="2356"/>
      <c r="J25" s="2357"/>
      <c r="K25" s="2355"/>
      <c r="L25" s="2355"/>
      <c r="M25" s="2355"/>
      <c r="N25" s="2355"/>
      <c r="O25" s="2355"/>
      <c r="P25" s="2358"/>
    </row>
    <row r="26" spans="2:17" ht="25.5" customHeight="1">
      <c r="B26" s="2323"/>
      <c r="C26" s="2354"/>
      <c r="D26" s="2355"/>
      <c r="E26" s="2355"/>
      <c r="F26" s="2355"/>
      <c r="G26" s="2355"/>
      <c r="H26" s="2355"/>
      <c r="I26" s="2356"/>
      <c r="J26" s="2357"/>
      <c r="K26" s="2355"/>
      <c r="L26" s="2355"/>
      <c r="M26" s="2355"/>
      <c r="N26" s="2355"/>
      <c r="O26" s="2355"/>
      <c r="P26" s="2358"/>
    </row>
    <row r="27" spans="2:17" ht="25.5" customHeight="1">
      <c r="B27" s="2323"/>
      <c r="C27" s="2354"/>
      <c r="D27" s="2355"/>
      <c r="E27" s="2355"/>
      <c r="F27" s="2355"/>
      <c r="G27" s="2355"/>
      <c r="H27" s="2355"/>
      <c r="I27" s="2356"/>
      <c r="J27" s="2357"/>
      <c r="K27" s="2355"/>
      <c r="L27" s="2355"/>
      <c r="M27" s="2355"/>
      <c r="N27" s="2355"/>
      <c r="O27" s="2355"/>
      <c r="P27" s="2358"/>
    </row>
    <row r="28" spans="2:17" ht="25.5" customHeight="1" thickBot="1">
      <c r="B28" s="2324"/>
      <c r="C28" s="2376"/>
      <c r="D28" s="2377"/>
      <c r="E28" s="2377"/>
      <c r="F28" s="2377"/>
      <c r="G28" s="2377"/>
      <c r="H28" s="2377"/>
      <c r="I28" s="2378"/>
      <c r="J28" s="2357"/>
      <c r="K28" s="2355"/>
      <c r="L28" s="2355"/>
      <c r="M28" s="2355"/>
      <c r="N28" s="2355"/>
      <c r="O28" s="2355"/>
      <c r="P28" s="2358"/>
    </row>
    <row r="29" spans="2:17" ht="25.5" customHeight="1">
      <c r="B29" s="2322" t="s">
        <v>1252</v>
      </c>
      <c r="C29" s="2407" t="s">
        <v>1259</v>
      </c>
      <c r="D29" s="2410" t="s">
        <v>1260</v>
      </c>
      <c r="E29" s="2365" t="s">
        <v>1261</v>
      </c>
      <c r="F29" s="2366"/>
      <c r="G29" s="2366"/>
      <c r="H29" s="646"/>
      <c r="I29" s="647" t="s">
        <v>1262</v>
      </c>
      <c r="J29" s="2427" t="s">
        <v>1263</v>
      </c>
      <c r="K29" s="2429" t="s">
        <v>1264</v>
      </c>
      <c r="L29" s="2430"/>
      <c r="M29" s="2430"/>
      <c r="N29" s="648"/>
      <c r="O29" s="2454" t="s">
        <v>1262</v>
      </c>
      <c r="P29" s="2455"/>
    </row>
    <row r="30" spans="2:17" ht="25.5" customHeight="1">
      <c r="B30" s="2323"/>
      <c r="C30" s="2408"/>
      <c r="D30" s="2411"/>
      <c r="E30" s="2419"/>
      <c r="F30" s="2420"/>
      <c r="G30" s="2420"/>
      <c r="H30" s="2420"/>
      <c r="I30" s="649" t="s">
        <v>1265</v>
      </c>
      <c r="J30" s="2428"/>
      <c r="K30" s="2417" t="s">
        <v>1266</v>
      </c>
      <c r="L30" s="2418"/>
      <c r="M30" s="2418"/>
      <c r="N30" s="650"/>
      <c r="O30" s="2422" t="s">
        <v>1262</v>
      </c>
      <c r="P30" s="2423"/>
    </row>
    <row r="31" spans="2:17" ht="25.5" customHeight="1">
      <c r="B31" s="2323"/>
      <c r="C31" s="2408"/>
      <c r="D31" s="2412"/>
      <c r="E31" s="2417" t="s">
        <v>1267</v>
      </c>
      <c r="F31" s="2418"/>
      <c r="G31" s="2418"/>
      <c r="H31" s="650"/>
      <c r="I31" s="638" t="s">
        <v>1262</v>
      </c>
      <c r="J31" s="2424" t="s">
        <v>1268</v>
      </c>
      <c r="K31" s="2424"/>
      <c r="L31" s="651" t="s">
        <v>1269</v>
      </c>
      <c r="M31" s="2394" t="s">
        <v>1270</v>
      </c>
      <c r="N31" s="2394"/>
      <c r="O31" s="2350" t="s">
        <v>1271</v>
      </c>
      <c r="P31" s="2353"/>
    </row>
    <row r="32" spans="2:17" ht="25.5" customHeight="1">
      <c r="B32" s="2323"/>
      <c r="C32" s="2408"/>
      <c r="D32" s="2413" t="s">
        <v>1272</v>
      </c>
      <c r="E32" s="652" t="s">
        <v>1273</v>
      </c>
      <c r="F32" s="2421"/>
      <c r="G32" s="2421"/>
      <c r="H32" s="2421"/>
      <c r="I32" s="653" t="s">
        <v>1274</v>
      </c>
      <c r="J32" s="2424"/>
      <c r="K32" s="2424"/>
      <c r="L32" s="654"/>
      <c r="M32" s="2344" t="s">
        <v>1270</v>
      </c>
      <c r="N32" s="2344"/>
      <c r="O32" s="2425"/>
      <c r="P32" s="2426"/>
    </row>
    <row r="33" spans="2:27" ht="25.5" customHeight="1">
      <c r="B33" s="2323"/>
      <c r="C33" s="2408"/>
      <c r="D33" s="2411"/>
      <c r="E33" s="655" t="s">
        <v>1275</v>
      </c>
      <c r="F33" s="2390"/>
      <c r="G33" s="2390"/>
      <c r="H33" s="2390"/>
      <c r="I33" s="649" t="s">
        <v>1276</v>
      </c>
      <c r="J33" s="2424" t="s">
        <v>1277</v>
      </c>
      <c r="K33" s="2424"/>
      <c r="L33" s="2447"/>
      <c r="M33" s="2421"/>
      <c r="N33" s="2421"/>
      <c r="O33" s="2350" t="s">
        <v>1278</v>
      </c>
      <c r="P33" s="2353"/>
    </row>
    <row r="34" spans="2:27" ht="25.5" customHeight="1" thickBot="1">
      <c r="B34" s="2324"/>
      <c r="C34" s="2409"/>
      <c r="D34" s="2414"/>
      <c r="E34" s="2415" t="s">
        <v>1279</v>
      </c>
      <c r="F34" s="2416"/>
      <c r="G34" s="2416"/>
      <c r="H34" s="656"/>
      <c r="I34" s="657" t="s">
        <v>1262</v>
      </c>
      <c r="J34" s="2456"/>
      <c r="K34" s="2456"/>
      <c r="L34" s="2448"/>
      <c r="M34" s="2449"/>
      <c r="N34" s="2449"/>
      <c r="O34" s="2377"/>
      <c r="P34" s="2450"/>
    </row>
    <row r="35" spans="2:27" ht="25.5" customHeight="1" thickBot="1">
      <c r="B35" s="2323" t="s">
        <v>1244</v>
      </c>
      <c r="C35" s="2379" t="s">
        <v>1280</v>
      </c>
      <c r="D35" s="2380"/>
      <c r="E35" s="2380"/>
      <c r="F35" s="2380"/>
      <c r="G35" s="2381"/>
      <c r="H35" s="2382"/>
      <c r="I35" s="2383"/>
      <c r="J35" s="658" t="s">
        <v>1281</v>
      </c>
      <c r="K35" s="658"/>
      <c r="L35" s="658"/>
      <c r="M35" s="658"/>
      <c r="N35" s="658"/>
      <c r="O35" s="658"/>
      <c r="P35" s="659"/>
      <c r="Q35" s="632"/>
    </row>
    <row r="36" spans="2:27" ht="18" customHeight="1">
      <c r="B36" s="2323"/>
      <c r="C36" s="2359" t="s">
        <v>1282</v>
      </c>
      <c r="D36" s="2384"/>
      <c r="E36" s="2384"/>
      <c r="F36" s="2385"/>
      <c r="G36" s="2387"/>
      <c r="H36" s="2388"/>
      <c r="I36" s="2391" t="s">
        <v>1283</v>
      </c>
      <c r="J36" s="2451" t="s">
        <v>1284</v>
      </c>
      <c r="K36" s="2452"/>
      <c r="L36" s="2452"/>
      <c r="M36" s="2453"/>
      <c r="N36" s="2453"/>
      <c r="O36" s="2453"/>
      <c r="P36" s="660" t="s">
        <v>1285</v>
      </c>
      <c r="Q36" s="632"/>
      <c r="R36" s="661"/>
      <c r="S36" s="661"/>
      <c r="T36" s="661"/>
      <c r="U36" s="661"/>
      <c r="V36" s="661"/>
      <c r="W36" s="661"/>
      <c r="X36" s="661"/>
      <c r="Y36" s="661"/>
      <c r="Z36" s="661"/>
      <c r="AA36" s="661"/>
    </row>
    <row r="37" spans="2:27" ht="18" customHeight="1">
      <c r="B37" s="2323"/>
      <c r="C37" s="2361"/>
      <c r="D37" s="2344"/>
      <c r="E37" s="2344"/>
      <c r="F37" s="2386"/>
      <c r="G37" s="2389"/>
      <c r="H37" s="2390"/>
      <c r="I37" s="2392"/>
      <c r="J37" s="2444" t="s">
        <v>1286</v>
      </c>
      <c r="K37" s="2445"/>
      <c r="L37" s="2445"/>
      <c r="M37" s="2446"/>
      <c r="N37" s="2446"/>
      <c r="O37" s="2446"/>
      <c r="P37" s="662" t="s">
        <v>1285</v>
      </c>
      <c r="Q37" s="632"/>
      <c r="R37" s="661"/>
      <c r="S37" s="661"/>
      <c r="T37" s="661"/>
      <c r="U37" s="661"/>
      <c r="V37" s="661"/>
      <c r="W37" s="661"/>
      <c r="X37" s="661"/>
      <c r="Y37" s="661"/>
      <c r="Z37" s="661"/>
      <c r="AA37" s="661"/>
    </row>
    <row r="38" spans="2:27" ht="18" customHeight="1">
      <c r="B38" s="2323"/>
      <c r="C38" s="2393" t="s">
        <v>1287</v>
      </c>
      <c r="D38" s="2394"/>
      <c r="E38" s="2394"/>
      <c r="F38" s="2395"/>
      <c r="G38" s="2401"/>
      <c r="H38" s="2402"/>
      <c r="I38" s="2405" t="s">
        <v>1265</v>
      </c>
      <c r="J38" s="2444" t="s">
        <v>1288</v>
      </c>
      <c r="K38" s="2445"/>
      <c r="L38" s="2445"/>
      <c r="M38" s="2446"/>
      <c r="N38" s="2446"/>
      <c r="O38" s="2446"/>
      <c r="P38" s="662" t="s">
        <v>1285</v>
      </c>
      <c r="R38" s="661"/>
      <c r="S38" s="661"/>
      <c r="T38" s="661"/>
      <c r="U38" s="661"/>
      <c r="V38" s="661"/>
      <c r="W38" s="661"/>
      <c r="X38" s="661"/>
      <c r="Y38" s="661"/>
      <c r="Z38" s="661"/>
      <c r="AA38" s="661"/>
    </row>
    <row r="39" spans="2:27" ht="18" customHeight="1">
      <c r="B39" s="2323"/>
      <c r="C39" s="2360"/>
      <c r="D39" s="2396"/>
      <c r="E39" s="2396"/>
      <c r="F39" s="2397"/>
      <c r="G39" s="2403"/>
      <c r="H39" s="2404"/>
      <c r="I39" s="2406"/>
      <c r="J39" s="2444" t="s">
        <v>1289</v>
      </c>
      <c r="K39" s="2445"/>
      <c r="L39" s="2445"/>
      <c r="M39" s="2446"/>
      <c r="N39" s="2446"/>
      <c r="O39" s="2446"/>
      <c r="P39" s="662" t="s">
        <v>1285</v>
      </c>
      <c r="R39" s="661"/>
    </row>
    <row r="40" spans="2:27" ht="18" customHeight="1">
      <c r="B40" s="2323"/>
      <c r="C40" s="2360"/>
      <c r="D40" s="2396"/>
      <c r="E40" s="2396"/>
      <c r="F40" s="2397"/>
      <c r="G40" s="2431" t="s">
        <v>1290</v>
      </c>
      <c r="H40" s="2432"/>
      <c r="I40" s="2433"/>
      <c r="J40" s="2437" t="s">
        <v>1291</v>
      </c>
      <c r="K40" s="2438"/>
      <c r="L40" s="2438"/>
      <c r="M40" s="2439"/>
      <c r="N40" s="2439"/>
      <c r="O40" s="2439"/>
      <c r="P40" s="663" t="s">
        <v>1285</v>
      </c>
      <c r="Q40" s="632"/>
    </row>
    <row r="41" spans="2:27" ht="18" customHeight="1" thickBot="1">
      <c r="B41" s="2324"/>
      <c r="C41" s="2398"/>
      <c r="D41" s="2399"/>
      <c r="E41" s="2399"/>
      <c r="F41" s="2400"/>
      <c r="G41" s="2434"/>
      <c r="H41" s="2435"/>
      <c r="I41" s="2436"/>
      <c r="J41" s="2440" t="s">
        <v>1292</v>
      </c>
      <c r="K41" s="2441"/>
      <c r="L41" s="851" t="s">
        <v>1293</v>
      </c>
      <c r="M41" s="2442"/>
      <c r="N41" s="2442"/>
      <c r="O41" s="2442"/>
      <c r="P41" s="664" t="s">
        <v>1294</v>
      </c>
    </row>
    <row r="50" spans="17:18">
      <c r="Q50" s="2153" t="s">
        <v>1137</v>
      </c>
      <c r="R50" s="2153"/>
    </row>
    <row r="51" spans="17:18">
      <c r="Q51" s="2153"/>
      <c r="R51" s="2153"/>
    </row>
  </sheetData>
  <mergeCells count="97">
    <mergeCell ref="Q4:R4"/>
    <mergeCell ref="Q5:R5"/>
    <mergeCell ref="Q50:R51"/>
    <mergeCell ref="J38:L38"/>
    <mergeCell ref="M38:O38"/>
    <mergeCell ref="J39:L39"/>
    <mergeCell ref="M39:O39"/>
    <mergeCell ref="L33:N34"/>
    <mergeCell ref="O33:P34"/>
    <mergeCell ref="J36:L36"/>
    <mergeCell ref="M36:O36"/>
    <mergeCell ref="J37:L37"/>
    <mergeCell ref="M37:O37"/>
    <mergeCell ref="O29:P29"/>
    <mergeCell ref="J33:K34"/>
    <mergeCell ref="J22:P22"/>
    <mergeCell ref="G40:I41"/>
    <mergeCell ref="J40:L40"/>
    <mergeCell ref="M40:O40"/>
    <mergeCell ref="J41:K41"/>
    <mergeCell ref="M41:O41"/>
    <mergeCell ref="O30:P30"/>
    <mergeCell ref="J31:K32"/>
    <mergeCell ref="M31:N31"/>
    <mergeCell ref="O31:P31"/>
    <mergeCell ref="M32:N32"/>
    <mergeCell ref="O32:P32"/>
    <mergeCell ref="J29:J30"/>
    <mergeCell ref="K29:M29"/>
    <mergeCell ref="E29:G29"/>
    <mergeCell ref="D32:D34"/>
    <mergeCell ref="F33:H33"/>
    <mergeCell ref="E34:G34"/>
    <mergeCell ref="K30:M30"/>
    <mergeCell ref="E30:H30"/>
    <mergeCell ref="E31:G31"/>
    <mergeCell ref="F32:H32"/>
    <mergeCell ref="J27:P27"/>
    <mergeCell ref="C28:I28"/>
    <mergeCell ref="J28:P28"/>
    <mergeCell ref="C26:I26"/>
    <mergeCell ref="B35:B41"/>
    <mergeCell ref="C35:G35"/>
    <mergeCell ref="H35:I35"/>
    <mergeCell ref="C36:F37"/>
    <mergeCell ref="G36:H37"/>
    <mergeCell ref="I36:I37"/>
    <mergeCell ref="C38:F41"/>
    <mergeCell ref="G38:H39"/>
    <mergeCell ref="I38:I39"/>
    <mergeCell ref="B29:B34"/>
    <mergeCell ref="C29:C34"/>
    <mergeCell ref="D29:D31"/>
    <mergeCell ref="B14:B18"/>
    <mergeCell ref="C14:C16"/>
    <mergeCell ref="D14:F16"/>
    <mergeCell ref="H14:P14"/>
    <mergeCell ref="D18:F18"/>
    <mergeCell ref="H15:P15"/>
    <mergeCell ref="H18:J18"/>
    <mergeCell ref="L18:O18"/>
    <mergeCell ref="H16:P16"/>
    <mergeCell ref="D17:F17"/>
    <mergeCell ref="H17:I17"/>
    <mergeCell ref="L17:P17"/>
    <mergeCell ref="B19:B28"/>
    <mergeCell ref="C19:I19"/>
    <mergeCell ref="J19:P19"/>
    <mergeCell ref="C20:I20"/>
    <mergeCell ref="J20:P20"/>
    <mergeCell ref="C21:I21"/>
    <mergeCell ref="J21:P21"/>
    <mergeCell ref="C22:I22"/>
    <mergeCell ref="C23:I23"/>
    <mergeCell ref="J23:P23"/>
    <mergeCell ref="C24:I24"/>
    <mergeCell ref="J24:P24"/>
    <mergeCell ref="C25:I25"/>
    <mergeCell ref="J25:P25"/>
    <mergeCell ref="J26:P26"/>
    <mergeCell ref="C27:I27"/>
    <mergeCell ref="B1:D1"/>
    <mergeCell ref="M1:N1"/>
    <mergeCell ref="O1:P1"/>
    <mergeCell ref="B4:P4"/>
    <mergeCell ref="K7:P7"/>
    <mergeCell ref="B10:B13"/>
    <mergeCell ref="D10:F10"/>
    <mergeCell ref="D11:F11"/>
    <mergeCell ref="H11:P11"/>
    <mergeCell ref="D12:F12"/>
    <mergeCell ref="H12:I12"/>
    <mergeCell ref="L12:P12"/>
    <mergeCell ref="D13:F13"/>
    <mergeCell ref="H13:J13"/>
    <mergeCell ref="L13:O13"/>
    <mergeCell ref="H10:P10"/>
  </mergeCells>
  <phoneticPr fontId="9"/>
  <conditionalFormatting sqref="O1:P1 K7:P7 H11:P11 L12:P12 H13:J13 L13:O13 H14:P14 H17:I17 L17:P17 H18:J18 L18:O18 C20:P28 H29 E30:H30 N29:N30 L32 O32:P32 L33:N34 F32:H33 H31 H34 H35:I35 M36:O41 G36:H39 H10:I10">
    <cfRule type="cellIs" dxfId="109" priority="1" operator="equal">
      <formula>""</formula>
    </cfRule>
  </conditionalFormatting>
  <hyperlinks>
    <hyperlink ref="Q4" location="工事関係書類一覧表!A1" display="一覧表へ戻る" xr:uid="{F832FE70-4EDA-48F4-9673-1EEB299942EF}"/>
    <hyperlink ref="Q5" location="別記様式2!A77" display="記載例へ" xr:uid="{F46DCB24-0828-4783-A493-CC9CBA3AE00C}"/>
    <hyperlink ref="Q5:R5" location="別記様式5!A85" display="記載例へ" xr:uid="{E43D321D-8CD8-4B69-9E8C-6A90BA29FE46}"/>
    <hyperlink ref="Q50" location="工事関係書類一覧表!A1" display="一覧表へ戻る" xr:uid="{E345FFBD-02A0-4C78-B010-9440BCCCA8A4}"/>
    <hyperlink ref="Q50:R51" location="別記様式5!A1" display="様式へ" xr:uid="{6966137C-87BE-4560-B869-015B3595DE1E}"/>
    <hyperlink ref="Q4:R4" location="工事関係書類一覧表!F45" display="一覧表へ戻る" xr:uid="{2FC77202-AEB6-491B-9C1B-5CAF0F1B7634}"/>
  </hyperlinks>
  <pageMargins left="0.70866141732283472" right="0.70866141732283472" top="0.74803149606299213" bottom="0.55118110236220474" header="0.31496062992125984" footer="0.31496062992125984"/>
  <pageSetup paperSize="9" scale="88" orientation="portrait" blackAndWhite="1"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dimension ref="A1:AQ64"/>
  <sheetViews>
    <sheetView showGridLines="0" view="pageBreakPreview" zoomScaleNormal="100" zoomScaleSheetLayoutView="100" workbookViewId="0">
      <selection activeCell="AC5" sqref="AC5:AD5"/>
    </sheetView>
  </sheetViews>
  <sheetFormatPr defaultColWidth="9" defaultRowHeight="13.5"/>
  <cols>
    <col min="1" max="28" width="3" style="665" customWidth="1"/>
    <col min="29" max="40" width="9" style="665"/>
    <col min="41" max="41" width="9" style="665" customWidth="1"/>
    <col min="42" max="16384" width="9" style="665"/>
  </cols>
  <sheetData>
    <row r="1" spans="1:43">
      <c r="A1" s="357" t="s">
        <v>1295</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row>
    <row r="2" spans="1:43" ht="21">
      <c r="A2" s="2460" t="s">
        <v>1296</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row>
    <row r="3" spans="1:43" ht="9.75" customHeight="1">
      <c r="A3" s="357"/>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1382" t="s">
        <v>385</v>
      </c>
      <c r="AD3" s="1382"/>
    </row>
    <row r="4" spans="1:43" ht="9.75" customHeight="1">
      <c r="A4" s="357"/>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1382"/>
      <c r="AD4" s="1382"/>
    </row>
    <row r="5" spans="1:43">
      <c r="A5" s="357" t="s">
        <v>1297</v>
      </c>
      <c r="B5" s="357"/>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1382" t="s">
        <v>1298</v>
      </c>
      <c r="AD5" s="1382"/>
      <c r="AE5" s="295"/>
      <c r="AF5" s="295"/>
      <c r="AG5" s="295"/>
      <c r="AH5" s="295"/>
    </row>
    <row r="6" spans="1:43" ht="51" customHeight="1">
      <c r="A6" s="357"/>
      <c r="B6" s="2461" t="s">
        <v>1299</v>
      </c>
      <c r="C6" s="2462"/>
      <c r="D6" s="2462"/>
      <c r="E6" s="2462"/>
      <c r="F6" s="2462"/>
      <c r="G6" s="2462"/>
      <c r="H6" s="2462"/>
      <c r="I6" s="2462"/>
      <c r="J6" s="2462"/>
      <c r="K6" s="2462"/>
      <c r="L6" s="2462"/>
      <c r="M6" s="2462"/>
      <c r="N6" s="2462"/>
      <c r="O6" s="2462"/>
      <c r="P6" s="2462"/>
      <c r="Q6" s="2462"/>
      <c r="R6" s="2462"/>
      <c r="S6" s="2462"/>
      <c r="T6" s="2462"/>
      <c r="U6" s="2462"/>
      <c r="V6" s="2462"/>
      <c r="W6" s="2462"/>
      <c r="X6" s="2462"/>
      <c r="Y6" s="2462"/>
      <c r="Z6" s="2462"/>
      <c r="AA6" s="2462"/>
      <c r="AB6" s="2462"/>
      <c r="AE6" s="295"/>
      <c r="AF6" s="295"/>
      <c r="AG6" s="295"/>
      <c r="AH6" s="295"/>
      <c r="AP6" s="295" t="s">
        <v>1137</v>
      </c>
      <c r="AQ6" s="772"/>
    </row>
    <row r="7" spans="1:43" ht="30" customHeight="1">
      <c r="A7" s="357"/>
      <c r="B7" s="2461" t="s">
        <v>1300</v>
      </c>
      <c r="C7" s="2462"/>
      <c r="D7" s="2462"/>
      <c r="E7" s="2462"/>
      <c r="F7" s="2462"/>
      <c r="G7" s="2462"/>
      <c r="H7" s="2462"/>
      <c r="I7" s="2462"/>
      <c r="J7" s="2462"/>
      <c r="K7" s="2462"/>
      <c r="L7" s="2462"/>
      <c r="M7" s="2462"/>
      <c r="N7" s="2462"/>
      <c r="O7" s="2462"/>
      <c r="P7" s="2462"/>
      <c r="Q7" s="2462"/>
      <c r="R7" s="2462"/>
      <c r="S7" s="2462"/>
      <c r="T7" s="2462"/>
      <c r="U7" s="2462"/>
      <c r="V7" s="2462"/>
      <c r="W7" s="2462"/>
      <c r="X7" s="2462"/>
      <c r="Y7" s="2462"/>
      <c r="Z7" s="2462"/>
      <c r="AA7" s="2462"/>
      <c r="AB7" s="2462"/>
      <c r="AP7"/>
      <c r="AQ7"/>
    </row>
    <row r="8" spans="1:43" ht="15.6"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v>1</v>
      </c>
      <c r="AB8" s="357"/>
    </row>
    <row r="9" spans="1:43" ht="18.600000000000001" customHeight="1">
      <c r="A9" s="358"/>
      <c r="B9" s="358"/>
      <c r="C9" s="358" t="s">
        <v>1301</v>
      </c>
      <c r="D9" s="358"/>
      <c r="E9" s="358"/>
      <c r="F9" s="358"/>
      <c r="G9" s="358"/>
      <c r="H9" s="358"/>
      <c r="I9" s="358"/>
      <c r="J9" s="358"/>
      <c r="K9" s="358"/>
      <c r="L9" s="358"/>
      <c r="M9" s="358"/>
      <c r="N9" s="358"/>
      <c r="O9" s="358"/>
      <c r="P9" s="358"/>
      <c r="Q9" s="358"/>
      <c r="R9" s="358"/>
      <c r="S9" s="358"/>
      <c r="T9" s="358"/>
      <c r="U9" s="358"/>
      <c r="V9" s="358"/>
      <c r="W9" s="358"/>
      <c r="X9" s="358"/>
      <c r="Y9" s="358"/>
      <c r="Z9" s="358"/>
      <c r="AA9" s="358"/>
      <c r="AB9" s="358"/>
    </row>
    <row r="10" spans="1:43">
      <c r="A10" s="358"/>
      <c r="B10" s="358"/>
      <c r="C10" s="358"/>
      <c r="D10" s="2457" t="s">
        <v>1302</v>
      </c>
      <c r="E10" s="2457"/>
      <c r="F10" s="2457"/>
      <c r="G10" s="358"/>
      <c r="H10" s="852" t="b">
        <v>0</v>
      </c>
      <c r="I10" s="2457" t="s">
        <v>1303</v>
      </c>
      <c r="J10" s="2457"/>
      <c r="K10" s="2457"/>
      <c r="L10" s="2457" t="s">
        <v>1304</v>
      </c>
      <c r="M10" s="2457"/>
      <c r="N10" s="2457"/>
      <c r="O10" s="2458"/>
      <c r="P10" s="2458"/>
      <c r="Q10" s="2458"/>
      <c r="R10" s="2458"/>
      <c r="S10" s="2458"/>
      <c r="T10" s="2458"/>
      <c r="U10" s="2458"/>
      <c r="V10" s="2458"/>
      <c r="W10" s="2458"/>
      <c r="X10" s="2458"/>
      <c r="Y10" s="2458"/>
      <c r="Z10" s="2458"/>
      <c r="AA10" s="358" t="s">
        <v>449</v>
      </c>
      <c r="AB10" s="358"/>
    </row>
    <row r="11" spans="1:43" ht="15.6" customHeight="1">
      <c r="A11" s="357"/>
      <c r="B11" s="357"/>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57"/>
    </row>
    <row r="12" spans="1:43" ht="18" customHeight="1">
      <c r="A12" s="358"/>
      <c r="B12" s="358"/>
      <c r="C12" s="358" t="s">
        <v>1305</v>
      </c>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row>
    <row r="13" spans="1:43">
      <c r="A13" s="358"/>
      <c r="B13" s="358"/>
      <c r="C13" s="358"/>
      <c r="D13" s="2457" t="s">
        <v>1302</v>
      </c>
      <c r="E13" s="2457"/>
      <c r="F13" s="2457"/>
      <c r="G13" s="358"/>
      <c r="H13" s="852" t="b">
        <v>0</v>
      </c>
      <c r="I13" s="2457" t="s">
        <v>1303</v>
      </c>
      <c r="J13" s="2457"/>
      <c r="K13" s="2457"/>
      <c r="L13" s="2457" t="s">
        <v>1304</v>
      </c>
      <c r="M13" s="2457"/>
      <c r="N13" s="2457"/>
      <c r="O13" s="2458"/>
      <c r="P13" s="2458"/>
      <c r="Q13" s="2458"/>
      <c r="R13" s="2458"/>
      <c r="S13" s="2458"/>
      <c r="T13" s="2458"/>
      <c r="U13" s="2458"/>
      <c r="V13" s="2458"/>
      <c r="W13" s="2458"/>
      <c r="X13" s="2458"/>
      <c r="Y13" s="2458"/>
      <c r="Z13" s="2458"/>
      <c r="AA13" s="358" t="s">
        <v>449</v>
      </c>
      <c r="AB13" s="358"/>
    </row>
    <row r="14" spans="1:43" ht="15.6" customHeight="1">
      <c r="A14" s="357"/>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row>
    <row r="15" spans="1:43" ht="15" customHeight="1">
      <c r="A15" s="357" t="s">
        <v>1306</v>
      </c>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row>
    <row r="16" spans="1:43" ht="51" customHeight="1">
      <c r="A16" s="357"/>
      <c r="B16" s="357"/>
      <c r="C16" s="2459" t="s">
        <v>1307</v>
      </c>
      <c r="D16" s="2459"/>
      <c r="E16" s="2459"/>
      <c r="F16" s="2459"/>
      <c r="G16" s="2459"/>
      <c r="H16" s="2459"/>
      <c r="I16" s="2459"/>
      <c r="J16" s="2459"/>
      <c r="K16" s="2459"/>
      <c r="L16" s="2459"/>
      <c r="M16" s="2459"/>
      <c r="N16" s="2459"/>
      <c r="O16" s="2459"/>
      <c r="P16" s="2459"/>
      <c r="Q16" s="2459"/>
      <c r="R16" s="2459"/>
      <c r="S16" s="2459"/>
      <c r="T16" s="2459"/>
      <c r="U16" s="2459"/>
      <c r="V16" s="2459"/>
      <c r="W16" s="2459"/>
      <c r="X16" s="2459"/>
      <c r="Y16" s="2459"/>
      <c r="Z16" s="2459"/>
      <c r="AA16" s="2459"/>
      <c r="AB16" s="2459"/>
    </row>
    <row r="17" spans="1:28" ht="10.5" customHeight="1">
      <c r="A17" s="357"/>
      <c r="B17" s="357"/>
      <c r="C17" s="357"/>
      <c r="D17" s="359"/>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row>
    <row r="18" spans="1:28" ht="17.850000000000001" customHeight="1">
      <c r="A18" s="357"/>
      <c r="B18" s="357"/>
      <c r="C18" s="357" t="s">
        <v>1308</v>
      </c>
      <c r="E18" s="666"/>
      <c r="F18" s="357"/>
      <c r="G18" s="357"/>
      <c r="H18" s="357"/>
      <c r="I18" s="357"/>
      <c r="J18" s="357"/>
      <c r="K18" s="357"/>
      <c r="L18" s="357"/>
      <c r="M18" s="357"/>
      <c r="N18" s="357"/>
      <c r="O18" s="357"/>
      <c r="P18" s="357"/>
      <c r="Q18" s="357"/>
      <c r="R18" s="357"/>
      <c r="S18" s="357"/>
      <c r="T18" s="357"/>
      <c r="U18" s="357"/>
      <c r="V18" s="357"/>
      <c r="W18" s="357"/>
      <c r="X18" s="357"/>
      <c r="Y18" s="357"/>
      <c r="Z18" s="357"/>
      <c r="AA18" s="357"/>
      <c r="AB18" s="357"/>
    </row>
    <row r="19" spans="1:28" ht="18.600000000000001" customHeight="1">
      <c r="A19" s="357"/>
      <c r="B19" s="357"/>
      <c r="C19" s="357"/>
      <c r="AB19" s="357"/>
    </row>
    <row r="20" spans="1:28" ht="18.600000000000001" customHeight="1">
      <c r="A20" s="357"/>
      <c r="B20" s="357"/>
      <c r="C20" s="358" t="s">
        <v>1309</v>
      </c>
      <c r="D20" s="666"/>
      <c r="E20" s="357"/>
      <c r="F20" s="357"/>
      <c r="G20" s="357"/>
      <c r="H20" s="357"/>
      <c r="I20" s="357"/>
      <c r="J20" s="357"/>
      <c r="K20" s="357"/>
      <c r="L20" s="357"/>
      <c r="M20" s="357"/>
      <c r="N20" s="357"/>
      <c r="O20" s="357"/>
      <c r="P20" s="357"/>
      <c r="Q20" s="357"/>
      <c r="R20" s="357"/>
      <c r="S20" s="357"/>
      <c r="T20" s="357"/>
      <c r="U20" s="357"/>
      <c r="V20" s="357"/>
      <c r="W20" s="357"/>
      <c r="X20" s="357"/>
      <c r="Y20" s="357"/>
      <c r="Z20" s="357"/>
      <c r="AB20" s="357"/>
    </row>
    <row r="21" spans="1:28" ht="18.600000000000001" customHeight="1">
      <c r="A21" s="357"/>
      <c r="B21" s="357"/>
      <c r="C21" s="358" t="s">
        <v>1310</v>
      </c>
      <c r="D21" s="666"/>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row>
    <row r="22" spans="1:28">
      <c r="A22" s="358"/>
      <c r="B22" s="358"/>
      <c r="C22" s="358"/>
      <c r="D22" s="2457" t="s">
        <v>1302</v>
      </c>
      <c r="E22" s="2457"/>
      <c r="F22" s="2457"/>
      <c r="G22" s="358"/>
      <c r="H22" s="852" t="b">
        <v>0</v>
      </c>
      <c r="I22" s="2457" t="s">
        <v>1303</v>
      </c>
      <c r="J22" s="2457"/>
      <c r="K22" s="2457"/>
      <c r="L22" s="2457" t="s">
        <v>1304</v>
      </c>
      <c r="M22" s="2457"/>
      <c r="N22" s="2457"/>
      <c r="O22" s="2458"/>
      <c r="P22" s="2458"/>
      <c r="Q22" s="2458"/>
      <c r="R22" s="2458"/>
      <c r="S22" s="2458"/>
      <c r="T22" s="2458"/>
      <c r="U22" s="2458"/>
      <c r="V22" s="2458"/>
      <c r="W22" s="2458"/>
      <c r="X22" s="2458"/>
      <c r="Y22" s="2458"/>
      <c r="Z22" s="2458"/>
      <c r="AA22" s="358" t="s">
        <v>449</v>
      </c>
      <c r="AB22" s="358"/>
    </row>
    <row r="23" spans="1:28" ht="15.6" customHeight="1">
      <c r="A23" s="357"/>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row>
    <row r="24" spans="1:28">
      <c r="A24" s="357" t="s">
        <v>1311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row>
    <row r="25" spans="1:28" ht="63" customHeight="1">
      <c r="A25" s="357"/>
      <c r="B25" s="357"/>
      <c r="C25" s="2459" t="s">
        <v>1312</v>
      </c>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row>
    <row r="26" spans="1:28" ht="15.6" customHeight="1">
      <c r="A26" s="357"/>
      <c r="B26" s="357"/>
      <c r="C26" s="357"/>
      <c r="D26" s="359"/>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row>
    <row r="27" spans="1:28" ht="30" customHeight="1">
      <c r="A27" s="357"/>
      <c r="B27" s="2463" t="s">
        <v>1313</v>
      </c>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row>
    <row r="28" spans="1:28">
      <c r="A28" s="358"/>
      <c r="B28" s="358"/>
      <c r="C28" s="358"/>
      <c r="D28" s="2457" t="s">
        <v>1302</v>
      </c>
      <c r="E28" s="2457"/>
      <c r="F28" s="2457"/>
      <c r="G28" s="358"/>
      <c r="H28" s="852" t="b">
        <v>0</v>
      </c>
      <c r="I28" s="2457" t="s">
        <v>1303</v>
      </c>
      <c r="J28" s="2457"/>
      <c r="K28" s="2457"/>
      <c r="L28" s="2457" t="s">
        <v>1304</v>
      </c>
      <c r="M28" s="2457"/>
      <c r="N28" s="2457"/>
      <c r="O28" s="2458"/>
      <c r="P28" s="2458"/>
      <c r="Q28" s="2458"/>
      <c r="R28" s="2458"/>
      <c r="S28" s="2458"/>
      <c r="T28" s="2458"/>
      <c r="U28" s="2458"/>
      <c r="V28" s="2458"/>
      <c r="W28" s="2458"/>
      <c r="X28" s="2458"/>
      <c r="Y28" s="2458"/>
      <c r="Z28" s="2458"/>
      <c r="AA28" s="358" t="s">
        <v>449</v>
      </c>
      <c r="AB28" s="358"/>
    </row>
    <row r="29" spans="1:28" ht="14.2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row>
    <row r="30" spans="1:28" ht="30" customHeight="1">
      <c r="A30" s="357"/>
      <c r="B30" s="2463" t="s">
        <v>1314</v>
      </c>
      <c r="C30" s="2458"/>
      <c r="D30" s="2458"/>
      <c r="E30" s="2458"/>
      <c r="F30" s="2458"/>
      <c r="G30" s="2458"/>
      <c r="H30" s="2458"/>
      <c r="I30" s="2458"/>
      <c r="J30" s="2458"/>
      <c r="K30" s="2458"/>
      <c r="L30" s="2458"/>
      <c r="M30" s="2458"/>
      <c r="N30" s="2458"/>
      <c r="O30" s="2458"/>
      <c r="P30" s="2458"/>
      <c r="Q30" s="2458"/>
      <c r="R30" s="2458"/>
      <c r="S30" s="2458"/>
      <c r="T30" s="2458"/>
      <c r="U30" s="2458"/>
      <c r="V30" s="2458"/>
      <c r="W30" s="2458"/>
      <c r="X30" s="2458"/>
      <c r="Y30" s="2458"/>
      <c r="Z30" s="2458"/>
      <c r="AA30" s="2458"/>
      <c r="AB30" s="2458"/>
    </row>
    <row r="31" spans="1:28">
      <c r="A31" s="358"/>
      <c r="B31" s="358"/>
      <c r="C31" s="358"/>
      <c r="D31" s="2457" t="s">
        <v>1302</v>
      </c>
      <c r="E31" s="2457"/>
      <c r="F31" s="2457"/>
      <c r="G31" s="358"/>
      <c r="H31" s="852" t="b">
        <v>0</v>
      </c>
      <c r="I31" s="2457" t="s">
        <v>1303</v>
      </c>
      <c r="J31" s="2457"/>
      <c r="K31" s="2457"/>
      <c r="L31" s="2457" t="s">
        <v>1304</v>
      </c>
      <c r="M31" s="2457"/>
      <c r="N31" s="2457"/>
      <c r="O31" s="2458"/>
      <c r="P31" s="2458"/>
      <c r="Q31" s="2458"/>
      <c r="R31" s="2458"/>
      <c r="S31" s="2458"/>
      <c r="T31" s="2458"/>
      <c r="U31" s="2458"/>
      <c r="V31" s="2458"/>
      <c r="W31" s="2458"/>
      <c r="X31" s="2458"/>
      <c r="Y31" s="2458"/>
      <c r="Z31" s="2458"/>
      <c r="AA31" s="358" t="s">
        <v>449</v>
      </c>
      <c r="AB31" s="358"/>
    </row>
    <row r="32" spans="1:28" ht="14.2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row>
    <row r="33" spans="1:28" ht="30" customHeight="1">
      <c r="A33" s="357"/>
      <c r="B33" s="2463" t="s">
        <v>1315</v>
      </c>
      <c r="C33" s="2458"/>
      <c r="D33" s="2458"/>
      <c r="E33" s="2458"/>
      <c r="F33" s="2458"/>
      <c r="G33" s="2458"/>
      <c r="H33" s="2458"/>
      <c r="I33" s="2458"/>
      <c r="J33" s="2458"/>
      <c r="K33" s="2458"/>
      <c r="L33" s="2458"/>
      <c r="M33" s="2458"/>
      <c r="N33" s="2458"/>
      <c r="O33" s="2458"/>
      <c r="P33" s="2458"/>
      <c r="Q33" s="2458"/>
      <c r="R33" s="2458"/>
      <c r="S33" s="2458"/>
      <c r="T33" s="2458"/>
      <c r="U33" s="2458"/>
      <c r="V33" s="2458"/>
      <c r="W33" s="2458"/>
      <c r="X33" s="2458"/>
      <c r="Y33" s="2458"/>
      <c r="Z33" s="2458"/>
      <c r="AA33" s="2458"/>
      <c r="AB33" s="2458"/>
    </row>
    <row r="34" spans="1:28">
      <c r="A34" s="358"/>
      <c r="B34" s="358"/>
      <c r="C34" s="358"/>
      <c r="D34" s="2457" t="s">
        <v>1302</v>
      </c>
      <c r="E34" s="2457"/>
      <c r="F34" s="2457"/>
      <c r="G34" s="358"/>
      <c r="H34" s="852" t="b">
        <v>0</v>
      </c>
      <c r="I34" s="2457" t="s">
        <v>1303</v>
      </c>
      <c r="J34" s="2457"/>
      <c r="K34" s="2457"/>
      <c r="L34" s="2457" t="s">
        <v>1304</v>
      </c>
      <c r="M34" s="2457"/>
      <c r="N34" s="2457"/>
      <c r="O34" s="2458"/>
      <c r="P34" s="2458"/>
      <c r="Q34" s="2458"/>
      <c r="R34" s="2458"/>
      <c r="S34" s="2458"/>
      <c r="T34" s="2458"/>
      <c r="U34" s="2458"/>
      <c r="V34" s="2458"/>
      <c r="W34" s="2458"/>
      <c r="X34" s="2458"/>
      <c r="Y34" s="2458"/>
      <c r="Z34" s="2458"/>
      <c r="AA34" s="358" t="s">
        <v>449</v>
      </c>
      <c r="AB34" s="358"/>
    </row>
    <row r="35" spans="1:28" ht="14.2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row>
    <row r="36" spans="1:28" ht="30" customHeight="1">
      <c r="A36" s="358"/>
      <c r="B36" s="2463" t="s">
        <v>1316</v>
      </c>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row>
    <row r="37" spans="1:28">
      <c r="A37" s="358"/>
      <c r="B37" s="358"/>
      <c r="C37" s="358"/>
      <c r="D37" s="2457" t="s">
        <v>1302</v>
      </c>
      <c r="E37" s="2457"/>
      <c r="F37" s="2457"/>
      <c r="G37" s="358"/>
      <c r="H37" s="852" t="b">
        <v>0</v>
      </c>
      <c r="I37" s="2457" t="s">
        <v>1303</v>
      </c>
      <c r="J37" s="2457"/>
      <c r="K37" s="2457"/>
      <c r="L37" s="2457" t="s">
        <v>1304</v>
      </c>
      <c r="M37" s="2457"/>
      <c r="N37" s="2457"/>
      <c r="O37" s="2458"/>
      <c r="P37" s="2458"/>
      <c r="Q37" s="2458"/>
      <c r="R37" s="2458"/>
      <c r="S37" s="2458"/>
      <c r="T37" s="2458"/>
      <c r="U37" s="2458"/>
      <c r="V37" s="2458"/>
      <c r="W37" s="2458"/>
      <c r="X37" s="2458"/>
      <c r="Y37" s="2458"/>
      <c r="Z37" s="2458"/>
      <c r="AA37" s="358" t="s">
        <v>449</v>
      </c>
      <c r="AB37" s="358"/>
    </row>
    <row r="38" spans="1:28" ht="14.2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row>
    <row r="39" spans="1:28" ht="18" customHeight="1">
      <c r="A39" s="358"/>
      <c r="B39" s="358" t="s">
        <v>1952</v>
      </c>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row>
    <row r="40" spans="1:28">
      <c r="A40" s="358"/>
      <c r="B40" s="358"/>
      <c r="C40" s="358"/>
      <c r="D40" s="2457" t="s">
        <v>1302</v>
      </c>
      <c r="E40" s="2457"/>
      <c r="F40" s="2457"/>
      <c r="G40" s="358"/>
      <c r="H40" s="852" t="b">
        <v>0</v>
      </c>
      <c r="I40" s="2457" t="s">
        <v>1303</v>
      </c>
      <c r="J40" s="2457"/>
      <c r="K40" s="2457"/>
      <c r="L40" s="2457" t="s">
        <v>1304</v>
      </c>
      <c r="M40" s="2457"/>
      <c r="N40" s="2457"/>
      <c r="O40" s="2458"/>
      <c r="P40" s="2458"/>
      <c r="Q40" s="2458"/>
      <c r="R40" s="2458"/>
      <c r="S40" s="2458"/>
      <c r="T40" s="2458"/>
      <c r="U40" s="2458"/>
      <c r="V40" s="2458"/>
      <c r="W40" s="2458"/>
      <c r="X40" s="2458"/>
      <c r="Y40" s="2458"/>
      <c r="Z40" s="2458"/>
      <c r="AA40" s="358" t="s">
        <v>449</v>
      </c>
      <c r="AB40" s="358"/>
    </row>
    <row r="41" spans="1:28" ht="14.2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row>
    <row r="42" spans="1:28" ht="63" customHeight="1">
      <c r="A42" s="357"/>
      <c r="B42" s="2463" t="s">
        <v>1317</v>
      </c>
      <c r="C42" s="2458"/>
      <c r="D42" s="2458"/>
      <c r="E42" s="2458"/>
      <c r="F42" s="2458"/>
      <c r="G42" s="2458"/>
      <c r="H42" s="2458"/>
      <c r="I42" s="2458"/>
      <c r="J42" s="2458"/>
      <c r="K42" s="2458"/>
      <c r="L42" s="2458"/>
      <c r="M42" s="2458"/>
      <c r="N42" s="2458"/>
      <c r="O42" s="2458"/>
      <c r="P42" s="2458"/>
      <c r="Q42" s="2458"/>
      <c r="R42" s="2458"/>
      <c r="S42" s="2458"/>
      <c r="T42" s="2458"/>
      <c r="U42" s="2458"/>
      <c r="V42" s="2458"/>
      <c r="W42" s="2458"/>
      <c r="X42" s="2458"/>
      <c r="Y42" s="2458"/>
      <c r="Z42" s="2458"/>
      <c r="AA42" s="2458"/>
      <c r="AB42" s="2458"/>
    </row>
    <row r="43" spans="1:28">
      <c r="A43" s="358"/>
      <c r="B43" s="358"/>
      <c r="C43" s="358"/>
      <c r="D43" s="2457" t="s">
        <v>1302</v>
      </c>
      <c r="E43" s="2457"/>
      <c r="F43" s="2457"/>
      <c r="G43" s="358"/>
      <c r="H43" s="852" t="b">
        <v>0</v>
      </c>
      <c r="I43" s="2457" t="s">
        <v>1303</v>
      </c>
      <c r="J43" s="2457"/>
      <c r="K43" s="2457"/>
      <c r="L43" s="2457" t="s">
        <v>1304</v>
      </c>
      <c r="M43" s="2457"/>
      <c r="N43" s="2457"/>
      <c r="O43" s="2458"/>
      <c r="P43" s="2458"/>
      <c r="Q43" s="2458"/>
      <c r="R43" s="2458"/>
      <c r="S43" s="2458"/>
      <c r="T43" s="2458"/>
      <c r="U43" s="2458"/>
      <c r="V43" s="2458"/>
      <c r="W43" s="2458"/>
      <c r="X43" s="2458"/>
      <c r="Y43" s="2458"/>
      <c r="Z43" s="2458"/>
      <c r="AA43" s="358" t="s">
        <v>449</v>
      </c>
      <c r="AB43" s="358"/>
    </row>
    <row r="44" spans="1:28" ht="15.6" customHeight="1">
      <c r="A44" s="358"/>
      <c r="B44" s="358"/>
      <c r="C44" s="358"/>
      <c r="D44" s="360"/>
      <c r="E44" s="360"/>
      <c r="F44" s="360"/>
      <c r="G44" s="358"/>
      <c r="H44" s="358"/>
      <c r="I44" s="360"/>
      <c r="J44" s="360"/>
      <c r="K44" s="360"/>
      <c r="L44" s="360"/>
      <c r="M44" s="360"/>
      <c r="N44" s="360"/>
      <c r="O44" s="358"/>
      <c r="P44" s="358"/>
      <c r="Q44" s="358"/>
      <c r="R44" s="358"/>
      <c r="S44" s="358"/>
      <c r="T44" s="358"/>
      <c r="U44" s="358"/>
      <c r="V44" s="358"/>
      <c r="W44" s="358"/>
      <c r="X44" s="358"/>
      <c r="Y44" s="358"/>
      <c r="Z44" s="358"/>
      <c r="AA44" s="358"/>
      <c r="AB44" s="358"/>
    </row>
    <row r="45" spans="1:28" ht="15" customHeight="1">
      <c r="A45" s="357" t="s">
        <v>1318</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row>
    <row r="46" spans="1:28" ht="18" customHeight="1">
      <c r="A46" s="358"/>
      <c r="B46" s="358"/>
      <c r="C46" s="358"/>
      <c r="D46" s="2464" t="s">
        <v>1319</v>
      </c>
      <c r="E46" s="2464"/>
      <c r="F46" s="2464"/>
      <c r="G46" s="2464"/>
      <c r="H46" s="2464"/>
      <c r="I46" s="2464"/>
      <c r="J46" s="2464"/>
      <c r="K46" s="2464"/>
      <c r="L46" s="2464"/>
      <c r="M46" s="2464"/>
      <c r="N46" s="2464"/>
      <c r="O46" s="2464"/>
      <c r="P46" s="2464"/>
      <c r="Q46" s="2464"/>
      <c r="R46" s="358"/>
      <c r="S46" s="358"/>
      <c r="T46" s="358"/>
      <c r="U46" s="358"/>
      <c r="V46" s="358"/>
      <c r="W46" s="358"/>
      <c r="X46" s="358"/>
      <c r="Y46" s="358"/>
      <c r="Z46" s="358"/>
      <c r="AA46" s="358"/>
      <c r="AB46" s="358"/>
    </row>
    <row r="47" spans="1:28">
      <c r="A47" s="357"/>
      <c r="B47" s="357"/>
      <c r="C47" s="357" t="s">
        <v>1320</v>
      </c>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row>
    <row r="48" spans="1:28" ht="42" customHeight="1">
      <c r="A48" s="357"/>
      <c r="B48" s="357"/>
      <c r="C48" s="2461" t="s">
        <v>1321</v>
      </c>
      <c r="D48" s="2462"/>
      <c r="E48" s="2462"/>
      <c r="F48" s="2462"/>
      <c r="G48" s="2462"/>
      <c r="H48" s="2462"/>
      <c r="I48" s="2462"/>
      <c r="J48" s="2462"/>
      <c r="K48" s="2462"/>
      <c r="L48" s="2462"/>
      <c r="M48" s="2462"/>
      <c r="N48" s="2462"/>
      <c r="O48" s="2462"/>
      <c r="P48" s="2462"/>
      <c r="Q48" s="2462"/>
      <c r="R48" s="2462"/>
      <c r="S48" s="2462"/>
      <c r="T48" s="2462"/>
      <c r="U48" s="2462"/>
      <c r="V48" s="2462"/>
      <c r="W48" s="2462"/>
      <c r="X48" s="2462"/>
      <c r="Y48" s="2462"/>
      <c r="Z48" s="2462"/>
      <c r="AA48" s="2462"/>
      <c r="AB48" s="2462"/>
    </row>
    <row r="49" spans="1:28" ht="15.6"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row>
    <row r="50" spans="1:28" ht="31.5" customHeight="1">
      <c r="A50" s="2461" t="s">
        <v>1322</v>
      </c>
      <c r="B50" s="2462"/>
      <c r="C50" s="2462"/>
      <c r="D50" s="2462"/>
      <c r="E50" s="2462"/>
      <c r="F50" s="2462"/>
      <c r="G50" s="2462"/>
      <c r="H50" s="2462"/>
      <c r="I50" s="2462"/>
      <c r="J50" s="2462"/>
      <c r="K50" s="2462"/>
      <c r="L50" s="2462"/>
      <c r="M50" s="2462"/>
      <c r="N50" s="2462"/>
      <c r="O50" s="2462"/>
      <c r="P50" s="2462"/>
      <c r="Q50" s="2462"/>
      <c r="R50" s="2462"/>
      <c r="S50" s="2462"/>
      <c r="T50" s="2462"/>
      <c r="U50" s="2462"/>
      <c r="V50" s="2462"/>
      <c r="W50" s="2462"/>
      <c r="X50" s="2462"/>
      <c r="Y50" s="2462"/>
      <c r="Z50" s="2462"/>
      <c r="AA50" s="2462"/>
      <c r="AB50" s="2462"/>
    </row>
    <row r="51" spans="1:28" ht="18" customHeight="1">
      <c r="A51" s="358"/>
      <c r="B51" s="358"/>
      <c r="C51" s="358"/>
      <c r="D51" s="2464" t="s">
        <v>1319</v>
      </c>
      <c r="E51" s="2464"/>
      <c r="F51" s="2464"/>
      <c r="G51" s="2464"/>
      <c r="H51" s="2464"/>
      <c r="I51" s="2464"/>
      <c r="J51" s="2464"/>
      <c r="K51" s="2464"/>
      <c r="L51" s="2464"/>
      <c r="M51" s="2464"/>
      <c r="N51" s="2464"/>
      <c r="O51" s="2464"/>
      <c r="P51" s="2464"/>
      <c r="Q51" s="2464"/>
      <c r="R51" s="358"/>
      <c r="S51" s="358"/>
      <c r="T51" s="358"/>
      <c r="U51" s="358"/>
      <c r="V51" s="358"/>
      <c r="W51" s="358"/>
      <c r="X51" s="358"/>
      <c r="Y51" s="358"/>
      <c r="Z51" s="358"/>
      <c r="AA51" s="358"/>
      <c r="AB51" s="358"/>
    </row>
    <row r="52" spans="1:28">
      <c r="A52" s="357"/>
      <c r="B52" s="357"/>
      <c r="C52" s="357" t="s">
        <v>1320</v>
      </c>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row>
    <row r="53" spans="1:28" ht="17.25" customHeight="1">
      <c r="A53" s="357"/>
      <c r="B53" s="357"/>
      <c r="C53" s="357" t="s">
        <v>1323</v>
      </c>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row>
    <row r="54" spans="1:28">
      <c r="A54" s="357"/>
      <c r="B54" s="357"/>
      <c r="C54" s="357" t="s">
        <v>1324</v>
      </c>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row>
    <row r="55" spans="1:28" ht="28.5" customHeight="1">
      <c r="A55" s="357"/>
      <c r="B55" s="357"/>
      <c r="C55" s="2461" t="s">
        <v>1325</v>
      </c>
      <c r="D55" s="2462"/>
      <c r="E55" s="2462"/>
      <c r="F55" s="2462"/>
      <c r="G55" s="2462"/>
      <c r="H55" s="2462"/>
      <c r="I55" s="2462"/>
      <c r="J55" s="2462"/>
      <c r="K55" s="2462"/>
      <c r="L55" s="2462"/>
      <c r="M55" s="2462"/>
      <c r="N55" s="2462"/>
      <c r="O55" s="2462"/>
      <c r="P55" s="2462"/>
      <c r="Q55" s="2462"/>
      <c r="R55" s="2462"/>
      <c r="S55" s="2462"/>
      <c r="T55" s="2462"/>
      <c r="U55" s="2462"/>
      <c r="V55" s="2462"/>
      <c r="W55" s="2462"/>
      <c r="X55" s="2462"/>
      <c r="Y55" s="2462"/>
      <c r="Z55" s="2462"/>
      <c r="AA55" s="2462"/>
      <c r="AB55" s="2462"/>
    </row>
    <row r="56" spans="1:28" ht="30" customHeight="1">
      <c r="A56" s="357"/>
      <c r="B56" s="357"/>
      <c r="C56" s="2461" t="s">
        <v>1326</v>
      </c>
      <c r="D56" s="2461"/>
      <c r="E56" s="2461"/>
      <c r="F56" s="2461"/>
      <c r="G56" s="2461"/>
      <c r="H56" s="2461"/>
      <c r="I56" s="2461"/>
      <c r="J56" s="2461"/>
      <c r="K56" s="2461"/>
      <c r="L56" s="2461"/>
      <c r="M56" s="2461"/>
      <c r="N56" s="2461"/>
      <c r="O56" s="2461"/>
      <c r="P56" s="2461"/>
      <c r="Q56" s="2461"/>
      <c r="R56" s="2461"/>
      <c r="S56" s="2461"/>
      <c r="T56" s="2461"/>
      <c r="U56" s="2461"/>
      <c r="V56" s="2461"/>
      <c r="W56" s="2461"/>
      <c r="X56" s="2461"/>
      <c r="Y56" s="2461"/>
      <c r="Z56" s="2461"/>
      <c r="AA56" s="2461"/>
      <c r="AB56" s="2461"/>
    </row>
    <row r="57" spans="1:28" s="668" customFormat="1" ht="58.5" customHeight="1">
      <c r="A57" s="667"/>
      <c r="B57" s="667"/>
      <c r="C57" s="2459" t="s">
        <v>1327</v>
      </c>
      <c r="D57" s="2459"/>
      <c r="E57" s="2459"/>
      <c r="F57" s="2459"/>
      <c r="G57" s="2459"/>
      <c r="H57" s="2459"/>
      <c r="I57" s="2459"/>
      <c r="J57" s="2459"/>
      <c r="K57" s="2459"/>
      <c r="L57" s="2459"/>
      <c r="M57" s="2459"/>
      <c r="N57" s="2459"/>
      <c r="O57" s="2459"/>
      <c r="P57" s="2459"/>
      <c r="Q57" s="2459"/>
      <c r="R57" s="2459"/>
      <c r="S57" s="2459"/>
      <c r="T57" s="2459"/>
      <c r="U57" s="2459"/>
      <c r="V57" s="2459"/>
      <c r="W57" s="2459"/>
      <c r="X57" s="2459"/>
      <c r="Y57" s="2459"/>
      <c r="Z57" s="2459"/>
      <c r="AA57" s="2459"/>
      <c r="AB57" s="2459"/>
    </row>
    <row r="58" spans="1:28" ht="70.5" customHeight="1">
      <c r="A58" s="357"/>
      <c r="B58" s="357"/>
      <c r="C58" s="2459" t="s">
        <v>1328</v>
      </c>
      <c r="D58" s="2459"/>
      <c r="E58" s="2459"/>
      <c r="F58" s="2459"/>
      <c r="G58" s="2459"/>
      <c r="H58" s="2459"/>
      <c r="I58" s="2459"/>
      <c r="J58" s="2459"/>
      <c r="K58" s="2459"/>
      <c r="L58" s="2459"/>
      <c r="M58" s="2459"/>
      <c r="N58" s="2459"/>
      <c r="O58" s="2459"/>
      <c r="P58" s="2459"/>
      <c r="Q58" s="2459"/>
      <c r="R58" s="2459"/>
      <c r="S58" s="2459"/>
      <c r="T58" s="2459"/>
      <c r="U58" s="2459"/>
      <c r="V58" s="2459"/>
      <c r="W58" s="2459"/>
      <c r="X58" s="2459"/>
      <c r="Y58" s="2459"/>
      <c r="Z58" s="2459"/>
      <c r="AA58" s="2459"/>
      <c r="AB58" s="2459"/>
    </row>
    <row r="59" spans="1:28" ht="15.6" customHeight="1">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row>
    <row r="60" spans="1:28">
      <c r="A60" s="357" t="s">
        <v>1329</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row>
    <row r="61" spans="1:28" ht="18" customHeight="1">
      <c r="A61" s="358"/>
      <c r="B61" s="358"/>
      <c r="C61" s="358" t="s">
        <v>1330</v>
      </c>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row>
    <row r="62" spans="1:28">
      <c r="A62" s="358"/>
      <c r="B62" s="358"/>
      <c r="C62" s="358"/>
      <c r="D62" s="2457" t="s">
        <v>1302</v>
      </c>
      <c r="E62" s="2457"/>
      <c r="F62" s="2457"/>
      <c r="G62" s="358"/>
      <c r="H62" s="852" t="b">
        <v>0</v>
      </c>
      <c r="I62" s="2457" t="s">
        <v>1303</v>
      </c>
      <c r="J62" s="2457"/>
      <c r="K62" s="2457"/>
      <c r="L62" s="2457" t="s">
        <v>1304</v>
      </c>
      <c r="M62" s="2457"/>
      <c r="N62" s="2457"/>
      <c r="O62" s="2458"/>
      <c r="P62" s="2458"/>
      <c r="Q62" s="2458"/>
      <c r="R62" s="2458"/>
      <c r="S62" s="2458"/>
      <c r="T62" s="2458"/>
      <c r="U62" s="2458"/>
      <c r="V62" s="2458"/>
      <c r="W62" s="2458"/>
      <c r="X62" s="2458"/>
      <c r="Y62" s="2458"/>
      <c r="Z62" s="2458"/>
      <c r="AA62" s="358" t="s">
        <v>449</v>
      </c>
      <c r="AB62" s="358"/>
    </row>
    <row r="63" spans="1:28" ht="15.6" customHeight="1"/>
    <row r="64" spans="1:28">
      <c r="A64" s="357" t="s">
        <v>1331</v>
      </c>
    </row>
  </sheetData>
  <mergeCells count="60">
    <mergeCell ref="C56:AB56"/>
    <mergeCell ref="D51:Q51"/>
    <mergeCell ref="C55:AB55"/>
    <mergeCell ref="D46:Q46"/>
    <mergeCell ref="C48:AB48"/>
    <mergeCell ref="A50:AB50"/>
    <mergeCell ref="D62:F62"/>
    <mergeCell ref="I62:K62"/>
    <mergeCell ref="L62:N62"/>
    <mergeCell ref="O62:Z62"/>
    <mergeCell ref="C57:AB57"/>
    <mergeCell ref="C58:AB58"/>
    <mergeCell ref="B36:AB36"/>
    <mergeCell ref="B33:AB33"/>
    <mergeCell ref="D34:F34"/>
    <mergeCell ref="I34:K34"/>
    <mergeCell ref="C25:AB25"/>
    <mergeCell ref="B27:AB27"/>
    <mergeCell ref="D28:F28"/>
    <mergeCell ref="I28:K28"/>
    <mergeCell ref="L28:N28"/>
    <mergeCell ref="O28:Z28"/>
    <mergeCell ref="L34:N34"/>
    <mergeCell ref="O34:Z34"/>
    <mergeCell ref="B30:AB30"/>
    <mergeCell ref="D31:F31"/>
    <mergeCell ref="I31:K31"/>
    <mergeCell ref="L31:N31"/>
    <mergeCell ref="D37:F37"/>
    <mergeCell ref="I37:K37"/>
    <mergeCell ref="L37:N37"/>
    <mergeCell ref="O37:Z37"/>
    <mergeCell ref="L43:N43"/>
    <mergeCell ref="O43:Z43"/>
    <mergeCell ref="D40:F40"/>
    <mergeCell ref="I40:K40"/>
    <mergeCell ref="L40:N40"/>
    <mergeCell ref="O40:Z40"/>
    <mergeCell ref="B42:AB42"/>
    <mergeCell ref="D43:F43"/>
    <mergeCell ref="I43:K43"/>
    <mergeCell ref="O31:Z31"/>
    <mergeCell ref="D22:F22"/>
    <mergeCell ref="I22:K22"/>
    <mergeCell ref="L22:N22"/>
    <mergeCell ref="O22:Z22"/>
    <mergeCell ref="C16:AB16"/>
    <mergeCell ref="A2:AB2"/>
    <mergeCell ref="B6:AB6"/>
    <mergeCell ref="B7:AB7"/>
    <mergeCell ref="D10:F10"/>
    <mergeCell ref="I10:K10"/>
    <mergeCell ref="L10:N10"/>
    <mergeCell ref="O10:Z10"/>
    <mergeCell ref="AC3:AD4"/>
    <mergeCell ref="AC5:AD5"/>
    <mergeCell ref="D13:F13"/>
    <mergeCell ref="I13:K13"/>
    <mergeCell ref="L13:N13"/>
    <mergeCell ref="O13:Z13"/>
  </mergeCells>
  <phoneticPr fontId="9"/>
  <conditionalFormatting sqref="O10:Z10">
    <cfRule type="expression" dxfId="108" priority="15">
      <formula>AND(H10=TRUE,O10="")</formula>
    </cfRule>
  </conditionalFormatting>
  <conditionalFormatting sqref="O62:Z62">
    <cfRule type="expression" dxfId="107" priority="1">
      <formula>AND(H62=TRUE,O62="")</formula>
    </cfRule>
  </conditionalFormatting>
  <conditionalFormatting sqref="O13:Z13">
    <cfRule type="expression" dxfId="106" priority="10">
      <formula>AND(H13=TRUE,O13="")</formula>
    </cfRule>
  </conditionalFormatting>
  <conditionalFormatting sqref="O22:Z22">
    <cfRule type="expression" dxfId="105" priority="8">
      <formula>AND(H22=TRUE,O22="")</formula>
    </cfRule>
  </conditionalFormatting>
  <conditionalFormatting sqref="O28:Z28">
    <cfRule type="expression" dxfId="104" priority="7">
      <formula>AND(H28=TRUE,O28="")</formula>
    </cfRule>
  </conditionalFormatting>
  <conditionalFormatting sqref="O31:Z31">
    <cfRule type="expression" dxfId="103" priority="6">
      <formula>AND(H31=TRUE,O31="")</formula>
    </cfRule>
  </conditionalFormatting>
  <conditionalFormatting sqref="O34:Z34">
    <cfRule type="expression" dxfId="102" priority="5">
      <formula>AND(H34=TRUE,O34="")</formula>
    </cfRule>
  </conditionalFormatting>
  <conditionalFormatting sqref="O37:Z37">
    <cfRule type="expression" dxfId="101" priority="4">
      <formula>AND(H37=TRUE,O37="")</formula>
    </cfRule>
  </conditionalFormatting>
  <conditionalFormatting sqref="O40:Z40">
    <cfRule type="expression" dxfId="100" priority="3">
      <formula>AND(H40=TRUE,O40="")</formula>
    </cfRule>
  </conditionalFormatting>
  <conditionalFormatting sqref="O43:Z43">
    <cfRule type="expression" dxfId="99" priority="2">
      <formula>AND(H43=TRUE,O43="")</formula>
    </cfRule>
  </conditionalFormatting>
  <hyperlinks>
    <hyperlink ref="AC3" location="工事関係書類一覧表!A1" display="一覧表へ戻る" xr:uid="{79AB350F-44E1-4608-A4BE-77CFB3340D7D}"/>
    <hyperlink ref="AC5" location="工事関係書類一覧表!A1" display="一覧表へ戻る" xr:uid="{00FF8C7D-3DAC-4AC7-9F4F-7629E4C8EF78}"/>
    <hyperlink ref="AC5:AD5" location="別記様式6!AQ20" display="記載例へ" xr:uid="{A593F27F-A658-4B50-93F9-4A5D625B2FFC}"/>
    <hyperlink ref="AP6" location="別記様式6!A1" display="様式へ" xr:uid="{546AB7EC-0DC3-4FD0-B73E-111B9D254105}"/>
    <hyperlink ref="AC3:AD4" location="工事関係書類一覧表!F46" display="一覧表へ戻る" xr:uid="{970A81D0-7271-4B37-8478-0E6F86A81142}"/>
  </hyperlinks>
  <pageMargins left="0.70866141732283472" right="0.47244094488188981"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Check Box 1">
              <controlPr defaultSize="0" autoFill="0" autoLine="0" autoPict="0">
                <anchor moveWithCells="1">
                  <from>
                    <xdr:col>2</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576514" r:id="rId5" name="Check Box 2">
              <controlPr defaultSize="0" autoFill="0" autoLine="0" autoPict="0">
                <anchor moveWithCells="1">
                  <from>
                    <xdr:col>7</xdr:col>
                    <xdr:colOff>9525</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576515" r:id="rId6" name="Check Box 3">
              <controlPr defaultSize="0" autoFill="0" autoLine="0" autoPict="0">
                <anchor moveWithCells="1">
                  <from>
                    <xdr:col>2</xdr:col>
                    <xdr:colOff>0</xdr:colOff>
                    <xdr:row>21</xdr:row>
                    <xdr:rowOff>9525</xdr:rowOff>
                  </from>
                  <to>
                    <xdr:col>6</xdr:col>
                    <xdr:colOff>0</xdr:colOff>
                    <xdr:row>22</xdr:row>
                    <xdr:rowOff>0</xdr:rowOff>
                  </to>
                </anchor>
              </controlPr>
            </control>
          </mc:Choice>
        </mc:AlternateContent>
        <mc:AlternateContent xmlns:mc="http://schemas.openxmlformats.org/markup-compatibility/2006">
          <mc:Choice Requires="x14">
            <control shapeId="576516" r:id="rId7" name="Check Box 4">
              <controlPr defaultSize="0" autoFill="0" autoLine="0" autoPict="0">
                <anchor moveWithCells="1">
                  <from>
                    <xdr:col>7</xdr:col>
                    <xdr:colOff>9525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576517" r:id="rId8" name="Check Box 5">
              <controlPr defaultSize="0" autoFill="0" autoLine="0" autoPict="0">
                <anchor moveWithCells="1">
                  <from>
                    <xdr:col>2</xdr:col>
                    <xdr:colOff>9525</xdr:colOff>
                    <xdr:row>26</xdr:row>
                    <xdr:rowOff>381000</xdr:rowOff>
                  </from>
                  <to>
                    <xdr:col>6</xdr:col>
                    <xdr:colOff>0</xdr:colOff>
                    <xdr:row>28</xdr:row>
                    <xdr:rowOff>0</xdr:rowOff>
                  </to>
                </anchor>
              </controlPr>
            </control>
          </mc:Choice>
        </mc:AlternateContent>
        <mc:AlternateContent xmlns:mc="http://schemas.openxmlformats.org/markup-compatibility/2006">
          <mc:Choice Requires="x14">
            <control shapeId="576518" r:id="rId9" name="Check Box 6">
              <controlPr defaultSize="0" autoFill="0" autoLine="0" autoPict="0">
                <anchor moveWithCells="1">
                  <from>
                    <xdr:col>7</xdr:col>
                    <xdr:colOff>9525</xdr:colOff>
                    <xdr:row>27</xdr:row>
                    <xdr:rowOff>0</xdr:rowOff>
                  </from>
                  <to>
                    <xdr:col>11</xdr:col>
                    <xdr:colOff>0</xdr:colOff>
                    <xdr:row>28</xdr:row>
                    <xdr:rowOff>0</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2</xdr:col>
                    <xdr:colOff>9525</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7</xdr:col>
                    <xdr:colOff>9525</xdr:colOff>
                    <xdr:row>30</xdr:row>
                    <xdr:rowOff>0</xdr:rowOff>
                  </from>
                  <to>
                    <xdr:col>11</xdr:col>
                    <xdr:colOff>0</xdr:colOff>
                    <xdr:row>31</xdr:row>
                    <xdr:rowOff>0</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2</xdr:col>
                    <xdr:colOff>0</xdr:colOff>
                    <xdr:row>33</xdr:row>
                    <xdr:rowOff>9525</xdr:rowOff>
                  </from>
                  <to>
                    <xdr:col>6</xdr:col>
                    <xdr:colOff>0</xdr:colOff>
                    <xdr:row>34</xdr:row>
                    <xdr:rowOff>0</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7</xdr:col>
                    <xdr:colOff>0</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2</xdr:col>
                    <xdr:colOff>9525</xdr:colOff>
                    <xdr:row>35</xdr:row>
                    <xdr:rowOff>381000</xdr:rowOff>
                  </from>
                  <to>
                    <xdr:col>6</xdr:col>
                    <xdr:colOff>9525</xdr:colOff>
                    <xdr:row>37</xdr:row>
                    <xdr:rowOff>0</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7</xdr:col>
                    <xdr:colOff>9525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576525" r:id="rId16" name="Check Box 13">
              <controlPr defaultSize="0" autoFill="0" autoLine="0" autoPict="0">
                <anchor moveWithCells="1">
                  <from>
                    <xdr:col>2</xdr:col>
                    <xdr:colOff>9525</xdr:colOff>
                    <xdr:row>39</xdr:row>
                    <xdr:rowOff>9525</xdr:rowOff>
                  </from>
                  <to>
                    <xdr:col>6</xdr:col>
                    <xdr:colOff>0</xdr:colOff>
                    <xdr:row>40</xdr:row>
                    <xdr:rowOff>0</xdr:rowOff>
                  </to>
                </anchor>
              </controlPr>
            </control>
          </mc:Choice>
        </mc:AlternateContent>
        <mc:AlternateContent xmlns:mc="http://schemas.openxmlformats.org/markup-compatibility/2006">
          <mc:Choice Requires="x14">
            <control shapeId="576526" r:id="rId17" name="Check Box 14">
              <controlPr defaultSize="0" autoFill="0" autoLine="0" autoPict="0">
                <anchor moveWithCells="1">
                  <from>
                    <xdr:col>7</xdr:col>
                    <xdr:colOff>0</xdr:colOff>
                    <xdr:row>39</xdr:row>
                    <xdr:rowOff>0</xdr:rowOff>
                  </from>
                  <to>
                    <xdr:col>11</xdr:col>
                    <xdr:colOff>9525</xdr:colOff>
                    <xdr:row>40</xdr:row>
                    <xdr:rowOff>0</xdr:rowOff>
                  </to>
                </anchor>
              </controlPr>
            </control>
          </mc:Choice>
        </mc:AlternateContent>
        <mc:AlternateContent xmlns:mc="http://schemas.openxmlformats.org/markup-compatibility/2006">
          <mc:Choice Requires="x14">
            <control shapeId="576527" r:id="rId18" name="Check Box 15">
              <controlPr defaultSize="0" autoFill="0" autoLine="0" autoPict="0">
                <anchor moveWithCells="1">
                  <from>
                    <xdr:col>2</xdr:col>
                    <xdr:colOff>9525</xdr:colOff>
                    <xdr:row>42</xdr:row>
                    <xdr:rowOff>0</xdr:rowOff>
                  </from>
                  <to>
                    <xdr:col>6</xdr:col>
                    <xdr:colOff>9525</xdr:colOff>
                    <xdr:row>43</xdr:row>
                    <xdr:rowOff>0</xdr:rowOff>
                  </to>
                </anchor>
              </controlPr>
            </control>
          </mc:Choice>
        </mc:AlternateContent>
        <mc:AlternateContent xmlns:mc="http://schemas.openxmlformats.org/markup-compatibility/2006">
          <mc:Choice Requires="x14">
            <control shapeId="576528" r:id="rId19" name="Check Box 16">
              <controlPr defaultSize="0" autoFill="0" autoLine="0" autoPict="0">
                <anchor moveWithCells="1">
                  <from>
                    <xdr:col>7</xdr:col>
                    <xdr:colOff>9525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576529" r:id="rId20" name="Check Box 17">
              <controlPr defaultSize="0" autoFill="0" autoLine="0" autoPict="0">
                <anchor moveWithCells="1">
                  <from>
                    <xdr:col>2</xdr:col>
                    <xdr:colOff>9525</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576530" r:id="rId21" name="Check Box 18">
              <controlPr defaultSize="0" autoFill="0" autoLine="0" autoPict="0">
                <anchor moveWithCells="1">
                  <from>
                    <xdr:col>7</xdr:col>
                    <xdr:colOff>9525</xdr:colOff>
                    <xdr:row>61</xdr:row>
                    <xdr:rowOff>0</xdr:rowOff>
                  </from>
                  <to>
                    <xdr:col>11</xdr:col>
                    <xdr:colOff>0</xdr:colOff>
                    <xdr:row>62</xdr:row>
                    <xdr:rowOff>9525</xdr:rowOff>
                  </to>
                </anchor>
              </controlPr>
            </control>
          </mc:Choice>
        </mc:AlternateContent>
        <mc:AlternateContent xmlns:mc="http://schemas.openxmlformats.org/markup-compatibility/2006">
          <mc:Choice Requires="x14">
            <control shapeId="576531" r:id="rId22" name="Check Box 19">
              <controlPr defaultSize="0" autoFill="0" autoLine="0" autoPict="0">
                <anchor moveWithCells="1">
                  <from>
                    <xdr:col>2</xdr:col>
                    <xdr:colOff>9525</xdr:colOff>
                    <xdr:row>45</xdr:row>
                    <xdr:rowOff>0</xdr:rowOff>
                  </from>
                  <to>
                    <xdr:col>3</xdr:col>
                    <xdr:colOff>0</xdr:colOff>
                    <xdr:row>46</xdr:row>
                    <xdr:rowOff>0</xdr:rowOff>
                  </to>
                </anchor>
              </controlPr>
            </control>
          </mc:Choice>
        </mc:AlternateContent>
        <mc:AlternateContent xmlns:mc="http://schemas.openxmlformats.org/markup-compatibility/2006">
          <mc:Choice Requires="x14">
            <control shapeId="576532" r:id="rId23" name="Check Box 20">
              <controlPr defaultSize="0" autoFill="0" autoLine="0" autoPict="0">
                <anchor moveWithCells="1">
                  <from>
                    <xdr:col>2</xdr:col>
                    <xdr:colOff>9525</xdr:colOff>
                    <xdr:row>49</xdr:row>
                    <xdr:rowOff>400050</xdr:rowOff>
                  </from>
                  <to>
                    <xdr:col>3</xdr:col>
                    <xdr:colOff>0</xdr:colOff>
                    <xdr:row>51</xdr:row>
                    <xdr:rowOff>0</xdr:rowOff>
                  </to>
                </anchor>
              </controlPr>
            </control>
          </mc:Choice>
        </mc:AlternateContent>
        <mc:AlternateContent xmlns:mc="http://schemas.openxmlformats.org/markup-compatibility/2006">
          <mc:Choice Requires="x14">
            <control shapeId="576533" r:id="rId24" name="Check Box 21">
              <controlPr locked="0" defaultSize="0" autoFill="0" autoLine="0" autoPict="0">
                <anchor moveWithCells="1" sizeWithCells="1">
                  <from>
                    <xdr:col>2</xdr:col>
                    <xdr:colOff>0</xdr:colOff>
                    <xdr:row>9</xdr:row>
                    <xdr:rowOff>0</xdr:rowOff>
                  </from>
                  <to>
                    <xdr:col>5</xdr:col>
                    <xdr:colOff>228600</xdr:colOff>
                    <xdr:row>10</xdr:row>
                    <xdr:rowOff>0</xdr:rowOff>
                  </to>
                </anchor>
              </controlPr>
            </control>
          </mc:Choice>
        </mc:AlternateContent>
        <mc:AlternateContent xmlns:mc="http://schemas.openxmlformats.org/markup-compatibility/2006">
          <mc:Choice Requires="x14">
            <control shapeId="576534" r:id="rId25" name="Check Box 22">
              <controlPr locked="0" defaultSize="0" autoFill="0" autoLine="0" autoPict="0">
                <anchor moveWithCells="1">
                  <from>
                    <xdr:col>7</xdr:col>
                    <xdr:colOff>0</xdr:colOff>
                    <xdr:row>9</xdr:row>
                    <xdr:rowOff>0</xdr:rowOff>
                  </from>
                  <to>
                    <xdr:col>11</xdr:col>
                    <xdr:colOff>0</xdr:colOff>
                    <xdr:row>10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theme="5" tint="0.39997558519241921"/>
  </sheetPr>
  <dimension ref="A1:AF30"/>
  <sheetViews>
    <sheetView showGridLines="0" view="pageBreakPreview" zoomScaleNormal="100" zoomScaleSheetLayoutView="100" workbookViewId="0">
      <selection activeCell="S3" sqref="S3:U5"/>
    </sheetView>
  </sheetViews>
  <sheetFormatPr defaultColWidth="4.125" defaultRowHeight="18.95" customHeight="1"/>
  <cols>
    <col min="1" max="15" width="4.125" style="281"/>
    <col min="16" max="16" width="4.125" style="281" customWidth="1"/>
    <col min="17" max="271" width="4.125" style="281"/>
    <col min="272" max="272" width="4.125" style="281" customWidth="1"/>
    <col min="273" max="527" width="4.125" style="281"/>
    <col min="528" max="528" width="4.125" style="281" customWidth="1"/>
    <col min="529" max="783" width="4.125" style="281"/>
    <col min="784" max="784" width="4.125" style="281" customWidth="1"/>
    <col min="785" max="1039" width="4.125" style="281"/>
    <col min="1040" max="1040" width="4.125" style="281" customWidth="1"/>
    <col min="1041" max="1295" width="4.125" style="281"/>
    <col min="1296" max="1296" width="4.125" style="281" customWidth="1"/>
    <col min="1297" max="1551" width="4.125" style="281"/>
    <col min="1552" max="1552" width="4.125" style="281" customWidth="1"/>
    <col min="1553" max="1807" width="4.125" style="281"/>
    <col min="1808" max="1808" width="4.125" style="281" customWidth="1"/>
    <col min="1809" max="2063" width="4.125" style="281"/>
    <col min="2064" max="2064" width="4.125" style="281" customWidth="1"/>
    <col min="2065" max="2319" width="4.125" style="281"/>
    <col min="2320" max="2320" width="4.125" style="281" customWidth="1"/>
    <col min="2321" max="2575" width="4.125" style="281"/>
    <col min="2576" max="2576" width="4.125" style="281" customWidth="1"/>
    <col min="2577" max="2831" width="4.125" style="281"/>
    <col min="2832" max="2832" width="4.125" style="281" customWidth="1"/>
    <col min="2833" max="3087" width="4.125" style="281"/>
    <col min="3088" max="3088" width="4.125" style="281" customWidth="1"/>
    <col min="3089" max="3343" width="4.125" style="281"/>
    <col min="3344" max="3344" width="4.125" style="281" customWidth="1"/>
    <col min="3345" max="3599" width="4.125" style="281"/>
    <col min="3600" max="3600" width="4.125" style="281" customWidth="1"/>
    <col min="3601" max="3855" width="4.125" style="281"/>
    <col min="3856" max="3856" width="4.125" style="281" customWidth="1"/>
    <col min="3857" max="4111" width="4.125" style="281"/>
    <col min="4112" max="4112" width="4.125" style="281" customWidth="1"/>
    <col min="4113" max="4367" width="4.125" style="281"/>
    <col min="4368" max="4368" width="4.125" style="281" customWidth="1"/>
    <col min="4369" max="4623" width="4.125" style="281"/>
    <col min="4624" max="4624" width="4.125" style="281" customWidth="1"/>
    <col min="4625" max="4879" width="4.125" style="281"/>
    <col min="4880" max="4880" width="4.125" style="281" customWidth="1"/>
    <col min="4881" max="5135" width="4.125" style="281"/>
    <col min="5136" max="5136" width="4.125" style="281" customWidth="1"/>
    <col min="5137" max="5391" width="4.125" style="281"/>
    <col min="5392" max="5392" width="4.125" style="281" customWidth="1"/>
    <col min="5393" max="5647" width="4.125" style="281"/>
    <col min="5648" max="5648" width="4.125" style="281" customWidth="1"/>
    <col min="5649" max="5903" width="4.125" style="281"/>
    <col min="5904" max="5904" width="4.125" style="281" customWidth="1"/>
    <col min="5905" max="6159" width="4.125" style="281"/>
    <col min="6160" max="6160" width="4.125" style="281" customWidth="1"/>
    <col min="6161" max="6415" width="4.125" style="281"/>
    <col min="6416" max="6416" width="4.125" style="281" customWidth="1"/>
    <col min="6417" max="6671" width="4.125" style="281"/>
    <col min="6672" max="6672" width="4.125" style="281" customWidth="1"/>
    <col min="6673" max="6927" width="4.125" style="281"/>
    <col min="6928" max="6928" width="4.125" style="281" customWidth="1"/>
    <col min="6929" max="7183" width="4.125" style="281"/>
    <col min="7184" max="7184" width="4.125" style="281" customWidth="1"/>
    <col min="7185" max="7439" width="4.125" style="281"/>
    <col min="7440" max="7440" width="4.125" style="281" customWidth="1"/>
    <col min="7441" max="7695" width="4.125" style="281"/>
    <col min="7696" max="7696" width="4.125" style="281" customWidth="1"/>
    <col min="7697" max="7951" width="4.125" style="281"/>
    <col min="7952" max="7952" width="4.125" style="281" customWidth="1"/>
    <col min="7953" max="8207" width="4.125" style="281"/>
    <col min="8208" max="8208" width="4.125" style="281" customWidth="1"/>
    <col min="8209" max="8463" width="4.125" style="281"/>
    <col min="8464" max="8464" width="4.125" style="281" customWidth="1"/>
    <col min="8465" max="8719" width="4.125" style="281"/>
    <col min="8720" max="8720" width="4.125" style="281" customWidth="1"/>
    <col min="8721" max="8975" width="4.125" style="281"/>
    <col min="8976" max="8976" width="4.125" style="281" customWidth="1"/>
    <col min="8977" max="9231" width="4.125" style="281"/>
    <col min="9232" max="9232" width="4.125" style="281" customWidth="1"/>
    <col min="9233" max="9487" width="4.125" style="281"/>
    <col min="9488" max="9488" width="4.125" style="281" customWidth="1"/>
    <col min="9489" max="9743" width="4.125" style="281"/>
    <col min="9744" max="9744" width="4.125" style="281" customWidth="1"/>
    <col min="9745" max="9999" width="4.125" style="281"/>
    <col min="10000" max="10000" width="4.125" style="281" customWidth="1"/>
    <col min="10001" max="10255" width="4.125" style="281"/>
    <col min="10256" max="10256" width="4.125" style="281" customWidth="1"/>
    <col min="10257" max="10511" width="4.125" style="281"/>
    <col min="10512" max="10512" width="4.125" style="281" customWidth="1"/>
    <col min="10513" max="10767" width="4.125" style="281"/>
    <col min="10768" max="10768" width="4.125" style="281" customWidth="1"/>
    <col min="10769" max="11023" width="4.125" style="281"/>
    <col min="11024" max="11024" width="4.125" style="281" customWidth="1"/>
    <col min="11025" max="11279" width="4.125" style="281"/>
    <col min="11280" max="11280" width="4.125" style="281" customWidth="1"/>
    <col min="11281" max="11535" width="4.125" style="281"/>
    <col min="11536" max="11536" width="4.125" style="281" customWidth="1"/>
    <col min="11537" max="11791" width="4.125" style="281"/>
    <col min="11792" max="11792" width="4.125" style="281" customWidth="1"/>
    <col min="11793" max="12047" width="4.125" style="281"/>
    <col min="12048" max="12048" width="4.125" style="281" customWidth="1"/>
    <col min="12049" max="12303" width="4.125" style="281"/>
    <col min="12304" max="12304" width="4.125" style="281" customWidth="1"/>
    <col min="12305" max="12559" width="4.125" style="281"/>
    <col min="12560" max="12560" width="4.125" style="281" customWidth="1"/>
    <col min="12561" max="12815" width="4.125" style="281"/>
    <col min="12816" max="12816" width="4.125" style="281" customWidth="1"/>
    <col min="12817" max="13071" width="4.125" style="281"/>
    <col min="13072" max="13072" width="4.125" style="281" customWidth="1"/>
    <col min="13073" max="13327" width="4.125" style="281"/>
    <col min="13328" max="13328" width="4.125" style="281" customWidth="1"/>
    <col min="13329" max="13583" width="4.125" style="281"/>
    <col min="13584" max="13584" width="4.125" style="281" customWidth="1"/>
    <col min="13585" max="13839" width="4.125" style="281"/>
    <col min="13840" max="13840" width="4.125" style="281" customWidth="1"/>
    <col min="13841" max="14095" width="4.125" style="281"/>
    <col min="14096" max="14096" width="4.125" style="281" customWidth="1"/>
    <col min="14097" max="14351" width="4.125" style="281"/>
    <col min="14352" max="14352" width="4.125" style="281" customWidth="1"/>
    <col min="14353" max="14607" width="4.125" style="281"/>
    <col min="14608" max="14608" width="4.125" style="281" customWidth="1"/>
    <col min="14609" max="14863" width="4.125" style="281"/>
    <col min="14864" max="14864" width="4.125" style="281" customWidth="1"/>
    <col min="14865" max="15119" width="4.125" style="281"/>
    <col min="15120" max="15120" width="4.125" style="281" customWidth="1"/>
    <col min="15121" max="15375" width="4.125" style="281"/>
    <col min="15376" max="15376" width="4.125" style="281" customWidth="1"/>
    <col min="15377" max="15631" width="4.125" style="281"/>
    <col min="15632" max="15632" width="4.125" style="281" customWidth="1"/>
    <col min="15633" max="15887" width="4.125" style="281"/>
    <col min="15888" max="15888" width="4.125" style="281" customWidth="1"/>
    <col min="15889" max="16143" width="4.125" style="281"/>
    <col min="16144" max="16144" width="4.125" style="281" customWidth="1"/>
    <col min="16145" max="16384" width="4.125" style="281"/>
  </cols>
  <sheetData>
    <row r="1" spans="1:32" ht="18.95" customHeight="1">
      <c r="A1" s="281" t="s">
        <v>405</v>
      </c>
    </row>
    <row r="2" spans="1:32" ht="18.95" customHeight="1">
      <c r="A2" s="281" t="s">
        <v>406</v>
      </c>
      <c r="S2" s="1379" t="s">
        <v>407</v>
      </c>
      <c r="T2" s="1379"/>
      <c r="U2" s="1379"/>
    </row>
    <row r="3" spans="1:32" ht="18.95" customHeight="1">
      <c r="S3" s="1352"/>
      <c r="T3" s="1352"/>
      <c r="U3" s="1352"/>
      <c r="W3" s="1351" t="s">
        <v>385</v>
      </c>
      <c r="X3" s="1351"/>
      <c r="Y3" s="1351"/>
      <c r="Z3" s="1351"/>
    </row>
    <row r="4" spans="1:32" ht="18.95" customHeight="1">
      <c r="S4" s="1352"/>
      <c r="T4" s="1352"/>
      <c r="U4" s="1352"/>
      <c r="W4" s="1351" t="s">
        <v>408</v>
      </c>
      <c r="X4" s="1351"/>
      <c r="Y4" s="1351"/>
      <c r="Z4" s="1351"/>
      <c r="AA4" s="1351"/>
      <c r="AB4" s="1351"/>
      <c r="AC4" s="294"/>
      <c r="AD4" s="294"/>
      <c r="AE4" s="294"/>
      <c r="AF4" s="294"/>
    </row>
    <row r="5" spans="1:32" ht="18.95" customHeight="1">
      <c r="S5" s="1352"/>
      <c r="T5" s="1352"/>
      <c r="U5" s="1352"/>
    </row>
    <row r="7" spans="1:32" ht="24">
      <c r="A7" s="1380" t="s">
        <v>409</v>
      </c>
      <c r="B7" s="1380"/>
      <c r="C7" s="1380"/>
      <c r="D7" s="1380"/>
      <c r="E7" s="1380"/>
      <c r="F7" s="1380"/>
      <c r="G7" s="1380"/>
      <c r="H7" s="1380"/>
      <c r="I7" s="1380"/>
      <c r="J7" s="1380"/>
      <c r="K7" s="1380"/>
      <c r="L7" s="1380"/>
      <c r="M7" s="1380"/>
      <c r="N7" s="1380"/>
      <c r="O7" s="1380"/>
      <c r="P7" s="1380"/>
      <c r="Q7" s="1380"/>
      <c r="R7" s="1380"/>
      <c r="S7" s="1380"/>
      <c r="T7" s="1380"/>
      <c r="U7" s="1380"/>
    </row>
    <row r="8" spans="1:32" ht="18.95" customHeight="1">
      <c r="N8" s="1381" t="s">
        <v>410</v>
      </c>
      <c r="O8" s="1381"/>
      <c r="P8" s="307" t="str">
        <f>IF(建設ﾘｻｲｸﾙ用入力表!F10="","",建設ﾘｻｲｸﾙ用入力表!F10)</f>
        <v/>
      </c>
      <c r="Q8" s="308" t="s">
        <v>411</v>
      </c>
      <c r="R8" s="309" t="str">
        <f>IF(建設ﾘｻｲｸﾙ用入力表!F10="","",建設ﾘｻｲｸﾙ用入力表!F10)</f>
        <v/>
      </c>
      <c r="S8" s="308" t="s">
        <v>412</v>
      </c>
      <c r="T8" s="310" t="str">
        <f>IF(建設ﾘｻｲｸﾙ用入力表!F10="","",建設ﾘｻｲｸﾙ用入力表!F10)</f>
        <v/>
      </c>
      <c r="U8" s="308" t="s">
        <v>413</v>
      </c>
    </row>
    <row r="10" spans="1:32" ht="18.95" customHeight="1">
      <c r="A10" s="281" t="s">
        <v>414</v>
      </c>
    </row>
    <row r="11" spans="1:32" ht="18.95" customHeight="1">
      <c r="A11" s="1362" t="s">
        <v>415</v>
      </c>
      <c r="B11" s="1362"/>
      <c r="C11" s="1362"/>
      <c r="D11" s="1362" t="s">
        <v>416</v>
      </c>
      <c r="E11" s="1362"/>
      <c r="F11" s="1362"/>
      <c r="G11" s="308" t="s">
        <v>417</v>
      </c>
    </row>
    <row r="12" spans="1:32" ht="18.95" customHeight="1">
      <c r="A12" s="308"/>
      <c r="B12" s="308"/>
      <c r="C12" s="308"/>
      <c r="D12" s="308"/>
      <c r="E12" s="308"/>
      <c r="F12" s="308"/>
      <c r="G12" s="308"/>
      <c r="K12" s="1364" t="str">
        <f>IF(建設ﾘｻｲｸﾙ用入力表!F5="","",建設ﾘｻｲｸﾙ用入力表!F5)</f>
        <v>入力表に入力して下さい。</v>
      </c>
      <c r="L12" s="1364"/>
      <c r="M12" s="1364"/>
      <c r="N12" s="1364"/>
      <c r="O12" s="1364"/>
      <c r="P12" s="1364"/>
      <c r="Q12" s="1364"/>
      <c r="R12" s="1364"/>
      <c r="S12" s="1364"/>
      <c r="T12" s="1364"/>
    </row>
    <row r="13" spans="1:32" ht="18.95" customHeight="1">
      <c r="I13" s="1374" t="s">
        <v>418</v>
      </c>
      <c r="J13" s="1374"/>
      <c r="K13" s="1375" t="str">
        <f>IF(建設ﾘｻｲｸﾙ用入力表!F6="","","  "&amp;建設ﾘｻｲｸﾙ用入力表!F6)</f>
        <v xml:space="preserve">  入力表に入力して下さい。</v>
      </c>
      <c r="L13" s="1375"/>
      <c r="M13" s="1375"/>
      <c r="N13" s="1375"/>
      <c r="O13" s="1375"/>
      <c r="P13" s="1375"/>
      <c r="Q13" s="1375"/>
      <c r="R13" s="1375"/>
      <c r="S13" s="1375"/>
      <c r="T13" s="1375"/>
      <c r="U13" s="311" t="s">
        <v>419</v>
      </c>
    </row>
    <row r="14" spans="1:32" ht="18.95" customHeight="1">
      <c r="I14" s="1376" t="str">
        <f>IF(建設ﾘｻｲｸﾙ用入力表!F7="","","(郵便番号"&amp;建設ﾘｻｲｸﾙ用入力表!F7&amp;")"&amp;"  電話番号 "&amp;建設ﾘｻｲｸﾙ用入力表!F9)</f>
        <v/>
      </c>
      <c r="J14" s="1376"/>
      <c r="K14" s="1376"/>
      <c r="L14" s="1376"/>
      <c r="M14" s="1376"/>
      <c r="N14" s="1376"/>
      <c r="O14" s="1376"/>
      <c r="P14" s="1376"/>
      <c r="Q14" s="1376"/>
      <c r="R14" s="1376"/>
      <c r="S14" s="1376"/>
      <c r="T14" s="1376"/>
      <c r="U14" s="312"/>
    </row>
    <row r="15" spans="1:32" ht="18.95" customHeight="1">
      <c r="I15" s="1377" t="s">
        <v>420</v>
      </c>
      <c r="J15" s="1377"/>
      <c r="K15" s="1378" t="str">
        <f>IF(建設ﾘｻｲｸﾙ用入力表!F8="","",建設ﾘｻｲｸﾙ用入力表!F8)</f>
        <v>入力表に入力して下さい。</v>
      </c>
      <c r="L15" s="1378"/>
      <c r="M15" s="1378"/>
      <c r="N15" s="1378"/>
      <c r="O15" s="1378"/>
      <c r="P15" s="1378"/>
      <c r="Q15" s="1378"/>
      <c r="R15" s="1378"/>
      <c r="S15" s="1378"/>
      <c r="T15" s="1378"/>
      <c r="U15" s="1378"/>
    </row>
    <row r="18" spans="1:21" ht="18.95" customHeight="1">
      <c r="A18" s="281" t="s">
        <v>421</v>
      </c>
    </row>
    <row r="19" spans="1:21" ht="18.95" customHeight="1">
      <c r="A19" s="281" t="s">
        <v>422</v>
      </c>
    </row>
    <row r="21" spans="1:21" ht="18.95" customHeight="1">
      <c r="A21" s="1362" t="s">
        <v>423</v>
      </c>
      <c r="B21" s="1362"/>
      <c r="C21" s="1362"/>
      <c r="D21" s="1362"/>
      <c r="E21" s="1362"/>
      <c r="F21" s="1362"/>
      <c r="G21" s="1362"/>
      <c r="H21" s="1362"/>
      <c r="I21" s="1362"/>
      <c r="J21" s="1362"/>
      <c r="K21" s="1362"/>
      <c r="L21" s="1362"/>
      <c r="M21" s="1362"/>
      <c r="N21" s="1362"/>
      <c r="O21" s="1362"/>
      <c r="P21" s="1362"/>
      <c r="Q21" s="1362"/>
      <c r="R21" s="1362"/>
      <c r="S21" s="1362"/>
      <c r="T21" s="1362"/>
      <c r="U21" s="1362"/>
    </row>
    <row r="22" spans="1:21" ht="18.95" customHeight="1">
      <c r="Q22" s="340"/>
    </row>
    <row r="23" spans="1:21" ht="18.95" customHeight="1">
      <c r="B23" s="281" t="s">
        <v>424</v>
      </c>
      <c r="G23" s="1373" t="str">
        <f>IF(建設ﾘｻｲｸﾙ用入力表!F11="","",建設ﾘｻｲｸﾙ用入力表!F11)</f>
        <v>入力表に入力して下さい。</v>
      </c>
      <c r="H23" s="1373"/>
      <c r="I23" s="1373"/>
      <c r="J23" s="1373"/>
      <c r="K23" s="1373"/>
      <c r="L23" s="1373"/>
      <c r="M23" s="1373"/>
      <c r="N23" s="1373"/>
      <c r="O23" s="1373"/>
      <c r="P23" s="1373"/>
      <c r="Q23" s="1373"/>
      <c r="R23" s="1373"/>
      <c r="S23" s="1373"/>
      <c r="T23" s="1373"/>
      <c r="U23" s="1373"/>
    </row>
    <row r="24" spans="1:21" ht="18.95" customHeight="1">
      <c r="B24" s="281" t="s">
        <v>425</v>
      </c>
      <c r="G24" s="1373" t="str">
        <f>IF(建設ﾘｻｲｸﾙ用入力表!F12="","",建設ﾘｻｲｸﾙ用入力表!F12)</f>
        <v>入力表に入力して下さい。</v>
      </c>
      <c r="H24" s="1373"/>
      <c r="I24" s="1373"/>
      <c r="J24" s="1373"/>
      <c r="K24" s="1373"/>
      <c r="L24" s="1373"/>
      <c r="M24" s="1373"/>
      <c r="N24" s="1373"/>
      <c r="O24" s="1373"/>
      <c r="P24" s="1373"/>
      <c r="Q24" s="1373"/>
      <c r="R24" s="1373"/>
      <c r="S24" s="1373"/>
      <c r="T24" s="1373"/>
      <c r="U24" s="1373"/>
    </row>
    <row r="25" spans="1:21" ht="18.95" customHeight="1">
      <c r="B25" s="281" t="s">
        <v>426</v>
      </c>
      <c r="G25" s="281" t="s">
        <v>427</v>
      </c>
    </row>
    <row r="26" spans="1:21" ht="18.95" customHeight="1">
      <c r="B26" s="281" t="s">
        <v>428</v>
      </c>
    </row>
    <row r="27" spans="1:21" ht="18.95" customHeight="1">
      <c r="D27" s="281" t="s">
        <v>429</v>
      </c>
    </row>
    <row r="28" spans="1:21" ht="18.95" customHeight="1">
      <c r="E28" s="281" t="s">
        <v>430</v>
      </c>
    </row>
    <row r="29" spans="1:21" ht="18.95" customHeight="1">
      <c r="E29" s="281" t="s">
        <v>431</v>
      </c>
    </row>
    <row r="30" spans="1:21" ht="18.95" customHeight="1">
      <c r="E30" s="281" t="s">
        <v>432</v>
      </c>
    </row>
  </sheetData>
  <mergeCells count="17">
    <mergeCell ref="S2:U2"/>
    <mergeCell ref="S3:U5"/>
    <mergeCell ref="A7:U7"/>
    <mergeCell ref="N8:O8"/>
    <mergeCell ref="A11:C11"/>
    <mergeCell ref="D11:F11"/>
    <mergeCell ref="G23:U23"/>
    <mergeCell ref="G24:U24"/>
    <mergeCell ref="W4:AB4"/>
    <mergeCell ref="W3:Z3"/>
    <mergeCell ref="I13:J13"/>
    <mergeCell ref="K13:T13"/>
    <mergeCell ref="I14:T14"/>
    <mergeCell ref="I15:J15"/>
    <mergeCell ref="K15:U15"/>
    <mergeCell ref="A21:U21"/>
    <mergeCell ref="K12:T12"/>
  </mergeCells>
  <phoneticPr fontId="9"/>
  <hyperlinks>
    <hyperlink ref="W3" location="工事関係書類一覧表!F47" display="一覧表へ戻る" xr:uid="{00000000-0004-0000-2900-000000000000}"/>
    <hyperlink ref="W4" location="工事関係書類一覧表!A1" display="一覧表へ戻る" xr:uid="{00000000-0004-0000-2900-000001000000}"/>
    <hyperlink ref="W4:AA4" location="工事関係書類一覧表!F46" display="一覧表へ戻る" xr:uid="{00000000-0004-0000-2900-000002000000}"/>
    <hyperlink ref="W4:AB4" location="建設ﾘｻｲｸﾙ用入力表!F7" display="建設ﾘｻｲｸﾙ用入力表へ戻る" xr:uid="{00000000-0004-0000-2900-000003000000}"/>
    <hyperlink ref="W3:Z3" location="工事関係書類一覧表!F51" display="一覧表へ戻る" xr:uid="{67AA8CE1-8C5E-468B-B295-3065D7DBE987}"/>
  </hyperlinks>
  <printOptions horizontalCentered="1"/>
  <pageMargins left="0.98425196850393704" right="0.59055118110236227"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8337" r:id="rId4" name="Check Box 1">
              <controlPr defaultSize="0" autoFill="0" autoLine="0" autoPict="0">
                <anchor moveWithCells="1">
                  <from>
                    <xdr:col>3</xdr:col>
                    <xdr:colOff>47625</xdr:colOff>
                    <xdr:row>27</xdr:row>
                    <xdr:rowOff>28575</xdr:rowOff>
                  </from>
                  <to>
                    <xdr:col>4</xdr:col>
                    <xdr:colOff>0</xdr:colOff>
                    <xdr:row>28</xdr:row>
                    <xdr:rowOff>0</xdr:rowOff>
                  </to>
                </anchor>
              </controlPr>
            </control>
          </mc:Choice>
        </mc:AlternateContent>
        <mc:AlternateContent xmlns:mc="http://schemas.openxmlformats.org/markup-compatibility/2006">
          <mc:Choice Requires="x14">
            <control shapeId="398338" r:id="rId5" name="Check Box 2">
              <controlPr defaultSize="0" autoFill="0" autoLine="0" autoPict="0">
                <anchor moveWithCells="1">
                  <from>
                    <xdr:col>3</xdr:col>
                    <xdr:colOff>47625</xdr:colOff>
                    <xdr:row>28</xdr:row>
                    <xdr:rowOff>9525</xdr:rowOff>
                  </from>
                  <to>
                    <xdr:col>4</xdr:col>
                    <xdr:colOff>0</xdr:colOff>
                    <xdr:row>29</xdr:row>
                    <xdr:rowOff>9525</xdr:rowOff>
                  </to>
                </anchor>
              </controlPr>
            </control>
          </mc:Choice>
        </mc:AlternateContent>
        <mc:AlternateContent xmlns:mc="http://schemas.openxmlformats.org/markup-compatibility/2006">
          <mc:Choice Requires="x14">
            <control shapeId="398339" r:id="rId6" name="Check Box 3">
              <controlPr defaultSize="0" autoFill="0" autoLine="0" autoPict="0">
                <anchor moveWithCells="1">
                  <from>
                    <xdr:col>3</xdr:col>
                    <xdr:colOff>47625</xdr:colOff>
                    <xdr:row>29</xdr:row>
                    <xdr:rowOff>9525</xdr:rowOff>
                  </from>
                  <to>
                    <xdr:col>4</xdr:col>
                    <xdr:colOff>0</xdr:colOff>
                    <xdr:row>30</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dimension ref="A1:CN70"/>
  <sheetViews>
    <sheetView showGridLines="0" view="pageBreakPreview" zoomScaleNormal="100" zoomScaleSheetLayoutView="100" workbookViewId="0">
      <selection activeCell="CH4" sqref="CH4:CL4"/>
    </sheetView>
  </sheetViews>
  <sheetFormatPr defaultColWidth="2.25" defaultRowHeight="13.5" customHeight="1"/>
  <cols>
    <col min="1" max="1" width="0.875" style="884" customWidth="1"/>
    <col min="2" max="6" width="2.25" style="884" customWidth="1"/>
    <col min="7" max="7" width="1" style="884" customWidth="1"/>
    <col min="8" max="20" width="2.25" style="884" customWidth="1"/>
    <col min="21" max="21" width="1.25" style="884" customWidth="1"/>
    <col min="22" max="22" width="1" style="884" customWidth="1"/>
    <col min="23" max="27" width="2.25" style="884" customWidth="1"/>
    <col min="28" max="28" width="1" style="884" customWidth="1"/>
    <col min="29" max="42" width="2.25" style="884" customWidth="1"/>
    <col min="43" max="43" width="21.375" style="884" customWidth="1"/>
    <col min="44" max="44" width="0.875" style="884" customWidth="1"/>
    <col min="45" max="49" width="2.25" style="884" customWidth="1"/>
    <col min="50" max="50" width="1" style="884" customWidth="1"/>
    <col min="51" max="63" width="2.25" style="884" customWidth="1"/>
    <col min="64" max="64" width="1.25" style="884" customWidth="1"/>
    <col min="65" max="65" width="1" style="884" customWidth="1"/>
    <col min="66" max="70" width="2.25" style="884" customWidth="1"/>
    <col min="71" max="71" width="1" style="884" customWidth="1"/>
    <col min="72" max="256" width="2.25" style="884"/>
    <col min="257" max="257" width="0.875" style="884" customWidth="1"/>
    <col min="258" max="262" width="2.25" style="884" customWidth="1"/>
    <col min="263" max="263" width="1" style="884" customWidth="1"/>
    <col min="264" max="276" width="2.25" style="884" customWidth="1"/>
    <col min="277" max="277" width="1.25" style="884" customWidth="1"/>
    <col min="278" max="278" width="1" style="884" customWidth="1"/>
    <col min="279" max="283" width="2.25" style="884" customWidth="1"/>
    <col min="284" max="284" width="1" style="884" customWidth="1"/>
    <col min="285" max="298" width="2.25" style="884" customWidth="1"/>
    <col min="299" max="299" width="21.375" style="884" customWidth="1"/>
    <col min="300" max="300" width="0.875" style="884" customWidth="1"/>
    <col min="301" max="305" width="2.25" style="884" customWidth="1"/>
    <col min="306" max="306" width="1" style="884" customWidth="1"/>
    <col min="307" max="319" width="2.25" style="884" customWidth="1"/>
    <col min="320" max="320" width="1.25" style="884" customWidth="1"/>
    <col min="321" max="321" width="1" style="884" customWidth="1"/>
    <col min="322" max="326" width="2.25" style="884" customWidth="1"/>
    <col min="327" max="327" width="1" style="884" customWidth="1"/>
    <col min="328" max="512" width="2.25" style="884"/>
    <col min="513" max="513" width="0.875" style="884" customWidth="1"/>
    <col min="514" max="518" width="2.25" style="884" customWidth="1"/>
    <col min="519" max="519" width="1" style="884" customWidth="1"/>
    <col min="520" max="532" width="2.25" style="884" customWidth="1"/>
    <col min="533" max="533" width="1.25" style="884" customWidth="1"/>
    <col min="534" max="534" width="1" style="884" customWidth="1"/>
    <col min="535" max="539" width="2.25" style="884" customWidth="1"/>
    <col min="540" max="540" width="1" style="884" customWidth="1"/>
    <col min="541" max="554" width="2.25" style="884" customWidth="1"/>
    <col min="555" max="555" width="21.375" style="884" customWidth="1"/>
    <col min="556" max="556" width="0.875" style="884" customWidth="1"/>
    <col min="557" max="561" width="2.25" style="884" customWidth="1"/>
    <col min="562" max="562" width="1" style="884" customWidth="1"/>
    <col min="563" max="575" width="2.25" style="884" customWidth="1"/>
    <col min="576" max="576" width="1.25" style="884" customWidth="1"/>
    <col min="577" max="577" width="1" style="884" customWidth="1"/>
    <col min="578" max="582" width="2.25" style="884" customWidth="1"/>
    <col min="583" max="583" width="1" style="884" customWidth="1"/>
    <col min="584" max="768" width="2.25" style="884"/>
    <col min="769" max="769" width="0.875" style="884" customWidth="1"/>
    <col min="770" max="774" width="2.25" style="884" customWidth="1"/>
    <col min="775" max="775" width="1" style="884" customWidth="1"/>
    <col min="776" max="788" width="2.25" style="884" customWidth="1"/>
    <col min="789" max="789" width="1.25" style="884" customWidth="1"/>
    <col min="790" max="790" width="1" style="884" customWidth="1"/>
    <col min="791" max="795" width="2.25" style="884" customWidth="1"/>
    <col min="796" max="796" width="1" style="884" customWidth="1"/>
    <col min="797" max="810" width="2.25" style="884" customWidth="1"/>
    <col min="811" max="811" width="21.375" style="884" customWidth="1"/>
    <col min="812" max="812" width="0.875" style="884" customWidth="1"/>
    <col min="813" max="817" width="2.25" style="884" customWidth="1"/>
    <col min="818" max="818" width="1" style="884" customWidth="1"/>
    <col min="819" max="831" width="2.25" style="884" customWidth="1"/>
    <col min="832" max="832" width="1.25" style="884" customWidth="1"/>
    <col min="833" max="833" width="1" style="884" customWidth="1"/>
    <col min="834" max="838" width="2.25" style="884" customWidth="1"/>
    <col min="839" max="839" width="1" style="884" customWidth="1"/>
    <col min="840" max="1024" width="2.25" style="884"/>
    <col min="1025" max="1025" width="0.875" style="884" customWidth="1"/>
    <col min="1026" max="1030" width="2.25" style="884" customWidth="1"/>
    <col min="1031" max="1031" width="1" style="884" customWidth="1"/>
    <col min="1032" max="1044" width="2.25" style="884" customWidth="1"/>
    <col min="1045" max="1045" width="1.25" style="884" customWidth="1"/>
    <col min="1046" max="1046" width="1" style="884" customWidth="1"/>
    <col min="1047" max="1051" width="2.25" style="884" customWidth="1"/>
    <col min="1052" max="1052" width="1" style="884" customWidth="1"/>
    <col min="1053" max="1066" width="2.25" style="884" customWidth="1"/>
    <col min="1067" max="1067" width="21.375" style="884" customWidth="1"/>
    <col min="1068" max="1068" width="0.875" style="884" customWidth="1"/>
    <col min="1069" max="1073" width="2.25" style="884" customWidth="1"/>
    <col min="1074" max="1074" width="1" style="884" customWidth="1"/>
    <col min="1075" max="1087" width="2.25" style="884" customWidth="1"/>
    <col min="1088" max="1088" width="1.25" style="884" customWidth="1"/>
    <col min="1089" max="1089" width="1" style="884" customWidth="1"/>
    <col min="1090" max="1094" width="2.25" style="884" customWidth="1"/>
    <col min="1095" max="1095" width="1" style="884" customWidth="1"/>
    <col min="1096" max="1280" width="2.25" style="884"/>
    <col min="1281" max="1281" width="0.875" style="884" customWidth="1"/>
    <col min="1282" max="1286" width="2.25" style="884" customWidth="1"/>
    <col min="1287" max="1287" width="1" style="884" customWidth="1"/>
    <col min="1288" max="1300" width="2.25" style="884" customWidth="1"/>
    <col min="1301" max="1301" width="1.25" style="884" customWidth="1"/>
    <col min="1302" max="1302" width="1" style="884" customWidth="1"/>
    <col min="1303" max="1307" width="2.25" style="884" customWidth="1"/>
    <col min="1308" max="1308" width="1" style="884" customWidth="1"/>
    <col min="1309" max="1322" width="2.25" style="884" customWidth="1"/>
    <col min="1323" max="1323" width="21.375" style="884" customWidth="1"/>
    <col min="1324" max="1324" width="0.875" style="884" customWidth="1"/>
    <col min="1325" max="1329" width="2.25" style="884" customWidth="1"/>
    <col min="1330" max="1330" width="1" style="884" customWidth="1"/>
    <col min="1331" max="1343" width="2.25" style="884" customWidth="1"/>
    <col min="1344" max="1344" width="1.25" style="884" customWidth="1"/>
    <col min="1345" max="1345" width="1" style="884" customWidth="1"/>
    <col min="1346" max="1350" width="2.25" style="884" customWidth="1"/>
    <col min="1351" max="1351" width="1" style="884" customWidth="1"/>
    <col min="1352" max="1536" width="2.25" style="884"/>
    <col min="1537" max="1537" width="0.875" style="884" customWidth="1"/>
    <col min="1538" max="1542" width="2.25" style="884" customWidth="1"/>
    <col min="1543" max="1543" width="1" style="884" customWidth="1"/>
    <col min="1544" max="1556" width="2.25" style="884" customWidth="1"/>
    <col min="1557" max="1557" width="1.25" style="884" customWidth="1"/>
    <col min="1558" max="1558" width="1" style="884" customWidth="1"/>
    <col min="1559" max="1563" width="2.25" style="884" customWidth="1"/>
    <col min="1564" max="1564" width="1" style="884" customWidth="1"/>
    <col min="1565" max="1578" width="2.25" style="884" customWidth="1"/>
    <col min="1579" max="1579" width="21.375" style="884" customWidth="1"/>
    <col min="1580" max="1580" width="0.875" style="884" customWidth="1"/>
    <col min="1581" max="1585" width="2.25" style="884" customWidth="1"/>
    <col min="1586" max="1586" width="1" style="884" customWidth="1"/>
    <col min="1587" max="1599" width="2.25" style="884" customWidth="1"/>
    <col min="1600" max="1600" width="1.25" style="884" customWidth="1"/>
    <col min="1601" max="1601" width="1" style="884" customWidth="1"/>
    <col min="1602" max="1606" width="2.25" style="884" customWidth="1"/>
    <col min="1607" max="1607" width="1" style="884" customWidth="1"/>
    <col min="1608" max="1792" width="2.25" style="884"/>
    <col min="1793" max="1793" width="0.875" style="884" customWidth="1"/>
    <col min="1794" max="1798" width="2.25" style="884" customWidth="1"/>
    <col min="1799" max="1799" width="1" style="884" customWidth="1"/>
    <col min="1800" max="1812" width="2.25" style="884" customWidth="1"/>
    <col min="1813" max="1813" width="1.25" style="884" customWidth="1"/>
    <col min="1814" max="1814" width="1" style="884" customWidth="1"/>
    <col min="1815" max="1819" width="2.25" style="884" customWidth="1"/>
    <col min="1820" max="1820" width="1" style="884" customWidth="1"/>
    <col min="1821" max="1834" width="2.25" style="884" customWidth="1"/>
    <col min="1835" max="1835" width="21.375" style="884" customWidth="1"/>
    <col min="1836" max="1836" width="0.875" style="884" customWidth="1"/>
    <col min="1837" max="1841" width="2.25" style="884" customWidth="1"/>
    <col min="1842" max="1842" width="1" style="884" customWidth="1"/>
    <col min="1843" max="1855" width="2.25" style="884" customWidth="1"/>
    <col min="1856" max="1856" width="1.25" style="884" customWidth="1"/>
    <col min="1857" max="1857" width="1" style="884" customWidth="1"/>
    <col min="1858" max="1862" width="2.25" style="884" customWidth="1"/>
    <col min="1863" max="1863" width="1" style="884" customWidth="1"/>
    <col min="1864" max="2048" width="2.25" style="884"/>
    <col min="2049" max="2049" width="0.875" style="884" customWidth="1"/>
    <col min="2050" max="2054" width="2.25" style="884" customWidth="1"/>
    <col min="2055" max="2055" width="1" style="884" customWidth="1"/>
    <col min="2056" max="2068" width="2.25" style="884" customWidth="1"/>
    <col min="2069" max="2069" width="1.25" style="884" customWidth="1"/>
    <col min="2070" max="2070" width="1" style="884" customWidth="1"/>
    <col min="2071" max="2075" width="2.25" style="884" customWidth="1"/>
    <col min="2076" max="2076" width="1" style="884" customWidth="1"/>
    <col min="2077" max="2090" width="2.25" style="884" customWidth="1"/>
    <col min="2091" max="2091" width="21.375" style="884" customWidth="1"/>
    <col min="2092" max="2092" width="0.875" style="884" customWidth="1"/>
    <col min="2093" max="2097" width="2.25" style="884" customWidth="1"/>
    <col min="2098" max="2098" width="1" style="884" customWidth="1"/>
    <col min="2099" max="2111" width="2.25" style="884" customWidth="1"/>
    <col min="2112" max="2112" width="1.25" style="884" customWidth="1"/>
    <col min="2113" max="2113" width="1" style="884" customWidth="1"/>
    <col min="2114" max="2118" width="2.25" style="884" customWidth="1"/>
    <col min="2119" max="2119" width="1" style="884" customWidth="1"/>
    <col min="2120" max="2304" width="2.25" style="884"/>
    <col min="2305" max="2305" width="0.875" style="884" customWidth="1"/>
    <col min="2306" max="2310" width="2.25" style="884" customWidth="1"/>
    <col min="2311" max="2311" width="1" style="884" customWidth="1"/>
    <col min="2312" max="2324" width="2.25" style="884" customWidth="1"/>
    <col min="2325" max="2325" width="1.25" style="884" customWidth="1"/>
    <col min="2326" max="2326" width="1" style="884" customWidth="1"/>
    <col min="2327" max="2331" width="2.25" style="884" customWidth="1"/>
    <col min="2332" max="2332" width="1" style="884" customWidth="1"/>
    <col min="2333" max="2346" width="2.25" style="884" customWidth="1"/>
    <col min="2347" max="2347" width="21.375" style="884" customWidth="1"/>
    <col min="2348" max="2348" width="0.875" style="884" customWidth="1"/>
    <col min="2349" max="2353" width="2.25" style="884" customWidth="1"/>
    <col min="2354" max="2354" width="1" style="884" customWidth="1"/>
    <col min="2355" max="2367" width="2.25" style="884" customWidth="1"/>
    <col min="2368" max="2368" width="1.25" style="884" customWidth="1"/>
    <col min="2369" max="2369" width="1" style="884" customWidth="1"/>
    <col min="2370" max="2374" width="2.25" style="884" customWidth="1"/>
    <col min="2375" max="2375" width="1" style="884" customWidth="1"/>
    <col min="2376" max="2560" width="2.25" style="884"/>
    <col min="2561" max="2561" width="0.875" style="884" customWidth="1"/>
    <col min="2562" max="2566" width="2.25" style="884" customWidth="1"/>
    <col min="2567" max="2567" width="1" style="884" customWidth="1"/>
    <col min="2568" max="2580" width="2.25" style="884" customWidth="1"/>
    <col min="2581" max="2581" width="1.25" style="884" customWidth="1"/>
    <col min="2582" max="2582" width="1" style="884" customWidth="1"/>
    <col min="2583" max="2587" width="2.25" style="884" customWidth="1"/>
    <col min="2588" max="2588" width="1" style="884" customWidth="1"/>
    <col min="2589" max="2602" width="2.25" style="884" customWidth="1"/>
    <col min="2603" max="2603" width="21.375" style="884" customWidth="1"/>
    <col min="2604" max="2604" width="0.875" style="884" customWidth="1"/>
    <col min="2605" max="2609" width="2.25" style="884" customWidth="1"/>
    <col min="2610" max="2610" width="1" style="884" customWidth="1"/>
    <col min="2611" max="2623" width="2.25" style="884" customWidth="1"/>
    <col min="2624" max="2624" width="1.25" style="884" customWidth="1"/>
    <col min="2625" max="2625" width="1" style="884" customWidth="1"/>
    <col min="2626" max="2630" width="2.25" style="884" customWidth="1"/>
    <col min="2631" max="2631" width="1" style="884" customWidth="1"/>
    <col min="2632" max="2816" width="2.25" style="884"/>
    <col min="2817" max="2817" width="0.875" style="884" customWidth="1"/>
    <col min="2818" max="2822" width="2.25" style="884" customWidth="1"/>
    <col min="2823" max="2823" width="1" style="884" customWidth="1"/>
    <col min="2824" max="2836" width="2.25" style="884" customWidth="1"/>
    <col min="2837" max="2837" width="1.25" style="884" customWidth="1"/>
    <col min="2838" max="2838" width="1" style="884" customWidth="1"/>
    <col min="2839" max="2843" width="2.25" style="884" customWidth="1"/>
    <col min="2844" max="2844" width="1" style="884" customWidth="1"/>
    <col min="2845" max="2858" width="2.25" style="884" customWidth="1"/>
    <col min="2859" max="2859" width="21.375" style="884" customWidth="1"/>
    <col min="2860" max="2860" width="0.875" style="884" customWidth="1"/>
    <col min="2861" max="2865" width="2.25" style="884" customWidth="1"/>
    <col min="2866" max="2866" width="1" style="884" customWidth="1"/>
    <col min="2867" max="2879" width="2.25" style="884" customWidth="1"/>
    <col min="2880" max="2880" width="1.25" style="884" customWidth="1"/>
    <col min="2881" max="2881" width="1" style="884" customWidth="1"/>
    <col min="2882" max="2886" width="2.25" style="884" customWidth="1"/>
    <col min="2887" max="2887" width="1" style="884" customWidth="1"/>
    <col min="2888" max="3072" width="2.25" style="884"/>
    <col min="3073" max="3073" width="0.875" style="884" customWidth="1"/>
    <col min="3074" max="3078" width="2.25" style="884" customWidth="1"/>
    <col min="3079" max="3079" width="1" style="884" customWidth="1"/>
    <col min="3080" max="3092" width="2.25" style="884" customWidth="1"/>
    <col min="3093" max="3093" width="1.25" style="884" customWidth="1"/>
    <col min="3094" max="3094" width="1" style="884" customWidth="1"/>
    <col min="3095" max="3099" width="2.25" style="884" customWidth="1"/>
    <col min="3100" max="3100" width="1" style="884" customWidth="1"/>
    <col min="3101" max="3114" width="2.25" style="884" customWidth="1"/>
    <col min="3115" max="3115" width="21.375" style="884" customWidth="1"/>
    <col min="3116" max="3116" width="0.875" style="884" customWidth="1"/>
    <col min="3117" max="3121" width="2.25" style="884" customWidth="1"/>
    <col min="3122" max="3122" width="1" style="884" customWidth="1"/>
    <col min="3123" max="3135" width="2.25" style="884" customWidth="1"/>
    <col min="3136" max="3136" width="1.25" style="884" customWidth="1"/>
    <col min="3137" max="3137" width="1" style="884" customWidth="1"/>
    <col min="3138" max="3142" width="2.25" style="884" customWidth="1"/>
    <col min="3143" max="3143" width="1" style="884" customWidth="1"/>
    <col min="3144" max="3328" width="2.25" style="884"/>
    <col min="3329" max="3329" width="0.875" style="884" customWidth="1"/>
    <col min="3330" max="3334" width="2.25" style="884" customWidth="1"/>
    <col min="3335" max="3335" width="1" style="884" customWidth="1"/>
    <col min="3336" max="3348" width="2.25" style="884" customWidth="1"/>
    <col min="3349" max="3349" width="1.25" style="884" customWidth="1"/>
    <col min="3350" max="3350" width="1" style="884" customWidth="1"/>
    <col min="3351" max="3355" width="2.25" style="884" customWidth="1"/>
    <col min="3356" max="3356" width="1" style="884" customWidth="1"/>
    <col min="3357" max="3370" width="2.25" style="884" customWidth="1"/>
    <col min="3371" max="3371" width="21.375" style="884" customWidth="1"/>
    <col min="3372" max="3372" width="0.875" style="884" customWidth="1"/>
    <col min="3373" max="3377" width="2.25" style="884" customWidth="1"/>
    <col min="3378" max="3378" width="1" style="884" customWidth="1"/>
    <col min="3379" max="3391" width="2.25" style="884" customWidth="1"/>
    <col min="3392" max="3392" width="1.25" style="884" customWidth="1"/>
    <col min="3393" max="3393" width="1" style="884" customWidth="1"/>
    <col min="3394" max="3398" width="2.25" style="884" customWidth="1"/>
    <col min="3399" max="3399" width="1" style="884" customWidth="1"/>
    <col min="3400" max="3584" width="2.25" style="884"/>
    <col min="3585" max="3585" width="0.875" style="884" customWidth="1"/>
    <col min="3586" max="3590" width="2.25" style="884" customWidth="1"/>
    <col min="3591" max="3591" width="1" style="884" customWidth="1"/>
    <col min="3592" max="3604" width="2.25" style="884" customWidth="1"/>
    <col min="3605" max="3605" width="1.25" style="884" customWidth="1"/>
    <col min="3606" max="3606" width="1" style="884" customWidth="1"/>
    <col min="3607" max="3611" width="2.25" style="884" customWidth="1"/>
    <col min="3612" max="3612" width="1" style="884" customWidth="1"/>
    <col min="3613" max="3626" width="2.25" style="884" customWidth="1"/>
    <col min="3627" max="3627" width="21.375" style="884" customWidth="1"/>
    <col min="3628" max="3628" width="0.875" style="884" customWidth="1"/>
    <col min="3629" max="3633" width="2.25" style="884" customWidth="1"/>
    <col min="3634" max="3634" width="1" style="884" customWidth="1"/>
    <col min="3635" max="3647" width="2.25" style="884" customWidth="1"/>
    <col min="3648" max="3648" width="1.25" style="884" customWidth="1"/>
    <col min="3649" max="3649" width="1" style="884" customWidth="1"/>
    <col min="3650" max="3654" width="2.25" style="884" customWidth="1"/>
    <col min="3655" max="3655" width="1" style="884" customWidth="1"/>
    <col min="3656" max="3840" width="2.25" style="884"/>
    <col min="3841" max="3841" width="0.875" style="884" customWidth="1"/>
    <col min="3842" max="3846" width="2.25" style="884" customWidth="1"/>
    <col min="3847" max="3847" width="1" style="884" customWidth="1"/>
    <col min="3848" max="3860" width="2.25" style="884" customWidth="1"/>
    <col min="3861" max="3861" width="1.25" style="884" customWidth="1"/>
    <col min="3862" max="3862" width="1" style="884" customWidth="1"/>
    <col min="3863" max="3867" width="2.25" style="884" customWidth="1"/>
    <col min="3868" max="3868" width="1" style="884" customWidth="1"/>
    <col min="3869" max="3882" width="2.25" style="884" customWidth="1"/>
    <col min="3883" max="3883" width="21.375" style="884" customWidth="1"/>
    <col min="3884" max="3884" width="0.875" style="884" customWidth="1"/>
    <col min="3885" max="3889" width="2.25" style="884" customWidth="1"/>
    <col min="3890" max="3890" width="1" style="884" customWidth="1"/>
    <col min="3891" max="3903" width="2.25" style="884" customWidth="1"/>
    <col min="3904" max="3904" width="1.25" style="884" customWidth="1"/>
    <col min="3905" max="3905" width="1" style="884" customWidth="1"/>
    <col min="3906" max="3910" width="2.25" style="884" customWidth="1"/>
    <col min="3911" max="3911" width="1" style="884" customWidth="1"/>
    <col min="3912" max="4096" width="2.25" style="884"/>
    <col min="4097" max="4097" width="0.875" style="884" customWidth="1"/>
    <col min="4098" max="4102" width="2.25" style="884" customWidth="1"/>
    <col min="4103" max="4103" width="1" style="884" customWidth="1"/>
    <col min="4104" max="4116" width="2.25" style="884" customWidth="1"/>
    <col min="4117" max="4117" width="1.25" style="884" customWidth="1"/>
    <col min="4118" max="4118" width="1" style="884" customWidth="1"/>
    <col min="4119" max="4123" width="2.25" style="884" customWidth="1"/>
    <col min="4124" max="4124" width="1" style="884" customWidth="1"/>
    <col min="4125" max="4138" width="2.25" style="884" customWidth="1"/>
    <col min="4139" max="4139" width="21.375" style="884" customWidth="1"/>
    <col min="4140" max="4140" width="0.875" style="884" customWidth="1"/>
    <col min="4141" max="4145" width="2.25" style="884" customWidth="1"/>
    <col min="4146" max="4146" width="1" style="884" customWidth="1"/>
    <col min="4147" max="4159" width="2.25" style="884" customWidth="1"/>
    <col min="4160" max="4160" width="1.25" style="884" customWidth="1"/>
    <col min="4161" max="4161" width="1" style="884" customWidth="1"/>
    <col min="4162" max="4166" width="2.25" style="884" customWidth="1"/>
    <col min="4167" max="4167" width="1" style="884" customWidth="1"/>
    <col min="4168" max="4352" width="2.25" style="884"/>
    <col min="4353" max="4353" width="0.875" style="884" customWidth="1"/>
    <col min="4354" max="4358" width="2.25" style="884" customWidth="1"/>
    <col min="4359" max="4359" width="1" style="884" customWidth="1"/>
    <col min="4360" max="4372" width="2.25" style="884" customWidth="1"/>
    <col min="4373" max="4373" width="1.25" style="884" customWidth="1"/>
    <col min="4374" max="4374" width="1" style="884" customWidth="1"/>
    <col min="4375" max="4379" width="2.25" style="884" customWidth="1"/>
    <col min="4380" max="4380" width="1" style="884" customWidth="1"/>
    <col min="4381" max="4394" width="2.25" style="884" customWidth="1"/>
    <col min="4395" max="4395" width="21.375" style="884" customWidth="1"/>
    <col min="4396" max="4396" width="0.875" style="884" customWidth="1"/>
    <col min="4397" max="4401" width="2.25" style="884" customWidth="1"/>
    <col min="4402" max="4402" width="1" style="884" customWidth="1"/>
    <col min="4403" max="4415" width="2.25" style="884" customWidth="1"/>
    <col min="4416" max="4416" width="1.25" style="884" customWidth="1"/>
    <col min="4417" max="4417" width="1" style="884" customWidth="1"/>
    <col min="4418" max="4422" width="2.25" style="884" customWidth="1"/>
    <col min="4423" max="4423" width="1" style="884" customWidth="1"/>
    <col min="4424" max="4608" width="2.25" style="884"/>
    <col min="4609" max="4609" width="0.875" style="884" customWidth="1"/>
    <col min="4610" max="4614" width="2.25" style="884" customWidth="1"/>
    <col min="4615" max="4615" width="1" style="884" customWidth="1"/>
    <col min="4616" max="4628" width="2.25" style="884" customWidth="1"/>
    <col min="4629" max="4629" width="1.25" style="884" customWidth="1"/>
    <col min="4630" max="4630" width="1" style="884" customWidth="1"/>
    <col min="4631" max="4635" width="2.25" style="884" customWidth="1"/>
    <col min="4636" max="4636" width="1" style="884" customWidth="1"/>
    <col min="4637" max="4650" width="2.25" style="884" customWidth="1"/>
    <col min="4651" max="4651" width="21.375" style="884" customWidth="1"/>
    <col min="4652" max="4652" width="0.875" style="884" customWidth="1"/>
    <col min="4653" max="4657" width="2.25" style="884" customWidth="1"/>
    <col min="4658" max="4658" width="1" style="884" customWidth="1"/>
    <col min="4659" max="4671" width="2.25" style="884" customWidth="1"/>
    <col min="4672" max="4672" width="1.25" style="884" customWidth="1"/>
    <col min="4673" max="4673" width="1" style="884" customWidth="1"/>
    <col min="4674" max="4678" width="2.25" style="884" customWidth="1"/>
    <col min="4679" max="4679" width="1" style="884" customWidth="1"/>
    <col min="4680" max="4864" width="2.25" style="884"/>
    <col min="4865" max="4865" width="0.875" style="884" customWidth="1"/>
    <col min="4866" max="4870" width="2.25" style="884" customWidth="1"/>
    <col min="4871" max="4871" width="1" style="884" customWidth="1"/>
    <col min="4872" max="4884" width="2.25" style="884" customWidth="1"/>
    <col min="4885" max="4885" width="1.25" style="884" customWidth="1"/>
    <col min="4886" max="4886" width="1" style="884" customWidth="1"/>
    <col min="4887" max="4891" width="2.25" style="884" customWidth="1"/>
    <col min="4892" max="4892" width="1" style="884" customWidth="1"/>
    <col min="4893" max="4906" width="2.25" style="884" customWidth="1"/>
    <col min="4907" max="4907" width="21.375" style="884" customWidth="1"/>
    <col min="4908" max="4908" width="0.875" style="884" customWidth="1"/>
    <col min="4909" max="4913" width="2.25" style="884" customWidth="1"/>
    <col min="4914" max="4914" width="1" style="884" customWidth="1"/>
    <col min="4915" max="4927" width="2.25" style="884" customWidth="1"/>
    <col min="4928" max="4928" width="1.25" style="884" customWidth="1"/>
    <col min="4929" max="4929" width="1" style="884" customWidth="1"/>
    <col min="4930" max="4934" width="2.25" style="884" customWidth="1"/>
    <col min="4935" max="4935" width="1" style="884" customWidth="1"/>
    <col min="4936" max="5120" width="2.25" style="884"/>
    <col min="5121" max="5121" width="0.875" style="884" customWidth="1"/>
    <col min="5122" max="5126" width="2.25" style="884" customWidth="1"/>
    <col min="5127" max="5127" width="1" style="884" customWidth="1"/>
    <col min="5128" max="5140" width="2.25" style="884" customWidth="1"/>
    <col min="5141" max="5141" width="1.25" style="884" customWidth="1"/>
    <col min="5142" max="5142" width="1" style="884" customWidth="1"/>
    <col min="5143" max="5147" width="2.25" style="884" customWidth="1"/>
    <col min="5148" max="5148" width="1" style="884" customWidth="1"/>
    <col min="5149" max="5162" width="2.25" style="884" customWidth="1"/>
    <col min="5163" max="5163" width="21.375" style="884" customWidth="1"/>
    <col min="5164" max="5164" width="0.875" style="884" customWidth="1"/>
    <col min="5165" max="5169" width="2.25" style="884" customWidth="1"/>
    <col min="5170" max="5170" width="1" style="884" customWidth="1"/>
    <col min="5171" max="5183" width="2.25" style="884" customWidth="1"/>
    <col min="5184" max="5184" width="1.25" style="884" customWidth="1"/>
    <col min="5185" max="5185" width="1" style="884" customWidth="1"/>
    <col min="5186" max="5190" width="2.25" style="884" customWidth="1"/>
    <col min="5191" max="5191" width="1" style="884" customWidth="1"/>
    <col min="5192" max="5376" width="2.25" style="884"/>
    <col min="5377" max="5377" width="0.875" style="884" customWidth="1"/>
    <col min="5378" max="5382" width="2.25" style="884" customWidth="1"/>
    <col min="5383" max="5383" width="1" style="884" customWidth="1"/>
    <col min="5384" max="5396" width="2.25" style="884" customWidth="1"/>
    <col min="5397" max="5397" width="1.25" style="884" customWidth="1"/>
    <col min="5398" max="5398" width="1" style="884" customWidth="1"/>
    <col min="5399" max="5403" width="2.25" style="884" customWidth="1"/>
    <col min="5404" max="5404" width="1" style="884" customWidth="1"/>
    <col min="5405" max="5418" width="2.25" style="884" customWidth="1"/>
    <col min="5419" max="5419" width="21.375" style="884" customWidth="1"/>
    <col min="5420" max="5420" width="0.875" style="884" customWidth="1"/>
    <col min="5421" max="5425" width="2.25" style="884" customWidth="1"/>
    <col min="5426" max="5426" width="1" style="884" customWidth="1"/>
    <col min="5427" max="5439" width="2.25" style="884" customWidth="1"/>
    <col min="5440" max="5440" width="1.25" style="884" customWidth="1"/>
    <col min="5441" max="5441" width="1" style="884" customWidth="1"/>
    <col min="5442" max="5446" width="2.25" style="884" customWidth="1"/>
    <col min="5447" max="5447" width="1" style="884" customWidth="1"/>
    <col min="5448" max="5632" width="2.25" style="884"/>
    <col min="5633" max="5633" width="0.875" style="884" customWidth="1"/>
    <col min="5634" max="5638" width="2.25" style="884" customWidth="1"/>
    <col min="5639" max="5639" width="1" style="884" customWidth="1"/>
    <col min="5640" max="5652" width="2.25" style="884" customWidth="1"/>
    <col min="5653" max="5653" width="1.25" style="884" customWidth="1"/>
    <col min="5654" max="5654" width="1" style="884" customWidth="1"/>
    <col min="5655" max="5659" width="2.25" style="884" customWidth="1"/>
    <col min="5660" max="5660" width="1" style="884" customWidth="1"/>
    <col min="5661" max="5674" width="2.25" style="884" customWidth="1"/>
    <col min="5675" max="5675" width="21.375" style="884" customWidth="1"/>
    <col min="5676" max="5676" width="0.875" style="884" customWidth="1"/>
    <col min="5677" max="5681" width="2.25" style="884" customWidth="1"/>
    <col min="5682" max="5682" width="1" style="884" customWidth="1"/>
    <col min="5683" max="5695" width="2.25" style="884" customWidth="1"/>
    <col min="5696" max="5696" width="1.25" style="884" customWidth="1"/>
    <col min="5697" max="5697" width="1" style="884" customWidth="1"/>
    <col min="5698" max="5702" width="2.25" style="884" customWidth="1"/>
    <col min="5703" max="5703" width="1" style="884" customWidth="1"/>
    <col min="5704" max="5888" width="2.25" style="884"/>
    <col min="5889" max="5889" width="0.875" style="884" customWidth="1"/>
    <col min="5890" max="5894" width="2.25" style="884" customWidth="1"/>
    <col min="5895" max="5895" width="1" style="884" customWidth="1"/>
    <col min="5896" max="5908" width="2.25" style="884" customWidth="1"/>
    <col min="5909" max="5909" width="1.25" style="884" customWidth="1"/>
    <col min="5910" max="5910" width="1" style="884" customWidth="1"/>
    <col min="5911" max="5915" width="2.25" style="884" customWidth="1"/>
    <col min="5916" max="5916" width="1" style="884" customWidth="1"/>
    <col min="5917" max="5930" width="2.25" style="884" customWidth="1"/>
    <col min="5931" max="5931" width="21.375" style="884" customWidth="1"/>
    <col min="5932" max="5932" width="0.875" style="884" customWidth="1"/>
    <col min="5933" max="5937" width="2.25" style="884" customWidth="1"/>
    <col min="5938" max="5938" width="1" style="884" customWidth="1"/>
    <col min="5939" max="5951" width="2.25" style="884" customWidth="1"/>
    <col min="5952" max="5952" width="1.25" style="884" customWidth="1"/>
    <col min="5953" max="5953" width="1" style="884" customWidth="1"/>
    <col min="5954" max="5958" width="2.25" style="884" customWidth="1"/>
    <col min="5959" max="5959" width="1" style="884" customWidth="1"/>
    <col min="5960" max="6144" width="2.25" style="884"/>
    <col min="6145" max="6145" width="0.875" style="884" customWidth="1"/>
    <col min="6146" max="6150" width="2.25" style="884" customWidth="1"/>
    <col min="6151" max="6151" width="1" style="884" customWidth="1"/>
    <col min="6152" max="6164" width="2.25" style="884" customWidth="1"/>
    <col min="6165" max="6165" width="1.25" style="884" customWidth="1"/>
    <col min="6166" max="6166" width="1" style="884" customWidth="1"/>
    <col min="6167" max="6171" width="2.25" style="884" customWidth="1"/>
    <col min="6172" max="6172" width="1" style="884" customWidth="1"/>
    <col min="6173" max="6186" width="2.25" style="884" customWidth="1"/>
    <col min="6187" max="6187" width="21.375" style="884" customWidth="1"/>
    <col min="6188" max="6188" width="0.875" style="884" customWidth="1"/>
    <col min="6189" max="6193" width="2.25" style="884" customWidth="1"/>
    <col min="6194" max="6194" width="1" style="884" customWidth="1"/>
    <col min="6195" max="6207" width="2.25" style="884" customWidth="1"/>
    <col min="6208" max="6208" width="1.25" style="884" customWidth="1"/>
    <col min="6209" max="6209" width="1" style="884" customWidth="1"/>
    <col min="6210" max="6214" width="2.25" style="884" customWidth="1"/>
    <col min="6215" max="6215" width="1" style="884" customWidth="1"/>
    <col min="6216" max="6400" width="2.25" style="884"/>
    <col min="6401" max="6401" width="0.875" style="884" customWidth="1"/>
    <col min="6402" max="6406" width="2.25" style="884" customWidth="1"/>
    <col min="6407" max="6407" width="1" style="884" customWidth="1"/>
    <col min="6408" max="6420" width="2.25" style="884" customWidth="1"/>
    <col min="6421" max="6421" width="1.25" style="884" customWidth="1"/>
    <col min="6422" max="6422" width="1" style="884" customWidth="1"/>
    <col min="6423" max="6427" width="2.25" style="884" customWidth="1"/>
    <col min="6428" max="6428" width="1" style="884" customWidth="1"/>
    <col min="6429" max="6442" width="2.25" style="884" customWidth="1"/>
    <col min="6443" max="6443" width="21.375" style="884" customWidth="1"/>
    <col min="6444" max="6444" width="0.875" style="884" customWidth="1"/>
    <col min="6445" max="6449" width="2.25" style="884" customWidth="1"/>
    <col min="6450" max="6450" width="1" style="884" customWidth="1"/>
    <col min="6451" max="6463" width="2.25" style="884" customWidth="1"/>
    <col min="6464" max="6464" width="1.25" style="884" customWidth="1"/>
    <col min="6465" max="6465" width="1" style="884" customWidth="1"/>
    <col min="6466" max="6470" width="2.25" style="884" customWidth="1"/>
    <col min="6471" max="6471" width="1" style="884" customWidth="1"/>
    <col min="6472" max="6656" width="2.25" style="884"/>
    <col min="6657" max="6657" width="0.875" style="884" customWidth="1"/>
    <col min="6658" max="6662" width="2.25" style="884" customWidth="1"/>
    <col min="6663" max="6663" width="1" style="884" customWidth="1"/>
    <col min="6664" max="6676" width="2.25" style="884" customWidth="1"/>
    <col min="6677" max="6677" width="1.25" style="884" customWidth="1"/>
    <col min="6678" max="6678" width="1" style="884" customWidth="1"/>
    <col min="6679" max="6683" width="2.25" style="884" customWidth="1"/>
    <col min="6684" max="6684" width="1" style="884" customWidth="1"/>
    <col min="6685" max="6698" width="2.25" style="884" customWidth="1"/>
    <col min="6699" max="6699" width="21.375" style="884" customWidth="1"/>
    <col min="6700" max="6700" width="0.875" style="884" customWidth="1"/>
    <col min="6701" max="6705" width="2.25" style="884" customWidth="1"/>
    <col min="6706" max="6706" width="1" style="884" customWidth="1"/>
    <col min="6707" max="6719" width="2.25" style="884" customWidth="1"/>
    <col min="6720" max="6720" width="1.25" style="884" customWidth="1"/>
    <col min="6721" max="6721" width="1" style="884" customWidth="1"/>
    <col min="6722" max="6726" width="2.25" style="884" customWidth="1"/>
    <col min="6727" max="6727" width="1" style="884" customWidth="1"/>
    <col min="6728" max="6912" width="2.25" style="884"/>
    <col min="6913" max="6913" width="0.875" style="884" customWidth="1"/>
    <col min="6914" max="6918" width="2.25" style="884" customWidth="1"/>
    <col min="6919" max="6919" width="1" style="884" customWidth="1"/>
    <col min="6920" max="6932" width="2.25" style="884" customWidth="1"/>
    <col min="6933" max="6933" width="1.25" style="884" customWidth="1"/>
    <col min="6934" max="6934" width="1" style="884" customWidth="1"/>
    <col min="6935" max="6939" width="2.25" style="884" customWidth="1"/>
    <col min="6940" max="6940" width="1" style="884" customWidth="1"/>
    <col min="6941" max="6954" width="2.25" style="884" customWidth="1"/>
    <col min="6955" max="6955" width="21.375" style="884" customWidth="1"/>
    <col min="6956" max="6956" width="0.875" style="884" customWidth="1"/>
    <col min="6957" max="6961" width="2.25" style="884" customWidth="1"/>
    <col min="6962" max="6962" width="1" style="884" customWidth="1"/>
    <col min="6963" max="6975" width="2.25" style="884" customWidth="1"/>
    <col min="6976" max="6976" width="1.25" style="884" customWidth="1"/>
    <col min="6977" max="6977" width="1" style="884" customWidth="1"/>
    <col min="6978" max="6982" width="2.25" style="884" customWidth="1"/>
    <col min="6983" max="6983" width="1" style="884" customWidth="1"/>
    <col min="6984" max="7168" width="2.25" style="884"/>
    <col min="7169" max="7169" width="0.875" style="884" customWidth="1"/>
    <col min="7170" max="7174" width="2.25" style="884" customWidth="1"/>
    <col min="7175" max="7175" width="1" style="884" customWidth="1"/>
    <col min="7176" max="7188" width="2.25" style="884" customWidth="1"/>
    <col min="7189" max="7189" width="1.25" style="884" customWidth="1"/>
    <col min="7190" max="7190" width="1" style="884" customWidth="1"/>
    <col min="7191" max="7195" width="2.25" style="884" customWidth="1"/>
    <col min="7196" max="7196" width="1" style="884" customWidth="1"/>
    <col min="7197" max="7210" width="2.25" style="884" customWidth="1"/>
    <col min="7211" max="7211" width="21.375" style="884" customWidth="1"/>
    <col min="7212" max="7212" width="0.875" style="884" customWidth="1"/>
    <col min="7213" max="7217" width="2.25" style="884" customWidth="1"/>
    <col min="7218" max="7218" width="1" style="884" customWidth="1"/>
    <col min="7219" max="7231" width="2.25" style="884" customWidth="1"/>
    <col min="7232" max="7232" width="1.25" style="884" customWidth="1"/>
    <col min="7233" max="7233" width="1" style="884" customWidth="1"/>
    <col min="7234" max="7238" width="2.25" style="884" customWidth="1"/>
    <col min="7239" max="7239" width="1" style="884" customWidth="1"/>
    <col min="7240" max="7424" width="2.25" style="884"/>
    <col min="7425" max="7425" width="0.875" style="884" customWidth="1"/>
    <col min="7426" max="7430" width="2.25" style="884" customWidth="1"/>
    <col min="7431" max="7431" width="1" style="884" customWidth="1"/>
    <col min="7432" max="7444" width="2.25" style="884" customWidth="1"/>
    <col min="7445" max="7445" width="1.25" style="884" customWidth="1"/>
    <col min="7446" max="7446" width="1" style="884" customWidth="1"/>
    <col min="7447" max="7451" width="2.25" style="884" customWidth="1"/>
    <col min="7452" max="7452" width="1" style="884" customWidth="1"/>
    <col min="7453" max="7466" width="2.25" style="884" customWidth="1"/>
    <col min="7467" max="7467" width="21.375" style="884" customWidth="1"/>
    <col min="7468" max="7468" width="0.875" style="884" customWidth="1"/>
    <col min="7469" max="7473" width="2.25" style="884" customWidth="1"/>
    <col min="7474" max="7474" width="1" style="884" customWidth="1"/>
    <col min="7475" max="7487" width="2.25" style="884" customWidth="1"/>
    <col min="7488" max="7488" width="1.25" style="884" customWidth="1"/>
    <col min="7489" max="7489" width="1" style="884" customWidth="1"/>
    <col min="7490" max="7494" width="2.25" style="884" customWidth="1"/>
    <col min="7495" max="7495" width="1" style="884" customWidth="1"/>
    <col min="7496" max="7680" width="2.25" style="884"/>
    <col min="7681" max="7681" width="0.875" style="884" customWidth="1"/>
    <col min="7682" max="7686" width="2.25" style="884" customWidth="1"/>
    <col min="7687" max="7687" width="1" style="884" customWidth="1"/>
    <col min="7688" max="7700" width="2.25" style="884" customWidth="1"/>
    <col min="7701" max="7701" width="1.25" style="884" customWidth="1"/>
    <col min="7702" max="7702" width="1" style="884" customWidth="1"/>
    <col min="7703" max="7707" width="2.25" style="884" customWidth="1"/>
    <col min="7708" max="7708" width="1" style="884" customWidth="1"/>
    <col min="7709" max="7722" width="2.25" style="884" customWidth="1"/>
    <col min="7723" max="7723" width="21.375" style="884" customWidth="1"/>
    <col min="7724" max="7724" width="0.875" style="884" customWidth="1"/>
    <col min="7725" max="7729" width="2.25" style="884" customWidth="1"/>
    <col min="7730" max="7730" width="1" style="884" customWidth="1"/>
    <col min="7731" max="7743" width="2.25" style="884" customWidth="1"/>
    <col min="7744" max="7744" width="1.25" style="884" customWidth="1"/>
    <col min="7745" max="7745" width="1" style="884" customWidth="1"/>
    <col min="7746" max="7750" width="2.25" style="884" customWidth="1"/>
    <col min="7751" max="7751" width="1" style="884" customWidth="1"/>
    <col min="7752" max="7936" width="2.25" style="884"/>
    <col min="7937" max="7937" width="0.875" style="884" customWidth="1"/>
    <col min="7938" max="7942" width="2.25" style="884" customWidth="1"/>
    <col min="7943" max="7943" width="1" style="884" customWidth="1"/>
    <col min="7944" max="7956" width="2.25" style="884" customWidth="1"/>
    <col min="7957" max="7957" width="1.25" style="884" customWidth="1"/>
    <col min="7958" max="7958" width="1" style="884" customWidth="1"/>
    <col min="7959" max="7963" width="2.25" style="884" customWidth="1"/>
    <col min="7964" max="7964" width="1" style="884" customWidth="1"/>
    <col min="7965" max="7978" width="2.25" style="884" customWidth="1"/>
    <col min="7979" max="7979" width="21.375" style="884" customWidth="1"/>
    <col min="7980" max="7980" width="0.875" style="884" customWidth="1"/>
    <col min="7981" max="7985" width="2.25" style="884" customWidth="1"/>
    <col min="7986" max="7986" width="1" style="884" customWidth="1"/>
    <col min="7987" max="7999" width="2.25" style="884" customWidth="1"/>
    <col min="8000" max="8000" width="1.25" style="884" customWidth="1"/>
    <col min="8001" max="8001" width="1" style="884" customWidth="1"/>
    <col min="8002" max="8006" width="2.25" style="884" customWidth="1"/>
    <col min="8007" max="8007" width="1" style="884" customWidth="1"/>
    <col min="8008" max="8192" width="2.25" style="884"/>
    <col min="8193" max="8193" width="0.875" style="884" customWidth="1"/>
    <col min="8194" max="8198" width="2.25" style="884" customWidth="1"/>
    <col min="8199" max="8199" width="1" style="884" customWidth="1"/>
    <col min="8200" max="8212" width="2.25" style="884" customWidth="1"/>
    <col min="8213" max="8213" width="1.25" style="884" customWidth="1"/>
    <col min="8214" max="8214" width="1" style="884" customWidth="1"/>
    <col min="8215" max="8219" width="2.25" style="884" customWidth="1"/>
    <col min="8220" max="8220" width="1" style="884" customWidth="1"/>
    <col min="8221" max="8234" width="2.25" style="884" customWidth="1"/>
    <col min="8235" max="8235" width="21.375" style="884" customWidth="1"/>
    <col min="8236" max="8236" width="0.875" style="884" customWidth="1"/>
    <col min="8237" max="8241" width="2.25" style="884" customWidth="1"/>
    <col min="8242" max="8242" width="1" style="884" customWidth="1"/>
    <col min="8243" max="8255" width="2.25" style="884" customWidth="1"/>
    <col min="8256" max="8256" width="1.25" style="884" customWidth="1"/>
    <col min="8257" max="8257" width="1" style="884" customWidth="1"/>
    <col min="8258" max="8262" width="2.25" style="884" customWidth="1"/>
    <col min="8263" max="8263" width="1" style="884" customWidth="1"/>
    <col min="8264" max="8448" width="2.25" style="884"/>
    <col min="8449" max="8449" width="0.875" style="884" customWidth="1"/>
    <col min="8450" max="8454" width="2.25" style="884" customWidth="1"/>
    <col min="8455" max="8455" width="1" style="884" customWidth="1"/>
    <col min="8456" max="8468" width="2.25" style="884" customWidth="1"/>
    <col min="8469" max="8469" width="1.25" style="884" customWidth="1"/>
    <col min="8470" max="8470" width="1" style="884" customWidth="1"/>
    <col min="8471" max="8475" width="2.25" style="884" customWidth="1"/>
    <col min="8476" max="8476" width="1" style="884" customWidth="1"/>
    <col min="8477" max="8490" width="2.25" style="884" customWidth="1"/>
    <col min="8491" max="8491" width="21.375" style="884" customWidth="1"/>
    <col min="8492" max="8492" width="0.875" style="884" customWidth="1"/>
    <col min="8493" max="8497" width="2.25" style="884" customWidth="1"/>
    <col min="8498" max="8498" width="1" style="884" customWidth="1"/>
    <col min="8499" max="8511" width="2.25" style="884" customWidth="1"/>
    <col min="8512" max="8512" width="1.25" style="884" customWidth="1"/>
    <col min="8513" max="8513" width="1" style="884" customWidth="1"/>
    <col min="8514" max="8518" width="2.25" style="884" customWidth="1"/>
    <col min="8519" max="8519" width="1" style="884" customWidth="1"/>
    <col min="8520" max="8704" width="2.25" style="884"/>
    <col min="8705" max="8705" width="0.875" style="884" customWidth="1"/>
    <col min="8706" max="8710" width="2.25" style="884" customWidth="1"/>
    <col min="8711" max="8711" width="1" style="884" customWidth="1"/>
    <col min="8712" max="8724" width="2.25" style="884" customWidth="1"/>
    <col min="8725" max="8725" width="1.25" style="884" customWidth="1"/>
    <col min="8726" max="8726" width="1" style="884" customWidth="1"/>
    <col min="8727" max="8731" width="2.25" style="884" customWidth="1"/>
    <col min="8732" max="8732" width="1" style="884" customWidth="1"/>
    <col min="8733" max="8746" width="2.25" style="884" customWidth="1"/>
    <col min="8747" max="8747" width="21.375" style="884" customWidth="1"/>
    <col min="8748" max="8748" width="0.875" style="884" customWidth="1"/>
    <col min="8749" max="8753" width="2.25" style="884" customWidth="1"/>
    <col min="8754" max="8754" width="1" style="884" customWidth="1"/>
    <col min="8755" max="8767" width="2.25" style="884" customWidth="1"/>
    <col min="8768" max="8768" width="1.25" style="884" customWidth="1"/>
    <col min="8769" max="8769" width="1" style="884" customWidth="1"/>
    <col min="8770" max="8774" width="2.25" style="884" customWidth="1"/>
    <col min="8775" max="8775" width="1" style="884" customWidth="1"/>
    <col min="8776" max="8960" width="2.25" style="884"/>
    <col min="8961" max="8961" width="0.875" style="884" customWidth="1"/>
    <col min="8962" max="8966" width="2.25" style="884" customWidth="1"/>
    <col min="8967" max="8967" width="1" style="884" customWidth="1"/>
    <col min="8968" max="8980" width="2.25" style="884" customWidth="1"/>
    <col min="8981" max="8981" width="1.25" style="884" customWidth="1"/>
    <col min="8982" max="8982" width="1" style="884" customWidth="1"/>
    <col min="8983" max="8987" width="2.25" style="884" customWidth="1"/>
    <col min="8988" max="8988" width="1" style="884" customWidth="1"/>
    <col min="8989" max="9002" width="2.25" style="884" customWidth="1"/>
    <col min="9003" max="9003" width="21.375" style="884" customWidth="1"/>
    <col min="9004" max="9004" width="0.875" style="884" customWidth="1"/>
    <col min="9005" max="9009" width="2.25" style="884" customWidth="1"/>
    <col min="9010" max="9010" width="1" style="884" customWidth="1"/>
    <col min="9011" max="9023" width="2.25" style="884" customWidth="1"/>
    <col min="9024" max="9024" width="1.25" style="884" customWidth="1"/>
    <col min="9025" max="9025" width="1" style="884" customWidth="1"/>
    <col min="9026" max="9030" width="2.25" style="884" customWidth="1"/>
    <col min="9031" max="9031" width="1" style="884" customWidth="1"/>
    <col min="9032" max="9216" width="2.25" style="884"/>
    <col min="9217" max="9217" width="0.875" style="884" customWidth="1"/>
    <col min="9218" max="9222" width="2.25" style="884" customWidth="1"/>
    <col min="9223" max="9223" width="1" style="884" customWidth="1"/>
    <col min="9224" max="9236" width="2.25" style="884" customWidth="1"/>
    <col min="9237" max="9237" width="1.25" style="884" customWidth="1"/>
    <col min="9238" max="9238" width="1" style="884" customWidth="1"/>
    <col min="9239" max="9243" width="2.25" style="884" customWidth="1"/>
    <col min="9244" max="9244" width="1" style="884" customWidth="1"/>
    <col min="9245" max="9258" width="2.25" style="884" customWidth="1"/>
    <col min="9259" max="9259" width="21.375" style="884" customWidth="1"/>
    <col min="9260" max="9260" width="0.875" style="884" customWidth="1"/>
    <col min="9261" max="9265" width="2.25" style="884" customWidth="1"/>
    <col min="9266" max="9266" width="1" style="884" customWidth="1"/>
    <col min="9267" max="9279" width="2.25" style="884" customWidth="1"/>
    <col min="9280" max="9280" width="1.25" style="884" customWidth="1"/>
    <col min="9281" max="9281" width="1" style="884" customWidth="1"/>
    <col min="9282" max="9286" width="2.25" style="884" customWidth="1"/>
    <col min="9287" max="9287" width="1" style="884" customWidth="1"/>
    <col min="9288" max="9472" width="2.25" style="884"/>
    <col min="9473" max="9473" width="0.875" style="884" customWidth="1"/>
    <col min="9474" max="9478" width="2.25" style="884" customWidth="1"/>
    <col min="9479" max="9479" width="1" style="884" customWidth="1"/>
    <col min="9480" max="9492" width="2.25" style="884" customWidth="1"/>
    <col min="9493" max="9493" width="1.25" style="884" customWidth="1"/>
    <col min="9494" max="9494" width="1" style="884" customWidth="1"/>
    <col min="9495" max="9499" width="2.25" style="884" customWidth="1"/>
    <col min="9500" max="9500" width="1" style="884" customWidth="1"/>
    <col min="9501" max="9514" width="2.25" style="884" customWidth="1"/>
    <col min="9515" max="9515" width="21.375" style="884" customWidth="1"/>
    <col min="9516" max="9516" width="0.875" style="884" customWidth="1"/>
    <col min="9517" max="9521" width="2.25" style="884" customWidth="1"/>
    <col min="9522" max="9522" width="1" style="884" customWidth="1"/>
    <col min="9523" max="9535" width="2.25" style="884" customWidth="1"/>
    <col min="9536" max="9536" width="1.25" style="884" customWidth="1"/>
    <col min="9537" max="9537" width="1" style="884" customWidth="1"/>
    <col min="9538" max="9542" width="2.25" style="884" customWidth="1"/>
    <col min="9543" max="9543" width="1" style="884" customWidth="1"/>
    <col min="9544" max="9728" width="2.25" style="884"/>
    <col min="9729" max="9729" width="0.875" style="884" customWidth="1"/>
    <col min="9730" max="9734" width="2.25" style="884" customWidth="1"/>
    <col min="9735" max="9735" width="1" style="884" customWidth="1"/>
    <col min="9736" max="9748" width="2.25" style="884" customWidth="1"/>
    <col min="9749" max="9749" width="1.25" style="884" customWidth="1"/>
    <col min="9750" max="9750" width="1" style="884" customWidth="1"/>
    <col min="9751" max="9755" width="2.25" style="884" customWidth="1"/>
    <col min="9756" max="9756" width="1" style="884" customWidth="1"/>
    <col min="9757" max="9770" width="2.25" style="884" customWidth="1"/>
    <col min="9771" max="9771" width="21.375" style="884" customWidth="1"/>
    <col min="9772" max="9772" width="0.875" style="884" customWidth="1"/>
    <col min="9773" max="9777" width="2.25" style="884" customWidth="1"/>
    <col min="9778" max="9778" width="1" style="884" customWidth="1"/>
    <col min="9779" max="9791" width="2.25" style="884" customWidth="1"/>
    <col min="9792" max="9792" width="1.25" style="884" customWidth="1"/>
    <col min="9793" max="9793" width="1" style="884" customWidth="1"/>
    <col min="9794" max="9798" width="2.25" style="884" customWidth="1"/>
    <col min="9799" max="9799" width="1" style="884" customWidth="1"/>
    <col min="9800" max="9984" width="2.25" style="884"/>
    <col min="9985" max="9985" width="0.875" style="884" customWidth="1"/>
    <col min="9986" max="9990" width="2.25" style="884" customWidth="1"/>
    <col min="9991" max="9991" width="1" style="884" customWidth="1"/>
    <col min="9992" max="10004" width="2.25" style="884" customWidth="1"/>
    <col min="10005" max="10005" width="1.25" style="884" customWidth="1"/>
    <col min="10006" max="10006" width="1" style="884" customWidth="1"/>
    <col min="10007" max="10011" width="2.25" style="884" customWidth="1"/>
    <col min="10012" max="10012" width="1" style="884" customWidth="1"/>
    <col min="10013" max="10026" width="2.25" style="884" customWidth="1"/>
    <col min="10027" max="10027" width="21.375" style="884" customWidth="1"/>
    <col min="10028" max="10028" width="0.875" style="884" customWidth="1"/>
    <col min="10029" max="10033" width="2.25" style="884" customWidth="1"/>
    <col min="10034" max="10034" width="1" style="884" customWidth="1"/>
    <col min="10035" max="10047" width="2.25" style="884" customWidth="1"/>
    <col min="10048" max="10048" width="1.25" style="884" customWidth="1"/>
    <col min="10049" max="10049" width="1" style="884" customWidth="1"/>
    <col min="10050" max="10054" width="2.25" style="884" customWidth="1"/>
    <col min="10055" max="10055" width="1" style="884" customWidth="1"/>
    <col min="10056" max="10240" width="2.25" style="884"/>
    <col min="10241" max="10241" width="0.875" style="884" customWidth="1"/>
    <col min="10242" max="10246" width="2.25" style="884" customWidth="1"/>
    <col min="10247" max="10247" width="1" style="884" customWidth="1"/>
    <col min="10248" max="10260" width="2.25" style="884" customWidth="1"/>
    <col min="10261" max="10261" width="1.25" style="884" customWidth="1"/>
    <col min="10262" max="10262" width="1" style="884" customWidth="1"/>
    <col min="10263" max="10267" width="2.25" style="884" customWidth="1"/>
    <col min="10268" max="10268" width="1" style="884" customWidth="1"/>
    <col min="10269" max="10282" width="2.25" style="884" customWidth="1"/>
    <col min="10283" max="10283" width="21.375" style="884" customWidth="1"/>
    <col min="10284" max="10284" width="0.875" style="884" customWidth="1"/>
    <col min="10285" max="10289" width="2.25" style="884" customWidth="1"/>
    <col min="10290" max="10290" width="1" style="884" customWidth="1"/>
    <col min="10291" max="10303" width="2.25" style="884" customWidth="1"/>
    <col min="10304" max="10304" width="1.25" style="884" customWidth="1"/>
    <col min="10305" max="10305" width="1" style="884" customWidth="1"/>
    <col min="10306" max="10310" width="2.25" style="884" customWidth="1"/>
    <col min="10311" max="10311" width="1" style="884" customWidth="1"/>
    <col min="10312" max="10496" width="2.25" style="884"/>
    <col min="10497" max="10497" width="0.875" style="884" customWidth="1"/>
    <col min="10498" max="10502" width="2.25" style="884" customWidth="1"/>
    <col min="10503" max="10503" width="1" style="884" customWidth="1"/>
    <col min="10504" max="10516" width="2.25" style="884" customWidth="1"/>
    <col min="10517" max="10517" width="1.25" style="884" customWidth="1"/>
    <col min="10518" max="10518" width="1" style="884" customWidth="1"/>
    <col min="10519" max="10523" width="2.25" style="884" customWidth="1"/>
    <col min="10524" max="10524" width="1" style="884" customWidth="1"/>
    <col min="10525" max="10538" width="2.25" style="884" customWidth="1"/>
    <col min="10539" max="10539" width="21.375" style="884" customWidth="1"/>
    <col min="10540" max="10540" width="0.875" style="884" customWidth="1"/>
    <col min="10541" max="10545" width="2.25" style="884" customWidth="1"/>
    <col min="10546" max="10546" width="1" style="884" customWidth="1"/>
    <col min="10547" max="10559" width="2.25" style="884" customWidth="1"/>
    <col min="10560" max="10560" width="1.25" style="884" customWidth="1"/>
    <col min="10561" max="10561" width="1" style="884" customWidth="1"/>
    <col min="10562" max="10566" width="2.25" style="884" customWidth="1"/>
    <col min="10567" max="10567" width="1" style="884" customWidth="1"/>
    <col min="10568" max="10752" width="2.25" style="884"/>
    <col min="10753" max="10753" width="0.875" style="884" customWidth="1"/>
    <col min="10754" max="10758" width="2.25" style="884" customWidth="1"/>
    <col min="10759" max="10759" width="1" style="884" customWidth="1"/>
    <col min="10760" max="10772" width="2.25" style="884" customWidth="1"/>
    <col min="10773" max="10773" width="1.25" style="884" customWidth="1"/>
    <col min="10774" max="10774" width="1" style="884" customWidth="1"/>
    <col min="10775" max="10779" width="2.25" style="884" customWidth="1"/>
    <col min="10780" max="10780" width="1" style="884" customWidth="1"/>
    <col min="10781" max="10794" width="2.25" style="884" customWidth="1"/>
    <col min="10795" max="10795" width="21.375" style="884" customWidth="1"/>
    <col min="10796" max="10796" width="0.875" style="884" customWidth="1"/>
    <col min="10797" max="10801" width="2.25" style="884" customWidth="1"/>
    <col min="10802" max="10802" width="1" style="884" customWidth="1"/>
    <col min="10803" max="10815" width="2.25" style="884" customWidth="1"/>
    <col min="10816" max="10816" width="1.25" style="884" customWidth="1"/>
    <col min="10817" max="10817" width="1" style="884" customWidth="1"/>
    <col min="10818" max="10822" width="2.25" style="884" customWidth="1"/>
    <col min="10823" max="10823" width="1" style="884" customWidth="1"/>
    <col min="10824" max="11008" width="2.25" style="884"/>
    <col min="11009" max="11009" width="0.875" style="884" customWidth="1"/>
    <col min="11010" max="11014" width="2.25" style="884" customWidth="1"/>
    <col min="11015" max="11015" width="1" style="884" customWidth="1"/>
    <col min="11016" max="11028" width="2.25" style="884" customWidth="1"/>
    <col min="11029" max="11029" width="1.25" style="884" customWidth="1"/>
    <col min="11030" max="11030" width="1" style="884" customWidth="1"/>
    <col min="11031" max="11035" width="2.25" style="884" customWidth="1"/>
    <col min="11036" max="11036" width="1" style="884" customWidth="1"/>
    <col min="11037" max="11050" width="2.25" style="884" customWidth="1"/>
    <col min="11051" max="11051" width="21.375" style="884" customWidth="1"/>
    <col min="11052" max="11052" width="0.875" style="884" customWidth="1"/>
    <col min="11053" max="11057" width="2.25" style="884" customWidth="1"/>
    <col min="11058" max="11058" width="1" style="884" customWidth="1"/>
    <col min="11059" max="11071" width="2.25" style="884" customWidth="1"/>
    <col min="11072" max="11072" width="1.25" style="884" customWidth="1"/>
    <col min="11073" max="11073" width="1" style="884" customWidth="1"/>
    <col min="11074" max="11078" width="2.25" style="884" customWidth="1"/>
    <col min="11079" max="11079" width="1" style="884" customWidth="1"/>
    <col min="11080" max="11264" width="2.25" style="884"/>
    <col min="11265" max="11265" width="0.875" style="884" customWidth="1"/>
    <col min="11266" max="11270" width="2.25" style="884" customWidth="1"/>
    <col min="11271" max="11271" width="1" style="884" customWidth="1"/>
    <col min="11272" max="11284" width="2.25" style="884" customWidth="1"/>
    <col min="11285" max="11285" width="1.25" style="884" customWidth="1"/>
    <col min="11286" max="11286" width="1" style="884" customWidth="1"/>
    <col min="11287" max="11291" width="2.25" style="884" customWidth="1"/>
    <col min="11292" max="11292" width="1" style="884" customWidth="1"/>
    <col min="11293" max="11306" width="2.25" style="884" customWidth="1"/>
    <col min="11307" max="11307" width="21.375" style="884" customWidth="1"/>
    <col min="11308" max="11308" width="0.875" style="884" customWidth="1"/>
    <col min="11309" max="11313" width="2.25" style="884" customWidth="1"/>
    <col min="11314" max="11314" width="1" style="884" customWidth="1"/>
    <col min="11315" max="11327" width="2.25" style="884" customWidth="1"/>
    <col min="11328" max="11328" width="1.25" style="884" customWidth="1"/>
    <col min="11329" max="11329" width="1" style="884" customWidth="1"/>
    <col min="11330" max="11334" width="2.25" style="884" customWidth="1"/>
    <col min="11335" max="11335" width="1" style="884" customWidth="1"/>
    <col min="11336" max="11520" width="2.25" style="884"/>
    <col min="11521" max="11521" width="0.875" style="884" customWidth="1"/>
    <col min="11522" max="11526" width="2.25" style="884" customWidth="1"/>
    <col min="11527" max="11527" width="1" style="884" customWidth="1"/>
    <col min="11528" max="11540" width="2.25" style="884" customWidth="1"/>
    <col min="11541" max="11541" width="1.25" style="884" customWidth="1"/>
    <col min="11542" max="11542" width="1" style="884" customWidth="1"/>
    <col min="11543" max="11547" width="2.25" style="884" customWidth="1"/>
    <col min="11548" max="11548" width="1" style="884" customWidth="1"/>
    <col min="11549" max="11562" width="2.25" style="884" customWidth="1"/>
    <col min="11563" max="11563" width="21.375" style="884" customWidth="1"/>
    <col min="11564" max="11564" width="0.875" style="884" customWidth="1"/>
    <col min="11565" max="11569" width="2.25" style="884" customWidth="1"/>
    <col min="11570" max="11570" width="1" style="884" customWidth="1"/>
    <col min="11571" max="11583" width="2.25" style="884" customWidth="1"/>
    <col min="11584" max="11584" width="1.25" style="884" customWidth="1"/>
    <col min="11585" max="11585" width="1" style="884" customWidth="1"/>
    <col min="11586" max="11590" width="2.25" style="884" customWidth="1"/>
    <col min="11591" max="11591" width="1" style="884" customWidth="1"/>
    <col min="11592" max="11776" width="2.25" style="884"/>
    <col min="11777" max="11777" width="0.875" style="884" customWidth="1"/>
    <col min="11778" max="11782" width="2.25" style="884" customWidth="1"/>
    <col min="11783" max="11783" width="1" style="884" customWidth="1"/>
    <col min="11784" max="11796" width="2.25" style="884" customWidth="1"/>
    <col min="11797" max="11797" width="1.25" style="884" customWidth="1"/>
    <col min="11798" max="11798" width="1" style="884" customWidth="1"/>
    <col min="11799" max="11803" width="2.25" style="884" customWidth="1"/>
    <col min="11804" max="11804" width="1" style="884" customWidth="1"/>
    <col min="11805" max="11818" width="2.25" style="884" customWidth="1"/>
    <col min="11819" max="11819" width="21.375" style="884" customWidth="1"/>
    <col min="11820" max="11820" width="0.875" style="884" customWidth="1"/>
    <col min="11821" max="11825" width="2.25" style="884" customWidth="1"/>
    <col min="11826" max="11826" width="1" style="884" customWidth="1"/>
    <col min="11827" max="11839" width="2.25" style="884" customWidth="1"/>
    <col min="11840" max="11840" width="1.25" style="884" customWidth="1"/>
    <col min="11841" max="11841" width="1" style="884" customWidth="1"/>
    <col min="11842" max="11846" width="2.25" style="884" customWidth="1"/>
    <col min="11847" max="11847" width="1" style="884" customWidth="1"/>
    <col min="11848" max="12032" width="2.25" style="884"/>
    <col min="12033" max="12033" width="0.875" style="884" customWidth="1"/>
    <col min="12034" max="12038" width="2.25" style="884" customWidth="1"/>
    <col min="12039" max="12039" width="1" style="884" customWidth="1"/>
    <col min="12040" max="12052" width="2.25" style="884" customWidth="1"/>
    <col min="12053" max="12053" width="1.25" style="884" customWidth="1"/>
    <col min="12054" max="12054" width="1" style="884" customWidth="1"/>
    <col min="12055" max="12059" width="2.25" style="884" customWidth="1"/>
    <col min="12060" max="12060" width="1" style="884" customWidth="1"/>
    <col min="12061" max="12074" width="2.25" style="884" customWidth="1"/>
    <col min="12075" max="12075" width="21.375" style="884" customWidth="1"/>
    <col min="12076" max="12076" width="0.875" style="884" customWidth="1"/>
    <col min="12077" max="12081" width="2.25" style="884" customWidth="1"/>
    <col min="12082" max="12082" width="1" style="884" customWidth="1"/>
    <col min="12083" max="12095" width="2.25" style="884" customWidth="1"/>
    <col min="12096" max="12096" width="1.25" style="884" customWidth="1"/>
    <col min="12097" max="12097" width="1" style="884" customWidth="1"/>
    <col min="12098" max="12102" width="2.25" style="884" customWidth="1"/>
    <col min="12103" max="12103" width="1" style="884" customWidth="1"/>
    <col min="12104" max="12288" width="2.25" style="884"/>
    <col min="12289" max="12289" width="0.875" style="884" customWidth="1"/>
    <col min="12290" max="12294" width="2.25" style="884" customWidth="1"/>
    <col min="12295" max="12295" width="1" style="884" customWidth="1"/>
    <col min="12296" max="12308" width="2.25" style="884" customWidth="1"/>
    <col min="12309" max="12309" width="1.25" style="884" customWidth="1"/>
    <col min="12310" max="12310" width="1" style="884" customWidth="1"/>
    <col min="12311" max="12315" width="2.25" style="884" customWidth="1"/>
    <col min="12316" max="12316" width="1" style="884" customWidth="1"/>
    <col min="12317" max="12330" width="2.25" style="884" customWidth="1"/>
    <col min="12331" max="12331" width="21.375" style="884" customWidth="1"/>
    <col min="12332" max="12332" width="0.875" style="884" customWidth="1"/>
    <col min="12333" max="12337" width="2.25" style="884" customWidth="1"/>
    <col min="12338" max="12338" width="1" style="884" customWidth="1"/>
    <col min="12339" max="12351" width="2.25" style="884" customWidth="1"/>
    <col min="12352" max="12352" width="1.25" style="884" customWidth="1"/>
    <col min="12353" max="12353" width="1" style="884" customWidth="1"/>
    <col min="12354" max="12358" width="2.25" style="884" customWidth="1"/>
    <col min="12359" max="12359" width="1" style="884" customWidth="1"/>
    <col min="12360" max="12544" width="2.25" style="884"/>
    <col min="12545" max="12545" width="0.875" style="884" customWidth="1"/>
    <col min="12546" max="12550" width="2.25" style="884" customWidth="1"/>
    <col min="12551" max="12551" width="1" style="884" customWidth="1"/>
    <col min="12552" max="12564" width="2.25" style="884" customWidth="1"/>
    <col min="12565" max="12565" width="1.25" style="884" customWidth="1"/>
    <col min="12566" max="12566" width="1" style="884" customWidth="1"/>
    <col min="12567" max="12571" width="2.25" style="884" customWidth="1"/>
    <col min="12572" max="12572" width="1" style="884" customWidth="1"/>
    <col min="12573" max="12586" width="2.25" style="884" customWidth="1"/>
    <col min="12587" max="12587" width="21.375" style="884" customWidth="1"/>
    <col min="12588" max="12588" width="0.875" style="884" customWidth="1"/>
    <col min="12589" max="12593" width="2.25" style="884" customWidth="1"/>
    <col min="12594" max="12594" width="1" style="884" customWidth="1"/>
    <col min="12595" max="12607" width="2.25" style="884" customWidth="1"/>
    <col min="12608" max="12608" width="1.25" style="884" customWidth="1"/>
    <col min="12609" max="12609" width="1" style="884" customWidth="1"/>
    <col min="12610" max="12614" width="2.25" style="884" customWidth="1"/>
    <col min="12615" max="12615" width="1" style="884" customWidth="1"/>
    <col min="12616" max="12800" width="2.25" style="884"/>
    <col min="12801" max="12801" width="0.875" style="884" customWidth="1"/>
    <col min="12802" max="12806" width="2.25" style="884" customWidth="1"/>
    <col min="12807" max="12807" width="1" style="884" customWidth="1"/>
    <col min="12808" max="12820" width="2.25" style="884" customWidth="1"/>
    <col min="12821" max="12821" width="1.25" style="884" customWidth="1"/>
    <col min="12822" max="12822" width="1" style="884" customWidth="1"/>
    <col min="12823" max="12827" width="2.25" style="884" customWidth="1"/>
    <col min="12828" max="12828" width="1" style="884" customWidth="1"/>
    <col min="12829" max="12842" width="2.25" style="884" customWidth="1"/>
    <col min="12843" max="12843" width="21.375" style="884" customWidth="1"/>
    <col min="12844" max="12844" width="0.875" style="884" customWidth="1"/>
    <col min="12845" max="12849" width="2.25" style="884" customWidth="1"/>
    <col min="12850" max="12850" width="1" style="884" customWidth="1"/>
    <col min="12851" max="12863" width="2.25" style="884" customWidth="1"/>
    <col min="12864" max="12864" width="1.25" style="884" customWidth="1"/>
    <col min="12865" max="12865" width="1" style="884" customWidth="1"/>
    <col min="12866" max="12870" width="2.25" style="884" customWidth="1"/>
    <col min="12871" max="12871" width="1" style="884" customWidth="1"/>
    <col min="12872" max="13056" width="2.25" style="884"/>
    <col min="13057" max="13057" width="0.875" style="884" customWidth="1"/>
    <col min="13058" max="13062" width="2.25" style="884" customWidth="1"/>
    <col min="13063" max="13063" width="1" style="884" customWidth="1"/>
    <col min="13064" max="13076" width="2.25" style="884" customWidth="1"/>
    <col min="13077" max="13077" width="1.25" style="884" customWidth="1"/>
    <col min="13078" max="13078" width="1" style="884" customWidth="1"/>
    <col min="13079" max="13083" width="2.25" style="884" customWidth="1"/>
    <col min="13084" max="13084" width="1" style="884" customWidth="1"/>
    <col min="13085" max="13098" width="2.25" style="884" customWidth="1"/>
    <col min="13099" max="13099" width="21.375" style="884" customWidth="1"/>
    <col min="13100" max="13100" width="0.875" style="884" customWidth="1"/>
    <col min="13101" max="13105" width="2.25" style="884" customWidth="1"/>
    <col min="13106" max="13106" width="1" style="884" customWidth="1"/>
    <col min="13107" max="13119" width="2.25" style="884" customWidth="1"/>
    <col min="13120" max="13120" width="1.25" style="884" customWidth="1"/>
    <col min="13121" max="13121" width="1" style="884" customWidth="1"/>
    <col min="13122" max="13126" width="2.25" style="884" customWidth="1"/>
    <col min="13127" max="13127" width="1" style="884" customWidth="1"/>
    <col min="13128" max="13312" width="2.25" style="884"/>
    <col min="13313" max="13313" width="0.875" style="884" customWidth="1"/>
    <col min="13314" max="13318" width="2.25" style="884" customWidth="1"/>
    <col min="13319" max="13319" width="1" style="884" customWidth="1"/>
    <col min="13320" max="13332" width="2.25" style="884" customWidth="1"/>
    <col min="13333" max="13333" width="1.25" style="884" customWidth="1"/>
    <col min="13334" max="13334" width="1" style="884" customWidth="1"/>
    <col min="13335" max="13339" width="2.25" style="884" customWidth="1"/>
    <col min="13340" max="13340" width="1" style="884" customWidth="1"/>
    <col min="13341" max="13354" width="2.25" style="884" customWidth="1"/>
    <col min="13355" max="13355" width="21.375" style="884" customWidth="1"/>
    <col min="13356" max="13356" width="0.875" style="884" customWidth="1"/>
    <col min="13357" max="13361" width="2.25" style="884" customWidth="1"/>
    <col min="13362" max="13362" width="1" style="884" customWidth="1"/>
    <col min="13363" max="13375" width="2.25" style="884" customWidth="1"/>
    <col min="13376" max="13376" width="1.25" style="884" customWidth="1"/>
    <col min="13377" max="13377" width="1" style="884" customWidth="1"/>
    <col min="13378" max="13382" width="2.25" style="884" customWidth="1"/>
    <col min="13383" max="13383" width="1" style="884" customWidth="1"/>
    <col min="13384" max="13568" width="2.25" style="884"/>
    <col min="13569" max="13569" width="0.875" style="884" customWidth="1"/>
    <col min="13570" max="13574" width="2.25" style="884" customWidth="1"/>
    <col min="13575" max="13575" width="1" style="884" customWidth="1"/>
    <col min="13576" max="13588" width="2.25" style="884" customWidth="1"/>
    <col min="13589" max="13589" width="1.25" style="884" customWidth="1"/>
    <col min="13590" max="13590" width="1" style="884" customWidth="1"/>
    <col min="13591" max="13595" width="2.25" style="884" customWidth="1"/>
    <col min="13596" max="13596" width="1" style="884" customWidth="1"/>
    <col min="13597" max="13610" width="2.25" style="884" customWidth="1"/>
    <col min="13611" max="13611" width="21.375" style="884" customWidth="1"/>
    <col min="13612" max="13612" width="0.875" style="884" customWidth="1"/>
    <col min="13613" max="13617" width="2.25" style="884" customWidth="1"/>
    <col min="13618" max="13618" width="1" style="884" customWidth="1"/>
    <col min="13619" max="13631" width="2.25" style="884" customWidth="1"/>
    <col min="13632" max="13632" width="1.25" style="884" customWidth="1"/>
    <col min="13633" max="13633" width="1" style="884" customWidth="1"/>
    <col min="13634" max="13638" width="2.25" style="884" customWidth="1"/>
    <col min="13639" max="13639" width="1" style="884" customWidth="1"/>
    <col min="13640" max="13824" width="2.25" style="884"/>
    <col min="13825" max="13825" width="0.875" style="884" customWidth="1"/>
    <col min="13826" max="13830" width="2.25" style="884" customWidth="1"/>
    <col min="13831" max="13831" width="1" style="884" customWidth="1"/>
    <col min="13832" max="13844" width="2.25" style="884" customWidth="1"/>
    <col min="13845" max="13845" width="1.25" style="884" customWidth="1"/>
    <col min="13846" max="13846" width="1" style="884" customWidth="1"/>
    <col min="13847" max="13851" width="2.25" style="884" customWidth="1"/>
    <col min="13852" max="13852" width="1" style="884" customWidth="1"/>
    <col min="13853" max="13866" width="2.25" style="884" customWidth="1"/>
    <col min="13867" max="13867" width="21.375" style="884" customWidth="1"/>
    <col min="13868" max="13868" width="0.875" style="884" customWidth="1"/>
    <col min="13869" max="13873" width="2.25" style="884" customWidth="1"/>
    <col min="13874" max="13874" width="1" style="884" customWidth="1"/>
    <col min="13875" max="13887" width="2.25" style="884" customWidth="1"/>
    <col min="13888" max="13888" width="1.25" style="884" customWidth="1"/>
    <col min="13889" max="13889" width="1" style="884" customWidth="1"/>
    <col min="13890" max="13894" width="2.25" style="884" customWidth="1"/>
    <col min="13895" max="13895" width="1" style="884" customWidth="1"/>
    <col min="13896" max="14080" width="2.25" style="884"/>
    <col min="14081" max="14081" width="0.875" style="884" customWidth="1"/>
    <col min="14082" max="14086" width="2.25" style="884" customWidth="1"/>
    <col min="14087" max="14087" width="1" style="884" customWidth="1"/>
    <col min="14088" max="14100" width="2.25" style="884" customWidth="1"/>
    <col min="14101" max="14101" width="1.25" style="884" customWidth="1"/>
    <col min="14102" max="14102" width="1" style="884" customWidth="1"/>
    <col min="14103" max="14107" width="2.25" style="884" customWidth="1"/>
    <col min="14108" max="14108" width="1" style="884" customWidth="1"/>
    <col min="14109" max="14122" width="2.25" style="884" customWidth="1"/>
    <col min="14123" max="14123" width="21.375" style="884" customWidth="1"/>
    <col min="14124" max="14124" width="0.875" style="884" customWidth="1"/>
    <col min="14125" max="14129" width="2.25" style="884" customWidth="1"/>
    <col min="14130" max="14130" width="1" style="884" customWidth="1"/>
    <col min="14131" max="14143" width="2.25" style="884" customWidth="1"/>
    <col min="14144" max="14144" width="1.25" style="884" customWidth="1"/>
    <col min="14145" max="14145" width="1" style="884" customWidth="1"/>
    <col min="14146" max="14150" width="2.25" style="884" customWidth="1"/>
    <col min="14151" max="14151" width="1" style="884" customWidth="1"/>
    <col min="14152" max="14336" width="2.25" style="884"/>
    <col min="14337" max="14337" width="0.875" style="884" customWidth="1"/>
    <col min="14338" max="14342" width="2.25" style="884" customWidth="1"/>
    <col min="14343" max="14343" width="1" style="884" customWidth="1"/>
    <col min="14344" max="14356" width="2.25" style="884" customWidth="1"/>
    <col min="14357" max="14357" width="1.25" style="884" customWidth="1"/>
    <col min="14358" max="14358" width="1" style="884" customWidth="1"/>
    <col min="14359" max="14363" width="2.25" style="884" customWidth="1"/>
    <col min="14364" max="14364" width="1" style="884" customWidth="1"/>
    <col min="14365" max="14378" width="2.25" style="884" customWidth="1"/>
    <col min="14379" max="14379" width="21.375" style="884" customWidth="1"/>
    <col min="14380" max="14380" width="0.875" style="884" customWidth="1"/>
    <col min="14381" max="14385" width="2.25" style="884" customWidth="1"/>
    <col min="14386" max="14386" width="1" style="884" customWidth="1"/>
    <col min="14387" max="14399" width="2.25" style="884" customWidth="1"/>
    <col min="14400" max="14400" width="1.25" style="884" customWidth="1"/>
    <col min="14401" max="14401" width="1" style="884" customWidth="1"/>
    <col min="14402" max="14406" width="2.25" style="884" customWidth="1"/>
    <col min="14407" max="14407" width="1" style="884" customWidth="1"/>
    <col min="14408" max="14592" width="2.25" style="884"/>
    <col min="14593" max="14593" width="0.875" style="884" customWidth="1"/>
    <col min="14594" max="14598" width="2.25" style="884" customWidth="1"/>
    <col min="14599" max="14599" width="1" style="884" customWidth="1"/>
    <col min="14600" max="14612" width="2.25" style="884" customWidth="1"/>
    <col min="14613" max="14613" width="1.25" style="884" customWidth="1"/>
    <col min="14614" max="14614" width="1" style="884" customWidth="1"/>
    <col min="14615" max="14619" width="2.25" style="884" customWidth="1"/>
    <col min="14620" max="14620" width="1" style="884" customWidth="1"/>
    <col min="14621" max="14634" width="2.25" style="884" customWidth="1"/>
    <col min="14635" max="14635" width="21.375" style="884" customWidth="1"/>
    <col min="14636" max="14636" width="0.875" style="884" customWidth="1"/>
    <col min="14637" max="14641" width="2.25" style="884" customWidth="1"/>
    <col min="14642" max="14642" width="1" style="884" customWidth="1"/>
    <col min="14643" max="14655" width="2.25" style="884" customWidth="1"/>
    <col min="14656" max="14656" width="1.25" style="884" customWidth="1"/>
    <col min="14657" max="14657" width="1" style="884" customWidth="1"/>
    <col min="14658" max="14662" width="2.25" style="884" customWidth="1"/>
    <col min="14663" max="14663" width="1" style="884" customWidth="1"/>
    <col min="14664" max="14848" width="2.25" style="884"/>
    <col min="14849" max="14849" width="0.875" style="884" customWidth="1"/>
    <col min="14850" max="14854" width="2.25" style="884" customWidth="1"/>
    <col min="14855" max="14855" width="1" style="884" customWidth="1"/>
    <col min="14856" max="14868" width="2.25" style="884" customWidth="1"/>
    <col min="14869" max="14869" width="1.25" style="884" customWidth="1"/>
    <col min="14870" max="14870" width="1" style="884" customWidth="1"/>
    <col min="14871" max="14875" width="2.25" style="884" customWidth="1"/>
    <col min="14876" max="14876" width="1" style="884" customWidth="1"/>
    <col min="14877" max="14890" width="2.25" style="884" customWidth="1"/>
    <col min="14891" max="14891" width="21.375" style="884" customWidth="1"/>
    <col min="14892" max="14892" width="0.875" style="884" customWidth="1"/>
    <col min="14893" max="14897" width="2.25" style="884" customWidth="1"/>
    <col min="14898" max="14898" width="1" style="884" customWidth="1"/>
    <col min="14899" max="14911" width="2.25" style="884" customWidth="1"/>
    <col min="14912" max="14912" width="1.25" style="884" customWidth="1"/>
    <col min="14913" max="14913" width="1" style="884" customWidth="1"/>
    <col min="14914" max="14918" width="2.25" style="884" customWidth="1"/>
    <col min="14919" max="14919" width="1" style="884" customWidth="1"/>
    <col min="14920" max="15104" width="2.25" style="884"/>
    <col min="15105" max="15105" width="0.875" style="884" customWidth="1"/>
    <col min="15106" max="15110" width="2.25" style="884" customWidth="1"/>
    <col min="15111" max="15111" width="1" style="884" customWidth="1"/>
    <col min="15112" max="15124" width="2.25" style="884" customWidth="1"/>
    <col min="15125" max="15125" width="1.25" style="884" customWidth="1"/>
    <col min="15126" max="15126" width="1" style="884" customWidth="1"/>
    <col min="15127" max="15131" width="2.25" style="884" customWidth="1"/>
    <col min="15132" max="15132" width="1" style="884" customWidth="1"/>
    <col min="15133" max="15146" width="2.25" style="884" customWidth="1"/>
    <col min="15147" max="15147" width="21.375" style="884" customWidth="1"/>
    <col min="15148" max="15148" width="0.875" style="884" customWidth="1"/>
    <col min="15149" max="15153" width="2.25" style="884" customWidth="1"/>
    <col min="15154" max="15154" width="1" style="884" customWidth="1"/>
    <col min="15155" max="15167" width="2.25" style="884" customWidth="1"/>
    <col min="15168" max="15168" width="1.25" style="884" customWidth="1"/>
    <col min="15169" max="15169" width="1" style="884" customWidth="1"/>
    <col min="15170" max="15174" width="2.25" style="884" customWidth="1"/>
    <col min="15175" max="15175" width="1" style="884" customWidth="1"/>
    <col min="15176" max="15360" width="2.25" style="884"/>
    <col min="15361" max="15361" width="0.875" style="884" customWidth="1"/>
    <col min="15362" max="15366" width="2.25" style="884" customWidth="1"/>
    <col min="15367" max="15367" width="1" style="884" customWidth="1"/>
    <col min="15368" max="15380" width="2.25" style="884" customWidth="1"/>
    <col min="15381" max="15381" width="1.25" style="884" customWidth="1"/>
    <col min="15382" max="15382" width="1" style="884" customWidth="1"/>
    <col min="15383" max="15387" width="2.25" style="884" customWidth="1"/>
    <col min="15388" max="15388" width="1" style="884" customWidth="1"/>
    <col min="15389" max="15402" width="2.25" style="884" customWidth="1"/>
    <col min="15403" max="15403" width="21.375" style="884" customWidth="1"/>
    <col min="15404" max="15404" width="0.875" style="884" customWidth="1"/>
    <col min="15405" max="15409" width="2.25" style="884" customWidth="1"/>
    <col min="15410" max="15410" width="1" style="884" customWidth="1"/>
    <col min="15411" max="15423" width="2.25" style="884" customWidth="1"/>
    <col min="15424" max="15424" width="1.25" style="884" customWidth="1"/>
    <col min="15425" max="15425" width="1" style="884" customWidth="1"/>
    <col min="15426" max="15430" width="2.25" style="884" customWidth="1"/>
    <col min="15431" max="15431" width="1" style="884" customWidth="1"/>
    <col min="15432" max="15616" width="2.25" style="884"/>
    <col min="15617" max="15617" width="0.875" style="884" customWidth="1"/>
    <col min="15618" max="15622" width="2.25" style="884" customWidth="1"/>
    <col min="15623" max="15623" width="1" style="884" customWidth="1"/>
    <col min="15624" max="15636" width="2.25" style="884" customWidth="1"/>
    <col min="15637" max="15637" width="1.25" style="884" customWidth="1"/>
    <col min="15638" max="15638" width="1" style="884" customWidth="1"/>
    <col min="15639" max="15643" width="2.25" style="884" customWidth="1"/>
    <col min="15644" max="15644" width="1" style="884" customWidth="1"/>
    <col min="15645" max="15658" width="2.25" style="884" customWidth="1"/>
    <col min="15659" max="15659" width="21.375" style="884" customWidth="1"/>
    <col min="15660" max="15660" width="0.875" style="884" customWidth="1"/>
    <col min="15661" max="15665" width="2.25" style="884" customWidth="1"/>
    <col min="15666" max="15666" width="1" style="884" customWidth="1"/>
    <col min="15667" max="15679" width="2.25" style="884" customWidth="1"/>
    <col min="15680" max="15680" width="1.25" style="884" customWidth="1"/>
    <col min="15681" max="15681" width="1" style="884" customWidth="1"/>
    <col min="15682" max="15686" width="2.25" style="884" customWidth="1"/>
    <col min="15687" max="15687" width="1" style="884" customWidth="1"/>
    <col min="15688" max="15872" width="2.25" style="884"/>
    <col min="15873" max="15873" width="0.875" style="884" customWidth="1"/>
    <col min="15874" max="15878" width="2.25" style="884" customWidth="1"/>
    <col min="15879" max="15879" width="1" style="884" customWidth="1"/>
    <col min="15880" max="15892" width="2.25" style="884" customWidth="1"/>
    <col min="15893" max="15893" width="1.25" style="884" customWidth="1"/>
    <col min="15894" max="15894" width="1" style="884" customWidth="1"/>
    <col min="15895" max="15899" width="2.25" style="884" customWidth="1"/>
    <col min="15900" max="15900" width="1" style="884" customWidth="1"/>
    <col min="15901" max="15914" width="2.25" style="884" customWidth="1"/>
    <col min="15915" max="15915" width="21.375" style="884" customWidth="1"/>
    <col min="15916" max="15916" width="0.875" style="884" customWidth="1"/>
    <col min="15917" max="15921" width="2.25" style="884" customWidth="1"/>
    <col min="15922" max="15922" width="1" style="884" customWidth="1"/>
    <col min="15923" max="15935" width="2.25" style="884" customWidth="1"/>
    <col min="15936" max="15936" width="1.25" style="884" customWidth="1"/>
    <col min="15937" max="15937" width="1" style="884" customWidth="1"/>
    <col min="15938" max="15942" width="2.25" style="884" customWidth="1"/>
    <col min="15943" max="15943" width="1" style="884" customWidth="1"/>
    <col min="15944" max="16128" width="2.25" style="884"/>
    <col min="16129" max="16129" width="0.875" style="884" customWidth="1"/>
    <col min="16130" max="16134" width="2.25" style="884" customWidth="1"/>
    <col min="16135" max="16135" width="1" style="884" customWidth="1"/>
    <col min="16136" max="16148" width="2.25" style="884" customWidth="1"/>
    <col min="16149" max="16149" width="1.25" style="884" customWidth="1"/>
    <col min="16150" max="16150" width="1" style="884" customWidth="1"/>
    <col min="16151" max="16155" width="2.25" style="884" customWidth="1"/>
    <col min="16156" max="16156" width="1" style="884" customWidth="1"/>
    <col min="16157" max="16170" width="2.25" style="884" customWidth="1"/>
    <col min="16171" max="16171" width="21.375" style="884" customWidth="1"/>
    <col min="16172" max="16172" width="0.875" style="884" customWidth="1"/>
    <col min="16173" max="16177" width="2.25" style="884" customWidth="1"/>
    <col min="16178" max="16178" width="1" style="884" customWidth="1"/>
    <col min="16179" max="16191" width="2.25" style="884" customWidth="1"/>
    <col min="16192" max="16192" width="1.25" style="884" customWidth="1"/>
    <col min="16193" max="16193" width="1" style="884" customWidth="1"/>
    <col min="16194" max="16198" width="2.25" style="884" customWidth="1"/>
    <col min="16199" max="16199" width="1" style="884" customWidth="1"/>
    <col min="16200" max="16384" width="2.25" style="884"/>
  </cols>
  <sheetData>
    <row r="1" spans="1:90" ht="13.5" customHeight="1">
      <c r="A1" s="855"/>
      <c r="B1" s="855" t="s">
        <v>1332</v>
      </c>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2530" t="str">
        <f>IF(入力表!D36="","令和　　年　　月　　日",入力表!D36)</f>
        <v>令和　　年　　月　　日</v>
      </c>
      <c r="AG1" s="2530"/>
      <c r="AH1" s="2530"/>
      <c r="AI1" s="2530"/>
      <c r="AJ1" s="2530"/>
      <c r="AK1" s="2530"/>
      <c r="AL1" s="2530"/>
      <c r="AM1" s="2530"/>
      <c r="AN1" s="2530"/>
      <c r="AO1" s="2530"/>
      <c r="AP1" s="2530"/>
      <c r="AQ1" s="855"/>
      <c r="AR1" s="855"/>
      <c r="AS1" s="855"/>
      <c r="AT1" s="855"/>
      <c r="AU1" s="855"/>
      <c r="AV1" s="855"/>
      <c r="AW1" s="855"/>
      <c r="AX1" s="855"/>
      <c r="AY1" s="2519"/>
      <c r="AZ1" s="2519"/>
      <c r="BA1" s="2519"/>
      <c r="BB1" s="2519"/>
      <c r="BC1" s="2519"/>
      <c r="BD1" s="2519"/>
      <c r="BE1" s="2519"/>
      <c r="BF1" s="2519"/>
      <c r="BG1" s="2519"/>
      <c r="BH1" s="2519"/>
      <c r="BI1" s="2519"/>
      <c r="BJ1" s="2519"/>
      <c r="BK1" s="2519"/>
      <c r="BL1" s="2519"/>
      <c r="BM1" s="2519"/>
      <c r="BN1" s="2519"/>
      <c r="BO1" s="2519"/>
      <c r="BP1" s="2519"/>
      <c r="BQ1" s="2519"/>
      <c r="BR1" s="2519"/>
      <c r="BS1" s="2519"/>
      <c r="BT1" s="2519"/>
      <c r="BU1" s="2519"/>
      <c r="BV1" s="2519"/>
      <c r="BW1" s="2519"/>
      <c r="BX1" s="2519"/>
      <c r="BY1" s="2519"/>
      <c r="BZ1" s="2519"/>
      <c r="CA1" s="2519"/>
      <c r="CB1" s="2519"/>
      <c r="CC1" s="2519"/>
      <c r="CD1" s="2519"/>
      <c r="CE1" s="2519"/>
      <c r="CF1" s="2519"/>
      <c r="CG1" s="855"/>
      <c r="CH1" s="855"/>
    </row>
    <row r="2" spans="1:90" ht="7.5" customHeight="1">
      <c r="A2" s="855"/>
      <c r="B2" s="855"/>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row>
    <row r="3" spans="1:90" ht="13.5" customHeight="1">
      <c r="A3" s="855"/>
      <c r="B3" s="85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2522" t="s">
        <v>1333</v>
      </c>
      <c r="AS3" s="2522"/>
      <c r="AT3" s="2522"/>
      <c r="AU3" s="2522"/>
      <c r="AV3" s="2522"/>
      <c r="AW3" s="2522"/>
      <c r="AX3" s="2522"/>
      <c r="AY3" s="2522"/>
      <c r="AZ3" s="2522"/>
      <c r="BA3" s="2522"/>
      <c r="BB3" s="2522"/>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5"/>
      <c r="CH3" s="2600" t="s">
        <v>385</v>
      </c>
      <c r="CI3" s="2600"/>
      <c r="CJ3" s="2600"/>
      <c r="CK3" s="2600"/>
      <c r="CL3" s="2600"/>
    </row>
    <row r="4" spans="1:90" ht="13.5" customHeight="1">
      <c r="A4" s="855"/>
      <c r="B4" s="85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2523"/>
      <c r="AS4" s="2523"/>
      <c r="AT4" s="2523"/>
      <c r="AU4" s="2523"/>
      <c r="AV4" s="2523"/>
      <c r="AW4" s="2523"/>
      <c r="AX4" s="2523"/>
      <c r="AY4" s="2523"/>
      <c r="AZ4" s="2523"/>
      <c r="BA4" s="2523"/>
      <c r="BB4" s="2523"/>
      <c r="BC4" s="2524" t="s">
        <v>1334</v>
      </c>
      <c r="BD4" s="2524"/>
      <c r="BE4" s="2524"/>
      <c r="BF4" s="2524"/>
      <c r="BG4" s="2524"/>
      <c r="BH4" s="2524"/>
      <c r="BI4" s="2524"/>
      <c r="BJ4" s="2524"/>
      <c r="BK4" s="2524"/>
      <c r="BL4" s="2524"/>
      <c r="BM4" s="2524"/>
      <c r="BN4" s="2524"/>
      <c r="BO4" s="2524"/>
      <c r="BP4" s="2524"/>
      <c r="BQ4" s="2524"/>
      <c r="BR4" s="2524"/>
      <c r="BS4" s="2524"/>
      <c r="BT4" s="2524"/>
      <c r="BU4" s="2524"/>
      <c r="BV4" s="2524"/>
      <c r="BW4" s="2524"/>
      <c r="BX4" s="2524"/>
      <c r="BY4" s="2524"/>
      <c r="BZ4" s="2524"/>
      <c r="CA4" s="2524"/>
      <c r="CB4" s="2524"/>
      <c r="CC4" s="2524"/>
      <c r="CD4" s="2524"/>
      <c r="CE4" s="2524"/>
      <c r="CF4" s="2524"/>
      <c r="CG4" s="855"/>
      <c r="CH4" s="2600" t="s">
        <v>606</v>
      </c>
      <c r="CI4" s="2600"/>
      <c r="CJ4" s="2600"/>
      <c r="CK4" s="2600"/>
      <c r="CL4" s="2600"/>
    </row>
    <row r="5" spans="1:90" ht="9" customHeight="1">
      <c r="A5" s="2520" t="s">
        <v>1335</v>
      </c>
      <c r="B5" s="2521"/>
      <c r="C5" s="2521"/>
      <c r="D5" s="2521"/>
      <c r="E5" s="2521"/>
      <c r="F5" s="2521"/>
      <c r="G5" s="2521"/>
      <c r="H5" s="2521"/>
      <c r="I5" s="2521"/>
      <c r="J5" s="2521"/>
      <c r="K5" s="2521"/>
      <c r="L5" s="2521"/>
      <c r="M5" s="2521"/>
      <c r="N5" s="2521"/>
      <c r="O5" s="2521"/>
      <c r="P5" s="2521"/>
      <c r="Q5" s="2521"/>
      <c r="R5" s="2521"/>
      <c r="S5" s="2521"/>
      <c r="T5" s="2521"/>
      <c r="U5" s="2521"/>
      <c r="V5" s="2521"/>
      <c r="W5" s="2521"/>
      <c r="X5" s="2521"/>
      <c r="Y5" s="2521"/>
      <c r="Z5" s="2521"/>
      <c r="AA5" s="2521"/>
      <c r="AB5" s="2521"/>
      <c r="AC5" s="2521"/>
      <c r="AD5" s="2521"/>
      <c r="AE5" s="2521"/>
      <c r="AF5" s="2521"/>
      <c r="AG5" s="2521"/>
      <c r="AH5" s="2521"/>
      <c r="AI5" s="2521"/>
      <c r="AJ5" s="2521"/>
      <c r="AK5" s="2521"/>
      <c r="AL5" s="2521"/>
      <c r="AM5" s="2521"/>
      <c r="AN5" s="2521"/>
      <c r="AO5" s="2521"/>
      <c r="AP5" s="857"/>
      <c r="AQ5" s="855"/>
      <c r="AR5" s="858"/>
      <c r="AS5" s="2476" t="s">
        <v>1336</v>
      </c>
      <c r="AT5" s="2525"/>
      <c r="AU5" s="2525"/>
      <c r="AV5" s="2525"/>
      <c r="AW5" s="2525"/>
      <c r="AX5" s="859"/>
      <c r="AY5" s="2479"/>
      <c r="AZ5" s="2480"/>
      <c r="BA5" s="2480"/>
      <c r="BB5" s="2480"/>
      <c r="BC5" s="2480"/>
      <c r="BD5" s="2480"/>
      <c r="BE5" s="2480"/>
      <c r="BF5" s="2480"/>
      <c r="BG5" s="2480"/>
      <c r="BH5" s="2480"/>
      <c r="BI5" s="2480"/>
      <c r="BJ5" s="2480"/>
      <c r="BK5" s="2480"/>
      <c r="BL5" s="2481"/>
      <c r="BM5" s="858"/>
      <c r="BN5" s="2525" t="s">
        <v>1337</v>
      </c>
      <c r="BO5" s="2525"/>
      <c r="BP5" s="2525"/>
      <c r="BQ5" s="2525"/>
      <c r="BR5" s="2525"/>
      <c r="BS5" s="859"/>
      <c r="BT5" s="2479"/>
      <c r="BU5" s="2480"/>
      <c r="BV5" s="2480"/>
      <c r="BW5" s="2480"/>
      <c r="BX5" s="2480"/>
      <c r="BY5" s="2480"/>
      <c r="BZ5" s="2480"/>
      <c r="CA5" s="2480"/>
      <c r="CB5" s="2480"/>
      <c r="CC5" s="2480"/>
      <c r="CD5" s="2480"/>
      <c r="CE5" s="2480"/>
      <c r="CF5" s="2481"/>
      <c r="CG5" s="855"/>
      <c r="CH5" s="855"/>
    </row>
    <row r="6" spans="1:90" ht="13.5" customHeight="1">
      <c r="A6" s="2521"/>
      <c r="B6" s="2521"/>
      <c r="C6" s="2521"/>
      <c r="D6" s="2521"/>
      <c r="E6" s="2521"/>
      <c r="F6" s="2521"/>
      <c r="G6" s="2521"/>
      <c r="H6" s="2521"/>
      <c r="I6" s="2521"/>
      <c r="J6" s="2521"/>
      <c r="K6" s="2521"/>
      <c r="L6" s="2521"/>
      <c r="M6" s="2521"/>
      <c r="N6" s="2521"/>
      <c r="O6" s="2521"/>
      <c r="P6" s="2521"/>
      <c r="Q6" s="2521"/>
      <c r="R6" s="2521"/>
      <c r="S6" s="2521"/>
      <c r="T6" s="2521"/>
      <c r="U6" s="2521"/>
      <c r="V6" s="2521"/>
      <c r="W6" s="2521"/>
      <c r="X6" s="2521"/>
      <c r="Y6" s="2521"/>
      <c r="Z6" s="2521"/>
      <c r="AA6" s="2521"/>
      <c r="AB6" s="2521"/>
      <c r="AC6" s="2521"/>
      <c r="AD6" s="2521"/>
      <c r="AE6" s="2521"/>
      <c r="AF6" s="2521"/>
      <c r="AG6" s="2521"/>
      <c r="AH6" s="2521"/>
      <c r="AI6" s="2521"/>
      <c r="AJ6" s="2521"/>
      <c r="AK6" s="2521"/>
      <c r="AL6" s="2521"/>
      <c r="AM6" s="2521"/>
      <c r="AN6" s="2521"/>
      <c r="AO6" s="2521"/>
      <c r="AP6" s="857"/>
      <c r="AQ6" s="855"/>
      <c r="AR6" s="860"/>
      <c r="AS6" s="2474"/>
      <c r="AT6" s="2474"/>
      <c r="AU6" s="2474"/>
      <c r="AV6" s="2474"/>
      <c r="AW6" s="2474"/>
      <c r="AX6" s="861"/>
      <c r="AY6" s="2527"/>
      <c r="AZ6" s="2528"/>
      <c r="BA6" s="2528"/>
      <c r="BB6" s="2528"/>
      <c r="BC6" s="2528"/>
      <c r="BD6" s="2528"/>
      <c r="BE6" s="2528"/>
      <c r="BF6" s="2528"/>
      <c r="BG6" s="2528"/>
      <c r="BH6" s="2528"/>
      <c r="BI6" s="2528"/>
      <c r="BJ6" s="2528"/>
      <c r="BK6" s="2528"/>
      <c r="BL6" s="2529"/>
      <c r="BM6" s="860"/>
      <c r="BN6" s="2474"/>
      <c r="BO6" s="2474"/>
      <c r="BP6" s="2474"/>
      <c r="BQ6" s="2474"/>
      <c r="BR6" s="2474"/>
      <c r="BS6" s="861"/>
      <c r="BT6" s="2527"/>
      <c r="BU6" s="2528"/>
      <c r="BV6" s="2528"/>
      <c r="BW6" s="2528"/>
      <c r="BX6" s="2528"/>
      <c r="BY6" s="2528"/>
      <c r="BZ6" s="2528"/>
      <c r="CA6" s="2528"/>
      <c r="CB6" s="2528"/>
      <c r="CC6" s="2528"/>
      <c r="CD6" s="2528"/>
      <c r="CE6" s="2528"/>
      <c r="CF6" s="2529"/>
      <c r="CG6" s="855"/>
      <c r="CH6" s="1382" t="s">
        <v>1298</v>
      </c>
      <c r="CI6" s="1382"/>
      <c r="CJ6" s="1382"/>
      <c r="CK6" s="1382"/>
      <c r="CL6" s="1382"/>
    </row>
    <row r="7" spans="1:90" ht="13.5" customHeight="1">
      <c r="A7" s="857"/>
      <c r="B7" s="857"/>
      <c r="C7" s="857"/>
      <c r="D7" s="857"/>
      <c r="E7" s="857"/>
      <c r="F7" s="857"/>
      <c r="G7" s="857"/>
      <c r="H7" s="857"/>
      <c r="I7" s="857"/>
      <c r="J7" s="857"/>
      <c r="K7" s="857"/>
      <c r="L7" s="857"/>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5"/>
      <c r="AR7" s="862"/>
      <c r="AS7" s="2526"/>
      <c r="AT7" s="2526"/>
      <c r="AU7" s="2526"/>
      <c r="AV7" s="2526"/>
      <c r="AW7" s="2526"/>
      <c r="AX7" s="863"/>
      <c r="AY7" s="2482"/>
      <c r="AZ7" s="2483"/>
      <c r="BA7" s="2483"/>
      <c r="BB7" s="2483"/>
      <c r="BC7" s="2483"/>
      <c r="BD7" s="2483"/>
      <c r="BE7" s="2483"/>
      <c r="BF7" s="2483"/>
      <c r="BG7" s="2483"/>
      <c r="BH7" s="2483"/>
      <c r="BI7" s="2483"/>
      <c r="BJ7" s="2483"/>
      <c r="BK7" s="2483"/>
      <c r="BL7" s="2484"/>
      <c r="BM7" s="862"/>
      <c r="BN7" s="2526"/>
      <c r="BO7" s="2526"/>
      <c r="BP7" s="2526"/>
      <c r="BQ7" s="2526"/>
      <c r="BR7" s="2526"/>
      <c r="BS7" s="863"/>
      <c r="BT7" s="2482"/>
      <c r="BU7" s="2483"/>
      <c r="BV7" s="2483"/>
      <c r="BW7" s="2483"/>
      <c r="BX7" s="2483"/>
      <c r="BY7" s="2483"/>
      <c r="BZ7" s="2483"/>
      <c r="CA7" s="2483"/>
      <c r="CB7" s="2483"/>
      <c r="CC7" s="2483"/>
      <c r="CD7" s="2483"/>
      <c r="CE7" s="2483"/>
      <c r="CF7" s="2484"/>
      <c r="CG7" s="855"/>
      <c r="CH7" s="855"/>
    </row>
    <row r="8" spans="1:90" ht="13.5" customHeight="1">
      <c r="A8" s="855"/>
      <c r="B8" s="2477" t="s">
        <v>1338</v>
      </c>
      <c r="C8" s="2477"/>
      <c r="D8" s="2477"/>
      <c r="E8" s="2477"/>
      <c r="F8" s="2477"/>
      <c r="G8" s="864"/>
      <c r="H8" s="2528"/>
      <c r="I8" s="2528"/>
      <c r="J8" s="2528"/>
      <c r="K8" s="2528"/>
      <c r="L8" s="2528"/>
      <c r="M8" s="2528"/>
      <c r="N8" s="2528"/>
      <c r="O8" s="2528"/>
      <c r="P8" s="2528"/>
      <c r="Q8" s="2528"/>
      <c r="R8" s="2528"/>
      <c r="S8" s="2528"/>
      <c r="T8" s="2528"/>
      <c r="U8" s="2528"/>
      <c r="V8" s="855"/>
      <c r="W8" s="855"/>
      <c r="X8" s="855"/>
      <c r="Y8" s="855"/>
      <c r="Z8" s="855"/>
      <c r="AA8" s="855"/>
      <c r="AB8" s="855"/>
      <c r="AC8" s="855"/>
      <c r="AD8" s="855"/>
      <c r="AE8" s="855"/>
      <c r="AF8" s="855"/>
      <c r="AG8" s="855"/>
      <c r="AH8" s="855"/>
      <c r="AI8" s="855"/>
      <c r="AJ8" s="855"/>
      <c r="AK8" s="855"/>
      <c r="AL8" s="855"/>
      <c r="AM8" s="855"/>
      <c r="AN8" s="855"/>
      <c r="AO8" s="855"/>
      <c r="AP8" s="855"/>
      <c r="AQ8" s="855"/>
      <c r="AR8" s="858"/>
      <c r="AS8" s="2476" t="s">
        <v>1339</v>
      </c>
      <c r="AT8" s="2476"/>
      <c r="AU8" s="2476"/>
      <c r="AV8" s="2476"/>
      <c r="AW8" s="2476"/>
      <c r="AX8" s="859"/>
      <c r="AY8" s="2532"/>
      <c r="AZ8" s="2533"/>
      <c r="BA8" s="2533"/>
      <c r="BB8" s="2533"/>
      <c r="BC8" s="2533"/>
      <c r="BD8" s="2533"/>
      <c r="BE8" s="2533"/>
      <c r="BF8" s="2533"/>
      <c r="BG8" s="2533"/>
      <c r="BH8" s="2533"/>
      <c r="BI8" s="2533"/>
      <c r="BJ8" s="2533"/>
      <c r="BK8" s="2533"/>
      <c r="BL8" s="2533"/>
      <c r="BM8" s="2533"/>
      <c r="BN8" s="2533"/>
      <c r="BO8" s="2533"/>
      <c r="BP8" s="2533"/>
      <c r="BQ8" s="2533"/>
      <c r="BR8" s="2533"/>
      <c r="BS8" s="2533"/>
      <c r="BT8" s="2533"/>
      <c r="BU8" s="2533"/>
      <c r="BV8" s="2533"/>
      <c r="BW8" s="2533"/>
      <c r="BX8" s="2533"/>
      <c r="BY8" s="2533"/>
      <c r="BZ8" s="2533"/>
      <c r="CA8" s="2533"/>
      <c r="CB8" s="2533"/>
      <c r="CC8" s="2533"/>
      <c r="CD8" s="2533"/>
      <c r="CE8" s="2533"/>
      <c r="CF8" s="2534"/>
      <c r="CG8" s="855"/>
      <c r="CH8" s="855"/>
    </row>
    <row r="9" spans="1:90" ht="13.5" customHeight="1">
      <c r="A9" s="855"/>
      <c r="B9" s="2477"/>
      <c r="C9" s="2477"/>
      <c r="D9" s="2477"/>
      <c r="E9" s="2477"/>
      <c r="F9" s="2477"/>
      <c r="G9" s="865"/>
      <c r="H9" s="2483"/>
      <c r="I9" s="2483"/>
      <c r="J9" s="2483"/>
      <c r="K9" s="2483"/>
      <c r="L9" s="2483"/>
      <c r="M9" s="2483"/>
      <c r="N9" s="2483"/>
      <c r="O9" s="2483"/>
      <c r="P9" s="2483"/>
      <c r="Q9" s="2483"/>
      <c r="R9" s="2483"/>
      <c r="S9" s="2483"/>
      <c r="T9" s="2483"/>
      <c r="U9" s="2483"/>
      <c r="V9" s="855"/>
      <c r="W9" s="855"/>
      <c r="X9" s="855"/>
      <c r="Y9" s="855"/>
      <c r="Z9" s="855"/>
      <c r="AA9" s="855"/>
      <c r="AB9" s="855"/>
      <c r="AC9" s="855"/>
      <c r="AD9" s="855"/>
      <c r="AE9" s="855"/>
      <c r="AF9" s="855"/>
      <c r="AG9" s="855"/>
      <c r="AH9" s="855"/>
      <c r="AI9" s="855"/>
      <c r="AJ9" s="855"/>
      <c r="AK9" s="855"/>
      <c r="AL9" s="855"/>
      <c r="AM9" s="855"/>
      <c r="AN9" s="855"/>
      <c r="AO9" s="855"/>
      <c r="AP9" s="855"/>
      <c r="AQ9" s="855"/>
      <c r="AR9" s="860"/>
      <c r="AS9" s="2477"/>
      <c r="AT9" s="2477"/>
      <c r="AU9" s="2477"/>
      <c r="AV9" s="2477"/>
      <c r="AW9" s="2477"/>
      <c r="AX9" s="861"/>
      <c r="AY9" s="2535"/>
      <c r="AZ9" s="2536"/>
      <c r="BA9" s="2536"/>
      <c r="BB9" s="2536"/>
      <c r="BC9" s="2536"/>
      <c r="BD9" s="2536"/>
      <c r="BE9" s="2536"/>
      <c r="BF9" s="2536"/>
      <c r="BG9" s="2536"/>
      <c r="BH9" s="2536"/>
      <c r="BI9" s="2536"/>
      <c r="BJ9" s="2536"/>
      <c r="BK9" s="2536"/>
      <c r="BL9" s="2536"/>
      <c r="BM9" s="2536"/>
      <c r="BN9" s="2536"/>
      <c r="BO9" s="2536"/>
      <c r="BP9" s="2536"/>
      <c r="BQ9" s="2536"/>
      <c r="BR9" s="2536"/>
      <c r="BS9" s="2536"/>
      <c r="BT9" s="2536"/>
      <c r="BU9" s="2536"/>
      <c r="BV9" s="2536"/>
      <c r="BW9" s="2536"/>
      <c r="BX9" s="2536"/>
      <c r="BY9" s="2536"/>
      <c r="BZ9" s="2536"/>
      <c r="CA9" s="2536"/>
      <c r="CB9" s="2536"/>
      <c r="CC9" s="2536"/>
      <c r="CD9" s="2536"/>
      <c r="CE9" s="2536"/>
      <c r="CF9" s="2537"/>
      <c r="CG9" s="855"/>
      <c r="CH9" s="855"/>
    </row>
    <row r="10" spans="1:90" ht="13.5" customHeight="1">
      <c r="A10" s="855"/>
      <c r="B10" s="866"/>
      <c r="C10" s="866"/>
      <c r="D10" s="866"/>
      <c r="E10" s="866"/>
      <c r="F10" s="866"/>
      <c r="G10" s="866"/>
      <c r="H10" s="855"/>
      <c r="I10" s="855"/>
      <c r="J10" s="855"/>
      <c r="K10" s="855"/>
      <c r="L10" s="855"/>
      <c r="M10" s="855"/>
      <c r="N10" s="855"/>
      <c r="O10" s="855"/>
      <c r="P10" s="855"/>
      <c r="Q10" s="855"/>
      <c r="R10" s="855"/>
      <c r="S10" s="855"/>
      <c r="T10" s="855"/>
      <c r="U10" s="855"/>
      <c r="V10" s="855"/>
      <c r="W10" s="2531" t="s">
        <v>1340</v>
      </c>
      <c r="X10" s="2531"/>
      <c r="Y10" s="2531"/>
      <c r="Z10" s="2531"/>
      <c r="AA10" s="2531"/>
      <c r="AB10" s="2531"/>
      <c r="AC10" s="2531"/>
      <c r="AD10" s="2531"/>
      <c r="AE10" s="2531"/>
      <c r="AF10" s="855"/>
      <c r="AG10" s="855"/>
      <c r="AH10" s="855"/>
      <c r="AI10" s="855"/>
      <c r="AJ10" s="855"/>
      <c r="AK10" s="855"/>
      <c r="AL10" s="855"/>
      <c r="AM10" s="855"/>
      <c r="AN10" s="855"/>
      <c r="AO10" s="855"/>
      <c r="AP10" s="855"/>
      <c r="AQ10" s="855"/>
      <c r="AR10" s="862"/>
      <c r="AS10" s="2478"/>
      <c r="AT10" s="2478"/>
      <c r="AU10" s="2478"/>
      <c r="AV10" s="2478"/>
      <c r="AW10" s="2478"/>
      <c r="AX10" s="863"/>
      <c r="AY10" s="2539"/>
      <c r="AZ10" s="2540"/>
      <c r="BA10" s="2540"/>
      <c r="BB10" s="2540"/>
      <c r="BC10" s="2540"/>
      <c r="BD10" s="2540"/>
      <c r="BE10" s="2540"/>
      <c r="BF10" s="2540"/>
      <c r="BG10" s="2540"/>
      <c r="BH10" s="2540"/>
      <c r="BI10" s="2540"/>
      <c r="BJ10" s="2540"/>
      <c r="BK10" s="2540"/>
      <c r="BL10" s="2540"/>
      <c r="BM10" s="2540"/>
      <c r="BN10" s="2540"/>
      <c r="BO10" s="2540"/>
      <c r="BP10" s="2540"/>
      <c r="BQ10" s="2540"/>
      <c r="BR10" s="2540"/>
      <c r="BS10" s="2540"/>
      <c r="BT10" s="2540"/>
      <c r="BU10" s="2540"/>
      <c r="BV10" s="2540"/>
      <c r="BW10" s="2540"/>
      <c r="BX10" s="2540"/>
      <c r="BY10" s="2540"/>
      <c r="BZ10" s="2540"/>
      <c r="CA10" s="2540"/>
      <c r="CB10" s="2540"/>
      <c r="CC10" s="2540"/>
      <c r="CD10" s="2540"/>
      <c r="CE10" s="2540"/>
      <c r="CF10" s="2541"/>
      <c r="CG10" s="855"/>
      <c r="CH10" s="855"/>
    </row>
    <row r="11" spans="1:90" ht="13.5" customHeight="1">
      <c r="A11" s="855"/>
      <c r="B11" s="2477"/>
      <c r="C11" s="2477"/>
      <c r="D11" s="2477"/>
      <c r="E11" s="2477"/>
      <c r="F11" s="2477"/>
      <c r="G11" s="866"/>
      <c r="H11" s="855"/>
      <c r="I11" s="855"/>
      <c r="J11" s="855"/>
      <c r="K11" s="855"/>
      <c r="L11" s="855"/>
      <c r="M11" s="855"/>
      <c r="N11" s="855"/>
      <c r="O11" s="855"/>
      <c r="P11" s="855"/>
      <c r="Q11" s="855"/>
      <c r="R11" s="855"/>
      <c r="S11" s="855"/>
      <c r="T11" s="855"/>
      <c r="U11" s="855"/>
      <c r="V11" s="855"/>
      <c r="W11" s="855"/>
      <c r="X11" s="855"/>
      <c r="Y11" s="855"/>
      <c r="Z11" s="855"/>
      <c r="AA11" s="855"/>
      <c r="AB11" s="855"/>
      <c r="AC11" s="867"/>
      <c r="AD11" s="855"/>
      <c r="AE11" s="855"/>
      <c r="AF11" s="855"/>
      <c r="AG11" s="855"/>
      <c r="AH11" s="855"/>
      <c r="AI11" s="855"/>
      <c r="AJ11" s="855"/>
      <c r="AK11" s="855"/>
      <c r="AL11" s="855"/>
      <c r="AM11" s="855"/>
      <c r="AN11" s="855"/>
      <c r="AO11" s="855"/>
      <c r="AP11" s="855"/>
      <c r="AQ11" s="855"/>
      <c r="AR11" s="858"/>
      <c r="AS11" s="2505" t="s">
        <v>1341</v>
      </c>
      <c r="AT11" s="2505"/>
      <c r="AU11" s="2505"/>
      <c r="AV11" s="2505"/>
      <c r="AW11" s="2505"/>
      <c r="AX11" s="859"/>
      <c r="AY11" s="2532"/>
      <c r="AZ11" s="2533"/>
      <c r="BA11" s="2533"/>
      <c r="BB11" s="2533"/>
      <c r="BC11" s="2533"/>
      <c r="BD11" s="2533"/>
      <c r="BE11" s="2533"/>
      <c r="BF11" s="2533"/>
      <c r="BG11" s="2533"/>
      <c r="BH11" s="2533"/>
      <c r="BI11" s="2533"/>
      <c r="BJ11" s="2533"/>
      <c r="BK11" s="2533"/>
      <c r="BL11" s="2533"/>
      <c r="BM11" s="2533"/>
      <c r="BN11" s="2533"/>
      <c r="BO11" s="2533"/>
      <c r="BP11" s="2533"/>
      <c r="BQ11" s="2533"/>
      <c r="BR11" s="2533"/>
      <c r="BS11" s="2533"/>
      <c r="BT11" s="2533"/>
      <c r="BU11" s="2533"/>
      <c r="BV11" s="2533"/>
      <c r="BW11" s="2533"/>
      <c r="BX11" s="2533"/>
      <c r="BY11" s="2533"/>
      <c r="BZ11" s="2533"/>
      <c r="CA11" s="2533"/>
      <c r="CB11" s="2533"/>
      <c r="CC11" s="2533"/>
      <c r="CD11" s="2533"/>
      <c r="CE11" s="2533"/>
      <c r="CF11" s="2534"/>
      <c r="CG11" s="855"/>
      <c r="CH11" s="855"/>
    </row>
    <row r="12" spans="1:90" ht="13.5" customHeight="1">
      <c r="A12" s="855"/>
      <c r="B12" s="2477"/>
      <c r="C12" s="2477"/>
      <c r="D12" s="2477"/>
      <c r="E12" s="2477"/>
      <c r="F12" s="2477"/>
      <c r="G12" s="2538"/>
      <c r="H12" s="2538"/>
      <c r="I12" s="2538"/>
      <c r="J12" s="2538"/>
      <c r="K12" s="2538"/>
      <c r="L12" s="2538"/>
      <c r="M12" s="2538"/>
      <c r="N12" s="2538"/>
      <c r="O12" s="2538"/>
      <c r="P12" s="2538"/>
      <c r="Q12" s="2538"/>
      <c r="R12" s="2538"/>
      <c r="S12" s="2538"/>
      <c r="T12" s="2538"/>
      <c r="U12" s="2538"/>
      <c r="V12" s="855"/>
      <c r="W12" s="855"/>
      <c r="X12" s="2474" t="s">
        <v>332</v>
      </c>
      <c r="Y12" s="2474"/>
      <c r="Z12" s="2474"/>
      <c r="AA12" s="2474"/>
      <c r="AB12" s="855"/>
      <c r="AC12" s="2517"/>
      <c r="AD12" s="2517"/>
      <c r="AE12" s="2517"/>
      <c r="AF12" s="2517"/>
      <c r="AG12" s="2517"/>
      <c r="AH12" s="2517"/>
      <c r="AI12" s="2517"/>
      <c r="AJ12" s="2517"/>
      <c r="AK12" s="2517"/>
      <c r="AL12" s="2517"/>
      <c r="AM12" s="2517"/>
      <c r="AN12" s="2517"/>
      <c r="AO12" s="2517"/>
      <c r="AP12" s="855"/>
      <c r="AQ12" s="855"/>
      <c r="AR12" s="860"/>
      <c r="AS12" s="2506"/>
      <c r="AT12" s="2506"/>
      <c r="AU12" s="2506"/>
      <c r="AV12" s="2506"/>
      <c r="AW12" s="2506"/>
      <c r="AX12" s="861"/>
      <c r="AY12" s="2535"/>
      <c r="AZ12" s="2536"/>
      <c r="BA12" s="2536"/>
      <c r="BB12" s="2536"/>
      <c r="BC12" s="2536"/>
      <c r="BD12" s="2536"/>
      <c r="BE12" s="2536"/>
      <c r="BF12" s="2536"/>
      <c r="BG12" s="2536"/>
      <c r="BH12" s="2536"/>
      <c r="BI12" s="2536"/>
      <c r="BJ12" s="2536"/>
      <c r="BK12" s="2536"/>
      <c r="BL12" s="2536"/>
      <c r="BM12" s="2536"/>
      <c r="BN12" s="2536"/>
      <c r="BO12" s="2536"/>
      <c r="BP12" s="2536"/>
      <c r="BQ12" s="2536"/>
      <c r="BR12" s="2536"/>
      <c r="BS12" s="2536"/>
      <c r="BT12" s="2536"/>
      <c r="BU12" s="2536"/>
      <c r="BV12" s="2536"/>
      <c r="BW12" s="2536"/>
      <c r="BX12" s="2536"/>
      <c r="BY12" s="2536"/>
      <c r="BZ12" s="2536"/>
      <c r="CA12" s="2536"/>
      <c r="CB12" s="2536"/>
      <c r="CC12" s="2536"/>
      <c r="CD12" s="2536"/>
      <c r="CE12" s="2536"/>
      <c r="CF12" s="2537"/>
      <c r="CG12" s="855"/>
      <c r="CH12" s="855"/>
    </row>
    <row r="13" spans="1:90" ht="13.5" customHeight="1">
      <c r="A13" s="855"/>
      <c r="B13" s="868"/>
      <c r="C13" s="866"/>
      <c r="D13" s="866"/>
      <c r="E13" s="866"/>
      <c r="F13" s="866"/>
      <c r="G13" s="866"/>
      <c r="H13" s="855"/>
      <c r="I13" s="855"/>
      <c r="J13" s="855"/>
      <c r="K13" s="855"/>
      <c r="L13" s="855"/>
      <c r="M13" s="855"/>
      <c r="N13" s="855"/>
      <c r="O13" s="855"/>
      <c r="P13" s="855"/>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5"/>
      <c r="AO13" s="855"/>
      <c r="AP13" s="855"/>
      <c r="AQ13" s="855"/>
      <c r="AR13" s="862"/>
      <c r="AS13" s="2507"/>
      <c r="AT13" s="2507"/>
      <c r="AU13" s="2507"/>
      <c r="AV13" s="2507"/>
      <c r="AW13" s="2507"/>
      <c r="AX13" s="863"/>
      <c r="AY13" s="2544"/>
      <c r="AZ13" s="2545"/>
      <c r="BA13" s="2545"/>
      <c r="BB13" s="2545"/>
      <c r="BC13" s="2545"/>
      <c r="BD13" s="2545"/>
      <c r="BE13" s="2545"/>
      <c r="BF13" s="2545"/>
      <c r="BG13" s="2545"/>
      <c r="BH13" s="2545"/>
      <c r="BI13" s="2545"/>
      <c r="BJ13" s="2545"/>
      <c r="BK13" s="2545"/>
      <c r="BL13" s="2545"/>
      <c r="BM13" s="2545"/>
      <c r="BN13" s="2545"/>
      <c r="BO13" s="2545"/>
      <c r="BP13" s="2545"/>
      <c r="BQ13" s="2545"/>
      <c r="BR13" s="2545"/>
      <c r="BS13" s="2545"/>
      <c r="BT13" s="2545"/>
      <c r="BU13" s="2545"/>
      <c r="BV13" s="2545"/>
      <c r="BW13" s="2545"/>
      <c r="BX13" s="2545"/>
      <c r="BY13" s="2545"/>
      <c r="BZ13" s="2545"/>
      <c r="CA13" s="2545"/>
      <c r="CB13" s="2545"/>
      <c r="CC13" s="2545"/>
      <c r="CD13" s="2545"/>
      <c r="CE13" s="2545"/>
      <c r="CF13" s="2546"/>
      <c r="CG13" s="855"/>
      <c r="CH13" s="855"/>
    </row>
    <row r="14" spans="1:90" ht="13.5" customHeight="1">
      <c r="A14" s="855"/>
      <c r="B14" s="868"/>
      <c r="C14" s="866"/>
      <c r="D14" s="866"/>
      <c r="E14" s="866"/>
      <c r="F14" s="866"/>
      <c r="G14" s="866"/>
      <c r="H14" s="855"/>
      <c r="I14" s="855"/>
      <c r="J14" s="855"/>
      <c r="K14" s="855"/>
      <c r="L14" s="855"/>
      <c r="M14" s="855"/>
      <c r="N14" s="855"/>
      <c r="O14" s="855"/>
      <c r="P14" s="855"/>
      <c r="Q14" s="855"/>
      <c r="R14" s="855"/>
      <c r="S14" s="855"/>
      <c r="T14" s="855"/>
      <c r="U14" s="855"/>
      <c r="V14" s="855"/>
      <c r="W14" s="855"/>
      <c r="X14" s="855"/>
      <c r="Y14" s="855"/>
      <c r="Z14" s="855"/>
      <c r="AA14" s="855"/>
      <c r="AB14" s="855"/>
      <c r="AC14" s="2543"/>
      <c r="AD14" s="2543"/>
      <c r="AE14" s="2543"/>
      <c r="AF14" s="2543"/>
      <c r="AG14" s="2543"/>
      <c r="AH14" s="2543"/>
      <c r="AI14" s="2543"/>
      <c r="AJ14" s="2543"/>
      <c r="AK14" s="2543"/>
      <c r="AL14" s="2543"/>
      <c r="AM14" s="2543"/>
      <c r="AN14" s="2543"/>
      <c r="AO14" s="2543"/>
      <c r="AP14" s="867"/>
      <c r="AQ14" s="855"/>
      <c r="AR14" s="858"/>
      <c r="AS14" s="2525" t="s">
        <v>327</v>
      </c>
      <c r="AT14" s="2525"/>
      <c r="AU14" s="2525"/>
      <c r="AV14" s="2525"/>
      <c r="AW14" s="2525"/>
      <c r="AX14" s="859"/>
      <c r="AY14" s="2547" t="s">
        <v>645</v>
      </c>
      <c r="AZ14" s="2548"/>
      <c r="BA14" s="874"/>
      <c r="BB14" s="2549" t="s">
        <v>1342</v>
      </c>
      <c r="BC14" s="2549"/>
      <c r="BD14" s="2549"/>
      <c r="BE14" s="2549"/>
      <c r="BF14" s="2549"/>
      <c r="BG14" s="2549"/>
      <c r="BH14" s="2549"/>
      <c r="BI14" s="2549"/>
      <c r="BJ14" s="2549"/>
      <c r="BK14" s="2549"/>
      <c r="BL14" s="2550"/>
      <c r="BM14" s="858"/>
      <c r="BN14" s="2525" t="s">
        <v>1343</v>
      </c>
      <c r="BO14" s="2525"/>
      <c r="BP14" s="2525"/>
      <c r="BQ14" s="2525"/>
      <c r="BR14" s="2525"/>
      <c r="BS14" s="859"/>
      <c r="BT14" s="2465" t="s">
        <v>1344</v>
      </c>
      <c r="BU14" s="2466"/>
      <c r="BV14" s="2466"/>
      <c r="BW14" s="2466"/>
      <c r="BX14" s="2466"/>
      <c r="BY14" s="2466"/>
      <c r="BZ14" s="2466"/>
      <c r="CA14" s="2466"/>
      <c r="CB14" s="2466"/>
      <c r="CC14" s="2466"/>
      <c r="CD14" s="2466"/>
      <c r="CE14" s="2466"/>
      <c r="CF14" s="2467"/>
      <c r="CG14" s="855"/>
      <c r="CH14" s="855"/>
    </row>
    <row r="15" spans="1:90" ht="13.5" customHeight="1">
      <c r="A15" s="858"/>
      <c r="B15" s="2476" t="s">
        <v>1345</v>
      </c>
      <c r="C15" s="2476"/>
      <c r="D15" s="2476"/>
      <c r="E15" s="2476"/>
      <c r="F15" s="2476"/>
      <c r="G15" s="869"/>
      <c r="H15" s="2479" t="str">
        <f>IF(入力表!B12="","",入力表!B12)</f>
        <v/>
      </c>
      <c r="I15" s="2480"/>
      <c r="J15" s="2480"/>
      <c r="K15" s="2480"/>
      <c r="L15" s="2480"/>
      <c r="M15" s="2480"/>
      <c r="N15" s="2480"/>
      <c r="O15" s="2480"/>
      <c r="P15" s="2480"/>
      <c r="Q15" s="2480"/>
      <c r="R15" s="2480"/>
      <c r="S15" s="2480"/>
      <c r="T15" s="2480"/>
      <c r="U15" s="2481"/>
      <c r="V15" s="855"/>
      <c r="W15" s="855"/>
      <c r="X15" s="855"/>
      <c r="Y15" s="855"/>
      <c r="Z15" s="855"/>
      <c r="AA15" s="855"/>
      <c r="AB15" s="855"/>
      <c r="AC15" s="855"/>
      <c r="AD15" s="855"/>
      <c r="AE15" s="855"/>
      <c r="AF15" s="855"/>
      <c r="AG15" s="855"/>
      <c r="AH15" s="855"/>
      <c r="AI15" s="855"/>
      <c r="AJ15" s="855"/>
      <c r="AK15" s="855"/>
      <c r="AL15" s="855"/>
      <c r="AM15" s="855"/>
      <c r="AN15" s="855"/>
      <c r="AO15" s="855"/>
      <c r="AP15" s="855"/>
      <c r="AQ15" s="855"/>
      <c r="AR15" s="860"/>
      <c r="AS15" s="2474"/>
      <c r="AT15" s="2474"/>
      <c r="AU15" s="2474"/>
      <c r="AV15" s="2474"/>
      <c r="AW15" s="2474"/>
      <c r="AX15" s="861"/>
      <c r="AY15" s="2551"/>
      <c r="AZ15" s="2552"/>
      <c r="BA15" s="2552"/>
      <c r="BB15" s="2552"/>
      <c r="BC15" s="2552"/>
      <c r="BD15" s="2552"/>
      <c r="BE15" s="2552"/>
      <c r="BF15" s="2552"/>
      <c r="BG15" s="2552"/>
      <c r="BH15" s="2552"/>
      <c r="BI15" s="2552"/>
      <c r="BJ15" s="2552"/>
      <c r="BK15" s="2552"/>
      <c r="BL15" s="2553"/>
      <c r="BM15" s="860"/>
      <c r="BN15" s="2474"/>
      <c r="BO15" s="2474"/>
      <c r="BP15" s="2474"/>
      <c r="BQ15" s="2474"/>
      <c r="BR15" s="2474"/>
      <c r="BS15" s="861"/>
      <c r="BT15" s="2468"/>
      <c r="BU15" s="2469"/>
      <c r="BV15" s="2469"/>
      <c r="BW15" s="2469"/>
      <c r="BX15" s="2469"/>
      <c r="BY15" s="2469"/>
      <c r="BZ15" s="2469"/>
      <c r="CA15" s="2469"/>
      <c r="CB15" s="2469"/>
      <c r="CC15" s="2469"/>
      <c r="CD15" s="2469"/>
      <c r="CE15" s="2469"/>
      <c r="CF15" s="2470"/>
      <c r="CG15" s="855"/>
      <c r="CH15" s="855"/>
    </row>
    <row r="16" spans="1:90" ht="13.5" customHeight="1">
      <c r="A16" s="860"/>
      <c r="B16" s="2477"/>
      <c r="C16" s="2477"/>
      <c r="D16" s="2477"/>
      <c r="E16" s="2477"/>
      <c r="F16" s="2477"/>
      <c r="G16" s="866"/>
      <c r="H16" s="2527"/>
      <c r="I16" s="2528"/>
      <c r="J16" s="2528"/>
      <c r="K16" s="2528"/>
      <c r="L16" s="2528"/>
      <c r="M16" s="2528"/>
      <c r="N16" s="2528"/>
      <c r="O16" s="2528"/>
      <c r="P16" s="2528"/>
      <c r="Q16" s="2528"/>
      <c r="R16" s="2528"/>
      <c r="S16" s="2528"/>
      <c r="T16" s="2528"/>
      <c r="U16" s="2529"/>
      <c r="V16" s="855"/>
      <c r="W16" s="855"/>
      <c r="X16" s="2542" t="s">
        <v>1346</v>
      </c>
      <c r="Y16" s="2542"/>
      <c r="Z16" s="2542"/>
      <c r="AA16" s="2542"/>
      <c r="AB16" s="855"/>
      <c r="AC16" s="2514"/>
      <c r="AD16" s="2514"/>
      <c r="AE16" s="2514"/>
      <c r="AF16" s="2514"/>
      <c r="AG16" s="2514"/>
      <c r="AH16" s="2514"/>
      <c r="AI16" s="2514"/>
      <c r="AJ16" s="2514"/>
      <c r="AK16" s="2514"/>
      <c r="AL16" s="2514"/>
      <c r="AM16" s="2514"/>
      <c r="AN16" s="2514"/>
      <c r="AO16" s="2514"/>
      <c r="AP16" s="867"/>
      <c r="AQ16" s="855"/>
      <c r="AR16" s="862"/>
      <c r="AS16" s="2526"/>
      <c r="AT16" s="2526"/>
      <c r="AU16" s="2526"/>
      <c r="AV16" s="2526"/>
      <c r="AW16" s="2526"/>
      <c r="AX16" s="863"/>
      <c r="AY16" s="2554" t="s">
        <v>1347</v>
      </c>
      <c r="AZ16" s="2555"/>
      <c r="BA16" s="882"/>
      <c r="BB16" s="2556" t="s">
        <v>1348</v>
      </c>
      <c r="BC16" s="2556"/>
      <c r="BD16" s="2556"/>
      <c r="BE16" s="2556"/>
      <c r="BF16" s="2556"/>
      <c r="BG16" s="2556"/>
      <c r="BH16" s="2556"/>
      <c r="BI16" s="2556"/>
      <c r="BJ16" s="2556"/>
      <c r="BK16" s="2556"/>
      <c r="BL16" s="2557"/>
      <c r="BM16" s="862"/>
      <c r="BN16" s="2526"/>
      <c r="BO16" s="2526"/>
      <c r="BP16" s="2526"/>
      <c r="BQ16" s="2526"/>
      <c r="BR16" s="2526"/>
      <c r="BS16" s="863"/>
      <c r="BT16" s="2471"/>
      <c r="BU16" s="2472"/>
      <c r="BV16" s="2472"/>
      <c r="BW16" s="2472"/>
      <c r="BX16" s="2472"/>
      <c r="BY16" s="2472"/>
      <c r="BZ16" s="2472"/>
      <c r="CA16" s="2472"/>
      <c r="CB16" s="2472"/>
      <c r="CC16" s="2472"/>
      <c r="CD16" s="2472"/>
      <c r="CE16" s="2472"/>
      <c r="CF16" s="2473"/>
      <c r="CG16" s="855"/>
      <c r="CH16" s="855"/>
    </row>
    <row r="17" spans="1:86" ht="13.5" customHeight="1">
      <c r="A17" s="862"/>
      <c r="B17" s="2478"/>
      <c r="C17" s="2478"/>
      <c r="D17" s="2478"/>
      <c r="E17" s="2478"/>
      <c r="F17" s="2478"/>
      <c r="G17" s="870"/>
      <c r="H17" s="2482"/>
      <c r="I17" s="2483"/>
      <c r="J17" s="2483"/>
      <c r="K17" s="2483"/>
      <c r="L17" s="2483"/>
      <c r="M17" s="2483"/>
      <c r="N17" s="2483"/>
      <c r="O17" s="2483"/>
      <c r="P17" s="2483"/>
      <c r="Q17" s="2483"/>
      <c r="R17" s="2483"/>
      <c r="S17" s="2483"/>
      <c r="T17" s="2483"/>
      <c r="U17" s="2484"/>
      <c r="V17" s="855"/>
      <c r="W17" s="855"/>
      <c r="X17" s="2542"/>
      <c r="Y17" s="2542"/>
      <c r="Z17" s="2542"/>
      <c r="AA17" s="2542"/>
      <c r="AB17" s="855"/>
      <c r="AC17" s="2517"/>
      <c r="AD17" s="2517"/>
      <c r="AE17" s="2517"/>
      <c r="AF17" s="2517"/>
      <c r="AG17" s="2517"/>
      <c r="AH17" s="2517"/>
      <c r="AI17" s="2517"/>
      <c r="AJ17" s="2517"/>
      <c r="AK17" s="2517"/>
      <c r="AL17" s="2517"/>
      <c r="AM17" s="2517"/>
      <c r="AN17" s="2517"/>
      <c r="AO17" s="2517"/>
      <c r="AP17" s="855"/>
      <c r="AQ17" s="855"/>
      <c r="AR17" s="871"/>
      <c r="AS17" s="871"/>
      <c r="AT17" s="871"/>
      <c r="AU17" s="871"/>
      <c r="AV17" s="871"/>
      <c r="AW17" s="871"/>
      <c r="AX17" s="871"/>
      <c r="AY17" s="871"/>
      <c r="AZ17" s="871"/>
      <c r="BA17" s="871"/>
      <c r="BB17" s="871"/>
      <c r="BC17" s="871"/>
      <c r="BD17" s="871"/>
      <c r="BE17" s="871"/>
      <c r="BF17" s="871"/>
      <c r="BG17" s="871"/>
      <c r="BH17" s="871"/>
      <c r="BI17" s="871"/>
      <c r="BJ17" s="871"/>
      <c r="BK17" s="871"/>
      <c r="BL17" s="871"/>
      <c r="BM17" s="871"/>
      <c r="BN17" s="871"/>
      <c r="BO17" s="871"/>
      <c r="BP17" s="871"/>
      <c r="BQ17" s="871"/>
      <c r="BR17" s="871"/>
      <c r="BS17" s="871"/>
      <c r="BT17" s="871"/>
      <c r="BU17" s="871"/>
      <c r="BV17" s="871"/>
      <c r="BW17" s="871"/>
      <c r="BX17" s="871"/>
      <c r="BY17" s="871"/>
      <c r="BZ17" s="871"/>
      <c r="CA17" s="871"/>
      <c r="CB17" s="871"/>
      <c r="CC17" s="871"/>
      <c r="CD17" s="871"/>
      <c r="CE17" s="871"/>
      <c r="CF17" s="871"/>
      <c r="CG17" s="855"/>
      <c r="CH17" s="855"/>
    </row>
    <row r="18" spans="1:86" ht="13.5" customHeight="1">
      <c r="A18" s="855"/>
      <c r="B18" s="868"/>
      <c r="C18" s="866"/>
      <c r="D18" s="866"/>
      <c r="E18" s="866"/>
      <c r="F18" s="866"/>
      <c r="G18" s="866"/>
      <c r="H18" s="855"/>
      <c r="I18" s="855"/>
      <c r="J18" s="855"/>
      <c r="K18" s="855"/>
      <c r="L18" s="855"/>
      <c r="M18" s="855"/>
      <c r="N18" s="855"/>
      <c r="O18" s="855"/>
      <c r="P18" s="855"/>
      <c r="Q18" s="855"/>
      <c r="R18" s="855"/>
      <c r="S18" s="855"/>
      <c r="T18" s="855"/>
      <c r="U18" s="855"/>
      <c r="V18" s="855"/>
      <c r="W18" s="855"/>
      <c r="X18" s="866"/>
      <c r="Y18" s="866"/>
      <c r="Z18" s="866"/>
      <c r="AA18" s="866"/>
      <c r="AB18" s="855"/>
      <c r="AC18" s="855"/>
      <c r="AD18" s="855"/>
      <c r="AE18" s="855"/>
      <c r="AF18" s="855"/>
      <c r="AG18" s="855"/>
      <c r="AH18" s="855"/>
      <c r="AI18" s="855"/>
      <c r="AJ18" s="855"/>
      <c r="AK18" s="855"/>
      <c r="AL18" s="855"/>
      <c r="AM18" s="855"/>
      <c r="AN18" s="855"/>
      <c r="AO18" s="855"/>
      <c r="AP18" s="855"/>
      <c r="AQ18" s="855"/>
      <c r="AR18" s="858"/>
      <c r="AS18" s="2476" t="s">
        <v>1349</v>
      </c>
      <c r="AT18" s="2476"/>
      <c r="AU18" s="2476"/>
      <c r="AV18" s="2476"/>
      <c r="AW18" s="2476"/>
      <c r="AX18" s="859"/>
      <c r="AY18" s="2479" t="s">
        <v>1350</v>
      </c>
      <c r="AZ18" s="2480"/>
      <c r="BA18" s="2480"/>
      <c r="BB18" s="2480"/>
      <c r="BC18" s="2480"/>
      <c r="BD18" s="2480"/>
      <c r="BE18" s="2480"/>
      <c r="BF18" s="2480"/>
      <c r="BG18" s="2480"/>
      <c r="BH18" s="2481"/>
      <c r="BI18" s="2479" t="s">
        <v>1351</v>
      </c>
      <c r="BJ18" s="2480"/>
      <c r="BK18" s="2480"/>
      <c r="BL18" s="2480"/>
      <c r="BM18" s="2480"/>
      <c r="BN18" s="2480"/>
      <c r="BO18" s="2480"/>
      <c r="BP18" s="2480"/>
      <c r="BQ18" s="2480"/>
      <c r="BR18" s="2480"/>
      <c r="BS18" s="2480"/>
      <c r="BT18" s="2480"/>
      <c r="BU18" s="2480"/>
      <c r="BV18" s="2481"/>
      <c r="BW18" s="2479" t="s">
        <v>1352</v>
      </c>
      <c r="BX18" s="2480"/>
      <c r="BY18" s="2480"/>
      <c r="BZ18" s="2480"/>
      <c r="CA18" s="2480"/>
      <c r="CB18" s="2480"/>
      <c r="CC18" s="2480"/>
      <c r="CD18" s="2480"/>
      <c r="CE18" s="2480"/>
      <c r="CF18" s="2481"/>
      <c r="CG18" s="855"/>
      <c r="CH18" s="855"/>
    </row>
    <row r="19" spans="1:86" ht="13.5" customHeight="1">
      <c r="A19" s="855"/>
      <c r="B19" s="868"/>
      <c r="C19" s="866"/>
      <c r="D19" s="866"/>
      <c r="E19" s="866"/>
      <c r="F19" s="866"/>
      <c r="G19" s="866"/>
      <c r="H19" s="855"/>
      <c r="I19" s="855"/>
      <c r="J19" s="855"/>
      <c r="K19" s="855"/>
      <c r="L19" s="855"/>
      <c r="M19" s="855"/>
      <c r="N19" s="855"/>
      <c r="O19" s="855"/>
      <c r="P19" s="855"/>
      <c r="Q19" s="855"/>
      <c r="R19" s="855"/>
      <c r="S19" s="855"/>
      <c r="T19" s="855"/>
      <c r="U19" s="855"/>
      <c r="V19" s="855"/>
      <c r="W19" s="855"/>
      <c r="X19" s="2474" t="s">
        <v>388</v>
      </c>
      <c r="Y19" s="2474"/>
      <c r="Z19" s="2474"/>
      <c r="AA19" s="2474"/>
      <c r="AB19" s="855"/>
      <c r="AC19" s="2475"/>
      <c r="AD19" s="2475"/>
      <c r="AE19" s="2475"/>
      <c r="AF19" s="2475"/>
      <c r="AG19" s="2475"/>
      <c r="AH19" s="2475"/>
      <c r="AI19" s="2475"/>
      <c r="AJ19" s="2475"/>
      <c r="AK19" s="2475"/>
      <c r="AL19" s="2475"/>
      <c r="AM19" s="2475"/>
      <c r="AN19" s="2475"/>
      <c r="AO19" s="2475"/>
      <c r="AP19" s="855"/>
      <c r="AQ19" s="855"/>
      <c r="AR19" s="860"/>
      <c r="AS19" s="2477"/>
      <c r="AT19" s="2477"/>
      <c r="AU19" s="2477"/>
      <c r="AV19" s="2477"/>
      <c r="AW19" s="2477"/>
      <c r="AX19" s="861"/>
      <c r="AY19" s="2482"/>
      <c r="AZ19" s="2483"/>
      <c r="BA19" s="2483"/>
      <c r="BB19" s="2483"/>
      <c r="BC19" s="2483"/>
      <c r="BD19" s="2483"/>
      <c r="BE19" s="2483"/>
      <c r="BF19" s="2483"/>
      <c r="BG19" s="2483"/>
      <c r="BH19" s="2484"/>
      <c r="BI19" s="2482"/>
      <c r="BJ19" s="2483"/>
      <c r="BK19" s="2483"/>
      <c r="BL19" s="2483"/>
      <c r="BM19" s="2483"/>
      <c r="BN19" s="2483"/>
      <c r="BO19" s="2483"/>
      <c r="BP19" s="2483"/>
      <c r="BQ19" s="2483"/>
      <c r="BR19" s="2483"/>
      <c r="BS19" s="2483"/>
      <c r="BT19" s="2483"/>
      <c r="BU19" s="2483"/>
      <c r="BV19" s="2484"/>
      <c r="BW19" s="2482"/>
      <c r="BX19" s="2483"/>
      <c r="BY19" s="2483"/>
      <c r="BZ19" s="2483"/>
      <c r="CA19" s="2483"/>
      <c r="CB19" s="2483"/>
      <c r="CC19" s="2483"/>
      <c r="CD19" s="2483"/>
      <c r="CE19" s="2483"/>
      <c r="CF19" s="2484"/>
      <c r="CG19" s="855"/>
      <c r="CH19" s="855"/>
    </row>
    <row r="20" spans="1:86" ht="13.5" customHeight="1">
      <c r="A20" s="855"/>
      <c r="B20" s="2491" t="s">
        <v>1353</v>
      </c>
      <c r="C20" s="2491"/>
      <c r="D20" s="2491"/>
      <c r="E20" s="2491"/>
      <c r="F20" s="2491"/>
      <c r="G20" s="2491"/>
      <c r="H20" s="2491"/>
      <c r="I20" s="2491"/>
      <c r="J20" s="2491"/>
      <c r="K20" s="2491"/>
      <c r="L20" s="2491"/>
      <c r="M20" s="2491"/>
      <c r="N20" s="2491"/>
      <c r="O20" s="2491"/>
      <c r="P20" s="2491"/>
      <c r="Q20" s="2491"/>
      <c r="R20" s="2491"/>
      <c r="S20" s="2491"/>
      <c r="T20" s="2491"/>
      <c r="U20" s="2491"/>
      <c r="V20" s="2491"/>
      <c r="W20" s="2491"/>
      <c r="X20" s="2491"/>
      <c r="Y20" s="2491"/>
      <c r="Z20" s="2491"/>
      <c r="AA20" s="2491"/>
      <c r="AB20" s="2491"/>
      <c r="AC20" s="2491"/>
      <c r="AD20" s="2491"/>
      <c r="AE20" s="2491"/>
      <c r="AF20" s="2491"/>
      <c r="AG20" s="2491"/>
      <c r="AH20" s="2491"/>
      <c r="AI20" s="2491"/>
      <c r="AJ20" s="2491"/>
      <c r="AK20" s="2491"/>
      <c r="AL20" s="2491"/>
      <c r="AM20" s="2491"/>
      <c r="AN20" s="2491"/>
      <c r="AO20" s="2491"/>
      <c r="AP20" s="872"/>
      <c r="AQ20" s="855"/>
      <c r="AR20" s="860"/>
      <c r="AS20" s="2477"/>
      <c r="AT20" s="2477"/>
      <c r="AU20" s="2477"/>
      <c r="AV20" s="2477"/>
      <c r="AW20" s="2477"/>
      <c r="AX20" s="861"/>
      <c r="AY20" s="2485" t="s">
        <v>1354</v>
      </c>
      <c r="AZ20" s="2486"/>
      <c r="BA20" s="2486"/>
      <c r="BB20" s="2486"/>
      <c r="BC20" s="2486"/>
      <c r="BD20" s="2486"/>
      <c r="BE20" s="2486"/>
      <c r="BF20" s="2486"/>
      <c r="BG20" s="2486"/>
      <c r="BH20" s="2487"/>
      <c r="BI20" s="2493" t="s">
        <v>1355</v>
      </c>
      <c r="BJ20" s="2494"/>
      <c r="BK20" s="2494"/>
      <c r="BL20" s="2494"/>
      <c r="BM20" s="2494"/>
      <c r="BN20" s="2495" t="s">
        <v>1356</v>
      </c>
      <c r="BO20" s="2496"/>
      <c r="BP20" s="2496"/>
      <c r="BQ20" s="2496"/>
      <c r="BR20" s="2496"/>
      <c r="BS20" s="2496"/>
      <c r="BT20" s="2496"/>
      <c r="BU20" s="2496"/>
      <c r="BV20" s="2497"/>
      <c r="BW20" s="2485" t="s">
        <v>1357</v>
      </c>
      <c r="BX20" s="2500"/>
      <c r="BY20" s="2500"/>
      <c r="BZ20" s="2500"/>
      <c r="CA20" s="2500"/>
      <c r="CB20" s="2500"/>
      <c r="CC20" s="2500"/>
      <c r="CD20" s="2500"/>
      <c r="CE20" s="2500"/>
      <c r="CF20" s="2501"/>
      <c r="CG20" s="855"/>
      <c r="CH20" s="855"/>
    </row>
    <row r="21" spans="1:86" ht="13.5" customHeight="1">
      <c r="A21" s="855"/>
      <c r="B21" s="2492"/>
      <c r="C21" s="2492"/>
      <c r="D21" s="2492"/>
      <c r="E21" s="2492"/>
      <c r="F21" s="2492"/>
      <c r="G21" s="2492"/>
      <c r="H21" s="2492"/>
      <c r="I21" s="2492"/>
      <c r="J21" s="2492"/>
      <c r="K21" s="2492"/>
      <c r="L21" s="2492"/>
      <c r="M21" s="2492"/>
      <c r="N21" s="2492"/>
      <c r="O21" s="2492"/>
      <c r="P21" s="2492"/>
      <c r="Q21" s="2492"/>
      <c r="R21" s="2492"/>
      <c r="S21" s="2492"/>
      <c r="T21" s="2492"/>
      <c r="U21" s="2492"/>
      <c r="V21" s="2492"/>
      <c r="W21" s="2492"/>
      <c r="X21" s="2492"/>
      <c r="Y21" s="2492"/>
      <c r="Z21" s="2492"/>
      <c r="AA21" s="2492"/>
      <c r="AB21" s="2492"/>
      <c r="AC21" s="2492"/>
      <c r="AD21" s="2492"/>
      <c r="AE21" s="2492"/>
      <c r="AF21" s="2492"/>
      <c r="AG21" s="2492"/>
      <c r="AH21" s="2492"/>
      <c r="AI21" s="2492"/>
      <c r="AJ21" s="2492"/>
      <c r="AK21" s="2492"/>
      <c r="AL21" s="2492"/>
      <c r="AM21" s="2492"/>
      <c r="AN21" s="2492"/>
      <c r="AO21" s="2492"/>
      <c r="AP21" s="873"/>
      <c r="AQ21" s="855"/>
      <c r="AR21" s="860"/>
      <c r="AS21" s="2477"/>
      <c r="AT21" s="2477"/>
      <c r="AU21" s="2477"/>
      <c r="AV21" s="2477"/>
      <c r="AW21" s="2477"/>
      <c r="AX21" s="861"/>
      <c r="AY21" s="2488"/>
      <c r="AZ21" s="2489"/>
      <c r="BA21" s="2489"/>
      <c r="BB21" s="2489"/>
      <c r="BC21" s="2489"/>
      <c r="BD21" s="2489"/>
      <c r="BE21" s="2489"/>
      <c r="BF21" s="2489"/>
      <c r="BG21" s="2489"/>
      <c r="BH21" s="2490"/>
      <c r="BI21" s="2508" t="s">
        <v>1358</v>
      </c>
      <c r="BJ21" s="2509"/>
      <c r="BK21" s="2509"/>
      <c r="BL21" s="2509"/>
      <c r="BM21" s="2509"/>
      <c r="BN21" s="2498"/>
      <c r="BO21" s="2498"/>
      <c r="BP21" s="2498"/>
      <c r="BQ21" s="2498"/>
      <c r="BR21" s="2498"/>
      <c r="BS21" s="2498"/>
      <c r="BT21" s="2498"/>
      <c r="BU21" s="2498"/>
      <c r="BV21" s="2499"/>
      <c r="BW21" s="2502"/>
      <c r="BX21" s="2503"/>
      <c r="BY21" s="2503"/>
      <c r="BZ21" s="2503"/>
      <c r="CA21" s="2503"/>
      <c r="CB21" s="2503"/>
      <c r="CC21" s="2503"/>
      <c r="CD21" s="2503"/>
      <c r="CE21" s="2503"/>
      <c r="CF21" s="2504"/>
      <c r="CG21" s="855"/>
      <c r="CH21" s="855"/>
    </row>
    <row r="22" spans="1:86" ht="13.5" customHeight="1">
      <c r="A22" s="858"/>
      <c r="B22" s="2505" t="s">
        <v>1341</v>
      </c>
      <c r="C22" s="2505"/>
      <c r="D22" s="2505"/>
      <c r="E22" s="2505"/>
      <c r="F22" s="2505"/>
      <c r="G22" s="859"/>
      <c r="H22" s="2510" t="str">
        <f>IF(入力表!B3="","",入力表!B3)</f>
        <v/>
      </c>
      <c r="I22" s="2511"/>
      <c r="J22" s="2511"/>
      <c r="K22" s="2511"/>
      <c r="L22" s="2511"/>
      <c r="M22" s="2511"/>
      <c r="N22" s="2511"/>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1"/>
      <c r="AK22" s="2511"/>
      <c r="AL22" s="2511"/>
      <c r="AM22" s="2511"/>
      <c r="AN22" s="2511"/>
      <c r="AO22" s="2512"/>
      <c r="AP22" s="873"/>
      <c r="AQ22" s="855"/>
      <c r="AR22" s="860"/>
      <c r="AS22" s="2477"/>
      <c r="AT22" s="2477"/>
      <c r="AU22" s="2477"/>
      <c r="AV22" s="2477"/>
      <c r="AW22" s="2477"/>
      <c r="AX22" s="861"/>
      <c r="AY22" s="2485" t="s">
        <v>1354</v>
      </c>
      <c r="AZ22" s="2486"/>
      <c r="BA22" s="2486"/>
      <c r="BB22" s="2486"/>
      <c r="BC22" s="2486"/>
      <c r="BD22" s="2486"/>
      <c r="BE22" s="2486"/>
      <c r="BF22" s="2486"/>
      <c r="BG22" s="2486"/>
      <c r="BH22" s="2487"/>
      <c r="BI22" s="2493" t="s">
        <v>1355</v>
      </c>
      <c r="BJ22" s="2494"/>
      <c r="BK22" s="2494"/>
      <c r="BL22" s="2494"/>
      <c r="BM22" s="2494"/>
      <c r="BN22" s="2495" t="s">
        <v>1356</v>
      </c>
      <c r="BO22" s="2496"/>
      <c r="BP22" s="2496"/>
      <c r="BQ22" s="2496"/>
      <c r="BR22" s="2496"/>
      <c r="BS22" s="2496"/>
      <c r="BT22" s="2496"/>
      <c r="BU22" s="2496"/>
      <c r="BV22" s="2497"/>
      <c r="BW22" s="2485" t="s">
        <v>1357</v>
      </c>
      <c r="BX22" s="2500"/>
      <c r="BY22" s="2500"/>
      <c r="BZ22" s="2500"/>
      <c r="CA22" s="2500"/>
      <c r="CB22" s="2500"/>
      <c r="CC22" s="2500"/>
      <c r="CD22" s="2500"/>
      <c r="CE22" s="2500"/>
      <c r="CF22" s="2501"/>
      <c r="CG22" s="855"/>
      <c r="CH22" s="855"/>
    </row>
    <row r="23" spans="1:86" ht="13.5" customHeight="1">
      <c r="A23" s="860"/>
      <c r="B23" s="2506"/>
      <c r="C23" s="2506"/>
      <c r="D23" s="2506"/>
      <c r="E23" s="2506"/>
      <c r="F23" s="2506"/>
      <c r="G23" s="861"/>
      <c r="H23" s="2513"/>
      <c r="I23" s="2514"/>
      <c r="J23" s="2514"/>
      <c r="K23" s="2514"/>
      <c r="L23" s="2514"/>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514"/>
      <c r="AJ23" s="2514"/>
      <c r="AK23" s="2514"/>
      <c r="AL23" s="2514"/>
      <c r="AM23" s="2514"/>
      <c r="AN23" s="2514"/>
      <c r="AO23" s="2515"/>
      <c r="AP23" s="855"/>
      <c r="AQ23" s="855"/>
      <c r="AR23" s="862"/>
      <c r="AS23" s="2478"/>
      <c r="AT23" s="2478"/>
      <c r="AU23" s="2478"/>
      <c r="AV23" s="2478"/>
      <c r="AW23" s="2478"/>
      <c r="AX23" s="863"/>
      <c r="AY23" s="2488"/>
      <c r="AZ23" s="2489"/>
      <c r="BA23" s="2489"/>
      <c r="BB23" s="2489"/>
      <c r="BC23" s="2489"/>
      <c r="BD23" s="2489"/>
      <c r="BE23" s="2489"/>
      <c r="BF23" s="2489"/>
      <c r="BG23" s="2489"/>
      <c r="BH23" s="2490"/>
      <c r="BI23" s="2508" t="s">
        <v>1358</v>
      </c>
      <c r="BJ23" s="2509"/>
      <c r="BK23" s="2509"/>
      <c r="BL23" s="2509"/>
      <c r="BM23" s="2509"/>
      <c r="BN23" s="2498"/>
      <c r="BO23" s="2498"/>
      <c r="BP23" s="2498"/>
      <c r="BQ23" s="2498"/>
      <c r="BR23" s="2498"/>
      <c r="BS23" s="2498"/>
      <c r="BT23" s="2498"/>
      <c r="BU23" s="2498"/>
      <c r="BV23" s="2499"/>
      <c r="BW23" s="2502"/>
      <c r="BX23" s="2503"/>
      <c r="BY23" s="2503"/>
      <c r="BZ23" s="2503"/>
      <c r="CA23" s="2503"/>
      <c r="CB23" s="2503"/>
      <c r="CC23" s="2503"/>
      <c r="CD23" s="2503"/>
      <c r="CE23" s="2503"/>
      <c r="CF23" s="2504"/>
      <c r="CG23" s="855"/>
      <c r="CH23" s="855"/>
    </row>
    <row r="24" spans="1:86" ht="13.5" customHeight="1">
      <c r="A24" s="862"/>
      <c r="B24" s="2507"/>
      <c r="C24" s="2507"/>
      <c r="D24" s="2507"/>
      <c r="E24" s="2507"/>
      <c r="F24" s="2507"/>
      <c r="G24" s="863"/>
      <c r="H24" s="2516"/>
      <c r="I24" s="2517"/>
      <c r="J24" s="2517"/>
      <c r="K24" s="2517"/>
      <c r="L24" s="2517"/>
      <c r="M24" s="2517"/>
      <c r="N24" s="2517"/>
      <c r="O24" s="2517"/>
      <c r="P24" s="2517"/>
      <c r="Q24" s="2517"/>
      <c r="R24" s="2517"/>
      <c r="S24" s="2517"/>
      <c r="T24" s="2517"/>
      <c r="U24" s="2517"/>
      <c r="V24" s="2517"/>
      <c r="W24" s="2517"/>
      <c r="X24" s="2517"/>
      <c r="Y24" s="2517"/>
      <c r="Z24" s="2517"/>
      <c r="AA24" s="2517"/>
      <c r="AB24" s="2517"/>
      <c r="AC24" s="2517"/>
      <c r="AD24" s="2517"/>
      <c r="AE24" s="2517"/>
      <c r="AF24" s="2517"/>
      <c r="AG24" s="2517"/>
      <c r="AH24" s="2517"/>
      <c r="AI24" s="2517"/>
      <c r="AJ24" s="2517"/>
      <c r="AK24" s="2517"/>
      <c r="AL24" s="2517"/>
      <c r="AM24" s="2517"/>
      <c r="AN24" s="2517"/>
      <c r="AO24" s="2518"/>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855"/>
      <c r="BN24" s="855"/>
      <c r="BO24" s="855"/>
      <c r="BP24" s="855"/>
      <c r="BQ24" s="855"/>
      <c r="BR24" s="855"/>
      <c r="BS24" s="855"/>
      <c r="BT24" s="855"/>
      <c r="BU24" s="855"/>
      <c r="BV24" s="855"/>
      <c r="BW24" s="855"/>
      <c r="BX24" s="855"/>
      <c r="BY24" s="855"/>
      <c r="BZ24" s="855"/>
      <c r="CA24" s="855"/>
      <c r="CB24" s="855"/>
      <c r="CC24" s="855"/>
      <c r="CD24" s="855"/>
      <c r="CE24" s="855"/>
      <c r="CF24" s="855"/>
      <c r="CG24" s="855"/>
      <c r="CH24" s="855"/>
    </row>
    <row r="25" spans="1:86" ht="13.5" customHeight="1">
      <c r="A25" s="860"/>
      <c r="B25" s="2525" t="s">
        <v>327</v>
      </c>
      <c r="C25" s="2525"/>
      <c r="D25" s="2525"/>
      <c r="E25" s="2525"/>
      <c r="F25" s="2525"/>
      <c r="G25" s="861"/>
      <c r="H25" s="2547" t="s">
        <v>645</v>
      </c>
      <c r="I25" s="2548"/>
      <c r="J25" s="874"/>
      <c r="K25" s="2549" t="s">
        <v>1342</v>
      </c>
      <c r="L25" s="2549"/>
      <c r="M25" s="2549"/>
      <c r="N25" s="2549"/>
      <c r="O25" s="2549"/>
      <c r="P25" s="2549"/>
      <c r="Q25" s="2549"/>
      <c r="R25" s="2549"/>
      <c r="S25" s="2549"/>
      <c r="T25" s="2549"/>
      <c r="U25" s="2550"/>
      <c r="V25" s="875"/>
      <c r="W25" s="2476" t="s">
        <v>1359</v>
      </c>
      <c r="X25" s="2476"/>
      <c r="Y25" s="2476"/>
      <c r="Z25" s="2476"/>
      <c r="AA25" s="2476"/>
      <c r="AB25" s="859"/>
      <c r="AC25" s="2465" t="s">
        <v>1344</v>
      </c>
      <c r="AD25" s="2466"/>
      <c r="AE25" s="2466"/>
      <c r="AF25" s="2466"/>
      <c r="AG25" s="2466"/>
      <c r="AH25" s="2466"/>
      <c r="AI25" s="2466"/>
      <c r="AJ25" s="2466"/>
      <c r="AK25" s="2466"/>
      <c r="AL25" s="2466"/>
      <c r="AM25" s="2466"/>
      <c r="AN25" s="2466"/>
      <c r="AO25" s="2467"/>
      <c r="AP25" s="855"/>
      <c r="AQ25" s="855"/>
      <c r="AR25" s="858"/>
      <c r="AS25" s="2558" t="s">
        <v>1360</v>
      </c>
      <c r="AT25" s="2558"/>
      <c r="AU25" s="2558"/>
      <c r="AV25" s="2558"/>
      <c r="AW25" s="2558"/>
      <c r="AX25" s="859"/>
      <c r="AY25" s="876" t="s">
        <v>1361</v>
      </c>
      <c r="AZ25" s="2558" t="s">
        <v>1362</v>
      </c>
      <c r="BA25" s="2558"/>
      <c r="BB25" s="2558"/>
      <c r="BC25" s="2558"/>
      <c r="BD25" s="877"/>
      <c r="BE25" s="2558" t="s">
        <v>1201</v>
      </c>
      <c r="BF25" s="2558"/>
      <c r="BG25" s="2558"/>
      <c r="BH25" s="2558"/>
      <c r="BI25" s="2558"/>
      <c r="BJ25" s="2558"/>
      <c r="BK25" s="2558"/>
      <c r="BL25" s="2558"/>
      <c r="BM25" s="2558"/>
      <c r="BN25" s="2558"/>
      <c r="BO25" s="2570" t="s">
        <v>1363</v>
      </c>
      <c r="BP25" s="2570"/>
      <c r="BQ25" s="2570"/>
      <c r="BR25" s="2570"/>
      <c r="BS25" s="2570"/>
      <c r="BT25" s="2570"/>
      <c r="BU25" s="2570"/>
      <c r="BV25" s="2570"/>
      <c r="BW25" s="2570"/>
      <c r="BX25" s="2558" t="s">
        <v>1214</v>
      </c>
      <c r="BY25" s="2558"/>
      <c r="BZ25" s="2558"/>
      <c r="CA25" s="2558"/>
      <c r="CB25" s="2558"/>
      <c r="CC25" s="2558"/>
      <c r="CD25" s="2558"/>
      <c r="CE25" s="2558"/>
      <c r="CF25" s="2571"/>
      <c r="CG25" s="855"/>
      <c r="CH25" s="855"/>
    </row>
    <row r="26" spans="1:86" ht="13.5" customHeight="1">
      <c r="A26" s="860"/>
      <c r="B26" s="2474"/>
      <c r="C26" s="2474"/>
      <c r="D26" s="2474"/>
      <c r="E26" s="2474"/>
      <c r="F26" s="2474"/>
      <c r="G26" s="861"/>
      <c r="H26" s="2551"/>
      <c r="I26" s="2552"/>
      <c r="J26" s="2552"/>
      <c r="K26" s="2552"/>
      <c r="L26" s="2552"/>
      <c r="M26" s="2552"/>
      <c r="N26" s="2552"/>
      <c r="O26" s="2552"/>
      <c r="P26" s="2552"/>
      <c r="Q26" s="2552"/>
      <c r="R26" s="2552"/>
      <c r="S26" s="2552"/>
      <c r="T26" s="2552"/>
      <c r="U26" s="2553"/>
      <c r="V26" s="878"/>
      <c r="W26" s="2477"/>
      <c r="X26" s="2477"/>
      <c r="Y26" s="2477"/>
      <c r="Z26" s="2477"/>
      <c r="AA26" s="2477"/>
      <c r="AB26" s="861"/>
      <c r="AC26" s="2468"/>
      <c r="AD26" s="2469"/>
      <c r="AE26" s="2469"/>
      <c r="AF26" s="2469"/>
      <c r="AG26" s="2469"/>
      <c r="AH26" s="2469"/>
      <c r="AI26" s="2469"/>
      <c r="AJ26" s="2469"/>
      <c r="AK26" s="2469"/>
      <c r="AL26" s="2469"/>
      <c r="AM26" s="2469"/>
      <c r="AN26" s="2469"/>
      <c r="AO26" s="2470"/>
      <c r="AP26" s="879"/>
      <c r="AQ26" s="855"/>
      <c r="AR26" s="860"/>
      <c r="AS26" s="2559"/>
      <c r="AT26" s="2559"/>
      <c r="AU26" s="2559"/>
      <c r="AV26" s="2559"/>
      <c r="AW26" s="2559"/>
      <c r="AX26" s="861"/>
      <c r="AY26" s="880"/>
      <c r="AZ26" s="2559"/>
      <c r="BA26" s="2559"/>
      <c r="BB26" s="2559"/>
      <c r="BC26" s="2559"/>
      <c r="BD26" s="881"/>
      <c r="BE26" s="2560"/>
      <c r="BF26" s="2560"/>
      <c r="BG26" s="2560"/>
      <c r="BH26" s="2560"/>
      <c r="BI26" s="2560"/>
      <c r="BJ26" s="2560"/>
      <c r="BK26" s="2560"/>
      <c r="BL26" s="2560"/>
      <c r="BM26" s="2560"/>
      <c r="BN26" s="2560"/>
      <c r="BO26" s="2570"/>
      <c r="BP26" s="2570"/>
      <c r="BQ26" s="2570"/>
      <c r="BR26" s="2570"/>
      <c r="BS26" s="2570"/>
      <c r="BT26" s="2570"/>
      <c r="BU26" s="2570"/>
      <c r="BV26" s="2570"/>
      <c r="BW26" s="2570"/>
      <c r="BX26" s="2560"/>
      <c r="BY26" s="2560"/>
      <c r="BZ26" s="2560"/>
      <c r="CA26" s="2560"/>
      <c r="CB26" s="2560"/>
      <c r="CC26" s="2560"/>
      <c r="CD26" s="2560"/>
      <c r="CE26" s="2560"/>
      <c r="CF26" s="2572"/>
      <c r="CG26" s="855"/>
      <c r="CH26" s="855"/>
    </row>
    <row r="27" spans="1:86" ht="13.5" customHeight="1">
      <c r="A27" s="862"/>
      <c r="B27" s="2526"/>
      <c r="C27" s="2526"/>
      <c r="D27" s="2526"/>
      <c r="E27" s="2526"/>
      <c r="F27" s="2526"/>
      <c r="G27" s="863"/>
      <c r="H27" s="2554" t="s">
        <v>1347</v>
      </c>
      <c r="I27" s="2555"/>
      <c r="J27" s="882"/>
      <c r="K27" s="2556" t="s">
        <v>1348</v>
      </c>
      <c r="L27" s="2556"/>
      <c r="M27" s="2556"/>
      <c r="N27" s="2556"/>
      <c r="O27" s="2556"/>
      <c r="P27" s="2556"/>
      <c r="Q27" s="2556"/>
      <c r="R27" s="2556"/>
      <c r="S27" s="2556"/>
      <c r="T27" s="2556"/>
      <c r="U27" s="2557"/>
      <c r="V27" s="883"/>
      <c r="W27" s="2478"/>
      <c r="X27" s="2478"/>
      <c r="Y27" s="2478"/>
      <c r="Z27" s="2478"/>
      <c r="AA27" s="2478"/>
      <c r="AB27" s="863"/>
      <c r="AC27" s="2471"/>
      <c r="AD27" s="2472"/>
      <c r="AE27" s="2472"/>
      <c r="AF27" s="2472"/>
      <c r="AG27" s="2472"/>
      <c r="AH27" s="2472"/>
      <c r="AI27" s="2472"/>
      <c r="AJ27" s="2472"/>
      <c r="AK27" s="2472"/>
      <c r="AL27" s="2472"/>
      <c r="AM27" s="2472"/>
      <c r="AN27" s="2472"/>
      <c r="AO27" s="2473"/>
      <c r="AP27" s="879"/>
      <c r="AQ27" s="855"/>
      <c r="AR27" s="860"/>
      <c r="AS27" s="2559"/>
      <c r="AT27" s="2559"/>
      <c r="AU27" s="2559"/>
      <c r="AV27" s="2559"/>
      <c r="AW27" s="2559"/>
      <c r="AX27" s="861"/>
      <c r="AY27" s="855"/>
      <c r="AZ27" s="2559"/>
      <c r="BA27" s="2559"/>
      <c r="BB27" s="2559"/>
      <c r="BC27" s="2559"/>
      <c r="BD27" s="861"/>
      <c r="BE27" s="2573" t="s">
        <v>1364</v>
      </c>
      <c r="BF27" s="2573"/>
      <c r="BG27" s="2573"/>
      <c r="BH27" s="2573"/>
      <c r="BI27" s="2573"/>
      <c r="BJ27" s="2573"/>
      <c r="BK27" s="2573"/>
      <c r="BL27" s="2573"/>
      <c r="BM27" s="2573"/>
      <c r="BN27" s="2573"/>
      <c r="BO27" s="2575" t="s">
        <v>1364</v>
      </c>
      <c r="BP27" s="2575"/>
      <c r="BQ27" s="2575"/>
      <c r="BR27" s="2575"/>
      <c r="BS27" s="2575"/>
      <c r="BT27" s="2575"/>
      <c r="BU27" s="2575"/>
      <c r="BV27" s="2575"/>
      <c r="BW27" s="2575"/>
      <c r="BX27" s="2573" t="s">
        <v>1364</v>
      </c>
      <c r="BY27" s="2573"/>
      <c r="BZ27" s="2573"/>
      <c r="CA27" s="2573"/>
      <c r="CB27" s="2573"/>
      <c r="CC27" s="2573"/>
      <c r="CD27" s="2573"/>
      <c r="CE27" s="2573"/>
      <c r="CF27" s="2576"/>
      <c r="CG27" s="855"/>
      <c r="CH27" s="855"/>
    </row>
    <row r="28" spans="1:86" ht="13.5" customHeight="1">
      <c r="A28" s="855"/>
      <c r="B28" s="868"/>
      <c r="C28" s="866"/>
      <c r="D28" s="866"/>
      <c r="E28" s="866"/>
      <c r="F28" s="866"/>
      <c r="G28" s="866"/>
      <c r="H28" s="855"/>
      <c r="I28" s="855"/>
      <c r="J28" s="855"/>
      <c r="K28" s="855"/>
      <c r="L28" s="855"/>
      <c r="M28" s="855"/>
      <c r="N28" s="855"/>
      <c r="O28" s="855"/>
      <c r="P28" s="855"/>
      <c r="Q28" s="855"/>
      <c r="R28" s="855"/>
      <c r="S28" s="855"/>
      <c r="T28" s="855"/>
      <c r="U28" s="855"/>
      <c r="V28" s="855"/>
      <c r="W28" s="855"/>
      <c r="X28" s="866"/>
      <c r="Y28" s="866"/>
      <c r="Z28" s="866"/>
      <c r="AA28" s="866"/>
      <c r="AB28" s="855"/>
      <c r="AC28" s="872"/>
      <c r="AD28" s="872"/>
      <c r="AE28" s="872"/>
      <c r="AF28" s="872"/>
      <c r="AG28" s="872"/>
      <c r="AH28" s="872"/>
      <c r="AI28" s="872"/>
      <c r="AJ28" s="872"/>
      <c r="AK28" s="872"/>
      <c r="AL28" s="872"/>
      <c r="AM28" s="872"/>
      <c r="AN28" s="872"/>
      <c r="AO28" s="872"/>
      <c r="AP28" s="879"/>
      <c r="AQ28" s="855"/>
      <c r="AR28" s="860"/>
      <c r="AS28" s="2559"/>
      <c r="AT28" s="2559"/>
      <c r="AU28" s="2559"/>
      <c r="AV28" s="2559"/>
      <c r="AW28" s="2559"/>
      <c r="AX28" s="861"/>
      <c r="AY28" s="855"/>
      <c r="AZ28" s="2559"/>
      <c r="BA28" s="2559"/>
      <c r="BB28" s="2559"/>
      <c r="BC28" s="2559"/>
      <c r="BD28" s="861"/>
      <c r="BE28" s="2574"/>
      <c r="BF28" s="2574"/>
      <c r="BG28" s="2574"/>
      <c r="BH28" s="2574"/>
      <c r="BI28" s="2574"/>
      <c r="BJ28" s="2574"/>
      <c r="BK28" s="2574"/>
      <c r="BL28" s="2574"/>
      <c r="BM28" s="2574"/>
      <c r="BN28" s="2574"/>
      <c r="BO28" s="2575"/>
      <c r="BP28" s="2575"/>
      <c r="BQ28" s="2575"/>
      <c r="BR28" s="2575"/>
      <c r="BS28" s="2575"/>
      <c r="BT28" s="2575"/>
      <c r="BU28" s="2575"/>
      <c r="BV28" s="2575"/>
      <c r="BW28" s="2575"/>
      <c r="BX28" s="2574"/>
      <c r="BY28" s="2574"/>
      <c r="BZ28" s="2574"/>
      <c r="CA28" s="2574"/>
      <c r="CB28" s="2574"/>
      <c r="CC28" s="2574"/>
      <c r="CD28" s="2574"/>
      <c r="CE28" s="2574"/>
      <c r="CF28" s="2577"/>
      <c r="CG28" s="855"/>
      <c r="CH28" s="855"/>
    </row>
    <row r="29" spans="1:86" ht="13.5" customHeight="1">
      <c r="A29" s="858"/>
      <c r="B29" s="2476" t="s">
        <v>1349</v>
      </c>
      <c r="C29" s="2476"/>
      <c r="D29" s="2476"/>
      <c r="E29" s="2476"/>
      <c r="F29" s="2476"/>
      <c r="G29" s="859"/>
      <c r="H29" s="2479" t="s">
        <v>1350</v>
      </c>
      <c r="I29" s="2480"/>
      <c r="J29" s="2480"/>
      <c r="K29" s="2480"/>
      <c r="L29" s="2480"/>
      <c r="M29" s="2480"/>
      <c r="N29" s="2480"/>
      <c r="O29" s="2480"/>
      <c r="P29" s="2480"/>
      <c r="Q29" s="2481"/>
      <c r="R29" s="2479" t="s">
        <v>1351</v>
      </c>
      <c r="S29" s="2480"/>
      <c r="T29" s="2480"/>
      <c r="U29" s="2480"/>
      <c r="V29" s="2480"/>
      <c r="W29" s="2480"/>
      <c r="X29" s="2480"/>
      <c r="Y29" s="2480"/>
      <c r="Z29" s="2480"/>
      <c r="AA29" s="2480"/>
      <c r="AB29" s="2480"/>
      <c r="AC29" s="2480"/>
      <c r="AD29" s="2480"/>
      <c r="AE29" s="2481"/>
      <c r="AF29" s="2479" t="s">
        <v>1352</v>
      </c>
      <c r="AG29" s="2480"/>
      <c r="AH29" s="2480"/>
      <c r="AI29" s="2480"/>
      <c r="AJ29" s="2480"/>
      <c r="AK29" s="2480"/>
      <c r="AL29" s="2480"/>
      <c r="AM29" s="2480"/>
      <c r="AN29" s="2480"/>
      <c r="AO29" s="2481"/>
      <c r="AP29" s="872"/>
      <c r="AQ29" s="855"/>
      <c r="AR29" s="860"/>
      <c r="AS29" s="2559"/>
      <c r="AT29" s="2559"/>
      <c r="AU29" s="2559"/>
      <c r="AV29" s="2559"/>
      <c r="AW29" s="2559"/>
      <c r="AX29" s="861"/>
      <c r="AY29" s="2561" t="s">
        <v>1365</v>
      </c>
      <c r="AZ29" s="2562"/>
      <c r="BA29" s="2562"/>
      <c r="BB29" s="2562"/>
      <c r="BC29" s="2562"/>
      <c r="BD29" s="2563"/>
      <c r="BE29" s="2479" t="s">
        <v>1366</v>
      </c>
      <c r="BF29" s="2480"/>
      <c r="BG29" s="2480"/>
      <c r="BH29" s="2480"/>
      <c r="BI29" s="2480"/>
      <c r="BJ29" s="2480"/>
      <c r="BK29" s="2480"/>
      <c r="BL29" s="2479" t="s">
        <v>1201</v>
      </c>
      <c r="BM29" s="2480"/>
      <c r="BN29" s="2480"/>
      <c r="BO29" s="2480"/>
      <c r="BP29" s="2480"/>
      <c r="BQ29" s="2480"/>
      <c r="BR29" s="2480"/>
      <c r="BS29" s="2481"/>
      <c r="BT29" s="2479" t="s">
        <v>1363</v>
      </c>
      <c r="BU29" s="2480"/>
      <c r="BV29" s="2480"/>
      <c r="BW29" s="2480"/>
      <c r="BX29" s="2480"/>
      <c r="BY29" s="2480"/>
      <c r="BZ29" s="2481"/>
      <c r="CA29" s="2479" t="s">
        <v>1214</v>
      </c>
      <c r="CB29" s="2480"/>
      <c r="CC29" s="2480"/>
      <c r="CD29" s="2480"/>
      <c r="CE29" s="2480"/>
      <c r="CF29" s="2481"/>
      <c r="CG29" s="855"/>
      <c r="CH29" s="855"/>
    </row>
    <row r="30" spans="1:86" ht="13.5" customHeight="1">
      <c r="A30" s="860"/>
      <c r="B30" s="2477"/>
      <c r="C30" s="2477"/>
      <c r="D30" s="2477"/>
      <c r="E30" s="2477"/>
      <c r="F30" s="2477"/>
      <c r="G30" s="861"/>
      <c r="H30" s="2482"/>
      <c r="I30" s="2483"/>
      <c r="J30" s="2483"/>
      <c r="K30" s="2483"/>
      <c r="L30" s="2483"/>
      <c r="M30" s="2483"/>
      <c r="N30" s="2483"/>
      <c r="O30" s="2483"/>
      <c r="P30" s="2483"/>
      <c r="Q30" s="2484"/>
      <c r="R30" s="2482"/>
      <c r="S30" s="2483"/>
      <c r="T30" s="2483"/>
      <c r="U30" s="2483"/>
      <c r="V30" s="2483"/>
      <c r="W30" s="2483"/>
      <c r="X30" s="2483"/>
      <c r="Y30" s="2483"/>
      <c r="Z30" s="2483"/>
      <c r="AA30" s="2483"/>
      <c r="AB30" s="2483"/>
      <c r="AC30" s="2483"/>
      <c r="AD30" s="2483"/>
      <c r="AE30" s="2484"/>
      <c r="AF30" s="2482"/>
      <c r="AG30" s="2483"/>
      <c r="AH30" s="2483"/>
      <c r="AI30" s="2483"/>
      <c r="AJ30" s="2483"/>
      <c r="AK30" s="2483"/>
      <c r="AL30" s="2483"/>
      <c r="AM30" s="2483"/>
      <c r="AN30" s="2483"/>
      <c r="AO30" s="2484"/>
      <c r="AP30" s="880"/>
      <c r="AQ30" s="855"/>
      <c r="AR30" s="860"/>
      <c r="AS30" s="2559"/>
      <c r="AT30" s="2559"/>
      <c r="AU30" s="2559"/>
      <c r="AV30" s="2559"/>
      <c r="AW30" s="2559"/>
      <c r="AX30" s="861"/>
      <c r="AY30" s="2564"/>
      <c r="AZ30" s="2565"/>
      <c r="BA30" s="2565"/>
      <c r="BB30" s="2565"/>
      <c r="BC30" s="2565"/>
      <c r="BD30" s="2566"/>
      <c r="BE30" s="2482"/>
      <c r="BF30" s="2483"/>
      <c r="BG30" s="2483"/>
      <c r="BH30" s="2483"/>
      <c r="BI30" s="2483"/>
      <c r="BJ30" s="2483"/>
      <c r="BK30" s="2483"/>
      <c r="BL30" s="2482"/>
      <c r="BM30" s="2483"/>
      <c r="BN30" s="2483"/>
      <c r="BO30" s="2483"/>
      <c r="BP30" s="2483"/>
      <c r="BQ30" s="2483"/>
      <c r="BR30" s="2483"/>
      <c r="BS30" s="2484"/>
      <c r="BT30" s="2482"/>
      <c r="BU30" s="2483"/>
      <c r="BV30" s="2483"/>
      <c r="BW30" s="2483"/>
      <c r="BX30" s="2483"/>
      <c r="BY30" s="2483"/>
      <c r="BZ30" s="2484"/>
      <c r="CA30" s="2482"/>
      <c r="CB30" s="2483"/>
      <c r="CC30" s="2483"/>
      <c r="CD30" s="2483"/>
      <c r="CE30" s="2483"/>
      <c r="CF30" s="2484"/>
      <c r="CG30" s="855"/>
      <c r="CH30" s="855"/>
    </row>
    <row r="31" spans="1:86" ht="13.5" customHeight="1">
      <c r="A31" s="860"/>
      <c r="B31" s="2477"/>
      <c r="C31" s="2477"/>
      <c r="D31" s="2477"/>
      <c r="E31" s="2477"/>
      <c r="F31" s="2477"/>
      <c r="G31" s="861"/>
      <c r="H31" s="2485" t="s">
        <v>1354</v>
      </c>
      <c r="I31" s="2486"/>
      <c r="J31" s="2486"/>
      <c r="K31" s="2486"/>
      <c r="L31" s="2486"/>
      <c r="M31" s="2486"/>
      <c r="N31" s="2486"/>
      <c r="O31" s="2486"/>
      <c r="P31" s="2486"/>
      <c r="Q31" s="2487"/>
      <c r="R31" s="2493" t="s">
        <v>1355</v>
      </c>
      <c r="S31" s="2494"/>
      <c r="T31" s="2494"/>
      <c r="U31" s="2494"/>
      <c r="V31" s="2494"/>
      <c r="W31" s="2495" t="s">
        <v>1356</v>
      </c>
      <c r="X31" s="2496"/>
      <c r="Y31" s="2496"/>
      <c r="Z31" s="2496"/>
      <c r="AA31" s="2496"/>
      <c r="AB31" s="2496"/>
      <c r="AC31" s="2496"/>
      <c r="AD31" s="2496"/>
      <c r="AE31" s="2497"/>
      <c r="AF31" s="2485" t="s">
        <v>1357</v>
      </c>
      <c r="AG31" s="2500"/>
      <c r="AH31" s="2500"/>
      <c r="AI31" s="2500"/>
      <c r="AJ31" s="2500"/>
      <c r="AK31" s="2500"/>
      <c r="AL31" s="2500"/>
      <c r="AM31" s="2500"/>
      <c r="AN31" s="2500"/>
      <c r="AO31" s="2501"/>
      <c r="AP31" s="880"/>
      <c r="AQ31" s="855"/>
      <c r="AR31" s="860"/>
      <c r="AS31" s="2559"/>
      <c r="AT31" s="2559"/>
      <c r="AU31" s="2559"/>
      <c r="AV31" s="2559"/>
      <c r="AW31" s="2559"/>
      <c r="AX31" s="861"/>
      <c r="AY31" s="2564"/>
      <c r="AZ31" s="2565"/>
      <c r="BA31" s="2565"/>
      <c r="BB31" s="2565"/>
      <c r="BC31" s="2565"/>
      <c r="BD31" s="2566"/>
      <c r="BE31" s="2465"/>
      <c r="BF31" s="2466"/>
      <c r="BG31" s="2466"/>
      <c r="BH31" s="2466"/>
      <c r="BI31" s="2466"/>
      <c r="BJ31" s="2466"/>
      <c r="BK31" s="2466"/>
      <c r="BL31" s="2465"/>
      <c r="BM31" s="2466"/>
      <c r="BN31" s="2466"/>
      <c r="BO31" s="2466"/>
      <c r="BP31" s="2466"/>
      <c r="BQ31" s="2466"/>
      <c r="BR31" s="2466"/>
      <c r="BS31" s="2467"/>
      <c r="BT31" s="2465"/>
      <c r="BU31" s="2466"/>
      <c r="BV31" s="2466"/>
      <c r="BW31" s="2466"/>
      <c r="BX31" s="2466"/>
      <c r="BY31" s="2466"/>
      <c r="BZ31" s="2467"/>
      <c r="CA31" s="2465"/>
      <c r="CB31" s="2466"/>
      <c r="CC31" s="2466"/>
      <c r="CD31" s="2466"/>
      <c r="CE31" s="2466"/>
      <c r="CF31" s="2467"/>
      <c r="CG31" s="855"/>
      <c r="CH31" s="855"/>
    </row>
    <row r="32" spans="1:86" ht="13.5" customHeight="1">
      <c r="A32" s="860"/>
      <c r="B32" s="2477"/>
      <c r="C32" s="2477"/>
      <c r="D32" s="2477"/>
      <c r="E32" s="2477"/>
      <c r="F32" s="2477"/>
      <c r="G32" s="861"/>
      <c r="H32" s="2488"/>
      <c r="I32" s="2489"/>
      <c r="J32" s="2489"/>
      <c r="K32" s="2489"/>
      <c r="L32" s="2489"/>
      <c r="M32" s="2489"/>
      <c r="N32" s="2489"/>
      <c r="O32" s="2489"/>
      <c r="P32" s="2489"/>
      <c r="Q32" s="2490"/>
      <c r="R32" s="2508" t="s">
        <v>1358</v>
      </c>
      <c r="S32" s="2509"/>
      <c r="T32" s="2509"/>
      <c r="U32" s="2509"/>
      <c r="V32" s="2509"/>
      <c r="W32" s="2498"/>
      <c r="X32" s="2498"/>
      <c r="Y32" s="2498"/>
      <c r="Z32" s="2498"/>
      <c r="AA32" s="2498"/>
      <c r="AB32" s="2498"/>
      <c r="AC32" s="2498"/>
      <c r="AD32" s="2498"/>
      <c r="AE32" s="2499"/>
      <c r="AF32" s="2502"/>
      <c r="AG32" s="2503"/>
      <c r="AH32" s="2503"/>
      <c r="AI32" s="2503"/>
      <c r="AJ32" s="2503"/>
      <c r="AK32" s="2503"/>
      <c r="AL32" s="2503"/>
      <c r="AM32" s="2503"/>
      <c r="AN32" s="2503"/>
      <c r="AO32" s="2504"/>
      <c r="AP32" s="855"/>
      <c r="AQ32" s="855"/>
      <c r="AR32" s="862"/>
      <c r="AS32" s="2560"/>
      <c r="AT32" s="2560"/>
      <c r="AU32" s="2560"/>
      <c r="AV32" s="2560"/>
      <c r="AW32" s="2560"/>
      <c r="AX32" s="863"/>
      <c r="AY32" s="2567"/>
      <c r="AZ32" s="2568"/>
      <c r="BA32" s="2568"/>
      <c r="BB32" s="2568"/>
      <c r="BC32" s="2568"/>
      <c r="BD32" s="2569"/>
      <c r="BE32" s="2471"/>
      <c r="BF32" s="2472"/>
      <c r="BG32" s="2472"/>
      <c r="BH32" s="2472"/>
      <c r="BI32" s="2472"/>
      <c r="BJ32" s="2472"/>
      <c r="BK32" s="2472"/>
      <c r="BL32" s="2471"/>
      <c r="BM32" s="2472"/>
      <c r="BN32" s="2472"/>
      <c r="BO32" s="2472"/>
      <c r="BP32" s="2472"/>
      <c r="BQ32" s="2472"/>
      <c r="BR32" s="2472"/>
      <c r="BS32" s="2473"/>
      <c r="BT32" s="2471"/>
      <c r="BU32" s="2472"/>
      <c r="BV32" s="2472"/>
      <c r="BW32" s="2472"/>
      <c r="BX32" s="2472"/>
      <c r="BY32" s="2472"/>
      <c r="BZ32" s="2473"/>
      <c r="CA32" s="2471"/>
      <c r="CB32" s="2472"/>
      <c r="CC32" s="2472"/>
      <c r="CD32" s="2472"/>
      <c r="CE32" s="2472"/>
      <c r="CF32" s="2473"/>
      <c r="CG32" s="855"/>
      <c r="CH32" s="855"/>
    </row>
    <row r="33" spans="1:86" ht="13.5" customHeight="1">
      <c r="A33" s="860"/>
      <c r="B33" s="2477"/>
      <c r="C33" s="2477"/>
      <c r="D33" s="2477"/>
      <c r="E33" s="2477"/>
      <c r="F33" s="2477"/>
      <c r="G33" s="861"/>
      <c r="H33" s="2485" t="s">
        <v>1354</v>
      </c>
      <c r="I33" s="2486"/>
      <c r="J33" s="2486"/>
      <c r="K33" s="2486"/>
      <c r="L33" s="2486"/>
      <c r="M33" s="2486"/>
      <c r="N33" s="2486"/>
      <c r="O33" s="2486"/>
      <c r="P33" s="2486"/>
      <c r="Q33" s="2487"/>
      <c r="R33" s="2493" t="s">
        <v>1355</v>
      </c>
      <c r="S33" s="2494"/>
      <c r="T33" s="2494"/>
      <c r="U33" s="2494"/>
      <c r="V33" s="2494"/>
      <c r="W33" s="2495" t="s">
        <v>1356</v>
      </c>
      <c r="X33" s="2496"/>
      <c r="Y33" s="2496"/>
      <c r="Z33" s="2496"/>
      <c r="AA33" s="2496"/>
      <c r="AB33" s="2496"/>
      <c r="AC33" s="2496"/>
      <c r="AD33" s="2496"/>
      <c r="AE33" s="2497"/>
      <c r="AF33" s="2485" t="s">
        <v>1357</v>
      </c>
      <c r="AG33" s="2500"/>
      <c r="AH33" s="2500"/>
      <c r="AI33" s="2500"/>
      <c r="AJ33" s="2500"/>
      <c r="AK33" s="2500"/>
      <c r="AL33" s="2500"/>
      <c r="AM33" s="2500"/>
      <c r="AN33" s="2500"/>
      <c r="AO33" s="2501"/>
      <c r="AP33" s="855"/>
      <c r="AQ33" s="855"/>
      <c r="CG33" s="855"/>
      <c r="CH33" s="855"/>
    </row>
    <row r="34" spans="1:86" ht="13.5" customHeight="1">
      <c r="A34" s="862"/>
      <c r="B34" s="2478"/>
      <c r="C34" s="2478"/>
      <c r="D34" s="2478"/>
      <c r="E34" s="2478"/>
      <c r="F34" s="2478"/>
      <c r="G34" s="863"/>
      <c r="H34" s="2488"/>
      <c r="I34" s="2489"/>
      <c r="J34" s="2489"/>
      <c r="K34" s="2489"/>
      <c r="L34" s="2489"/>
      <c r="M34" s="2489"/>
      <c r="N34" s="2489"/>
      <c r="O34" s="2489"/>
      <c r="P34" s="2489"/>
      <c r="Q34" s="2490"/>
      <c r="R34" s="2508" t="s">
        <v>1358</v>
      </c>
      <c r="S34" s="2509"/>
      <c r="T34" s="2509"/>
      <c r="U34" s="2509"/>
      <c r="V34" s="2509"/>
      <c r="W34" s="2498"/>
      <c r="X34" s="2498"/>
      <c r="Y34" s="2498"/>
      <c r="Z34" s="2498"/>
      <c r="AA34" s="2498"/>
      <c r="AB34" s="2498"/>
      <c r="AC34" s="2498"/>
      <c r="AD34" s="2498"/>
      <c r="AE34" s="2499"/>
      <c r="AF34" s="2502"/>
      <c r="AG34" s="2503"/>
      <c r="AH34" s="2503"/>
      <c r="AI34" s="2503"/>
      <c r="AJ34" s="2503"/>
      <c r="AK34" s="2503"/>
      <c r="AL34" s="2503"/>
      <c r="AM34" s="2503"/>
      <c r="AN34" s="2503"/>
      <c r="AO34" s="2504"/>
      <c r="AP34" s="855"/>
      <c r="AQ34" s="855"/>
      <c r="AR34" s="2578" t="s">
        <v>1367</v>
      </c>
      <c r="AS34" s="2579"/>
      <c r="AT34" s="2579"/>
      <c r="AU34" s="2579"/>
      <c r="AV34" s="2579"/>
      <c r="AW34" s="2579"/>
      <c r="AX34" s="2579"/>
      <c r="AY34" s="2579"/>
      <c r="AZ34" s="2580"/>
      <c r="BA34" s="2465"/>
      <c r="BB34" s="2466"/>
      <c r="BC34" s="2466"/>
      <c r="BD34" s="2466"/>
      <c r="BE34" s="2466"/>
      <c r="BF34" s="2466"/>
      <c r="BG34" s="2466"/>
      <c r="BH34" s="2466"/>
      <c r="BI34" s="2466"/>
      <c r="BJ34" s="2466"/>
      <c r="BK34" s="2467"/>
      <c r="BL34" s="855"/>
      <c r="BM34" s="2578" t="s">
        <v>1368</v>
      </c>
      <c r="BN34" s="2579"/>
      <c r="BO34" s="2579"/>
      <c r="BP34" s="2579"/>
      <c r="BQ34" s="2579"/>
      <c r="BR34" s="2579"/>
      <c r="BS34" s="2579"/>
      <c r="BT34" s="2579"/>
      <c r="BU34" s="2580"/>
      <c r="BV34" s="2465"/>
      <c r="BW34" s="2466"/>
      <c r="BX34" s="2466"/>
      <c r="BY34" s="2466"/>
      <c r="BZ34" s="2466"/>
      <c r="CA34" s="2466"/>
      <c r="CB34" s="2466"/>
      <c r="CC34" s="2466"/>
      <c r="CD34" s="2466"/>
      <c r="CE34" s="2466"/>
      <c r="CF34" s="2467"/>
      <c r="CG34" s="855"/>
      <c r="CH34" s="855"/>
    </row>
    <row r="35" spans="1:86" ht="13.5" customHeight="1">
      <c r="A35" s="885"/>
      <c r="B35" s="886"/>
      <c r="C35" s="886"/>
      <c r="D35" s="886"/>
      <c r="E35" s="886"/>
      <c r="F35" s="886"/>
      <c r="G35" s="885"/>
      <c r="H35" s="885"/>
      <c r="I35" s="885"/>
      <c r="J35" s="885"/>
      <c r="K35" s="885"/>
      <c r="L35" s="885"/>
      <c r="M35" s="885"/>
      <c r="N35" s="885"/>
      <c r="O35" s="885"/>
      <c r="P35" s="885"/>
      <c r="Q35" s="885"/>
      <c r="R35" s="885"/>
      <c r="S35" s="885"/>
      <c r="T35" s="885"/>
      <c r="U35" s="885"/>
      <c r="V35" s="885"/>
      <c r="W35" s="885"/>
      <c r="X35" s="885"/>
      <c r="Y35" s="885"/>
      <c r="Z35" s="885"/>
      <c r="AA35" s="885"/>
      <c r="AB35" s="885"/>
      <c r="AC35" s="885"/>
      <c r="AD35" s="885"/>
      <c r="AE35" s="885"/>
      <c r="AF35" s="885"/>
      <c r="AG35" s="885"/>
      <c r="AH35" s="885"/>
      <c r="AI35" s="885"/>
      <c r="AJ35" s="885"/>
      <c r="AK35" s="885"/>
      <c r="AL35" s="885"/>
      <c r="AM35" s="885"/>
      <c r="AN35" s="885"/>
      <c r="AO35" s="885"/>
      <c r="AP35" s="855"/>
      <c r="AQ35" s="855"/>
      <c r="AR35" s="2589"/>
      <c r="AS35" s="2590"/>
      <c r="AT35" s="2590"/>
      <c r="AU35" s="2590"/>
      <c r="AV35" s="2590"/>
      <c r="AW35" s="2590"/>
      <c r="AX35" s="2590"/>
      <c r="AY35" s="2590"/>
      <c r="AZ35" s="2591"/>
      <c r="BA35" s="2468"/>
      <c r="BB35" s="2469"/>
      <c r="BC35" s="2469"/>
      <c r="BD35" s="2469"/>
      <c r="BE35" s="2469"/>
      <c r="BF35" s="2469"/>
      <c r="BG35" s="2469"/>
      <c r="BH35" s="2469"/>
      <c r="BI35" s="2469"/>
      <c r="BJ35" s="2469"/>
      <c r="BK35" s="2470"/>
      <c r="BL35" s="855"/>
      <c r="BM35" s="2589"/>
      <c r="BN35" s="2590"/>
      <c r="BO35" s="2590"/>
      <c r="BP35" s="2590"/>
      <c r="BQ35" s="2590"/>
      <c r="BR35" s="2590"/>
      <c r="BS35" s="2590"/>
      <c r="BT35" s="2590"/>
      <c r="BU35" s="2591"/>
      <c r="BV35" s="2468"/>
      <c r="BW35" s="2469"/>
      <c r="BX35" s="2469"/>
      <c r="BY35" s="2469"/>
      <c r="BZ35" s="2469"/>
      <c r="CA35" s="2469"/>
      <c r="CB35" s="2469"/>
      <c r="CC35" s="2469"/>
      <c r="CD35" s="2469"/>
      <c r="CE35" s="2469"/>
      <c r="CF35" s="2470"/>
      <c r="CG35" s="855"/>
      <c r="CH35" s="855"/>
    </row>
    <row r="36" spans="1:86" ht="13.5" customHeight="1">
      <c r="A36" s="858"/>
      <c r="B36" s="2558" t="s">
        <v>1360</v>
      </c>
      <c r="C36" s="2558"/>
      <c r="D36" s="2558"/>
      <c r="E36" s="2558"/>
      <c r="F36" s="2558"/>
      <c r="G36" s="859"/>
      <c r="H36" s="876" t="s">
        <v>1361</v>
      </c>
      <c r="I36" s="2558" t="s">
        <v>1362</v>
      </c>
      <c r="J36" s="2558"/>
      <c r="K36" s="2558"/>
      <c r="L36" s="2558"/>
      <c r="M36" s="877"/>
      <c r="N36" s="2558" t="s">
        <v>1201</v>
      </c>
      <c r="O36" s="2558"/>
      <c r="P36" s="2558"/>
      <c r="Q36" s="2558"/>
      <c r="R36" s="2558"/>
      <c r="S36" s="2558"/>
      <c r="T36" s="2558"/>
      <c r="U36" s="2558"/>
      <c r="V36" s="2558"/>
      <c r="W36" s="2558"/>
      <c r="X36" s="2570" t="s">
        <v>1363</v>
      </c>
      <c r="Y36" s="2570"/>
      <c r="Z36" s="2570"/>
      <c r="AA36" s="2570"/>
      <c r="AB36" s="2570"/>
      <c r="AC36" s="2570"/>
      <c r="AD36" s="2570"/>
      <c r="AE36" s="2570"/>
      <c r="AF36" s="2570"/>
      <c r="AG36" s="2558" t="s">
        <v>1214</v>
      </c>
      <c r="AH36" s="2558"/>
      <c r="AI36" s="2558"/>
      <c r="AJ36" s="2558"/>
      <c r="AK36" s="2558"/>
      <c r="AL36" s="2558"/>
      <c r="AM36" s="2558"/>
      <c r="AN36" s="2558"/>
      <c r="AO36" s="2571"/>
      <c r="AP36" s="855"/>
      <c r="AQ36" s="855"/>
      <c r="AR36" s="860"/>
      <c r="AS36" s="855"/>
      <c r="AT36" s="2561" t="s">
        <v>1369</v>
      </c>
      <c r="AU36" s="2558"/>
      <c r="AV36" s="2558"/>
      <c r="AW36" s="2558"/>
      <c r="AX36" s="2558"/>
      <c r="AY36" s="2558"/>
      <c r="AZ36" s="2571"/>
      <c r="BA36" s="2465"/>
      <c r="BB36" s="2466"/>
      <c r="BC36" s="2466"/>
      <c r="BD36" s="2466"/>
      <c r="BE36" s="2466"/>
      <c r="BF36" s="2466"/>
      <c r="BG36" s="2466"/>
      <c r="BH36" s="2466"/>
      <c r="BI36" s="2466"/>
      <c r="BJ36" s="2466"/>
      <c r="BK36" s="2467"/>
      <c r="BL36" s="855"/>
      <c r="BM36" s="2578" t="s">
        <v>1370</v>
      </c>
      <c r="BN36" s="2579"/>
      <c r="BO36" s="2579"/>
      <c r="BP36" s="2579"/>
      <c r="BQ36" s="2579"/>
      <c r="BR36" s="2579"/>
      <c r="BS36" s="2579"/>
      <c r="BT36" s="2579"/>
      <c r="BU36" s="2580"/>
      <c r="BV36" s="2465"/>
      <c r="BW36" s="2466"/>
      <c r="BX36" s="2466"/>
      <c r="BY36" s="2466"/>
      <c r="BZ36" s="2466"/>
      <c r="CA36" s="2466"/>
      <c r="CB36" s="2466"/>
      <c r="CC36" s="2466"/>
      <c r="CD36" s="2466"/>
      <c r="CE36" s="2466"/>
      <c r="CF36" s="2467"/>
      <c r="CG36" s="855"/>
      <c r="CH36" s="855"/>
    </row>
    <row r="37" spans="1:86" ht="13.5" customHeight="1">
      <c r="A37" s="860"/>
      <c r="B37" s="2559"/>
      <c r="C37" s="2559"/>
      <c r="D37" s="2559"/>
      <c r="E37" s="2559"/>
      <c r="F37" s="2559"/>
      <c r="G37" s="861"/>
      <c r="H37" s="880"/>
      <c r="I37" s="2559"/>
      <c r="J37" s="2559"/>
      <c r="K37" s="2559"/>
      <c r="L37" s="2559"/>
      <c r="M37" s="881"/>
      <c r="N37" s="2560"/>
      <c r="O37" s="2560"/>
      <c r="P37" s="2560"/>
      <c r="Q37" s="2560"/>
      <c r="R37" s="2560"/>
      <c r="S37" s="2560"/>
      <c r="T37" s="2560"/>
      <c r="U37" s="2560"/>
      <c r="V37" s="2560"/>
      <c r="W37" s="2560"/>
      <c r="X37" s="2570"/>
      <c r="Y37" s="2570"/>
      <c r="Z37" s="2570"/>
      <c r="AA37" s="2570"/>
      <c r="AB37" s="2570"/>
      <c r="AC37" s="2570"/>
      <c r="AD37" s="2570"/>
      <c r="AE37" s="2570"/>
      <c r="AF37" s="2570"/>
      <c r="AG37" s="2560"/>
      <c r="AH37" s="2560"/>
      <c r="AI37" s="2560"/>
      <c r="AJ37" s="2560"/>
      <c r="AK37" s="2560"/>
      <c r="AL37" s="2560"/>
      <c r="AM37" s="2560"/>
      <c r="AN37" s="2560"/>
      <c r="AO37" s="2572"/>
      <c r="AP37" s="855"/>
      <c r="AQ37" s="855"/>
      <c r="AR37" s="860"/>
      <c r="AS37" s="855"/>
      <c r="AT37" s="2592"/>
      <c r="AU37" s="2559"/>
      <c r="AV37" s="2559"/>
      <c r="AW37" s="2559"/>
      <c r="AX37" s="2559"/>
      <c r="AY37" s="2559"/>
      <c r="AZ37" s="2593"/>
      <c r="BA37" s="2468"/>
      <c r="BB37" s="2469"/>
      <c r="BC37" s="2469"/>
      <c r="BD37" s="2469"/>
      <c r="BE37" s="2469"/>
      <c r="BF37" s="2469"/>
      <c r="BG37" s="2469"/>
      <c r="BH37" s="2469"/>
      <c r="BI37" s="2469"/>
      <c r="BJ37" s="2469"/>
      <c r="BK37" s="2470"/>
      <c r="BL37" s="855"/>
      <c r="BM37" s="2589"/>
      <c r="BN37" s="2590"/>
      <c r="BO37" s="2590"/>
      <c r="BP37" s="2590"/>
      <c r="BQ37" s="2590"/>
      <c r="BR37" s="2590"/>
      <c r="BS37" s="2590"/>
      <c r="BT37" s="2590"/>
      <c r="BU37" s="2591"/>
      <c r="BV37" s="2468"/>
      <c r="BW37" s="2469"/>
      <c r="BX37" s="2469"/>
      <c r="BY37" s="2469"/>
      <c r="BZ37" s="2469"/>
      <c r="CA37" s="2469"/>
      <c r="CB37" s="2469"/>
      <c r="CC37" s="2469"/>
      <c r="CD37" s="2469"/>
      <c r="CE37" s="2469"/>
      <c r="CF37" s="2470"/>
      <c r="CG37" s="855"/>
      <c r="CH37" s="855"/>
    </row>
    <row r="38" spans="1:86" ht="13.5" customHeight="1">
      <c r="A38" s="860"/>
      <c r="B38" s="2559"/>
      <c r="C38" s="2559"/>
      <c r="D38" s="2559"/>
      <c r="E38" s="2559"/>
      <c r="F38" s="2559"/>
      <c r="G38" s="861"/>
      <c r="H38" s="855"/>
      <c r="I38" s="2559"/>
      <c r="J38" s="2559"/>
      <c r="K38" s="2559"/>
      <c r="L38" s="2559"/>
      <c r="M38" s="861"/>
      <c r="N38" s="2573" t="s">
        <v>1364</v>
      </c>
      <c r="O38" s="2573"/>
      <c r="P38" s="2573"/>
      <c r="Q38" s="2573"/>
      <c r="R38" s="2573"/>
      <c r="S38" s="2573"/>
      <c r="T38" s="2573"/>
      <c r="U38" s="2573"/>
      <c r="V38" s="2573"/>
      <c r="W38" s="2573"/>
      <c r="X38" s="2575" t="s">
        <v>1364</v>
      </c>
      <c r="Y38" s="2575"/>
      <c r="Z38" s="2575"/>
      <c r="AA38" s="2575"/>
      <c r="AB38" s="2575"/>
      <c r="AC38" s="2575"/>
      <c r="AD38" s="2575"/>
      <c r="AE38" s="2575"/>
      <c r="AF38" s="2575"/>
      <c r="AG38" s="2573" t="s">
        <v>1364</v>
      </c>
      <c r="AH38" s="2573"/>
      <c r="AI38" s="2573"/>
      <c r="AJ38" s="2573"/>
      <c r="AK38" s="2573"/>
      <c r="AL38" s="2573"/>
      <c r="AM38" s="2573"/>
      <c r="AN38" s="2573"/>
      <c r="AO38" s="2576"/>
      <c r="AP38" s="855"/>
      <c r="AQ38" s="855"/>
      <c r="AR38" s="2578" t="s">
        <v>1371</v>
      </c>
      <c r="AS38" s="2579"/>
      <c r="AT38" s="2579"/>
      <c r="AU38" s="2579"/>
      <c r="AV38" s="2579"/>
      <c r="AW38" s="2579"/>
      <c r="AX38" s="2579"/>
      <c r="AY38" s="2579"/>
      <c r="AZ38" s="2580"/>
      <c r="BA38" s="2594" t="s">
        <v>1372</v>
      </c>
      <c r="BB38" s="2595"/>
      <c r="BC38" s="2595"/>
      <c r="BD38" s="2595"/>
      <c r="BE38" s="2595"/>
      <c r="BF38" s="2595"/>
      <c r="BG38" s="2595"/>
      <c r="BH38" s="2595"/>
      <c r="BI38" s="2595"/>
      <c r="BJ38" s="2595"/>
      <c r="BK38" s="2596"/>
      <c r="BL38" s="855"/>
      <c r="BM38" s="2578" t="s">
        <v>1373</v>
      </c>
      <c r="BN38" s="2579"/>
      <c r="BO38" s="2579"/>
      <c r="BP38" s="2579"/>
      <c r="BQ38" s="2579"/>
      <c r="BR38" s="2579"/>
      <c r="BS38" s="2579"/>
      <c r="BT38" s="2579"/>
      <c r="BU38" s="2580"/>
      <c r="BV38" s="2465"/>
      <c r="BW38" s="2466"/>
      <c r="BX38" s="2466"/>
      <c r="BY38" s="2466"/>
      <c r="BZ38" s="2466"/>
      <c r="CA38" s="2466"/>
      <c r="CB38" s="2466"/>
      <c r="CC38" s="2466"/>
      <c r="CD38" s="2466"/>
      <c r="CE38" s="2466"/>
      <c r="CF38" s="2467"/>
      <c r="CG38" s="855"/>
      <c r="CH38" s="855"/>
    </row>
    <row r="39" spans="1:86" ht="13.5" customHeight="1">
      <c r="A39" s="860"/>
      <c r="B39" s="2559"/>
      <c r="C39" s="2559"/>
      <c r="D39" s="2559"/>
      <c r="E39" s="2559"/>
      <c r="F39" s="2559"/>
      <c r="G39" s="861"/>
      <c r="H39" s="855"/>
      <c r="I39" s="2559"/>
      <c r="J39" s="2559"/>
      <c r="K39" s="2559"/>
      <c r="L39" s="2559"/>
      <c r="M39" s="861"/>
      <c r="N39" s="2574"/>
      <c r="O39" s="2574"/>
      <c r="P39" s="2574"/>
      <c r="Q39" s="2574"/>
      <c r="R39" s="2574"/>
      <c r="S39" s="2574"/>
      <c r="T39" s="2574"/>
      <c r="U39" s="2574"/>
      <c r="V39" s="2574"/>
      <c r="W39" s="2574"/>
      <c r="X39" s="2575"/>
      <c r="Y39" s="2575"/>
      <c r="Z39" s="2575"/>
      <c r="AA39" s="2575"/>
      <c r="AB39" s="2575"/>
      <c r="AC39" s="2575"/>
      <c r="AD39" s="2575"/>
      <c r="AE39" s="2575"/>
      <c r="AF39" s="2575"/>
      <c r="AG39" s="2574"/>
      <c r="AH39" s="2574"/>
      <c r="AI39" s="2574"/>
      <c r="AJ39" s="2574"/>
      <c r="AK39" s="2574"/>
      <c r="AL39" s="2574"/>
      <c r="AM39" s="2574"/>
      <c r="AN39" s="2574"/>
      <c r="AO39" s="2577"/>
      <c r="AP39" s="855"/>
      <c r="AQ39" s="855"/>
      <c r="AR39" s="2589"/>
      <c r="AS39" s="2590"/>
      <c r="AT39" s="2590"/>
      <c r="AU39" s="2590"/>
      <c r="AV39" s="2590"/>
      <c r="AW39" s="2590"/>
      <c r="AX39" s="2590"/>
      <c r="AY39" s="2590"/>
      <c r="AZ39" s="2591"/>
      <c r="BA39" s="2597"/>
      <c r="BB39" s="2598"/>
      <c r="BC39" s="2598"/>
      <c r="BD39" s="2598"/>
      <c r="BE39" s="2598"/>
      <c r="BF39" s="2598"/>
      <c r="BG39" s="2598"/>
      <c r="BH39" s="2598"/>
      <c r="BI39" s="2598"/>
      <c r="BJ39" s="2598"/>
      <c r="BK39" s="2599"/>
      <c r="BL39" s="855"/>
      <c r="BM39" s="2589"/>
      <c r="BN39" s="2590"/>
      <c r="BO39" s="2590"/>
      <c r="BP39" s="2590"/>
      <c r="BQ39" s="2590"/>
      <c r="BR39" s="2590"/>
      <c r="BS39" s="2590"/>
      <c r="BT39" s="2590"/>
      <c r="BU39" s="2591"/>
      <c r="BV39" s="2468"/>
      <c r="BW39" s="2469"/>
      <c r="BX39" s="2469"/>
      <c r="BY39" s="2469"/>
      <c r="BZ39" s="2469"/>
      <c r="CA39" s="2469"/>
      <c r="CB39" s="2469"/>
      <c r="CC39" s="2469"/>
      <c r="CD39" s="2469"/>
      <c r="CE39" s="2469"/>
      <c r="CF39" s="2470"/>
      <c r="CG39" s="855"/>
      <c r="CH39" s="855"/>
    </row>
    <row r="40" spans="1:86" ht="13.5" customHeight="1">
      <c r="A40" s="860"/>
      <c r="B40" s="2559"/>
      <c r="C40" s="2559"/>
      <c r="D40" s="2559"/>
      <c r="E40" s="2559"/>
      <c r="F40" s="2559"/>
      <c r="G40" s="861"/>
      <c r="H40" s="2561" t="s">
        <v>1365</v>
      </c>
      <c r="I40" s="2562"/>
      <c r="J40" s="2562"/>
      <c r="K40" s="2562"/>
      <c r="L40" s="2562"/>
      <c r="M40" s="2563"/>
      <c r="N40" s="2479" t="s">
        <v>1366</v>
      </c>
      <c r="O40" s="2480"/>
      <c r="P40" s="2480"/>
      <c r="Q40" s="2480"/>
      <c r="R40" s="2480"/>
      <c r="S40" s="2480"/>
      <c r="T40" s="2480"/>
      <c r="U40" s="2479" t="s">
        <v>1201</v>
      </c>
      <c r="V40" s="2480"/>
      <c r="W40" s="2480"/>
      <c r="X40" s="2480"/>
      <c r="Y40" s="2480"/>
      <c r="Z40" s="2480"/>
      <c r="AA40" s="2480"/>
      <c r="AB40" s="2481"/>
      <c r="AC40" s="2479" t="s">
        <v>1363</v>
      </c>
      <c r="AD40" s="2480"/>
      <c r="AE40" s="2480"/>
      <c r="AF40" s="2480"/>
      <c r="AG40" s="2480"/>
      <c r="AH40" s="2480"/>
      <c r="AI40" s="2481"/>
      <c r="AJ40" s="2479" t="s">
        <v>1214</v>
      </c>
      <c r="AK40" s="2480"/>
      <c r="AL40" s="2480"/>
      <c r="AM40" s="2480"/>
      <c r="AN40" s="2480"/>
      <c r="AO40" s="2481"/>
      <c r="AP40" s="855"/>
      <c r="AQ40" s="855"/>
      <c r="AR40" s="860"/>
      <c r="AS40" s="855"/>
      <c r="AT40" s="2578" t="s">
        <v>1374</v>
      </c>
      <c r="AU40" s="2579"/>
      <c r="AV40" s="2579"/>
      <c r="AW40" s="2579"/>
      <c r="AX40" s="2579"/>
      <c r="AY40" s="2579"/>
      <c r="AZ40" s="2580"/>
      <c r="BA40" s="2465"/>
      <c r="BB40" s="2466"/>
      <c r="BC40" s="2466"/>
      <c r="BD40" s="2466"/>
      <c r="BE40" s="2466"/>
      <c r="BF40" s="2466"/>
      <c r="BG40" s="2466"/>
      <c r="BH40" s="2466"/>
      <c r="BI40" s="2466"/>
      <c r="BJ40" s="2466"/>
      <c r="BK40" s="2467"/>
      <c r="BL40" s="855"/>
      <c r="BM40" s="2578" t="s">
        <v>1173</v>
      </c>
      <c r="BN40" s="2579"/>
      <c r="BO40" s="2579"/>
      <c r="BP40" s="2579"/>
      <c r="BQ40" s="2579"/>
      <c r="BR40" s="2579"/>
      <c r="BS40" s="2579"/>
      <c r="BT40" s="2579"/>
      <c r="BU40" s="2580"/>
      <c r="BV40" s="2465"/>
      <c r="BW40" s="2466"/>
      <c r="BX40" s="2466"/>
      <c r="BY40" s="2466"/>
      <c r="BZ40" s="2466"/>
      <c r="CA40" s="2466"/>
      <c r="CB40" s="2466"/>
      <c r="CC40" s="2466"/>
      <c r="CD40" s="2466"/>
      <c r="CE40" s="2466"/>
      <c r="CF40" s="2467"/>
      <c r="CG40" s="855"/>
      <c r="CH40" s="855"/>
    </row>
    <row r="41" spans="1:86" ht="13.5" customHeight="1">
      <c r="A41" s="860"/>
      <c r="B41" s="2559"/>
      <c r="C41" s="2559"/>
      <c r="D41" s="2559"/>
      <c r="E41" s="2559"/>
      <c r="F41" s="2559"/>
      <c r="G41" s="861"/>
      <c r="H41" s="2564"/>
      <c r="I41" s="2565"/>
      <c r="J41" s="2565"/>
      <c r="K41" s="2565"/>
      <c r="L41" s="2565"/>
      <c r="M41" s="2566"/>
      <c r="N41" s="2482"/>
      <c r="O41" s="2483"/>
      <c r="P41" s="2483"/>
      <c r="Q41" s="2483"/>
      <c r="R41" s="2483"/>
      <c r="S41" s="2483"/>
      <c r="T41" s="2483"/>
      <c r="U41" s="2482"/>
      <c r="V41" s="2483"/>
      <c r="W41" s="2483"/>
      <c r="X41" s="2483"/>
      <c r="Y41" s="2483"/>
      <c r="Z41" s="2483"/>
      <c r="AA41" s="2483"/>
      <c r="AB41" s="2484"/>
      <c r="AC41" s="2482"/>
      <c r="AD41" s="2483"/>
      <c r="AE41" s="2483"/>
      <c r="AF41" s="2483"/>
      <c r="AG41" s="2483"/>
      <c r="AH41" s="2483"/>
      <c r="AI41" s="2484"/>
      <c r="AJ41" s="2482"/>
      <c r="AK41" s="2483"/>
      <c r="AL41" s="2483"/>
      <c r="AM41" s="2483"/>
      <c r="AN41" s="2483"/>
      <c r="AO41" s="2484"/>
      <c r="AP41" s="855"/>
      <c r="AQ41" s="855"/>
      <c r="AR41" s="862"/>
      <c r="AS41" s="887"/>
      <c r="AT41" s="2581"/>
      <c r="AU41" s="2582"/>
      <c r="AV41" s="2582"/>
      <c r="AW41" s="2582"/>
      <c r="AX41" s="2582"/>
      <c r="AY41" s="2582"/>
      <c r="AZ41" s="2583"/>
      <c r="BA41" s="2471"/>
      <c r="BB41" s="2472"/>
      <c r="BC41" s="2472"/>
      <c r="BD41" s="2472"/>
      <c r="BE41" s="2472"/>
      <c r="BF41" s="2472"/>
      <c r="BG41" s="2472"/>
      <c r="BH41" s="2472"/>
      <c r="BI41" s="2472"/>
      <c r="BJ41" s="2472"/>
      <c r="BK41" s="2473"/>
      <c r="BL41" s="855"/>
      <c r="BM41" s="2589"/>
      <c r="BN41" s="2590"/>
      <c r="BO41" s="2590"/>
      <c r="BP41" s="2590"/>
      <c r="BQ41" s="2590"/>
      <c r="BR41" s="2590"/>
      <c r="BS41" s="2590"/>
      <c r="BT41" s="2590"/>
      <c r="BU41" s="2591"/>
      <c r="BV41" s="2468"/>
      <c r="BW41" s="2469"/>
      <c r="BX41" s="2469"/>
      <c r="BY41" s="2469"/>
      <c r="BZ41" s="2469"/>
      <c r="CA41" s="2469"/>
      <c r="CB41" s="2469"/>
      <c r="CC41" s="2469"/>
      <c r="CD41" s="2469"/>
      <c r="CE41" s="2469"/>
      <c r="CF41" s="2470"/>
      <c r="CG41" s="855"/>
      <c r="CH41" s="855"/>
    </row>
    <row r="42" spans="1:86" ht="13.5" customHeight="1">
      <c r="A42" s="860"/>
      <c r="B42" s="2559"/>
      <c r="C42" s="2559"/>
      <c r="D42" s="2559"/>
      <c r="E42" s="2559"/>
      <c r="F42" s="2559"/>
      <c r="G42" s="861"/>
      <c r="H42" s="2564"/>
      <c r="I42" s="2565"/>
      <c r="J42" s="2565"/>
      <c r="K42" s="2565"/>
      <c r="L42" s="2565"/>
      <c r="M42" s="2566"/>
      <c r="N42" s="2465"/>
      <c r="O42" s="2466"/>
      <c r="P42" s="2466"/>
      <c r="Q42" s="2466"/>
      <c r="R42" s="2466"/>
      <c r="S42" s="2466"/>
      <c r="T42" s="2466"/>
      <c r="U42" s="2465"/>
      <c r="V42" s="2466"/>
      <c r="W42" s="2466"/>
      <c r="X42" s="2466"/>
      <c r="Y42" s="2466"/>
      <c r="Z42" s="2466"/>
      <c r="AA42" s="2466"/>
      <c r="AB42" s="2467"/>
      <c r="AC42" s="2465"/>
      <c r="AD42" s="2466"/>
      <c r="AE42" s="2466"/>
      <c r="AF42" s="2466"/>
      <c r="AG42" s="2466"/>
      <c r="AH42" s="2466"/>
      <c r="AI42" s="2467"/>
      <c r="AJ42" s="2465"/>
      <c r="AK42" s="2466"/>
      <c r="AL42" s="2466"/>
      <c r="AM42" s="2466"/>
      <c r="AN42" s="2466"/>
      <c r="AO42" s="2467"/>
      <c r="AP42" s="855"/>
      <c r="AQ42" s="855"/>
      <c r="AR42" s="855"/>
      <c r="AS42" s="855"/>
      <c r="AT42" s="855"/>
      <c r="AU42" s="855"/>
      <c r="AV42" s="855"/>
      <c r="AW42" s="855"/>
      <c r="AX42" s="855"/>
      <c r="AY42" s="855"/>
      <c r="AZ42" s="855"/>
      <c r="BA42" s="855"/>
      <c r="BB42" s="855"/>
      <c r="BC42" s="855"/>
      <c r="BD42" s="855"/>
      <c r="BE42" s="855"/>
      <c r="BF42" s="855"/>
      <c r="BG42" s="855"/>
      <c r="BH42" s="855"/>
      <c r="BI42" s="855"/>
      <c r="BJ42" s="855"/>
      <c r="BK42" s="855"/>
      <c r="BL42" s="855"/>
      <c r="BM42" s="860"/>
      <c r="BN42" s="855"/>
      <c r="BO42" s="2578" t="s">
        <v>1374</v>
      </c>
      <c r="BP42" s="2579"/>
      <c r="BQ42" s="2579"/>
      <c r="BR42" s="2579"/>
      <c r="BS42" s="2579"/>
      <c r="BT42" s="2579"/>
      <c r="BU42" s="2580"/>
      <c r="BV42" s="2465"/>
      <c r="BW42" s="2466"/>
      <c r="BX42" s="2466"/>
      <c r="BY42" s="2466"/>
      <c r="BZ42" s="2466"/>
      <c r="CA42" s="2466"/>
      <c r="CB42" s="2466"/>
      <c r="CC42" s="2466"/>
      <c r="CD42" s="2466"/>
      <c r="CE42" s="2466"/>
      <c r="CF42" s="2467"/>
      <c r="CG42" s="855"/>
      <c r="CH42" s="855"/>
    </row>
    <row r="43" spans="1:86" ht="13.5" customHeight="1">
      <c r="A43" s="862"/>
      <c r="B43" s="2560"/>
      <c r="C43" s="2560"/>
      <c r="D43" s="2560"/>
      <c r="E43" s="2560"/>
      <c r="F43" s="2560"/>
      <c r="G43" s="863"/>
      <c r="H43" s="2567"/>
      <c r="I43" s="2568"/>
      <c r="J43" s="2568"/>
      <c r="K43" s="2568"/>
      <c r="L43" s="2568"/>
      <c r="M43" s="2569"/>
      <c r="N43" s="2471"/>
      <c r="O43" s="2472"/>
      <c r="P43" s="2472"/>
      <c r="Q43" s="2472"/>
      <c r="R43" s="2472"/>
      <c r="S43" s="2472"/>
      <c r="T43" s="2472"/>
      <c r="U43" s="2471"/>
      <c r="V43" s="2472"/>
      <c r="W43" s="2472"/>
      <c r="X43" s="2472"/>
      <c r="Y43" s="2472"/>
      <c r="Z43" s="2472"/>
      <c r="AA43" s="2472"/>
      <c r="AB43" s="2473"/>
      <c r="AC43" s="2471"/>
      <c r="AD43" s="2472"/>
      <c r="AE43" s="2472"/>
      <c r="AF43" s="2472"/>
      <c r="AG43" s="2472"/>
      <c r="AH43" s="2472"/>
      <c r="AI43" s="2473"/>
      <c r="AJ43" s="2471"/>
      <c r="AK43" s="2472"/>
      <c r="AL43" s="2472"/>
      <c r="AM43" s="2472"/>
      <c r="AN43" s="2472"/>
      <c r="AO43" s="2473"/>
      <c r="AP43" s="855"/>
      <c r="AQ43" s="855"/>
      <c r="AR43" s="855"/>
      <c r="AS43" s="855"/>
      <c r="AT43" s="855"/>
      <c r="AU43" s="855"/>
      <c r="AV43" s="855"/>
      <c r="AW43" s="855"/>
      <c r="AX43" s="855"/>
      <c r="AY43" s="855"/>
      <c r="AZ43" s="855"/>
      <c r="BA43" s="855"/>
      <c r="BB43" s="855"/>
      <c r="BC43" s="855"/>
      <c r="BD43" s="855"/>
      <c r="BE43" s="855"/>
      <c r="BF43" s="855"/>
      <c r="BG43" s="855"/>
      <c r="BH43" s="855"/>
      <c r="BI43" s="855"/>
      <c r="BJ43" s="855"/>
      <c r="BK43" s="855"/>
      <c r="BL43" s="855"/>
      <c r="BM43" s="860"/>
      <c r="BN43" s="855"/>
      <c r="BO43" s="2589"/>
      <c r="BP43" s="2590"/>
      <c r="BQ43" s="2590"/>
      <c r="BR43" s="2590"/>
      <c r="BS43" s="2590"/>
      <c r="BT43" s="2590"/>
      <c r="BU43" s="2591"/>
      <c r="BV43" s="2468"/>
      <c r="BW43" s="2469"/>
      <c r="BX43" s="2469"/>
      <c r="BY43" s="2469"/>
      <c r="BZ43" s="2469"/>
      <c r="CA43" s="2469"/>
      <c r="CB43" s="2469"/>
      <c r="CC43" s="2469"/>
      <c r="CD43" s="2469"/>
      <c r="CE43" s="2469"/>
      <c r="CF43" s="2470"/>
      <c r="CG43" s="855"/>
      <c r="CH43" s="855"/>
    </row>
    <row r="44" spans="1:86" ht="13.5" customHeight="1">
      <c r="A44" s="855"/>
      <c r="B44" s="888"/>
      <c r="C44" s="888"/>
      <c r="D44" s="888"/>
      <c r="E44" s="888"/>
      <c r="F44" s="888"/>
      <c r="G44" s="855"/>
      <c r="H44" s="855"/>
      <c r="I44" s="855"/>
      <c r="J44" s="855"/>
      <c r="K44" s="855"/>
      <c r="L44" s="855"/>
      <c r="M44" s="855"/>
      <c r="N44" s="855"/>
      <c r="O44" s="855"/>
      <c r="P44" s="855"/>
      <c r="Q44" s="855"/>
      <c r="R44" s="855"/>
      <c r="S44" s="855"/>
      <c r="T44" s="855"/>
      <c r="U44" s="855"/>
      <c r="V44" s="855"/>
      <c r="W44" s="855"/>
      <c r="X44" s="855"/>
      <c r="Y44" s="855"/>
      <c r="Z44" s="855"/>
      <c r="AA44" s="855"/>
      <c r="AB44" s="855"/>
      <c r="AC44" s="855"/>
      <c r="AD44" s="855"/>
      <c r="AE44" s="855"/>
      <c r="AF44" s="855"/>
      <c r="AG44" s="855"/>
      <c r="AH44" s="855"/>
      <c r="AI44" s="855"/>
      <c r="AJ44" s="855"/>
      <c r="AK44" s="855"/>
      <c r="AL44" s="855"/>
      <c r="AM44" s="855"/>
      <c r="AN44" s="855"/>
      <c r="AO44" s="855"/>
      <c r="AP44" s="855"/>
      <c r="AQ44" s="855"/>
      <c r="AR44" s="855"/>
      <c r="AS44" s="855"/>
      <c r="AT44" s="855"/>
      <c r="AU44" s="855"/>
      <c r="AV44" s="855"/>
      <c r="AW44" s="855"/>
      <c r="AX44" s="855"/>
      <c r="AY44" s="855"/>
      <c r="AZ44" s="855"/>
      <c r="BA44" s="855"/>
      <c r="BB44" s="855"/>
      <c r="BC44" s="855"/>
      <c r="BD44" s="855"/>
      <c r="BE44" s="855"/>
      <c r="BF44" s="855"/>
      <c r="BG44" s="855"/>
      <c r="BH44" s="855"/>
      <c r="BI44" s="855"/>
      <c r="BJ44" s="855"/>
      <c r="BK44" s="855"/>
      <c r="BL44" s="855"/>
      <c r="BM44" s="860"/>
      <c r="BN44" s="855"/>
      <c r="BO44" s="2479" t="s">
        <v>1375</v>
      </c>
      <c r="BP44" s="2480"/>
      <c r="BQ44" s="2480"/>
      <c r="BR44" s="2480"/>
      <c r="BS44" s="2480"/>
      <c r="BT44" s="2480"/>
      <c r="BU44" s="2481"/>
      <c r="BV44" s="2465"/>
      <c r="BW44" s="2466"/>
      <c r="BX44" s="2466"/>
      <c r="BY44" s="2466"/>
      <c r="BZ44" s="2466"/>
      <c r="CA44" s="2466"/>
      <c r="CB44" s="2466"/>
      <c r="CC44" s="2466"/>
      <c r="CD44" s="2466"/>
      <c r="CE44" s="2466"/>
      <c r="CF44" s="2467"/>
      <c r="CG44" s="855"/>
      <c r="CH44" s="855"/>
    </row>
    <row r="45" spans="1:86" ht="13.5" customHeight="1">
      <c r="A45" s="2584" t="s">
        <v>1168</v>
      </c>
      <c r="B45" s="2585"/>
      <c r="C45" s="2585"/>
      <c r="D45" s="2585"/>
      <c r="E45" s="2585"/>
      <c r="F45" s="2585"/>
      <c r="G45" s="2585"/>
      <c r="H45" s="2585"/>
      <c r="I45" s="2586"/>
      <c r="J45" s="2465"/>
      <c r="K45" s="2466"/>
      <c r="L45" s="2466"/>
      <c r="M45" s="2466"/>
      <c r="N45" s="2466"/>
      <c r="O45" s="2466"/>
      <c r="P45" s="2466"/>
      <c r="Q45" s="2466"/>
      <c r="R45" s="2466"/>
      <c r="S45" s="2466"/>
      <c r="T45" s="2467"/>
      <c r="U45" s="855"/>
      <c r="V45" s="2584" t="s">
        <v>1368</v>
      </c>
      <c r="W45" s="2585"/>
      <c r="X45" s="2585"/>
      <c r="Y45" s="2585"/>
      <c r="Z45" s="2585"/>
      <c r="AA45" s="2585"/>
      <c r="AB45" s="2585"/>
      <c r="AC45" s="2585"/>
      <c r="AD45" s="2586"/>
      <c r="AE45" s="2465"/>
      <c r="AF45" s="2466"/>
      <c r="AG45" s="2466"/>
      <c r="AH45" s="2466"/>
      <c r="AI45" s="2466"/>
      <c r="AJ45" s="2466"/>
      <c r="AK45" s="2466"/>
      <c r="AL45" s="2466"/>
      <c r="AM45" s="2466"/>
      <c r="AN45" s="2466"/>
      <c r="AO45" s="2467"/>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62"/>
      <c r="BN45" s="887"/>
      <c r="BO45" s="2482"/>
      <c r="BP45" s="2483"/>
      <c r="BQ45" s="2483"/>
      <c r="BR45" s="2483"/>
      <c r="BS45" s="2483"/>
      <c r="BT45" s="2483"/>
      <c r="BU45" s="2484"/>
      <c r="BV45" s="2471"/>
      <c r="BW45" s="2472"/>
      <c r="BX45" s="2472"/>
      <c r="BY45" s="2472"/>
      <c r="BZ45" s="2472"/>
      <c r="CA45" s="2472"/>
      <c r="CB45" s="2472"/>
      <c r="CC45" s="2472"/>
      <c r="CD45" s="2472"/>
      <c r="CE45" s="2472"/>
      <c r="CF45" s="2473"/>
      <c r="CG45" s="855"/>
      <c r="CH45" s="855"/>
    </row>
    <row r="46" spans="1:86" ht="13.5" customHeight="1">
      <c r="A46" s="2587"/>
      <c r="B46" s="2531"/>
      <c r="C46" s="2531"/>
      <c r="D46" s="2531"/>
      <c r="E46" s="2531"/>
      <c r="F46" s="2531"/>
      <c r="G46" s="2531"/>
      <c r="H46" s="2531"/>
      <c r="I46" s="2588"/>
      <c r="J46" s="2468"/>
      <c r="K46" s="2469"/>
      <c r="L46" s="2469"/>
      <c r="M46" s="2469"/>
      <c r="N46" s="2469"/>
      <c r="O46" s="2469"/>
      <c r="P46" s="2469"/>
      <c r="Q46" s="2469"/>
      <c r="R46" s="2469"/>
      <c r="S46" s="2469"/>
      <c r="T46" s="2470"/>
      <c r="U46" s="855"/>
      <c r="V46" s="2587"/>
      <c r="W46" s="2531"/>
      <c r="X46" s="2531"/>
      <c r="Y46" s="2531"/>
      <c r="Z46" s="2531"/>
      <c r="AA46" s="2531"/>
      <c r="AB46" s="2531"/>
      <c r="AC46" s="2531"/>
      <c r="AD46" s="2588"/>
      <c r="AE46" s="2468"/>
      <c r="AF46" s="2469"/>
      <c r="AG46" s="2469"/>
      <c r="AH46" s="2469"/>
      <c r="AI46" s="2469"/>
      <c r="AJ46" s="2469"/>
      <c r="AK46" s="2469"/>
      <c r="AL46" s="2469"/>
      <c r="AM46" s="2469"/>
      <c r="AN46" s="2469"/>
      <c r="AO46" s="2470"/>
      <c r="AP46" s="889"/>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c r="CE46" s="855"/>
      <c r="CF46" s="855"/>
      <c r="CG46" s="855"/>
      <c r="CH46" s="855"/>
    </row>
    <row r="47" spans="1:86" ht="13.5" customHeight="1">
      <c r="A47" s="860"/>
      <c r="B47" s="855"/>
      <c r="C47" s="2561" t="s">
        <v>1369</v>
      </c>
      <c r="D47" s="2558"/>
      <c r="E47" s="2558"/>
      <c r="F47" s="2558"/>
      <c r="G47" s="2558"/>
      <c r="H47" s="2558"/>
      <c r="I47" s="2571"/>
      <c r="J47" s="2465"/>
      <c r="K47" s="2466"/>
      <c r="L47" s="2466"/>
      <c r="M47" s="2466"/>
      <c r="N47" s="2466"/>
      <c r="O47" s="2466"/>
      <c r="P47" s="2466"/>
      <c r="Q47" s="2466"/>
      <c r="R47" s="2466"/>
      <c r="S47" s="2466"/>
      <c r="T47" s="2467"/>
      <c r="U47" s="855"/>
      <c r="V47" s="2584" t="s">
        <v>1370</v>
      </c>
      <c r="W47" s="2585"/>
      <c r="X47" s="2585"/>
      <c r="Y47" s="2585"/>
      <c r="Z47" s="2585"/>
      <c r="AA47" s="2585"/>
      <c r="AB47" s="2585"/>
      <c r="AC47" s="2585"/>
      <c r="AD47" s="2586"/>
      <c r="AE47" s="2465"/>
      <c r="AF47" s="2466"/>
      <c r="AG47" s="2466"/>
      <c r="AH47" s="2466"/>
      <c r="AI47" s="2466"/>
      <c r="AJ47" s="2466"/>
      <c r="AK47" s="2466"/>
      <c r="AL47" s="2466"/>
      <c r="AM47" s="2466"/>
      <c r="AN47" s="2466"/>
      <c r="AO47" s="2467"/>
      <c r="AP47" s="889"/>
      <c r="AQ47" s="855"/>
      <c r="AR47" s="2561" t="s">
        <v>1376</v>
      </c>
      <c r="AS47" s="2558"/>
      <c r="AT47" s="2558"/>
      <c r="AU47" s="2558"/>
      <c r="AV47" s="2558"/>
      <c r="AW47" s="2558"/>
      <c r="AX47" s="2558"/>
      <c r="AY47" s="2571"/>
      <c r="AZ47" s="2601" t="s">
        <v>1377</v>
      </c>
      <c r="BA47" s="2602"/>
      <c r="BB47" s="2602"/>
      <c r="BC47" s="2602"/>
      <c r="BD47" s="2602"/>
      <c r="BE47" s="2602"/>
      <c r="BF47" s="2603"/>
      <c r="BG47" s="2561" t="s">
        <v>1378</v>
      </c>
      <c r="BH47" s="2558"/>
      <c r="BI47" s="2558"/>
      <c r="BJ47" s="2558"/>
      <c r="BK47" s="2558"/>
      <c r="BL47" s="2558"/>
      <c r="BM47" s="2571"/>
      <c r="BN47" s="2601" t="s">
        <v>1379</v>
      </c>
      <c r="BO47" s="2602"/>
      <c r="BP47" s="2602"/>
      <c r="BQ47" s="2602"/>
      <c r="BR47" s="2602"/>
      <c r="BS47" s="2602"/>
      <c r="BT47" s="2603"/>
      <c r="BU47" s="2561" t="s">
        <v>1380</v>
      </c>
      <c r="BV47" s="2558"/>
      <c r="BW47" s="2558"/>
      <c r="BX47" s="2558"/>
      <c r="BY47" s="2558"/>
      <c r="BZ47" s="2571"/>
      <c r="CA47" s="2601" t="s">
        <v>1377</v>
      </c>
      <c r="CB47" s="2602"/>
      <c r="CC47" s="2602"/>
      <c r="CD47" s="2602"/>
      <c r="CE47" s="2602"/>
      <c r="CF47" s="2603"/>
      <c r="CG47" s="855"/>
      <c r="CH47" s="855"/>
    </row>
    <row r="48" spans="1:86" ht="13.5" customHeight="1">
      <c r="A48" s="860"/>
      <c r="B48" s="855"/>
      <c r="C48" s="2592"/>
      <c r="D48" s="2559"/>
      <c r="E48" s="2559"/>
      <c r="F48" s="2559"/>
      <c r="G48" s="2559"/>
      <c r="H48" s="2559"/>
      <c r="I48" s="2593"/>
      <c r="J48" s="2468"/>
      <c r="K48" s="2469"/>
      <c r="L48" s="2469"/>
      <c r="M48" s="2469"/>
      <c r="N48" s="2469"/>
      <c r="O48" s="2469"/>
      <c r="P48" s="2469"/>
      <c r="Q48" s="2469"/>
      <c r="R48" s="2469"/>
      <c r="S48" s="2469"/>
      <c r="T48" s="2470"/>
      <c r="U48" s="855"/>
      <c r="V48" s="2587"/>
      <c r="W48" s="2531"/>
      <c r="X48" s="2531"/>
      <c r="Y48" s="2531"/>
      <c r="Z48" s="2531"/>
      <c r="AA48" s="2531"/>
      <c r="AB48" s="2531"/>
      <c r="AC48" s="2531"/>
      <c r="AD48" s="2588"/>
      <c r="AE48" s="2468"/>
      <c r="AF48" s="2469"/>
      <c r="AG48" s="2469"/>
      <c r="AH48" s="2469"/>
      <c r="AI48" s="2469"/>
      <c r="AJ48" s="2469"/>
      <c r="AK48" s="2469"/>
      <c r="AL48" s="2469"/>
      <c r="AM48" s="2469"/>
      <c r="AN48" s="2469"/>
      <c r="AO48" s="2470"/>
      <c r="AP48" s="889"/>
      <c r="AQ48" s="855"/>
      <c r="AR48" s="2592"/>
      <c r="AS48" s="2559"/>
      <c r="AT48" s="2559"/>
      <c r="AU48" s="2559"/>
      <c r="AV48" s="2559"/>
      <c r="AW48" s="2559"/>
      <c r="AX48" s="2559"/>
      <c r="AY48" s="2593"/>
      <c r="AZ48" s="2604"/>
      <c r="BA48" s="2605"/>
      <c r="BB48" s="2605"/>
      <c r="BC48" s="2605"/>
      <c r="BD48" s="2605"/>
      <c r="BE48" s="2605"/>
      <c r="BF48" s="2606"/>
      <c r="BG48" s="2592"/>
      <c r="BH48" s="2559"/>
      <c r="BI48" s="2559"/>
      <c r="BJ48" s="2559"/>
      <c r="BK48" s="2559"/>
      <c r="BL48" s="2559"/>
      <c r="BM48" s="2593"/>
      <c r="BN48" s="2604"/>
      <c r="BO48" s="2605"/>
      <c r="BP48" s="2605"/>
      <c r="BQ48" s="2605"/>
      <c r="BR48" s="2605"/>
      <c r="BS48" s="2605"/>
      <c r="BT48" s="2606"/>
      <c r="BU48" s="2592"/>
      <c r="BV48" s="2559"/>
      <c r="BW48" s="2559"/>
      <c r="BX48" s="2559"/>
      <c r="BY48" s="2559"/>
      <c r="BZ48" s="2593"/>
      <c r="CA48" s="2604"/>
      <c r="CB48" s="2605"/>
      <c r="CC48" s="2605"/>
      <c r="CD48" s="2605"/>
      <c r="CE48" s="2605"/>
      <c r="CF48" s="2606"/>
      <c r="CG48" s="855"/>
      <c r="CH48" s="855"/>
    </row>
    <row r="49" spans="1:86" ht="13.5" customHeight="1">
      <c r="A49" s="2584" t="s">
        <v>1367</v>
      </c>
      <c r="B49" s="2585"/>
      <c r="C49" s="2585"/>
      <c r="D49" s="2585"/>
      <c r="E49" s="2585"/>
      <c r="F49" s="2585"/>
      <c r="G49" s="2585"/>
      <c r="H49" s="2585"/>
      <c r="I49" s="2586"/>
      <c r="J49" s="2465"/>
      <c r="K49" s="2466"/>
      <c r="L49" s="2466"/>
      <c r="M49" s="2466"/>
      <c r="N49" s="2466"/>
      <c r="O49" s="2466"/>
      <c r="P49" s="2466"/>
      <c r="Q49" s="2466"/>
      <c r="R49" s="2466"/>
      <c r="S49" s="2466"/>
      <c r="T49" s="2467"/>
      <c r="U49" s="855"/>
      <c r="V49" s="2584" t="s">
        <v>1373</v>
      </c>
      <c r="W49" s="2585"/>
      <c r="X49" s="2585"/>
      <c r="Y49" s="2585"/>
      <c r="Z49" s="2585"/>
      <c r="AA49" s="2585"/>
      <c r="AB49" s="2585"/>
      <c r="AC49" s="2585"/>
      <c r="AD49" s="2586"/>
      <c r="AE49" s="2465"/>
      <c r="AF49" s="2466"/>
      <c r="AG49" s="2466"/>
      <c r="AH49" s="2466"/>
      <c r="AI49" s="2466"/>
      <c r="AJ49" s="2466"/>
      <c r="AK49" s="2466"/>
      <c r="AL49" s="2466"/>
      <c r="AM49" s="2466"/>
      <c r="AN49" s="2466"/>
      <c r="AO49" s="2467"/>
      <c r="AP49" s="889"/>
      <c r="AQ49" s="855"/>
      <c r="AR49" s="2610"/>
      <c r="AS49" s="2560"/>
      <c r="AT49" s="2560"/>
      <c r="AU49" s="2560"/>
      <c r="AV49" s="2560"/>
      <c r="AW49" s="2560"/>
      <c r="AX49" s="2560"/>
      <c r="AY49" s="2572"/>
      <c r="AZ49" s="2607"/>
      <c r="BA49" s="2608"/>
      <c r="BB49" s="2608"/>
      <c r="BC49" s="2608"/>
      <c r="BD49" s="2608"/>
      <c r="BE49" s="2608"/>
      <c r="BF49" s="2609"/>
      <c r="BG49" s="2610"/>
      <c r="BH49" s="2560"/>
      <c r="BI49" s="2560"/>
      <c r="BJ49" s="2560"/>
      <c r="BK49" s="2560"/>
      <c r="BL49" s="2560"/>
      <c r="BM49" s="2572"/>
      <c r="BN49" s="2607"/>
      <c r="BO49" s="2608"/>
      <c r="BP49" s="2608"/>
      <c r="BQ49" s="2608"/>
      <c r="BR49" s="2608"/>
      <c r="BS49" s="2608"/>
      <c r="BT49" s="2609"/>
      <c r="BU49" s="2610"/>
      <c r="BV49" s="2560"/>
      <c r="BW49" s="2560"/>
      <c r="BX49" s="2560"/>
      <c r="BY49" s="2560"/>
      <c r="BZ49" s="2572"/>
      <c r="CA49" s="2607"/>
      <c r="CB49" s="2608"/>
      <c r="CC49" s="2608"/>
      <c r="CD49" s="2608"/>
      <c r="CE49" s="2608"/>
      <c r="CF49" s="2609"/>
      <c r="CG49" s="855"/>
      <c r="CH49" s="855"/>
    </row>
    <row r="50" spans="1:86" ht="13.5" customHeight="1">
      <c r="A50" s="2587"/>
      <c r="B50" s="2531"/>
      <c r="C50" s="2531"/>
      <c r="D50" s="2531"/>
      <c r="E50" s="2531"/>
      <c r="F50" s="2531"/>
      <c r="G50" s="2531"/>
      <c r="H50" s="2531"/>
      <c r="I50" s="2588"/>
      <c r="J50" s="2468"/>
      <c r="K50" s="2469"/>
      <c r="L50" s="2469"/>
      <c r="M50" s="2469"/>
      <c r="N50" s="2469"/>
      <c r="O50" s="2469"/>
      <c r="P50" s="2469"/>
      <c r="Q50" s="2469"/>
      <c r="R50" s="2469"/>
      <c r="S50" s="2469"/>
      <c r="T50" s="2470"/>
      <c r="U50" s="855"/>
      <c r="V50" s="2587"/>
      <c r="W50" s="2531"/>
      <c r="X50" s="2531"/>
      <c r="Y50" s="2531"/>
      <c r="Z50" s="2531"/>
      <c r="AA50" s="2531"/>
      <c r="AB50" s="2531"/>
      <c r="AC50" s="2531"/>
      <c r="AD50" s="2588"/>
      <c r="AE50" s="2468"/>
      <c r="AF50" s="2469"/>
      <c r="AG50" s="2469"/>
      <c r="AH50" s="2469"/>
      <c r="AI50" s="2469"/>
      <c r="AJ50" s="2469"/>
      <c r="AK50" s="2469"/>
      <c r="AL50" s="2469"/>
      <c r="AM50" s="2469"/>
      <c r="AN50" s="2469"/>
      <c r="AO50" s="2470"/>
      <c r="AP50" s="889"/>
      <c r="AQ50" s="855"/>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90"/>
      <c r="BN50" s="890"/>
      <c r="BO50" s="890"/>
      <c r="BP50" s="890"/>
      <c r="BQ50" s="890"/>
      <c r="BR50" s="890"/>
      <c r="BS50" s="890"/>
      <c r="BT50" s="890"/>
      <c r="BU50" s="890"/>
      <c r="BV50" s="890"/>
      <c r="BW50" s="890"/>
      <c r="BX50" s="890"/>
      <c r="BY50" s="890"/>
      <c r="BZ50" s="890"/>
      <c r="CA50" s="890"/>
      <c r="CB50" s="890"/>
      <c r="CC50" s="890"/>
      <c r="CD50" s="890"/>
      <c r="CE50" s="890"/>
      <c r="CF50" s="890"/>
      <c r="CG50" s="855"/>
      <c r="CH50" s="855"/>
    </row>
    <row r="51" spans="1:86" ht="13.5" customHeight="1">
      <c r="A51" s="860"/>
      <c r="B51" s="855"/>
      <c r="C51" s="2561" t="s">
        <v>1369</v>
      </c>
      <c r="D51" s="2558"/>
      <c r="E51" s="2558"/>
      <c r="F51" s="2558"/>
      <c r="G51" s="2558"/>
      <c r="H51" s="2558"/>
      <c r="I51" s="2571"/>
      <c r="J51" s="2465"/>
      <c r="K51" s="2466"/>
      <c r="L51" s="2466"/>
      <c r="M51" s="2466"/>
      <c r="N51" s="2466"/>
      <c r="O51" s="2466"/>
      <c r="P51" s="2466"/>
      <c r="Q51" s="2466"/>
      <c r="R51" s="2466"/>
      <c r="S51" s="2466"/>
      <c r="T51" s="2467"/>
      <c r="U51" s="855"/>
      <c r="V51" s="2584" t="s">
        <v>1173</v>
      </c>
      <c r="W51" s="2585"/>
      <c r="X51" s="2585"/>
      <c r="Y51" s="2585"/>
      <c r="Z51" s="2585"/>
      <c r="AA51" s="2585"/>
      <c r="AB51" s="2585"/>
      <c r="AC51" s="2585"/>
      <c r="AD51" s="2586"/>
      <c r="AE51" s="2465"/>
      <c r="AF51" s="2466"/>
      <c r="AG51" s="2466"/>
      <c r="AH51" s="2466"/>
      <c r="AI51" s="2466"/>
      <c r="AJ51" s="2466"/>
      <c r="AK51" s="2466"/>
      <c r="AL51" s="2466"/>
      <c r="AM51" s="2466"/>
      <c r="AN51" s="2466"/>
      <c r="AO51" s="2467"/>
      <c r="AP51" s="889"/>
      <c r="AQ51" s="855"/>
      <c r="AR51" s="890"/>
      <c r="AS51" s="890"/>
      <c r="AT51" s="890"/>
      <c r="AU51" s="890"/>
      <c r="AV51" s="890"/>
      <c r="AW51" s="890"/>
      <c r="AX51" s="890"/>
      <c r="AY51" s="890"/>
      <c r="AZ51" s="890"/>
      <c r="BA51" s="890"/>
      <c r="BB51" s="890"/>
      <c r="BC51" s="890"/>
      <c r="BD51" s="890"/>
      <c r="BE51" s="890"/>
      <c r="BF51" s="890"/>
      <c r="BG51" s="890"/>
      <c r="BH51" s="890"/>
      <c r="BI51" s="890"/>
      <c r="BJ51" s="890"/>
      <c r="BK51" s="890"/>
      <c r="BL51" s="890"/>
      <c r="BM51" s="890"/>
      <c r="BN51" s="890"/>
      <c r="BO51" s="890"/>
      <c r="BP51" s="890"/>
      <c r="BQ51" s="890"/>
      <c r="BR51" s="890"/>
      <c r="BS51" s="890"/>
      <c r="BT51" s="890"/>
      <c r="BU51" s="890"/>
      <c r="BV51" s="890"/>
      <c r="BW51" s="890"/>
      <c r="BX51" s="890"/>
      <c r="BY51" s="890"/>
      <c r="BZ51" s="890"/>
      <c r="CA51" s="890"/>
      <c r="CB51" s="890"/>
      <c r="CC51" s="890"/>
      <c r="CD51" s="890"/>
      <c r="CE51" s="890"/>
      <c r="CF51" s="890"/>
      <c r="CG51" s="855"/>
      <c r="CH51" s="855"/>
    </row>
    <row r="52" spans="1:86" ht="13.5" customHeight="1">
      <c r="A52" s="860"/>
      <c r="B52" s="855"/>
      <c r="C52" s="2592"/>
      <c r="D52" s="2559"/>
      <c r="E52" s="2559"/>
      <c r="F52" s="2559"/>
      <c r="G52" s="2559"/>
      <c r="H52" s="2559"/>
      <c r="I52" s="2593"/>
      <c r="J52" s="2468"/>
      <c r="K52" s="2469"/>
      <c r="L52" s="2469"/>
      <c r="M52" s="2469"/>
      <c r="N52" s="2469"/>
      <c r="O52" s="2469"/>
      <c r="P52" s="2469"/>
      <c r="Q52" s="2469"/>
      <c r="R52" s="2469"/>
      <c r="S52" s="2469"/>
      <c r="T52" s="2470"/>
      <c r="U52" s="855"/>
      <c r="V52" s="2587"/>
      <c r="W52" s="2531"/>
      <c r="X52" s="2531"/>
      <c r="Y52" s="2531"/>
      <c r="Z52" s="2531"/>
      <c r="AA52" s="2531"/>
      <c r="AB52" s="2531"/>
      <c r="AC52" s="2531"/>
      <c r="AD52" s="2588"/>
      <c r="AE52" s="2468"/>
      <c r="AF52" s="2469"/>
      <c r="AG52" s="2469"/>
      <c r="AH52" s="2469"/>
      <c r="AI52" s="2469"/>
      <c r="AJ52" s="2469"/>
      <c r="AK52" s="2469"/>
      <c r="AL52" s="2469"/>
      <c r="AM52" s="2469"/>
      <c r="AN52" s="2469"/>
      <c r="AO52" s="2470"/>
      <c r="AP52" s="889"/>
      <c r="AQ52" s="855"/>
      <c r="AR52" s="890"/>
      <c r="AS52" s="890"/>
      <c r="AT52" s="890"/>
      <c r="AU52" s="890"/>
      <c r="AV52" s="890"/>
      <c r="AW52" s="890"/>
      <c r="AX52" s="890"/>
      <c r="AY52" s="890"/>
      <c r="AZ52" s="890"/>
      <c r="BA52" s="890"/>
      <c r="BB52" s="890"/>
      <c r="BC52" s="890"/>
      <c r="BD52" s="890"/>
      <c r="BE52" s="890"/>
      <c r="BF52" s="890"/>
      <c r="BG52" s="890"/>
      <c r="BH52" s="890"/>
      <c r="BI52" s="890"/>
      <c r="BJ52" s="890"/>
      <c r="BK52" s="890"/>
      <c r="BL52" s="890"/>
      <c r="BM52" s="890"/>
      <c r="BN52" s="890"/>
      <c r="BO52" s="890"/>
      <c r="BP52" s="890"/>
      <c r="BQ52" s="890"/>
      <c r="BR52" s="890"/>
      <c r="BS52" s="890"/>
      <c r="BT52" s="890"/>
      <c r="BU52" s="890"/>
      <c r="BV52" s="890"/>
      <c r="BW52" s="890"/>
      <c r="BX52" s="890"/>
      <c r="BY52" s="890"/>
      <c r="BZ52" s="890"/>
      <c r="CA52" s="890"/>
      <c r="CB52" s="890"/>
      <c r="CC52" s="890"/>
      <c r="CD52" s="890"/>
      <c r="CE52" s="890"/>
      <c r="CF52" s="890"/>
      <c r="CG52" s="855"/>
      <c r="CH52" s="855"/>
    </row>
    <row r="53" spans="1:86" ht="13.5" customHeight="1">
      <c r="A53" s="2584" t="s">
        <v>1371</v>
      </c>
      <c r="B53" s="2585"/>
      <c r="C53" s="2585"/>
      <c r="D53" s="2585"/>
      <c r="E53" s="2585"/>
      <c r="F53" s="2585"/>
      <c r="G53" s="2585"/>
      <c r="H53" s="2585"/>
      <c r="I53" s="2586"/>
      <c r="J53" s="2594" t="s">
        <v>1372</v>
      </c>
      <c r="K53" s="2595"/>
      <c r="L53" s="2595"/>
      <c r="M53" s="2595"/>
      <c r="N53" s="2595"/>
      <c r="O53" s="2595"/>
      <c r="P53" s="2595"/>
      <c r="Q53" s="2595"/>
      <c r="R53" s="2595"/>
      <c r="S53" s="2595"/>
      <c r="T53" s="2596"/>
      <c r="U53" s="855"/>
      <c r="V53" s="860"/>
      <c r="W53" s="855"/>
      <c r="X53" s="2584" t="s">
        <v>1374</v>
      </c>
      <c r="Y53" s="2585"/>
      <c r="Z53" s="2585"/>
      <c r="AA53" s="2585"/>
      <c r="AB53" s="2585"/>
      <c r="AC53" s="2585"/>
      <c r="AD53" s="2586"/>
      <c r="AE53" s="2465"/>
      <c r="AF53" s="2466"/>
      <c r="AG53" s="2466"/>
      <c r="AH53" s="2466"/>
      <c r="AI53" s="2466"/>
      <c r="AJ53" s="2466"/>
      <c r="AK53" s="2466"/>
      <c r="AL53" s="2466"/>
      <c r="AM53" s="2466"/>
      <c r="AN53" s="2466"/>
      <c r="AO53" s="2467"/>
      <c r="AP53" s="889"/>
      <c r="AQ53" s="855"/>
      <c r="AR53" s="890"/>
      <c r="AS53" s="890"/>
      <c r="AT53" s="890"/>
      <c r="AU53" s="890"/>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90"/>
      <c r="CG53" s="855"/>
      <c r="CH53" s="855"/>
    </row>
    <row r="54" spans="1:86" ht="13.5" customHeight="1">
      <c r="A54" s="2587"/>
      <c r="B54" s="2531"/>
      <c r="C54" s="2531"/>
      <c r="D54" s="2531"/>
      <c r="E54" s="2531"/>
      <c r="F54" s="2531"/>
      <c r="G54" s="2531"/>
      <c r="H54" s="2531"/>
      <c r="I54" s="2588"/>
      <c r="J54" s="2597"/>
      <c r="K54" s="2598"/>
      <c r="L54" s="2598"/>
      <c r="M54" s="2598"/>
      <c r="N54" s="2598"/>
      <c r="O54" s="2598"/>
      <c r="P54" s="2598"/>
      <c r="Q54" s="2598"/>
      <c r="R54" s="2598"/>
      <c r="S54" s="2598"/>
      <c r="T54" s="2599"/>
      <c r="U54" s="855"/>
      <c r="V54" s="860"/>
      <c r="W54" s="855"/>
      <c r="X54" s="2587"/>
      <c r="Y54" s="2531"/>
      <c r="Z54" s="2531"/>
      <c r="AA54" s="2531"/>
      <c r="AB54" s="2531"/>
      <c r="AC54" s="2531"/>
      <c r="AD54" s="2588"/>
      <c r="AE54" s="2468"/>
      <c r="AF54" s="2469"/>
      <c r="AG54" s="2469"/>
      <c r="AH54" s="2469"/>
      <c r="AI54" s="2469"/>
      <c r="AJ54" s="2469"/>
      <c r="AK54" s="2469"/>
      <c r="AL54" s="2469"/>
      <c r="AM54" s="2469"/>
      <c r="AN54" s="2469"/>
      <c r="AO54" s="2470"/>
      <c r="AP54" s="889"/>
      <c r="AQ54" s="855"/>
      <c r="AR54" s="890"/>
      <c r="AS54" s="890"/>
      <c r="AT54" s="890"/>
      <c r="AU54" s="890"/>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c r="CE54" s="890"/>
      <c r="CF54" s="890"/>
      <c r="CG54" s="855"/>
      <c r="CH54" s="855"/>
    </row>
    <row r="55" spans="1:86" ht="13.5" customHeight="1">
      <c r="A55" s="860"/>
      <c r="B55" s="855"/>
      <c r="C55" s="2584" t="s">
        <v>1374</v>
      </c>
      <c r="D55" s="2585"/>
      <c r="E55" s="2585"/>
      <c r="F55" s="2585"/>
      <c r="G55" s="2585"/>
      <c r="H55" s="2585"/>
      <c r="I55" s="2586"/>
      <c r="J55" s="2465"/>
      <c r="K55" s="2466"/>
      <c r="L55" s="2466"/>
      <c r="M55" s="2466"/>
      <c r="N55" s="2466"/>
      <c r="O55" s="2466"/>
      <c r="P55" s="2466"/>
      <c r="Q55" s="2466"/>
      <c r="R55" s="2466"/>
      <c r="S55" s="2466"/>
      <c r="T55" s="2467"/>
      <c r="U55" s="855"/>
      <c r="V55" s="860"/>
      <c r="W55" s="855"/>
      <c r="X55" s="2584" t="s">
        <v>1375</v>
      </c>
      <c r="Y55" s="2585"/>
      <c r="Z55" s="2585"/>
      <c r="AA55" s="2585"/>
      <c r="AB55" s="2585"/>
      <c r="AC55" s="2585"/>
      <c r="AD55" s="2586"/>
      <c r="AE55" s="2465"/>
      <c r="AF55" s="2466"/>
      <c r="AG55" s="2466"/>
      <c r="AH55" s="2466"/>
      <c r="AI55" s="2466"/>
      <c r="AJ55" s="2466"/>
      <c r="AK55" s="2466"/>
      <c r="AL55" s="2466"/>
      <c r="AM55" s="2466"/>
      <c r="AN55" s="2466"/>
      <c r="AO55" s="2467"/>
      <c r="AP55" s="889"/>
      <c r="AQ55" s="855"/>
      <c r="AR55" s="890"/>
      <c r="AS55" s="890"/>
      <c r="AT55" s="890"/>
      <c r="AU55" s="890"/>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c r="CB55" s="890"/>
      <c r="CC55" s="890"/>
      <c r="CD55" s="890"/>
      <c r="CE55" s="890"/>
      <c r="CF55" s="890"/>
      <c r="CG55" s="855"/>
      <c r="CH55" s="855"/>
    </row>
    <row r="56" spans="1:86" ht="13.5" customHeight="1">
      <c r="A56" s="862"/>
      <c r="B56" s="887"/>
      <c r="C56" s="2611"/>
      <c r="D56" s="2612"/>
      <c r="E56" s="2612"/>
      <c r="F56" s="2612"/>
      <c r="G56" s="2612"/>
      <c r="H56" s="2612"/>
      <c r="I56" s="2613"/>
      <c r="J56" s="2471"/>
      <c r="K56" s="2472"/>
      <c r="L56" s="2472"/>
      <c r="M56" s="2472"/>
      <c r="N56" s="2472"/>
      <c r="O56" s="2472"/>
      <c r="P56" s="2472"/>
      <c r="Q56" s="2472"/>
      <c r="R56" s="2472"/>
      <c r="S56" s="2472"/>
      <c r="T56" s="2473"/>
      <c r="U56" s="855"/>
      <c r="V56" s="862"/>
      <c r="W56" s="887"/>
      <c r="X56" s="2611"/>
      <c r="Y56" s="2612"/>
      <c r="Z56" s="2612"/>
      <c r="AA56" s="2612"/>
      <c r="AB56" s="2612"/>
      <c r="AC56" s="2612"/>
      <c r="AD56" s="2613"/>
      <c r="AE56" s="2471"/>
      <c r="AF56" s="2472"/>
      <c r="AG56" s="2472"/>
      <c r="AH56" s="2472"/>
      <c r="AI56" s="2472"/>
      <c r="AJ56" s="2472"/>
      <c r="AK56" s="2472"/>
      <c r="AL56" s="2472"/>
      <c r="AM56" s="2472"/>
      <c r="AN56" s="2472"/>
      <c r="AO56" s="2473"/>
      <c r="AP56" s="889"/>
      <c r="AQ56" s="855"/>
      <c r="AR56" s="890"/>
      <c r="AS56" s="890"/>
      <c r="AT56" s="890"/>
      <c r="AU56" s="890"/>
      <c r="AV56" s="890"/>
      <c r="AW56" s="890"/>
      <c r="AX56" s="890"/>
      <c r="AY56" s="890"/>
      <c r="AZ56" s="890"/>
      <c r="BA56" s="890"/>
      <c r="BB56" s="890"/>
      <c r="BC56" s="890"/>
      <c r="BD56" s="890"/>
      <c r="BE56" s="890"/>
      <c r="BF56" s="890"/>
      <c r="BG56" s="890"/>
      <c r="BH56" s="890"/>
      <c r="BI56" s="890"/>
      <c r="BJ56" s="890"/>
      <c r="BK56" s="890"/>
      <c r="BL56" s="890"/>
      <c r="BM56" s="891"/>
      <c r="BN56" s="890"/>
      <c r="BO56" s="890"/>
      <c r="BP56" s="890"/>
      <c r="BQ56" s="890"/>
      <c r="BR56" s="890"/>
      <c r="BS56" s="890"/>
      <c r="BT56" s="890"/>
      <c r="BU56" s="890"/>
      <c r="BV56" s="890"/>
      <c r="BW56" s="890"/>
      <c r="BX56" s="890"/>
      <c r="BY56" s="890"/>
      <c r="BZ56" s="890"/>
      <c r="CA56" s="890"/>
      <c r="CB56" s="890"/>
      <c r="CC56" s="890"/>
      <c r="CD56" s="890"/>
      <c r="CE56" s="890"/>
      <c r="CF56" s="890"/>
      <c r="CG56" s="855"/>
      <c r="CH56" s="855"/>
    </row>
    <row r="57" spans="1:86" ht="13.5" customHeight="1">
      <c r="A57" s="855"/>
      <c r="B57" s="855"/>
      <c r="C57" s="892"/>
      <c r="D57" s="892"/>
      <c r="E57" s="892"/>
      <c r="F57" s="892"/>
      <c r="G57" s="892"/>
      <c r="H57" s="855"/>
      <c r="I57" s="855"/>
      <c r="J57" s="855"/>
      <c r="K57" s="855"/>
      <c r="L57" s="855"/>
      <c r="M57" s="855"/>
      <c r="N57" s="855"/>
      <c r="O57" s="855"/>
      <c r="P57" s="855"/>
      <c r="Q57" s="855"/>
      <c r="R57" s="855"/>
      <c r="S57" s="855"/>
      <c r="T57" s="855"/>
      <c r="U57" s="855"/>
      <c r="V57" s="855"/>
      <c r="W57" s="855"/>
      <c r="X57" s="892"/>
      <c r="Y57" s="892"/>
      <c r="Z57" s="892"/>
      <c r="AA57" s="892"/>
      <c r="AB57" s="892"/>
      <c r="AC57" s="855"/>
      <c r="AD57" s="855"/>
      <c r="AE57" s="855"/>
      <c r="AF57" s="855"/>
      <c r="AG57" s="855"/>
      <c r="AH57" s="855"/>
      <c r="AI57" s="855"/>
      <c r="AJ57" s="855"/>
      <c r="AK57" s="855"/>
      <c r="AL57" s="855"/>
      <c r="AM57" s="855"/>
      <c r="AN57" s="855"/>
      <c r="AO57" s="855"/>
      <c r="AP57" s="889"/>
      <c r="AQ57" s="855"/>
      <c r="AR57" s="890"/>
      <c r="AS57" s="890"/>
      <c r="AT57" s="890"/>
      <c r="AU57" s="890"/>
      <c r="AV57" s="890"/>
      <c r="AW57" s="890"/>
      <c r="AX57" s="890"/>
      <c r="AY57" s="890"/>
      <c r="AZ57" s="890"/>
      <c r="BA57" s="890"/>
      <c r="BB57" s="890"/>
      <c r="BC57" s="890"/>
      <c r="BD57" s="890"/>
      <c r="BE57" s="890"/>
      <c r="BF57" s="890"/>
      <c r="BG57" s="890"/>
      <c r="BH57" s="890"/>
      <c r="BI57" s="890"/>
      <c r="BJ57" s="890"/>
      <c r="BK57" s="890"/>
      <c r="BL57" s="890"/>
      <c r="CG57" s="855"/>
      <c r="CH57" s="855"/>
    </row>
    <row r="58" spans="1:86" ht="13.5" customHeight="1">
      <c r="A58" s="2561" t="s">
        <v>1376</v>
      </c>
      <c r="B58" s="2558"/>
      <c r="C58" s="2558"/>
      <c r="D58" s="2558"/>
      <c r="E58" s="2558"/>
      <c r="F58" s="2558"/>
      <c r="G58" s="2558"/>
      <c r="H58" s="2571"/>
      <c r="I58" s="2601" t="s">
        <v>1377</v>
      </c>
      <c r="J58" s="2602"/>
      <c r="K58" s="2602"/>
      <c r="L58" s="2602"/>
      <c r="M58" s="2602"/>
      <c r="N58" s="2602"/>
      <c r="O58" s="2603"/>
      <c r="P58" s="2561" t="s">
        <v>1378</v>
      </c>
      <c r="Q58" s="2558"/>
      <c r="R58" s="2558"/>
      <c r="S58" s="2558"/>
      <c r="T58" s="2558"/>
      <c r="U58" s="2558"/>
      <c r="V58" s="2571"/>
      <c r="W58" s="2601" t="s">
        <v>1379</v>
      </c>
      <c r="X58" s="2602"/>
      <c r="Y58" s="2602"/>
      <c r="Z58" s="2602"/>
      <c r="AA58" s="2602"/>
      <c r="AB58" s="2602"/>
      <c r="AC58" s="2603"/>
      <c r="AD58" s="2561" t="s">
        <v>1380</v>
      </c>
      <c r="AE58" s="2558"/>
      <c r="AF58" s="2558"/>
      <c r="AG58" s="2558"/>
      <c r="AH58" s="2558"/>
      <c r="AI58" s="2571"/>
      <c r="AJ58" s="2601" t="s">
        <v>1377</v>
      </c>
      <c r="AK58" s="2602"/>
      <c r="AL58" s="2602"/>
      <c r="AM58" s="2602"/>
      <c r="AN58" s="2602"/>
      <c r="AO58" s="2603"/>
      <c r="AP58" s="889"/>
      <c r="AQ58" s="855"/>
      <c r="AR58" s="890"/>
      <c r="AS58" s="890"/>
      <c r="AT58" s="890"/>
      <c r="AU58" s="890"/>
      <c r="AV58" s="890"/>
      <c r="AW58" s="890"/>
      <c r="AX58" s="890"/>
      <c r="AY58" s="890"/>
      <c r="AZ58" s="890"/>
      <c r="BA58" s="890"/>
      <c r="BB58" s="890"/>
      <c r="BC58" s="890"/>
      <c r="BD58" s="890"/>
      <c r="BE58" s="890"/>
      <c r="BF58" s="890"/>
      <c r="BG58" s="890"/>
      <c r="BH58" s="890"/>
      <c r="BI58" s="890"/>
      <c r="BJ58" s="890"/>
      <c r="BK58" s="890"/>
      <c r="BL58" s="890"/>
      <c r="CG58" s="855"/>
      <c r="CH58" s="855"/>
    </row>
    <row r="59" spans="1:86" ht="13.5" customHeight="1">
      <c r="A59" s="2592"/>
      <c r="B59" s="2559"/>
      <c r="C59" s="2559"/>
      <c r="D59" s="2559"/>
      <c r="E59" s="2559"/>
      <c r="F59" s="2559"/>
      <c r="G59" s="2559"/>
      <c r="H59" s="2593"/>
      <c r="I59" s="2604"/>
      <c r="J59" s="2605"/>
      <c r="K59" s="2605"/>
      <c r="L59" s="2605"/>
      <c r="M59" s="2605"/>
      <c r="N59" s="2605"/>
      <c r="O59" s="2606"/>
      <c r="P59" s="2592"/>
      <c r="Q59" s="2559"/>
      <c r="R59" s="2559"/>
      <c r="S59" s="2559"/>
      <c r="T59" s="2559"/>
      <c r="U59" s="2559"/>
      <c r="V59" s="2593"/>
      <c r="W59" s="2604"/>
      <c r="X59" s="2605"/>
      <c r="Y59" s="2605"/>
      <c r="Z59" s="2605"/>
      <c r="AA59" s="2605"/>
      <c r="AB59" s="2605"/>
      <c r="AC59" s="2606"/>
      <c r="AD59" s="2592"/>
      <c r="AE59" s="2559"/>
      <c r="AF59" s="2559"/>
      <c r="AG59" s="2559"/>
      <c r="AH59" s="2559"/>
      <c r="AI59" s="2593"/>
      <c r="AJ59" s="2604"/>
      <c r="AK59" s="2605"/>
      <c r="AL59" s="2605"/>
      <c r="AM59" s="2605"/>
      <c r="AN59" s="2605"/>
      <c r="AO59" s="2606"/>
      <c r="AP59" s="889"/>
      <c r="AQ59" s="855"/>
      <c r="CG59" s="855"/>
      <c r="CH59" s="855"/>
    </row>
    <row r="60" spans="1:86" ht="13.5" customHeight="1">
      <c r="A60" s="2610"/>
      <c r="B60" s="2560"/>
      <c r="C60" s="2560"/>
      <c r="D60" s="2560"/>
      <c r="E60" s="2560"/>
      <c r="F60" s="2560"/>
      <c r="G60" s="2560"/>
      <c r="H60" s="2572"/>
      <c r="I60" s="2607"/>
      <c r="J60" s="2608"/>
      <c r="K60" s="2608"/>
      <c r="L60" s="2608"/>
      <c r="M60" s="2608"/>
      <c r="N60" s="2608"/>
      <c r="O60" s="2609"/>
      <c r="P60" s="2610"/>
      <c r="Q60" s="2560"/>
      <c r="R60" s="2560"/>
      <c r="S60" s="2560"/>
      <c r="T60" s="2560"/>
      <c r="U60" s="2560"/>
      <c r="V60" s="2572"/>
      <c r="W60" s="2607"/>
      <c r="X60" s="2608"/>
      <c r="Y60" s="2608"/>
      <c r="Z60" s="2608"/>
      <c r="AA60" s="2608"/>
      <c r="AB60" s="2608"/>
      <c r="AC60" s="2609"/>
      <c r="AD60" s="2610"/>
      <c r="AE60" s="2560"/>
      <c r="AF60" s="2560"/>
      <c r="AG60" s="2560"/>
      <c r="AH60" s="2560"/>
      <c r="AI60" s="2572"/>
      <c r="AJ60" s="2607"/>
      <c r="AK60" s="2608"/>
      <c r="AL60" s="2608"/>
      <c r="AM60" s="2608"/>
      <c r="AN60" s="2608"/>
      <c r="AO60" s="2609"/>
      <c r="AP60" s="889"/>
      <c r="AQ60" s="855"/>
      <c r="CG60" s="855"/>
      <c r="CH60" s="855"/>
    </row>
    <row r="61" spans="1:86" ht="13.5" customHeight="1">
      <c r="AP61" s="889"/>
      <c r="AQ61" s="855"/>
      <c r="CG61" s="855"/>
      <c r="CH61" s="855"/>
    </row>
    <row r="62" spans="1:86" ht="9" customHeight="1">
      <c r="AP62" s="889"/>
      <c r="AQ62" s="855"/>
      <c r="CG62" s="855"/>
      <c r="CH62" s="855"/>
    </row>
    <row r="63" spans="1:86" ht="13.5" customHeight="1">
      <c r="AP63" s="889"/>
    </row>
    <row r="64" spans="1:86" ht="13.5" customHeight="1">
      <c r="AP64" s="855"/>
    </row>
    <row r="69" spans="87:92" ht="13.5" customHeight="1">
      <c r="CI69" s="1351" t="s">
        <v>1137</v>
      </c>
      <c r="CJ69" s="1351"/>
      <c r="CK69" s="1351"/>
      <c r="CL69" s="1351"/>
      <c r="CM69" s="1351"/>
      <c r="CN69" s="1351"/>
    </row>
    <row r="70" spans="87:92" ht="13.5" customHeight="1">
      <c r="CI70" s="1351"/>
      <c r="CJ70" s="1351"/>
      <c r="CK70" s="1351"/>
      <c r="CL70" s="1351"/>
      <c r="CM70" s="1351"/>
      <c r="CN70" s="1351"/>
    </row>
  </sheetData>
  <mergeCells count="173">
    <mergeCell ref="C51:I52"/>
    <mergeCell ref="J51:T52"/>
    <mergeCell ref="V51:AD52"/>
    <mergeCell ref="AE51:AO52"/>
    <mergeCell ref="A53:I54"/>
    <mergeCell ref="J53:T54"/>
    <mergeCell ref="X53:AD54"/>
    <mergeCell ref="AE53:AO54"/>
    <mergeCell ref="BG47:BM49"/>
    <mergeCell ref="V49:AD50"/>
    <mergeCell ref="AE49:AO50"/>
    <mergeCell ref="C47:I48"/>
    <mergeCell ref="J47:T48"/>
    <mergeCell ref="V47:AD48"/>
    <mergeCell ref="AE47:AO48"/>
    <mergeCell ref="AR47:AY49"/>
    <mergeCell ref="C55:I56"/>
    <mergeCell ref="J55:T56"/>
    <mergeCell ref="X55:AD56"/>
    <mergeCell ref="AE55:AO56"/>
    <mergeCell ref="A58:H60"/>
    <mergeCell ref="I58:O60"/>
    <mergeCell ref="P58:V60"/>
    <mergeCell ref="W58:AC60"/>
    <mergeCell ref="AD58:AI60"/>
    <mergeCell ref="AJ58:AO60"/>
    <mergeCell ref="B25:F27"/>
    <mergeCell ref="CH3:CL3"/>
    <mergeCell ref="CH4:CL4"/>
    <mergeCell ref="BN47:BT49"/>
    <mergeCell ref="BU47:BZ49"/>
    <mergeCell ref="CA47:CF49"/>
    <mergeCell ref="AZ47:BF49"/>
    <mergeCell ref="A45:I46"/>
    <mergeCell ref="J45:T46"/>
    <mergeCell ref="V45:AD46"/>
    <mergeCell ref="AE45:AO46"/>
    <mergeCell ref="BO44:BU45"/>
    <mergeCell ref="BV44:CF45"/>
    <mergeCell ref="BA40:BK41"/>
    <mergeCell ref="BM40:BU41"/>
    <mergeCell ref="BV40:CF41"/>
    <mergeCell ref="N42:T43"/>
    <mergeCell ref="U42:AB43"/>
    <mergeCell ref="AC42:AI43"/>
    <mergeCell ref="AJ42:AO43"/>
    <mergeCell ref="BO42:BU43"/>
    <mergeCell ref="BV42:CF43"/>
    <mergeCell ref="H40:M43"/>
    <mergeCell ref="N40:T41"/>
    <mergeCell ref="AC40:AI41"/>
    <mergeCell ref="AJ40:AO41"/>
    <mergeCell ref="AT40:AZ41"/>
    <mergeCell ref="A49:I50"/>
    <mergeCell ref="J49:T50"/>
    <mergeCell ref="AR34:AZ35"/>
    <mergeCell ref="BA34:BK35"/>
    <mergeCell ref="BM34:BU35"/>
    <mergeCell ref="B36:F43"/>
    <mergeCell ref="I36:L39"/>
    <mergeCell ref="N36:W37"/>
    <mergeCell ref="X36:AF37"/>
    <mergeCell ref="AG36:AO37"/>
    <mergeCell ref="AT36:AZ37"/>
    <mergeCell ref="BA36:BK37"/>
    <mergeCell ref="BM36:BU37"/>
    <mergeCell ref="N38:W39"/>
    <mergeCell ref="X38:AF39"/>
    <mergeCell ref="AG38:AO39"/>
    <mergeCell ref="AR38:AZ39"/>
    <mergeCell ref="BA38:BK39"/>
    <mergeCell ref="BM38:BU39"/>
    <mergeCell ref="U40:AB41"/>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V34:CF35"/>
    <mergeCell ref="BV36:CF37"/>
    <mergeCell ref="W25:AA27"/>
    <mergeCell ref="AC25:AO27"/>
    <mergeCell ref="AS25:AW32"/>
    <mergeCell ref="AZ25:BC28"/>
    <mergeCell ref="B29:F34"/>
    <mergeCell ref="H29:Q30"/>
    <mergeCell ref="R29:AE30"/>
    <mergeCell ref="AF29:AO30"/>
    <mergeCell ref="AY29:BD32"/>
    <mergeCell ref="H33:Q34"/>
    <mergeCell ref="R33:V33"/>
    <mergeCell ref="W33:AE34"/>
    <mergeCell ref="AF33:AO34"/>
    <mergeCell ref="R34:V34"/>
    <mergeCell ref="H31:Q32"/>
    <mergeCell ref="R31:V31"/>
    <mergeCell ref="W31:AE32"/>
    <mergeCell ref="AF31:AO32"/>
    <mergeCell ref="R32:V32"/>
    <mergeCell ref="H25:I25"/>
    <mergeCell ref="K25:U25"/>
    <mergeCell ref="H27:I27"/>
    <mergeCell ref="K27:U27"/>
    <mergeCell ref="H26:U26"/>
    <mergeCell ref="W10:AE10"/>
    <mergeCell ref="AS8:AW10"/>
    <mergeCell ref="AY8:CF9"/>
    <mergeCell ref="B11:F12"/>
    <mergeCell ref="G12:U12"/>
    <mergeCell ref="X12:AA12"/>
    <mergeCell ref="AC12:AO12"/>
    <mergeCell ref="AY10:CF10"/>
    <mergeCell ref="X16:AA17"/>
    <mergeCell ref="AC16:AO17"/>
    <mergeCell ref="B15:F17"/>
    <mergeCell ref="H15:U17"/>
    <mergeCell ref="AS11:AW13"/>
    <mergeCell ref="AC14:AO14"/>
    <mergeCell ref="AY11:CF11"/>
    <mergeCell ref="AY12:CF12"/>
    <mergeCell ref="AY13:CF13"/>
    <mergeCell ref="AY14:AZ14"/>
    <mergeCell ref="BB14:BL14"/>
    <mergeCell ref="AY15:BL15"/>
    <mergeCell ref="AY16:AZ16"/>
    <mergeCell ref="BB16:BL16"/>
    <mergeCell ref="AS14:AW16"/>
    <mergeCell ref="BN14:BR16"/>
    <mergeCell ref="AY1:CF1"/>
    <mergeCell ref="A5:AO6"/>
    <mergeCell ref="AR3:BB4"/>
    <mergeCell ref="BC4:CF4"/>
    <mergeCell ref="AS5:AW7"/>
    <mergeCell ref="AY5:BL7"/>
    <mergeCell ref="BN5:BR7"/>
    <mergeCell ref="BT5:CF7"/>
    <mergeCell ref="B8:F9"/>
    <mergeCell ref="H8:U9"/>
    <mergeCell ref="AF1:AP1"/>
    <mergeCell ref="CH6:CL6"/>
    <mergeCell ref="CI69:CN70"/>
    <mergeCell ref="BT14:CF16"/>
    <mergeCell ref="X19:AA19"/>
    <mergeCell ref="AC19:AO19"/>
    <mergeCell ref="AS18:AW23"/>
    <mergeCell ref="AY18:BH19"/>
    <mergeCell ref="AY22:BH23"/>
    <mergeCell ref="BI18:BV19"/>
    <mergeCell ref="BW18:CF19"/>
    <mergeCell ref="B20:AO21"/>
    <mergeCell ref="AY20:BH21"/>
    <mergeCell ref="BI20:BM20"/>
    <mergeCell ref="BN20:BV21"/>
    <mergeCell ref="BW20:CF21"/>
    <mergeCell ref="B22:F24"/>
    <mergeCell ref="BI21:BM21"/>
    <mergeCell ref="BI22:BM22"/>
    <mergeCell ref="BN22:BV23"/>
    <mergeCell ref="BW22:CF23"/>
    <mergeCell ref="BI23:BM23"/>
    <mergeCell ref="H22:AO22"/>
    <mergeCell ref="H23:AO23"/>
    <mergeCell ref="H24:AO24"/>
  </mergeCells>
  <phoneticPr fontId="9"/>
  <conditionalFormatting sqref="H8:U9 H15">
    <cfRule type="cellIs" dxfId="98" priority="11" operator="equal">
      <formula>""</formula>
    </cfRule>
  </conditionalFormatting>
  <conditionalFormatting sqref="AC12:AO12 AC14:AO14 AC16:AO17 AC19:AO19">
    <cfRule type="cellIs" dxfId="97" priority="9" operator="equal">
      <formula>""</formula>
    </cfRule>
  </conditionalFormatting>
  <conditionalFormatting sqref="H22:AO24">
    <cfRule type="cellIs" dxfId="96" priority="8" operator="equal">
      <formula>""</formula>
    </cfRule>
  </conditionalFormatting>
  <conditionalFormatting sqref="AY5:BL7">
    <cfRule type="cellIs" dxfId="95" priority="7" operator="equal">
      <formula>""</formula>
    </cfRule>
  </conditionalFormatting>
  <conditionalFormatting sqref="BT5:CF7 AY8:CF10 AY11:AY13">
    <cfRule type="cellIs" dxfId="94" priority="6" operator="equal">
      <formula>""</formula>
    </cfRule>
  </conditionalFormatting>
  <conditionalFormatting sqref="BB14:BL14 BB16:BL16">
    <cfRule type="cellIs" dxfId="93" priority="5" operator="equal">
      <formula>""</formula>
    </cfRule>
  </conditionalFormatting>
  <conditionalFormatting sqref="BT14:CF16">
    <cfRule type="cellIs" dxfId="92" priority="4" operator="equal">
      <formula>""</formula>
    </cfRule>
  </conditionalFormatting>
  <conditionalFormatting sqref="K27:U27">
    <cfRule type="cellIs" dxfId="91" priority="1" operator="equal">
      <formula>""</formula>
    </cfRule>
  </conditionalFormatting>
  <conditionalFormatting sqref="AC25:AO27">
    <cfRule type="cellIs" dxfId="90" priority="3" operator="equal">
      <formula>""</formula>
    </cfRule>
  </conditionalFormatting>
  <conditionalFormatting sqref="K25:U25">
    <cfRule type="cellIs" dxfId="89" priority="2" operator="equal">
      <formula>""</formula>
    </cfRule>
  </conditionalFormatting>
  <hyperlinks>
    <hyperlink ref="CH3" location="工事関係書類一覧表!A1" display="一覧表へ戻る" xr:uid="{120A30AC-B5E7-4495-B017-20EA3C16775D}"/>
    <hyperlink ref="CH3:CL3" location="工事関係書類一覧表!F47" display="一覧表へ戻る" xr:uid="{185E6B5A-4521-4CA6-9379-9410F637CEA7}"/>
    <hyperlink ref="CH4" location="工事関係書類一覧表!A1" display="一覧表へ戻る" xr:uid="{DD21450F-AAAA-43C5-AEDA-8F1732963BCF}"/>
    <hyperlink ref="CH4:CL4" location="入力表!D36" display="入力表へ戻る" xr:uid="{2B6BB218-F8F8-4BDF-927E-C6E8A42B3D99}"/>
    <hyperlink ref="CH6" location="工事関係書類一覧表!A1" display="一覧表へ戻る" xr:uid="{73EAD460-B31D-4599-89A0-8197CF7766BC}"/>
    <hyperlink ref="CH6:CI6" location="別記様式6!AQ20" display="記載例へ" xr:uid="{5C8007A7-1B2F-4367-9474-09FB5FB3A42E}"/>
    <hyperlink ref="CI69" location="工事関係書類一覧表!A1" display="一覧表へ戻る" xr:uid="{E2C24004-4EF5-4CFB-9875-A1B0000D94C7}"/>
    <hyperlink ref="CH6:CL6" location="別記様式7!A105" display="記載例へ" xr:uid="{73791603-8249-48A6-A963-9FDB488E3E7E}"/>
    <hyperlink ref="CI69:CN70" location="別記様式7!A1" display="様式へ" xr:uid="{C014B379-BB80-4B4A-A432-A2386251D7ED}"/>
  </hyperlinks>
  <pageMargins left="0.78740157480314965" right="0.59055118110236227" top="0.55118110236220474" bottom="0.55118110236220474" header="0.51181102362204722" footer="0.51181102362204722"/>
  <pageSetup paperSize="8" orientation="landscape"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AI49"/>
  <sheetViews>
    <sheetView showGridLines="0" view="pageBreakPreview" zoomScaleNormal="100" zoomScaleSheetLayoutView="100" workbookViewId="0">
      <selection activeCell="AA3" sqref="AA3:AE3"/>
    </sheetView>
  </sheetViews>
  <sheetFormatPr defaultRowHeight="13.5"/>
  <cols>
    <col min="1" max="33" width="3.625" style="73" customWidth="1"/>
    <col min="34" max="35" width="3.625" style="73" hidden="1" customWidth="1"/>
    <col min="36" max="164" width="3.625" style="73" customWidth="1"/>
    <col min="165" max="257" width="9" style="73"/>
    <col min="258" max="420" width="3.625" style="73" customWidth="1"/>
    <col min="421" max="513" width="9" style="73"/>
    <col min="514" max="676" width="3.625" style="73" customWidth="1"/>
    <col min="677" max="769" width="9" style="73"/>
    <col min="770" max="932" width="3.625" style="73" customWidth="1"/>
    <col min="933" max="1025" width="9" style="73"/>
    <col min="1026" max="1188" width="3.625" style="73" customWidth="1"/>
    <col min="1189" max="1281" width="9" style="73"/>
    <col min="1282" max="1444" width="3.625" style="73" customWidth="1"/>
    <col min="1445" max="1537" width="9" style="73"/>
    <col min="1538" max="1700" width="3.625" style="73" customWidth="1"/>
    <col min="1701" max="1793" width="9" style="73"/>
    <col min="1794" max="1956" width="3.625" style="73" customWidth="1"/>
    <col min="1957" max="2049" width="9" style="73"/>
    <col min="2050" max="2212" width="3.625" style="73" customWidth="1"/>
    <col min="2213" max="2305" width="9" style="73"/>
    <col min="2306" max="2468" width="3.625" style="73" customWidth="1"/>
    <col min="2469" max="2561" width="9" style="73"/>
    <col min="2562" max="2724" width="3.625" style="73" customWidth="1"/>
    <col min="2725" max="2817" width="9" style="73"/>
    <col min="2818" max="2980" width="3.625" style="73" customWidth="1"/>
    <col min="2981" max="3073" width="9" style="73"/>
    <col min="3074" max="3236" width="3.625" style="73" customWidth="1"/>
    <col min="3237" max="3329" width="9" style="73"/>
    <col min="3330" max="3492" width="3.625" style="73" customWidth="1"/>
    <col min="3493" max="3585" width="9" style="73"/>
    <col min="3586" max="3748" width="3.625" style="73" customWidth="1"/>
    <col min="3749" max="3841" width="9" style="73"/>
    <col min="3842" max="4004" width="3.625" style="73" customWidth="1"/>
    <col min="4005" max="4097" width="9" style="73"/>
    <col min="4098" max="4260" width="3.625" style="73" customWidth="1"/>
    <col min="4261" max="4353" width="9" style="73"/>
    <col min="4354" max="4516" width="3.625" style="73" customWidth="1"/>
    <col min="4517" max="4609" width="9" style="73"/>
    <col min="4610" max="4772" width="3.625" style="73" customWidth="1"/>
    <col min="4773" max="4865" width="9" style="73"/>
    <col min="4866" max="5028" width="3.625" style="73" customWidth="1"/>
    <col min="5029" max="5121" width="9" style="73"/>
    <col min="5122" max="5284" width="3.625" style="73" customWidth="1"/>
    <col min="5285" max="5377" width="9" style="73"/>
    <col min="5378" max="5540" width="3.625" style="73" customWidth="1"/>
    <col min="5541" max="5633" width="9" style="73"/>
    <col min="5634" max="5796" width="3.625" style="73" customWidth="1"/>
    <col min="5797" max="5889" width="9" style="73"/>
    <col min="5890" max="6052" width="3.625" style="73" customWidth="1"/>
    <col min="6053" max="6145" width="9" style="73"/>
    <col min="6146" max="6308" width="3.625" style="73" customWidth="1"/>
    <col min="6309" max="6401" width="9" style="73"/>
    <col min="6402" max="6564" width="3.625" style="73" customWidth="1"/>
    <col min="6565" max="6657" width="9" style="73"/>
    <col min="6658" max="6820" width="3.625" style="73" customWidth="1"/>
    <col min="6821" max="6913" width="9" style="73"/>
    <col min="6914" max="7076" width="3.625" style="73" customWidth="1"/>
    <col min="7077" max="7169" width="9" style="73"/>
    <col min="7170" max="7332" width="3.625" style="73" customWidth="1"/>
    <col min="7333" max="7425" width="9" style="73"/>
    <col min="7426" max="7588" width="3.625" style="73" customWidth="1"/>
    <col min="7589" max="7681" width="9" style="73"/>
    <col min="7682" max="7844" width="3.625" style="73" customWidth="1"/>
    <col min="7845" max="7937" width="9" style="73"/>
    <col min="7938" max="8100" width="3.625" style="73" customWidth="1"/>
    <col min="8101" max="8193" width="9" style="73"/>
    <col min="8194" max="8356" width="3.625" style="73" customWidth="1"/>
    <col min="8357" max="8449" width="9" style="73"/>
    <col min="8450" max="8612" width="3.625" style="73" customWidth="1"/>
    <col min="8613" max="8705" width="9" style="73"/>
    <col min="8706" max="8868" width="3.625" style="73" customWidth="1"/>
    <col min="8869" max="8961" width="9" style="73"/>
    <col min="8962" max="9124" width="3.625" style="73" customWidth="1"/>
    <col min="9125" max="9217" width="9" style="73"/>
    <col min="9218" max="9380" width="3.625" style="73" customWidth="1"/>
    <col min="9381" max="9473" width="9" style="73"/>
    <col min="9474" max="9636" width="3.625" style="73" customWidth="1"/>
    <col min="9637" max="9729" width="9" style="73"/>
    <col min="9730" max="9892" width="3.625" style="73" customWidth="1"/>
    <col min="9893" max="9985" width="9" style="73"/>
    <col min="9986" max="10148" width="3.625" style="73" customWidth="1"/>
    <col min="10149" max="10241" width="9" style="73"/>
    <col min="10242" max="10404" width="3.625" style="73" customWidth="1"/>
    <col min="10405" max="10497" width="9" style="73"/>
    <col min="10498" max="10660" width="3.625" style="73" customWidth="1"/>
    <col min="10661" max="10753" width="9" style="73"/>
    <col min="10754" max="10916" width="3.625" style="73" customWidth="1"/>
    <col min="10917" max="11009" width="9" style="73"/>
    <col min="11010" max="11172" width="3.625" style="73" customWidth="1"/>
    <col min="11173" max="11265" width="9" style="73"/>
    <col min="11266" max="11428" width="3.625" style="73" customWidth="1"/>
    <col min="11429" max="11521" width="9" style="73"/>
    <col min="11522" max="11684" width="3.625" style="73" customWidth="1"/>
    <col min="11685" max="11777" width="9" style="73"/>
    <col min="11778" max="11940" width="3.625" style="73" customWidth="1"/>
    <col min="11941" max="12033" width="9" style="73"/>
    <col min="12034" max="12196" width="3.625" style="73" customWidth="1"/>
    <col min="12197" max="12289" width="9" style="73"/>
    <col min="12290" max="12452" width="3.625" style="73" customWidth="1"/>
    <col min="12453" max="12545" width="9" style="73"/>
    <col min="12546" max="12708" width="3.625" style="73" customWidth="1"/>
    <col min="12709" max="12801" width="9" style="73"/>
    <col min="12802" max="12964" width="3.625" style="73" customWidth="1"/>
    <col min="12965" max="13057" width="9" style="73"/>
    <col min="13058" max="13220" width="3.625" style="73" customWidth="1"/>
    <col min="13221" max="13313" width="9" style="73"/>
    <col min="13314" max="13476" width="3.625" style="73" customWidth="1"/>
    <col min="13477" max="13569" width="9" style="73"/>
    <col min="13570" max="13732" width="3.625" style="73" customWidth="1"/>
    <col min="13733" max="13825" width="9" style="73"/>
    <col min="13826" max="13988" width="3.625" style="73" customWidth="1"/>
    <col min="13989" max="14081" width="9" style="73"/>
    <col min="14082" max="14244" width="3.625" style="73" customWidth="1"/>
    <col min="14245" max="14337" width="9" style="73"/>
    <col min="14338" max="14500" width="3.625" style="73" customWidth="1"/>
    <col min="14501" max="14593" width="9" style="73"/>
    <col min="14594" max="14756" width="3.625" style="73" customWidth="1"/>
    <col min="14757" max="14849" width="9" style="73"/>
    <col min="14850" max="15012" width="3.625" style="73" customWidth="1"/>
    <col min="15013" max="15105" width="9" style="73"/>
    <col min="15106" max="15268" width="3.625" style="73" customWidth="1"/>
    <col min="15269" max="15361" width="9" style="73"/>
    <col min="15362" max="15524" width="3.625" style="73" customWidth="1"/>
    <col min="15525" max="15617" width="9" style="73"/>
    <col min="15618" max="15780" width="3.625" style="73" customWidth="1"/>
    <col min="15781" max="15873" width="9" style="73"/>
    <col min="15874" max="16036" width="3.625" style="73" customWidth="1"/>
    <col min="16037" max="16129" width="9" style="73"/>
    <col min="16130" max="16292" width="3.625" style="73" customWidth="1"/>
    <col min="16293" max="16384" width="9" style="73"/>
  </cols>
  <sheetData>
    <row r="1" spans="1:35" s="442" customFormat="1">
      <c r="A1" s="459" t="s">
        <v>1381</v>
      </c>
    </row>
    <row r="2" spans="1:35" s="442" customFormat="1" ht="30" customHeight="1" thickBot="1">
      <c r="A2" s="2627" t="s">
        <v>1382</v>
      </c>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row>
    <row r="3" spans="1:35" s="442" customFormat="1" ht="26.1" customHeight="1">
      <c r="A3" s="2628" t="s">
        <v>1383</v>
      </c>
      <c r="B3" s="2629"/>
      <c r="C3" s="2629"/>
      <c r="D3" s="2630"/>
      <c r="E3" s="895" t="str">
        <f>IF(AH7=TRUE,"■","□")</f>
        <v>□</v>
      </c>
      <c r="F3" s="2622" t="s">
        <v>1384</v>
      </c>
      <c r="G3" s="2622"/>
      <c r="H3" s="897" t="str">
        <f>IF(AH9=TRUE,"■","□")</f>
        <v>□</v>
      </c>
      <c r="I3" s="2623" t="s">
        <v>1385</v>
      </c>
      <c r="J3" s="2624"/>
      <c r="K3" s="2631" t="s">
        <v>1386</v>
      </c>
      <c r="L3" s="2629"/>
      <c r="M3" s="2632"/>
      <c r="N3" s="2633" t="str">
        <f>IF(入力表!D37="","令和　　年　　月　　日",入力表!D37)</f>
        <v>令和　　年　　月　　日</v>
      </c>
      <c r="O3" s="2634"/>
      <c r="P3" s="2634"/>
      <c r="Q3" s="2634"/>
      <c r="R3" s="2634"/>
      <c r="S3" s="2634"/>
      <c r="T3" s="2634"/>
      <c r="U3" s="2634"/>
      <c r="V3" s="2634"/>
      <c r="W3" s="2634"/>
      <c r="X3" s="2634"/>
      <c r="Y3" s="2635"/>
      <c r="AA3" s="1382" t="s">
        <v>385</v>
      </c>
      <c r="AB3" s="1382"/>
      <c r="AC3" s="1382"/>
      <c r="AD3" s="1382"/>
      <c r="AE3" s="1382"/>
    </row>
    <row r="4" spans="1:35" s="442" customFormat="1" ht="26.1" customHeight="1">
      <c r="A4" s="2614" t="s">
        <v>1387</v>
      </c>
      <c r="B4" s="2615"/>
      <c r="C4" s="2615"/>
      <c r="D4" s="2616"/>
      <c r="E4" s="2626" t="str">
        <f>IF(AH11=TRUE,"■指示","□指示")</f>
        <v>□指示</v>
      </c>
      <c r="F4" s="2625"/>
      <c r="G4" s="2625"/>
      <c r="H4" s="2625" t="str">
        <f>IF(AH12=TRUE,"■協議","□協議")</f>
        <v>□協議</v>
      </c>
      <c r="I4" s="2625"/>
      <c r="J4" s="2625"/>
      <c r="K4" s="2625" t="str">
        <f>IF(AH13=TRUE,"■通知","□通知")</f>
        <v>□通知</v>
      </c>
      <c r="L4" s="2625"/>
      <c r="M4" s="2625"/>
      <c r="N4" s="2625" t="str">
        <f>IF(AH14=TRUE,"■承諾","□承諾")</f>
        <v>□承諾</v>
      </c>
      <c r="O4" s="2625"/>
      <c r="P4" s="2625"/>
      <c r="Q4" s="2625" t="str">
        <f>IF(AH15=TRUE,"■報告","□報告")</f>
        <v>□報告</v>
      </c>
      <c r="R4" s="2625"/>
      <c r="S4" s="2625"/>
      <c r="T4" s="2625" t="str">
        <f>IF(AH16=TRUE,"■提出","□提出")</f>
        <v>□提出</v>
      </c>
      <c r="U4" s="2625"/>
      <c r="V4" s="2625"/>
      <c r="W4" s="894"/>
      <c r="X4" s="894"/>
      <c r="Y4" s="447"/>
      <c r="AA4" s="1382" t="s">
        <v>606</v>
      </c>
      <c r="AB4" s="1382"/>
      <c r="AC4" s="1382"/>
      <c r="AD4" s="1382"/>
      <c r="AE4" s="1382"/>
    </row>
    <row r="5" spans="1:35" s="442" customFormat="1" ht="26.1" customHeight="1">
      <c r="A5" s="2614"/>
      <c r="B5" s="2615"/>
      <c r="C5" s="2615"/>
      <c r="D5" s="2616"/>
      <c r="E5" s="2617" t="str">
        <f>IF(AH17=TRUE,"■その他","□その他")</f>
        <v>□その他</v>
      </c>
      <c r="F5" s="2617"/>
      <c r="G5" s="2617"/>
      <c r="H5" s="458" t="s">
        <v>491</v>
      </c>
      <c r="I5" s="2618"/>
      <c r="J5" s="2618"/>
      <c r="K5" s="2618"/>
      <c r="L5" s="2618"/>
      <c r="M5" s="2618"/>
      <c r="N5" s="2618"/>
      <c r="O5" s="2618"/>
      <c r="P5" s="2618"/>
      <c r="Q5" s="2618"/>
      <c r="R5" s="2618"/>
      <c r="S5" s="2618"/>
      <c r="T5" s="2618"/>
      <c r="U5" s="2618"/>
      <c r="V5" s="2618"/>
      <c r="W5" s="2618"/>
      <c r="X5" s="2618"/>
      <c r="Y5" s="446" t="s">
        <v>449</v>
      </c>
    </row>
    <row r="6" spans="1:35" s="442" customFormat="1" ht="26.1" customHeight="1" thickBot="1">
      <c r="A6" s="2619" t="s">
        <v>324</v>
      </c>
      <c r="B6" s="2620"/>
      <c r="C6" s="2620"/>
      <c r="D6" s="2621"/>
      <c r="E6" s="2637" t="str">
        <f>IF(入力表!B3="","",入力表!B3)</f>
        <v/>
      </c>
      <c r="F6" s="2638"/>
      <c r="G6" s="2638"/>
      <c r="H6" s="2638"/>
      <c r="I6" s="2638"/>
      <c r="J6" s="2638"/>
      <c r="K6" s="2638"/>
      <c r="L6" s="2638"/>
      <c r="M6" s="2638"/>
      <c r="N6" s="2638"/>
      <c r="O6" s="2638"/>
      <c r="P6" s="2638"/>
      <c r="Q6" s="2638"/>
      <c r="R6" s="2638"/>
      <c r="S6" s="2638"/>
      <c r="T6" s="2638"/>
      <c r="U6" s="2638"/>
      <c r="V6" s="2638"/>
      <c r="W6" s="2638"/>
      <c r="X6" s="2638"/>
      <c r="Y6" s="2639"/>
    </row>
    <row r="7" spans="1:35" s="442" customFormat="1">
      <c r="A7" s="457"/>
      <c r="B7" s="456" t="s">
        <v>1388</v>
      </c>
      <c r="C7" s="456"/>
      <c r="D7" s="456"/>
      <c r="E7" s="456"/>
      <c r="F7" s="456"/>
      <c r="G7" s="456"/>
      <c r="H7" s="456"/>
      <c r="I7" s="456"/>
      <c r="J7" s="456"/>
      <c r="K7" s="456"/>
      <c r="L7" s="456"/>
      <c r="M7" s="456"/>
      <c r="N7" s="456"/>
      <c r="O7" s="456"/>
      <c r="P7" s="456"/>
      <c r="Q7" s="456"/>
      <c r="R7" s="456"/>
      <c r="S7" s="456"/>
      <c r="T7" s="456"/>
      <c r="U7" s="456"/>
      <c r="V7" s="456"/>
      <c r="W7" s="456"/>
      <c r="X7" s="456"/>
      <c r="Y7" s="455"/>
      <c r="AH7" s="896" t="b">
        <v>0</v>
      </c>
      <c r="AI7" s="442" t="s">
        <v>1389</v>
      </c>
    </row>
    <row r="8" spans="1:35" s="442" customFormat="1" ht="13.5" customHeight="1">
      <c r="A8" s="454"/>
      <c r="Y8" s="446"/>
      <c r="AH8" s="896"/>
    </row>
    <row r="9" spans="1:35" s="442" customFormat="1">
      <c r="A9" s="454"/>
      <c r="B9" s="2640"/>
      <c r="C9" s="2640"/>
      <c r="D9" s="2640"/>
      <c r="E9" s="2640"/>
      <c r="F9" s="2640"/>
      <c r="G9" s="2640"/>
      <c r="H9" s="2640"/>
      <c r="I9" s="2640"/>
      <c r="J9" s="2640"/>
      <c r="K9" s="2640"/>
      <c r="L9" s="2640"/>
      <c r="M9" s="2640"/>
      <c r="N9" s="2640"/>
      <c r="O9" s="2640"/>
      <c r="P9" s="2640"/>
      <c r="Q9" s="2640"/>
      <c r="R9" s="2640"/>
      <c r="S9" s="2640"/>
      <c r="T9" s="2640"/>
      <c r="U9" s="2640"/>
      <c r="V9" s="2640"/>
      <c r="W9" s="2640"/>
      <c r="X9" s="2640"/>
      <c r="Y9" s="446"/>
      <c r="AH9" s="896" t="b">
        <v>0</v>
      </c>
      <c r="AI9" s="442" t="s">
        <v>1385</v>
      </c>
    </row>
    <row r="10" spans="1:35" s="442" customFormat="1">
      <c r="A10" s="454"/>
      <c r="B10" s="2640"/>
      <c r="C10" s="2640"/>
      <c r="D10" s="2640"/>
      <c r="E10" s="2640"/>
      <c r="F10" s="2640"/>
      <c r="G10" s="2640"/>
      <c r="H10" s="2640"/>
      <c r="I10" s="2640"/>
      <c r="J10" s="2640"/>
      <c r="K10" s="2640"/>
      <c r="L10" s="2640"/>
      <c r="M10" s="2640"/>
      <c r="N10" s="2640"/>
      <c r="O10" s="2640"/>
      <c r="P10" s="2640"/>
      <c r="Q10" s="2640"/>
      <c r="R10" s="2640"/>
      <c r="S10" s="2640"/>
      <c r="T10" s="2640"/>
      <c r="U10" s="2640"/>
      <c r="V10" s="2640"/>
      <c r="W10" s="2640"/>
      <c r="X10" s="2640"/>
      <c r="Y10" s="446"/>
      <c r="AH10" s="896"/>
    </row>
    <row r="11" spans="1:35" s="442" customFormat="1">
      <c r="A11" s="454"/>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446"/>
      <c r="AH11" s="896" t="b">
        <v>0</v>
      </c>
      <c r="AI11" s="442" t="s">
        <v>1390</v>
      </c>
    </row>
    <row r="12" spans="1:35" s="442" customFormat="1">
      <c r="A12" s="454"/>
      <c r="B12" s="2640"/>
      <c r="C12" s="2640"/>
      <c r="D12" s="2640"/>
      <c r="E12" s="2640"/>
      <c r="F12" s="2640"/>
      <c r="G12" s="2640"/>
      <c r="H12" s="2640"/>
      <c r="I12" s="2640"/>
      <c r="J12" s="2640"/>
      <c r="K12" s="2640"/>
      <c r="L12" s="2640"/>
      <c r="M12" s="2640"/>
      <c r="N12" s="2640"/>
      <c r="O12" s="2640"/>
      <c r="P12" s="2640"/>
      <c r="Q12" s="2640"/>
      <c r="R12" s="2640"/>
      <c r="S12" s="2640"/>
      <c r="T12" s="2640"/>
      <c r="U12" s="2640"/>
      <c r="V12" s="2640"/>
      <c r="W12" s="2640"/>
      <c r="X12" s="2640"/>
      <c r="Y12" s="446"/>
      <c r="AH12" s="896" t="b">
        <v>0</v>
      </c>
      <c r="AI12" s="442" t="s">
        <v>1391</v>
      </c>
    </row>
    <row r="13" spans="1:35" s="442" customFormat="1">
      <c r="A13" s="454"/>
      <c r="B13" s="2640"/>
      <c r="C13" s="2640"/>
      <c r="D13" s="2640"/>
      <c r="E13" s="2640"/>
      <c r="F13" s="2640"/>
      <c r="G13" s="2640"/>
      <c r="H13" s="2640"/>
      <c r="I13" s="2640"/>
      <c r="J13" s="2640"/>
      <c r="K13" s="2640"/>
      <c r="L13" s="2640"/>
      <c r="M13" s="2640"/>
      <c r="N13" s="2640"/>
      <c r="O13" s="2640"/>
      <c r="P13" s="2640"/>
      <c r="Q13" s="2640"/>
      <c r="R13" s="2640"/>
      <c r="S13" s="2640"/>
      <c r="T13" s="2640"/>
      <c r="U13" s="2640"/>
      <c r="V13" s="2640"/>
      <c r="W13" s="2640"/>
      <c r="X13" s="2640"/>
      <c r="Y13" s="446"/>
      <c r="AH13" s="896" t="b">
        <v>0</v>
      </c>
      <c r="AI13" s="442" t="s">
        <v>1392</v>
      </c>
    </row>
    <row r="14" spans="1:35" s="442" customFormat="1">
      <c r="A14" s="454"/>
      <c r="B14" s="2640"/>
      <c r="C14" s="2640"/>
      <c r="D14" s="2640"/>
      <c r="E14" s="2640"/>
      <c r="F14" s="2640"/>
      <c r="G14" s="2640"/>
      <c r="H14" s="2640"/>
      <c r="I14" s="2640"/>
      <c r="J14" s="2640"/>
      <c r="K14" s="2640"/>
      <c r="L14" s="2640"/>
      <c r="M14" s="2640"/>
      <c r="N14" s="2640"/>
      <c r="O14" s="2640"/>
      <c r="P14" s="2640"/>
      <c r="Q14" s="2640"/>
      <c r="R14" s="2640"/>
      <c r="S14" s="2640"/>
      <c r="T14" s="2640"/>
      <c r="U14" s="2640"/>
      <c r="V14" s="2640"/>
      <c r="W14" s="2640"/>
      <c r="X14" s="2640"/>
      <c r="Y14" s="446"/>
      <c r="AH14" s="896" t="b">
        <v>0</v>
      </c>
      <c r="AI14" s="442" t="s">
        <v>1393</v>
      </c>
    </row>
    <row r="15" spans="1:35" s="442" customFormat="1">
      <c r="A15" s="454"/>
      <c r="B15" s="2640"/>
      <c r="C15" s="2640"/>
      <c r="D15" s="2640"/>
      <c r="E15" s="2640"/>
      <c r="F15" s="2640"/>
      <c r="G15" s="2640"/>
      <c r="H15" s="2640"/>
      <c r="I15" s="2640"/>
      <c r="J15" s="2640"/>
      <c r="K15" s="2640"/>
      <c r="L15" s="2640"/>
      <c r="M15" s="2640"/>
      <c r="N15" s="2640"/>
      <c r="O15" s="2640"/>
      <c r="P15" s="2640"/>
      <c r="Q15" s="2640"/>
      <c r="R15" s="2640"/>
      <c r="S15" s="2640"/>
      <c r="T15" s="2640"/>
      <c r="U15" s="2640"/>
      <c r="V15" s="2640"/>
      <c r="W15" s="2640"/>
      <c r="X15" s="2640"/>
      <c r="Y15" s="446"/>
      <c r="AH15" s="896" t="b">
        <v>0</v>
      </c>
      <c r="AI15" s="442" t="s">
        <v>1394</v>
      </c>
    </row>
    <row r="16" spans="1:35" s="442" customFormat="1">
      <c r="A16" s="454"/>
      <c r="B16" s="2640"/>
      <c r="C16" s="2640"/>
      <c r="D16" s="2640"/>
      <c r="E16" s="2640"/>
      <c r="F16" s="2640"/>
      <c r="G16" s="2640"/>
      <c r="H16" s="2640"/>
      <c r="I16" s="2640"/>
      <c r="J16" s="2640"/>
      <c r="K16" s="2640"/>
      <c r="L16" s="2640"/>
      <c r="M16" s="2640"/>
      <c r="N16" s="2640"/>
      <c r="O16" s="2640"/>
      <c r="P16" s="2640"/>
      <c r="Q16" s="2640"/>
      <c r="R16" s="2640"/>
      <c r="S16" s="2640"/>
      <c r="T16" s="2640"/>
      <c r="U16" s="2640"/>
      <c r="V16" s="2640"/>
      <c r="W16" s="2640"/>
      <c r="X16" s="2640"/>
      <c r="Y16" s="446"/>
      <c r="AH16" s="896" t="b">
        <v>0</v>
      </c>
      <c r="AI16" s="442" t="s">
        <v>13</v>
      </c>
    </row>
    <row r="17" spans="1:35" s="442" customFormat="1">
      <c r="A17" s="454"/>
      <c r="B17" s="2640"/>
      <c r="C17" s="2640"/>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446"/>
      <c r="AH17" s="896" t="b">
        <v>0</v>
      </c>
      <c r="AI17" s="442" t="s">
        <v>15</v>
      </c>
    </row>
    <row r="18" spans="1:35" s="442" customFormat="1">
      <c r="A18" s="454"/>
      <c r="B18" s="2640"/>
      <c r="C18" s="2640"/>
      <c r="D18" s="2640"/>
      <c r="E18" s="2640"/>
      <c r="F18" s="2640"/>
      <c r="G18" s="2640"/>
      <c r="H18" s="2640"/>
      <c r="I18" s="2640"/>
      <c r="J18" s="2640"/>
      <c r="K18" s="2640"/>
      <c r="L18" s="2640"/>
      <c r="M18" s="2640"/>
      <c r="N18" s="2640"/>
      <c r="O18" s="2640"/>
      <c r="P18" s="2640"/>
      <c r="Q18" s="2640"/>
      <c r="R18" s="2640"/>
      <c r="S18" s="2640"/>
      <c r="T18" s="2640"/>
      <c r="U18" s="2640"/>
      <c r="V18" s="2640"/>
      <c r="W18" s="2640"/>
      <c r="X18" s="2640"/>
      <c r="Y18" s="446"/>
      <c r="AH18" s="896"/>
    </row>
    <row r="19" spans="1:35" s="442" customFormat="1">
      <c r="A19" s="454"/>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446"/>
      <c r="AH19" s="896" t="b">
        <v>0</v>
      </c>
      <c r="AI19" s="442" t="s">
        <v>1390</v>
      </c>
    </row>
    <row r="20" spans="1:35" s="442" customFormat="1">
      <c r="A20" s="454"/>
      <c r="B20" s="2640"/>
      <c r="C20" s="2640"/>
      <c r="D20" s="2640"/>
      <c r="E20" s="2640"/>
      <c r="F20" s="2640"/>
      <c r="G20" s="2640"/>
      <c r="H20" s="2640"/>
      <c r="I20" s="2640"/>
      <c r="J20" s="2640"/>
      <c r="K20" s="2640"/>
      <c r="L20" s="2640"/>
      <c r="M20" s="2640"/>
      <c r="N20" s="2640"/>
      <c r="O20" s="2640"/>
      <c r="P20" s="2640"/>
      <c r="Q20" s="2640"/>
      <c r="R20" s="2640"/>
      <c r="S20" s="2640"/>
      <c r="T20" s="2640"/>
      <c r="U20" s="2640"/>
      <c r="V20" s="2640"/>
      <c r="W20" s="2640"/>
      <c r="X20" s="2640"/>
      <c r="Y20" s="446"/>
      <c r="AH20" s="896" t="b">
        <v>0</v>
      </c>
      <c r="AI20" s="442" t="s">
        <v>1393</v>
      </c>
    </row>
    <row r="21" spans="1:35" s="442" customFormat="1">
      <c r="A21" s="454"/>
      <c r="B21" s="2640"/>
      <c r="C21" s="2640"/>
      <c r="D21" s="2640"/>
      <c r="E21" s="2640"/>
      <c r="F21" s="2640"/>
      <c r="G21" s="2640"/>
      <c r="H21" s="2640"/>
      <c r="I21" s="2640"/>
      <c r="J21" s="2640"/>
      <c r="K21" s="2640"/>
      <c r="L21" s="2640"/>
      <c r="M21" s="2640"/>
      <c r="N21" s="2640"/>
      <c r="O21" s="2640"/>
      <c r="P21" s="2640"/>
      <c r="Q21" s="2640"/>
      <c r="R21" s="2640"/>
      <c r="S21" s="2640"/>
      <c r="T21" s="2640"/>
      <c r="U21" s="2640"/>
      <c r="V21" s="2640"/>
      <c r="W21" s="2640"/>
      <c r="X21" s="2640"/>
      <c r="Y21" s="446"/>
      <c r="AH21" s="896" t="b">
        <v>0</v>
      </c>
      <c r="AI21" s="442" t="s">
        <v>1391</v>
      </c>
    </row>
    <row r="22" spans="1:35" s="442" customFormat="1">
      <c r="A22" s="454"/>
      <c r="B22" s="2640"/>
      <c r="C22" s="2640"/>
      <c r="D22" s="2640"/>
      <c r="E22" s="2640"/>
      <c r="F22" s="2640"/>
      <c r="G22" s="2640"/>
      <c r="H22" s="2640"/>
      <c r="I22" s="2640"/>
      <c r="J22" s="2640"/>
      <c r="K22" s="2640"/>
      <c r="L22" s="2640"/>
      <c r="M22" s="2640"/>
      <c r="N22" s="2640"/>
      <c r="O22" s="2640"/>
      <c r="P22" s="2640"/>
      <c r="Q22" s="2640"/>
      <c r="R22" s="2640"/>
      <c r="S22" s="2640"/>
      <c r="T22" s="2640"/>
      <c r="U22" s="2640"/>
      <c r="V22" s="2640"/>
      <c r="W22" s="2640"/>
      <c r="X22" s="2640"/>
      <c r="Y22" s="446"/>
      <c r="AH22" s="896" t="b">
        <v>0</v>
      </c>
      <c r="AI22" s="442" t="s">
        <v>13</v>
      </c>
    </row>
    <row r="23" spans="1:35" s="442" customFormat="1">
      <c r="A23" s="454"/>
      <c r="B23" s="2640"/>
      <c r="C23" s="2640"/>
      <c r="D23" s="2640"/>
      <c r="E23" s="2640"/>
      <c r="F23" s="2640"/>
      <c r="G23" s="2640"/>
      <c r="H23" s="2640"/>
      <c r="I23" s="2640"/>
      <c r="J23" s="2640"/>
      <c r="K23" s="2640"/>
      <c r="L23" s="2640"/>
      <c r="M23" s="2640"/>
      <c r="N23" s="2640"/>
      <c r="O23" s="2640"/>
      <c r="P23" s="2640"/>
      <c r="Q23" s="2640"/>
      <c r="R23" s="2640"/>
      <c r="S23" s="2640"/>
      <c r="T23" s="2640"/>
      <c r="U23" s="2640"/>
      <c r="V23" s="2640"/>
      <c r="W23" s="2640"/>
      <c r="X23" s="2640"/>
      <c r="Y23" s="446"/>
      <c r="AH23" s="896" t="b">
        <v>0</v>
      </c>
      <c r="AI23" s="442" t="s">
        <v>1395</v>
      </c>
    </row>
    <row r="24" spans="1:35" s="442" customFormat="1">
      <c r="A24" s="454"/>
      <c r="B24" s="2640"/>
      <c r="C24" s="2640"/>
      <c r="D24" s="2640"/>
      <c r="E24" s="2640"/>
      <c r="F24" s="2640"/>
      <c r="G24" s="2640"/>
      <c r="H24" s="2640"/>
      <c r="I24" s="2640"/>
      <c r="J24" s="2640"/>
      <c r="K24" s="2640"/>
      <c r="L24" s="2640"/>
      <c r="M24" s="2640"/>
      <c r="N24" s="2640"/>
      <c r="O24" s="2640"/>
      <c r="P24" s="2640"/>
      <c r="Q24" s="2640"/>
      <c r="R24" s="2640"/>
      <c r="S24" s="2640"/>
      <c r="T24" s="2640"/>
      <c r="U24" s="2640"/>
      <c r="V24" s="2640"/>
      <c r="W24" s="2640"/>
      <c r="X24" s="2640"/>
      <c r="Y24" s="446"/>
      <c r="AH24" s="896" t="b">
        <v>0</v>
      </c>
      <c r="AI24" s="442" t="s">
        <v>15</v>
      </c>
    </row>
    <row r="25" spans="1:35" s="442" customFormat="1">
      <c r="A25" s="454"/>
      <c r="B25" s="2640"/>
      <c r="C25" s="2640"/>
      <c r="D25" s="2640"/>
      <c r="E25" s="2640"/>
      <c r="F25" s="2640"/>
      <c r="G25" s="2640"/>
      <c r="H25" s="2640"/>
      <c r="I25" s="2640"/>
      <c r="J25" s="2640"/>
      <c r="K25" s="2640"/>
      <c r="L25" s="2640"/>
      <c r="M25" s="2640"/>
      <c r="N25" s="2640"/>
      <c r="O25" s="2640"/>
      <c r="P25" s="2640"/>
      <c r="Q25" s="2640"/>
      <c r="R25" s="2640"/>
      <c r="S25" s="2640"/>
      <c r="T25" s="2640"/>
      <c r="U25" s="2640"/>
      <c r="V25" s="2640"/>
      <c r="W25" s="2640"/>
      <c r="X25" s="2640"/>
      <c r="Y25" s="446"/>
      <c r="AH25" s="896"/>
    </row>
    <row r="26" spans="1:35" s="442" customFormat="1">
      <c r="A26" s="454"/>
      <c r="B26" s="2640"/>
      <c r="C26" s="2640"/>
      <c r="D26" s="2640"/>
      <c r="E26" s="2640"/>
      <c r="F26" s="2640"/>
      <c r="G26" s="2640"/>
      <c r="H26" s="2640"/>
      <c r="I26" s="2640"/>
      <c r="J26" s="2640"/>
      <c r="K26" s="2640"/>
      <c r="L26" s="2640"/>
      <c r="M26" s="2640"/>
      <c r="N26" s="2640"/>
      <c r="O26" s="2640"/>
      <c r="P26" s="2640"/>
      <c r="Q26" s="2640"/>
      <c r="R26" s="2640"/>
      <c r="S26" s="2640"/>
      <c r="T26" s="2640"/>
      <c r="U26" s="2640"/>
      <c r="V26" s="2640"/>
      <c r="W26" s="2640"/>
      <c r="X26" s="2640"/>
      <c r="Y26" s="446"/>
      <c r="AH26" s="896"/>
    </row>
    <row r="27" spans="1:35" s="442" customFormat="1">
      <c r="A27" s="454"/>
      <c r="B27" s="2640"/>
      <c r="C27" s="2640"/>
      <c r="D27" s="2640"/>
      <c r="E27" s="2640"/>
      <c r="F27" s="2640"/>
      <c r="G27" s="2640"/>
      <c r="H27" s="2640"/>
      <c r="I27" s="2640"/>
      <c r="J27" s="2640"/>
      <c r="K27" s="2640"/>
      <c r="L27" s="2640"/>
      <c r="M27" s="2640"/>
      <c r="N27" s="2640"/>
      <c r="O27" s="2640"/>
      <c r="P27" s="2640"/>
      <c r="Q27" s="2640"/>
      <c r="R27" s="2640"/>
      <c r="S27" s="2640"/>
      <c r="T27" s="2640"/>
      <c r="U27" s="2640"/>
      <c r="V27" s="2640"/>
      <c r="W27" s="2640"/>
      <c r="X27" s="2640"/>
      <c r="Y27" s="446"/>
      <c r="AH27" s="896" t="b">
        <v>0</v>
      </c>
      <c r="AI27" s="442" t="s">
        <v>1393</v>
      </c>
    </row>
    <row r="28" spans="1:35" s="442" customFormat="1" ht="13.5" customHeight="1" thickBot="1">
      <c r="A28" s="453"/>
      <c r="B28" s="2641"/>
      <c r="C28" s="2641"/>
      <c r="D28" s="2641"/>
      <c r="E28" s="2641"/>
      <c r="F28" s="2641"/>
      <c r="G28" s="2641"/>
      <c r="H28" s="2641"/>
      <c r="I28" s="2641"/>
      <c r="J28" s="2641"/>
      <c r="K28" s="2641"/>
      <c r="L28" s="2642"/>
      <c r="M28" s="2642"/>
      <c r="N28" s="2642"/>
      <c r="O28" s="2642"/>
      <c r="P28" s="2642"/>
      <c r="Q28" s="2642"/>
      <c r="R28" s="2642"/>
      <c r="S28" s="2642"/>
      <c r="T28" s="2642"/>
      <c r="U28" s="2642"/>
      <c r="V28" s="2642"/>
      <c r="W28" s="2642"/>
      <c r="X28" s="2642"/>
      <c r="Y28" s="443"/>
      <c r="AH28" s="896" t="b">
        <v>0</v>
      </c>
      <c r="AI28" s="442" t="s">
        <v>1391</v>
      </c>
    </row>
    <row r="29" spans="1:35" s="442" customFormat="1" ht="15.95" customHeight="1">
      <c r="A29" s="452"/>
      <c r="B29" s="2653" t="s">
        <v>1389</v>
      </c>
      <c r="C29" s="2643" t="s">
        <v>1396</v>
      </c>
      <c r="D29" s="2643"/>
      <c r="E29" s="2643"/>
      <c r="F29" s="2643"/>
      <c r="G29" s="2636" t="str">
        <f>IF(AH19=TRUE,"■指示","□指示")</f>
        <v>□指示</v>
      </c>
      <c r="H29" s="2636"/>
      <c r="I29" s="2618"/>
      <c r="J29" s="2636" t="str">
        <f>IF(AH20=TRUE,"■承諾","□承諾")</f>
        <v>□承諾</v>
      </c>
      <c r="K29" s="2636"/>
      <c r="L29" s="2618"/>
      <c r="M29" s="2636" t="str">
        <f>IF(AH21=TRUE,"■協議","□協議")</f>
        <v>□協議</v>
      </c>
      <c r="N29" s="2636"/>
      <c r="O29" s="2618"/>
      <c r="P29" s="2636" t="str">
        <f>IF(AH22=TRUE,"■提出","□提出")</f>
        <v>□提出</v>
      </c>
      <c r="Q29" s="2636"/>
      <c r="R29" s="2618"/>
      <c r="S29" s="2636" t="str">
        <f>IF(AH23=TRUE,"■受理","□受理")</f>
        <v>□受理</v>
      </c>
      <c r="T29" s="2636"/>
      <c r="U29" s="893"/>
      <c r="V29" s="2618" t="s">
        <v>1397</v>
      </c>
      <c r="W29" s="2618"/>
      <c r="X29" s="2618"/>
      <c r="Y29" s="446"/>
      <c r="AH29" s="896" t="b">
        <v>0</v>
      </c>
      <c r="AI29" s="442" t="s">
        <v>13</v>
      </c>
    </row>
    <row r="30" spans="1:35" s="442" customFormat="1" ht="15.95" customHeight="1">
      <c r="A30" s="2656" t="s">
        <v>1398</v>
      </c>
      <c r="B30" s="2654"/>
      <c r="C30" s="2643"/>
      <c r="D30" s="2643"/>
      <c r="E30" s="2643"/>
      <c r="F30" s="2643"/>
      <c r="G30" s="2618"/>
      <c r="H30" s="2618"/>
      <c r="I30" s="2618"/>
      <c r="J30" s="2618"/>
      <c r="K30" s="2618"/>
      <c r="L30" s="2618"/>
      <c r="M30" s="2618"/>
      <c r="N30" s="2618"/>
      <c r="O30" s="2618"/>
      <c r="P30" s="2618"/>
      <c r="Q30" s="2618"/>
      <c r="R30" s="2618"/>
      <c r="S30" s="2618"/>
      <c r="T30" s="2618"/>
      <c r="U30" s="893"/>
      <c r="V30" s="2618"/>
      <c r="W30" s="2618"/>
      <c r="X30" s="2618"/>
      <c r="Y30" s="446"/>
      <c r="AH30" s="896" t="b">
        <v>0</v>
      </c>
      <c r="AI30" s="442" t="s">
        <v>1394</v>
      </c>
    </row>
    <row r="31" spans="1:35" s="442" customFormat="1" ht="15.95" customHeight="1">
      <c r="A31" s="2656"/>
      <c r="B31" s="2654"/>
      <c r="G31" s="2618" t="str">
        <f>IF(AH24=TRUE,"■その他","□その他")</f>
        <v>□その他</v>
      </c>
      <c r="H31" s="2618"/>
      <c r="I31" s="2618"/>
      <c r="J31" s="2671"/>
      <c r="K31" s="2671"/>
      <c r="L31" s="2671"/>
      <c r="M31" s="2671"/>
      <c r="N31" s="2671"/>
      <c r="O31" s="2671"/>
      <c r="P31" s="2671"/>
      <c r="Q31" s="2671"/>
      <c r="R31" s="2671"/>
      <c r="S31" s="2671"/>
      <c r="T31" s="2671"/>
      <c r="U31" s="2671"/>
      <c r="V31" s="2671"/>
      <c r="W31" s="2671"/>
      <c r="Y31" s="446"/>
      <c r="AH31" s="896" t="b">
        <v>0</v>
      </c>
      <c r="AI31" s="442" t="s">
        <v>1395</v>
      </c>
    </row>
    <row r="32" spans="1:35" s="442" customFormat="1" ht="15.95" customHeight="1">
      <c r="A32" s="2656"/>
      <c r="B32" s="2654"/>
      <c r="G32" s="2618"/>
      <c r="H32" s="2618"/>
      <c r="I32" s="2618"/>
      <c r="J32" s="2671"/>
      <c r="K32" s="2671"/>
      <c r="L32" s="2671"/>
      <c r="M32" s="2671"/>
      <c r="N32" s="2671"/>
      <c r="O32" s="2671"/>
      <c r="P32" s="2671"/>
      <c r="Q32" s="2671"/>
      <c r="R32" s="2671"/>
      <c r="S32" s="2671"/>
      <c r="T32" s="2671"/>
      <c r="U32" s="2671"/>
      <c r="V32" s="2671"/>
      <c r="W32" s="2671"/>
      <c r="Y32" s="446"/>
      <c r="AH32" s="896" t="b">
        <v>0</v>
      </c>
      <c r="AI32" s="442" t="s">
        <v>15</v>
      </c>
    </row>
    <row r="33" spans="1:35" s="442" customFormat="1" ht="15.95" customHeight="1">
      <c r="A33" s="2656"/>
      <c r="B33" s="2654"/>
      <c r="G33" s="2618"/>
      <c r="H33" s="2618"/>
      <c r="I33" s="2618"/>
      <c r="J33" s="2671"/>
      <c r="K33" s="2671"/>
      <c r="L33" s="2671"/>
      <c r="M33" s="2671"/>
      <c r="N33" s="2671"/>
      <c r="O33" s="2671"/>
      <c r="P33" s="2671"/>
      <c r="Q33" s="2671"/>
      <c r="R33" s="2671"/>
      <c r="S33" s="2671"/>
      <c r="T33" s="2671"/>
      <c r="U33" s="2671"/>
      <c r="V33" s="2671"/>
      <c r="W33" s="2671"/>
      <c r="Y33" s="446"/>
    </row>
    <row r="34" spans="1:35" s="442" customFormat="1" ht="15.95" customHeight="1">
      <c r="A34" s="451" t="s">
        <v>1399</v>
      </c>
      <c r="B34" s="2655"/>
      <c r="C34" s="450"/>
      <c r="D34" s="450"/>
      <c r="E34" s="450"/>
      <c r="F34" s="450"/>
      <c r="G34" s="450"/>
      <c r="H34" s="450"/>
      <c r="I34" s="450"/>
      <c r="J34" s="450"/>
      <c r="K34" s="450"/>
      <c r="L34" s="450"/>
      <c r="M34" s="2669"/>
      <c r="N34" s="2669"/>
      <c r="O34" s="2669"/>
      <c r="P34" s="2669"/>
      <c r="Q34" s="2670" t="s">
        <v>1400</v>
      </c>
      <c r="R34" s="2670"/>
      <c r="S34" s="2670"/>
      <c r="T34" s="2670"/>
      <c r="U34" s="2670"/>
      <c r="V34" s="2670"/>
      <c r="W34" s="2670"/>
      <c r="X34" s="2670"/>
      <c r="Y34" s="449"/>
    </row>
    <row r="35" spans="1:35" s="442" customFormat="1" ht="15.95" customHeight="1">
      <c r="A35" s="448"/>
      <c r="B35" s="2672" t="s">
        <v>1401</v>
      </c>
      <c r="C35" s="2620" t="s">
        <v>1396</v>
      </c>
      <c r="D35" s="2620"/>
      <c r="E35" s="2620"/>
      <c r="F35" s="2620"/>
      <c r="G35" s="2674" t="str">
        <f>IF(AH27=TRUE,"■承諾","□承諾")</f>
        <v>□承諾</v>
      </c>
      <c r="H35" s="2644"/>
      <c r="I35" s="2644"/>
      <c r="J35" s="2644" t="str">
        <f>IF(AH28=TRUE,"■協議","□協議")</f>
        <v>□協議</v>
      </c>
      <c r="K35" s="2644"/>
      <c r="L35" s="2644"/>
      <c r="M35" s="2644" t="str">
        <f>IF(AH29=TRUE,"■提出","□提出")</f>
        <v>□提出</v>
      </c>
      <c r="N35" s="2644"/>
      <c r="O35" s="2644"/>
      <c r="P35" s="2644" t="str">
        <f>IF(AH30=TRUE,"■報告","□報告")</f>
        <v>□報告</v>
      </c>
      <c r="Q35" s="2644"/>
      <c r="R35" s="2644"/>
      <c r="S35" s="2674" t="str">
        <f>IF(AH31=TRUE,"■受理","□受理")</f>
        <v>□受理</v>
      </c>
      <c r="T35" s="2644"/>
      <c r="U35" s="894"/>
      <c r="V35" s="2644" t="s">
        <v>1397</v>
      </c>
      <c r="W35" s="2644"/>
      <c r="X35" s="2644"/>
      <c r="Y35" s="447"/>
    </row>
    <row r="36" spans="1:35" s="442" customFormat="1" ht="15.95" customHeight="1">
      <c r="A36" s="2656" t="s">
        <v>1402</v>
      </c>
      <c r="B36" s="2654"/>
      <c r="C36" s="2643"/>
      <c r="D36" s="2643"/>
      <c r="E36" s="2643"/>
      <c r="F36" s="2643"/>
      <c r="G36" s="2618"/>
      <c r="H36" s="2618"/>
      <c r="I36" s="2618"/>
      <c r="J36" s="2618"/>
      <c r="K36" s="2618"/>
      <c r="L36" s="2618"/>
      <c r="M36" s="2618"/>
      <c r="N36" s="2618"/>
      <c r="O36" s="2618"/>
      <c r="P36" s="2618"/>
      <c r="Q36" s="2618"/>
      <c r="R36" s="2618"/>
      <c r="S36" s="2618"/>
      <c r="T36" s="2618"/>
      <c r="V36" s="2618"/>
      <c r="W36" s="2618"/>
      <c r="X36" s="2618"/>
      <c r="Y36" s="446"/>
    </row>
    <row r="37" spans="1:35" s="442" customFormat="1" ht="15.95" customHeight="1">
      <c r="A37" s="2656"/>
      <c r="B37" s="2654"/>
      <c r="G37" s="2618" t="str">
        <f>IF(AH32=TRUE,"■その他","□その他")</f>
        <v>□その他</v>
      </c>
      <c r="H37" s="2618"/>
      <c r="I37" s="2618"/>
      <c r="J37" s="2671"/>
      <c r="K37" s="2671"/>
      <c r="L37" s="2671"/>
      <c r="M37" s="2671"/>
      <c r="N37" s="2671"/>
      <c r="O37" s="2671"/>
      <c r="P37" s="2671"/>
      <c r="Q37" s="2671"/>
      <c r="R37" s="2671"/>
      <c r="S37" s="2671"/>
      <c r="T37" s="2671"/>
      <c r="U37" s="2671"/>
      <c r="V37" s="2671"/>
      <c r="W37" s="2671"/>
      <c r="Y37" s="446"/>
    </row>
    <row r="38" spans="1:35" s="442" customFormat="1" ht="15.95" customHeight="1">
      <c r="A38" s="2656"/>
      <c r="B38" s="2654"/>
      <c r="G38" s="2618"/>
      <c r="H38" s="2618"/>
      <c r="I38" s="2618"/>
      <c r="J38" s="2671"/>
      <c r="K38" s="2671"/>
      <c r="L38" s="2671"/>
      <c r="M38" s="2671"/>
      <c r="N38" s="2671"/>
      <c r="O38" s="2671"/>
      <c r="P38" s="2671"/>
      <c r="Q38" s="2671"/>
      <c r="R38" s="2671"/>
      <c r="S38" s="2671"/>
      <c r="T38" s="2671"/>
      <c r="U38" s="2671"/>
      <c r="V38" s="2671"/>
      <c r="W38" s="2671"/>
      <c r="Y38" s="446"/>
    </row>
    <row r="39" spans="1:35" s="442" customFormat="1" ht="15.95" customHeight="1">
      <c r="A39" s="2656"/>
      <c r="B39" s="2654"/>
      <c r="G39" s="2618"/>
      <c r="H39" s="2618"/>
      <c r="I39" s="2618"/>
      <c r="J39" s="2671"/>
      <c r="K39" s="2671"/>
      <c r="L39" s="2671"/>
      <c r="M39" s="2671"/>
      <c r="N39" s="2671"/>
      <c r="O39" s="2671"/>
      <c r="P39" s="2671"/>
      <c r="Q39" s="2671"/>
      <c r="R39" s="2671"/>
      <c r="S39" s="2671"/>
      <c r="T39" s="2671"/>
      <c r="U39" s="2671"/>
      <c r="V39" s="2671"/>
      <c r="W39" s="2671"/>
      <c r="Y39" s="446"/>
    </row>
    <row r="40" spans="1:35" s="442" customFormat="1" ht="15.95" customHeight="1" thickBot="1">
      <c r="A40" s="445"/>
      <c r="B40" s="2673"/>
      <c r="C40" s="444"/>
      <c r="D40" s="444"/>
      <c r="E40" s="444"/>
      <c r="F40" s="444"/>
      <c r="G40" s="444"/>
      <c r="H40" s="444"/>
      <c r="I40" s="444"/>
      <c r="J40" s="444"/>
      <c r="K40" s="444"/>
      <c r="L40" s="444"/>
      <c r="M40" s="2641"/>
      <c r="N40" s="2641"/>
      <c r="O40" s="2641"/>
      <c r="P40" s="2641"/>
      <c r="Q40" s="2687" t="s">
        <v>1400</v>
      </c>
      <c r="R40" s="2687"/>
      <c r="S40" s="2687"/>
      <c r="T40" s="2687"/>
      <c r="U40" s="2687"/>
      <c r="V40" s="2687"/>
      <c r="W40" s="2687"/>
      <c r="X40" s="2687"/>
      <c r="Y40" s="443"/>
    </row>
    <row r="41" spans="1:35" s="442" customFormat="1" ht="14.25" thickBot="1"/>
    <row r="42" spans="1:35" s="442" customFormat="1" ht="13.5" customHeight="1">
      <c r="A42" s="2667" t="str">
        <f>IF(AH43=TRUE,"局　　長","課　　長")</f>
        <v>課　　長</v>
      </c>
      <c r="B42" s="2660"/>
      <c r="C42" s="2660"/>
      <c r="D42" s="2657" t="str">
        <f>IF(AH43=TRUE,"次　　長","課長補佐")</f>
        <v>課長補佐</v>
      </c>
      <c r="E42" s="2658"/>
      <c r="F42" s="2658"/>
      <c r="G42" s="2657" t="s">
        <v>1403</v>
      </c>
      <c r="H42" s="2658"/>
      <c r="I42" s="2658"/>
      <c r="J42" s="2684" t="s">
        <v>1404</v>
      </c>
      <c r="K42" s="2685"/>
      <c r="L42" s="2685"/>
      <c r="M42" s="2684" t="s">
        <v>1405</v>
      </c>
      <c r="N42" s="2685"/>
      <c r="O42" s="2685"/>
      <c r="P42" s="2659" t="s">
        <v>1406</v>
      </c>
      <c r="Q42" s="2660"/>
      <c r="R42" s="2661"/>
      <c r="T42" s="2682" t="s">
        <v>1407</v>
      </c>
      <c r="U42" s="2629"/>
      <c r="V42" s="2632"/>
      <c r="W42" s="2683" t="s">
        <v>1408</v>
      </c>
      <c r="X42" s="2629"/>
      <c r="Y42" s="2630"/>
    </row>
    <row r="43" spans="1:35" s="442" customFormat="1">
      <c r="A43" s="2647"/>
      <c r="B43" s="2648"/>
      <c r="C43" s="2648"/>
      <c r="D43" s="2651"/>
      <c r="E43" s="2651"/>
      <c r="F43" s="2651"/>
      <c r="G43" s="2651"/>
      <c r="H43" s="2651"/>
      <c r="I43" s="2651"/>
      <c r="J43" s="2686"/>
      <c r="K43" s="2686"/>
      <c r="L43" s="2686"/>
      <c r="M43" s="2686"/>
      <c r="N43" s="2686"/>
      <c r="O43" s="2686"/>
      <c r="P43" s="2648"/>
      <c r="Q43" s="2648"/>
      <c r="R43" s="2662"/>
      <c r="T43" s="2614"/>
      <c r="U43" s="2615"/>
      <c r="V43" s="2675"/>
      <c r="W43" s="2679"/>
      <c r="X43" s="2615"/>
      <c r="Y43" s="2616"/>
      <c r="AH43" s="896" t="b">
        <v>0</v>
      </c>
      <c r="AI43" s="442" t="s">
        <v>1409</v>
      </c>
    </row>
    <row r="44" spans="1:35" s="442" customFormat="1">
      <c r="A44" s="2647"/>
      <c r="B44" s="2648"/>
      <c r="C44" s="2648"/>
      <c r="D44" s="2651"/>
      <c r="E44" s="2651"/>
      <c r="F44" s="2651"/>
      <c r="G44" s="2651"/>
      <c r="H44" s="2651"/>
      <c r="I44" s="2651"/>
      <c r="J44" s="2686"/>
      <c r="K44" s="2686"/>
      <c r="L44" s="2686"/>
      <c r="M44" s="2686"/>
      <c r="N44" s="2686"/>
      <c r="O44" s="2686"/>
      <c r="P44" s="2648"/>
      <c r="Q44" s="2648"/>
      <c r="R44" s="2662"/>
      <c r="T44" s="2614"/>
      <c r="U44" s="2615"/>
      <c r="V44" s="2675"/>
      <c r="W44" s="2679"/>
      <c r="X44" s="2615"/>
      <c r="Y44" s="2616"/>
    </row>
    <row r="45" spans="1:35" s="442" customFormat="1">
      <c r="A45" s="2668"/>
      <c r="B45" s="2663"/>
      <c r="C45" s="2663"/>
      <c r="D45" s="2651"/>
      <c r="E45" s="2651"/>
      <c r="F45" s="2651"/>
      <c r="G45" s="2651"/>
      <c r="H45" s="2651"/>
      <c r="I45" s="2651"/>
      <c r="J45" s="2686"/>
      <c r="K45" s="2686"/>
      <c r="L45" s="2686"/>
      <c r="M45" s="2686"/>
      <c r="N45" s="2686"/>
      <c r="O45" s="2686"/>
      <c r="P45" s="2663"/>
      <c r="Q45" s="2663"/>
      <c r="R45" s="2664"/>
      <c r="T45" s="2614"/>
      <c r="U45" s="2615"/>
      <c r="V45" s="2675"/>
      <c r="W45" s="2679"/>
      <c r="X45" s="2615"/>
      <c r="Y45" s="2616"/>
    </row>
    <row r="46" spans="1:35" s="442" customFormat="1">
      <c r="A46" s="2645"/>
      <c r="B46" s="2646"/>
      <c r="C46" s="2646"/>
      <c r="D46" s="2651"/>
      <c r="E46" s="2651"/>
      <c r="F46" s="2651"/>
      <c r="G46" s="2651"/>
      <c r="H46" s="2651"/>
      <c r="I46" s="2651"/>
      <c r="J46" s="2651"/>
      <c r="K46" s="2651"/>
      <c r="L46" s="2651"/>
      <c r="M46" s="2651"/>
      <c r="N46" s="2651"/>
      <c r="O46" s="2651"/>
      <c r="P46" s="2646"/>
      <c r="Q46" s="2646"/>
      <c r="R46" s="2665"/>
      <c r="T46" s="2614"/>
      <c r="U46" s="2615"/>
      <c r="V46" s="2675"/>
      <c r="W46" s="2679"/>
      <c r="X46" s="2615"/>
      <c r="Y46" s="2616"/>
    </row>
    <row r="47" spans="1:35" s="442" customFormat="1">
      <c r="A47" s="2647"/>
      <c r="B47" s="2648"/>
      <c r="C47" s="2648"/>
      <c r="D47" s="2651"/>
      <c r="E47" s="2651"/>
      <c r="F47" s="2651"/>
      <c r="G47" s="2651"/>
      <c r="H47" s="2651"/>
      <c r="I47" s="2651"/>
      <c r="J47" s="2651"/>
      <c r="K47" s="2651"/>
      <c r="L47" s="2651"/>
      <c r="M47" s="2651"/>
      <c r="N47" s="2651"/>
      <c r="O47" s="2651"/>
      <c r="P47" s="2648"/>
      <c r="Q47" s="2648"/>
      <c r="R47" s="2662"/>
      <c r="T47" s="2614"/>
      <c r="U47" s="2615"/>
      <c r="V47" s="2675"/>
      <c r="W47" s="2679"/>
      <c r="X47" s="2615"/>
      <c r="Y47" s="2616"/>
    </row>
    <row r="48" spans="1:35" s="442" customFormat="1">
      <c r="A48" s="2647"/>
      <c r="B48" s="2648"/>
      <c r="C48" s="2648"/>
      <c r="D48" s="2651"/>
      <c r="E48" s="2651"/>
      <c r="F48" s="2651"/>
      <c r="G48" s="2651"/>
      <c r="H48" s="2651"/>
      <c r="I48" s="2651"/>
      <c r="J48" s="2651"/>
      <c r="K48" s="2651"/>
      <c r="L48" s="2651"/>
      <c r="M48" s="2651"/>
      <c r="N48" s="2651"/>
      <c r="O48" s="2651"/>
      <c r="P48" s="2648"/>
      <c r="Q48" s="2648"/>
      <c r="R48" s="2662"/>
      <c r="T48" s="2614"/>
      <c r="U48" s="2615"/>
      <c r="V48" s="2675"/>
      <c r="W48" s="2679"/>
      <c r="X48" s="2615"/>
      <c r="Y48" s="2616"/>
    </row>
    <row r="49" spans="1:25" s="442" customFormat="1" ht="14.25" thickBot="1">
      <c r="A49" s="2649"/>
      <c r="B49" s="2650"/>
      <c r="C49" s="2650"/>
      <c r="D49" s="2652"/>
      <c r="E49" s="2652"/>
      <c r="F49" s="2652"/>
      <c r="G49" s="2652"/>
      <c r="H49" s="2652"/>
      <c r="I49" s="2652"/>
      <c r="J49" s="2652"/>
      <c r="K49" s="2652"/>
      <c r="L49" s="2652"/>
      <c r="M49" s="2652"/>
      <c r="N49" s="2652"/>
      <c r="O49" s="2652"/>
      <c r="P49" s="2650"/>
      <c r="Q49" s="2650"/>
      <c r="R49" s="2666"/>
      <c r="T49" s="2676"/>
      <c r="U49" s="2677"/>
      <c r="V49" s="2678"/>
      <c r="W49" s="2680"/>
      <c r="X49" s="2677"/>
      <c r="Y49" s="2681"/>
    </row>
  </sheetData>
  <mergeCells count="76">
    <mergeCell ref="T46:V49"/>
    <mergeCell ref="W46:Y49"/>
    <mergeCell ref="J46:L49"/>
    <mergeCell ref="M46:O49"/>
    <mergeCell ref="R35:R36"/>
    <mergeCell ref="S35:T36"/>
    <mergeCell ref="V35:X36"/>
    <mergeCell ref="L35:L36"/>
    <mergeCell ref="T42:V45"/>
    <mergeCell ref="W42:Y45"/>
    <mergeCell ref="J42:L45"/>
    <mergeCell ref="M42:O45"/>
    <mergeCell ref="O40:P40"/>
    <mergeCell ref="Q40:X40"/>
    <mergeCell ref="M35:N36"/>
    <mergeCell ref="O35:O36"/>
    <mergeCell ref="A42:C45"/>
    <mergeCell ref="D42:F45"/>
    <mergeCell ref="AA3:AE3"/>
    <mergeCell ref="AA4:AE4"/>
    <mergeCell ref="M34:N34"/>
    <mergeCell ref="O34:P34"/>
    <mergeCell ref="Q34:X34"/>
    <mergeCell ref="L29:L30"/>
    <mergeCell ref="J31:W33"/>
    <mergeCell ref="B35:B40"/>
    <mergeCell ref="C35:F36"/>
    <mergeCell ref="G35:H36"/>
    <mergeCell ref="I35:I36"/>
    <mergeCell ref="J35:K36"/>
    <mergeCell ref="J37:W39"/>
    <mergeCell ref="M40:N40"/>
    <mergeCell ref="J29:K30"/>
    <mergeCell ref="P35:Q36"/>
    <mergeCell ref="A46:C49"/>
    <mergeCell ref="D46:F49"/>
    <mergeCell ref="G46:I49"/>
    <mergeCell ref="B29:B34"/>
    <mergeCell ref="A36:A39"/>
    <mergeCell ref="G37:I39"/>
    <mergeCell ref="A30:A33"/>
    <mergeCell ref="G31:I33"/>
    <mergeCell ref="G42:I45"/>
    <mergeCell ref="M29:N30"/>
    <mergeCell ref="O29:O30"/>
    <mergeCell ref="P29:Q30"/>
    <mergeCell ref="P42:R45"/>
    <mergeCell ref="P46:R49"/>
    <mergeCell ref="A2:Y2"/>
    <mergeCell ref="A3:D3"/>
    <mergeCell ref="K3:M3"/>
    <mergeCell ref="N3:Y3"/>
    <mergeCell ref="V29:X30"/>
    <mergeCell ref="R29:R30"/>
    <mergeCell ref="S29:T30"/>
    <mergeCell ref="E6:Y6"/>
    <mergeCell ref="B9:X27"/>
    <mergeCell ref="B28:D28"/>
    <mergeCell ref="E28:F28"/>
    <mergeCell ref="G28:K28"/>
    <mergeCell ref="L28:X28"/>
    <mergeCell ref="C29:F30"/>
    <mergeCell ref="G29:H30"/>
    <mergeCell ref="I29:I30"/>
    <mergeCell ref="A4:D5"/>
    <mergeCell ref="E5:G5"/>
    <mergeCell ref="I5:X5"/>
    <mergeCell ref="A6:D6"/>
    <mergeCell ref="F3:G3"/>
    <mergeCell ref="I3:J3"/>
    <mergeCell ref="T4:V4"/>
    <mergeCell ref="E4:G4"/>
    <mergeCell ref="H4:J4"/>
    <mergeCell ref="K4:M4"/>
    <mergeCell ref="N4:P4"/>
    <mergeCell ref="Q4:S4"/>
  </mergeCells>
  <phoneticPr fontId="9"/>
  <conditionalFormatting sqref="I5:X5">
    <cfRule type="expression" dxfId="88" priority="4">
      <formula>AND($AH$17=TRUE,$I$5="")</formula>
    </cfRule>
  </conditionalFormatting>
  <conditionalFormatting sqref="J31:W33">
    <cfRule type="expression" dxfId="87" priority="3">
      <formula>AND($AH$24=TRUE,$J$31="")</formula>
    </cfRule>
  </conditionalFormatting>
  <conditionalFormatting sqref="J37:W39">
    <cfRule type="expression" dxfId="86" priority="2">
      <formula>AND($AH$32=TRUE,$J$37="")</formula>
    </cfRule>
  </conditionalFormatting>
  <conditionalFormatting sqref="B9:X27">
    <cfRule type="cellIs" dxfId="85" priority="1" operator="equal">
      <formula>$B$9=""</formula>
    </cfRule>
  </conditionalFormatting>
  <dataValidations count="1">
    <dataValidation imeMode="hiragana" allowBlank="1" showInputMessage="1" showErrorMessage="1" sqref="B9:X27" xr:uid="{5E2F78C4-22BA-47A6-8B2C-7C0BCC0D9097}"/>
  </dataValidations>
  <hyperlinks>
    <hyperlink ref="AA3" location="工事関係書類一覧表!A1" display="一覧表へ戻る" xr:uid="{A059C5FF-25A5-46F0-BE8C-5AB996E53EC2}"/>
    <hyperlink ref="AA3:AE3" location="工事関係書類一覧表!F48" display="一覧表へ戻る" xr:uid="{DD5BA516-9CA4-4A14-AE54-7AFB6D80C735}"/>
    <hyperlink ref="AA4" location="入力表!C19" display="入力表へ戻る" xr:uid="{31A0DA39-0C9C-463E-9583-9EBB8E3C40E2}"/>
    <hyperlink ref="AA4:AE4" location="入力表!D37" display="入力表へ戻る" xr:uid="{83F1DD15-F422-4F14-8ED8-6BF0919203F5}"/>
  </hyperlinks>
  <printOptions horizontalCentered="1"/>
  <pageMargins left="0.70866141732283472" right="0.49"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4331" r:id="rId4" name="Check Box 11">
              <controlPr defaultSize="0" print="0" autoFill="0" autoLine="0" autoPict="0">
                <anchor moveWithCells="1" sizeWithCells="1">
                  <from>
                    <xdr:col>7</xdr:col>
                    <xdr:colOff>114300</xdr:colOff>
                    <xdr:row>2</xdr:row>
                    <xdr:rowOff>57150</xdr:rowOff>
                  </from>
                  <to>
                    <xdr:col>9</xdr:col>
                    <xdr:colOff>180975</xdr:colOff>
                    <xdr:row>2</xdr:row>
                    <xdr:rowOff>276225</xdr:rowOff>
                  </to>
                </anchor>
              </controlPr>
            </control>
          </mc:Choice>
        </mc:AlternateContent>
        <mc:AlternateContent xmlns:mc="http://schemas.openxmlformats.org/markup-compatibility/2006">
          <mc:Choice Requires="x14">
            <control shapeId="824332" r:id="rId5" name="Check Box 12">
              <controlPr defaultSize="0" print="0" autoFill="0" autoLine="0" autoPict="0">
                <anchor moveWithCells="1" sizeWithCells="1">
                  <from>
                    <xdr:col>4</xdr:col>
                    <xdr:colOff>104775</xdr:colOff>
                    <xdr:row>2</xdr:row>
                    <xdr:rowOff>57150</xdr:rowOff>
                  </from>
                  <to>
                    <xdr:col>6</xdr:col>
                    <xdr:colOff>171450</xdr:colOff>
                    <xdr:row>2</xdr:row>
                    <xdr:rowOff>276225</xdr:rowOff>
                  </to>
                </anchor>
              </controlPr>
            </control>
          </mc:Choice>
        </mc:AlternateContent>
        <mc:AlternateContent xmlns:mc="http://schemas.openxmlformats.org/markup-compatibility/2006">
          <mc:Choice Requires="x14">
            <control shapeId="824334" r:id="rId6" name="Check Box 14">
              <controlPr defaultSize="0" print="0" autoFill="0" autoLine="0" autoPict="0">
                <anchor moveWithCells="1" sizeWithCells="1">
                  <from>
                    <xdr:col>4</xdr:col>
                    <xdr:colOff>161925</xdr:colOff>
                    <xdr:row>3</xdr:row>
                    <xdr:rowOff>19050</xdr:rowOff>
                  </from>
                  <to>
                    <xdr:col>7</xdr:col>
                    <xdr:colOff>66675</xdr:colOff>
                    <xdr:row>3</xdr:row>
                    <xdr:rowOff>304800</xdr:rowOff>
                  </to>
                </anchor>
              </controlPr>
            </control>
          </mc:Choice>
        </mc:AlternateContent>
        <mc:AlternateContent xmlns:mc="http://schemas.openxmlformats.org/markup-compatibility/2006">
          <mc:Choice Requires="x14">
            <control shapeId="824335" r:id="rId7" name="Check Box 15">
              <controlPr defaultSize="0" print="0" autoFill="0" autoLine="0" autoPict="0">
                <anchor moveWithCells="1" sizeWithCells="1">
                  <from>
                    <xdr:col>7</xdr:col>
                    <xdr:colOff>152400</xdr:colOff>
                    <xdr:row>3</xdr:row>
                    <xdr:rowOff>19050</xdr:rowOff>
                  </from>
                  <to>
                    <xdr:col>10</xdr:col>
                    <xdr:colOff>57150</xdr:colOff>
                    <xdr:row>3</xdr:row>
                    <xdr:rowOff>304800</xdr:rowOff>
                  </to>
                </anchor>
              </controlPr>
            </control>
          </mc:Choice>
        </mc:AlternateContent>
        <mc:AlternateContent xmlns:mc="http://schemas.openxmlformats.org/markup-compatibility/2006">
          <mc:Choice Requires="x14">
            <control shapeId="824337" r:id="rId8" name="Check Box 17">
              <controlPr defaultSize="0" print="0" autoFill="0" autoLine="0" autoPict="0">
                <anchor moveWithCells="1" sizeWithCells="1">
                  <from>
                    <xdr:col>10</xdr:col>
                    <xdr:colOff>142875</xdr:colOff>
                    <xdr:row>3</xdr:row>
                    <xdr:rowOff>19050</xdr:rowOff>
                  </from>
                  <to>
                    <xdr:col>13</xdr:col>
                    <xdr:colOff>47625</xdr:colOff>
                    <xdr:row>3</xdr:row>
                    <xdr:rowOff>304800</xdr:rowOff>
                  </to>
                </anchor>
              </controlPr>
            </control>
          </mc:Choice>
        </mc:AlternateContent>
        <mc:AlternateContent xmlns:mc="http://schemas.openxmlformats.org/markup-compatibility/2006">
          <mc:Choice Requires="x14">
            <control shapeId="824338" r:id="rId9" name="Check Box 18">
              <controlPr defaultSize="0" print="0" autoFill="0" autoLine="0" autoPict="0">
                <anchor moveWithCells="1" sizeWithCells="1">
                  <from>
                    <xdr:col>13</xdr:col>
                    <xdr:colOff>133350</xdr:colOff>
                    <xdr:row>3</xdr:row>
                    <xdr:rowOff>19050</xdr:rowOff>
                  </from>
                  <to>
                    <xdr:col>16</xdr:col>
                    <xdr:colOff>38100</xdr:colOff>
                    <xdr:row>3</xdr:row>
                    <xdr:rowOff>304800</xdr:rowOff>
                  </to>
                </anchor>
              </controlPr>
            </control>
          </mc:Choice>
        </mc:AlternateContent>
        <mc:AlternateContent xmlns:mc="http://schemas.openxmlformats.org/markup-compatibility/2006">
          <mc:Choice Requires="x14">
            <control shapeId="824339" r:id="rId10" name="Check Box 19">
              <controlPr defaultSize="0" print="0" autoFill="0" autoLine="0" autoPict="0">
                <anchor moveWithCells="1" sizeWithCells="1">
                  <from>
                    <xdr:col>16</xdr:col>
                    <xdr:colOff>133350</xdr:colOff>
                    <xdr:row>3</xdr:row>
                    <xdr:rowOff>19050</xdr:rowOff>
                  </from>
                  <to>
                    <xdr:col>19</xdr:col>
                    <xdr:colOff>38100</xdr:colOff>
                    <xdr:row>3</xdr:row>
                    <xdr:rowOff>304800</xdr:rowOff>
                  </to>
                </anchor>
              </controlPr>
            </control>
          </mc:Choice>
        </mc:AlternateContent>
        <mc:AlternateContent xmlns:mc="http://schemas.openxmlformats.org/markup-compatibility/2006">
          <mc:Choice Requires="x14">
            <control shapeId="824341" r:id="rId11" name="Check Box 21">
              <controlPr defaultSize="0" print="0" autoFill="0" autoLine="0" autoPict="0">
                <anchor moveWithCells="1" sizeWithCells="1">
                  <from>
                    <xdr:col>19</xdr:col>
                    <xdr:colOff>123825</xdr:colOff>
                    <xdr:row>3</xdr:row>
                    <xdr:rowOff>19050</xdr:rowOff>
                  </from>
                  <to>
                    <xdr:col>22</xdr:col>
                    <xdr:colOff>28575</xdr:colOff>
                    <xdr:row>3</xdr:row>
                    <xdr:rowOff>304800</xdr:rowOff>
                  </to>
                </anchor>
              </controlPr>
            </control>
          </mc:Choice>
        </mc:AlternateContent>
        <mc:AlternateContent xmlns:mc="http://schemas.openxmlformats.org/markup-compatibility/2006">
          <mc:Choice Requires="x14">
            <control shapeId="824342" r:id="rId12" name="Check Box 22">
              <controlPr defaultSize="0" print="0" autoFill="0" autoLine="0" autoPict="0">
                <anchor moveWithCells="1" sizeWithCells="1">
                  <from>
                    <xdr:col>4</xdr:col>
                    <xdr:colOff>161925</xdr:colOff>
                    <xdr:row>4</xdr:row>
                    <xdr:rowOff>9525</xdr:rowOff>
                  </from>
                  <to>
                    <xdr:col>6</xdr:col>
                    <xdr:colOff>228600</xdr:colOff>
                    <xdr:row>4</xdr:row>
                    <xdr:rowOff>314325</xdr:rowOff>
                  </to>
                </anchor>
              </controlPr>
            </control>
          </mc:Choice>
        </mc:AlternateContent>
        <mc:AlternateContent xmlns:mc="http://schemas.openxmlformats.org/markup-compatibility/2006">
          <mc:Choice Requires="x14">
            <control shapeId="824344" r:id="rId13" name="Check Box 24">
              <controlPr defaultSize="0" print="0" autoFill="0" autoLine="0" autoPict="0">
                <anchor moveWithCells="1" sizeWithCells="1">
                  <from>
                    <xdr:col>6</xdr:col>
                    <xdr:colOff>28575</xdr:colOff>
                    <xdr:row>30</xdr:row>
                    <xdr:rowOff>152400</xdr:rowOff>
                  </from>
                  <to>
                    <xdr:col>8</xdr:col>
                    <xdr:colOff>76200</xdr:colOff>
                    <xdr:row>32</xdr:row>
                    <xdr:rowOff>47625</xdr:rowOff>
                  </to>
                </anchor>
              </controlPr>
            </control>
          </mc:Choice>
        </mc:AlternateContent>
        <mc:AlternateContent xmlns:mc="http://schemas.openxmlformats.org/markup-compatibility/2006">
          <mc:Choice Requires="x14">
            <control shapeId="824346" r:id="rId14" name="Check Box 26">
              <controlPr defaultSize="0" print="0" autoFill="0" autoLine="0" autoPict="0">
                <anchor moveWithCells="1" sizeWithCells="1">
                  <from>
                    <xdr:col>6</xdr:col>
                    <xdr:colOff>28575</xdr:colOff>
                    <xdr:row>28</xdr:row>
                    <xdr:rowOff>19050</xdr:rowOff>
                  </from>
                  <to>
                    <xdr:col>7</xdr:col>
                    <xdr:colOff>257175</xdr:colOff>
                    <xdr:row>29</xdr:row>
                    <xdr:rowOff>180975</xdr:rowOff>
                  </to>
                </anchor>
              </controlPr>
            </control>
          </mc:Choice>
        </mc:AlternateContent>
        <mc:AlternateContent xmlns:mc="http://schemas.openxmlformats.org/markup-compatibility/2006">
          <mc:Choice Requires="x14">
            <control shapeId="824347" r:id="rId15" name="Check Box 27">
              <controlPr defaultSize="0" print="0" autoFill="0" autoLine="0" autoPict="0">
                <anchor moveWithCells="1" sizeWithCells="1">
                  <from>
                    <xdr:col>9</xdr:col>
                    <xdr:colOff>28575</xdr:colOff>
                    <xdr:row>28</xdr:row>
                    <xdr:rowOff>19050</xdr:rowOff>
                  </from>
                  <to>
                    <xdr:col>10</xdr:col>
                    <xdr:colOff>257175</xdr:colOff>
                    <xdr:row>29</xdr:row>
                    <xdr:rowOff>180975</xdr:rowOff>
                  </to>
                </anchor>
              </controlPr>
            </control>
          </mc:Choice>
        </mc:AlternateContent>
        <mc:AlternateContent xmlns:mc="http://schemas.openxmlformats.org/markup-compatibility/2006">
          <mc:Choice Requires="x14">
            <control shapeId="824348" r:id="rId16" name="Check Box 28">
              <controlPr defaultSize="0" print="0" autoFill="0" autoLine="0" autoPict="0">
                <anchor moveWithCells="1" sizeWithCells="1">
                  <from>
                    <xdr:col>12</xdr:col>
                    <xdr:colOff>28575</xdr:colOff>
                    <xdr:row>28</xdr:row>
                    <xdr:rowOff>19050</xdr:rowOff>
                  </from>
                  <to>
                    <xdr:col>13</xdr:col>
                    <xdr:colOff>257175</xdr:colOff>
                    <xdr:row>29</xdr:row>
                    <xdr:rowOff>180975</xdr:rowOff>
                  </to>
                </anchor>
              </controlPr>
            </control>
          </mc:Choice>
        </mc:AlternateContent>
        <mc:AlternateContent xmlns:mc="http://schemas.openxmlformats.org/markup-compatibility/2006">
          <mc:Choice Requires="x14">
            <control shapeId="824349" r:id="rId17" name="Check Box 29">
              <controlPr defaultSize="0" print="0" autoFill="0" autoLine="0" autoPict="0">
                <anchor moveWithCells="1" sizeWithCells="1">
                  <from>
                    <xdr:col>15</xdr:col>
                    <xdr:colOff>28575</xdr:colOff>
                    <xdr:row>28</xdr:row>
                    <xdr:rowOff>19050</xdr:rowOff>
                  </from>
                  <to>
                    <xdr:col>16</xdr:col>
                    <xdr:colOff>257175</xdr:colOff>
                    <xdr:row>29</xdr:row>
                    <xdr:rowOff>180975</xdr:rowOff>
                  </to>
                </anchor>
              </controlPr>
            </control>
          </mc:Choice>
        </mc:AlternateContent>
        <mc:AlternateContent xmlns:mc="http://schemas.openxmlformats.org/markup-compatibility/2006">
          <mc:Choice Requires="x14">
            <control shapeId="824350" r:id="rId18" name="Check Box 30">
              <controlPr defaultSize="0" print="0" autoFill="0" autoLine="0" autoPict="0">
                <anchor moveWithCells="1" sizeWithCells="1">
                  <from>
                    <xdr:col>18</xdr:col>
                    <xdr:colOff>28575</xdr:colOff>
                    <xdr:row>28</xdr:row>
                    <xdr:rowOff>19050</xdr:rowOff>
                  </from>
                  <to>
                    <xdr:col>19</xdr:col>
                    <xdr:colOff>257175</xdr:colOff>
                    <xdr:row>29</xdr:row>
                    <xdr:rowOff>180975</xdr:rowOff>
                  </to>
                </anchor>
              </controlPr>
            </control>
          </mc:Choice>
        </mc:AlternateContent>
        <mc:AlternateContent xmlns:mc="http://schemas.openxmlformats.org/markup-compatibility/2006">
          <mc:Choice Requires="x14">
            <control shapeId="824351" r:id="rId19" name="Check Box 31">
              <controlPr defaultSize="0" print="0" autoFill="0" autoLine="0" autoPict="0">
                <anchor moveWithCells="1" sizeWithCells="1">
                  <from>
                    <xdr:col>6</xdr:col>
                    <xdr:colOff>28575</xdr:colOff>
                    <xdr:row>36</xdr:row>
                    <xdr:rowOff>152400</xdr:rowOff>
                  </from>
                  <to>
                    <xdr:col>8</xdr:col>
                    <xdr:colOff>85725</xdr:colOff>
                    <xdr:row>38</xdr:row>
                    <xdr:rowOff>57150</xdr:rowOff>
                  </to>
                </anchor>
              </controlPr>
            </control>
          </mc:Choice>
        </mc:AlternateContent>
        <mc:AlternateContent xmlns:mc="http://schemas.openxmlformats.org/markup-compatibility/2006">
          <mc:Choice Requires="x14">
            <control shapeId="824352" r:id="rId20" name="Check Box 32">
              <controlPr defaultSize="0" print="0" autoFill="0" autoLine="0" autoPict="0">
                <anchor moveWithCells="1" sizeWithCells="1">
                  <from>
                    <xdr:col>6</xdr:col>
                    <xdr:colOff>28575</xdr:colOff>
                    <xdr:row>34</xdr:row>
                    <xdr:rowOff>19050</xdr:rowOff>
                  </from>
                  <to>
                    <xdr:col>7</xdr:col>
                    <xdr:colOff>257175</xdr:colOff>
                    <xdr:row>35</xdr:row>
                    <xdr:rowOff>180975</xdr:rowOff>
                  </to>
                </anchor>
              </controlPr>
            </control>
          </mc:Choice>
        </mc:AlternateContent>
        <mc:AlternateContent xmlns:mc="http://schemas.openxmlformats.org/markup-compatibility/2006">
          <mc:Choice Requires="x14">
            <control shapeId="824353" r:id="rId21" name="Check Box 33">
              <controlPr defaultSize="0" print="0" autoFill="0" autoLine="0" autoPict="0">
                <anchor moveWithCells="1" sizeWithCells="1">
                  <from>
                    <xdr:col>9</xdr:col>
                    <xdr:colOff>28575</xdr:colOff>
                    <xdr:row>34</xdr:row>
                    <xdr:rowOff>19050</xdr:rowOff>
                  </from>
                  <to>
                    <xdr:col>10</xdr:col>
                    <xdr:colOff>257175</xdr:colOff>
                    <xdr:row>35</xdr:row>
                    <xdr:rowOff>180975</xdr:rowOff>
                  </to>
                </anchor>
              </controlPr>
            </control>
          </mc:Choice>
        </mc:AlternateContent>
        <mc:AlternateContent xmlns:mc="http://schemas.openxmlformats.org/markup-compatibility/2006">
          <mc:Choice Requires="x14">
            <control shapeId="824354" r:id="rId22" name="Check Box 34">
              <controlPr defaultSize="0" print="0" autoFill="0" autoLine="0" autoPict="0">
                <anchor moveWithCells="1" sizeWithCells="1">
                  <from>
                    <xdr:col>12</xdr:col>
                    <xdr:colOff>28575</xdr:colOff>
                    <xdr:row>34</xdr:row>
                    <xdr:rowOff>19050</xdr:rowOff>
                  </from>
                  <to>
                    <xdr:col>13</xdr:col>
                    <xdr:colOff>257175</xdr:colOff>
                    <xdr:row>35</xdr:row>
                    <xdr:rowOff>180975</xdr:rowOff>
                  </to>
                </anchor>
              </controlPr>
            </control>
          </mc:Choice>
        </mc:AlternateContent>
        <mc:AlternateContent xmlns:mc="http://schemas.openxmlformats.org/markup-compatibility/2006">
          <mc:Choice Requires="x14">
            <control shapeId="824355" r:id="rId23" name="Check Box 35">
              <controlPr defaultSize="0" print="0" autoFill="0" autoLine="0" autoPict="0">
                <anchor moveWithCells="1" sizeWithCells="1">
                  <from>
                    <xdr:col>15</xdr:col>
                    <xdr:colOff>28575</xdr:colOff>
                    <xdr:row>34</xdr:row>
                    <xdr:rowOff>19050</xdr:rowOff>
                  </from>
                  <to>
                    <xdr:col>16</xdr:col>
                    <xdr:colOff>257175</xdr:colOff>
                    <xdr:row>35</xdr:row>
                    <xdr:rowOff>180975</xdr:rowOff>
                  </to>
                </anchor>
              </controlPr>
            </control>
          </mc:Choice>
        </mc:AlternateContent>
        <mc:AlternateContent xmlns:mc="http://schemas.openxmlformats.org/markup-compatibility/2006">
          <mc:Choice Requires="x14">
            <control shapeId="824356" r:id="rId24" name="Check Box 36">
              <controlPr defaultSize="0" print="0" autoFill="0" autoLine="0" autoPict="0">
                <anchor moveWithCells="1" sizeWithCells="1">
                  <from>
                    <xdr:col>18</xdr:col>
                    <xdr:colOff>19050</xdr:colOff>
                    <xdr:row>34</xdr:row>
                    <xdr:rowOff>19050</xdr:rowOff>
                  </from>
                  <to>
                    <xdr:col>19</xdr:col>
                    <xdr:colOff>257175</xdr:colOff>
                    <xdr:row>35</xdr:row>
                    <xdr:rowOff>180975</xdr:rowOff>
                  </to>
                </anchor>
              </controlPr>
            </control>
          </mc:Choice>
        </mc:AlternateContent>
        <mc:AlternateContent xmlns:mc="http://schemas.openxmlformats.org/markup-compatibility/2006">
          <mc:Choice Requires="x14">
            <control shapeId="824357" r:id="rId25" name="Check Box 37">
              <controlPr defaultSize="0" autoFill="0" autoLine="0" autoPict="0">
                <anchor moveWithCells="1" sizeWithCells="1">
                  <from>
                    <xdr:col>31</xdr:col>
                    <xdr:colOff>104775</xdr:colOff>
                    <xdr:row>4</xdr:row>
                    <xdr:rowOff>114300</xdr:rowOff>
                  </from>
                  <to>
                    <xdr:col>40</xdr:col>
                    <xdr:colOff>66675</xdr:colOff>
                    <xdr:row>5</xdr:row>
                    <xdr:rowOff>171450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tabColor rgb="FF92D050"/>
    <pageSetUpPr fitToPage="1"/>
  </sheetPr>
  <dimension ref="A1:AE41"/>
  <sheetViews>
    <sheetView showGridLines="0" view="pageBreakPreview" zoomScaleNormal="100" zoomScaleSheetLayoutView="100" workbookViewId="0">
      <selection activeCell="AA3" sqref="AA3:AB3"/>
    </sheetView>
  </sheetViews>
  <sheetFormatPr defaultRowHeight="13.5"/>
  <cols>
    <col min="1" max="25" width="3.125" style="73" customWidth="1"/>
    <col min="26" max="26" width="5.875" style="73" customWidth="1"/>
    <col min="27" max="27" width="9.125" style="73" customWidth="1"/>
    <col min="28" max="29" width="9" style="73"/>
    <col min="30" max="31" width="9" style="73" hidden="1" customWidth="1"/>
    <col min="32" max="252" width="9" style="73"/>
    <col min="253" max="277" width="3.125" style="73" customWidth="1"/>
    <col min="278" max="278" width="9" style="73"/>
    <col min="279" max="279" width="21.875" style="73" bestFit="1" customWidth="1"/>
    <col min="280" max="508" width="9" style="73"/>
    <col min="509" max="533" width="3.125" style="73" customWidth="1"/>
    <col min="534" max="534" width="9" style="73"/>
    <col min="535" max="535" width="21.875" style="73" bestFit="1" customWidth="1"/>
    <col min="536" max="764" width="9" style="73"/>
    <col min="765" max="789" width="3.125" style="73" customWidth="1"/>
    <col min="790" max="790" width="9" style="73"/>
    <col min="791" max="791" width="21.875" style="73" bestFit="1" customWidth="1"/>
    <col min="792" max="1020" width="9" style="73"/>
    <col min="1021" max="1045" width="3.125" style="73" customWidth="1"/>
    <col min="1046" max="1046" width="9" style="73"/>
    <col min="1047" max="1047" width="21.875" style="73" bestFit="1" customWidth="1"/>
    <col min="1048" max="1276" width="9" style="73"/>
    <col min="1277" max="1301" width="3.125" style="73" customWidth="1"/>
    <col min="1302" max="1302" width="9" style="73"/>
    <col min="1303" max="1303" width="21.875" style="73" bestFit="1" customWidth="1"/>
    <col min="1304" max="1532" width="9" style="73"/>
    <col min="1533" max="1557" width="3.125" style="73" customWidth="1"/>
    <col min="1558" max="1558" width="9" style="73"/>
    <col min="1559" max="1559" width="21.875" style="73" bestFit="1" customWidth="1"/>
    <col min="1560" max="1788" width="9" style="73"/>
    <col min="1789" max="1813" width="3.125" style="73" customWidth="1"/>
    <col min="1814" max="1814" width="9" style="73"/>
    <col min="1815" max="1815" width="21.875" style="73" bestFit="1" customWidth="1"/>
    <col min="1816" max="2044" width="9" style="73"/>
    <col min="2045" max="2069" width="3.125" style="73" customWidth="1"/>
    <col min="2070" max="2070" width="9" style="73"/>
    <col min="2071" max="2071" width="21.875" style="73" bestFit="1" customWidth="1"/>
    <col min="2072" max="2300" width="9" style="73"/>
    <col min="2301" max="2325" width="3.125" style="73" customWidth="1"/>
    <col min="2326" max="2326" width="9" style="73"/>
    <col min="2327" max="2327" width="21.875" style="73" bestFit="1" customWidth="1"/>
    <col min="2328" max="2556" width="9" style="73"/>
    <col min="2557" max="2581" width="3.125" style="73" customWidth="1"/>
    <col min="2582" max="2582" width="9" style="73"/>
    <col min="2583" max="2583" width="21.875" style="73" bestFit="1" customWidth="1"/>
    <col min="2584" max="2812" width="9" style="73"/>
    <col min="2813" max="2837" width="3.125" style="73" customWidth="1"/>
    <col min="2838" max="2838" width="9" style="73"/>
    <col min="2839" max="2839" width="21.875" style="73" bestFit="1" customWidth="1"/>
    <col min="2840" max="3068" width="9" style="73"/>
    <col min="3069" max="3093" width="3.125" style="73" customWidth="1"/>
    <col min="3094" max="3094" width="9" style="73"/>
    <col min="3095" max="3095" width="21.875" style="73" bestFit="1" customWidth="1"/>
    <col min="3096" max="3324" width="9" style="73"/>
    <col min="3325" max="3349" width="3.125" style="73" customWidth="1"/>
    <col min="3350" max="3350" width="9" style="73"/>
    <col min="3351" max="3351" width="21.875" style="73" bestFit="1" customWidth="1"/>
    <col min="3352" max="3580" width="9" style="73"/>
    <col min="3581" max="3605" width="3.125" style="73" customWidth="1"/>
    <col min="3606" max="3606" width="9" style="73"/>
    <col min="3607" max="3607" width="21.875" style="73" bestFit="1" customWidth="1"/>
    <col min="3608" max="3836" width="9" style="73"/>
    <col min="3837" max="3861" width="3.125" style="73" customWidth="1"/>
    <col min="3862" max="3862" width="9" style="73"/>
    <col min="3863" max="3863" width="21.875" style="73" bestFit="1" customWidth="1"/>
    <col min="3864" max="4092" width="9" style="73"/>
    <col min="4093" max="4117" width="3.125" style="73" customWidth="1"/>
    <col min="4118" max="4118" width="9" style="73"/>
    <col min="4119" max="4119" width="21.875" style="73" bestFit="1" customWidth="1"/>
    <col min="4120" max="4348" width="9" style="73"/>
    <col min="4349" max="4373" width="3.125" style="73" customWidth="1"/>
    <col min="4374" max="4374" width="9" style="73"/>
    <col min="4375" max="4375" width="21.875" style="73" bestFit="1" customWidth="1"/>
    <col min="4376" max="4604" width="9" style="73"/>
    <col min="4605" max="4629" width="3.125" style="73" customWidth="1"/>
    <col min="4630" max="4630" width="9" style="73"/>
    <col min="4631" max="4631" width="21.875" style="73" bestFit="1" customWidth="1"/>
    <col min="4632" max="4860" width="9" style="73"/>
    <col min="4861" max="4885" width="3.125" style="73" customWidth="1"/>
    <col min="4886" max="4886" width="9" style="73"/>
    <col min="4887" max="4887" width="21.875" style="73" bestFit="1" customWidth="1"/>
    <col min="4888" max="5116" width="9" style="73"/>
    <col min="5117" max="5141" width="3.125" style="73" customWidth="1"/>
    <col min="5142" max="5142" width="9" style="73"/>
    <col min="5143" max="5143" width="21.875" style="73" bestFit="1" customWidth="1"/>
    <col min="5144" max="5372" width="9" style="73"/>
    <col min="5373" max="5397" width="3.125" style="73" customWidth="1"/>
    <col min="5398" max="5398" width="9" style="73"/>
    <col min="5399" max="5399" width="21.875" style="73" bestFit="1" customWidth="1"/>
    <col min="5400" max="5628" width="9" style="73"/>
    <col min="5629" max="5653" width="3.125" style="73" customWidth="1"/>
    <col min="5654" max="5654" width="9" style="73"/>
    <col min="5655" max="5655" width="21.875" style="73" bestFit="1" customWidth="1"/>
    <col min="5656" max="5884" width="9" style="73"/>
    <col min="5885" max="5909" width="3.125" style="73" customWidth="1"/>
    <col min="5910" max="5910" width="9" style="73"/>
    <col min="5911" max="5911" width="21.875" style="73" bestFit="1" customWidth="1"/>
    <col min="5912" max="6140" width="9" style="73"/>
    <col min="6141" max="6165" width="3.125" style="73" customWidth="1"/>
    <col min="6166" max="6166" width="9" style="73"/>
    <col min="6167" max="6167" width="21.875" style="73" bestFit="1" customWidth="1"/>
    <col min="6168" max="6396" width="9" style="73"/>
    <col min="6397" max="6421" width="3.125" style="73" customWidth="1"/>
    <col min="6422" max="6422" width="9" style="73"/>
    <col min="6423" max="6423" width="21.875" style="73" bestFit="1" customWidth="1"/>
    <col min="6424" max="6652" width="9" style="73"/>
    <col min="6653" max="6677" width="3.125" style="73" customWidth="1"/>
    <col min="6678" max="6678" width="9" style="73"/>
    <col min="6679" max="6679" width="21.875" style="73" bestFit="1" customWidth="1"/>
    <col min="6680" max="6908" width="9" style="73"/>
    <col min="6909" max="6933" width="3.125" style="73" customWidth="1"/>
    <col min="6934" max="6934" width="9" style="73"/>
    <col min="6935" max="6935" width="21.875" style="73" bestFit="1" customWidth="1"/>
    <col min="6936" max="7164" width="9" style="73"/>
    <col min="7165" max="7189" width="3.125" style="73" customWidth="1"/>
    <col min="7190" max="7190" width="9" style="73"/>
    <col min="7191" max="7191" width="21.875" style="73" bestFit="1" customWidth="1"/>
    <col min="7192" max="7420" width="9" style="73"/>
    <col min="7421" max="7445" width="3.125" style="73" customWidth="1"/>
    <col min="7446" max="7446" width="9" style="73"/>
    <col min="7447" max="7447" width="21.875" style="73" bestFit="1" customWidth="1"/>
    <col min="7448" max="7676" width="9" style="73"/>
    <col min="7677" max="7701" width="3.125" style="73" customWidth="1"/>
    <col min="7702" max="7702" width="9" style="73"/>
    <col min="7703" max="7703" width="21.875" style="73" bestFit="1" customWidth="1"/>
    <col min="7704" max="7932" width="9" style="73"/>
    <col min="7933" max="7957" width="3.125" style="73" customWidth="1"/>
    <col min="7958" max="7958" width="9" style="73"/>
    <col min="7959" max="7959" width="21.875" style="73" bestFit="1" customWidth="1"/>
    <col min="7960" max="8188" width="9" style="73"/>
    <col min="8189" max="8213" width="3.125" style="73" customWidth="1"/>
    <col min="8214" max="8214" width="9" style="73"/>
    <col min="8215" max="8215" width="21.875" style="73" bestFit="1" customWidth="1"/>
    <col min="8216" max="8444" width="9" style="73"/>
    <col min="8445" max="8469" width="3.125" style="73" customWidth="1"/>
    <col min="8470" max="8470" width="9" style="73"/>
    <col min="8471" max="8471" width="21.875" style="73" bestFit="1" customWidth="1"/>
    <col min="8472" max="8700" width="9" style="73"/>
    <col min="8701" max="8725" width="3.125" style="73" customWidth="1"/>
    <col min="8726" max="8726" width="9" style="73"/>
    <col min="8727" max="8727" width="21.875" style="73" bestFit="1" customWidth="1"/>
    <col min="8728" max="8956" width="9" style="73"/>
    <col min="8957" max="8981" width="3.125" style="73" customWidth="1"/>
    <col min="8982" max="8982" width="9" style="73"/>
    <col min="8983" max="8983" width="21.875" style="73" bestFit="1" customWidth="1"/>
    <col min="8984" max="9212" width="9" style="73"/>
    <col min="9213" max="9237" width="3.125" style="73" customWidth="1"/>
    <col min="9238" max="9238" width="9" style="73"/>
    <col min="9239" max="9239" width="21.875" style="73" bestFit="1" customWidth="1"/>
    <col min="9240" max="9468" width="9" style="73"/>
    <col min="9469" max="9493" width="3.125" style="73" customWidth="1"/>
    <col min="9494" max="9494" width="9" style="73"/>
    <col min="9495" max="9495" width="21.875" style="73" bestFit="1" customWidth="1"/>
    <col min="9496" max="9724" width="9" style="73"/>
    <col min="9725" max="9749" width="3.125" style="73" customWidth="1"/>
    <col min="9750" max="9750" width="9" style="73"/>
    <col min="9751" max="9751" width="21.875" style="73" bestFit="1" customWidth="1"/>
    <col min="9752" max="9980" width="9" style="73"/>
    <col min="9981" max="10005" width="3.125" style="73" customWidth="1"/>
    <col min="10006" max="10006" width="9" style="73"/>
    <col min="10007" max="10007" width="21.875" style="73" bestFit="1" customWidth="1"/>
    <col min="10008" max="10236" width="9" style="73"/>
    <col min="10237" max="10261" width="3.125" style="73" customWidth="1"/>
    <col min="10262" max="10262" width="9" style="73"/>
    <col min="10263" max="10263" width="21.875" style="73" bestFit="1" customWidth="1"/>
    <col min="10264" max="10492" width="9" style="73"/>
    <col min="10493" max="10517" width="3.125" style="73" customWidth="1"/>
    <col min="10518" max="10518" width="9" style="73"/>
    <col min="10519" max="10519" width="21.875" style="73" bestFit="1" customWidth="1"/>
    <col min="10520" max="10748" width="9" style="73"/>
    <col min="10749" max="10773" width="3.125" style="73" customWidth="1"/>
    <col min="10774" max="10774" width="9" style="73"/>
    <col min="10775" max="10775" width="21.875" style="73" bestFit="1" customWidth="1"/>
    <col min="10776" max="11004" width="9" style="73"/>
    <col min="11005" max="11029" width="3.125" style="73" customWidth="1"/>
    <col min="11030" max="11030" width="9" style="73"/>
    <col min="11031" max="11031" width="21.875" style="73" bestFit="1" customWidth="1"/>
    <col min="11032" max="11260" width="9" style="73"/>
    <col min="11261" max="11285" width="3.125" style="73" customWidth="1"/>
    <col min="11286" max="11286" width="9" style="73"/>
    <col min="11287" max="11287" width="21.875" style="73" bestFit="1" customWidth="1"/>
    <col min="11288" max="11516" width="9" style="73"/>
    <col min="11517" max="11541" width="3.125" style="73" customWidth="1"/>
    <col min="11542" max="11542" width="9" style="73"/>
    <col min="11543" max="11543" width="21.875" style="73" bestFit="1" customWidth="1"/>
    <col min="11544" max="11772" width="9" style="73"/>
    <col min="11773" max="11797" width="3.125" style="73" customWidth="1"/>
    <col min="11798" max="11798" width="9" style="73"/>
    <col min="11799" max="11799" width="21.875" style="73" bestFit="1" customWidth="1"/>
    <col min="11800" max="12028" width="9" style="73"/>
    <col min="12029" max="12053" width="3.125" style="73" customWidth="1"/>
    <col min="12054" max="12054" width="9" style="73"/>
    <col min="12055" max="12055" width="21.875" style="73" bestFit="1" customWidth="1"/>
    <col min="12056" max="12284" width="9" style="73"/>
    <col min="12285" max="12309" width="3.125" style="73" customWidth="1"/>
    <col min="12310" max="12310" width="9" style="73"/>
    <col min="12311" max="12311" width="21.875" style="73" bestFit="1" customWidth="1"/>
    <col min="12312" max="12540" width="9" style="73"/>
    <col min="12541" max="12565" width="3.125" style="73" customWidth="1"/>
    <col min="12566" max="12566" width="9" style="73"/>
    <col min="12567" max="12567" width="21.875" style="73" bestFit="1" customWidth="1"/>
    <col min="12568" max="12796" width="9" style="73"/>
    <col min="12797" max="12821" width="3.125" style="73" customWidth="1"/>
    <col min="12822" max="12822" width="9" style="73"/>
    <col min="12823" max="12823" width="21.875" style="73" bestFit="1" customWidth="1"/>
    <col min="12824" max="13052" width="9" style="73"/>
    <col min="13053" max="13077" width="3.125" style="73" customWidth="1"/>
    <col min="13078" max="13078" width="9" style="73"/>
    <col min="13079" max="13079" width="21.875" style="73" bestFit="1" customWidth="1"/>
    <col min="13080" max="13308" width="9" style="73"/>
    <col min="13309" max="13333" width="3.125" style="73" customWidth="1"/>
    <col min="13334" max="13334" width="9" style="73"/>
    <col min="13335" max="13335" width="21.875" style="73" bestFit="1" customWidth="1"/>
    <col min="13336" max="13564" width="9" style="73"/>
    <col min="13565" max="13589" width="3.125" style="73" customWidth="1"/>
    <col min="13590" max="13590" width="9" style="73"/>
    <col min="13591" max="13591" width="21.875" style="73" bestFit="1" customWidth="1"/>
    <col min="13592" max="13820" width="9" style="73"/>
    <col min="13821" max="13845" width="3.125" style="73" customWidth="1"/>
    <col min="13846" max="13846" width="9" style="73"/>
    <col min="13847" max="13847" width="21.875" style="73" bestFit="1" customWidth="1"/>
    <col min="13848" max="14076" width="9" style="73"/>
    <col min="14077" max="14101" width="3.125" style="73" customWidth="1"/>
    <col min="14102" max="14102" width="9" style="73"/>
    <col min="14103" max="14103" width="21.875" style="73" bestFit="1" customWidth="1"/>
    <col min="14104" max="14332" width="9" style="73"/>
    <col min="14333" max="14357" width="3.125" style="73" customWidth="1"/>
    <col min="14358" max="14358" width="9" style="73"/>
    <col min="14359" max="14359" width="21.875" style="73" bestFit="1" customWidth="1"/>
    <col min="14360" max="14588" width="9" style="73"/>
    <col min="14589" max="14613" width="3.125" style="73" customWidth="1"/>
    <col min="14614" max="14614" width="9" style="73"/>
    <col min="14615" max="14615" width="21.875" style="73" bestFit="1" customWidth="1"/>
    <col min="14616" max="14844" width="9" style="73"/>
    <col min="14845" max="14869" width="3.125" style="73" customWidth="1"/>
    <col min="14870" max="14870" width="9" style="73"/>
    <col min="14871" max="14871" width="21.875" style="73" bestFit="1" customWidth="1"/>
    <col min="14872" max="15100" width="9" style="73"/>
    <col min="15101" max="15125" width="3.125" style="73" customWidth="1"/>
    <col min="15126" max="15126" width="9" style="73"/>
    <col min="15127" max="15127" width="21.875" style="73" bestFit="1" customWidth="1"/>
    <col min="15128" max="15356" width="9" style="73"/>
    <col min="15357" max="15381" width="3.125" style="73" customWidth="1"/>
    <col min="15382" max="15382" width="9" style="73"/>
    <col min="15383" max="15383" width="21.875" style="73" bestFit="1" customWidth="1"/>
    <col min="15384" max="15612" width="9" style="73"/>
    <col min="15613" max="15637" width="3.125" style="73" customWidth="1"/>
    <col min="15638" max="15638" width="9" style="73"/>
    <col min="15639" max="15639" width="21.875" style="73" bestFit="1" customWidth="1"/>
    <col min="15640" max="15868" width="9" style="73"/>
    <col min="15869" max="15893" width="3.125" style="73" customWidth="1"/>
    <col min="15894" max="15894" width="9" style="73"/>
    <col min="15895" max="15895" width="21.875" style="73" bestFit="1" customWidth="1"/>
    <col min="15896" max="16124" width="9" style="73"/>
    <col min="16125" max="16149" width="3.125" style="73" customWidth="1"/>
    <col min="16150" max="16150" width="9" style="73"/>
    <col min="16151" max="16151" width="21.875" style="73" bestFit="1" customWidth="1"/>
    <col min="16152" max="16384" width="9" style="73"/>
  </cols>
  <sheetData>
    <row r="1" spans="1:31">
      <c r="A1" s="465" t="s">
        <v>1410</v>
      </c>
      <c r="B1" s="465"/>
      <c r="C1" s="465"/>
      <c r="D1" s="465"/>
      <c r="E1" s="465"/>
      <c r="F1" s="465"/>
      <c r="G1" s="465"/>
      <c r="H1" s="465"/>
      <c r="I1" s="465"/>
      <c r="J1" s="465"/>
      <c r="K1" s="465"/>
      <c r="L1" s="465"/>
      <c r="M1" s="465"/>
      <c r="N1" s="465"/>
      <c r="O1" s="465"/>
      <c r="P1" s="465"/>
      <c r="Q1" s="465"/>
      <c r="R1" s="465"/>
      <c r="S1" s="465"/>
      <c r="T1" s="465"/>
      <c r="U1" s="465"/>
      <c r="V1" s="465"/>
      <c r="W1" s="465"/>
      <c r="X1" s="465"/>
      <c r="Y1" s="465"/>
    </row>
    <row r="2" spans="1:31">
      <c r="A2" s="465"/>
      <c r="B2" s="465"/>
      <c r="C2" s="465"/>
      <c r="D2" s="465"/>
      <c r="E2" s="465"/>
      <c r="F2" s="465"/>
      <c r="G2" s="465"/>
      <c r="H2" s="465"/>
      <c r="I2" s="465"/>
      <c r="J2" s="465"/>
      <c r="K2" s="465"/>
      <c r="L2" s="465"/>
      <c r="M2" s="465"/>
      <c r="N2" s="465"/>
      <c r="O2" s="465"/>
      <c r="P2" s="465"/>
      <c r="Q2" s="465"/>
      <c r="R2" s="465"/>
      <c r="S2" s="465"/>
      <c r="T2" s="465"/>
      <c r="U2" s="465"/>
      <c r="V2" s="465"/>
      <c r="W2" s="465"/>
      <c r="X2" s="465"/>
      <c r="Y2" s="465"/>
    </row>
    <row r="3" spans="1:31" ht="21">
      <c r="A3" s="465"/>
      <c r="B3" s="465"/>
      <c r="C3" s="465"/>
      <c r="D3" s="465"/>
      <c r="E3" s="465"/>
      <c r="F3" s="465"/>
      <c r="G3" s="465"/>
      <c r="H3" s="465"/>
      <c r="I3" s="465"/>
      <c r="J3" s="465"/>
      <c r="K3" s="465"/>
      <c r="L3" s="465"/>
      <c r="M3" s="469" t="s">
        <v>1411</v>
      </c>
      <c r="N3" s="465"/>
      <c r="O3" s="465"/>
      <c r="P3" s="465"/>
      <c r="Q3" s="465"/>
      <c r="R3" s="465"/>
      <c r="S3" s="465"/>
      <c r="T3" s="465"/>
      <c r="U3" s="465"/>
      <c r="V3" s="465"/>
      <c r="W3" s="465"/>
      <c r="X3" s="465"/>
      <c r="Y3" s="465"/>
      <c r="AA3" s="1382" t="s">
        <v>385</v>
      </c>
      <c r="AB3" s="1382"/>
    </row>
    <row r="4" spans="1:31" ht="13.5" customHeight="1">
      <c r="A4" s="465"/>
      <c r="B4" s="465"/>
      <c r="C4" s="465"/>
      <c r="D4" s="465"/>
      <c r="E4" s="465"/>
      <c r="F4" s="465"/>
      <c r="G4" s="465"/>
      <c r="H4" s="465"/>
      <c r="I4" s="465"/>
      <c r="J4" s="465"/>
      <c r="K4" s="465"/>
      <c r="L4" s="465"/>
      <c r="M4" s="469"/>
      <c r="N4" s="465"/>
      <c r="O4" s="465"/>
      <c r="P4" s="465"/>
      <c r="Q4" s="465"/>
      <c r="R4" s="465"/>
      <c r="S4" s="465"/>
      <c r="T4" s="465"/>
      <c r="U4" s="465"/>
      <c r="V4" s="465"/>
      <c r="W4" s="465"/>
      <c r="X4" s="465"/>
      <c r="Y4" s="465"/>
      <c r="AA4" s="2688" t="s">
        <v>606</v>
      </c>
      <c r="AB4" s="2688"/>
    </row>
    <row r="5" spans="1:31">
      <c r="A5" s="465"/>
      <c r="B5" s="465"/>
      <c r="C5" s="465"/>
      <c r="D5" s="465"/>
      <c r="E5" s="465"/>
      <c r="F5" s="465"/>
      <c r="G5" s="465"/>
      <c r="H5" s="465"/>
      <c r="I5" s="465"/>
      <c r="J5" s="465"/>
      <c r="K5" s="465"/>
      <c r="L5" s="465"/>
      <c r="M5" s="465"/>
      <c r="N5" s="465"/>
      <c r="O5" s="465"/>
      <c r="P5" s="465"/>
      <c r="Q5" s="465"/>
      <c r="R5" s="465"/>
      <c r="S5" s="465"/>
      <c r="T5" s="465"/>
      <c r="U5" s="465"/>
      <c r="V5" s="465"/>
      <c r="W5" s="465"/>
      <c r="X5" s="465"/>
      <c r="Y5" s="465"/>
    </row>
    <row r="6" spans="1:31" ht="17.100000000000001" customHeight="1">
      <c r="A6" s="2696" t="str">
        <f>IF(AD8=TRUE,"局　長","課　長")</f>
        <v>課　長</v>
      </c>
      <c r="B6" s="2696"/>
      <c r="C6" s="2696"/>
      <c r="D6" s="2696" t="str">
        <f>IF(AD8=TRUE,"次　長","課長補佐")</f>
        <v>課長補佐</v>
      </c>
      <c r="E6" s="2696"/>
      <c r="F6" s="2696"/>
      <c r="G6" s="2696" t="s">
        <v>1412</v>
      </c>
      <c r="H6" s="2696"/>
      <c r="I6" s="2696"/>
      <c r="J6" s="2695" t="s">
        <v>1413</v>
      </c>
      <c r="K6" s="2696"/>
      <c r="L6" s="2696"/>
      <c r="M6" s="2695" t="s">
        <v>1414</v>
      </c>
      <c r="N6" s="2696"/>
      <c r="O6" s="2696"/>
      <c r="P6" s="2696" t="s">
        <v>1415</v>
      </c>
      <c r="Q6" s="2696"/>
      <c r="R6" s="2696"/>
      <c r="S6" s="459"/>
      <c r="T6" s="2698" t="s">
        <v>1416</v>
      </c>
      <c r="U6" s="2699"/>
      <c r="V6" s="2700"/>
      <c r="W6" s="2698" t="s">
        <v>1417</v>
      </c>
      <c r="X6" s="2714"/>
      <c r="Y6" s="2715"/>
    </row>
    <row r="7" spans="1:31" ht="17.100000000000001" customHeight="1">
      <c r="A7" s="2696"/>
      <c r="B7" s="2696"/>
      <c r="C7" s="2696"/>
      <c r="D7" s="2696"/>
      <c r="E7" s="2696"/>
      <c r="F7" s="2696"/>
      <c r="G7" s="2696"/>
      <c r="H7" s="2696"/>
      <c r="I7" s="2696"/>
      <c r="J7" s="2696"/>
      <c r="K7" s="2696"/>
      <c r="L7" s="2696"/>
      <c r="M7" s="2696"/>
      <c r="N7" s="2696"/>
      <c r="O7" s="2696"/>
      <c r="P7" s="2696"/>
      <c r="Q7" s="2696"/>
      <c r="R7" s="2696"/>
      <c r="S7" s="459"/>
      <c r="T7" s="2701"/>
      <c r="U7" s="2702"/>
      <c r="V7" s="2703"/>
      <c r="W7" s="2716"/>
      <c r="X7" s="2717"/>
      <c r="Y7" s="2718"/>
    </row>
    <row r="8" spans="1:31" ht="17.100000000000001" customHeight="1">
      <c r="A8" s="2696"/>
      <c r="B8" s="2696"/>
      <c r="C8" s="2696"/>
      <c r="D8" s="2696"/>
      <c r="E8" s="2696"/>
      <c r="F8" s="2696"/>
      <c r="G8" s="2696"/>
      <c r="H8" s="2696"/>
      <c r="I8" s="2696"/>
      <c r="J8" s="2696"/>
      <c r="K8" s="2696"/>
      <c r="L8" s="2696"/>
      <c r="M8" s="2696"/>
      <c r="N8" s="2696"/>
      <c r="O8" s="2696"/>
      <c r="P8" s="2696"/>
      <c r="Q8" s="2696"/>
      <c r="R8" s="2696"/>
      <c r="S8" s="459"/>
      <c r="T8" s="2704"/>
      <c r="U8" s="2705"/>
      <c r="V8" s="2706"/>
      <c r="W8" s="2719"/>
      <c r="X8" s="2720"/>
      <c r="Y8" s="2721"/>
      <c r="AD8" s="73" t="b">
        <v>0</v>
      </c>
      <c r="AE8" s="73" t="s">
        <v>1409</v>
      </c>
    </row>
    <row r="9" spans="1:31" ht="17.100000000000001" customHeight="1">
      <c r="A9" s="2697"/>
      <c r="B9" s="2697"/>
      <c r="C9" s="2697"/>
      <c r="D9" s="2697"/>
      <c r="E9" s="2697"/>
      <c r="F9" s="2697"/>
      <c r="G9" s="2697"/>
      <c r="H9" s="2697"/>
      <c r="I9" s="2697"/>
      <c r="J9" s="2697"/>
      <c r="K9" s="2697"/>
      <c r="L9" s="2697"/>
      <c r="M9" s="2697"/>
      <c r="N9" s="2697"/>
      <c r="O9" s="2697"/>
      <c r="P9" s="2697"/>
      <c r="Q9" s="2697"/>
      <c r="R9" s="2697"/>
      <c r="S9" s="465"/>
      <c r="T9" s="2723"/>
      <c r="U9" s="2724"/>
      <c r="V9" s="2725"/>
      <c r="W9" s="2723"/>
      <c r="X9" s="2724"/>
      <c r="Y9" s="2725"/>
    </row>
    <row r="10" spans="1:31" ht="17.100000000000001" customHeight="1">
      <c r="A10" s="2697"/>
      <c r="B10" s="2697"/>
      <c r="C10" s="2697"/>
      <c r="D10" s="2697"/>
      <c r="E10" s="2697"/>
      <c r="F10" s="2697"/>
      <c r="G10" s="2697"/>
      <c r="H10" s="2697"/>
      <c r="I10" s="2697"/>
      <c r="J10" s="2697"/>
      <c r="K10" s="2697"/>
      <c r="L10" s="2697"/>
      <c r="M10" s="2697"/>
      <c r="N10" s="2697"/>
      <c r="O10" s="2697"/>
      <c r="P10" s="2697"/>
      <c r="Q10" s="2697"/>
      <c r="R10" s="2697"/>
      <c r="S10" s="465"/>
      <c r="T10" s="2726"/>
      <c r="U10" s="2727"/>
      <c r="V10" s="2728"/>
      <c r="W10" s="2726"/>
      <c r="X10" s="2727"/>
      <c r="Y10" s="2728"/>
    </row>
    <row r="11" spans="1:31" ht="17.100000000000001" customHeight="1">
      <c r="A11" s="2697"/>
      <c r="B11" s="2697"/>
      <c r="C11" s="2697"/>
      <c r="D11" s="2697"/>
      <c r="E11" s="2697"/>
      <c r="F11" s="2697"/>
      <c r="G11" s="2697"/>
      <c r="H11" s="2697"/>
      <c r="I11" s="2697"/>
      <c r="J11" s="2697"/>
      <c r="K11" s="2697"/>
      <c r="L11" s="2697"/>
      <c r="M11" s="2697"/>
      <c r="N11" s="2697"/>
      <c r="O11" s="2697"/>
      <c r="P11" s="2697"/>
      <c r="Q11" s="2697"/>
      <c r="R11" s="2697"/>
      <c r="S11" s="465"/>
      <c r="T11" s="2729"/>
      <c r="U11" s="2730"/>
      <c r="V11" s="2731"/>
      <c r="W11" s="2729"/>
      <c r="X11" s="2730"/>
      <c r="Y11" s="2731"/>
    </row>
    <row r="12" spans="1:31" ht="13.5" customHeight="1">
      <c r="A12" s="474"/>
      <c r="B12" s="474"/>
      <c r="C12" s="474"/>
      <c r="D12" s="474"/>
      <c r="E12" s="474"/>
      <c r="F12" s="474"/>
      <c r="G12" s="474"/>
      <c r="H12" s="474"/>
      <c r="I12" s="474"/>
      <c r="J12" s="465"/>
      <c r="K12" s="465"/>
      <c r="L12" s="465"/>
      <c r="M12" s="465"/>
      <c r="N12" s="465"/>
      <c r="O12" s="465"/>
      <c r="P12" s="465"/>
      <c r="Q12" s="465"/>
      <c r="R12" s="465"/>
      <c r="S12" s="465"/>
      <c r="T12" s="465"/>
      <c r="U12" s="465"/>
      <c r="V12" s="474"/>
      <c r="W12" s="474"/>
      <c r="X12" s="474"/>
      <c r="Y12" s="465"/>
    </row>
    <row r="13" spans="1:31">
      <c r="A13" s="465"/>
      <c r="B13" s="465"/>
      <c r="C13" s="465"/>
      <c r="D13" s="465"/>
      <c r="E13" s="465"/>
      <c r="F13" s="465"/>
      <c r="G13" s="465"/>
      <c r="H13" s="465"/>
      <c r="I13" s="465"/>
      <c r="J13" s="465"/>
      <c r="K13" s="465"/>
      <c r="L13" s="465"/>
      <c r="M13" s="465"/>
      <c r="N13" s="465"/>
      <c r="O13" s="465"/>
      <c r="P13" s="465"/>
      <c r="Q13" s="465"/>
      <c r="R13" s="465"/>
      <c r="S13" s="465"/>
      <c r="T13" s="465"/>
      <c r="U13" s="465"/>
      <c r="V13" s="465"/>
      <c r="W13" s="465"/>
      <c r="X13" s="465"/>
      <c r="Y13" s="465"/>
    </row>
    <row r="14" spans="1:31">
      <c r="A14" s="473"/>
      <c r="B14" s="1126"/>
      <c r="C14" s="1126"/>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472"/>
    </row>
    <row r="15" spans="1:31">
      <c r="A15" s="466"/>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4"/>
    </row>
    <row r="16" spans="1:31" ht="21" thickBot="1">
      <c r="A16" s="466"/>
      <c r="B16" s="465"/>
      <c r="C16" s="465"/>
      <c r="D16" s="465"/>
      <c r="E16" s="465"/>
      <c r="F16" s="465"/>
      <c r="G16" s="465"/>
      <c r="H16" s="465"/>
      <c r="I16" s="470"/>
      <c r="J16" s="470"/>
      <c r="K16" s="470"/>
      <c r="L16" s="470"/>
      <c r="M16" s="471" t="s">
        <v>1418</v>
      </c>
      <c r="N16" s="470"/>
      <c r="O16" s="470"/>
      <c r="P16" s="470"/>
      <c r="Q16" s="470"/>
      <c r="R16" s="465"/>
      <c r="S16" s="465"/>
      <c r="T16" s="465"/>
      <c r="U16" s="465"/>
      <c r="V16" s="465"/>
      <c r="W16" s="465"/>
      <c r="X16" s="465"/>
      <c r="Y16" s="464"/>
    </row>
    <row r="17" spans="1:25" ht="29.25" customHeight="1" thickTop="1">
      <c r="A17" s="466"/>
      <c r="B17" s="465"/>
      <c r="C17" s="465"/>
      <c r="D17" s="465"/>
      <c r="E17" s="465"/>
      <c r="F17" s="465"/>
      <c r="G17" s="465"/>
      <c r="H17" s="465"/>
      <c r="I17" s="465"/>
      <c r="J17" s="465"/>
      <c r="K17" s="465"/>
      <c r="L17" s="469"/>
      <c r="M17" s="465"/>
      <c r="N17" s="465"/>
      <c r="O17" s="465"/>
      <c r="P17" s="465"/>
      <c r="Q17" s="465"/>
      <c r="R17" s="465"/>
      <c r="S17" s="465"/>
      <c r="T17" s="465"/>
      <c r="U17" s="465"/>
      <c r="V17" s="465"/>
      <c r="W17" s="465"/>
      <c r="X17" s="465"/>
      <c r="Y17" s="464"/>
    </row>
    <row r="18" spans="1:25" ht="13.5" customHeight="1">
      <c r="A18" s="466"/>
      <c r="B18" s="465"/>
      <c r="C18" s="465"/>
      <c r="D18" s="2710" t="str">
        <f>IF(入力表!B3="","",入力表!B3)</f>
        <v/>
      </c>
      <c r="E18" s="2710"/>
      <c r="F18" s="2710"/>
      <c r="G18" s="2710"/>
      <c r="H18" s="2710"/>
      <c r="I18" s="2710"/>
      <c r="J18" s="2710"/>
      <c r="K18" s="2710"/>
      <c r="L18" s="2710"/>
      <c r="M18" s="465"/>
      <c r="N18" s="465"/>
      <c r="O18" s="465"/>
      <c r="R18" s="465"/>
      <c r="S18" s="465"/>
      <c r="T18" s="465"/>
      <c r="U18" s="465"/>
      <c r="V18" s="465"/>
      <c r="W18" s="465"/>
      <c r="X18" s="465"/>
      <c r="Y18" s="464"/>
    </row>
    <row r="19" spans="1:25" ht="14.25">
      <c r="A19" s="2712" t="s">
        <v>392</v>
      </c>
      <c r="B19" s="2713"/>
      <c r="C19" s="2713"/>
      <c r="D19" s="2711"/>
      <c r="E19" s="2711"/>
      <c r="F19" s="2711"/>
      <c r="G19" s="2711"/>
      <c r="H19" s="2711"/>
      <c r="I19" s="2711"/>
      <c r="J19" s="2711"/>
      <c r="K19" s="2711"/>
      <c r="L19" s="2711"/>
      <c r="M19" s="465"/>
      <c r="N19" s="465"/>
      <c r="O19" s="465"/>
      <c r="R19" s="2722" t="str">
        <f>IF(入力表!D38="","令和　年　月　日",入力表!D38)</f>
        <v>令和　年　月　日</v>
      </c>
      <c r="S19" s="2722"/>
      <c r="T19" s="2722"/>
      <c r="U19" s="2722"/>
      <c r="V19" s="2722"/>
      <c r="W19" s="2722"/>
      <c r="X19" s="2722"/>
      <c r="Y19" s="464"/>
    </row>
    <row r="20" spans="1:25" ht="14.25">
      <c r="A20" s="466"/>
      <c r="B20" s="467"/>
      <c r="C20" s="465"/>
      <c r="D20" s="465"/>
      <c r="E20" s="465"/>
      <c r="F20" s="465"/>
      <c r="G20" s="465"/>
      <c r="H20" s="465"/>
      <c r="I20" s="465"/>
      <c r="J20" s="465"/>
      <c r="K20" s="465"/>
      <c r="L20" s="465"/>
      <c r="M20" s="465"/>
      <c r="N20" s="465"/>
      <c r="O20" s="465"/>
      <c r="P20" s="465"/>
      <c r="Q20" s="465"/>
      <c r="R20" s="468"/>
      <c r="S20" s="465"/>
      <c r="T20" s="465"/>
      <c r="U20" s="465"/>
      <c r="V20" s="465"/>
      <c r="W20" s="465"/>
      <c r="X20" s="465"/>
      <c r="Y20" s="464"/>
    </row>
    <row r="21" spans="1:25">
      <c r="A21" s="466"/>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4"/>
    </row>
    <row r="22" spans="1:25" ht="14.25">
      <c r="A22" s="466"/>
      <c r="B22" s="465"/>
      <c r="C22" s="467" t="s">
        <v>1419</v>
      </c>
      <c r="D22" s="465"/>
      <c r="E22" s="465"/>
      <c r="F22" s="465"/>
      <c r="G22" s="465"/>
      <c r="H22" s="465"/>
      <c r="I22" s="465"/>
      <c r="J22" s="465"/>
      <c r="K22" s="465"/>
      <c r="L22" s="465"/>
      <c r="M22" s="465"/>
      <c r="N22" s="465"/>
      <c r="O22" s="465"/>
      <c r="P22" s="465"/>
      <c r="Q22" s="465"/>
      <c r="R22" s="465"/>
      <c r="S22" s="465"/>
      <c r="T22" s="465"/>
      <c r="U22" s="465"/>
      <c r="V22" s="465"/>
      <c r="W22" s="465"/>
      <c r="X22" s="465"/>
      <c r="Y22" s="464"/>
    </row>
    <row r="23" spans="1:25">
      <c r="A23" s="466"/>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4"/>
    </row>
    <row r="24" spans="1:25">
      <c r="A24" s="466"/>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4"/>
    </row>
    <row r="25" spans="1:25">
      <c r="A25" s="466"/>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4"/>
    </row>
    <row r="26" spans="1:25">
      <c r="A26" s="466"/>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4"/>
    </row>
    <row r="27" spans="1:25" ht="14.25">
      <c r="A27" s="466"/>
      <c r="B27" s="465"/>
      <c r="C27" s="465"/>
      <c r="D27" s="465"/>
      <c r="E27" s="465"/>
      <c r="F27" s="465"/>
      <c r="G27" s="465"/>
      <c r="H27" s="465"/>
      <c r="I27" s="465"/>
      <c r="J27" s="465"/>
      <c r="K27" s="465"/>
      <c r="L27" s="465"/>
      <c r="M27" s="467" t="s">
        <v>423</v>
      </c>
      <c r="N27" s="465"/>
      <c r="O27" s="465"/>
      <c r="P27" s="465"/>
      <c r="Q27" s="465"/>
      <c r="R27" s="465"/>
      <c r="S27" s="465"/>
      <c r="T27" s="465"/>
      <c r="U27" s="465"/>
      <c r="V27" s="465"/>
      <c r="W27" s="465"/>
      <c r="X27" s="465"/>
      <c r="Y27" s="464"/>
    </row>
    <row r="28" spans="1:25">
      <c r="A28" s="466"/>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4"/>
    </row>
    <row r="29" spans="1:25">
      <c r="A29" s="466"/>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4"/>
    </row>
    <row r="30" spans="1:25">
      <c r="A30" s="466"/>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4"/>
    </row>
    <row r="31" spans="1:25">
      <c r="A31" s="466"/>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4"/>
    </row>
    <row r="32" spans="1:25" ht="33" customHeight="1">
      <c r="A32" s="466"/>
      <c r="B32" s="465"/>
      <c r="C32" s="2689" t="s">
        <v>1420</v>
      </c>
      <c r="D32" s="2690"/>
      <c r="E32" s="2690"/>
      <c r="F32" s="2690"/>
      <c r="G32" s="2691"/>
      <c r="H32" s="2692"/>
      <c r="I32" s="2693"/>
      <c r="J32" s="2693"/>
      <c r="K32" s="2693"/>
      <c r="L32" s="2693"/>
      <c r="M32" s="2693"/>
      <c r="N32" s="2693"/>
      <c r="O32" s="2693"/>
      <c r="P32" s="2693"/>
      <c r="Q32" s="2693"/>
      <c r="R32" s="2693"/>
      <c r="S32" s="2693"/>
      <c r="T32" s="2693"/>
      <c r="U32" s="2693"/>
      <c r="V32" s="2693"/>
      <c r="W32" s="2694"/>
      <c r="X32" s="465"/>
      <c r="Y32" s="464"/>
    </row>
    <row r="33" spans="1:28" ht="33" customHeight="1">
      <c r="A33" s="466"/>
      <c r="B33" s="465"/>
      <c r="C33" s="2689" t="s">
        <v>1421</v>
      </c>
      <c r="D33" s="2690"/>
      <c r="E33" s="2690"/>
      <c r="F33" s="2690"/>
      <c r="G33" s="2691"/>
      <c r="H33" s="2707"/>
      <c r="I33" s="2708"/>
      <c r="J33" s="2708"/>
      <c r="K33" s="2708"/>
      <c r="L33" s="2708"/>
      <c r="M33" s="2708"/>
      <c r="N33" s="2708"/>
      <c r="O33" s="2708"/>
      <c r="P33" s="2708"/>
      <c r="Q33" s="2708"/>
      <c r="R33" s="2708"/>
      <c r="S33" s="2708"/>
      <c r="T33" s="2708"/>
      <c r="U33" s="2708"/>
      <c r="V33" s="2708"/>
      <c r="W33" s="2709"/>
      <c r="X33" s="465"/>
      <c r="Y33" s="464"/>
    </row>
    <row r="34" spans="1:28" ht="33" customHeight="1">
      <c r="A34" s="466"/>
      <c r="B34" s="465"/>
      <c r="C34" s="2689" t="s">
        <v>1422</v>
      </c>
      <c r="D34" s="2690"/>
      <c r="E34" s="2690"/>
      <c r="F34" s="2690"/>
      <c r="G34" s="2691"/>
      <c r="H34" s="2707"/>
      <c r="I34" s="2708"/>
      <c r="J34" s="2708"/>
      <c r="K34" s="2708"/>
      <c r="L34" s="2708"/>
      <c r="M34" s="2708"/>
      <c r="N34" s="2708"/>
      <c r="O34" s="2708"/>
      <c r="P34" s="2708"/>
      <c r="Q34" s="2708"/>
      <c r="R34" s="2708"/>
      <c r="S34" s="2708"/>
      <c r="T34" s="2708"/>
      <c r="U34" s="2708"/>
      <c r="V34" s="2708"/>
      <c r="W34" s="2709"/>
      <c r="X34" s="465"/>
      <c r="Y34" s="464"/>
    </row>
    <row r="35" spans="1:28" ht="33" customHeight="1">
      <c r="A35" s="466"/>
      <c r="B35" s="465"/>
      <c r="C35" s="2689" t="s">
        <v>1423</v>
      </c>
      <c r="D35" s="2690"/>
      <c r="E35" s="2690"/>
      <c r="F35" s="2690"/>
      <c r="G35" s="2691"/>
      <c r="H35" s="2732" t="s">
        <v>1424</v>
      </c>
      <c r="I35" s="2733"/>
      <c r="J35" s="2733"/>
      <c r="K35" s="2733"/>
      <c r="L35" s="2733"/>
      <c r="M35" s="2733"/>
      <c r="N35" s="2733"/>
      <c r="O35" s="2733"/>
      <c r="P35" s="2733"/>
      <c r="Q35" s="2733"/>
      <c r="R35" s="2737" t="s">
        <v>1425</v>
      </c>
      <c r="S35" s="2738"/>
      <c r="T35" s="2738"/>
      <c r="U35" s="2738"/>
      <c r="V35" s="2738"/>
      <c r="W35" s="2739"/>
      <c r="X35" s="465"/>
      <c r="Y35" s="464"/>
    </row>
    <row r="36" spans="1:28">
      <c r="A36" s="466"/>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4"/>
    </row>
    <row r="37" spans="1:28">
      <c r="A37" s="466"/>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4"/>
    </row>
    <row r="38" spans="1:28">
      <c r="A38" s="466"/>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4"/>
    </row>
    <row r="39" spans="1:28" ht="33" customHeight="1">
      <c r="A39" s="2689" t="s">
        <v>1426</v>
      </c>
      <c r="B39" s="2690"/>
      <c r="C39" s="2690"/>
      <c r="D39" s="2690"/>
      <c r="E39" s="2690"/>
      <c r="F39" s="2690"/>
      <c r="G39" s="2689"/>
      <c r="H39" s="2690"/>
      <c r="I39" s="2690"/>
      <c r="J39" s="2690"/>
      <c r="K39" s="2690"/>
      <c r="L39" s="2690"/>
      <c r="M39" s="2690"/>
      <c r="N39" s="2690"/>
      <c r="O39" s="2690"/>
      <c r="P39" s="2690"/>
      <c r="Q39" s="2690"/>
      <c r="R39" s="2690"/>
      <c r="S39" s="2691"/>
      <c r="T39" s="466"/>
      <c r="U39" s="465"/>
      <c r="V39" s="465"/>
      <c r="W39" s="465"/>
      <c r="X39" s="465"/>
      <c r="Y39" s="464"/>
      <c r="Z39" s="466"/>
      <c r="AA39" s="465"/>
      <c r="AB39" s="465"/>
    </row>
    <row r="40" spans="1:28" ht="33" customHeight="1">
      <c r="A40" s="2689" t="s">
        <v>1427</v>
      </c>
      <c r="B40" s="2690"/>
      <c r="C40" s="2690"/>
      <c r="D40" s="2690"/>
      <c r="E40" s="2690"/>
      <c r="F40" s="2690"/>
      <c r="G40" s="2734" t="s">
        <v>1428</v>
      </c>
      <c r="H40" s="2735"/>
      <c r="I40" s="2735"/>
      <c r="J40" s="2735"/>
      <c r="K40" s="2735"/>
      <c r="L40" s="2735"/>
      <c r="M40" s="2736"/>
      <c r="N40" s="2737" t="s">
        <v>1425</v>
      </c>
      <c r="O40" s="2738"/>
      <c r="P40" s="2738"/>
      <c r="Q40" s="2738"/>
      <c r="R40" s="2738"/>
      <c r="S40" s="2739"/>
      <c r="T40" s="466"/>
      <c r="U40" s="465"/>
      <c r="V40" s="465"/>
      <c r="W40" s="465"/>
      <c r="X40" s="465"/>
      <c r="Y40" s="464"/>
      <c r="Z40" s="466"/>
      <c r="AA40" s="465"/>
      <c r="AB40" s="465"/>
    </row>
    <row r="41" spans="1:28" ht="63.75" customHeight="1">
      <c r="A41" s="2689" t="s">
        <v>1429</v>
      </c>
      <c r="B41" s="2690"/>
      <c r="C41" s="2690"/>
      <c r="D41" s="2690"/>
      <c r="E41" s="2690"/>
      <c r="F41" s="2690"/>
      <c r="G41" s="2707"/>
      <c r="H41" s="2708"/>
      <c r="I41" s="2708"/>
      <c r="J41" s="2708"/>
      <c r="K41" s="2708"/>
      <c r="L41" s="2708"/>
      <c r="M41" s="2708"/>
      <c r="N41" s="2708"/>
      <c r="O41" s="2708"/>
      <c r="P41" s="2708"/>
      <c r="Q41" s="2708"/>
      <c r="R41" s="2708"/>
      <c r="S41" s="2709"/>
      <c r="T41" s="1119"/>
      <c r="U41" s="463"/>
      <c r="V41" s="463"/>
      <c r="W41" s="463"/>
      <c r="X41" s="463"/>
      <c r="Y41" s="462"/>
      <c r="Z41" s="466"/>
      <c r="AA41" s="465"/>
      <c r="AB41" s="465"/>
    </row>
  </sheetData>
  <mergeCells count="37">
    <mergeCell ref="A41:F41"/>
    <mergeCell ref="A39:F39"/>
    <mergeCell ref="A40:F40"/>
    <mergeCell ref="C35:G35"/>
    <mergeCell ref="H35:Q35"/>
    <mergeCell ref="G40:M40"/>
    <mergeCell ref="G41:S41"/>
    <mergeCell ref="R35:W35"/>
    <mergeCell ref="N40:S40"/>
    <mergeCell ref="G39:S39"/>
    <mergeCell ref="C34:G34"/>
    <mergeCell ref="H34:W34"/>
    <mergeCell ref="C33:G33"/>
    <mergeCell ref="M6:O8"/>
    <mergeCell ref="J9:L11"/>
    <mergeCell ref="M9:O11"/>
    <mergeCell ref="P6:R8"/>
    <mergeCell ref="P9:R11"/>
    <mergeCell ref="H33:W33"/>
    <mergeCell ref="D18:L19"/>
    <mergeCell ref="A19:C19"/>
    <mergeCell ref="G6:I8"/>
    <mergeCell ref="W6:Y8"/>
    <mergeCell ref="R19:X19"/>
    <mergeCell ref="T9:V11"/>
    <mergeCell ref="W9:Y11"/>
    <mergeCell ref="AA3:AB3"/>
    <mergeCell ref="AA4:AB4"/>
    <mergeCell ref="C32:G32"/>
    <mergeCell ref="H32:W32"/>
    <mergeCell ref="J6:L8"/>
    <mergeCell ref="A9:C11"/>
    <mergeCell ref="D9:F11"/>
    <mergeCell ref="G9:I11"/>
    <mergeCell ref="T6:V8"/>
    <mergeCell ref="D6:F8"/>
    <mergeCell ref="A6:C8"/>
  </mergeCells>
  <phoneticPr fontId="9"/>
  <dataValidations xWindow="537" yWindow="825" count="3">
    <dataValidation type="whole" allowBlank="1" showInputMessage="1" showErrorMessage="1" error="時刻は、24時間表記で入力してください。" prompt="時刻は、24時間表記で入力してください。" sqref="X35:Y35" xr:uid="{00000000-0002-0000-2700-000000000000}">
      <formula1>1</formula1>
      <formula2>24</formula2>
    </dataValidation>
    <dataValidation imeMode="halfAlpha" allowBlank="1" showInputMessage="1" error="時刻は、24時間表記で入力してください。" prompt="時刻は、24時間表記で「〇〇：〇〇」と入力" sqref="R35:W35 N40:S40" xr:uid="{F8DEA562-48BE-4A62-94B9-E2687CED86CA}"/>
    <dataValidation allowBlank="1" showInputMessage="1" showErrorMessage="1" prompt="西暦下2桁／月／日で入力_x000a_「例：24/4/1」" sqref="G40:M40 H35:Q35" xr:uid="{CF14D609-D2F0-4CDB-80E8-9CA3CA0B800B}"/>
  </dataValidations>
  <hyperlinks>
    <hyperlink ref="AA4" location="入力表!C19" display="入力表へ戻る" xr:uid="{97AC28CE-D039-4B85-A6C5-50DB42761408}"/>
    <hyperlink ref="AA3" location="工事関係書類一覧表!A1" display="一覧表へ戻る" xr:uid="{D59FDABA-770B-4671-9734-B4500A524824}"/>
    <hyperlink ref="AA3:AB3" location="工事関係書類一覧表!F49" display="一覧表へ戻る" xr:uid="{0A17761A-6F95-471B-AD1A-23D0ABECE1B9}"/>
    <hyperlink ref="AA4:AB4" location="入力表!D38" display="入力表へ戻る" xr:uid="{CB812E4D-BB4D-4837-B3F6-266A194F2843}"/>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2499" r:id="rId4" name="Check Box 3">
              <controlPr defaultSize="0" autoFill="0" autoLine="0" autoPict="0">
                <anchor moveWithCells="1" sizeWithCells="1">
                  <from>
                    <xdr:col>27</xdr:col>
                    <xdr:colOff>123825</xdr:colOff>
                    <xdr:row>6</xdr:row>
                    <xdr:rowOff>76200</xdr:rowOff>
                  </from>
                  <to>
                    <xdr:col>32</xdr:col>
                    <xdr:colOff>9525</xdr:colOff>
                    <xdr:row>8</xdr:row>
                    <xdr:rowOff>28575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92D050"/>
    <pageSetUpPr fitToPage="1"/>
  </sheetPr>
  <dimension ref="A1:Z48"/>
  <sheetViews>
    <sheetView showGridLines="0" view="pageBreakPreview" zoomScaleNormal="100" zoomScaleSheetLayoutView="100" workbookViewId="0">
      <selection activeCell="V3" sqref="V3:W3"/>
    </sheetView>
  </sheetViews>
  <sheetFormatPr defaultColWidth="9" defaultRowHeight="11.25"/>
  <cols>
    <col min="1" max="1" width="2.625" style="476" customWidth="1"/>
    <col min="2" max="9" width="4.75" style="476" customWidth="1"/>
    <col min="10" max="15" width="3.375" style="476" customWidth="1"/>
    <col min="16" max="19" width="4.75" style="476" customWidth="1"/>
    <col min="20" max="20" width="2.625" style="476" customWidth="1"/>
    <col min="21" max="21" width="3.25" style="476" customWidth="1"/>
    <col min="22" max="23" width="7.625" style="476" customWidth="1"/>
    <col min="24" max="24" width="11.25" style="476" customWidth="1"/>
    <col min="25" max="26" width="0" style="476" hidden="1" customWidth="1"/>
    <col min="27" max="16384" width="9" style="476"/>
  </cols>
  <sheetData>
    <row r="1" spans="1:26" ht="14.25" thickBot="1">
      <c r="A1" s="475" t="s">
        <v>1430</v>
      </c>
    </row>
    <row r="2" spans="1:26">
      <c r="A2" s="2761"/>
      <c r="B2" s="2762"/>
      <c r="C2" s="2762"/>
      <c r="D2" s="2762"/>
      <c r="E2" s="2762"/>
      <c r="F2" s="2762"/>
      <c r="G2" s="2762"/>
      <c r="H2" s="2762"/>
      <c r="I2" s="2762"/>
      <c r="J2" s="2762"/>
      <c r="K2" s="2762"/>
      <c r="L2" s="2762"/>
      <c r="M2" s="2762"/>
      <c r="N2" s="2762"/>
      <c r="O2" s="2762"/>
      <c r="P2" s="2762"/>
      <c r="Q2" s="2762"/>
      <c r="R2" s="2762"/>
      <c r="S2" s="2762"/>
      <c r="T2" s="2763"/>
    </row>
    <row r="3" spans="1:26" s="481" customFormat="1" ht="21">
      <c r="A3" s="477" t="s">
        <v>1431</v>
      </c>
      <c r="B3" s="478"/>
      <c r="C3" s="478"/>
      <c r="D3" s="479"/>
      <c r="E3" s="478"/>
      <c r="F3" s="478"/>
      <c r="G3" s="478"/>
      <c r="H3" s="478"/>
      <c r="I3" s="478"/>
      <c r="J3" s="478"/>
      <c r="K3" s="478"/>
      <c r="L3" s="478"/>
      <c r="M3" s="478"/>
      <c r="N3" s="478"/>
      <c r="O3" s="478"/>
      <c r="P3" s="478"/>
      <c r="Q3" s="478"/>
      <c r="R3" s="478"/>
      <c r="S3" s="478"/>
      <c r="T3" s="480"/>
      <c r="V3" s="1382" t="s">
        <v>385</v>
      </c>
      <c r="W3" s="1382"/>
      <c r="X3"/>
      <c r="Y3"/>
      <c r="Z3"/>
    </row>
    <row r="4" spans="1:26" ht="13.5">
      <c r="A4" s="2764"/>
      <c r="B4" s="2765"/>
      <c r="C4" s="2765"/>
      <c r="D4" s="2765"/>
      <c r="E4" s="2765"/>
      <c r="F4" s="2765"/>
      <c r="G4" s="2765"/>
      <c r="H4" s="2765"/>
      <c r="I4" s="2765"/>
      <c r="J4" s="2765"/>
      <c r="K4" s="2765"/>
      <c r="L4" s="2765"/>
      <c r="M4" s="2765"/>
      <c r="N4" s="2765"/>
      <c r="O4" s="2765"/>
      <c r="P4" s="2765"/>
      <c r="Q4" s="2765"/>
      <c r="R4" s="2765"/>
      <c r="S4" s="2765"/>
      <c r="T4" s="2766"/>
      <c r="V4" s="2757"/>
      <c r="W4" s="2757"/>
      <c r="X4" s="250"/>
      <c r="Y4" s="250"/>
      <c r="Z4" s="250"/>
    </row>
    <row r="5" spans="1:26" ht="11.25" customHeight="1">
      <c r="A5" s="482"/>
      <c r="B5" s="483"/>
      <c r="C5" s="483"/>
      <c r="D5" s="483"/>
      <c r="E5" s="483"/>
      <c r="F5" s="483"/>
      <c r="G5" s="483"/>
      <c r="H5" s="483"/>
      <c r="I5" s="483"/>
      <c r="J5" s="483"/>
      <c r="K5" s="483"/>
      <c r="L5" s="483"/>
      <c r="M5" s="483"/>
      <c r="N5" s="483"/>
      <c r="O5" s="483"/>
      <c r="P5" s="483"/>
      <c r="Q5" s="483"/>
      <c r="R5" s="483"/>
      <c r="S5" s="483"/>
      <c r="T5" s="484"/>
      <c r="V5" s="2757"/>
      <c r="W5" s="2757"/>
      <c r="X5"/>
      <c r="Y5"/>
      <c r="Z5"/>
    </row>
    <row r="6" spans="1:26" ht="20.100000000000001" customHeight="1">
      <c r="A6" s="485" t="s">
        <v>1432</v>
      </c>
      <c r="B6" s="486"/>
      <c r="C6" s="487"/>
      <c r="D6" s="488"/>
      <c r="E6" s="2758" t="s">
        <v>1433</v>
      </c>
      <c r="F6" s="2759"/>
      <c r="G6" s="2759"/>
      <c r="H6" s="2759"/>
      <c r="I6" s="2760"/>
      <c r="J6" s="483"/>
      <c r="K6" s="483"/>
      <c r="L6" s="483"/>
      <c r="M6" s="483"/>
      <c r="N6" s="483"/>
      <c r="O6" s="483"/>
      <c r="P6" s="483"/>
      <c r="Q6" s="483"/>
      <c r="R6" s="483"/>
      <c r="S6" s="483"/>
      <c r="T6" s="484"/>
    </row>
    <row r="7" spans="1:26" ht="13.5" customHeight="1">
      <c r="A7" s="489"/>
      <c r="T7" s="490" t="s">
        <v>1434</v>
      </c>
      <c r="Y7" s="73" t="b">
        <v>0</v>
      </c>
      <c r="Z7" s="73" t="s">
        <v>1409</v>
      </c>
    </row>
    <row r="8" spans="1:26">
      <c r="A8" s="2764"/>
      <c r="B8" s="2765"/>
      <c r="C8" s="2765"/>
      <c r="D8" s="2765"/>
      <c r="E8" s="2765"/>
      <c r="F8" s="2765"/>
      <c r="G8" s="2765"/>
      <c r="H8" s="2765"/>
      <c r="I8" s="2765"/>
      <c r="J8" s="2765"/>
      <c r="K8" s="2765"/>
      <c r="L8" s="2765"/>
      <c r="M8" s="2765"/>
      <c r="N8" s="2765"/>
      <c r="O8" s="2765"/>
      <c r="P8" s="2765"/>
      <c r="Q8" s="2765"/>
      <c r="R8" s="2765"/>
      <c r="S8" s="2765"/>
      <c r="T8" s="2766"/>
    </row>
    <row r="9" spans="1:26" ht="30" customHeight="1">
      <c r="A9" s="2764"/>
      <c r="B9" s="2767" t="str">
        <f>IF(Y7=TRUE,"局　　長","課　　長")</f>
        <v>課　　長</v>
      </c>
      <c r="C9" s="2767"/>
      <c r="D9" s="2767" t="str">
        <f>IF(Y7=TRUE,"次　　長","課長補佐")</f>
        <v>課長補佐</v>
      </c>
      <c r="E9" s="2767"/>
      <c r="F9" s="2767" t="s">
        <v>1435</v>
      </c>
      <c r="G9" s="2767"/>
      <c r="H9" s="2767" t="s">
        <v>1436</v>
      </c>
      <c r="I9" s="2767"/>
      <c r="J9" s="2767" t="s">
        <v>1437</v>
      </c>
      <c r="K9" s="2767"/>
      <c r="L9" s="2767"/>
      <c r="M9" s="2767" t="s">
        <v>1438</v>
      </c>
      <c r="N9" s="2767"/>
      <c r="O9" s="2767"/>
      <c r="P9" s="2767"/>
      <c r="Q9" s="2767"/>
      <c r="R9" s="2767"/>
      <c r="S9" s="2767"/>
      <c r="T9" s="484"/>
    </row>
    <row r="10" spans="1:26" ht="44.25" customHeight="1">
      <c r="A10" s="2764"/>
      <c r="B10" s="2768"/>
      <c r="C10" s="2768"/>
      <c r="D10" s="2768"/>
      <c r="E10" s="2768"/>
      <c r="F10" s="2768"/>
      <c r="G10" s="2768"/>
      <c r="H10" s="2768"/>
      <c r="I10" s="2768"/>
      <c r="J10" s="2768"/>
      <c r="K10" s="2768"/>
      <c r="L10" s="2768"/>
      <c r="M10" s="2768"/>
      <c r="N10" s="2768"/>
      <c r="O10" s="2768"/>
      <c r="P10" s="2768"/>
      <c r="Q10" s="2768"/>
      <c r="R10" s="2767"/>
      <c r="S10" s="2767"/>
      <c r="T10" s="484"/>
    </row>
    <row r="11" spans="1:26">
      <c r="A11" s="2764"/>
      <c r="B11" s="2765"/>
      <c r="C11" s="2765"/>
      <c r="D11" s="2765"/>
      <c r="E11" s="2765"/>
      <c r="F11" s="2765"/>
      <c r="G11" s="2765"/>
      <c r="H11" s="2765"/>
      <c r="I11" s="2765"/>
      <c r="J11" s="2765"/>
      <c r="K11" s="2765"/>
      <c r="L11" s="2765"/>
      <c r="M11" s="2765"/>
      <c r="N11" s="2765"/>
      <c r="O11" s="2765"/>
      <c r="P11" s="2765"/>
      <c r="Q11" s="2765"/>
      <c r="R11" s="491"/>
      <c r="S11" s="491"/>
      <c r="T11" s="484"/>
    </row>
    <row r="12" spans="1:26" ht="25.5" customHeight="1">
      <c r="A12" s="485" t="s">
        <v>1439</v>
      </c>
      <c r="B12" s="487"/>
      <c r="C12" s="492"/>
      <c r="D12" s="2769"/>
      <c r="E12" s="2770"/>
      <c r="F12" s="2770"/>
      <c r="G12" s="2770"/>
      <c r="H12" s="2770"/>
      <c r="I12" s="2770"/>
      <c r="J12" s="2770"/>
      <c r="K12" s="2770"/>
      <c r="L12" s="2770"/>
      <c r="M12" s="2770"/>
      <c r="N12" s="2770"/>
      <c r="O12" s="2771"/>
      <c r="P12" s="2791" t="s">
        <v>1440</v>
      </c>
      <c r="Q12" s="2791"/>
      <c r="R12" s="2752"/>
      <c r="S12" s="2753"/>
      <c r="T12" s="2754"/>
    </row>
    <row r="13" spans="1:26" ht="25.5" customHeight="1">
      <c r="A13" s="485" t="s">
        <v>1441</v>
      </c>
      <c r="B13" s="488"/>
      <c r="C13" s="493"/>
      <c r="D13" s="2758" t="s">
        <v>1442</v>
      </c>
      <c r="E13" s="2759"/>
      <c r="F13" s="2759"/>
      <c r="G13" s="2759"/>
      <c r="H13" s="2759"/>
      <c r="I13" s="2759"/>
      <c r="J13" s="2759"/>
      <c r="K13" s="2759"/>
      <c r="L13" s="2759"/>
      <c r="M13" s="2759"/>
      <c r="N13" s="2759"/>
      <c r="O13" s="2760"/>
      <c r="P13" s="2791" t="s">
        <v>1948</v>
      </c>
      <c r="Q13" s="2791"/>
      <c r="R13" s="2752"/>
      <c r="S13" s="2753"/>
      <c r="T13" s="2754"/>
    </row>
    <row r="14" spans="1:26" ht="25.5" customHeight="1">
      <c r="A14" s="485" t="s">
        <v>1443</v>
      </c>
      <c r="B14" s="486"/>
      <c r="C14" s="492"/>
      <c r="D14" s="2769"/>
      <c r="E14" s="2770"/>
      <c r="F14" s="2770"/>
      <c r="G14" s="2770"/>
      <c r="H14" s="2770"/>
      <c r="I14" s="2770"/>
      <c r="J14" s="2770"/>
      <c r="K14" s="2770"/>
      <c r="L14" s="2770"/>
      <c r="M14" s="2770"/>
      <c r="N14" s="2770"/>
      <c r="O14" s="2770"/>
      <c r="P14" s="2770"/>
      <c r="Q14" s="2770"/>
      <c r="R14" s="2770"/>
      <c r="S14" s="2770"/>
      <c r="T14" s="2772"/>
    </row>
    <row r="15" spans="1:26" ht="25.5" customHeight="1">
      <c r="A15" s="485" t="s">
        <v>1444</v>
      </c>
      <c r="B15" s="486"/>
      <c r="C15" s="492"/>
      <c r="D15" s="2792" t="str">
        <f>IF(入力表!B3="","",入力表!B3)</f>
        <v/>
      </c>
      <c r="E15" s="2793"/>
      <c r="F15" s="2793"/>
      <c r="G15" s="2793"/>
      <c r="H15" s="2793"/>
      <c r="I15" s="2793"/>
      <c r="J15" s="2793"/>
      <c r="K15" s="2793"/>
      <c r="L15" s="2793"/>
      <c r="M15" s="2793"/>
      <c r="N15" s="2793"/>
      <c r="O15" s="2793"/>
      <c r="P15" s="2793"/>
      <c r="Q15" s="2793"/>
      <c r="R15" s="2793"/>
      <c r="S15" s="2793"/>
      <c r="T15" s="2794"/>
    </row>
    <row r="16" spans="1:26" ht="22.5" customHeight="1">
      <c r="A16" s="2773" t="s">
        <v>1445</v>
      </c>
      <c r="B16" s="2774"/>
      <c r="C16" s="2775"/>
      <c r="D16" s="2783" t="str">
        <f>IF(入力表!B6="","令和　　年　　月　　日",入力表!B6)</f>
        <v>令和　　年　　月　　日</v>
      </c>
      <c r="E16" s="2784"/>
      <c r="F16" s="2784"/>
      <c r="G16" s="2784"/>
      <c r="H16" s="2784"/>
      <c r="I16" s="2774" t="s">
        <v>1446</v>
      </c>
      <c r="J16" s="2774"/>
      <c r="K16" s="494"/>
      <c r="L16" s="2795" t="s">
        <v>1447</v>
      </c>
      <c r="M16" s="2774"/>
      <c r="N16" s="2775"/>
      <c r="O16" s="2795" t="s">
        <v>1448</v>
      </c>
      <c r="P16" s="2774"/>
      <c r="Q16" s="2774"/>
      <c r="R16" s="2774"/>
      <c r="S16" s="2774"/>
      <c r="T16" s="2797"/>
    </row>
    <row r="17" spans="1:20" ht="22.5" customHeight="1">
      <c r="A17" s="2776"/>
      <c r="B17" s="2777"/>
      <c r="C17" s="2778"/>
      <c r="D17" s="2785" t="str">
        <f>IF(入力表!E6="","令和　　年　　月　　日",入力表!E6)</f>
        <v>令和　　年　　月　　日</v>
      </c>
      <c r="E17" s="2786"/>
      <c r="F17" s="2786"/>
      <c r="G17" s="2786"/>
      <c r="H17" s="2786"/>
      <c r="I17" s="2777" t="s">
        <v>1449</v>
      </c>
      <c r="J17" s="2777"/>
      <c r="K17" s="495"/>
      <c r="L17" s="2796"/>
      <c r="M17" s="2777"/>
      <c r="N17" s="2778"/>
      <c r="O17" s="2796"/>
      <c r="P17" s="2777"/>
      <c r="Q17" s="2777"/>
      <c r="R17" s="2777"/>
      <c r="S17" s="2777"/>
      <c r="T17" s="2798"/>
    </row>
    <row r="18" spans="1:20" ht="26.25" customHeight="1">
      <c r="A18" s="496" t="s">
        <v>1450</v>
      </c>
      <c r="B18" s="486"/>
      <c r="C18" s="492"/>
      <c r="D18" s="2799" t="str">
        <f>IF(入力表!B12="","",入力表!B12)</f>
        <v/>
      </c>
      <c r="E18" s="2800"/>
      <c r="F18" s="2800"/>
      <c r="G18" s="2800"/>
      <c r="H18" s="2800"/>
      <c r="I18" s="2800"/>
      <c r="J18" s="2800"/>
      <c r="K18" s="2800"/>
      <c r="L18" s="2800"/>
      <c r="M18" s="2800"/>
      <c r="N18" s="2800"/>
      <c r="O18" s="2800"/>
      <c r="P18" s="2800"/>
      <c r="Q18" s="2800"/>
      <c r="R18" s="2800"/>
      <c r="S18" s="2800"/>
      <c r="T18" s="2801"/>
    </row>
    <row r="19" spans="1:20" ht="20.100000000000001" customHeight="1">
      <c r="A19" s="2779" t="s">
        <v>1451</v>
      </c>
      <c r="B19" s="497" t="s">
        <v>1452</v>
      </c>
      <c r="C19" s="498"/>
      <c r="D19" s="499"/>
      <c r="E19" s="498" t="s">
        <v>1453</v>
      </c>
      <c r="F19" s="498"/>
      <c r="G19" s="497" t="s">
        <v>1454</v>
      </c>
      <c r="H19" s="499"/>
      <c r="I19" s="498" t="s">
        <v>1455</v>
      </c>
      <c r="J19" s="498"/>
      <c r="K19" s="498"/>
      <c r="L19" s="497" t="s">
        <v>1456</v>
      </c>
      <c r="M19" s="498"/>
      <c r="N19" s="499"/>
      <c r="O19" s="498" t="s">
        <v>1457</v>
      </c>
      <c r="P19" s="498"/>
      <c r="Q19" s="498"/>
      <c r="R19" s="498"/>
      <c r="S19" s="498"/>
      <c r="T19" s="500"/>
    </row>
    <row r="20" spans="1:20" ht="20.100000000000001" customHeight="1">
      <c r="A20" s="2780"/>
      <c r="B20" s="2749"/>
      <c r="C20" s="2750"/>
      <c r="D20" s="2755"/>
      <c r="E20" s="2749"/>
      <c r="F20" s="2755"/>
      <c r="G20" s="2749"/>
      <c r="H20" s="2755"/>
      <c r="I20" s="2749"/>
      <c r="J20" s="2750"/>
      <c r="K20" s="2755"/>
      <c r="L20" s="2749"/>
      <c r="M20" s="2750"/>
      <c r="N20" s="2755"/>
      <c r="O20" s="2749"/>
      <c r="P20" s="2750"/>
      <c r="Q20" s="2750"/>
      <c r="R20" s="2750"/>
      <c r="S20" s="2750"/>
      <c r="T20" s="2751"/>
    </row>
    <row r="21" spans="1:20" ht="20.100000000000001" customHeight="1">
      <c r="A21" s="2780"/>
      <c r="B21" s="2752"/>
      <c r="C21" s="2753"/>
      <c r="D21" s="2756"/>
      <c r="E21" s="2752"/>
      <c r="F21" s="2756"/>
      <c r="G21" s="2752"/>
      <c r="H21" s="2756"/>
      <c r="I21" s="2749"/>
      <c r="J21" s="2750"/>
      <c r="K21" s="2755"/>
      <c r="L21" s="2749"/>
      <c r="M21" s="2750"/>
      <c r="N21" s="2755"/>
      <c r="O21" s="2752"/>
      <c r="P21" s="2753"/>
      <c r="Q21" s="2753"/>
      <c r="R21" s="2753"/>
      <c r="S21" s="2753"/>
      <c r="T21" s="2754"/>
    </row>
    <row r="22" spans="1:20" ht="20.100000000000001" customHeight="1">
      <c r="A22" s="2782"/>
      <c r="B22" s="2752"/>
      <c r="C22" s="2753"/>
      <c r="D22" s="2756"/>
      <c r="E22" s="2752"/>
      <c r="F22" s="2756"/>
      <c r="G22" s="2752"/>
      <c r="H22" s="2756"/>
      <c r="I22" s="2749"/>
      <c r="J22" s="2750"/>
      <c r="K22" s="2755"/>
      <c r="L22" s="2749"/>
      <c r="M22" s="2750"/>
      <c r="N22" s="2755"/>
      <c r="O22" s="2752"/>
      <c r="P22" s="2753"/>
      <c r="Q22" s="2753"/>
      <c r="R22" s="2753"/>
      <c r="S22" s="2753"/>
      <c r="T22" s="2754"/>
    </row>
    <row r="23" spans="1:20" ht="13.5" customHeight="1">
      <c r="A23" s="2779" t="s">
        <v>1458</v>
      </c>
      <c r="B23" s="2746" t="s">
        <v>1459</v>
      </c>
      <c r="C23" s="2747"/>
      <c r="D23" s="2747"/>
      <c r="E23" s="2747"/>
      <c r="F23" s="2747"/>
      <c r="G23" s="2747"/>
      <c r="H23" s="2747"/>
      <c r="I23" s="2747"/>
      <c r="J23" s="2747"/>
      <c r="K23" s="2747"/>
      <c r="L23" s="2747"/>
      <c r="M23" s="2747"/>
      <c r="N23" s="2747"/>
      <c r="O23" s="2747"/>
      <c r="P23" s="2747"/>
      <c r="Q23" s="2747"/>
      <c r="R23" s="2747"/>
      <c r="S23" s="2747"/>
      <c r="T23" s="2748"/>
    </row>
    <row r="24" spans="1:20" ht="20.25" customHeight="1">
      <c r="A24" s="2780"/>
      <c r="B24" s="2740"/>
      <c r="C24" s="2741"/>
      <c r="D24" s="2741"/>
      <c r="E24" s="2741"/>
      <c r="F24" s="2741"/>
      <c r="G24" s="2741"/>
      <c r="H24" s="2741"/>
      <c r="I24" s="2741"/>
      <c r="J24" s="2741"/>
      <c r="K24" s="2741"/>
      <c r="L24" s="2741"/>
      <c r="M24" s="2741"/>
      <c r="N24" s="2741"/>
      <c r="O24" s="2741"/>
      <c r="P24" s="2741"/>
      <c r="Q24" s="2741"/>
      <c r="R24" s="2741"/>
      <c r="S24" s="2741"/>
      <c r="T24" s="2742"/>
    </row>
    <row r="25" spans="1:20" ht="20.25" customHeight="1">
      <c r="A25" s="2780"/>
      <c r="B25" s="2740"/>
      <c r="C25" s="2741"/>
      <c r="D25" s="2741"/>
      <c r="E25" s="2741"/>
      <c r="F25" s="2741"/>
      <c r="G25" s="2741"/>
      <c r="H25" s="2741"/>
      <c r="I25" s="2741"/>
      <c r="J25" s="2741"/>
      <c r="K25" s="2741"/>
      <c r="L25" s="2741"/>
      <c r="M25" s="2741"/>
      <c r="N25" s="2741"/>
      <c r="O25" s="2741"/>
      <c r="P25" s="2741"/>
      <c r="Q25" s="2741"/>
      <c r="R25" s="2741"/>
      <c r="S25" s="2741"/>
      <c r="T25" s="2742"/>
    </row>
    <row r="26" spans="1:20" ht="20.25" customHeight="1">
      <c r="A26" s="2780"/>
      <c r="B26" s="2740"/>
      <c r="C26" s="2741"/>
      <c r="D26" s="2741"/>
      <c r="E26" s="2741"/>
      <c r="F26" s="2741"/>
      <c r="G26" s="2741"/>
      <c r="H26" s="2741"/>
      <c r="I26" s="2741"/>
      <c r="J26" s="2741"/>
      <c r="K26" s="2741"/>
      <c r="L26" s="2741"/>
      <c r="M26" s="2741"/>
      <c r="N26" s="2741"/>
      <c r="O26" s="2741"/>
      <c r="P26" s="2741"/>
      <c r="Q26" s="2741"/>
      <c r="R26" s="2741"/>
      <c r="S26" s="2741"/>
      <c r="T26" s="2742"/>
    </row>
    <row r="27" spans="1:20" ht="20.25" customHeight="1">
      <c r="A27" s="2780"/>
      <c r="B27" s="2740"/>
      <c r="C27" s="2741"/>
      <c r="D27" s="2741"/>
      <c r="E27" s="2741"/>
      <c r="F27" s="2741"/>
      <c r="G27" s="2741"/>
      <c r="H27" s="2741"/>
      <c r="I27" s="2741"/>
      <c r="J27" s="2741"/>
      <c r="K27" s="2741"/>
      <c r="L27" s="2741"/>
      <c r="M27" s="2741"/>
      <c r="N27" s="2741"/>
      <c r="O27" s="2741"/>
      <c r="P27" s="2741"/>
      <c r="Q27" s="2741"/>
      <c r="R27" s="2741"/>
      <c r="S27" s="2741"/>
      <c r="T27" s="2742"/>
    </row>
    <row r="28" spans="1:20" ht="20.25" customHeight="1">
      <c r="A28" s="2780"/>
      <c r="B28" s="2740"/>
      <c r="C28" s="2741"/>
      <c r="D28" s="2741"/>
      <c r="E28" s="2741"/>
      <c r="F28" s="2741"/>
      <c r="G28" s="2741"/>
      <c r="H28" s="2741"/>
      <c r="I28" s="2741"/>
      <c r="J28" s="2741"/>
      <c r="K28" s="2741"/>
      <c r="L28" s="2741"/>
      <c r="M28" s="2741"/>
      <c r="N28" s="2741"/>
      <c r="O28" s="2741"/>
      <c r="P28" s="2741"/>
      <c r="Q28" s="2741"/>
      <c r="R28" s="2741"/>
      <c r="S28" s="2741"/>
      <c r="T28" s="2742"/>
    </row>
    <row r="29" spans="1:20" ht="20.25" customHeight="1">
      <c r="A29" s="2780"/>
      <c r="B29" s="2740"/>
      <c r="C29" s="2741"/>
      <c r="D29" s="2741"/>
      <c r="E29" s="2741"/>
      <c r="F29" s="2741"/>
      <c r="G29" s="2741"/>
      <c r="H29" s="2741"/>
      <c r="I29" s="2741"/>
      <c r="J29" s="2741"/>
      <c r="K29" s="2741"/>
      <c r="L29" s="2741"/>
      <c r="M29" s="2741"/>
      <c r="N29" s="2741"/>
      <c r="O29" s="2741"/>
      <c r="P29" s="2741"/>
      <c r="Q29" s="2741"/>
      <c r="R29" s="2741"/>
      <c r="S29" s="2741"/>
      <c r="T29" s="2742"/>
    </row>
    <row r="30" spans="1:20" ht="20.25" customHeight="1">
      <c r="A30" s="2780"/>
      <c r="B30" s="2740"/>
      <c r="C30" s="2741"/>
      <c r="D30" s="2741"/>
      <c r="E30" s="2741"/>
      <c r="F30" s="2741"/>
      <c r="G30" s="2741"/>
      <c r="H30" s="2741"/>
      <c r="I30" s="2741"/>
      <c r="J30" s="2741"/>
      <c r="K30" s="2741"/>
      <c r="L30" s="2741"/>
      <c r="M30" s="2741"/>
      <c r="N30" s="2741"/>
      <c r="O30" s="2741"/>
      <c r="P30" s="2741"/>
      <c r="Q30" s="2741"/>
      <c r="R30" s="2741"/>
      <c r="S30" s="2741"/>
      <c r="T30" s="2742"/>
    </row>
    <row r="31" spans="1:20" ht="20.25" customHeight="1">
      <c r="A31" s="2780"/>
      <c r="B31" s="2740"/>
      <c r="C31" s="2741"/>
      <c r="D31" s="2741"/>
      <c r="E31" s="2741"/>
      <c r="F31" s="2741"/>
      <c r="G31" s="2741"/>
      <c r="H31" s="2741"/>
      <c r="I31" s="2741"/>
      <c r="J31" s="2741"/>
      <c r="K31" s="2741"/>
      <c r="L31" s="2741"/>
      <c r="M31" s="2741"/>
      <c r="N31" s="2741"/>
      <c r="O31" s="2741"/>
      <c r="P31" s="2741"/>
      <c r="Q31" s="2741"/>
      <c r="R31" s="2741"/>
      <c r="S31" s="2741"/>
      <c r="T31" s="2742"/>
    </row>
    <row r="32" spans="1:20" ht="20.25" customHeight="1">
      <c r="A32" s="2780"/>
      <c r="B32" s="2740"/>
      <c r="C32" s="2741"/>
      <c r="D32" s="2741"/>
      <c r="E32" s="2741"/>
      <c r="F32" s="2741"/>
      <c r="G32" s="2741"/>
      <c r="H32" s="2741"/>
      <c r="I32" s="2741"/>
      <c r="J32" s="2741"/>
      <c r="K32" s="2741"/>
      <c r="L32" s="2741"/>
      <c r="M32" s="2741"/>
      <c r="N32" s="2741"/>
      <c r="O32" s="2741"/>
      <c r="P32" s="2741"/>
      <c r="Q32" s="2741"/>
      <c r="R32" s="2741"/>
      <c r="S32" s="2741"/>
      <c r="T32" s="2742"/>
    </row>
    <row r="33" spans="1:20" ht="20.25" customHeight="1">
      <c r="A33" s="2780"/>
      <c r="B33" s="2740"/>
      <c r="C33" s="2741"/>
      <c r="D33" s="2741"/>
      <c r="E33" s="2741"/>
      <c r="F33" s="2741"/>
      <c r="G33" s="2741"/>
      <c r="H33" s="2741"/>
      <c r="I33" s="2741"/>
      <c r="J33" s="2741"/>
      <c r="K33" s="2741"/>
      <c r="L33" s="2741"/>
      <c r="M33" s="2741"/>
      <c r="N33" s="2741"/>
      <c r="O33" s="2741"/>
      <c r="P33" s="2741"/>
      <c r="Q33" s="2741"/>
      <c r="R33" s="2741"/>
      <c r="S33" s="2741"/>
      <c r="T33" s="2742"/>
    </row>
    <row r="34" spans="1:20" ht="20.25" customHeight="1">
      <c r="A34" s="2782"/>
      <c r="B34" s="2743"/>
      <c r="C34" s="2744"/>
      <c r="D34" s="2744"/>
      <c r="E34" s="2744"/>
      <c r="F34" s="2744"/>
      <c r="G34" s="2744"/>
      <c r="H34" s="2744"/>
      <c r="I34" s="2744"/>
      <c r="J34" s="2744"/>
      <c r="K34" s="2744"/>
      <c r="L34" s="2744"/>
      <c r="M34" s="2744"/>
      <c r="N34" s="2744"/>
      <c r="O34" s="2744"/>
      <c r="P34" s="2744"/>
      <c r="Q34" s="2744"/>
      <c r="R34" s="2744"/>
      <c r="S34" s="2744"/>
      <c r="T34" s="2745"/>
    </row>
    <row r="35" spans="1:20">
      <c r="A35" s="2779" t="s">
        <v>1460</v>
      </c>
      <c r="B35" s="2746"/>
      <c r="C35" s="2747"/>
      <c r="D35" s="2747"/>
      <c r="E35" s="2747"/>
      <c r="F35" s="2747"/>
      <c r="G35" s="2747"/>
      <c r="H35" s="2747"/>
      <c r="I35" s="2747"/>
      <c r="J35" s="2747"/>
      <c r="K35" s="2747"/>
      <c r="L35" s="2747"/>
      <c r="M35" s="2747"/>
      <c r="N35" s="2747"/>
      <c r="O35" s="2747"/>
      <c r="P35" s="2747"/>
      <c r="Q35" s="2747"/>
      <c r="R35" s="2747"/>
      <c r="S35" s="2747"/>
      <c r="T35" s="2748"/>
    </row>
    <row r="36" spans="1:20" ht="13.5" customHeight="1">
      <c r="A36" s="2780"/>
      <c r="B36" s="2740" t="s">
        <v>1461</v>
      </c>
      <c r="C36" s="2741"/>
      <c r="D36" s="2741"/>
      <c r="E36" s="2741"/>
      <c r="F36" s="2741"/>
      <c r="G36" s="2741"/>
      <c r="H36" s="2741"/>
      <c r="I36" s="2741"/>
      <c r="J36" s="2741"/>
      <c r="K36" s="2741"/>
      <c r="L36" s="2741"/>
      <c r="M36" s="2741"/>
      <c r="N36" s="2741"/>
      <c r="O36" s="2741"/>
      <c r="P36" s="2741"/>
      <c r="Q36" s="2741"/>
      <c r="R36" s="2741"/>
      <c r="S36" s="2741"/>
      <c r="T36" s="2742"/>
    </row>
    <row r="37" spans="1:20" ht="13.5" customHeight="1">
      <c r="A37" s="2780"/>
      <c r="B37" s="2740" t="s">
        <v>1462</v>
      </c>
      <c r="C37" s="2741"/>
      <c r="D37" s="2741"/>
      <c r="E37" s="2741"/>
      <c r="F37" s="2741"/>
      <c r="G37" s="2741"/>
      <c r="H37" s="2741"/>
      <c r="I37" s="2741"/>
      <c r="J37" s="2741"/>
      <c r="K37" s="2741"/>
      <c r="L37" s="2741"/>
      <c r="M37" s="2741"/>
      <c r="N37" s="2741"/>
      <c r="O37" s="2741"/>
      <c r="P37" s="2741"/>
      <c r="Q37" s="2741"/>
      <c r="R37" s="2741"/>
      <c r="S37" s="2741"/>
      <c r="T37" s="2742"/>
    </row>
    <row r="38" spans="1:20" ht="13.5" customHeight="1">
      <c r="A38" s="2780"/>
      <c r="B38" s="2740" t="s">
        <v>1463</v>
      </c>
      <c r="C38" s="2741"/>
      <c r="D38" s="2741"/>
      <c r="E38" s="2741"/>
      <c r="F38" s="2741"/>
      <c r="G38" s="2741"/>
      <c r="H38" s="2741"/>
      <c r="I38" s="2741"/>
      <c r="J38" s="2741"/>
      <c r="K38" s="2741"/>
      <c r="L38" s="2741"/>
      <c r="M38" s="2741"/>
      <c r="N38" s="2741"/>
      <c r="O38" s="2741"/>
      <c r="P38" s="2741"/>
      <c r="Q38" s="2741"/>
      <c r="R38" s="2741"/>
      <c r="S38" s="2741"/>
      <c r="T38" s="2742"/>
    </row>
    <row r="39" spans="1:20" ht="13.5" customHeight="1">
      <c r="A39" s="2780"/>
      <c r="B39" s="2740" t="s">
        <v>1464</v>
      </c>
      <c r="C39" s="2741"/>
      <c r="D39" s="2741"/>
      <c r="E39" s="2741"/>
      <c r="F39" s="2741"/>
      <c r="G39" s="2741"/>
      <c r="H39" s="2741"/>
      <c r="I39" s="2741"/>
      <c r="J39" s="2741"/>
      <c r="K39" s="2741"/>
      <c r="L39" s="2741"/>
      <c r="M39" s="2741"/>
      <c r="N39" s="2741"/>
      <c r="O39" s="2741"/>
      <c r="P39" s="2741"/>
      <c r="Q39" s="2741"/>
      <c r="R39" s="2741"/>
      <c r="S39" s="2741"/>
      <c r="T39" s="2742"/>
    </row>
    <row r="40" spans="1:20" ht="13.5" customHeight="1">
      <c r="A40" s="2780"/>
      <c r="B40" s="2740" t="s">
        <v>1465</v>
      </c>
      <c r="C40" s="2741"/>
      <c r="D40" s="2741"/>
      <c r="E40" s="2741"/>
      <c r="F40" s="2741"/>
      <c r="G40" s="2741"/>
      <c r="H40" s="2741"/>
      <c r="I40" s="2741"/>
      <c r="J40" s="2741"/>
      <c r="K40" s="2741"/>
      <c r="L40" s="2741"/>
      <c r="M40" s="2741"/>
      <c r="N40" s="2741"/>
      <c r="O40" s="2741"/>
      <c r="P40" s="2741"/>
      <c r="Q40" s="2741"/>
      <c r="R40" s="2741"/>
      <c r="S40" s="2741"/>
      <c r="T40" s="2742"/>
    </row>
    <row r="41" spans="1:20" ht="13.5" customHeight="1">
      <c r="A41" s="2780"/>
      <c r="B41" s="2740"/>
      <c r="C41" s="2741"/>
      <c r="D41" s="2741"/>
      <c r="E41" s="2741"/>
      <c r="F41" s="2741"/>
      <c r="G41" s="2741"/>
      <c r="H41" s="2741"/>
      <c r="I41" s="2741"/>
      <c r="J41" s="2741"/>
      <c r="K41" s="2741"/>
      <c r="L41" s="2741"/>
      <c r="M41" s="2741"/>
      <c r="N41" s="2741"/>
      <c r="O41" s="2741"/>
      <c r="P41" s="2741"/>
      <c r="Q41" s="2741"/>
      <c r="R41" s="2741"/>
      <c r="S41" s="2741"/>
      <c r="T41" s="2742"/>
    </row>
    <row r="42" spans="1:20" ht="13.5" customHeight="1">
      <c r="A42" s="2780"/>
      <c r="B42" s="2740"/>
      <c r="C42" s="2741"/>
      <c r="D42" s="2741"/>
      <c r="E42" s="2741"/>
      <c r="F42" s="2741"/>
      <c r="G42" s="2741"/>
      <c r="H42" s="2741"/>
      <c r="I42" s="2741"/>
      <c r="J42" s="2741"/>
      <c r="K42" s="2741"/>
      <c r="L42" s="2741"/>
      <c r="M42" s="2741"/>
      <c r="N42" s="2741"/>
      <c r="O42" s="2741"/>
      <c r="P42" s="2741"/>
      <c r="Q42" s="2741"/>
      <c r="R42" s="2741"/>
      <c r="S42" s="2741"/>
      <c r="T42" s="2742"/>
    </row>
    <row r="43" spans="1:20" ht="13.5" customHeight="1">
      <c r="A43" s="2780"/>
      <c r="B43" s="2740"/>
      <c r="C43" s="2741"/>
      <c r="D43" s="2741"/>
      <c r="E43" s="2741"/>
      <c r="F43" s="2741"/>
      <c r="G43" s="2741"/>
      <c r="H43" s="2741"/>
      <c r="I43" s="2741"/>
      <c r="J43" s="2741"/>
      <c r="K43" s="2741"/>
      <c r="L43" s="2741"/>
      <c r="M43" s="2741"/>
      <c r="N43" s="2741"/>
      <c r="O43" s="2741"/>
      <c r="P43" s="2741"/>
      <c r="Q43" s="2741"/>
      <c r="R43" s="2741"/>
      <c r="S43" s="2741"/>
      <c r="T43" s="2742"/>
    </row>
    <row r="44" spans="1:20" ht="13.5" customHeight="1">
      <c r="A44" s="2780"/>
      <c r="B44" s="2740"/>
      <c r="C44" s="2741"/>
      <c r="D44" s="2741"/>
      <c r="E44" s="2741"/>
      <c r="F44" s="2741"/>
      <c r="G44" s="2741"/>
      <c r="H44" s="2741"/>
      <c r="I44" s="2741"/>
      <c r="J44" s="2741"/>
      <c r="K44" s="2741"/>
      <c r="L44" s="2741"/>
      <c r="M44" s="2741"/>
      <c r="N44" s="2741"/>
      <c r="O44" s="2741"/>
      <c r="P44" s="2741"/>
      <c r="Q44" s="2741"/>
      <c r="R44" s="2741"/>
      <c r="S44" s="2741"/>
      <c r="T44" s="2742"/>
    </row>
    <row r="45" spans="1:20" ht="14.25" customHeight="1" thickBot="1">
      <c r="A45" s="2781"/>
      <c r="B45" s="2787"/>
      <c r="C45" s="2788"/>
      <c r="D45" s="2788"/>
      <c r="E45" s="2788"/>
      <c r="F45" s="2788"/>
      <c r="G45" s="2788"/>
      <c r="H45" s="2788"/>
      <c r="I45" s="2788"/>
      <c r="J45" s="2788"/>
      <c r="K45" s="2788"/>
      <c r="L45" s="2788"/>
      <c r="M45" s="2788"/>
      <c r="N45" s="2788"/>
      <c r="O45" s="2788"/>
      <c r="P45" s="2788"/>
      <c r="Q45" s="2788"/>
      <c r="R45" s="2788"/>
      <c r="S45" s="2788"/>
      <c r="T45" s="2789"/>
    </row>
    <row r="46" spans="1:20">
      <c r="A46" s="476" t="s">
        <v>705</v>
      </c>
      <c r="B46" s="476" t="s">
        <v>1466</v>
      </c>
    </row>
    <row r="47" spans="1:20">
      <c r="B47" s="2790" t="s">
        <v>1467</v>
      </c>
      <c r="C47" s="2790"/>
      <c r="D47" s="2790"/>
      <c r="E47" s="2790"/>
      <c r="F47" s="2790"/>
      <c r="G47" s="2790"/>
      <c r="H47" s="2790"/>
      <c r="I47" s="2790"/>
      <c r="J47" s="2790"/>
      <c r="K47" s="2790"/>
      <c r="L47" s="2790"/>
      <c r="M47" s="2790"/>
      <c r="N47" s="2790"/>
      <c r="O47" s="2790"/>
      <c r="P47" s="2790"/>
      <c r="Q47" s="2790"/>
      <c r="R47" s="2790"/>
      <c r="S47" s="2790"/>
      <c r="T47" s="2790"/>
    </row>
    <row r="48" spans="1:20">
      <c r="B48" s="2790"/>
      <c r="C48" s="2790"/>
      <c r="D48" s="2790"/>
      <c r="E48" s="2790"/>
      <c r="F48" s="2790"/>
      <c r="G48" s="2790"/>
      <c r="H48" s="2790"/>
      <c r="I48" s="2790"/>
      <c r="J48" s="2790"/>
      <c r="K48" s="2790"/>
      <c r="L48" s="2790"/>
      <c r="M48" s="2790"/>
      <c r="N48" s="2790"/>
      <c r="O48" s="2790"/>
      <c r="P48" s="2790"/>
      <c r="Q48" s="2790"/>
      <c r="R48" s="2790"/>
      <c r="S48" s="2790"/>
      <c r="T48" s="2790"/>
    </row>
  </sheetData>
  <mergeCells count="91">
    <mergeCell ref="B47:T48"/>
    <mergeCell ref="P11:Q11"/>
    <mergeCell ref="P12:Q12"/>
    <mergeCell ref="P13:Q13"/>
    <mergeCell ref="D15:T15"/>
    <mergeCell ref="J11:L11"/>
    <mergeCell ref="M11:O11"/>
    <mergeCell ref="B11:C11"/>
    <mergeCell ref="D11:E11"/>
    <mergeCell ref="F11:G11"/>
    <mergeCell ref="H11:I11"/>
    <mergeCell ref="I16:J16"/>
    <mergeCell ref="L16:N17"/>
    <mergeCell ref="O16:T17"/>
    <mergeCell ref="D18:T18"/>
    <mergeCell ref="R12:T12"/>
    <mergeCell ref="A35:A45"/>
    <mergeCell ref="A19:A22"/>
    <mergeCell ref="A23:A34"/>
    <mergeCell ref="I17:J17"/>
    <mergeCell ref="D16:H16"/>
    <mergeCell ref="D17:H17"/>
    <mergeCell ref="B20:D20"/>
    <mergeCell ref="B21:D21"/>
    <mergeCell ref="I20:K20"/>
    <mergeCell ref="I21:K21"/>
    <mergeCell ref="B22:D22"/>
    <mergeCell ref="E20:F20"/>
    <mergeCell ref="E21:F21"/>
    <mergeCell ref="E22:F22"/>
    <mergeCell ref="B44:T44"/>
    <mergeCell ref="B45:T45"/>
    <mergeCell ref="D12:O12"/>
    <mergeCell ref="R13:T13"/>
    <mergeCell ref="D13:O13"/>
    <mergeCell ref="D14:T14"/>
    <mergeCell ref="A16:C17"/>
    <mergeCell ref="J10:L10"/>
    <mergeCell ref="M10:O10"/>
    <mergeCell ref="P10:Q10"/>
    <mergeCell ref="R10:S10"/>
    <mergeCell ref="B10:C10"/>
    <mergeCell ref="D10:E10"/>
    <mergeCell ref="F10:G10"/>
    <mergeCell ref="H10:I10"/>
    <mergeCell ref="L22:N22"/>
    <mergeCell ref="V3:W3"/>
    <mergeCell ref="V4:W5"/>
    <mergeCell ref="E6:I6"/>
    <mergeCell ref="A2:T2"/>
    <mergeCell ref="A4:T4"/>
    <mergeCell ref="A8:T8"/>
    <mergeCell ref="A9:A11"/>
    <mergeCell ref="B9:C9"/>
    <mergeCell ref="D9:E9"/>
    <mergeCell ref="F9:G9"/>
    <mergeCell ref="H9:I9"/>
    <mergeCell ref="J9:L9"/>
    <mergeCell ref="M9:O9"/>
    <mergeCell ref="P9:Q9"/>
    <mergeCell ref="R9:S9"/>
    <mergeCell ref="O20:T20"/>
    <mergeCell ref="O21:T21"/>
    <mergeCell ref="O22:T22"/>
    <mergeCell ref="B32:T32"/>
    <mergeCell ref="B33:T33"/>
    <mergeCell ref="B24:T24"/>
    <mergeCell ref="B25:T25"/>
    <mergeCell ref="B26:T26"/>
    <mergeCell ref="B27:T27"/>
    <mergeCell ref="B28:T28"/>
    <mergeCell ref="G20:H20"/>
    <mergeCell ref="G21:H21"/>
    <mergeCell ref="G22:H22"/>
    <mergeCell ref="I22:K22"/>
    <mergeCell ref="L20:N20"/>
    <mergeCell ref="L21:N21"/>
    <mergeCell ref="B23:T23"/>
    <mergeCell ref="B39:T39"/>
    <mergeCell ref="B40:T40"/>
    <mergeCell ref="B41:T41"/>
    <mergeCell ref="B42:T42"/>
    <mergeCell ref="B29:T29"/>
    <mergeCell ref="B30:T30"/>
    <mergeCell ref="B31:T31"/>
    <mergeCell ref="B43:T43"/>
    <mergeCell ref="B34:T34"/>
    <mergeCell ref="B35:T35"/>
    <mergeCell ref="B36:T36"/>
    <mergeCell ref="B37:T37"/>
    <mergeCell ref="B38:T38"/>
  </mergeCells>
  <phoneticPr fontId="9"/>
  <hyperlinks>
    <hyperlink ref="V3" location="工事関係書類一覧表!A1" display="一覧表へ戻る" xr:uid="{061FD376-96ED-4C97-A8A5-CFB1C49DBF70}"/>
    <hyperlink ref="V3:W3" location="工事関係書類一覧表!F54" display="一覧表へ戻る" xr:uid="{8C83F918-489D-46B9-95C7-5F30F557DC50}"/>
  </hyperlinks>
  <printOptions horizontalCentered="1"/>
  <pageMargins left="0.70866141732283472" right="0.70866141732283472" top="0.74803149606299213" bottom="0.74803149606299213"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21" r:id="rId4" name="Check Box 1">
              <controlPr defaultSize="0" autoFill="0" autoLine="0" autoPict="0">
                <anchor moveWithCells="1" sizeWithCells="1">
                  <from>
                    <xdr:col>22</xdr:col>
                    <xdr:colOff>476250</xdr:colOff>
                    <xdr:row>3</xdr:row>
                    <xdr:rowOff>152400</xdr:rowOff>
                  </from>
                  <to>
                    <xdr:col>27</xdr:col>
                    <xdr:colOff>314325</xdr:colOff>
                    <xdr:row>5</xdr:row>
                    <xdr:rowOff>219075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92D050"/>
    <pageSetUpPr fitToPage="1"/>
  </sheetPr>
  <dimension ref="A1:AJ36"/>
  <sheetViews>
    <sheetView showGridLines="0" view="pageBreakPreview" zoomScaleNormal="100" zoomScaleSheetLayoutView="100" workbookViewId="0">
      <selection activeCell="AA5" sqref="AA5:AE5"/>
    </sheetView>
  </sheetViews>
  <sheetFormatPr defaultColWidth="3.25" defaultRowHeight="13.5"/>
  <cols>
    <col min="1" max="34" width="3.25" style="73"/>
    <col min="35" max="36" width="0" style="73" hidden="1" customWidth="1"/>
    <col min="37" max="16384" width="3.25" style="73"/>
  </cols>
  <sheetData>
    <row r="1" spans="1:31" s="459" customFormat="1">
      <c r="A1" s="459" t="s">
        <v>1468</v>
      </c>
    </row>
    <row r="2" spans="1:31" s="459" customFormat="1" ht="33" customHeight="1"/>
    <row r="3" spans="1:31" s="459" customFormat="1" ht="26.1" customHeight="1">
      <c r="A3" s="2802" t="s">
        <v>1469</v>
      </c>
      <c r="B3" s="2802"/>
      <c r="C3" s="2802"/>
      <c r="D3" s="2802"/>
      <c r="E3" s="2802"/>
      <c r="F3" s="2802"/>
      <c r="G3" s="2802"/>
      <c r="H3" s="2802"/>
      <c r="I3" s="2802"/>
      <c r="J3" s="2802"/>
      <c r="K3" s="2802"/>
      <c r="L3" s="2802"/>
      <c r="M3" s="2802"/>
      <c r="N3" s="2802"/>
      <c r="O3" s="2802"/>
      <c r="P3" s="2802"/>
      <c r="Q3" s="2802"/>
      <c r="R3" s="2802"/>
      <c r="S3" s="2802"/>
      <c r="T3" s="2802"/>
      <c r="U3" s="2802"/>
      <c r="V3" s="2802"/>
      <c r="W3" s="2802"/>
      <c r="X3" s="2802"/>
      <c r="Y3" s="2802"/>
    </row>
    <row r="4" spans="1:31" s="459" customFormat="1">
      <c r="AA4" s="250"/>
      <c r="AB4" s="250"/>
      <c r="AC4" s="250"/>
      <c r="AD4" s="250"/>
      <c r="AE4" s="250"/>
    </row>
    <row r="5" spans="1:31" s="459" customFormat="1" ht="18.75" customHeight="1">
      <c r="A5" s="2803" t="s">
        <v>1470</v>
      </c>
      <c r="B5" s="2804"/>
      <c r="C5" s="2805"/>
      <c r="D5" s="2809" t="str">
        <f>IF(入力表!B2="","",入力表!B2)</f>
        <v/>
      </c>
      <c r="E5" s="2810"/>
      <c r="F5" s="2810"/>
      <c r="G5" s="2810"/>
      <c r="H5" s="2810"/>
      <c r="I5" s="2810"/>
      <c r="J5" s="2810"/>
      <c r="K5" s="2810"/>
      <c r="L5" s="2810"/>
      <c r="M5" s="2810"/>
      <c r="N5" s="2810"/>
      <c r="O5" s="2810"/>
      <c r="P5" s="2810"/>
      <c r="Q5" s="2810"/>
      <c r="R5" s="2810"/>
      <c r="S5" s="2810"/>
      <c r="T5" s="2810"/>
      <c r="U5" s="2810"/>
      <c r="V5" s="2810"/>
      <c r="W5" s="2810"/>
      <c r="X5" s="2810"/>
      <c r="Y5" s="2811"/>
      <c r="AA5" s="1382" t="s">
        <v>385</v>
      </c>
      <c r="AB5" s="1382"/>
      <c r="AC5" s="1382"/>
      <c r="AD5" s="1382"/>
      <c r="AE5" s="1382"/>
    </row>
    <row r="6" spans="1:31" s="459" customFormat="1" ht="18.75" customHeight="1">
      <c r="A6" s="2806"/>
      <c r="B6" s="2807"/>
      <c r="C6" s="2808"/>
      <c r="D6" s="2812" t="str">
        <f>IF(入力表!B3="","",入力表!B3)</f>
        <v/>
      </c>
      <c r="E6" s="2813"/>
      <c r="F6" s="2813"/>
      <c r="G6" s="2813"/>
      <c r="H6" s="2813"/>
      <c r="I6" s="2813"/>
      <c r="J6" s="2813"/>
      <c r="K6" s="2813"/>
      <c r="L6" s="2813"/>
      <c r="M6" s="2813"/>
      <c r="N6" s="2813"/>
      <c r="O6" s="2813"/>
      <c r="P6" s="2813"/>
      <c r="Q6" s="2813"/>
      <c r="R6" s="2813"/>
      <c r="S6" s="2813"/>
      <c r="T6" s="2813"/>
      <c r="U6" s="2813"/>
      <c r="V6" s="2813"/>
      <c r="W6" s="2813"/>
      <c r="X6" s="2813"/>
      <c r="Y6" s="2814"/>
      <c r="AA6" s="1382" t="s">
        <v>606</v>
      </c>
      <c r="AB6" s="1382"/>
      <c r="AC6" s="1382"/>
      <c r="AD6" s="1382"/>
      <c r="AE6" s="1382"/>
    </row>
    <row r="7" spans="1:31" s="459" customFormat="1" ht="30" customHeight="1">
      <c r="A7" s="2689" t="s">
        <v>1471</v>
      </c>
      <c r="B7" s="2690"/>
      <c r="C7" s="2691"/>
      <c r="D7" s="2815" t="str">
        <f>IF(入力表!B6="","令和　　年　　月　　日",入力表!B6)</f>
        <v>令和　　年　　月　　日</v>
      </c>
      <c r="E7" s="2816"/>
      <c r="F7" s="2816"/>
      <c r="G7" s="2816"/>
      <c r="H7" s="2816"/>
      <c r="I7" s="2816"/>
      <c r="J7" s="2816"/>
      <c r="K7" s="2816"/>
      <c r="L7" s="2816"/>
      <c r="M7" s="2816"/>
      <c r="N7" s="503" t="s">
        <v>1472</v>
      </c>
      <c r="O7" s="2816" t="str">
        <f>IF(入力表!E6="","令和　　年　　月　　日",入力表!E6)</f>
        <v>令和　　年　　月　　日</v>
      </c>
      <c r="P7" s="2816"/>
      <c r="Q7" s="2816"/>
      <c r="R7" s="2816"/>
      <c r="S7" s="2816"/>
      <c r="T7" s="2816"/>
      <c r="U7" s="2816"/>
      <c r="V7" s="2816"/>
      <c r="W7" s="2816"/>
      <c r="X7" s="2816"/>
      <c r="Y7" s="2817" t="b">
        <v>0</v>
      </c>
    </row>
    <row r="8" spans="1:31" s="459" customFormat="1" ht="30" customHeight="1">
      <c r="A8" s="2689" t="s">
        <v>1473</v>
      </c>
      <c r="B8" s="2690"/>
      <c r="C8" s="2691"/>
      <c r="D8" s="2815" t="str">
        <f>IF(入力表!D39="","令和　　年　　月　　日",入力表!D39)</f>
        <v>令和　　年　　月　　日</v>
      </c>
      <c r="E8" s="2816"/>
      <c r="F8" s="2816"/>
      <c r="G8" s="2816"/>
      <c r="H8" s="2816"/>
      <c r="I8" s="2816"/>
      <c r="J8" s="2816"/>
      <c r="K8" s="2816"/>
      <c r="L8" s="2816"/>
      <c r="M8" s="2816"/>
      <c r="N8" s="502" t="s">
        <v>1474</v>
      </c>
      <c r="O8" s="2690"/>
      <c r="P8" s="2690"/>
      <c r="Q8" s="502" t="s">
        <v>1475</v>
      </c>
      <c r="R8" s="502"/>
      <c r="S8" s="502"/>
      <c r="T8" s="502"/>
      <c r="U8" s="502"/>
      <c r="V8" s="502"/>
      <c r="W8" s="502"/>
      <c r="X8" s="502"/>
      <c r="Y8" s="501"/>
    </row>
    <row r="9" spans="1:31" s="459" customFormat="1" ht="30" customHeight="1">
      <c r="A9" s="2696" t="s">
        <v>1476</v>
      </c>
      <c r="B9" s="2696"/>
      <c r="C9" s="2696"/>
      <c r="D9" s="2696"/>
      <c r="E9" s="2696"/>
      <c r="F9" s="2696"/>
      <c r="G9" s="2695" t="s">
        <v>1477</v>
      </c>
      <c r="H9" s="2696"/>
      <c r="I9" s="2696"/>
      <c r="J9" s="2696"/>
      <c r="K9" s="2696"/>
      <c r="L9" s="2696"/>
      <c r="M9" s="2696"/>
      <c r="N9" s="2696" t="s">
        <v>1478</v>
      </c>
      <c r="O9" s="2696"/>
      <c r="P9" s="2696"/>
      <c r="Q9" s="2696"/>
      <c r="R9" s="2696"/>
      <c r="S9" s="2696"/>
      <c r="T9" s="2696" t="s">
        <v>1479</v>
      </c>
      <c r="U9" s="2696"/>
      <c r="V9" s="2696"/>
      <c r="W9" s="2696"/>
      <c r="X9" s="2696"/>
      <c r="Y9" s="2696"/>
    </row>
    <row r="10" spans="1:31" s="459" customFormat="1" ht="30" customHeight="1">
      <c r="A10" s="2824">
        <f ca="1">IF(D7="令和　　年　　月　　日",NOW(),D7)</f>
        <v>45974.590479282408</v>
      </c>
      <c r="B10" s="2825"/>
      <c r="C10" s="2825"/>
      <c r="D10" s="2825"/>
      <c r="E10" s="2825"/>
      <c r="F10" s="2826"/>
      <c r="G10" s="2827"/>
      <c r="H10" s="2828"/>
      <c r="I10" s="2828"/>
      <c r="J10" s="2828"/>
      <c r="K10" s="2828"/>
      <c r="L10" s="2828"/>
      <c r="M10" s="2829"/>
      <c r="N10" s="2822"/>
      <c r="O10" s="2822"/>
      <c r="P10" s="2822"/>
      <c r="Q10" s="2822"/>
      <c r="R10" s="2822"/>
      <c r="S10" s="2822"/>
      <c r="T10" s="2823"/>
      <c r="U10" s="2823"/>
      <c r="V10" s="2823"/>
      <c r="W10" s="2823"/>
      <c r="X10" s="2823"/>
      <c r="Y10" s="2823"/>
    </row>
    <row r="11" spans="1:31" s="459" customFormat="1" ht="30" customHeight="1">
      <c r="A11" s="2818">
        <f ca="1">IF(A10="","",IF(EOMONTH(A10,0)+1&gt;$O$7,"",EOMONTH(A10,0)+1))</f>
        <v>45992</v>
      </c>
      <c r="B11" s="2696"/>
      <c r="C11" s="2696"/>
      <c r="D11" s="2696"/>
      <c r="E11" s="2696"/>
      <c r="F11" s="2696"/>
      <c r="G11" s="2819"/>
      <c r="H11" s="2820"/>
      <c r="I11" s="2820"/>
      <c r="J11" s="2820"/>
      <c r="K11" s="2820"/>
      <c r="L11" s="2820"/>
      <c r="M11" s="2821"/>
      <c r="N11" s="2822"/>
      <c r="O11" s="2822"/>
      <c r="P11" s="2822"/>
      <c r="Q11" s="2822"/>
      <c r="R11" s="2822"/>
      <c r="S11" s="2822"/>
      <c r="T11" s="2823"/>
      <c r="U11" s="2823"/>
      <c r="V11" s="2823"/>
      <c r="W11" s="2823"/>
      <c r="X11" s="2823"/>
      <c r="Y11" s="2823"/>
    </row>
    <row r="12" spans="1:31" s="459" customFormat="1" ht="30" customHeight="1">
      <c r="A12" s="2818">
        <f t="shared" ref="A12:A20" ca="1" si="0">IF(A11="","",IF(EOMONTH(A11,0)+1&gt;$O$7,"",EOMONTH(A11,0)+1))</f>
        <v>46023</v>
      </c>
      <c r="B12" s="2696"/>
      <c r="C12" s="2696"/>
      <c r="D12" s="2696"/>
      <c r="E12" s="2696"/>
      <c r="F12" s="2696"/>
      <c r="G12" s="2819"/>
      <c r="H12" s="2820"/>
      <c r="I12" s="2820"/>
      <c r="J12" s="2820"/>
      <c r="K12" s="2820"/>
      <c r="L12" s="2820"/>
      <c r="M12" s="2821"/>
      <c r="N12" s="2822"/>
      <c r="O12" s="2822"/>
      <c r="P12" s="2822"/>
      <c r="Q12" s="2822"/>
      <c r="R12" s="2822"/>
      <c r="S12" s="2822"/>
      <c r="T12" s="2823"/>
      <c r="U12" s="2823"/>
      <c r="V12" s="2823"/>
      <c r="W12" s="2823"/>
      <c r="X12" s="2823"/>
      <c r="Y12" s="2823"/>
    </row>
    <row r="13" spans="1:31" s="459" customFormat="1" ht="30" customHeight="1">
      <c r="A13" s="2818">
        <f t="shared" ca="1" si="0"/>
        <v>46054</v>
      </c>
      <c r="B13" s="2696"/>
      <c r="C13" s="2696"/>
      <c r="D13" s="2696"/>
      <c r="E13" s="2696"/>
      <c r="F13" s="2696"/>
      <c r="G13" s="2819"/>
      <c r="H13" s="2820"/>
      <c r="I13" s="2820"/>
      <c r="J13" s="2820"/>
      <c r="K13" s="2820"/>
      <c r="L13" s="2820"/>
      <c r="M13" s="2821"/>
      <c r="N13" s="2822"/>
      <c r="O13" s="2822"/>
      <c r="P13" s="2822"/>
      <c r="Q13" s="2822"/>
      <c r="R13" s="2822"/>
      <c r="S13" s="2822"/>
      <c r="T13" s="2823"/>
      <c r="U13" s="2823"/>
      <c r="V13" s="2823"/>
      <c r="W13" s="2823"/>
      <c r="X13" s="2823"/>
      <c r="Y13" s="2823"/>
    </row>
    <row r="14" spans="1:31" s="459" customFormat="1" ht="30" customHeight="1">
      <c r="A14" s="2818">
        <f t="shared" ca="1" si="0"/>
        <v>46082</v>
      </c>
      <c r="B14" s="2696"/>
      <c r="C14" s="2696"/>
      <c r="D14" s="2696"/>
      <c r="E14" s="2696"/>
      <c r="F14" s="2696"/>
      <c r="G14" s="2819"/>
      <c r="H14" s="2820"/>
      <c r="I14" s="2820"/>
      <c r="J14" s="2820"/>
      <c r="K14" s="2820"/>
      <c r="L14" s="2820"/>
      <c r="M14" s="2821"/>
      <c r="N14" s="2822"/>
      <c r="O14" s="2822"/>
      <c r="P14" s="2822"/>
      <c r="Q14" s="2822"/>
      <c r="R14" s="2822"/>
      <c r="S14" s="2822"/>
      <c r="T14" s="2823"/>
      <c r="U14" s="2823"/>
      <c r="V14" s="2823"/>
      <c r="W14" s="2823"/>
      <c r="X14" s="2823"/>
      <c r="Y14" s="2823"/>
    </row>
    <row r="15" spans="1:31" s="459" customFormat="1" ht="30" customHeight="1">
      <c r="A15" s="2818">
        <f t="shared" ca="1" si="0"/>
        <v>46113</v>
      </c>
      <c r="B15" s="2696"/>
      <c r="C15" s="2696"/>
      <c r="D15" s="2696"/>
      <c r="E15" s="2696"/>
      <c r="F15" s="2696"/>
      <c r="G15" s="2819"/>
      <c r="H15" s="2820"/>
      <c r="I15" s="2820"/>
      <c r="J15" s="2820"/>
      <c r="K15" s="2820"/>
      <c r="L15" s="2820"/>
      <c r="M15" s="2821"/>
      <c r="N15" s="2822"/>
      <c r="O15" s="2822"/>
      <c r="P15" s="2822"/>
      <c r="Q15" s="2822"/>
      <c r="R15" s="2822"/>
      <c r="S15" s="2822"/>
      <c r="T15" s="2823"/>
      <c r="U15" s="2823"/>
      <c r="V15" s="2823"/>
      <c r="W15" s="2823"/>
      <c r="X15" s="2823"/>
      <c r="Y15" s="2823"/>
    </row>
    <row r="16" spans="1:31" s="459" customFormat="1" ht="30" customHeight="1">
      <c r="A16" s="2818">
        <f t="shared" ca="1" si="0"/>
        <v>46143</v>
      </c>
      <c r="B16" s="2696"/>
      <c r="C16" s="2696"/>
      <c r="D16" s="2696"/>
      <c r="E16" s="2696"/>
      <c r="F16" s="2696"/>
      <c r="G16" s="2819"/>
      <c r="H16" s="2820"/>
      <c r="I16" s="2820"/>
      <c r="J16" s="2820"/>
      <c r="K16" s="2820"/>
      <c r="L16" s="2820"/>
      <c r="M16" s="2821"/>
      <c r="N16" s="2822"/>
      <c r="O16" s="2822"/>
      <c r="P16" s="2822"/>
      <c r="Q16" s="2822"/>
      <c r="R16" s="2822"/>
      <c r="S16" s="2822"/>
      <c r="T16" s="2823"/>
      <c r="U16" s="2823"/>
      <c r="V16" s="2823"/>
      <c r="W16" s="2823"/>
      <c r="X16" s="2823"/>
      <c r="Y16" s="2823"/>
    </row>
    <row r="17" spans="1:36" s="459" customFormat="1" ht="30" customHeight="1">
      <c r="A17" s="2818">
        <f t="shared" ca="1" si="0"/>
        <v>46174</v>
      </c>
      <c r="B17" s="2696"/>
      <c r="C17" s="2696"/>
      <c r="D17" s="2696"/>
      <c r="E17" s="2696"/>
      <c r="F17" s="2696"/>
      <c r="G17" s="2819"/>
      <c r="H17" s="2820"/>
      <c r="I17" s="2820"/>
      <c r="J17" s="2820"/>
      <c r="K17" s="2820"/>
      <c r="L17" s="2820"/>
      <c r="M17" s="2821"/>
      <c r="N17" s="2822"/>
      <c r="O17" s="2822"/>
      <c r="P17" s="2822"/>
      <c r="Q17" s="2822"/>
      <c r="R17" s="2822"/>
      <c r="S17" s="2822"/>
      <c r="T17" s="2823"/>
      <c r="U17" s="2823"/>
      <c r="V17" s="2823"/>
      <c r="W17" s="2823"/>
      <c r="X17" s="2823"/>
      <c r="Y17" s="2823"/>
    </row>
    <row r="18" spans="1:36" s="459" customFormat="1" ht="30" customHeight="1">
      <c r="A18" s="2818">
        <f t="shared" ca="1" si="0"/>
        <v>46204</v>
      </c>
      <c r="B18" s="2696"/>
      <c r="C18" s="2696"/>
      <c r="D18" s="2696"/>
      <c r="E18" s="2696"/>
      <c r="F18" s="2696"/>
      <c r="G18" s="2819"/>
      <c r="H18" s="2820"/>
      <c r="I18" s="2820"/>
      <c r="J18" s="2820"/>
      <c r="K18" s="2820"/>
      <c r="L18" s="2820"/>
      <c r="M18" s="2821"/>
      <c r="N18" s="2822"/>
      <c r="O18" s="2822"/>
      <c r="P18" s="2822"/>
      <c r="Q18" s="2822"/>
      <c r="R18" s="2822"/>
      <c r="S18" s="2822"/>
      <c r="T18" s="2823"/>
      <c r="U18" s="2823"/>
      <c r="V18" s="2823"/>
      <c r="W18" s="2823"/>
      <c r="X18" s="2823"/>
      <c r="Y18" s="2823"/>
    </row>
    <row r="19" spans="1:36" s="459" customFormat="1" ht="30" customHeight="1">
      <c r="A19" s="2818">
        <f t="shared" ca="1" si="0"/>
        <v>46235</v>
      </c>
      <c r="B19" s="2696"/>
      <c r="C19" s="2696"/>
      <c r="D19" s="2696"/>
      <c r="E19" s="2696"/>
      <c r="F19" s="2696"/>
      <c r="G19" s="2819"/>
      <c r="H19" s="2820"/>
      <c r="I19" s="2820"/>
      <c r="J19" s="2820"/>
      <c r="K19" s="2820"/>
      <c r="L19" s="2820"/>
      <c r="M19" s="2821"/>
      <c r="N19" s="2822"/>
      <c r="O19" s="2822"/>
      <c r="P19" s="2822"/>
      <c r="Q19" s="2822"/>
      <c r="R19" s="2822"/>
      <c r="S19" s="2822"/>
      <c r="T19" s="2823"/>
      <c r="U19" s="2823"/>
      <c r="V19" s="2823"/>
      <c r="W19" s="2823"/>
      <c r="X19" s="2823"/>
      <c r="Y19" s="2823"/>
    </row>
    <row r="20" spans="1:36" s="459" customFormat="1" ht="30" customHeight="1">
      <c r="A20" s="2818">
        <f t="shared" ca="1" si="0"/>
        <v>46266</v>
      </c>
      <c r="B20" s="2696"/>
      <c r="C20" s="2696"/>
      <c r="D20" s="2696"/>
      <c r="E20" s="2696"/>
      <c r="F20" s="2696"/>
      <c r="G20" s="2819"/>
      <c r="H20" s="2820"/>
      <c r="I20" s="2820"/>
      <c r="J20" s="2820"/>
      <c r="K20" s="2820"/>
      <c r="L20" s="2820"/>
      <c r="M20" s="2821"/>
      <c r="N20" s="2822"/>
      <c r="O20" s="2822"/>
      <c r="P20" s="2822"/>
      <c r="Q20" s="2822"/>
      <c r="R20" s="2822"/>
      <c r="S20" s="2822"/>
      <c r="T20" s="2823"/>
      <c r="U20" s="2823"/>
      <c r="V20" s="2823"/>
      <c r="W20" s="2823"/>
      <c r="X20" s="2823"/>
      <c r="Y20" s="2823"/>
    </row>
    <row r="21" spans="1:36" s="459" customFormat="1">
      <c r="A21" s="461" t="s">
        <v>1480</v>
      </c>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460"/>
    </row>
    <row r="22" spans="1:36" s="459" customFormat="1">
      <c r="A22" s="2832"/>
      <c r="B22" s="2833"/>
      <c r="C22" s="2833"/>
      <c r="D22" s="2833"/>
      <c r="E22" s="2833"/>
      <c r="F22" s="2833"/>
      <c r="G22" s="2833"/>
      <c r="H22" s="2833"/>
      <c r="I22" s="2833"/>
      <c r="J22" s="2833"/>
      <c r="K22" s="2833"/>
      <c r="L22" s="2833"/>
      <c r="M22" s="2833"/>
      <c r="N22" s="2833"/>
      <c r="O22" s="2833"/>
      <c r="P22" s="2833"/>
      <c r="Q22" s="2833"/>
      <c r="R22" s="2833"/>
      <c r="S22" s="2833"/>
      <c r="T22" s="2833"/>
      <c r="U22" s="2833"/>
      <c r="V22" s="2833"/>
      <c r="W22" s="2833"/>
      <c r="X22" s="2833"/>
      <c r="Y22" s="2834"/>
    </row>
    <row r="23" spans="1:36" s="459" customFormat="1">
      <c r="A23" s="2832"/>
      <c r="B23" s="2833"/>
      <c r="C23" s="2833"/>
      <c r="D23" s="2833"/>
      <c r="E23" s="2833"/>
      <c r="F23" s="2833"/>
      <c r="G23" s="2833"/>
      <c r="H23" s="2833"/>
      <c r="I23" s="2833"/>
      <c r="J23" s="2833"/>
      <c r="K23" s="2833"/>
      <c r="L23" s="2833"/>
      <c r="M23" s="2833"/>
      <c r="N23" s="2833"/>
      <c r="O23" s="2833"/>
      <c r="P23" s="2833"/>
      <c r="Q23" s="2833"/>
      <c r="R23" s="2833"/>
      <c r="S23" s="2833"/>
      <c r="T23" s="2833"/>
      <c r="U23" s="2833"/>
      <c r="V23" s="2833"/>
      <c r="W23" s="2833"/>
      <c r="X23" s="2833"/>
      <c r="Y23" s="2834"/>
    </row>
    <row r="24" spans="1:36" s="459" customFormat="1">
      <c r="A24" s="2832"/>
      <c r="B24" s="2833"/>
      <c r="C24" s="2833"/>
      <c r="D24" s="2833"/>
      <c r="E24" s="2833"/>
      <c r="F24" s="2833"/>
      <c r="G24" s="2833"/>
      <c r="H24" s="2833"/>
      <c r="I24" s="2833"/>
      <c r="J24" s="2833"/>
      <c r="K24" s="2833"/>
      <c r="L24" s="2833"/>
      <c r="M24" s="2833"/>
      <c r="N24" s="2833"/>
      <c r="O24" s="2833"/>
      <c r="P24" s="2833"/>
      <c r="Q24" s="2833"/>
      <c r="R24" s="2833"/>
      <c r="S24" s="2833"/>
      <c r="T24" s="2833"/>
      <c r="U24" s="2833"/>
      <c r="V24" s="2833"/>
      <c r="W24" s="2833"/>
      <c r="X24" s="2833"/>
      <c r="Y24" s="2834"/>
    </row>
    <row r="25" spans="1:36" s="459" customFormat="1">
      <c r="A25" s="2832"/>
      <c r="B25" s="2833"/>
      <c r="C25" s="2833"/>
      <c r="D25" s="2833"/>
      <c r="E25" s="2833"/>
      <c r="F25" s="2833"/>
      <c r="G25" s="2833"/>
      <c r="H25" s="2833"/>
      <c r="I25" s="2833"/>
      <c r="J25" s="2833"/>
      <c r="K25" s="2833"/>
      <c r="L25" s="2833"/>
      <c r="M25" s="2833"/>
      <c r="N25" s="2833"/>
      <c r="O25" s="2833"/>
      <c r="P25" s="2833"/>
      <c r="Q25" s="2833"/>
      <c r="R25" s="2833"/>
      <c r="S25" s="2833"/>
      <c r="T25" s="2833"/>
      <c r="U25" s="2833"/>
      <c r="V25" s="2833"/>
      <c r="W25" s="2833"/>
      <c r="X25" s="2833"/>
      <c r="Y25" s="2834"/>
    </row>
    <row r="26" spans="1:36" s="459" customFormat="1">
      <c r="A26" s="2832"/>
      <c r="B26" s="2833"/>
      <c r="C26" s="2833"/>
      <c r="D26" s="2833"/>
      <c r="E26" s="2833"/>
      <c r="F26" s="2833"/>
      <c r="G26" s="2833"/>
      <c r="H26" s="2833"/>
      <c r="I26" s="2833"/>
      <c r="J26" s="2833"/>
      <c r="K26" s="2833"/>
      <c r="L26" s="2833"/>
      <c r="M26" s="2833"/>
      <c r="N26" s="2833"/>
      <c r="O26" s="2833"/>
      <c r="P26" s="2833"/>
      <c r="Q26" s="2833"/>
      <c r="R26" s="2833"/>
      <c r="S26" s="2833"/>
      <c r="T26" s="2833"/>
      <c r="U26" s="2833"/>
      <c r="V26" s="2833"/>
      <c r="W26" s="2833"/>
      <c r="X26" s="2833"/>
      <c r="Y26" s="2834"/>
    </row>
    <row r="27" spans="1:36" s="459" customFormat="1">
      <c r="A27" s="2835"/>
      <c r="B27" s="2836"/>
      <c r="C27" s="2836"/>
      <c r="D27" s="2836"/>
      <c r="E27" s="2836"/>
      <c r="F27" s="2836"/>
      <c r="G27" s="2836"/>
      <c r="H27" s="2836"/>
      <c r="I27" s="2836"/>
      <c r="J27" s="2836"/>
      <c r="K27" s="2836"/>
      <c r="L27" s="2836"/>
      <c r="M27" s="2836"/>
      <c r="N27" s="2836"/>
      <c r="O27" s="2836"/>
      <c r="P27" s="2836"/>
      <c r="Q27" s="2836"/>
      <c r="R27" s="2836"/>
      <c r="S27" s="2836"/>
      <c r="T27" s="2836"/>
      <c r="U27" s="2836"/>
      <c r="V27" s="2836"/>
      <c r="W27" s="2836"/>
      <c r="X27" s="2836"/>
      <c r="Y27" s="2837"/>
    </row>
    <row r="28" spans="1:36" s="459" customFormat="1"/>
    <row r="29" spans="1:36" s="459" customFormat="1" ht="13.5" customHeight="1">
      <c r="A29" s="2695" t="str">
        <f>IF(AI30=TRUE,"局　長","課　長")</f>
        <v>課　長</v>
      </c>
      <c r="B29" s="2696"/>
      <c r="C29" s="2696"/>
      <c r="D29" s="2695" t="str">
        <f>IF(AI30=TRUE,"次　　長","課長補佐")</f>
        <v>課長補佐</v>
      </c>
      <c r="E29" s="2696"/>
      <c r="F29" s="2696"/>
      <c r="G29" s="2830" t="s">
        <v>1481</v>
      </c>
      <c r="H29" s="2696"/>
      <c r="I29" s="2696"/>
      <c r="J29" s="2695" t="s">
        <v>1482</v>
      </c>
      <c r="K29" s="2696"/>
      <c r="L29" s="2696"/>
      <c r="M29" s="2695" t="s">
        <v>1483</v>
      </c>
      <c r="N29" s="2696"/>
      <c r="O29" s="2696"/>
      <c r="P29" s="2695" t="s">
        <v>1484</v>
      </c>
      <c r="Q29" s="2696"/>
      <c r="R29" s="2696"/>
      <c r="T29" s="2695" t="s">
        <v>1407</v>
      </c>
      <c r="U29" s="2696"/>
      <c r="V29" s="2696"/>
      <c r="W29" s="2695" t="s">
        <v>1485</v>
      </c>
      <c r="X29" s="2696"/>
      <c r="Y29" s="2696"/>
    </row>
    <row r="30" spans="1:36" s="459" customFormat="1">
      <c r="A30" s="2696"/>
      <c r="B30" s="2696"/>
      <c r="C30" s="2696"/>
      <c r="D30" s="2696"/>
      <c r="E30" s="2696"/>
      <c r="F30" s="2696"/>
      <c r="G30" s="2831"/>
      <c r="H30" s="2696"/>
      <c r="I30" s="2696"/>
      <c r="J30" s="2696"/>
      <c r="K30" s="2696"/>
      <c r="L30" s="2696"/>
      <c r="M30" s="2696"/>
      <c r="N30" s="2696"/>
      <c r="O30" s="2696"/>
      <c r="P30" s="2696"/>
      <c r="Q30" s="2696"/>
      <c r="R30" s="2696"/>
      <c r="T30" s="2696"/>
      <c r="U30" s="2696"/>
      <c r="V30" s="2696"/>
      <c r="W30" s="2696"/>
      <c r="X30" s="2696"/>
      <c r="Y30" s="2696"/>
      <c r="AI30" s="910" t="b">
        <v>0</v>
      </c>
      <c r="AJ30" s="459" t="s">
        <v>1409</v>
      </c>
    </row>
    <row r="31" spans="1:36" s="459" customFormat="1">
      <c r="A31" s="2696"/>
      <c r="B31" s="2696"/>
      <c r="C31" s="2696"/>
      <c r="D31" s="2696"/>
      <c r="E31" s="2696"/>
      <c r="F31" s="2696"/>
      <c r="G31" s="2831"/>
      <c r="H31" s="2696"/>
      <c r="I31" s="2696"/>
      <c r="J31" s="2696"/>
      <c r="K31" s="2696"/>
      <c r="L31" s="2696"/>
      <c r="M31" s="2696"/>
      <c r="N31" s="2696"/>
      <c r="O31" s="2696"/>
      <c r="P31" s="2696"/>
      <c r="Q31" s="2696"/>
      <c r="R31" s="2696"/>
      <c r="T31" s="2696"/>
      <c r="U31" s="2696"/>
      <c r="V31" s="2696"/>
      <c r="W31" s="2696"/>
      <c r="X31" s="2696"/>
      <c r="Y31" s="2696"/>
    </row>
    <row r="32" spans="1:36" s="459" customFormat="1">
      <c r="A32" s="2696"/>
      <c r="B32" s="2696"/>
      <c r="C32" s="2696"/>
      <c r="D32" s="2696"/>
      <c r="E32" s="2696"/>
      <c r="F32" s="2696"/>
      <c r="G32" s="2831"/>
      <c r="H32" s="2696"/>
      <c r="I32" s="2696"/>
      <c r="J32" s="2696"/>
      <c r="K32" s="2696"/>
      <c r="L32" s="2696"/>
      <c r="M32" s="2696"/>
      <c r="N32" s="2696"/>
      <c r="O32" s="2696"/>
      <c r="P32" s="2696"/>
      <c r="Q32" s="2696"/>
      <c r="R32" s="2696"/>
      <c r="T32" s="2696"/>
      <c r="U32" s="2696"/>
      <c r="V32" s="2696"/>
      <c r="W32" s="2696"/>
      <c r="X32" s="2696"/>
      <c r="Y32" s="2696"/>
    </row>
    <row r="33" spans="1:25" s="459" customFormat="1">
      <c r="A33" s="2696"/>
      <c r="B33" s="2696"/>
      <c r="C33" s="2696"/>
      <c r="D33" s="2696"/>
      <c r="E33" s="2696"/>
      <c r="F33" s="2696"/>
      <c r="G33" s="2831"/>
      <c r="H33" s="2696"/>
      <c r="I33" s="2696"/>
      <c r="J33" s="2696"/>
      <c r="K33" s="2696"/>
      <c r="L33" s="2696"/>
      <c r="M33" s="2696"/>
      <c r="N33" s="2696"/>
      <c r="O33" s="2696"/>
      <c r="P33" s="2696"/>
      <c r="Q33" s="2696"/>
      <c r="R33" s="2696"/>
      <c r="T33" s="2696"/>
      <c r="U33" s="2696"/>
      <c r="V33" s="2696"/>
      <c r="W33" s="2696"/>
      <c r="X33" s="2696"/>
      <c r="Y33" s="2696"/>
    </row>
    <row r="34" spans="1:25" s="459" customFormat="1">
      <c r="A34" s="2696"/>
      <c r="B34" s="2696"/>
      <c r="C34" s="2696"/>
      <c r="D34" s="2696"/>
      <c r="E34" s="2696"/>
      <c r="F34" s="2696"/>
      <c r="G34" s="2831"/>
      <c r="H34" s="2696"/>
      <c r="I34" s="2696"/>
      <c r="J34" s="2696"/>
      <c r="K34" s="2696"/>
      <c r="L34" s="2696"/>
      <c r="M34" s="2696"/>
      <c r="N34" s="2696"/>
      <c r="O34" s="2696"/>
      <c r="P34" s="2696"/>
      <c r="Q34" s="2696"/>
      <c r="R34" s="2696"/>
      <c r="T34" s="2696"/>
      <c r="U34" s="2696"/>
      <c r="V34" s="2696"/>
      <c r="W34" s="2696"/>
      <c r="X34" s="2696"/>
      <c r="Y34" s="2696"/>
    </row>
    <row r="35" spans="1:25" s="459" customFormat="1">
      <c r="A35" s="2696"/>
      <c r="B35" s="2696"/>
      <c r="C35" s="2696"/>
      <c r="D35" s="2696"/>
      <c r="E35" s="2696"/>
      <c r="F35" s="2696"/>
      <c r="G35" s="2831"/>
      <c r="H35" s="2696"/>
      <c r="I35" s="2696"/>
      <c r="J35" s="2696"/>
      <c r="K35" s="2696"/>
      <c r="L35" s="2696"/>
      <c r="M35" s="2696"/>
      <c r="N35" s="2696"/>
      <c r="O35" s="2696"/>
      <c r="P35" s="2696"/>
      <c r="Q35" s="2696"/>
      <c r="R35" s="2696"/>
      <c r="T35" s="2696"/>
      <c r="U35" s="2696"/>
      <c r="V35" s="2696"/>
      <c r="W35" s="2696"/>
      <c r="X35" s="2696"/>
      <c r="Y35" s="2696"/>
    </row>
    <row r="36" spans="1:25" s="459" customFormat="1">
      <c r="A36" s="2696"/>
      <c r="B36" s="2696"/>
      <c r="C36" s="2696"/>
      <c r="D36" s="2696"/>
      <c r="E36" s="2696"/>
      <c r="F36" s="2696"/>
      <c r="G36" s="2831"/>
      <c r="H36" s="2696"/>
      <c r="I36" s="2696"/>
      <c r="J36" s="2696"/>
      <c r="K36" s="2696"/>
      <c r="L36" s="2696"/>
      <c r="M36" s="2696"/>
      <c r="N36" s="2696"/>
      <c r="O36" s="2696"/>
      <c r="P36" s="2696"/>
      <c r="Q36" s="2696"/>
      <c r="R36" s="2696"/>
      <c r="T36" s="2696"/>
      <c r="U36" s="2696"/>
      <c r="V36" s="2696"/>
      <c r="W36" s="2696"/>
      <c r="X36" s="2696"/>
      <c r="Y36" s="2696"/>
    </row>
  </sheetData>
  <mergeCells count="77">
    <mergeCell ref="AA5:AE5"/>
    <mergeCell ref="AA6:AE6"/>
    <mergeCell ref="A22:Y27"/>
    <mergeCell ref="T29:V32"/>
    <mergeCell ref="W29:Y32"/>
    <mergeCell ref="A19:F19"/>
    <mergeCell ref="G19:M19"/>
    <mergeCell ref="N19:S19"/>
    <mergeCell ref="T19:Y19"/>
    <mergeCell ref="A20:F20"/>
    <mergeCell ref="G20:M20"/>
    <mergeCell ref="N20:S20"/>
    <mergeCell ref="T20:Y20"/>
    <mergeCell ref="A17:F17"/>
    <mergeCell ref="G17:M17"/>
    <mergeCell ref="N17:S17"/>
    <mergeCell ref="T33:V36"/>
    <mergeCell ref="W33:Y36"/>
    <mergeCell ref="D29:F32"/>
    <mergeCell ref="G29:I32"/>
    <mergeCell ref="J29:L32"/>
    <mergeCell ref="M29:O32"/>
    <mergeCell ref="P29:R32"/>
    <mergeCell ref="D33:F36"/>
    <mergeCell ref="G33:I36"/>
    <mergeCell ref="J33:L36"/>
    <mergeCell ref="M33:O36"/>
    <mergeCell ref="P33:R36"/>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T9:Y9"/>
    <mergeCell ref="A10:F10"/>
    <mergeCell ref="G10:M10"/>
    <mergeCell ref="N10:S10"/>
    <mergeCell ref="T10:Y10"/>
    <mergeCell ref="G12:M12"/>
    <mergeCell ref="N12:S12"/>
    <mergeCell ref="T12:Y12"/>
    <mergeCell ref="A11:F11"/>
    <mergeCell ref="G11:M11"/>
    <mergeCell ref="N11:S11"/>
    <mergeCell ref="T11:Y11"/>
    <mergeCell ref="A29:C32"/>
    <mergeCell ref="A33:C36"/>
    <mergeCell ref="A3:Y3"/>
    <mergeCell ref="A5:C6"/>
    <mergeCell ref="D5:Y5"/>
    <mergeCell ref="D6:Y6"/>
    <mergeCell ref="A7:C7"/>
    <mergeCell ref="D7:M7"/>
    <mergeCell ref="O7:Y7"/>
    <mergeCell ref="A8:C8"/>
    <mergeCell ref="D8:M8"/>
    <mergeCell ref="O8:P8"/>
    <mergeCell ref="A9:F9"/>
    <mergeCell ref="G9:M9"/>
    <mergeCell ref="N9:S9"/>
    <mergeCell ref="A12:F12"/>
  </mergeCells>
  <phoneticPr fontId="9"/>
  <conditionalFormatting sqref="O8:P8">
    <cfRule type="cellIs" dxfId="84" priority="7" operator="equal">
      <formula>""</formula>
    </cfRule>
  </conditionalFormatting>
  <conditionalFormatting sqref="D8:M8">
    <cfRule type="cellIs" dxfId="83" priority="5" operator="equal">
      <formula>""</formula>
    </cfRule>
  </conditionalFormatting>
  <conditionalFormatting sqref="G10:M20">
    <cfRule type="expression" dxfId="82" priority="4">
      <formula>$A10=""</formula>
    </cfRule>
    <cfRule type="cellIs" dxfId="81" priority="6" operator="equal">
      <formula>""</formula>
    </cfRule>
  </conditionalFormatting>
  <conditionalFormatting sqref="N10:S20">
    <cfRule type="expression" dxfId="80" priority="1">
      <formula>$A10=""</formula>
    </cfRule>
    <cfRule type="expression" dxfId="79" priority="2">
      <formula>AND(EOMONTH(A10,0)=EOMONTH($D$8,-1),N10="")</formula>
    </cfRule>
  </conditionalFormatting>
  <dataValidations count="2">
    <dataValidation allowBlank="1" showInputMessage="1" showErrorMessage="1" prompt="西暦下2桁／月／日で入力_x000a_「例：24/4/1」" sqref="D8:M8" xr:uid="{BC37C333-B067-46A8-A3BF-0FD2E41C68AE}"/>
    <dataValidation type="decimal" allowBlank="1" showInputMessage="1" prompt="予定は工期末月の100％まで入力" sqref="G10:M20" xr:uid="{703355F9-E53A-4365-A604-D6C4AB489FB7}">
      <formula1>0.01</formula1>
      <formula2>100</formula2>
    </dataValidation>
  </dataValidations>
  <hyperlinks>
    <hyperlink ref="AA5" location="工事関係書類一覧表!A1" display="一覧表へ戻る" xr:uid="{0D4FCCB3-5CE0-4AA4-9471-4C48D9A0900E}"/>
    <hyperlink ref="AA5:AE5" location="工事関係書類一覧表!F55" display="一覧表へ戻る" xr:uid="{7636FA70-9CC6-4701-8675-B37B7DAF33D6}"/>
    <hyperlink ref="AA6" location="入力表!C19" display="入力表へ戻る" xr:uid="{3F2F65A3-4C03-4050-8015-3765BC9F4F22}"/>
    <hyperlink ref="AA6:AE6" location="入力表!D39" display="入力表へ戻る" xr:uid="{7953C11D-CF34-4CDF-9BA5-8991086F2CAC}"/>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4549" r:id="rId4" name="Check Box 5">
              <controlPr defaultSize="0" autoFill="0" autoLine="0" autoPict="0">
                <anchor moveWithCells="1" sizeWithCells="1">
                  <from>
                    <xdr:col>30</xdr:col>
                    <xdr:colOff>114300</xdr:colOff>
                    <xdr:row>6</xdr:row>
                    <xdr:rowOff>371475</xdr:rowOff>
                  </from>
                  <to>
                    <xdr:col>40</xdr:col>
                    <xdr:colOff>57150</xdr:colOff>
                    <xdr:row>7</xdr:row>
                    <xdr:rowOff>371475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0">
    <tabColor rgb="FF92D050"/>
    <pageSetUpPr fitToPage="1"/>
  </sheetPr>
  <dimension ref="A1:L63"/>
  <sheetViews>
    <sheetView showGridLines="0" view="pageBreakPreview" zoomScaleNormal="100" zoomScaleSheetLayoutView="100" workbookViewId="0">
      <selection activeCell="L3" sqref="L3"/>
    </sheetView>
  </sheetViews>
  <sheetFormatPr defaultColWidth="9" defaultRowHeight="13.5"/>
  <cols>
    <col min="1" max="1" width="4.375" style="364" customWidth="1"/>
    <col min="2" max="11" width="9" style="364"/>
    <col min="12" max="12" width="13.375" style="364" customWidth="1"/>
    <col min="13" max="16384" width="9" style="364"/>
  </cols>
  <sheetData>
    <row r="1" spans="1:12">
      <c r="A1" s="475" t="s">
        <v>1486</v>
      </c>
      <c r="B1" s="475"/>
      <c r="C1" s="475"/>
      <c r="D1" s="475"/>
      <c r="E1" s="475"/>
      <c r="F1" s="475"/>
      <c r="G1" s="475"/>
      <c r="H1" s="475"/>
      <c r="I1" s="475"/>
      <c r="J1" s="475"/>
    </row>
    <row r="2" spans="1:12">
      <c r="A2" s="475"/>
      <c r="B2" s="475"/>
      <c r="C2" s="475"/>
      <c r="D2" s="475"/>
      <c r="E2" s="475"/>
      <c r="F2" s="475"/>
      <c r="G2" s="475"/>
      <c r="H2" s="475"/>
      <c r="I2" s="475"/>
      <c r="J2" s="475"/>
    </row>
    <row r="3" spans="1:12">
      <c r="A3" s="475"/>
      <c r="B3" s="475"/>
      <c r="C3" s="475"/>
      <c r="D3" s="475"/>
      <c r="E3" s="475"/>
      <c r="F3" s="475"/>
      <c r="G3" s="475"/>
      <c r="H3" s="475"/>
      <c r="I3" s="475"/>
      <c r="J3" s="475"/>
      <c r="L3" s="294" t="s">
        <v>385</v>
      </c>
    </row>
    <row r="4" spans="1:12">
      <c r="A4" s="475"/>
      <c r="B4" s="475"/>
      <c r="C4" s="475"/>
      <c r="D4" s="475"/>
      <c r="E4" s="475"/>
      <c r="F4" s="475"/>
      <c r="G4" s="505"/>
      <c r="H4" s="2838" t="str">
        <f>IF(入力表!D40="","令和　 年　 月　 日",入力表!D40)</f>
        <v>令和　 年　 月　 日</v>
      </c>
      <c r="I4" s="2838"/>
      <c r="J4" s="2838"/>
      <c r="L4" s="299" t="s">
        <v>606</v>
      </c>
    </row>
    <row r="5" spans="1:12">
      <c r="A5" s="475"/>
      <c r="B5" s="475"/>
      <c r="C5" s="475"/>
      <c r="D5" s="475"/>
      <c r="E5" s="475"/>
      <c r="F5" s="475"/>
      <c r="G5" s="475"/>
      <c r="H5" s="475"/>
      <c r="I5" s="475"/>
      <c r="J5" s="475"/>
    </row>
    <row r="6" spans="1:12">
      <c r="A6" s="512" t="s">
        <v>771</v>
      </c>
      <c r="F6" s="475"/>
      <c r="G6" s="475"/>
      <c r="H6" s="475"/>
      <c r="I6" s="475"/>
      <c r="J6" s="475"/>
    </row>
    <row r="7" spans="1:12">
      <c r="B7" s="2839" t="s">
        <v>772</v>
      </c>
      <c r="C7" s="2839"/>
      <c r="D7" s="2839"/>
      <c r="E7" s="392"/>
      <c r="F7" s="475"/>
      <c r="G7" s="475"/>
      <c r="H7" s="475"/>
      <c r="I7" s="475"/>
      <c r="J7" s="475"/>
    </row>
    <row r="8" spans="1:12">
      <c r="B8" s="522"/>
      <c r="C8" s="522"/>
      <c r="D8" s="522"/>
      <c r="E8" s="392"/>
      <c r="F8" s="475"/>
      <c r="G8" s="475"/>
      <c r="H8" s="475"/>
      <c r="I8" s="475"/>
      <c r="J8" s="475"/>
    </row>
    <row r="9" spans="1:12">
      <c r="A9" s="475"/>
      <c r="B9" s="475"/>
      <c r="C9" s="475"/>
      <c r="D9" s="475"/>
      <c r="E9" s="475"/>
      <c r="F9" s="475"/>
      <c r="G9" s="511"/>
      <c r="H9" s="511"/>
      <c r="I9" s="511"/>
      <c r="J9" s="511"/>
    </row>
    <row r="10" spans="1:12" ht="17.25" customHeight="1">
      <c r="A10" s="475"/>
      <c r="B10" s="475"/>
      <c r="C10" s="475"/>
      <c r="D10" s="475"/>
      <c r="E10" s="475"/>
      <c r="F10" s="475"/>
      <c r="G10" s="2842" t="str">
        <f>IF(入力表!B11="","",入力表!B11)</f>
        <v/>
      </c>
      <c r="H10" s="2842"/>
      <c r="I10" s="2842"/>
      <c r="J10" s="2842"/>
    </row>
    <row r="11" spans="1:12" ht="17.25" customHeight="1">
      <c r="A11" s="475"/>
      <c r="B11" s="475"/>
      <c r="C11" s="475"/>
      <c r="D11" s="475"/>
      <c r="E11" s="475"/>
      <c r="F11" s="505" t="s">
        <v>1487</v>
      </c>
      <c r="G11" s="2841" t="str">
        <f>IF(入力表!B12="","",入力表!B12)</f>
        <v/>
      </c>
      <c r="H11" s="2841"/>
      <c r="I11" s="2841"/>
      <c r="J11" s="2841"/>
    </row>
    <row r="12" spans="1:12" ht="17.25" customHeight="1">
      <c r="A12" s="475"/>
      <c r="B12" s="475"/>
      <c r="C12" s="475"/>
      <c r="D12" s="475"/>
      <c r="E12" s="475"/>
      <c r="F12" s="475"/>
      <c r="G12" s="2841" t="str">
        <f>IF(入力表!B13="","",入力表!B13)</f>
        <v/>
      </c>
      <c r="H12" s="2841"/>
      <c r="I12" s="2841"/>
      <c r="J12" s="505" t="s">
        <v>613</v>
      </c>
    </row>
    <row r="13" spans="1:12">
      <c r="A13" s="475"/>
      <c r="B13" s="475"/>
      <c r="C13" s="475"/>
      <c r="D13" s="475"/>
      <c r="E13" s="475"/>
      <c r="F13" s="475"/>
      <c r="G13" s="475"/>
      <c r="H13" s="475"/>
      <c r="I13" s="475"/>
      <c r="J13" s="475"/>
    </row>
    <row r="14" spans="1:12" ht="27" customHeight="1">
      <c r="A14" s="510" t="s">
        <v>1488</v>
      </c>
      <c r="B14" s="509"/>
      <c r="C14" s="509"/>
      <c r="D14" s="509"/>
      <c r="E14" s="509"/>
      <c r="F14" s="509"/>
      <c r="G14" s="509"/>
      <c r="H14" s="509"/>
      <c r="I14" s="509"/>
      <c r="J14" s="508"/>
    </row>
    <row r="15" spans="1:12">
      <c r="A15" s="475"/>
      <c r="B15" s="475"/>
      <c r="C15" s="475"/>
      <c r="D15" s="475"/>
      <c r="E15" s="475"/>
      <c r="F15" s="475"/>
      <c r="G15" s="475"/>
      <c r="H15" s="475"/>
      <c r="I15" s="475"/>
      <c r="J15" s="475"/>
    </row>
    <row r="16" spans="1:12">
      <c r="A16" s="475"/>
      <c r="B16" s="475"/>
      <c r="C16" s="475"/>
      <c r="D16" s="475"/>
      <c r="E16" s="475"/>
      <c r="F16" s="475"/>
      <c r="G16" s="475"/>
      <c r="H16" s="475"/>
      <c r="I16" s="475"/>
      <c r="J16" s="475"/>
    </row>
    <row r="17" spans="1:10">
      <c r="A17" s="475"/>
      <c r="B17" s="475" t="s">
        <v>1489</v>
      </c>
      <c r="C17" s="475"/>
      <c r="D17" s="475"/>
      <c r="E17" s="475"/>
      <c r="F17" s="475"/>
      <c r="G17" s="475"/>
      <c r="H17" s="475"/>
      <c r="I17" s="475"/>
      <c r="J17" s="475"/>
    </row>
    <row r="18" spans="1:10">
      <c r="A18" s="475"/>
      <c r="B18" s="475"/>
      <c r="C18" s="475"/>
      <c r="D18" s="475"/>
      <c r="E18" s="475"/>
      <c r="F18" s="475"/>
      <c r="G18" s="475"/>
      <c r="H18" s="475"/>
      <c r="I18" s="475"/>
      <c r="J18" s="475"/>
    </row>
    <row r="19" spans="1:10">
      <c r="A19" s="475"/>
      <c r="B19" s="475" t="s">
        <v>1490</v>
      </c>
      <c r="C19" s="475"/>
      <c r="D19" s="475"/>
      <c r="E19" s="475"/>
      <c r="F19" s="475"/>
      <c r="G19" s="475"/>
      <c r="H19" s="475"/>
      <c r="I19" s="475"/>
      <c r="J19" s="475"/>
    </row>
    <row r="20" spans="1:10">
      <c r="A20" s="475"/>
      <c r="B20" s="475"/>
      <c r="C20" s="475"/>
      <c r="D20" s="475"/>
      <c r="E20" s="475"/>
      <c r="F20" s="475"/>
      <c r="G20" s="475"/>
      <c r="H20" s="475"/>
      <c r="I20" s="475"/>
      <c r="J20" s="475"/>
    </row>
    <row r="21" spans="1:10">
      <c r="A21" s="508" t="s">
        <v>616</v>
      </c>
      <c r="B21" s="508"/>
      <c r="C21" s="508"/>
      <c r="D21" s="508"/>
      <c r="E21" s="508"/>
      <c r="F21" s="508"/>
      <c r="G21" s="508"/>
      <c r="H21" s="508"/>
      <c r="I21" s="508"/>
      <c r="J21" s="508"/>
    </row>
    <row r="22" spans="1:10">
      <c r="A22" s="475"/>
      <c r="B22" s="475"/>
      <c r="C22" s="475"/>
      <c r="D22" s="475"/>
      <c r="E22" s="475"/>
      <c r="F22" s="475"/>
      <c r="G22" s="475"/>
      <c r="H22" s="475"/>
      <c r="I22" s="475"/>
      <c r="J22" s="475"/>
    </row>
    <row r="23" spans="1:10">
      <c r="A23" s="475"/>
      <c r="B23" s="475"/>
      <c r="C23" s="475"/>
      <c r="D23" s="475"/>
      <c r="E23" s="475"/>
      <c r="F23" s="475"/>
      <c r="G23" s="475"/>
      <c r="H23" s="475"/>
      <c r="I23" s="475"/>
      <c r="J23" s="475"/>
    </row>
    <row r="24" spans="1:10">
      <c r="A24" s="475"/>
      <c r="B24" s="475" t="s">
        <v>1491</v>
      </c>
      <c r="C24" s="475"/>
      <c r="D24" s="2840" t="str">
        <f>IF(入力表!B5="","令和　　年　　月　　日",入力表!B5)</f>
        <v>令和　　年　　月　　日</v>
      </c>
      <c r="E24" s="2840"/>
      <c r="F24" s="2840"/>
      <c r="G24" s="475"/>
      <c r="H24" s="475"/>
      <c r="I24" s="475"/>
      <c r="J24" s="475"/>
    </row>
    <row r="25" spans="1:10">
      <c r="A25" s="475"/>
      <c r="B25" s="475"/>
      <c r="C25" s="475"/>
      <c r="D25" s="507"/>
      <c r="E25" s="507"/>
      <c r="F25" s="507"/>
      <c r="G25" s="475"/>
      <c r="H25" s="475"/>
      <c r="I25" s="475"/>
      <c r="J25" s="475"/>
    </row>
    <row r="26" spans="1:10">
      <c r="A26" s="475"/>
      <c r="B26" s="475"/>
      <c r="C26" s="475"/>
      <c r="D26" s="475"/>
      <c r="E26" s="475"/>
      <c r="F26" s="475"/>
      <c r="G26" s="475"/>
      <c r="H26" s="475"/>
      <c r="I26" s="475"/>
      <c r="J26" s="475"/>
    </row>
    <row r="27" spans="1:10">
      <c r="A27" s="475"/>
      <c r="B27" s="429" t="s">
        <v>1492</v>
      </c>
      <c r="C27" s="475"/>
      <c r="D27" s="475" t="str">
        <f>IF(入力表!B2="","",入力表!B2)</f>
        <v/>
      </c>
      <c r="E27" s="475"/>
      <c r="F27" s="475"/>
      <c r="G27" s="475"/>
      <c r="H27" s="475"/>
      <c r="I27" s="475"/>
      <c r="J27" s="475"/>
    </row>
    <row r="28" spans="1:10">
      <c r="A28" s="475"/>
      <c r="B28" s="429"/>
      <c r="C28" s="475"/>
      <c r="D28" s="475"/>
      <c r="E28" s="475"/>
      <c r="F28" s="475"/>
      <c r="G28" s="475"/>
      <c r="H28" s="475"/>
      <c r="I28" s="475"/>
      <c r="J28" s="475"/>
    </row>
    <row r="29" spans="1:10">
      <c r="A29" s="475"/>
      <c r="B29" s="429"/>
      <c r="C29" s="475"/>
      <c r="D29" s="2841"/>
      <c r="E29" s="2841"/>
      <c r="F29" s="2841"/>
      <c r="G29" s="2841"/>
      <c r="H29" s="2841"/>
      <c r="I29" s="2841"/>
      <c r="J29" s="475"/>
    </row>
    <row r="30" spans="1:10">
      <c r="A30" s="475"/>
      <c r="B30" s="511" t="s">
        <v>1493</v>
      </c>
      <c r="C30" s="475"/>
      <c r="D30" s="2845" t="str">
        <f>IF(入力表!B3="","",入力表!B3)</f>
        <v/>
      </c>
      <c r="E30" s="2845"/>
      <c r="F30" s="2845"/>
      <c r="G30" s="2845"/>
      <c r="H30" s="2845"/>
      <c r="I30" s="2845"/>
      <c r="J30" s="475"/>
    </row>
    <row r="31" spans="1:10">
      <c r="A31" s="475"/>
      <c r="B31" s="475"/>
      <c r="C31" s="475"/>
      <c r="D31" s="2845"/>
      <c r="E31" s="2845"/>
      <c r="F31" s="2845"/>
      <c r="G31" s="2845"/>
      <c r="H31" s="2845"/>
      <c r="I31" s="2845"/>
      <c r="J31" s="475"/>
    </row>
    <row r="32" spans="1:10">
      <c r="A32" s="475"/>
      <c r="B32" s="475"/>
      <c r="C32" s="475"/>
      <c r="D32" s="475"/>
      <c r="E32" s="475"/>
      <c r="F32" s="475"/>
      <c r="G32" s="475"/>
      <c r="H32" s="475"/>
      <c r="I32" s="475"/>
      <c r="J32" s="475"/>
    </row>
    <row r="33" spans="1:10">
      <c r="A33" s="475"/>
      <c r="B33" s="475" t="s">
        <v>1494</v>
      </c>
      <c r="C33" s="475"/>
      <c r="D33" s="506" t="s">
        <v>1495</v>
      </c>
      <c r="E33" s="2846" t="str">
        <f>IF(入力表!B6="","令和　　年　　月　　日",入力表!B6)</f>
        <v>令和　　年　　月　　日</v>
      </c>
      <c r="F33" s="2846"/>
      <c r="G33" s="2846"/>
      <c r="H33" s="475"/>
      <c r="I33" s="475"/>
      <c r="J33" s="475"/>
    </row>
    <row r="34" spans="1:10">
      <c r="A34" s="475"/>
      <c r="B34" s="475"/>
      <c r="C34" s="475"/>
      <c r="D34" s="506"/>
      <c r="E34" s="475"/>
      <c r="F34" s="475"/>
      <c r="G34" s="475"/>
      <c r="H34" s="475"/>
      <c r="I34" s="475"/>
      <c r="J34" s="475"/>
    </row>
    <row r="35" spans="1:10">
      <c r="A35" s="475"/>
      <c r="B35" s="475"/>
      <c r="C35" s="475"/>
      <c r="D35" s="506" t="s">
        <v>1496</v>
      </c>
      <c r="E35" s="2846" t="str">
        <f>IF(入力表!E6="","令和　　年　　月　　日",入力表!E6)</f>
        <v>令和　　年　　月　　日</v>
      </c>
      <c r="F35" s="2846"/>
      <c r="G35" s="2846"/>
      <c r="H35" s="475"/>
      <c r="I35" s="475"/>
      <c r="J35" s="475"/>
    </row>
    <row r="36" spans="1:10">
      <c r="A36" s="475"/>
      <c r="B36" s="475"/>
      <c r="C36" s="475"/>
      <c r="D36" s="475"/>
      <c r="E36" s="475"/>
      <c r="F36" s="475"/>
      <c r="G36" s="475"/>
      <c r="H36" s="475"/>
      <c r="I36" s="475"/>
      <c r="J36" s="475"/>
    </row>
    <row r="37" spans="1:10">
      <c r="A37" s="475"/>
      <c r="B37" s="475"/>
      <c r="C37" s="475"/>
      <c r="D37" s="475"/>
      <c r="E37" s="475"/>
      <c r="F37" s="475"/>
      <c r="G37" s="475"/>
      <c r="H37" s="475"/>
      <c r="I37" s="475"/>
      <c r="J37" s="475"/>
    </row>
    <row r="38" spans="1:10">
      <c r="A38" s="475"/>
      <c r="B38" s="475" t="s">
        <v>1497</v>
      </c>
      <c r="C38" s="475"/>
      <c r="D38" s="2842" t="str">
        <f>IF(入力表!B4="","",入力表!B4)</f>
        <v/>
      </c>
      <c r="E38" s="2842"/>
      <c r="F38" s="2842"/>
      <c r="G38" s="2842"/>
      <c r="H38" s="2842"/>
      <c r="I38" s="475"/>
      <c r="J38" s="475"/>
    </row>
    <row r="39" spans="1:10">
      <c r="A39" s="475"/>
      <c r="B39" s="475"/>
      <c r="C39" s="475"/>
      <c r="D39" s="475"/>
      <c r="E39" s="475"/>
      <c r="F39" s="475"/>
      <c r="G39" s="475"/>
      <c r="H39" s="475"/>
      <c r="I39" s="475"/>
      <c r="J39" s="475"/>
    </row>
    <row r="40" spans="1:10">
      <c r="A40" s="475"/>
      <c r="B40" s="475"/>
      <c r="C40" s="475"/>
      <c r="D40" s="475"/>
      <c r="E40" s="475"/>
      <c r="F40" s="475"/>
      <c r="G40" s="475"/>
      <c r="H40" s="475"/>
      <c r="I40" s="475"/>
      <c r="J40" s="475"/>
    </row>
    <row r="41" spans="1:10">
      <c r="A41" s="475"/>
      <c r="B41" s="475" t="s">
        <v>1498</v>
      </c>
      <c r="C41" s="475"/>
      <c r="D41" s="2844" t="str">
        <f>IF(入力表!B7="","",入力表!B7)</f>
        <v/>
      </c>
      <c r="E41" s="2844"/>
      <c r="F41" s="2844"/>
      <c r="G41" s="911"/>
      <c r="H41" s="911"/>
      <c r="I41" s="911"/>
      <c r="J41" s="475"/>
    </row>
    <row r="42" spans="1:10">
      <c r="A42" s="475"/>
      <c r="B42" s="475"/>
      <c r="C42" s="475"/>
      <c r="D42" s="475"/>
      <c r="E42" s="475"/>
      <c r="F42" s="475"/>
      <c r="G42" s="475"/>
      <c r="H42" s="475"/>
      <c r="I42" s="475"/>
      <c r="J42" s="475"/>
    </row>
    <row r="43" spans="1:10" ht="5.0999999999999996" customHeight="1">
      <c r="A43" s="475"/>
      <c r="B43" s="475"/>
      <c r="C43" s="475"/>
      <c r="D43" s="475"/>
      <c r="E43" s="475"/>
      <c r="F43" s="475"/>
      <c r="G43" s="475"/>
      <c r="H43" s="475"/>
      <c r="I43" s="475"/>
      <c r="J43" s="475"/>
    </row>
    <row r="44" spans="1:10" ht="5.0999999999999996" customHeight="1">
      <c r="A44" s="475"/>
      <c r="B44" s="475"/>
      <c r="C44" s="475"/>
      <c r="D44" s="475"/>
      <c r="E44" s="475"/>
      <c r="F44" s="475"/>
      <c r="G44" s="475"/>
      <c r="H44" s="475"/>
      <c r="I44" s="475"/>
      <c r="J44" s="475"/>
    </row>
    <row r="45" spans="1:10" ht="5.0999999999999996" customHeight="1">
      <c r="A45" s="475"/>
      <c r="B45" s="475"/>
      <c r="C45" s="475"/>
      <c r="D45" s="475"/>
      <c r="E45" s="475"/>
      <c r="F45" s="475"/>
      <c r="G45" s="475"/>
      <c r="H45" s="475"/>
      <c r="I45" s="475"/>
      <c r="J45" s="475"/>
    </row>
    <row r="46" spans="1:10" ht="5.0999999999999996" customHeight="1">
      <c r="A46" s="475"/>
      <c r="B46" s="475"/>
      <c r="C46" s="475"/>
      <c r="D46" s="475"/>
      <c r="E46" s="475"/>
      <c r="F46" s="475"/>
      <c r="G46" s="475"/>
      <c r="H46" s="475"/>
      <c r="I46" s="475"/>
      <c r="J46" s="475"/>
    </row>
    <row r="47" spans="1:10">
      <c r="A47" s="504"/>
      <c r="B47" s="504"/>
      <c r="C47" s="504"/>
      <c r="D47" s="504"/>
      <c r="E47" s="504"/>
      <c r="F47" s="504"/>
      <c r="G47" s="504"/>
      <c r="H47" s="504"/>
      <c r="I47" s="504"/>
      <c r="J47" s="504"/>
    </row>
    <row r="48" spans="1:10" s="907" customFormat="1" ht="18.75" customHeight="1"/>
    <row r="49" spans="1:10" s="907" customFormat="1" ht="12" customHeight="1">
      <c r="A49" s="912" t="s">
        <v>1499</v>
      </c>
      <c r="B49" s="912"/>
      <c r="C49" s="912"/>
      <c r="D49" s="912"/>
      <c r="E49" s="912"/>
      <c r="F49" s="912"/>
      <c r="G49" s="912"/>
      <c r="H49" s="912"/>
      <c r="I49" s="912"/>
      <c r="J49" s="912"/>
    </row>
    <row r="50" spans="1:10" s="907" customFormat="1" ht="18.75" customHeight="1">
      <c r="A50" s="912" t="s">
        <v>1500</v>
      </c>
      <c r="B50" s="912"/>
      <c r="C50" s="912"/>
      <c r="D50" s="912"/>
      <c r="E50" s="912"/>
      <c r="F50" s="912"/>
      <c r="G50" s="912"/>
      <c r="H50" s="912"/>
      <c r="I50" s="912"/>
      <c r="J50" s="912"/>
    </row>
    <row r="51" spans="1:10" s="907" customFormat="1" ht="18.75" customHeight="1">
      <c r="A51" s="912" t="s">
        <v>1501</v>
      </c>
      <c r="B51" s="912"/>
      <c r="C51" s="912"/>
      <c r="D51" s="912"/>
      <c r="E51" s="912"/>
      <c r="F51" s="912"/>
      <c r="G51" s="912"/>
      <c r="H51" s="912"/>
      <c r="I51" s="912"/>
      <c r="J51" s="912"/>
    </row>
    <row r="52" spans="1:10" s="907" customFormat="1" ht="22.5" customHeight="1">
      <c r="A52" s="912"/>
      <c r="B52" s="912"/>
      <c r="C52" s="912"/>
      <c r="D52" s="912"/>
      <c r="E52" s="912"/>
      <c r="F52" s="912"/>
      <c r="G52" s="912"/>
      <c r="H52" s="912"/>
      <c r="I52" s="912"/>
      <c r="J52" s="912"/>
    </row>
    <row r="53" spans="1:10" s="907" customFormat="1">
      <c r="A53" s="912" t="s">
        <v>1502</v>
      </c>
      <c r="B53" s="912"/>
      <c r="C53" s="912"/>
      <c r="D53" s="912"/>
      <c r="E53" s="912"/>
      <c r="F53" s="912"/>
      <c r="G53" s="912"/>
      <c r="H53" s="912"/>
      <c r="I53" s="912"/>
      <c r="J53" s="912"/>
    </row>
    <row r="54" spans="1:10" s="907" customFormat="1" ht="15.75" customHeight="1">
      <c r="A54" s="2843" t="s">
        <v>1503</v>
      </c>
      <c r="B54" s="2843"/>
      <c r="C54" s="2843"/>
      <c r="D54" s="2843"/>
      <c r="E54" s="2843"/>
      <c r="F54" s="2843"/>
      <c r="G54" s="2843"/>
      <c r="H54" s="2843"/>
      <c r="I54" s="2843"/>
      <c r="J54" s="2843"/>
    </row>
    <row r="55" spans="1:10" s="907" customFormat="1" ht="15.75" customHeight="1">
      <c r="A55" s="2843"/>
      <c r="B55" s="2843"/>
      <c r="C55" s="2843"/>
      <c r="D55" s="2843"/>
      <c r="E55" s="2843"/>
      <c r="F55" s="2843"/>
      <c r="G55" s="2843"/>
      <c r="H55" s="2843"/>
      <c r="I55" s="2843"/>
      <c r="J55" s="2843"/>
    </row>
    <row r="56" spans="1:10" s="907" customFormat="1" ht="15.75" customHeight="1">
      <c r="A56" s="2843"/>
      <c r="B56" s="2843"/>
      <c r="C56" s="2843"/>
      <c r="D56" s="2843"/>
      <c r="E56" s="2843"/>
      <c r="F56" s="2843"/>
      <c r="G56" s="2843"/>
      <c r="H56" s="2843"/>
      <c r="I56" s="2843"/>
      <c r="J56" s="2843"/>
    </row>
    <row r="57" spans="1:10" s="907" customFormat="1" ht="15.75" customHeight="1">
      <c r="A57" s="2843"/>
      <c r="B57" s="2843"/>
      <c r="C57" s="2843"/>
      <c r="D57" s="2843"/>
      <c r="E57" s="2843"/>
      <c r="F57" s="2843"/>
      <c r="G57" s="2843"/>
      <c r="H57" s="2843"/>
      <c r="I57" s="2843"/>
      <c r="J57" s="2843"/>
    </row>
    <row r="58" spans="1:10">
      <c r="A58" s="475"/>
      <c r="B58" s="475"/>
      <c r="C58" s="475"/>
      <c r="D58" s="475"/>
      <c r="E58" s="475"/>
      <c r="F58" s="475"/>
      <c r="G58" s="475"/>
      <c r="H58" s="475"/>
      <c r="I58" s="475"/>
      <c r="J58" s="475"/>
    </row>
    <row r="63" spans="1:10" ht="18" customHeight="1"/>
  </sheetData>
  <mergeCells count="13">
    <mergeCell ref="A54:J57"/>
    <mergeCell ref="D38:H38"/>
    <mergeCell ref="D41:F41"/>
    <mergeCell ref="D30:I31"/>
    <mergeCell ref="E33:G33"/>
    <mergeCell ref="E35:G35"/>
    <mergeCell ref="H4:J4"/>
    <mergeCell ref="B7:D7"/>
    <mergeCell ref="D24:F24"/>
    <mergeCell ref="D29:I29"/>
    <mergeCell ref="G10:J10"/>
    <mergeCell ref="G11:J11"/>
    <mergeCell ref="G12:I12"/>
  </mergeCells>
  <phoneticPr fontId="9"/>
  <hyperlinks>
    <hyperlink ref="L3" location="工事関係書類一覧表!A1" display="一覧表へ戻る" xr:uid="{1F8D8C59-589B-4B49-8696-3368120E1177}"/>
    <hyperlink ref="L3" location="工事関係書類一覧表!F55" display="一覧表へ戻る" xr:uid="{8E8AC001-12FE-4BE1-9EA5-87987AD4B545}"/>
    <hyperlink ref="L4" location="入力表!C19" display="入力表へ戻る" xr:uid="{E29245AC-4E68-4BE0-AF60-AE5F75CC3F98}"/>
    <hyperlink ref="L4" location="入力表!D40" display="入力表へ戻る" xr:uid="{FD1633FD-EF40-4BEB-8CBB-4A7AA0D59245}"/>
    <hyperlink ref="L3" location="工事関係書類一覧表!F58" display="一覧表へ戻る" xr:uid="{18EF1119-5C95-4367-AE01-197E42E9C6D9}"/>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1"/>
  <dimension ref="A1:BA35"/>
  <sheetViews>
    <sheetView showGridLines="0" view="pageBreakPreview" zoomScaleNormal="100" zoomScaleSheetLayoutView="100" workbookViewId="0">
      <selection activeCell="T2" sqref="T2:X2"/>
    </sheetView>
  </sheetViews>
  <sheetFormatPr defaultColWidth="2.625" defaultRowHeight="13.5"/>
  <cols>
    <col min="1" max="3" width="2.625" style="257" customWidth="1"/>
    <col min="4" max="6" width="5" style="257" customWidth="1"/>
    <col min="7" max="9" width="4.375" style="257" customWidth="1"/>
    <col min="10" max="12" width="5" style="258" customWidth="1"/>
    <col min="13" max="13" width="4.375" style="258" customWidth="1"/>
    <col min="14" max="14" width="4.375" style="259" customWidth="1"/>
    <col min="15" max="15" width="13.75" style="257" customWidth="1"/>
    <col min="16" max="16" width="13.125" style="257" customWidth="1"/>
    <col min="17" max="17" width="9.625" style="257" customWidth="1"/>
    <col min="18" max="16384" width="2.625" style="257"/>
  </cols>
  <sheetData>
    <row r="1" spans="1:53" ht="15" customHeight="1">
      <c r="A1" s="1477" t="s">
        <v>1504</v>
      </c>
      <c r="B1" s="1477"/>
      <c r="C1" s="1477"/>
      <c r="D1" s="1477"/>
    </row>
    <row r="2" spans="1:53" ht="15" customHeight="1">
      <c r="O2" s="2847" t="str">
        <f>IF(入力表!D41="","令和　　年　　月　　日",入力表!D41)</f>
        <v>令和　　年　　月　　日</v>
      </c>
      <c r="P2" s="2847"/>
      <c r="Q2" s="2847"/>
      <c r="T2" s="1382" t="s">
        <v>385</v>
      </c>
      <c r="U2" s="1382"/>
      <c r="V2" s="1382"/>
      <c r="W2" s="1382"/>
      <c r="X2" s="1382"/>
    </row>
    <row r="3" spans="1:53" ht="15" customHeight="1">
      <c r="O3" s="260"/>
      <c r="P3" s="260"/>
      <c r="Q3" s="260"/>
      <c r="T3" s="2688" t="s">
        <v>606</v>
      </c>
      <c r="U3" s="2688"/>
      <c r="V3" s="2688"/>
      <c r="W3" s="2688"/>
      <c r="X3" s="2688"/>
    </row>
    <row r="4" spans="1:53" ht="10.5" customHeight="1">
      <c r="A4" s="2848" t="s">
        <v>1505</v>
      </c>
      <c r="B4" s="2848"/>
      <c r="C4" s="2848"/>
      <c r="D4" s="2848"/>
      <c r="E4" s="2848"/>
      <c r="F4" s="2848"/>
      <c r="G4" s="2848"/>
      <c r="H4" s="2848"/>
      <c r="I4" s="2848"/>
      <c r="J4" s="2848"/>
      <c r="K4" s="2848"/>
      <c r="L4" s="2848"/>
      <c r="M4" s="2848"/>
      <c r="N4" s="2848"/>
      <c r="O4" s="2848"/>
      <c r="P4" s="2848"/>
      <c r="Q4" s="2848"/>
    </row>
    <row r="5" spans="1:53" ht="10.5" customHeight="1">
      <c r="A5" s="2848"/>
      <c r="B5" s="2848"/>
      <c r="C5" s="2848"/>
      <c r="D5" s="2848"/>
      <c r="E5" s="2848"/>
      <c r="F5" s="2848"/>
      <c r="G5" s="2848"/>
      <c r="H5" s="2848"/>
      <c r="I5" s="2848"/>
      <c r="J5" s="2848"/>
      <c r="K5" s="2848"/>
      <c r="L5" s="2848"/>
      <c r="M5" s="2848"/>
      <c r="N5" s="2848"/>
      <c r="O5" s="2848"/>
      <c r="P5" s="2848"/>
      <c r="Q5" s="2848"/>
    </row>
    <row r="6" spans="1:53" ht="10.5" customHeight="1">
      <c r="A6" s="2848"/>
      <c r="B6" s="2848"/>
      <c r="C6" s="2848"/>
      <c r="D6" s="2848"/>
      <c r="E6" s="2848"/>
      <c r="F6" s="2848"/>
      <c r="G6" s="2848"/>
      <c r="H6" s="2848"/>
      <c r="I6" s="2848"/>
      <c r="J6" s="2848"/>
      <c r="K6" s="2848"/>
      <c r="L6" s="2848"/>
      <c r="M6" s="2848"/>
      <c r="N6" s="2848"/>
      <c r="O6" s="2848"/>
      <c r="P6" s="2848"/>
      <c r="Q6" s="2848"/>
    </row>
    <row r="7" spans="1:53" ht="18" customHeight="1">
      <c r="A7" s="2849" t="s">
        <v>753</v>
      </c>
      <c r="B7" s="2849"/>
      <c r="C7" s="2849"/>
      <c r="D7" s="2850" t="str">
        <f>IF(入力表!B2="","",入力表!B2)</f>
        <v/>
      </c>
      <c r="E7" s="2850"/>
      <c r="F7" s="2850"/>
      <c r="G7" s="2850"/>
      <c r="H7" s="2850"/>
      <c r="I7" s="2850"/>
      <c r="J7" s="2850"/>
      <c r="K7" s="2850"/>
      <c r="L7" s="2850"/>
      <c r="M7" s="2850"/>
      <c r="N7" s="2850"/>
      <c r="O7" s="261" t="s">
        <v>1506</v>
      </c>
      <c r="P7" s="2851" t="str">
        <f>G29</f>
        <v/>
      </c>
      <c r="Q7" s="2851"/>
      <c r="Y7" s="299"/>
      <c r="Z7" s="299"/>
    </row>
    <row r="8" spans="1:53" ht="18" customHeight="1">
      <c r="A8" s="2849" t="s">
        <v>1507</v>
      </c>
      <c r="B8" s="2849"/>
      <c r="C8" s="2849"/>
      <c r="D8" s="2852" t="str">
        <f>IF(入力表!B3="","",入力表!B3)</f>
        <v/>
      </c>
      <c r="E8" s="2852"/>
      <c r="F8" s="2852"/>
      <c r="G8" s="2852"/>
      <c r="H8" s="2852"/>
      <c r="I8" s="2852"/>
      <c r="J8" s="2852"/>
      <c r="K8" s="2852"/>
      <c r="L8" s="2852"/>
      <c r="M8" s="2852"/>
      <c r="N8" s="2852"/>
      <c r="O8" s="261" t="s">
        <v>1508</v>
      </c>
      <c r="P8" s="2851" t="str">
        <f>IF(入力表!B7="","",入力表!B7)</f>
        <v/>
      </c>
      <c r="Q8" s="2851"/>
    </row>
    <row r="9" spans="1:53" ht="18" customHeight="1">
      <c r="A9" s="2849" t="s">
        <v>756</v>
      </c>
      <c r="B9" s="2849"/>
      <c r="C9" s="2849"/>
      <c r="D9" s="2854" t="str">
        <f>IF(入力表!B6="","令和　　年　　月　　日",入力表!B6)</f>
        <v>令和　　年　　月　　日</v>
      </c>
      <c r="E9" s="2855"/>
      <c r="F9" s="2855"/>
      <c r="G9" s="2855"/>
      <c r="H9" s="2855"/>
      <c r="I9" s="338" t="s">
        <v>1446</v>
      </c>
      <c r="J9" s="2856" t="str">
        <f>IF(入力表!E6="","令和　　年　　月　　日",入力表!E6)</f>
        <v>令和　　年　　月　　日</v>
      </c>
      <c r="K9" s="2856"/>
      <c r="L9" s="2856"/>
      <c r="M9" s="2856"/>
      <c r="N9" s="2857"/>
      <c r="O9" s="261" t="s">
        <v>1509</v>
      </c>
      <c r="P9" s="2853" t="str">
        <f>IF(ISERROR(ROUNDDOWN(P8/P7,3))=TRUE,"",ROUNDDOWN(P8/P7,3))</f>
        <v/>
      </c>
      <c r="Q9" s="2853"/>
    </row>
    <row r="10" spans="1:53" ht="33" customHeight="1">
      <c r="A10" s="2858" t="s">
        <v>1510</v>
      </c>
      <c r="B10" s="2859"/>
      <c r="C10" s="2859"/>
      <c r="D10" s="2858" t="s">
        <v>1511</v>
      </c>
      <c r="E10" s="2859"/>
      <c r="F10" s="2860"/>
      <c r="G10" s="2861" t="s">
        <v>1512</v>
      </c>
      <c r="H10" s="2862"/>
      <c r="I10" s="2862"/>
      <c r="J10" s="2861" t="s">
        <v>1513</v>
      </c>
      <c r="K10" s="2862"/>
      <c r="L10" s="2863"/>
      <c r="M10" s="2864" t="s">
        <v>1514</v>
      </c>
      <c r="N10" s="2865"/>
      <c r="O10" s="262" t="s">
        <v>1515</v>
      </c>
      <c r="P10" s="262" t="s">
        <v>1516</v>
      </c>
      <c r="Q10" s="261" t="s">
        <v>1049</v>
      </c>
    </row>
    <row r="11" spans="1:53" ht="27" customHeight="1">
      <c r="A11" s="2877"/>
      <c r="B11" s="2878"/>
      <c r="C11" s="2878"/>
      <c r="D11" s="2877"/>
      <c r="E11" s="2878"/>
      <c r="F11" s="2879"/>
      <c r="G11" s="2880"/>
      <c r="H11" s="2881"/>
      <c r="I11" s="2881"/>
      <c r="J11" s="2874" t="str">
        <f>IF(G11="","",ROUNDDOWN(G11*$P$9,0))</f>
        <v/>
      </c>
      <c r="K11" s="2875"/>
      <c r="L11" s="2876"/>
      <c r="M11" s="2882" t="str">
        <f>IF(ISERROR(O11/J11),"",O11/J11)</f>
        <v/>
      </c>
      <c r="N11" s="2883"/>
      <c r="O11" s="263"/>
      <c r="P11" s="264"/>
      <c r="Q11" s="265"/>
      <c r="V11" s="266"/>
    </row>
    <row r="12" spans="1:53" ht="27" customHeight="1">
      <c r="A12" s="2867"/>
      <c r="B12" s="2868"/>
      <c r="C12" s="2868"/>
      <c r="D12" s="2884"/>
      <c r="E12" s="2885"/>
      <c r="F12" s="2886"/>
      <c r="G12" s="2872"/>
      <c r="H12" s="2873"/>
      <c r="I12" s="2873"/>
      <c r="J12" s="2874" t="str">
        <f>IF(G12="","",ROUNDDOWN(G12*$P$9,0))</f>
        <v/>
      </c>
      <c r="K12" s="2875"/>
      <c r="L12" s="2876"/>
      <c r="M12" s="2887" t="str">
        <f t="shared" ref="M12:M26" si="0">IF(ISERROR(O12/J12),"",O12/J12)</f>
        <v/>
      </c>
      <c r="N12" s="2888"/>
      <c r="O12" s="267"/>
      <c r="P12" s="268"/>
      <c r="Q12" s="268"/>
      <c r="V12" s="266"/>
    </row>
    <row r="13" spans="1:53" ht="27" customHeight="1">
      <c r="A13" s="2867"/>
      <c r="B13" s="2868"/>
      <c r="C13" s="2868"/>
      <c r="D13" s="2884"/>
      <c r="E13" s="2885"/>
      <c r="F13" s="2886"/>
      <c r="G13" s="2872"/>
      <c r="H13" s="2873"/>
      <c r="I13" s="2873"/>
      <c r="J13" s="2874" t="str">
        <f t="shared" ref="J13:J26" si="1">IF(G13="","",ROUNDDOWN(G13*$P$9,0))</f>
        <v/>
      </c>
      <c r="K13" s="2875"/>
      <c r="L13" s="2876"/>
      <c r="M13" s="2887" t="str">
        <f t="shared" si="0"/>
        <v/>
      </c>
      <c r="N13" s="2888"/>
      <c r="O13" s="267"/>
      <c r="P13" s="268"/>
      <c r="Q13" s="268"/>
      <c r="V13" s="2866"/>
      <c r="W13" s="2866"/>
      <c r="X13" s="2866"/>
      <c r="Y13" s="2866"/>
      <c r="Z13" s="2866"/>
      <c r="AA13" s="2866"/>
      <c r="AB13" s="2866"/>
      <c r="AC13" s="2866"/>
      <c r="AD13" s="2866"/>
      <c r="AE13" s="2866"/>
      <c r="AF13" s="2866"/>
      <c r="AG13" s="2866"/>
      <c r="AH13" s="2866"/>
      <c r="AI13" s="2866"/>
      <c r="AJ13" s="2866"/>
      <c r="AK13" s="2866"/>
      <c r="AL13" s="2866"/>
      <c r="AM13" s="2866"/>
      <c r="AN13" s="2866"/>
      <c r="AO13" s="2866"/>
      <c r="AP13" s="2866"/>
      <c r="AQ13" s="2866"/>
      <c r="AR13" s="2866"/>
      <c r="AS13" s="2866"/>
      <c r="AT13" s="2866"/>
      <c r="AU13" s="2866"/>
      <c r="AV13" s="2866"/>
      <c r="AW13" s="2866"/>
      <c r="AX13" s="2866"/>
      <c r="AY13" s="2866"/>
      <c r="AZ13" s="2866"/>
      <c r="BA13" s="2866"/>
    </row>
    <row r="14" spans="1:53" ht="27" customHeight="1">
      <c r="A14" s="2867"/>
      <c r="B14" s="2868"/>
      <c r="C14" s="2868"/>
      <c r="D14" s="2869"/>
      <c r="E14" s="2870"/>
      <c r="F14" s="2871"/>
      <c r="G14" s="2872"/>
      <c r="H14" s="2873"/>
      <c r="I14" s="2873"/>
      <c r="J14" s="2874" t="str">
        <f t="shared" si="1"/>
        <v/>
      </c>
      <c r="K14" s="2875"/>
      <c r="L14" s="2876"/>
      <c r="M14" s="2887" t="str">
        <f t="shared" si="0"/>
        <v/>
      </c>
      <c r="N14" s="2888"/>
      <c r="O14" s="267"/>
      <c r="P14" s="268"/>
      <c r="Q14" s="268"/>
      <c r="V14" s="2866"/>
      <c r="W14" s="2866"/>
      <c r="X14" s="2866"/>
      <c r="Y14" s="2866"/>
      <c r="Z14" s="2866"/>
      <c r="AA14" s="2866"/>
      <c r="AB14" s="2866"/>
      <c r="AC14" s="2866"/>
      <c r="AD14" s="2866"/>
      <c r="AE14" s="2866"/>
      <c r="AF14" s="2866"/>
      <c r="AG14" s="2866"/>
      <c r="AH14" s="2866"/>
      <c r="AI14" s="2866"/>
      <c r="AJ14" s="2866"/>
      <c r="AK14" s="2866"/>
      <c r="AL14" s="2866"/>
      <c r="AM14" s="2866"/>
      <c r="AN14" s="2866"/>
      <c r="AO14" s="2866"/>
      <c r="AP14" s="2866"/>
      <c r="AQ14" s="2866"/>
      <c r="AR14" s="2866"/>
      <c r="AS14" s="2866"/>
      <c r="AT14" s="2866"/>
      <c r="AU14" s="2866"/>
      <c r="AV14" s="2866"/>
      <c r="AW14" s="2866"/>
      <c r="AX14" s="2866"/>
      <c r="AY14" s="2866"/>
      <c r="AZ14" s="2866"/>
      <c r="BA14" s="2866"/>
    </row>
    <row r="15" spans="1:53" ht="27" customHeight="1">
      <c r="A15" s="2867"/>
      <c r="B15" s="2868"/>
      <c r="C15" s="2868"/>
      <c r="D15" s="2867"/>
      <c r="E15" s="2868"/>
      <c r="F15" s="2889"/>
      <c r="G15" s="2872"/>
      <c r="H15" s="2873"/>
      <c r="I15" s="2873"/>
      <c r="J15" s="2874" t="str">
        <f t="shared" si="1"/>
        <v/>
      </c>
      <c r="K15" s="2875"/>
      <c r="L15" s="2876"/>
      <c r="M15" s="2887" t="str">
        <f t="shared" si="0"/>
        <v/>
      </c>
      <c r="N15" s="2888"/>
      <c r="O15" s="267"/>
      <c r="P15" s="268"/>
      <c r="Q15" s="268"/>
      <c r="V15" s="269"/>
    </row>
    <row r="16" spans="1:53" ht="27" customHeight="1">
      <c r="A16" s="2867"/>
      <c r="B16" s="2868"/>
      <c r="C16" s="2868"/>
      <c r="D16" s="2867"/>
      <c r="E16" s="2868"/>
      <c r="F16" s="2889"/>
      <c r="G16" s="2872"/>
      <c r="H16" s="2873"/>
      <c r="I16" s="2873"/>
      <c r="J16" s="2874" t="str">
        <f t="shared" si="1"/>
        <v/>
      </c>
      <c r="K16" s="2875"/>
      <c r="L16" s="2876"/>
      <c r="M16" s="2887" t="str">
        <f t="shared" si="0"/>
        <v/>
      </c>
      <c r="N16" s="2888"/>
      <c r="O16" s="267"/>
      <c r="P16" s="268"/>
      <c r="Q16" s="268"/>
      <c r="V16" s="270"/>
    </row>
    <row r="17" spans="1:17" ht="27" customHeight="1">
      <c r="A17" s="2867"/>
      <c r="B17" s="2868"/>
      <c r="C17" s="2868"/>
      <c r="D17" s="2867"/>
      <c r="E17" s="2868"/>
      <c r="F17" s="2889"/>
      <c r="G17" s="2872"/>
      <c r="H17" s="2873"/>
      <c r="I17" s="2873"/>
      <c r="J17" s="2874" t="str">
        <f t="shared" ref="J17:J18" si="2">IF(G17="","",ROUNDDOWN(G17*$P$9,0))</f>
        <v/>
      </c>
      <c r="K17" s="2875"/>
      <c r="L17" s="2876"/>
      <c r="M17" s="2887" t="str">
        <f t="shared" si="0"/>
        <v/>
      </c>
      <c r="N17" s="2888"/>
      <c r="O17" s="267"/>
      <c r="P17" s="268"/>
      <c r="Q17" s="268"/>
    </row>
    <row r="18" spans="1:17" ht="27" customHeight="1">
      <c r="A18" s="2867"/>
      <c r="B18" s="2868"/>
      <c r="C18" s="2868"/>
      <c r="D18" s="2867"/>
      <c r="E18" s="2868"/>
      <c r="F18" s="2889"/>
      <c r="G18" s="2872"/>
      <c r="H18" s="2873"/>
      <c r="I18" s="2873"/>
      <c r="J18" s="2874" t="str">
        <f t="shared" si="2"/>
        <v/>
      </c>
      <c r="K18" s="2875"/>
      <c r="L18" s="2876"/>
      <c r="M18" s="2890" t="str">
        <f t="shared" si="0"/>
        <v/>
      </c>
      <c r="N18" s="2891"/>
      <c r="O18" s="267"/>
      <c r="P18" s="268"/>
      <c r="Q18" s="268"/>
    </row>
    <row r="19" spans="1:17" ht="27" customHeight="1">
      <c r="A19" s="2867"/>
      <c r="B19" s="2868"/>
      <c r="C19" s="2868"/>
      <c r="D19" s="2867"/>
      <c r="E19" s="2868"/>
      <c r="F19" s="2889"/>
      <c r="G19" s="2872"/>
      <c r="H19" s="2873"/>
      <c r="I19" s="2873"/>
      <c r="J19" s="2874" t="str">
        <f t="shared" si="1"/>
        <v/>
      </c>
      <c r="K19" s="2875"/>
      <c r="L19" s="2876"/>
      <c r="M19" s="2890" t="str">
        <f t="shared" si="0"/>
        <v/>
      </c>
      <c r="N19" s="2891"/>
      <c r="O19" s="267"/>
      <c r="P19" s="268"/>
      <c r="Q19" s="268"/>
    </row>
    <row r="20" spans="1:17" ht="27" customHeight="1">
      <c r="A20" s="2867"/>
      <c r="B20" s="2868"/>
      <c r="C20" s="2868"/>
      <c r="D20" s="2867"/>
      <c r="E20" s="2868"/>
      <c r="F20" s="2889"/>
      <c r="G20" s="2872"/>
      <c r="H20" s="2873"/>
      <c r="I20" s="2873"/>
      <c r="J20" s="2874" t="str">
        <f t="shared" si="1"/>
        <v/>
      </c>
      <c r="K20" s="2875"/>
      <c r="L20" s="2876"/>
      <c r="M20" s="2890" t="str">
        <f t="shared" si="0"/>
        <v/>
      </c>
      <c r="N20" s="2891"/>
      <c r="O20" s="267"/>
      <c r="P20" s="268"/>
      <c r="Q20" s="268"/>
    </row>
    <row r="21" spans="1:17" ht="27" customHeight="1">
      <c r="A21" s="2867"/>
      <c r="B21" s="2868"/>
      <c r="C21" s="2868"/>
      <c r="D21" s="2867"/>
      <c r="E21" s="2868"/>
      <c r="F21" s="2889"/>
      <c r="G21" s="2872"/>
      <c r="H21" s="2873"/>
      <c r="I21" s="2873"/>
      <c r="J21" s="2874" t="str">
        <f t="shared" si="1"/>
        <v/>
      </c>
      <c r="K21" s="2875"/>
      <c r="L21" s="2876"/>
      <c r="M21" s="2890" t="str">
        <f t="shared" si="0"/>
        <v/>
      </c>
      <c r="N21" s="2891"/>
      <c r="O21" s="267"/>
      <c r="P21" s="268"/>
      <c r="Q21" s="268"/>
    </row>
    <row r="22" spans="1:17" ht="27" customHeight="1">
      <c r="A22" s="2867"/>
      <c r="B22" s="2868"/>
      <c r="C22" s="2868"/>
      <c r="D22" s="2867"/>
      <c r="E22" s="2868"/>
      <c r="F22" s="2889"/>
      <c r="G22" s="2872"/>
      <c r="H22" s="2873"/>
      <c r="I22" s="2873"/>
      <c r="J22" s="2874" t="str">
        <f t="shared" si="1"/>
        <v/>
      </c>
      <c r="K22" s="2875"/>
      <c r="L22" s="2876"/>
      <c r="M22" s="2890" t="str">
        <f t="shared" si="0"/>
        <v/>
      </c>
      <c r="N22" s="2891"/>
      <c r="O22" s="267"/>
      <c r="P22" s="268"/>
      <c r="Q22" s="268"/>
    </row>
    <row r="23" spans="1:17" ht="27" customHeight="1">
      <c r="A23" s="2867"/>
      <c r="B23" s="2868"/>
      <c r="C23" s="2868"/>
      <c r="D23" s="2867"/>
      <c r="E23" s="2868"/>
      <c r="F23" s="2889"/>
      <c r="G23" s="2872"/>
      <c r="H23" s="2873"/>
      <c r="I23" s="2873"/>
      <c r="J23" s="2874" t="str">
        <f t="shared" si="1"/>
        <v/>
      </c>
      <c r="K23" s="2875"/>
      <c r="L23" s="2876"/>
      <c r="M23" s="2890" t="str">
        <f t="shared" si="0"/>
        <v/>
      </c>
      <c r="N23" s="2891"/>
      <c r="O23" s="267"/>
      <c r="P23" s="268"/>
      <c r="Q23" s="268"/>
    </row>
    <row r="24" spans="1:17" ht="27" customHeight="1">
      <c r="A24" s="2867"/>
      <c r="B24" s="2868"/>
      <c r="C24" s="2868"/>
      <c r="D24" s="2867"/>
      <c r="E24" s="2868"/>
      <c r="F24" s="2889"/>
      <c r="G24" s="2872"/>
      <c r="H24" s="2873"/>
      <c r="I24" s="2873"/>
      <c r="J24" s="2874" t="str">
        <f t="shared" si="1"/>
        <v/>
      </c>
      <c r="K24" s="2875"/>
      <c r="L24" s="2876"/>
      <c r="M24" s="2890" t="str">
        <f t="shared" si="0"/>
        <v/>
      </c>
      <c r="N24" s="2891"/>
      <c r="O24" s="267"/>
      <c r="P24" s="268"/>
      <c r="Q24" s="268"/>
    </row>
    <row r="25" spans="1:17" ht="27" customHeight="1">
      <c r="A25" s="2867"/>
      <c r="B25" s="2868"/>
      <c r="C25" s="2868"/>
      <c r="D25" s="2867"/>
      <c r="E25" s="2868"/>
      <c r="F25" s="2889"/>
      <c r="G25" s="2872"/>
      <c r="H25" s="2873"/>
      <c r="I25" s="2873"/>
      <c r="J25" s="2874" t="str">
        <f t="shared" si="1"/>
        <v/>
      </c>
      <c r="K25" s="2875"/>
      <c r="L25" s="2876"/>
      <c r="M25" s="2890" t="str">
        <f t="shared" si="0"/>
        <v/>
      </c>
      <c r="N25" s="2891"/>
      <c r="O25" s="267"/>
      <c r="P25" s="268"/>
      <c r="Q25" s="268"/>
    </row>
    <row r="26" spans="1:17" ht="27" customHeight="1">
      <c r="A26" s="2902"/>
      <c r="B26" s="1479"/>
      <c r="C26" s="1479"/>
      <c r="D26" s="2902"/>
      <c r="E26" s="1479"/>
      <c r="F26" s="2903"/>
      <c r="G26" s="2904"/>
      <c r="H26" s="2905"/>
      <c r="I26" s="2905"/>
      <c r="J26" s="2874" t="str">
        <f t="shared" si="1"/>
        <v/>
      </c>
      <c r="K26" s="2875"/>
      <c r="L26" s="2876"/>
      <c r="M26" s="2900" t="str">
        <f t="shared" si="0"/>
        <v/>
      </c>
      <c r="N26" s="2901"/>
      <c r="O26" s="267"/>
      <c r="P26" s="271"/>
      <c r="Q26" s="271"/>
    </row>
    <row r="27" spans="1:17" ht="27" customHeight="1">
      <c r="A27" s="2884" t="s">
        <v>1517</v>
      </c>
      <c r="B27" s="2885"/>
      <c r="C27" s="2885"/>
      <c r="D27" s="2885"/>
      <c r="E27" s="2885"/>
      <c r="F27" s="2886"/>
      <c r="G27" s="2906" t="str">
        <f>IF(SUM(G11:G26)=0,"",SUM(G11:G26))</f>
        <v/>
      </c>
      <c r="H27" s="2907"/>
      <c r="I27" s="2907"/>
      <c r="J27" s="2908">
        <f>SUM(J12:L26)</f>
        <v>0</v>
      </c>
      <c r="K27" s="2909"/>
      <c r="L27" s="2910"/>
      <c r="M27" s="2911"/>
      <c r="N27" s="2912"/>
      <c r="O27" s="272" t="str">
        <f>IF(SUM(O11:O26)=0,"",SUM(O11:O26))</f>
        <v/>
      </c>
      <c r="P27" s="273" t="str">
        <f>IF(ISERROR(ROUNDDOWN(O27/J27,3)=TRUE),"",ROUNDDOWN(O27/J27,3))</f>
        <v/>
      </c>
      <c r="Q27" s="274" t="str">
        <f>IF(ISERROR(IF(O27/J27&gt;0.5,"50％超","50％未満"))=TRUE,"",IF(O27/J27&gt;0.5,"50％超","50％未満"))</f>
        <v/>
      </c>
    </row>
    <row r="28" spans="1:17" ht="27" customHeight="1">
      <c r="A28" s="2884" t="s">
        <v>1518</v>
      </c>
      <c r="B28" s="2885"/>
      <c r="C28" s="2885"/>
      <c r="D28" s="2885"/>
      <c r="E28" s="2885"/>
      <c r="F28" s="2886"/>
      <c r="G28" s="2872"/>
      <c r="H28" s="2873"/>
      <c r="I28" s="2873"/>
      <c r="J28" s="2874" t="str">
        <f>IF(G27="","",ROUNDDOWN(G28*P9,0))</f>
        <v/>
      </c>
      <c r="K28" s="2875"/>
      <c r="L28" s="2876"/>
      <c r="M28" s="2890"/>
      <c r="N28" s="2891"/>
      <c r="O28" s="267" t="str">
        <f>IF(ISERROR(ROUNDDOWN(J28*P27,0)=TRUE),"",ROUNDDOWN(J28*P27,0))</f>
        <v/>
      </c>
      <c r="P28" s="275" t="str">
        <f>P27</f>
        <v/>
      </c>
      <c r="Q28" s="276"/>
    </row>
    <row r="29" spans="1:17" ht="27" customHeight="1">
      <c r="A29" s="2892" t="s">
        <v>1519</v>
      </c>
      <c r="B29" s="2893"/>
      <c r="C29" s="2893"/>
      <c r="D29" s="2893"/>
      <c r="E29" s="2893"/>
      <c r="F29" s="2894"/>
      <c r="G29" s="2895" t="str">
        <f>IF(SUM(G27,G28)=0,"",SUM(G27,G28))</f>
        <v/>
      </c>
      <c r="H29" s="2896"/>
      <c r="I29" s="2896"/>
      <c r="J29" s="2897">
        <f>SUM(J27:L28)</f>
        <v>0</v>
      </c>
      <c r="K29" s="2898"/>
      <c r="L29" s="2899"/>
      <c r="M29" s="2900"/>
      <c r="N29" s="2901"/>
      <c r="O29" s="277" t="str">
        <f>IF(SUM(O27:O28)=0,"",SUM(O27:O28))</f>
        <v/>
      </c>
      <c r="P29" s="278" t="str">
        <f>IF(ISERROR(ROUNDDOWN(O29/J29,3)=TRUE),"",ROUNDDOWN(O29/J29,3))</f>
        <v/>
      </c>
      <c r="Q29" s="279"/>
    </row>
    <row r="30" spans="1:17" ht="15" customHeight="1">
      <c r="A30" s="257" t="s">
        <v>1520</v>
      </c>
    </row>
    <row r="31" spans="1:17" ht="15" customHeight="1">
      <c r="A31" s="280" t="s">
        <v>1521</v>
      </c>
    </row>
    <row r="32" spans="1:17" ht="15" customHeight="1">
      <c r="A32" s="281" t="s">
        <v>1522</v>
      </c>
    </row>
    <row r="33" spans="1:1" ht="15" customHeight="1">
      <c r="A33" s="281" t="s">
        <v>1523</v>
      </c>
    </row>
    <row r="34" spans="1:1" ht="15" customHeight="1">
      <c r="A34" s="281" t="s">
        <v>1524</v>
      </c>
    </row>
    <row r="35" spans="1:1" ht="15" customHeight="1">
      <c r="A35" s="282" t="s">
        <v>1525</v>
      </c>
    </row>
  </sheetData>
  <mergeCells count="113">
    <mergeCell ref="T2:X2"/>
    <mergeCell ref="A1:D1"/>
    <mergeCell ref="T3:X3"/>
    <mergeCell ref="A28:F28"/>
    <mergeCell ref="G28:I28"/>
    <mergeCell ref="J28:L28"/>
    <mergeCell ref="M28:N28"/>
    <mergeCell ref="A29:F29"/>
    <mergeCell ref="G29:I29"/>
    <mergeCell ref="J29:L29"/>
    <mergeCell ref="M29:N29"/>
    <mergeCell ref="A26:C26"/>
    <mergeCell ref="D26:F26"/>
    <mergeCell ref="G26:I26"/>
    <mergeCell ref="J26:L26"/>
    <mergeCell ref="M26:N26"/>
    <mergeCell ref="A27:F27"/>
    <mergeCell ref="G27:I27"/>
    <mergeCell ref="J27:L27"/>
    <mergeCell ref="M27:N27"/>
    <mergeCell ref="A24:C24"/>
    <mergeCell ref="D24:F24"/>
    <mergeCell ref="G24:I24"/>
    <mergeCell ref="J24:L24"/>
    <mergeCell ref="M24:N24"/>
    <mergeCell ref="A25:C25"/>
    <mergeCell ref="D25:F25"/>
    <mergeCell ref="G25:I25"/>
    <mergeCell ref="J25:L25"/>
    <mergeCell ref="M25:N25"/>
    <mergeCell ref="A22:C22"/>
    <mergeCell ref="D22:F22"/>
    <mergeCell ref="G22:I22"/>
    <mergeCell ref="J22:L22"/>
    <mergeCell ref="M22:N22"/>
    <mergeCell ref="A23:C23"/>
    <mergeCell ref="D23:F23"/>
    <mergeCell ref="G23:I23"/>
    <mergeCell ref="J23:L23"/>
    <mergeCell ref="M23:N23"/>
    <mergeCell ref="A20:C20"/>
    <mergeCell ref="D20:F20"/>
    <mergeCell ref="G20:I20"/>
    <mergeCell ref="J20:L20"/>
    <mergeCell ref="M20:N20"/>
    <mergeCell ref="A21:C21"/>
    <mergeCell ref="D21:F21"/>
    <mergeCell ref="G21:I21"/>
    <mergeCell ref="J21:L21"/>
    <mergeCell ref="M21:N21"/>
    <mergeCell ref="A18:C18"/>
    <mergeCell ref="D18:F18"/>
    <mergeCell ref="G18:I18"/>
    <mergeCell ref="J18:L18"/>
    <mergeCell ref="M18:N18"/>
    <mergeCell ref="A19:C19"/>
    <mergeCell ref="D19:F19"/>
    <mergeCell ref="G19:I19"/>
    <mergeCell ref="J19:L19"/>
    <mergeCell ref="M19:N19"/>
    <mergeCell ref="A16:C16"/>
    <mergeCell ref="D16:F16"/>
    <mergeCell ref="G16:I16"/>
    <mergeCell ref="J16:L16"/>
    <mergeCell ref="M16:N16"/>
    <mergeCell ref="A17:C17"/>
    <mergeCell ref="D17:F17"/>
    <mergeCell ref="G17:I17"/>
    <mergeCell ref="J17:L17"/>
    <mergeCell ref="M17:N17"/>
    <mergeCell ref="A15:C15"/>
    <mergeCell ref="D15:F15"/>
    <mergeCell ref="G15:I15"/>
    <mergeCell ref="J15:L15"/>
    <mergeCell ref="M15:N15"/>
    <mergeCell ref="A13:C13"/>
    <mergeCell ref="D13:F13"/>
    <mergeCell ref="G13:I13"/>
    <mergeCell ref="J13:L13"/>
    <mergeCell ref="M13:N13"/>
    <mergeCell ref="A10:C10"/>
    <mergeCell ref="D10:F10"/>
    <mergeCell ref="G10:I10"/>
    <mergeCell ref="J10:L10"/>
    <mergeCell ref="M10:N10"/>
    <mergeCell ref="V13:BA14"/>
    <mergeCell ref="A14:C14"/>
    <mergeCell ref="D14:F14"/>
    <mergeCell ref="G14:I14"/>
    <mergeCell ref="J14:L14"/>
    <mergeCell ref="A11:C11"/>
    <mergeCell ref="D11:F11"/>
    <mergeCell ref="G11:I11"/>
    <mergeCell ref="J11:L11"/>
    <mergeCell ref="M11:N11"/>
    <mergeCell ref="A12:C12"/>
    <mergeCell ref="D12:F12"/>
    <mergeCell ref="G12:I12"/>
    <mergeCell ref="J12:L12"/>
    <mergeCell ref="M12:N12"/>
    <mergeCell ref="M14:N14"/>
    <mergeCell ref="O2:Q2"/>
    <mergeCell ref="A4:Q6"/>
    <mergeCell ref="A7:C7"/>
    <mergeCell ref="D7:N7"/>
    <mergeCell ref="P7:Q7"/>
    <mergeCell ref="A8:C8"/>
    <mergeCell ref="D8:N8"/>
    <mergeCell ref="P8:Q8"/>
    <mergeCell ref="A9:C9"/>
    <mergeCell ref="P9:Q9"/>
    <mergeCell ref="D9:H9"/>
    <mergeCell ref="J9:N9"/>
  </mergeCells>
  <phoneticPr fontId="9"/>
  <conditionalFormatting sqref="A11:I26 O11:O26">
    <cfRule type="cellIs" dxfId="78" priority="2" operator="equal">
      <formula>""</formula>
    </cfRule>
  </conditionalFormatting>
  <conditionalFormatting sqref="P7:Q7 D9:H9 J9:N9">
    <cfRule type="cellIs" dxfId="77" priority="3" operator="equal">
      <formula>""</formula>
    </cfRule>
  </conditionalFormatting>
  <conditionalFormatting sqref="G28:I28">
    <cfRule type="cellIs" dxfId="76" priority="1" operator="equal">
      <formula>""</formula>
    </cfRule>
  </conditionalFormatting>
  <hyperlinks>
    <hyperlink ref="T2" location="工事関係書類一覧表!A1" display="一覧表へ戻る" xr:uid="{00000000-0004-0000-3600-000000000000}"/>
    <hyperlink ref="T3" location="入力表!C19" display="入力表へ戻る" xr:uid="{00000000-0004-0000-3600-000001000000}"/>
    <hyperlink ref="T3:X3" location="入力表!D41" display="入力表へ戻る" xr:uid="{00000000-0004-0000-3600-000002000000}"/>
    <hyperlink ref="T2:X2" location="工事関係書類一覧表!F59" display="一覧表へ戻る" xr:uid="{EAED284D-1E41-4C0B-9710-B4CE2DD7DF96}"/>
  </hyperlinks>
  <printOptions horizontalCentered="1"/>
  <pageMargins left="0.59055118110236227" right="0.19685039370078741" top="0.78740157480314965" bottom="0.39370078740157483" header="0.31496062992125984" footer="0.31496062992125984"/>
  <pageSetup paperSize="9" orientation="portrait" blackAndWhite="1"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dimension ref="A1:AE27"/>
  <sheetViews>
    <sheetView showGridLines="0" view="pageBreakPreview" zoomScaleNormal="100" zoomScaleSheetLayoutView="100" workbookViewId="0">
      <selection activeCell="Y3" sqref="Y3:AB3"/>
    </sheetView>
  </sheetViews>
  <sheetFormatPr defaultColWidth="3.75" defaultRowHeight="13.5"/>
  <cols>
    <col min="1" max="16384" width="3.75" style="257"/>
  </cols>
  <sheetData>
    <row r="1" spans="1:31" ht="22.5" customHeight="1">
      <c r="A1" s="1477" t="s">
        <v>1526</v>
      </c>
      <c r="B1" s="1477"/>
      <c r="C1" s="1477"/>
      <c r="D1" s="1477"/>
    </row>
    <row r="3" spans="1:31" ht="33" customHeight="1">
      <c r="A3" s="2913" t="s">
        <v>1527</v>
      </c>
      <c r="B3" s="2913"/>
      <c r="C3" s="2913"/>
      <c r="D3" s="2913"/>
      <c r="E3" s="2913"/>
      <c r="F3" s="2913"/>
      <c r="G3" s="2913"/>
      <c r="H3" s="2913"/>
      <c r="I3" s="2913"/>
      <c r="J3" s="2913"/>
      <c r="K3" s="2913"/>
      <c r="L3" s="2913"/>
      <c r="M3" s="2913"/>
      <c r="N3" s="2913"/>
      <c r="O3" s="2913"/>
      <c r="P3" s="2913"/>
      <c r="Q3" s="2913"/>
      <c r="R3" s="2913"/>
      <c r="S3" s="2913"/>
      <c r="T3" s="2913"/>
      <c r="U3" s="2913"/>
      <c r="V3" s="2913"/>
      <c r="W3" s="2913"/>
      <c r="Y3" s="2688" t="s">
        <v>385</v>
      </c>
      <c r="Z3" s="2688"/>
      <c r="AA3" s="2688"/>
      <c r="AB3" s="2688"/>
      <c r="AC3" s="295"/>
    </row>
    <row r="4" spans="1:31" ht="37.5" customHeight="1">
      <c r="A4" s="2914" t="s">
        <v>753</v>
      </c>
      <c r="B4" s="2914"/>
      <c r="C4" s="2914"/>
      <c r="D4" s="2914"/>
      <c r="E4" s="2915" t="str">
        <f>IF(入力表!B2="","",入力表!B2)</f>
        <v/>
      </c>
      <c r="F4" s="2915"/>
      <c r="G4" s="2915"/>
      <c r="H4" s="2915"/>
      <c r="I4" s="2915"/>
      <c r="J4" s="2915"/>
      <c r="K4" s="2915"/>
      <c r="L4" s="2915"/>
      <c r="M4" s="2915"/>
      <c r="N4" s="2915"/>
      <c r="O4" s="2915"/>
      <c r="P4" s="2915"/>
      <c r="Q4" s="2915"/>
      <c r="R4" s="2915"/>
      <c r="S4" s="2915"/>
      <c r="T4" s="2915"/>
      <c r="U4" s="2915"/>
      <c r="V4" s="2915"/>
      <c r="W4" s="2915"/>
      <c r="Y4" s="1382"/>
      <c r="Z4" s="1382"/>
      <c r="AA4" s="1382"/>
      <c r="AB4" s="1382"/>
      <c r="AC4" s="299"/>
      <c r="AD4" s="299"/>
      <c r="AE4" s="299"/>
    </row>
    <row r="5" spans="1:31" ht="37.5" customHeight="1">
      <c r="A5" s="2919" t="s">
        <v>1507</v>
      </c>
      <c r="B5" s="2919"/>
      <c r="C5" s="2919"/>
      <c r="D5" s="2919"/>
      <c r="E5" s="2921" t="str">
        <f>IF(入力表!B3="","",入力表!B3)</f>
        <v/>
      </c>
      <c r="F5" s="2921"/>
      <c r="G5" s="2921"/>
      <c r="H5" s="2921"/>
      <c r="I5" s="2921"/>
      <c r="J5" s="2921"/>
      <c r="K5" s="2921"/>
      <c r="L5" s="2921"/>
      <c r="M5" s="2921"/>
      <c r="N5" s="2921"/>
      <c r="O5" s="2921"/>
      <c r="P5" s="2921"/>
      <c r="Q5" s="2921"/>
      <c r="R5" s="2921"/>
      <c r="S5" s="2921"/>
      <c r="T5" s="2921"/>
      <c r="U5" s="2921"/>
      <c r="V5" s="2921"/>
      <c r="W5" s="2921"/>
    </row>
    <row r="6" spans="1:31" ht="37.5" customHeight="1">
      <c r="A6" s="2919" t="s">
        <v>755</v>
      </c>
      <c r="B6" s="2919"/>
      <c r="C6" s="2919"/>
      <c r="D6" s="2919"/>
      <c r="E6" s="2921" t="str">
        <f>IF(入力表!B4="","",入力表!B4)</f>
        <v/>
      </c>
      <c r="F6" s="2921"/>
      <c r="G6" s="2921"/>
      <c r="H6" s="2921"/>
      <c r="I6" s="2921"/>
      <c r="J6" s="2921"/>
      <c r="K6" s="2921"/>
      <c r="L6" s="2921"/>
      <c r="M6" s="2921"/>
      <c r="N6" s="2921"/>
      <c r="O6" s="2921"/>
      <c r="P6" s="2921"/>
      <c r="Q6" s="2921"/>
      <c r="R6" s="2921"/>
      <c r="S6" s="2921"/>
      <c r="T6" s="2921"/>
      <c r="U6" s="2921"/>
      <c r="V6" s="2921"/>
      <c r="W6" s="2921"/>
    </row>
    <row r="7" spans="1:31" ht="37.5" customHeight="1">
      <c r="A7" s="2919" t="s">
        <v>756</v>
      </c>
      <c r="B7" s="2919"/>
      <c r="C7" s="2919"/>
      <c r="D7" s="2919"/>
      <c r="E7" s="2918" t="str">
        <f>IF(入力表!B6="","令和　　年　　月　　日",入力表!B6)</f>
        <v>令和　　年　　月　　日</v>
      </c>
      <c r="F7" s="2918"/>
      <c r="G7" s="2918"/>
      <c r="H7" s="2918"/>
      <c r="I7" s="2918"/>
      <c r="J7" s="2918"/>
      <c r="K7" s="2918"/>
      <c r="L7" s="2918"/>
      <c r="M7" s="2928"/>
      <c r="N7" s="283" t="s">
        <v>1528</v>
      </c>
      <c r="O7" s="2917" t="str">
        <f>IF(入力表!E6="","令和　　年　　月　　日",入力表!E6)</f>
        <v>令和　　年　　月　　日</v>
      </c>
      <c r="P7" s="2918"/>
      <c r="Q7" s="2918"/>
      <c r="R7" s="2918"/>
      <c r="S7" s="2918"/>
      <c r="T7" s="2918"/>
      <c r="U7" s="2918"/>
      <c r="V7" s="2918"/>
      <c r="W7" s="2918"/>
    </row>
    <row r="8" spans="1:31" ht="37.5" customHeight="1">
      <c r="A8" s="2919" t="s">
        <v>1247</v>
      </c>
      <c r="B8" s="2919"/>
      <c r="C8" s="2919"/>
      <c r="D8" s="2919"/>
      <c r="E8" s="2920" t="str">
        <f>IF(入力表!B7="","",入力表!B7)</f>
        <v/>
      </c>
      <c r="F8" s="2920"/>
      <c r="G8" s="2920"/>
      <c r="H8" s="2920"/>
      <c r="I8" s="2920"/>
      <c r="J8" s="2920"/>
      <c r="K8" s="2920"/>
      <c r="L8" s="2920"/>
      <c r="M8" s="2920"/>
      <c r="N8" s="2920"/>
      <c r="O8" s="2920"/>
      <c r="P8" s="2920"/>
      <c r="Q8" s="2920"/>
      <c r="R8" s="2920"/>
      <c r="S8" s="2920"/>
      <c r="T8" s="2920"/>
      <c r="U8" s="2920"/>
      <c r="V8" s="2920"/>
      <c r="W8" s="2920"/>
    </row>
    <row r="9" spans="1:31" ht="37.5" customHeight="1">
      <c r="A9" s="2919" t="s">
        <v>1243</v>
      </c>
      <c r="B9" s="2919"/>
      <c r="C9" s="2919"/>
      <c r="D9" s="2919"/>
      <c r="E9" s="2921" t="str">
        <f>IF(入力表!B12="","",入力表!B12)</f>
        <v/>
      </c>
      <c r="F9" s="2921"/>
      <c r="G9" s="2921"/>
      <c r="H9" s="2921"/>
      <c r="I9" s="2921"/>
      <c r="J9" s="2921"/>
      <c r="K9" s="2921"/>
      <c r="L9" s="2921"/>
      <c r="M9" s="2921"/>
      <c r="N9" s="2921"/>
      <c r="O9" s="2921"/>
      <c r="P9" s="2921"/>
      <c r="Q9" s="2921"/>
      <c r="R9" s="2921"/>
      <c r="S9" s="2921"/>
      <c r="T9" s="2921"/>
      <c r="U9" s="2921"/>
      <c r="V9" s="2921"/>
      <c r="W9" s="2921"/>
    </row>
    <row r="10" spans="1:31" ht="22.5" customHeight="1">
      <c r="A10" s="2919" t="s">
        <v>1529</v>
      </c>
      <c r="B10" s="2919"/>
      <c r="C10" s="2919"/>
      <c r="D10" s="2919"/>
      <c r="E10" s="2926"/>
      <c r="F10" s="2926"/>
      <c r="G10" s="2926"/>
      <c r="H10" s="2926"/>
      <c r="I10" s="2926"/>
      <c r="J10" s="2926"/>
      <c r="K10" s="2926"/>
      <c r="L10" s="2926"/>
      <c r="M10" s="2926"/>
      <c r="N10" s="2926"/>
      <c r="O10" s="2926"/>
      <c r="P10" s="2926"/>
      <c r="Q10" s="2926"/>
      <c r="R10" s="2926"/>
      <c r="S10" s="2926"/>
      <c r="T10" s="2926"/>
      <c r="U10" s="2926"/>
      <c r="V10" s="2926"/>
      <c r="W10" s="2926"/>
    </row>
    <row r="11" spans="1:31" ht="22.5" customHeight="1">
      <c r="A11" s="2919"/>
      <c r="B11" s="2919"/>
      <c r="C11" s="2919"/>
      <c r="D11" s="2919"/>
      <c r="E11" s="2926"/>
      <c r="F11" s="2926"/>
      <c r="G11" s="2926"/>
      <c r="H11" s="2926"/>
      <c r="I11" s="2926"/>
      <c r="J11" s="2926"/>
      <c r="K11" s="2926"/>
      <c r="L11" s="2926"/>
      <c r="M11" s="2926"/>
      <c r="N11" s="2926"/>
      <c r="O11" s="2926"/>
      <c r="P11" s="2926"/>
      <c r="Q11" s="2926"/>
      <c r="R11" s="2926"/>
      <c r="S11" s="2926"/>
      <c r="T11" s="2926"/>
      <c r="U11" s="2926"/>
      <c r="V11" s="2926"/>
      <c r="W11" s="2926"/>
    </row>
    <row r="12" spans="1:31" ht="22.5" customHeight="1">
      <c r="A12" s="2925"/>
      <c r="B12" s="2925"/>
      <c r="C12" s="2925"/>
      <c r="D12" s="2925"/>
      <c r="E12" s="2927"/>
      <c r="F12" s="2927"/>
      <c r="G12" s="2927"/>
      <c r="H12" s="2927"/>
      <c r="I12" s="2927"/>
      <c r="J12" s="2927"/>
      <c r="K12" s="2927"/>
      <c r="L12" s="2927"/>
      <c r="M12" s="2927"/>
      <c r="N12" s="2927"/>
      <c r="O12" s="2927"/>
      <c r="P12" s="2927"/>
      <c r="Q12" s="2927"/>
      <c r="R12" s="2927"/>
      <c r="S12" s="2927"/>
      <c r="T12" s="2927"/>
      <c r="U12" s="2927"/>
      <c r="V12" s="2927"/>
      <c r="W12" s="2927"/>
    </row>
    <row r="13" spans="1:31" ht="22.5" customHeight="1">
      <c r="A13" s="284"/>
      <c r="B13" s="285"/>
      <c r="C13" s="285"/>
      <c r="D13" s="285"/>
      <c r="E13" s="285"/>
      <c r="F13" s="285"/>
      <c r="G13" s="285"/>
      <c r="H13" s="285"/>
      <c r="I13" s="285"/>
      <c r="J13" s="285"/>
      <c r="K13" s="285"/>
      <c r="L13" s="285"/>
      <c r="M13" s="285"/>
      <c r="N13" s="285"/>
      <c r="O13" s="285"/>
      <c r="P13" s="285"/>
      <c r="Q13" s="285"/>
      <c r="R13" s="285"/>
      <c r="S13" s="285"/>
      <c r="T13" s="285"/>
      <c r="U13" s="285"/>
      <c r="V13" s="285"/>
      <c r="W13" s="286"/>
    </row>
    <row r="14" spans="1:31" ht="22.5" customHeight="1">
      <c r="A14" s="287"/>
      <c r="W14" s="288"/>
    </row>
    <row r="15" spans="1:31" ht="22.5" customHeight="1">
      <c r="A15" s="2922" t="s">
        <v>1530</v>
      </c>
      <c r="B15" s="2923"/>
      <c r="C15" s="2923"/>
      <c r="D15" s="2923"/>
      <c r="E15" s="2923"/>
      <c r="F15" s="2923"/>
      <c r="G15" s="2923"/>
      <c r="H15" s="2923"/>
      <c r="I15" s="2923"/>
      <c r="J15" s="2923"/>
      <c r="K15" s="2923"/>
      <c r="L15" s="2923"/>
      <c r="M15" s="2923"/>
      <c r="N15" s="2923"/>
      <c r="O15" s="2923"/>
      <c r="P15" s="2923"/>
      <c r="Q15" s="2923"/>
      <c r="R15" s="2923"/>
      <c r="S15" s="2923"/>
      <c r="T15" s="2923"/>
      <c r="U15" s="2923"/>
      <c r="V15" s="2923"/>
      <c r="W15" s="2924"/>
    </row>
    <row r="16" spans="1:31" ht="22.5" customHeight="1">
      <c r="A16" s="287"/>
      <c r="W16" s="288"/>
    </row>
    <row r="17" spans="1:23" ht="22.5" customHeight="1">
      <c r="A17" s="287"/>
      <c r="W17" s="288"/>
    </row>
    <row r="18" spans="1:23" ht="22.5" customHeight="1">
      <c r="A18" s="287"/>
      <c r="W18" s="288"/>
    </row>
    <row r="19" spans="1:23" ht="22.5" customHeight="1">
      <c r="A19" s="287"/>
      <c r="W19" s="288"/>
    </row>
    <row r="20" spans="1:23" ht="22.5" customHeight="1">
      <c r="A20" s="287"/>
      <c r="W20" s="288"/>
    </row>
    <row r="21" spans="1:23" ht="22.5" customHeight="1">
      <c r="A21" s="287"/>
      <c r="E21" s="2916" t="s">
        <v>1348</v>
      </c>
      <c r="F21" s="2916"/>
      <c r="G21" s="2916"/>
      <c r="H21" s="2916"/>
      <c r="I21" s="2916"/>
      <c r="J21" s="2916"/>
      <c r="K21" s="2916"/>
      <c r="L21" s="2916"/>
      <c r="W21" s="288"/>
    </row>
    <row r="22" spans="1:23" ht="22.5" customHeight="1">
      <c r="A22" s="287"/>
      <c r="W22" s="288"/>
    </row>
    <row r="23" spans="1:23" ht="22.5" customHeight="1">
      <c r="A23" s="287"/>
      <c r="W23" s="288"/>
    </row>
    <row r="24" spans="1:23" ht="14.25">
      <c r="A24" s="287"/>
      <c r="I24" s="289" t="s">
        <v>1531</v>
      </c>
      <c r="R24" s="257" t="s">
        <v>1532</v>
      </c>
      <c r="W24" s="288"/>
    </row>
    <row r="25" spans="1:23" ht="22.5" customHeight="1">
      <c r="A25" s="287"/>
      <c r="W25" s="288"/>
    </row>
    <row r="26" spans="1:23" ht="22.5" customHeight="1">
      <c r="A26" s="287"/>
      <c r="W26" s="288"/>
    </row>
    <row r="27" spans="1:23" ht="22.5" customHeight="1">
      <c r="A27" s="290"/>
      <c r="B27" s="291"/>
      <c r="C27" s="291"/>
      <c r="D27" s="291"/>
      <c r="E27" s="291"/>
      <c r="F27" s="291"/>
      <c r="G27" s="291"/>
      <c r="H27" s="291"/>
      <c r="I27" s="291"/>
      <c r="J27" s="291"/>
      <c r="K27" s="291"/>
      <c r="L27" s="291"/>
      <c r="M27" s="291"/>
      <c r="N27" s="291"/>
      <c r="O27" s="291"/>
      <c r="P27" s="291"/>
      <c r="Q27" s="291"/>
      <c r="R27" s="291"/>
      <c r="S27" s="291"/>
      <c r="T27" s="291"/>
      <c r="U27" s="291"/>
      <c r="V27" s="291"/>
      <c r="W27" s="292"/>
    </row>
  </sheetData>
  <mergeCells count="21">
    <mergeCell ref="E21:L21"/>
    <mergeCell ref="O7:W7"/>
    <mergeCell ref="A8:D8"/>
    <mergeCell ref="E8:W8"/>
    <mergeCell ref="Y3:AB3"/>
    <mergeCell ref="A5:D5"/>
    <mergeCell ref="E5:W5"/>
    <mergeCell ref="A9:D9"/>
    <mergeCell ref="E9:W9"/>
    <mergeCell ref="A6:D6"/>
    <mergeCell ref="E6:W6"/>
    <mergeCell ref="A15:W15"/>
    <mergeCell ref="A10:D12"/>
    <mergeCell ref="E10:W12"/>
    <mergeCell ref="A7:D7"/>
    <mergeCell ref="E7:M7"/>
    <mergeCell ref="A1:D1"/>
    <mergeCell ref="Y4:AB4"/>
    <mergeCell ref="A3:W3"/>
    <mergeCell ref="A4:D4"/>
    <mergeCell ref="E4:W4"/>
  </mergeCells>
  <phoneticPr fontId="9"/>
  <conditionalFormatting sqref="E7:M7 O7:W7">
    <cfRule type="cellIs" dxfId="75" priority="1" operator="equal">
      <formula>""</formula>
    </cfRule>
  </conditionalFormatting>
  <hyperlinks>
    <hyperlink ref="Y3" location="工事関係書類一覧表!A1" display="一覧表へ戻る" xr:uid="{00000000-0004-0000-3700-000000000000}"/>
    <hyperlink ref="Y3:AB3" location="工事関係書類一覧表!F60" display="一覧表へ戻る" xr:uid="{00000000-0004-0000-3700-000001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EE83-8F8D-4237-9B29-189F30AE7AB9}">
  <sheetPr codeName="kumamotoken5_2">
    <tabColor rgb="FF92D050"/>
    <pageSetUpPr fitToPage="1"/>
  </sheetPr>
  <dimension ref="A1:BD58"/>
  <sheetViews>
    <sheetView showGridLines="0" view="pageBreakPreview" zoomScaleNormal="100" zoomScaleSheetLayoutView="100" workbookViewId="0">
      <selection activeCell="AL5" sqref="AL5:AQ5"/>
    </sheetView>
  </sheetViews>
  <sheetFormatPr defaultColWidth="2.375" defaultRowHeight="13.5"/>
  <cols>
    <col min="1" max="48" width="2.375" style="429"/>
    <col min="49" max="56" width="0" style="429" hidden="1" customWidth="1"/>
    <col min="57" max="16384" width="2.375" style="429"/>
  </cols>
  <sheetData>
    <row r="1" spans="1:56">
      <c r="A1" s="429" t="s">
        <v>937</v>
      </c>
    </row>
    <row r="3" spans="1:56" ht="14.25" customHeight="1">
      <c r="W3" s="1870" t="str">
        <f>IF(入力表!D42="","令和　　年　　月　　日",入力表!D42)</f>
        <v>令和　　年　　月　　日</v>
      </c>
      <c r="X3" s="1870"/>
      <c r="Y3" s="1870"/>
      <c r="Z3" s="1870"/>
      <c r="AA3" s="1870"/>
      <c r="AB3" s="1870"/>
      <c r="AC3" s="1870"/>
      <c r="AD3" s="1870"/>
      <c r="AE3" s="1870"/>
      <c r="AF3" s="1870"/>
      <c r="AG3" s="1870"/>
      <c r="AH3" s="1870"/>
      <c r="AI3" s="1870"/>
    </row>
    <row r="5" spans="1:56">
      <c r="AL5" s="1382" t="s">
        <v>385</v>
      </c>
      <c r="AM5" s="1382"/>
      <c r="AN5" s="1382"/>
      <c r="AO5" s="1382"/>
      <c r="AP5" s="1382"/>
      <c r="AQ5" s="1382"/>
    </row>
    <row r="6" spans="1:56" s="440" customFormat="1" ht="30" customHeight="1">
      <c r="I6" s="440" t="s">
        <v>938</v>
      </c>
      <c r="N6" s="441" t="s">
        <v>939</v>
      </c>
      <c r="O6" s="1874" t="s">
        <v>1533</v>
      </c>
      <c r="P6" s="1874"/>
      <c r="Q6" s="1874"/>
      <c r="R6" s="1874"/>
      <c r="S6" s="1874"/>
      <c r="T6" s="1874"/>
      <c r="U6" s="1874"/>
      <c r="V6" s="1874"/>
      <c r="W6" s="1874"/>
      <c r="X6" s="1874"/>
      <c r="Y6" s="440" t="s">
        <v>941</v>
      </c>
      <c r="Z6" s="1032"/>
      <c r="AA6" s="1032"/>
      <c r="AB6" s="1032"/>
      <c r="AC6" s="1032"/>
      <c r="AD6" s="1032"/>
      <c r="AE6" s="1032"/>
      <c r="AF6" s="1032"/>
      <c r="AG6" s="1032"/>
      <c r="AH6" s="1032"/>
      <c r="AI6" s="1032"/>
      <c r="AL6" s="1382" t="s">
        <v>606</v>
      </c>
      <c r="AM6" s="1382"/>
      <c r="AN6" s="1382"/>
      <c r="AO6" s="1382"/>
      <c r="AP6" s="1382"/>
      <c r="AQ6" s="1382"/>
    </row>
    <row r="7" spans="1:56" ht="13.5" customHeight="1">
      <c r="AB7" s="440"/>
      <c r="AC7" s="440"/>
      <c r="AD7" s="1032"/>
      <c r="AE7" s="1032"/>
      <c r="AF7" s="440"/>
      <c r="AG7" s="440"/>
    </row>
    <row r="8" spans="1:56" ht="13.5" customHeight="1">
      <c r="AB8" s="440"/>
      <c r="AC8" s="440"/>
      <c r="AD8" s="1032"/>
      <c r="AE8" s="1032"/>
      <c r="AF8" s="440"/>
      <c r="AG8" s="440"/>
    </row>
    <row r="9" spans="1:56">
      <c r="B9" s="424" t="s">
        <v>771</v>
      </c>
    </row>
    <row r="10" spans="1:56">
      <c r="C10" s="1873" t="s">
        <v>772</v>
      </c>
      <c r="D10" s="1873"/>
      <c r="E10" s="1873"/>
      <c r="F10" s="1873"/>
      <c r="G10" s="1873"/>
      <c r="H10" s="1873"/>
      <c r="I10" s="1873"/>
      <c r="J10" s="1873"/>
      <c r="K10" s="1873"/>
      <c r="L10" s="1873"/>
      <c r="M10" s="1873"/>
      <c r="N10" s="1873"/>
      <c r="O10" s="1873"/>
      <c r="AW10" s="429" t="s">
        <v>942</v>
      </c>
      <c r="BD10" s="429" t="s">
        <v>943</v>
      </c>
    </row>
    <row r="11" spans="1:56">
      <c r="AW11" s="429" t="s">
        <v>944</v>
      </c>
      <c r="BD11" s="429" t="s">
        <v>945</v>
      </c>
    </row>
    <row r="12" spans="1:56">
      <c r="U12" s="365" t="s">
        <v>946</v>
      </c>
      <c r="V12" s="1878" t="str">
        <f>IF(入力表!B11="","",入力表!B11)</f>
        <v/>
      </c>
      <c r="W12" s="1878"/>
      <c r="X12" s="1878"/>
      <c r="Y12" s="1878"/>
      <c r="Z12" s="1878"/>
      <c r="AA12" s="1878"/>
      <c r="AB12" s="1878"/>
      <c r="AC12" s="1878"/>
      <c r="AD12" s="1878"/>
      <c r="AE12" s="1878"/>
      <c r="AF12" s="1878"/>
      <c r="AG12" s="1878"/>
      <c r="AH12" s="1878"/>
      <c r="AI12" s="1878"/>
      <c r="AW12" s="429" t="s">
        <v>947</v>
      </c>
      <c r="BD12" s="429" t="str">
        <f>IF(AD7="","ただし、次の工事の第　回部分払として","ただし、次の工事の第"&amp;AD7&amp;"回部分払として")</f>
        <v>ただし、次の工事の第　回部分払として</v>
      </c>
    </row>
    <row r="13" spans="1:56">
      <c r="Y13" s="1877"/>
      <c r="Z13" s="1877"/>
      <c r="AA13" s="1877"/>
      <c r="AB13" s="1877"/>
      <c r="AC13" s="1877"/>
      <c r="AD13" s="1877"/>
      <c r="AE13" s="1877"/>
      <c r="AF13" s="1877"/>
      <c r="AG13" s="1877"/>
      <c r="AH13" s="1877"/>
      <c r="AI13" s="433"/>
      <c r="AW13" s="429" t="s">
        <v>948</v>
      </c>
      <c r="BD13" s="429" t="s">
        <v>949</v>
      </c>
    </row>
    <row r="14" spans="1:56">
      <c r="V14" s="1879" t="str">
        <f>IF(入力表!B12="","",入力表!B12)</f>
        <v/>
      </c>
      <c r="W14" s="1879"/>
      <c r="X14" s="1879"/>
      <c r="Y14" s="1879"/>
      <c r="Z14" s="1879"/>
      <c r="AA14" s="1879"/>
      <c r="AB14" s="1879"/>
      <c r="AC14" s="1879"/>
      <c r="AD14" s="1879"/>
      <c r="AE14" s="1879"/>
      <c r="AF14" s="1879"/>
      <c r="AG14" s="1879"/>
      <c r="AH14" s="1879"/>
      <c r="AI14" s="1879"/>
      <c r="AW14" s="429" t="s">
        <v>950</v>
      </c>
      <c r="BD14" s="429" t="s">
        <v>951</v>
      </c>
    </row>
    <row r="15" spans="1:56">
      <c r="U15" s="365" t="s">
        <v>952</v>
      </c>
      <c r="V15" s="1878" t="str">
        <f>IF(入力表!B13="","",入力表!B13)</f>
        <v/>
      </c>
      <c r="W15" s="1878"/>
      <c r="X15" s="1878"/>
      <c r="Y15" s="1878"/>
      <c r="Z15" s="1878"/>
      <c r="AA15" s="1878"/>
      <c r="AB15" s="1878"/>
      <c r="AC15" s="1878"/>
      <c r="AD15" s="1878"/>
      <c r="AE15" s="1878"/>
      <c r="AF15" s="1878"/>
      <c r="AG15" s="1878"/>
      <c r="AH15" s="432" t="s">
        <v>613</v>
      </c>
      <c r="AI15" s="432"/>
    </row>
    <row r="17" spans="2:33">
      <c r="B17" s="429" t="s">
        <v>953</v>
      </c>
    </row>
    <row r="18" spans="2:33">
      <c r="L18" s="1871"/>
      <c r="M18" s="1871"/>
      <c r="N18" s="1871"/>
      <c r="O18" s="1871"/>
      <c r="P18" s="1871"/>
      <c r="Q18" s="1871"/>
      <c r="R18" s="1871"/>
      <c r="S18" s="1871"/>
      <c r="T18" s="1871"/>
      <c r="U18" s="1871"/>
      <c r="V18" s="1871"/>
      <c r="W18" s="1871"/>
      <c r="X18" s="1871"/>
      <c r="Y18" s="1871"/>
      <c r="Z18" s="1871"/>
    </row>
    <row r="19" spans="2:33">
      <c r="D19" s="439" t="s">
        <v>954</v>
      </c>
      <c r="E19" s="439"/>
      <c r="F19" s="439"/>
      <c r="G19" s="439"/>
      <c r="H19" s="439"/>
      <c r="I19" s="675"/>
      <c r="J19" s="675"/>
      <c r="K19" s="675"/>
      <c r="L19" s="1872"/>
      <c r="M19" s="1872"/>
      <c r="N19" s="1872"/>
      <c r="O19" s="1872"/>
      <c r="P19" s="1872"/>
      <c r="Q19" s="1872"/>
      <c r="R19" s="1872"/>
      <c r="S19" s="1872"/>
      <c r="T19" s="1872"/>
      <c r="U19" s="1872"/>
      <c r="V19" s="1872"/>
      <c r="W19" s="1872"/>
      <c r="X19" s="1872"/>
      <c r="Y19" s="1872"/>
      <c r="Z19" s="1872"/>
      <c r="AA19" s="675"/>
      <c r="AB19" s="675"/>
      <c r="AC19" s="675"/>
      <c r="AD19" s="675"/>
      <c r="AE19" s="675"/>
      <c r="AF19" s="675"/>
    </row>
    <row r="20" spans="2:33">
      <c r="D20" s="438"/>
      <c r="U20" s="437"/>
      <c r="V20" s="1875"/>
      <c r="W20" s="1875"/>
      <c r="X20" s="1875"/>
      <c r="Y20" s="1875"/>
      <c r="Z20" s="1875"/>
      <c r="AA20" s="1875"/>
      <c r="AB20" s="1875"/>
      <c r="AC20" s="1875"/>
      <c r="AD20" s="1875"/>
      <c r="AE20" s="1875"/>
      <c r="AF20" s="1875"/>
    </row>
    <row r="22" spans="2:33">
      <c r="B22" s="1879" t="str">
        <f>VLOOKUP(O6,AW10:BD14,8,FALSE)</f>
        <v>ただし、次の工事の請負代金の中間前払として</v>
      </c>
      <c r="C22" s="1879"/>
      <c r="D22" s="1879"/>
      <c r="E22" s="1879"/>
      <c r="F22" s="1879"/>
      <c r="G22" s="1879"/>
      <c r="H22" s="1879"/>
      <c r="I22" s="1879"/>
      <c r="J22" s="1879"/>
      <c r="K22" s="1879"/>
      <c r="L22" s="1879"/>
      <c r="M22" s="1879"/>
      <c r="N22" s="1879"/>
      <c r="O22" s="1879"/>
      <c r="P22" s="1879"/>
      <c r="Q22" s="1879"/>
      <c r="R22" s="1879"/>
      <c r="S22" s="1879"/>
      <c r="T22" s="1879"/>
      <c r="U22" s="1879"/>
      <c r="V22" s="1879"/>
      <c r="W22" s="1879"/>
      <c r="X22" s="1879"/>
      <c r="Y22" s="1879"/>
      <c r="Z22" s="1879"/>
    </row>
    <row r="23" spans="2:33">
      <c r="J23" s="436"/>
      <c r="K23" s="436"/>
      <c r="L23" s="436"/>
      <c r="M23" s="436"/>
      <c r="N23" s="436"/>
      <c r="O23" s="436"/>
      <c r="P23" s="436"/>
      <c r="Q23" s="436"/>
      <c r="R23" s="436"/>
      <c r="S23" s="436"/>
      <c r="T23" s="436"/>
      <c r="U23" s="436"/>
    </row>
    <row r="24" spans="2:33" ht="13.5" customHeight="1">
      <c r="B24" s="429" t="s">
        <v>955</v>
      </c>
      <c r="C24" s="433"/>
      <c r="D24" s="433"/>
      <c r="E24" s="433"/>
      <c r="K24" s="429" t="str">
        <f>IF(入力表!B2="","",入力表!B2)</f>
        <v/>
      </c>
    </row>
    <row r="25" spans="2:33">
      <c r="B25" s="435"/>
      <c r="C25" s="434"/>
      <c r="D25" s="434"/>
      <c r="E25" s="434"/>
      <c r="K25" s="363"/>
    </row>
    <row r="26" spans="2:33" ht="13.5" customHeight="1">
      <c r="B26" s="429" t="s">
        <v>721</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956</v>
      </c>
      <c r="K28" s="1876" t="str">
        <f>IF(入力表!B5="","令和　　年　　月　　日",入力表!B5)</f>
        <v>令和　　年　　月　　日</v>
      </c>
      <c r="L28" s="1876"/>
      <c r="M28" s="1876"/>
      <c r="N28" s="1876"/>
      <c r="O28" s="1876"/>
      <c r="P28" s="1876"/>
      <c r="Q28" s="1876"/>
      <c r="R28" s="1876"/>
      <c r="S28" s="1876"/>
    </row>
    <row r="30" spans="2:33" ht="13.5" customHeight="1">
      <c r="B30" s="429" t="s">
        <v>778</v>
      </c>
      <c r="G30" s="676"/>
      <c r="H30" s="676"/>
      <c r="I30" s="676"/>
      <c r="J30" s="676"/>
      <c r="K30" s="1885" t="str">
        <f>IF(入力表!B7="","",入力表!B7)</f>
        <v/>
      </c>
      <c r="L30" s="1885"/>
      <c r="M30" s="1885"/>
      <c r="N30" s="1885"/>
      <c r="O30" s="1885"/>
      <c r="P30" s="1885"/>
      <c r="Q30" s="1885"/>
      <c r="R30" s="1885"/>
      <c r="S30" s="1885"/>
      <c r="T30" s="676"/>
      <c r="U30" s="676"/>
      <c r="V30" s="676"/>
      <c r="W30" s="676"/>
      <c r="X30" s="676"/>
      <c r="Y30" s="676"/>
      <c r="Z30" s="676"/>
      <c r="AA30" s="676"/>
      <c r="AB30" s="676"/>
      <c r="AC30" s="676"/>
      <c r="AD30" s="676"/>
      <c r="AE30" s="676"/>
      <c r="AF30" s="676"/>
    </row>
    <row r="31" spans="2:33" ht="13.5" customHeight="1"/>
    <row r="32" spans="2:33">
      <c r="B32" s="429" t="s">
        <v>957</v>
      </c>
      <c r="J32" s="436"/>
      <c r="K32" s="1878"/>
      <c r="L32" s="1878"/>
      <c r="M32" s="1878"/>
      <c r="N32" s="1878"/>
      <c r="O32" s="1878"/>
      <c r="P32" s="1878"/>
      <c r="Q32" s="1878"/>
      <c r="R32" s="1878"/>
      <c r="S32" s="1878"/>
      <c r="U32" s="431"/>
      <c r="V32" s="431"/>
      <c r="Y32" s="1884"/>
      <c r="Z32" s="1884"/>
      <c r="AA32" s="1884"/>
      <c r="AB32" s="1884"/>
      <c r="AC32" s="1884"/>
      <c r="AD32" s="1884"/>
      <c r="AE32" s="1884"/>
      <c r="AF32" s="1884"/>
      <c r="AG32" s="1884"/>
    </row>
    <row r="34" spans="1:49">
      <c r="B34" s="429" t="s">
        <v>958</v>
      </c>
      <c r="K34" s="1879"/>
      <c r="L34" s="1879"/>
      <c r="M34" s="1879"/>
      <c r="N34" s="1879"/>
      <c r="AW34" s="429" t="s">
        <v>959</v>
      </c>
    </row>
    <row r="35" spans="1:49">
      <c r="AW35" s="429" t="s">
        <v>960</v>
      </c>
    </row>
    <row r="36" spans="1:49">
      <c r="B36" s="429" t="s">
        <v>961</v>
      </c>
      <c r="F36" s="677"/>
      <c r="G36" s="677"/>
      <c r="H36" s="677"/>
      <c r="I36" s="677"/>
      <c r="J36" s="677"/>
      <c r="K36" s="1880"/>
      <c r="L36" s="1880"/>
      <c r="M36" s="1880"/>
      <c r="N36" s="1880"/>
      <c r="O36" s="1880"/>
      <c r="P36" s="1880"/>
      <c r="Q36" s="1880"/>
      <c r="R36" s="1880"/>
      <c r="S36" s="677"/>
      <c r="T36" s="677"/>
      <c r="U36" s="677"/>
      <c r="V36" s="677"/>
      <c r="W36" s="677"/>
      <c r="X36" s="677"/>
      <c r="Y36" s="677"/>
      <c r="Z36" s="677"/>
      <c r="AA36" s="677"/>
      <c r="AB36" s="677"/>
      <c r="AC36" s="677"/>
      <c r="AD36" s="677"/>
      <c r="AE36" s="677"/>
      <c r="AF36" s="677"/>
      <c r="AG36" s="677"/>
    </row>
    <row r="38" spans="1:49" ht="26.25" customHeight="1">
      <c r="B38" s="429" t="s">
        <v>962</v>
      </c>
      <c r="F38" s="436"/>
      <c r="G38" s="436"/>
      <c r="H38" s="436"/>
      <c r="I38" s="436"/>
      <c r="J38" s="436"/>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row>
    <row r="40" spans="1:49">
      <c r="B40" s="429" t="s">
        <v>963</v>
      </c>
      <c r="F40" s="436"/>
      <c r="G40" s="436"/>
      <c r="H40" s="436"/>
      <c r="I40" s="436"/>
      <c r="J40" s="436"/>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row>
    <row r="42" spans="1:49">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B45" s="2931" t="s">
        <v>1534</v>
      </c>
      <c r="C45" s="1595"/>
      <c r="D45" s="1595"/>
      <c r="E45" s="1595"/>
      <c r="F45" s="1882" t="s">
        <v>964</v>
      </c>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row>
    <row r="46" spans="1:49" ht="15" customHeight="1">
      <c r="B46" s="1595"/>
      <c r="C46" s="1595"/>
      <c r="D46" s="1595"/>
      <c r="E46" s="1595"/>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row>
    <row r="47" spans="1:49" ht="17.25" customHeight="1">
      <c r="B47" s="2932" t="s">
        <v>731</v>
      </c>
      <c r="C47" s="2932"/>
      <c r="D47" s="2932"/>
      <c r="E47" s="2932"/>
      <c r="F47" s="1882" t="s">
        <v>965</v>
      </c>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3:33" ht="15" customHeight="1">
      <c r="C49" s="1882" t="s">
        <v>1535</v>
      </c>
      <c r="D49" s="1882"/>
      <c r="E49" s="1882"/>
      <c r="F49" s="1882"/>
      <c r="G49" s="1882"/>
      <c r="H49" s="1882"/>
      <c r="I49" s="1882"/>
      <c r="J49" s="1882"/>
      <c r="K49" s="1882"/>
      <c r="L49" s="1882"/>
      <c r="M49" s="1882"/>
      <c r="N49" s="1882"/>
      <c r="O49" s="1882"/>
      <c r="P49" s="1882"/>
      <c r="Q49" s="1882"/>
      <c r="R49" s="1882"/>
      <c r="S49" s="1882"/>
      <c r="T49" s="1882"/>
      <c r="U49" s="1882"/>
      <c r="V49" s="1882"/>
      <c r="W49" s="1882"/>
      <c r="X49" s="1882"/>
      <c r="Y49" s="1882"/>
      <c r="Z49" s="1882"/>
      <c r="AA49" s="1882"/>
      <c r="AB49" s="1882"/>
      <c r="AC49" s="1882"/>
      <c r="AD49" s="1882"/>
      <c r="AE49" s="1882"/>
      <c r="AF49" s="1882"/>
      <c r="AG49" s="433"/>
    </row>
    <row r="50" spans="3:33" ht="15" customHeight="1">
      <c r="C50" s="1882"/>
      <c r="D50" s="1882"/>
      <c r="E50" s="1882"/>
      <c r="F50" s="1882"/>
      <c r="G50" s="1882"/>
      <c r="H50" s="1882"/>
      <c r="I50" s="1882"/>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882"/>
      <c r="AF50" s="1882"/>
      <c r="AG50" s="433"/>
    </row>
    <row r="51" spans="3:33" ht="16.5" customHeight="1">
      <c r="D51" s="1879" t="s">
        <v>1536</v>
      </c>
      <c r="E51" s="1879"/>
      <c r="F51" s="1879"/>
      <c r="G51" s="1879"/>
      <c r="H51" s="1879"/>
      <c r="I51" s="1879"/>
      <c r="J51" s="1879"/>
      <c r="K51" s="1879"/>
      <c r="L51" s="1879"/>
      <c r="M51" s="1879"/>
      <c r="N51" s="1879"/>
      <c r="O51" s="1879"/>
      <c r="P51" s="2930" t="str">
        <f>IF(K30="","",ROUNDDOWN(K30*2/10,-4))</f>
        <v/>
      </c>
      <c r="Q51" s="2930"/>
      <c r="R51" s="2930"/>
      <c r="S51" s="2930"/>
      <c r="T51" s="2930"/>
      <c r="U51" s="2930"/>
      <c r="V51" s="2930"/>
      <c r="W51" s="2930"/>
      <c r="X51" s="429" t="s">
        <v>1537</v>
      </c>
    </row>
    <row r="52" spans="3:33" ht="16.5" customHeight="1">
      <c r="D52" s="1879" t="s">
        <v>1538</v>
      </c>
      <c r="E52" s="1879"/>
      <c r="F52" s="1879"/>
      <c r="G52" s="1879"/>
      <c r="H52" s="1879"/>
      <c r="I52" s="1879"/>
      <c r="J52" s="1879"/>
      <c r="K52" s="1879"/>
      <c r="L52" s="1879"/>
      <c r="M52" s="1879"/>
      <c r="N52" s="1879"/>
      <c r="O52" s="1879"/>
      <c r="P52" s="2929" t="str">
        <f>IF(K30="","",ROUNDDOWN(K30*6/10,-4))</f>
        <v/>
      </c>
      <c r="Q52" s="2929"/>
      <c r="R52" s="2929"/>
      <c r="S52" s="2929"/>
      <c r="T52" s="2929"/>
      <c r="U52" s="2929"/>
      <c r="V52" s="2929"/>
      <c r="W52" s="2929"/>
      <c r="X52" s="429" t="s">
        <v>1539</v>
      </c>
      <c r="Y52" s="433"/>
      <c r="Z52" s="433"/>
      <c r="AA52" s="433"/>
      <c r="AB52" s="433"/>
      <c r="AC52" s="433"/>
      <c r="AD52" s="433"/>
      <c r="AE52" s="433"/>
      <c r="AF52" s="433"/>
    </row>
    <row r="53" spans="3:33" ht="16.5" customHeight="1">
      <c r="D53" s="1879" t="s">
        <v>1540</v>
      </c>
      <c r="E53" s="1879"/>
      <c r="F53" s="1879"/>
      <c r="G53" s="1879"/>
      <c r="H53" s="1879"/>
      <c r="I53" s="1879"/>
      <c r="J53" s="1879"/>
      <c r="K53" s="1879"/>
      <c r="L53" s="1879"/>
      <c r="M53" s="1879"/>
      <c r="N53" s="1879"/>
      <c r="O53" s="1879"/>
      <c r="P53" s="2929" t="str">
        <f>IF('統一様式-5(1)（前払金）'!L18="","中間前払金対象外",'統一様式-5(1)（前払金）'!L18)</f>
        <v>中間前払金対象外</v>
      </c>
      <c r="Q53" s="2929"/>
      <c r="R53" s="2929"/>
      <c r="S53" s="2929"/>
      <c r="T53" s="2929"/>
      <c r="U53" s="2929"/>
      <c r="V53" s="2929"/>
      <c r="W53" s="2929"/>
      <c r="X53" s="433"/>
      <c r="Y53" s="433"/>
      <c r="Z53" s="433"/>
      <c r="AA53" s="433"/>
      <c r="AB53" s="433"/>
      <c r="AC53" s="433"/>
      <c r="AD53" s="433"/>
      <c r="AE53" s="433"/>
      <c r="AF53" s="433"/>
    </row>
    <row r="54" spans="3:33" ht="16.5" customHeight="1">
      <c r="D54" s="1879" t="s">
        <v>1541</v>
      </c>
      <c r="E54" s="1879"/>
      <c r="F54" s="1879"/>
      <c r="G54" s="1879"/>
      <c r="H54" s="1879"/>
      <c r="I54" s="1879"/>
      <c r="J54" s="1879"/>
      <c r="K54" s="1879"/>
      <c r="L54" s="1879"/>
      <c r="M54" s="1879"/>
      <c r="N54" s="1879"/>
      <c r="O54" s="1879"/>
      <c r="P54" s="2929" t="str">
        <f>IF(K30="","",IF((P52-P53)&gt;P51,P51,P52-P53))</f>
        <v/>
      </c>
      <c r="Q54" s="2929"/>
      <c r="R54" s="2929"/>
      <c r="S54" s="2929"/>
      <c r="T54" s="2929"/>
      <c r="U54" s="2929"/>
      <c r="V54" s="2929"/>
      <c r="W54" s="2929"/>
      <c r="X54" s="433"/>
      <c r="Y54" s="433"/>
      <c r="Z54" s="433"/>
      <c r="AA54" s="433"/>
      <c r="AB54" s="433"/>
      <c r="AC54" s="433"/>
      <c r="AD54" s="433"/>
      <c r="AE54" s="433"/>
      <c r="AF54" s="433"/>
    </row>
    <row r="55" spans="3:33">
      <c r="E55" s="383"/>
      <c r="F55" s="822"/>
      <c r="G55" s="822"/>
      <c r="H55" s="822"/>
      <c r="I55" s="822"/>
      <c r="J55" s="822"/>
      <c r="K55" s="822"/>
      <c r="L55" s="822"/>
      <c r="M55" s="822"/>
      <c r="N55" s="822"/>
      <c r="O55" s="822"/>
      <c r="P55" s="1538"/>
      <c r="Q55" s="1538"/>
      <c r="R55" s="1538"/>
      <c r="S55" s="1538"/>
      <c r="T55" s="1538"/>
      <c r="U55" s="1538"/>
      <c r="V55" s="822"/>
      <c r="W55" s="822"/>
      <c r="X55" s="822"/>
      <c r="Y55" s="822"/>
      <c r="Z55" s="822"/>
      <c r="AA55" s="822"/>
      <c r="AB55" s="822"/>
      <c r="AC55" s="822"/>
      <c r="AD55" s="822"/>
      <c r="AE55" s="822"/>
      <c r="AF55" s="822"/>
    </row>
    <row r="56" spans="3:33">
      <c r="E56" s="383"/>
      <c r="F56" s="822"/>
      <c r="G56" s="822"/>
      <c r="H56" s="822"/>
      <c r="I56" s="822"/>
      <c r="J56" s="822"/>
      <c r="K56" s="822"/>
      <c r="L56" s="822"/>
      <c r="M56" s="822"/>
      <c r="N56" s="822"/>
      <c r="O56" s="822"/>
      <c r="P56" s="822"/>
      <c r="Q56" s="822"/>
      <c r="R56" s="822"/>
      <c r="S56" s="822"/>
      <c r="T56" s="822"/>
      <c r="U56" s="822"/>
      <c r="V56" s="822"/>
      <c r="W56" s="822"/>
      <c r="X56" s="822"/>
      <c r="Y56" s="822"/>
      <c r="Z56" s="822"/>
      <c r="AA56" s="822"/>
      <c r="AB56" s="822"/>
      <c r="AC56" s="822"/>
      <c r="AD56" s="822"/>
      <c r="AE56" s="822"/>
      <c r="AF56" s="822"/>
    </row>
    <row r="57" spans="3:33">
      <c r="E57" s="383"/>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row>
    <row r="58" spans="3:33">
      <c r="F58" s="1596"/>
      <c r="G58" s="1596"/>
      <c r="H58" s="1596"/>
      <c r="I58" s="1596"/>
      <c r="J58" s="1596"/>
      <c r="K58" s="1596"/>
      <c r="L58" s="1596"/>
      <c r="M58" s="1596"/>
      <c r="N58" s="1596"/>
      <c r="O58" s="1596"/>
      <c r="P58" s="1596"/>
      <c r="Q58" s="1596"/>
      <c r="R58" s="1596"/>
      <c r="S58" s="1596"/>
      <c r="T58" s="1596"/>
      <c r="U58" s="1596"/>
      <c r="V58" s="1596"/>
      <c r="W58" s="1596"/>
      <c r="X58" s="1596"/>
      <c r="Y58" s="1596"/>
      <c r="Z58" s="1596"/>
      <c r="AA58" s="1596"/>
      <c r="AB58" s="1596"/>
      <c r="AC58" s="1596"/>
      <c r="AD58" s="1596"/>
      <c r="AE58" s="1596"/>
      <c r="AF58" s="1596"/>
    </row>
  </sheetData>
  <mergeCells count="36">
    <mergeCell ref="V12:AI12"/>
    <mergeCell ref="Y13:AH13"/>
    <mergeCell ref="D54:O54"/>
    <mergeCell ref="P51:W51"/>
    <mergeCell ref="B45:E46"/>
    <mergeCell ref="B47:E47"/>
    <mergeCell ref="V15:AG15"/>
    <mergeCell ref="W3:AI3"/>
    <mergeCell ref="O6:X6"/>
    <mergeCell ref="AL5:AQ5"/>
    <mergeCell ref="AL6:AQ6"/>
    <mergeCell ref="P54:W54"/>
    <mergeCell ref="L18:Z19"/>
    <mergeCell ref="V20:AF20"/>
    <mergeCell ref="B22:Z22"/>
    <mergeCell ref="K28:S28"/>
    <mergeCell ref="K30:S30"/>
    <mergeCell ref="K32:S32"/>
    <mergeCell ref="Y32:AG32"/>
    <mergeCell ref="P52:W52"/>
    <mergeCell ref="P53:W53"/>
    <mergeCell ref="V14:AI14"/>
    <mergeCell ref="C10:O10"/>
    <mergeCell ref="F57:AF58"/>
    <mergeCell ref="K34:N34"/>
    <mergeCell ref="K36:R36"/>
    <mergeCell ref="K38:AH38"/>
    <mergeCell ref="K40:AH40"/>
    <mergeCell ref="J42:AG42"/>
    <mergeCell ref="F45:AF46"/>
    <mergeCell ref="P55:U55"/>
    <mergeCell ref="C49:AF50"/>
    <mergeCell ref="D51:O51"/>
    <mergeCell ref="D52:O52"/>
    <mergeCell ref="D53:O53"/>
    <mergeCell ref="F47:AF47"/>
  </mergeCells>
  <phoneticPr fontId="9"/>
  <conditionalFormatting sqref="K34">
    <cfRule type="cellIs" dxfId="74" priority="8" operator="equal">
      <formula>""</formula>
    </cfRule>
  </conditionalFormatting>
  <conditionalFormatting sqref="K36:R36">
    <cfRule type="cellIs" dxfId="73" priority="7" operator="equal">
      <formula>""</formula>
    </cfRule>
  </conditionalFormatting>
  <conditionalFormatting sqref="K32:S32">
    <cfRule type="cellIs" dxfId="72" priority="10" operator="equal">
      <formula>""</formula>
    </cfRule>
  </conditionalFormatting>
  <conditionalFormatting sqref="K38:AH38">
    <cfRule type="cellIs" dxfId="71" priority="6" operator="equal">
      <formula>""</formula>
    </cfRule>
  </conditionalFormatting>
  <conditionalFormatting sqref="K40:AH40">
    <cfRule type="cellIs" dxfId="70" priority="5" operator="equal">
      <formula>""</formula>
    </cfRule>
  </conditionalFormatting>
  <conditionalFormatting sqref="L18:Z19">
    <cfRule type="cellIs" dxfId="69" priority="12" operator="equal">
      <formula>""</formula>
    </cfRule>
  </conditionalFormatting>
  <conditionalFormatting sqref="O6:X6">
    <cfRule type="cellIs" dxfId="68" priority="4" operator="equal">
      <formula>""</formula>
    </cfRule>
  </conditionalFormatting>
  <conditionalFormatting sqref="Y32:AG32">
    <cfRule type="cellIs" dxfId="67" priority="9" operator="equal">
      <formula>""</formula>
    </cfRule>
  </conditionalFormatting>
  <conditionalFormatting sqref="C49:AF55">
    <cfRule type="expression" dxfId="66" priority="1">
      <formula>NOT($O$6="中間前払金")</formula>
    </cfRule>
  </conditionalFormatting>
  <dataValidations count="7">
    <dataValidation allowBlank="1" showInputMessage="1" showErrorMessage="1" prompt="数字のみ入力" sqref="L18:Z19" xr:uid="{3B128D13-CC2F-4B47-8BF7-B6F0AF79D5DD}"/>
    <dataValidation type="list" allowBlank="1" showInputMessage="1" prompt="選択または入力" sqref="K34:N34" xr:uid="{8E038059-04DD-481D-95BC-E350AA08315A}">
      <formula1>$AW$34:$AW$35</formula1>
    </dataValidation>
    <dataValidation allowBlank="1" showInputMessage="1" showErrorMessage="1" prompt="支店名を入力" sqref="Y32:AG32" xr:uid="{DB0ED215-92D9-45AA-90A9-1DCF1E35B62E}"/>
    <dataValidation allowBlank="1" showInputMessage="1" showErrorMessage="1" prompt="金融機関名を入力" sqref="K32:S32" xr:uid="{64CA5393-8F5B-4C78-8E63-9860DD19B560}"/>
    <dataValidation type="list" allowBlank="1" showInputMessage="1" showErrorMessage="1" sqref="O6:X6" xr:uid="{C439553C-E149-4476-95FA-83C55A881982}">
      <formula1>$AW$10:$AW$14</formula1>
    </dataValidation>
    <dataValidation imeMode="halfKatakana" allowBlank="1" showInputMessage="1" showErrorMessage="1" sqref="K40:AH40" xr:uid="{7705B6AD-92E0-4281-A0D8-1C5B58FE0195}"/>
    <dataValidation imeMode="fullKatakana" allowBlank="1" showInputMessage="1" showErrorMessage="1" sqref="WVN983081:WWO983081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7:AG65577 JB65577:KC65577 SX65577:TY65577 ACT65577:ADU65577 AMP65577:ANQ65577 AWL65577:AXM65577 BGH65577:BHI65577 BQD65577:BRE65577 BZZ65577:CBA65577 CJV65577:CKW65577 CTR65577:CUS65577 DDN65577:DEO65577 DNJ65577:DOK65577 DXF65577:DYG65577 EHB65577:EIC65577 EQX65577:ERY65577 FAT65577:FBU65577 FKP65577:FLQ65577 FUL65577:FVM65577 GEH65577:GFI65577 GOD65577:GPE65577 GXZ65577:GZA65577 HHV65577:HIW65577 HRR65577:HSS65577 IBN65577:ICO65577 ILJ65577:IMK65577 IVF65577:IWG65577 JFB65577:JGC65577 JOX65577:JPY65577 JYT65577:JZU65577 KIP65577:KJQ65577 KSL65577:KTM65577 LCH65577:LDI65577 LMD65577:LNE65577 LVZ65577:LXA65577 MFV65577:MGW65577 MPR65577:MQS65577 MZN65577:NAO65577 NJJ65577:NKK65577 NTF65577:NUG65577 ODB65577:OEC65577 OMX65577:ONY65577 OWT65577:OXU65577 PGP65577:PHQ65577 PQL65577:PRM65577 QAH65577:QBI65577 QKD65577:QLE65577 QTZ65577:QVA65577 RDV65577:REW65577 RNR65577:ROS65577 RXN65577:RYO65577 SHJ65577:SIK65577 SRF65577:SSG65577 TBB65577:TCC65577 TKX65577:TLY65577 TUT65577:TVU65577 UEP65577:UFQ65577 UOL65577:UPM65577 UYH65577:UZI65577 VID65577:VJE65577 VRZ65577:VTA65577 WBV65577:WCW65577 WLR65577:WMS65577 WVN65577:WWO65577 F131113:AG131113 JB131113:KC131113 SX131113:TY131113 ACT131113:ADU131113 AMP131113:ANQ131113 AWL131113:AXM131113 BGH131113:BHI131113 BQD131113:BRE131113 BZZ131113:CBA131113 CJV131113:CKW131113 CTR131113:CUS131113 DDN131113:DEO131113 DNJ131113:DOK131113 DXF131113:DYG131113 EHB131113:EIC131113 EQX131113:ERY131113 FAT131113:FBU131113 FKP131113:FLQ131113 FUL131113:FVM131113 GEH131113:GFI131113 GOD131113:GPE131113 GXZ131113:GZA131113 HHV131113:HIW131113 HRR131113:HSS131113 IBN131113:ICO131113 ILJ131113:IMK131113 IVF131113:IWG131113 JFB131113:JGC131113 JOX131113:JPY131113 JYT131113:JZU131113 KIP131113:KJQ131113 KSL131113:KTM131113 LCH131113:LDI131113 LMD131113:LNE131113 LVZ131113:LXA131113 MFV131113:MGW131113 MPR131113:MQS131113 MZN131113:NAO131113 NJJ131113:NKK131113 NTF131113:NUG131113 ODB131113:OEC131113 OMX131113:ONY131113 OWT131113:OXU131113 PGP131113:PHQ131113 PQL131113:PRM131113 QAH131113:QBI131113 QKD131113:QLE131113 QTZ131113:QVA131113 RDV131113:REW131113 RNR131113:ROS131113 RXN131113:RYO131113 SHJ131113:SIK131113 SRF131113:SSG131113 TBB131113:TCC131113 TKX131113:TLY131113 TUT131113:TVU131113 UEP131113:UFQ131113 UOL131113:UPM131113 UYH131113:UZI131113 VID131113:VJE131113 VRZ131113:VTA131113 WBV131113:WCW131113 WLR131113:WMS131113 WVN131113:WWO131113 F196649:AG196649 JB196649:KC196649 SX196649:TY196649 ACT196649:ADU196649 AMP196649:ANQ196649 AWL196649:AXM196649 BGH196649:BHI196649 BQD196649:BRE196649 BZZ196649:CBA196649 CJV196649:CKW196649 CTR196649:CUS196649 DDN196649:DEO196649 DNJ196649:DOK196649 DXF196649:DYG196649 EHB196649:EIC196649 EQX196649:ERY196649 FAT196649:FBU196649 FKP196649:FLQ196649 FUL196649:FVM196649 GEH196649:GFI196649 GOD196649:GPE196649 GXZ196649:GZA196649 HHV196649:HIW196649 HRR196649:HSS196649 IBN196649:ICO196649 ILJ196649:IMK196649 IVF196649:IWG196649 JFB196649:JGC196649 JOX196649:JPY196649 JYT196649:JZU196649 KIP196649:KJQ196649 KSL196649:KTM196649 LCH196649:LDI196649 LMD196649:LNE196649 LVZ196649:LXA196649 MFV196649:MGW196649 MPR196649:MQS196649 MZN196649:NAO196649 NJJ196649:NKK196649 NTF196649:NUG196649 ODB196649:OEC196649 OMX196649:ONY196649 OWT196649:OXU196649 PGP196649:PHQ196649 PQL196649:PRM196649 QAH196649:QBI196649 QKD196649:QLE196649 QTZ196649:QVA196649 RDV196649:REW196649 RNR196649:ROS196649 RXN196649:RYO196649 SHJ196649:SIK196649 SRF196649:SSG196649 TBB196649:TCC196649 TKX196649:TLY196649 TUT196649:TVU196649 UEP196649:UFQ196649 UOL196649:UPM196649 UYH196649:UZI196649 VID196649:VJE196649 VRZ196649:VTA196649 WBV196649:WCW196649 WLR196649:WMS196649 WVN196649:WWO196649 F262185:AG262185 JB262185:KC262185 SX262185:TY262185 ACT262185:ADU262185 AMP262185:ANQ262185 AWL262185:AXM262185 BGH262185:BHI262185 BQD262185:BRE262185 BZZ262185:CBA262185 CJV262185:CKW262185 CTR262185:CUS262185 DDN262185:DEO262185 DNJ262185:DOK262185 DXF262185:DYG262185 EHB262185:EIC262185 EQX262185:ERY262185 FAT262185:FBU262185 FKP262185:FLQ262185 FUL262185:FVM262185 GEH262185:GFI262185 GOD262185:GPE262185 GXZ262185:GZA262185 HHV262185:HIW262185 HRR262185:HSS262185 IBN262185:ICO262185 ILJ262185:IMK262185 IVF262185:IWG262185 JFB262185:JGC262185 JOX262185:JPY262185 JYT262185:JZU262185 KIP262185:KJQ262185 KSL262185:KTM262185 LCH262185:LDI262185 LMD262185:LNE262185 LVZ262185:LXA262185 MFV262185:MGW262185 MPR262185:MQS262185 MZN262185:NAO262185 NJJ262185:NKK262185 NTF262185:NUG262185 ODB262185:OEC262185 OMX262185:ONY262185 OWT262185:OXU262185 PGP262185:PHQ262185 PQL262185:PRM262185 QAH262185:QBI262185 QKD262185:QLE262185 QTZ262185:QVA262185 RDV262185:REW262185 RNR262185:ROS262185 RXN262185:RYO262185 SHJ262185:SIK262185 SRF262185:SSG262185 TBB262185:TCC262185 TKX262185:TLY262185 TUT262185:TVU262185 UEP262185:UFQ262185 UOL262185:UPM262185 UYH262185:UZI262185 VID262185:VJE262185 VRZ262185:VTA262185 WBV262185:WCW262185 WLR262185:WMS262185 WVN262185:WWO262185 F327721:AG327721 JB327721:KC327721 SX327721:TY327721 ACT327721:ADU327721 AMP327721:ANQ327721 AWL327721:AXM327721 BGH327721:BHI327721 BQD327721:BRE327721 BZZ327721:CBA327721 CJV327721:CKW327721 CTR327721:CUS327721 DDN327721:DEO327721 DNJ327721:DOK327721 DXF327721:DYG327721 EHB327721:EIC327721 EQX327721:ERY327721 FAT327721:FBU327721 FKP327721:FLQ327721 FUL327721:FVM327721 GEH327721:GFI327721 GOD327721:GPE327721 GXZ327721:GZA327721 HHV327721:HIW327721 HRR327721:HSS327721 IBN327721:ICO327721 ILJ327721:IMK327721 IVF327721:IWG327721 JFB327721:JGC327721 JOX327721:JPY327721 JYT327721:JZU327721 KIP327721:KJQ327721 KSL327721:KTM327721 LCH327721:LDI327721 LMD327721:LNE327721 LVZ327721:LXA327721 MFV327721:MGW327721 MPR327721:MQS327721 MZN327721:NAO327721 NJJ327721:NKK327721 NTF327721:NUG327721 ODB327721:OEC327721 OMX327721:ONY327721 OWT327721:OXU327721 PGP327721:PHQ327721 PQL327721:PRM327721 QAH327721:QBI327721 QKD327721:QLE327721 QTZ327721:QVA327721 RDV327721:REW327721 RNR327721:ROS327721 RXN327721:RYO327721 SHJ327721:SIK327721 SRF327721:SSG327721 TBB327721:TCC327721 TKX327721:TLY327721 TUT327721:TVU327721 UEP327721:UFQ327721 UOL327721:UPM327721 UYH327721:UZI327721 VID327721:VJE327721 VRZ327721:VTA327721 WBV327721:WCW327721 WLR327721:WMS327721 WVN327721:WWO327721 F393257:AG393257 JB393257:KC393257 SX393257:TY393257 ACT393257:ADU393257 AMP393257:ANQ393257 AWL393257:AXM393257 BGH393257:BHI393257 BQD393257:BRE393257 BZZ393257:CBA393257 CJV393257:CKW393257 CTR393257:CUS393257 DDN393257:DEO393257 DNJ393257:DOK393257 DXF393257:DYG393257 EHB393257:EIC393257 EQX393257:ERY393257 FAT393257:FBU393257 FKP393257:FLQ393257 FUL393257:FVM393257 GEH393257:GFI393257 GOD393257:GPE393257 GXZ393257:GZA393257 HHV393257:HIW393257 HRR393257:HSS393257 IBN393257:ICO393257 ILJ393257:IMK393257 IVF393257:IWG393257 JFB393257:JGC393257 JOX393257:JPY393257 JYT393257:JZU393257 KIP393257:KJQ393257 KSL393257:KTM393257 LCH393257:LDI393257 LMD393257:LNE393257 LVZ393257:LXA393257 MFV393257:MGW393257 MPR393257:MQS393257 MZN393257:NAO393257 NJJ393257:NKK393257 NTF393257:NUG393257 ODB393257:OEC393257 OMX393257:ONY393257 OWT393257:OXU393257 PGP393257:PHQ393257 PQL393257:PRM393257 QAH393257:QBI393257 QKD393257:QLE393257 QTZ393257:QVA393257 RDV393257:REW393257 RNR393257:ROS393257 RXN393257:RYO393257 SHJ393257:SIK393257 SRF393257:SSG393257 TBB393257:TCC393257 TKX393257:TLY393257 TUT393257:TVU393257 UEP393257:UFQ393257 UOL393257:UPM393257 UYH393257:UZI393257 VID393257:VJE393257 VRZ393257:VTA393257 WBV393257:WCW393257 WLR393257:WMS393257 WVN393257:WWO393257 F458793:AG458793 JB458793:KC458793 SX458793:TY458793 ACT458793:ADU458793 AMP458793:ANQ458793 AWL458793:AXM458793 BGH458793:BHI458793 BQD458793:BRE458793 BZZ458793:CBA458793 CJV458793:CKW458793 CTR458793:CUS458793 DDN458793:DEO458793 DNJ458793:DOK458793 DXF458793:DYG458793 EHB458793:EIC458793 EQX458793:ERY458793 FAT458793:FBU458793 FKP458793:FLQ458793 FUL458793:FVM458793 GEH458793:GFI458793 GOD458793:GPE458793 GXZ458793:GZA458793 HHV458793:HIW458793 HRR458793:HSS458793 IBN458793:ICO458793 ILJ458793:IMK458793 IVF458793:IWG458793 JFB458793:JGC458793 JOX458793:JPY458793 JYT458793:JZU458793 KIP458793:KJQ458793 KSL458793:KTM458793 LCH458793:LDI458793 LMD458793:LNE458793 LVZ458793:LXA458793 MFV458793:MGW458793 MPR458793:MQS458793 MZN458793:NAO458793 NJJ458793:NKK458793 NTF458793:NUG458793 ODB458793:OEC458793 OMX458793:ONY458793 OWT458793:OXU458793 PGP458793:PHQ458793 PQL458793:PRM458793 QAH458793:QBI458793 QKD458793:QLE458793 QTZ458793:QVA458793 RDV458793:REW458793 RNR458793:ROS458793 RXN458793:RYO458793 SHJ458793:SIK458793 SRF458793:SSG458793 TBB458793:TCC458793 TKX458793:TLY458793 TUT458793:TVU458793 UEP458793:UFQ458793 UOL458793:UPM458793 UYH458793:UZI458793 VID458793:VJE458793 VRZ458793:VTA458793 WBV458793:WCW458793 WLR458793:WMS458793 WVN458793:WWO458793 F524329:AG524329 JB524329:KC524329 SX524329:TY524329 ACT524329:ADU524329 AMP524329:ANQ524329 AWL524329:AXM524329 BGH524329:BHI524329 BQD524329:BRE524329 BZZ524329:CBA524329 CJV524329:CKW524329 CTR524329:CUS524329 DDN524329:DEO524329 DNJ524329:DOK524329 DXF524329:DYG524329 EHB524329:EIC524329 EQX524329:ERY524329 FAT524329:FBU524329 FKP524329:FLQ524329 FUL524329:FVM524329 GEH524329:GFI524329 GOD524329:GPE524329 GXZ524329:GZA524329 HHV524329:HIW524329 HRR524329:HSS524329 IBN524329:ICO524329 ILJ524329:IMK524329 IVF524329:IWG524329 JFB524329:JGC524329 JOX524329:JPY524329 JYT524329:JZU524329 KIP524329:KJQ524329 KSL524329:KTM524329 LCH524329:LDI524329 LMD524329:LNE524329 LVZ524329:LXA524329 MFV524329:MGW524329 MPR524329:MQS524329 MZN524329:NAO524329 NJJ524329:NKK524329 NTF524329:NUG524329 ODB524329:OEC524329 OMX524329:ONY524329 OWT524329:OXU524329 PGP524329:PHQ524329 PQL524329:PRM524329 QAH524329:QBI524329 QKD524329:QLE524329 QTZ524329:QVA524329 RDV524329:REW524329 RNR524329:ROS524329 RXN524329:RYO524329 SHJ524329:SIK524329 SRF524329:SSG524329 TBB524329:TCC524329 TKX524329:TLY524329 TUT524329:TVU524329 UEP524329:UFQ524329 UOL524329:UPM524329 UYH524329:UZI524329 VID524329:VJE524329 VRZ524329:VTA524329 WBV524329:WCW524329 WLR524329:WMS524329 WVN524329:WWO524329 F589865:AG589865 JB589865:KC589865 SX589865:TY589865 ACT589865:ADU589865 AMP589865:ANQ589865 AWL589865:AXM589865 BGH589865:BHI589865 BQD589865:BRE589865 BZZ589865:CBA589865 CJV589865:CKW589865 CTR589865:CUS589865 DDN589865:DEO589865 DNJ589865:DOK589865 DXF589865:DYG589865 EHB589865:EIC589865 EQX589865:ERY589865 FAT589865:FBU589865 FKP589865:FLQ589865 FUL589865:FVM589865 GEH589865:GFI589865 GOD589865:GPE589865 GXZ589865:GZA589865 HHV589865:HIW589865 HRR589865:HSS589865 IBN589865:ICO589865 ILJ589865:IMK589865 IVF589865:IWG589865 JFB589865:JGC589865 JOX589865:JPY589865 JYT589865:JZU589865 KIP589865:KJQ589865 KSL589865:KTM589865 LCH589865:LDI589865 LMD589865:LNE589865 LVZ589865:LXA589865 MFV589865:MGW589865 MPR589865:MQS589865 MZN589865:NAO589865 NJJ589865:NKK589865 NTF589865:NUG589865 ODB589865:OEC589865 OMX589865:ONY589865 OWT589865:OXU589865 PGP589865:PHQ589865 PQL589865:PRM589865 QAH589865:QBI589865 QKD589865:QLE589865 QTZ589865:QVA589865 RDV589865:REW589865 RNR589865:ROS589865 RXN589865:RYO589865 SHJ589865:SIK589865 SRF589865:SSG589865 TBB589865:TCC589865 TKX589865:TLY589865 TUT589865:TVU589865 UEP589865:UFQ589865 UOL589865:UPM589865 UYH589865:UZI589865 VID589865:VJE589865 VRZ589865:VTA589865 WBV589865:WCW589865 WLR589865:WMS589865 WVN589865:WWO589865 F655401:AG655401 JB655401:KC655401 SX655401:TY655401 ACT655401:ADU655401 AMP655401:ANQ655401 AWL655401:AXM655401 BGH655401:BHI655401 BQD655401:BRE655401 BZZ655401:CBA655401 CJV655401:CKW655401 CTR655401:CUS655401 DDN655401:DEO655401 DNJ655401:DOK655401 DXF655401:DYG655401 EHB655401:EIC655401 EQX655401:ERY655401 FAT655401:FBU655401 FKP655401:FLQ655401 FUL655401:FVM655401 GEH655401:GFI655401 GOD655401:GPE655401 GXZ655401:GZA655401 HHV655401:HIW655401 HRR655401:HSS655401 IBN655401:ICO655401 ILJ655401:IMK655401 IVF655401:IWG655401 JFB655401:JGC655401 JOX655401:JPY655401 JYT655401:JZU655401 KIP655401:KJQ655401 KSL655401:KTM655401 LCH655401:LDI655401 LMD655401:LNE655401 LVZ655401:LXA655401 MFV655401:MGW655401 MPR655401:MQS655401 MZN655401:NAO655401 NJJ655401:NKK655401 NTF655401:NUG655401 ODB655401:OEC655401 OMX655401:ONY655401 OWT655401:OXU655401 PGP655401:PHQ655401 PQL655401:PRM655401 QAH655401:QBI655401 QKD655401:QLE655401 QTZ655401:QVA655401 RDV655401:REW655401 RNR655401:ROS655401 RXN655401:RYO655401 SHJ655401:SIK655401 SRF655401:SSG655401 TBB655401:TCC655401 TKX655401:TLY655401 TUT655401:TVU655401 UEP655401:UFQ655401 UOL655401:UPM655401 UYH655401:UZI655401 VID655401:VJE655401 VRZ655401:VTA655401 WBV655401:WCW655401 WLR655401:WMS655401 WVN655401:WWO655401 F720937:AG720937 JB720937:KC720937 SX720937:TY720937 ACT720937:ADU720937 AMP720937:ANQ720937 AWL720937:AXM720937 BGH720937:BHI720937 BQD720937:BRE720937 BZZ720937:CBA720937 CJV720937:CKW720937 CTR720937:CUS720937 DDN720937:DEO720937 DNJ720937:DOK720937 DXF720937:DYG720937 EHB720937:EIC720937 EQX720937:ERY720937 FAT720937:FBU720937 FKP720937:FLQ720937 FUL720937:FVM720937 GEH720937:GFI720937 GOD720937:GPE720937 GXZ720937:GZA720937 HHV720937:HIW720937 HRR720937:HSS720937 IBN720937:ICO720937 ILJ720937:IMK720937 IVF720937:IWG720937 JFB720937:JGC720937 JOX720937:JPY720937 JYT720937:JZU720937 KIP720937:KJQ720937 KSL720937:KTM720937 LCH720937:LDI720937 LMD720937:LNE720937 LVZ720937:LXA720937 MFV720937:MGW720937 MPR720937:MQS720937 MZN720937:NAO720937 NJJ720937:NKK720937 NTF720937:NUG720937 ODB720937:OEC720937 OMX720937:ONY720937 OWT720937:OXU720937 PGP720937:PHQ720937 PQL720937:PRM720937 QAH720937:QBI720937 QKD720937:QLE720937 QTZ720937:QVA720937 RDV720937:REW720937 RNR720937:ROS720937 RXN720937:RYO720937 SHJ720937:SIK720937 SRF720937:SSG720937 TBB720937:TCC720937 TKX720937:TLY720937 TUT720937:TVU720937 UEP720937:UFQ720937 UOL720937:UPM720937 UYH720937:UZI720937 VID720937:VJE720937 VRZ720937:VTA720937 WBV720937:WCW720937 WLR720937:WMS720937 WVN720937:WWO720937 F786473:AG786473 JB786473:KC786473 SX786473:TY786473 ACT786473:ADU786473 AMP786473:ANQ786473 AWL786473:AXM786473 BGH786473:BHI786473 BQD786473:BRE786473 BZZ786473:CBA786473 CJV786473:CKW786473 CTR786473:CUS786473 DDN786473:DEO786473 DNJ786473:DOK786473 DXF786473:DYG786473 EHB786473:EIC786473 EQX786473:ERY786473 FAT786473:FBU786473 FKP786473:FLQ786473 FUL786473:FVM786473 GEH786473:GFI786473 GOD786473:GPE786473 GXZ786473:GZA786473 HHV786473:HIW786473 HRR786473:HSS786473 IBN786473:ICO786473 ILJ786473:IMK786473 IVF786473:IWG786473 JFB786473:JGC786473 JOX786473:JPY786473 JYT786473:JZU786473 KIP786473:KJQ786473 KSL786473:KTM786473 LCH786473:LDI786473 LMD786473:LNE786473 LVZ786473:LXA786473 MFV786473:MGW786473 MPR786473:MQS786473 MZN786473:NAO786473 NJJ786473:NKK786473 NTF786473:NUG786473 ODB786473:OEC786473 OMX786473:ONY786473 OWT786473:OXU786473 PGP786473:PHQ786473 PQL786473:PRM786473 QAH786473:QBI786473 QKD786473:QLE786473 QTZ786473:QVA786473 RDV786473:REW786473 RNR786473:ROS786473 RXN786473:RYO786473 SHJ786473:SIK786473 SRF786473:SSG786473 TBB786473:TCC786473 TKX786473:TLY786473 TUT786473:TVU786473 UEP786473:UFQ786473 UOL786473:UPM786473 UYH786473:UZI786473 VID786473:VJE786473 VRZ786473:VTA786473 WBV786473:WCW786473 WLR786473:WMS786473 WVN786473:WWO786473 F852009:AG852009 JB852009:KC852009 SX852009:TY852009 ACT852009:ADU852009 AMP852009:ANQ852009 AWL852009:AXM852009 BGH852009:BHI852009 BQD852009:BRE852009 BZZ852009:CBA852009 CJV852009:CKW852009 CTR852009:CUS852009 DDN852009:DEO852009 DNJ852009:DOK852009 DXF852009:DYG852009 EHB852009:EIC852009 EQX852009:ERY852009 FAT852009:FBU852009 FKP852009:FLQ852009 FUL852009:FVM852009 GEH852009:GFI852009 GOD852009:GPE852009 GXZ852009:GZA852009 HHV852009:HIW852009 HRR852009:HSS852009 IBN852009:ICO852009 ILJ852009:IMK852009 IVF852009:IWG852009 JFB852009:JGC852009 JOX852009:JPY852009 JYT852009:JZU852009 KIP852009:KJQ852009 KSL852009:KTM852009 LCH852009:LDI852009 LMD852009:LNE852009 LVZ852009:LXA852009 MFV852009:MGW852009 MPR852009:MQS852009 MZN852009:NAO852009 NJJ852009:NKK852009 NTF852009:NUG852009 ODB852009:OEC852009 OMX852009:ONY852009 OWT852009:OXU852009 PGP852009:PHQ852009 PQL852009:PRM852009 QAH852009:QBI852009 QKD852009:QLE852009 QTZ852009:QVA852009 RDV852009:REW852009 RNR852009:ROS852009 RXN852009:RYO852009 SHJ852009:SIK852009 SRF852009:SSG852009 TBB852009:TCC852009 TKX852009:TLY852009 TUT852009:TVU852009 UEP852009:UFQ852009 UOL852009:UPM852009 UYH852009:UZI852009 VID852009:VJE852009 VRZ852009:VTA852009 WBV852009:WCW852009 WLR852009:WMS852009 WVN852009:WWO852009 F917545:AG917545 JB917545:KC917545 SX917545:TY917545 ACT917545:ADU917545 AMP917545:ANQ917545 AWL917545:AXM917545 BGH917545:BHI917545 BQD917545:BRE917545 BZZ917545:CBA917545 CJV917545:CKW917545 CTR917545:CUS917545 DDN917545:DEO917545 DNJ917545:DOK917545 DXF917545:DYG917545 EHB917545:EIC917545 EQX917545:ERY917545 FAT917545:FBU917545 FKP917545:FLQ917545 FUL917545:FVM917545 GEH917545:GFI917545 GOD917545:GPE917545 GXZ917545:GZA917545 HHV917545:HIW917545 HRR917545:HSS917545 IBN917545:ICO917545 ILJ917545:IMK917545 IVF917545:IWG917545 JFB917545:JGC917545 JOX917545:JPY917545 JYT917545:JZU917545 KIP917545:KJQ917545 KSL917545:KTM917545 LCH917545:LDI917545 LMD917545:LNE917545 LVZ917545:LXA917545 MFV917545:MGW917545 MPR917545:MQS917545 MZN917545:NAO917545 NJJ917545:NKK917545 NTF917545:NUG917545 ODB917545:OEC917545 OMX917545:ONY917545 OWT917545:OXU917545 PGP917545:PHQ917545 PQL917545:PRM917545 QAH917545:QBI917545 QKD917545:QLE917545 QTZ917545:QVA917545 RDV917545:REW917545 RNR917545:ROS917545 RXN917545:RYO917545 SHJ917545:SIK917545 SRF917545:SSG917545 TBB917545:TCC917545 TKX917545:TLY917545 TUT917545:TVU917545 UEP917545:UFQ917545 UOL917545:UPM917545 UYH917545:UZI917545 VID917545:VJE917545 VRZ917545:VTA917545 WBV917545:WCW917545 WLR917545:WMS917545 WVN917545:WWO917545 F983081:AG983081 JB983081:KC983081 SX983081:TY983081 ACT983081:ADU983081 AMP983081:ANQ983081 AWL983081:AXM983081 BGH983081:BHI983081 BQD983081:BRE983081 BZZ983081:CBA983081 CJV983081:CKW983081 CTR983081:CUS983081 DDN983081:DEO983081 DNJ983081:DOK983081 DXF983081:DYG983081 EHB983081:EIC983081 EQX983081:ERY983081 FAT983081:FBU983081 FKP983081:FLQ983081 FUL983081:FVM983081 GEH983081:GFI983081 GOD983081:GPE983081 GXZ983081:GZA983081 HHV983081:HIW983081 HRR983081:HSS983081 IBN983081:ICO983081 ILJ983081:IMK983081 IVF983081:IWG983081 JFB983081:JGC983081 JOX983081:JPY983081 JYT983081:JZU983081 KIP983081:KJQ983081 KSL983081:KTM983081 LCH983081:LDI983081 LMD983081:LNE983081 LVZ983081:LXA983081 MFV983081:MGW983081 MPR983081:MQS983081 MZN983081:NAO983081 NJJ983081:NKK983081 NTF983081:NUG983081 ODB983081:OEC983081 OMX983081:ONY983081 OWT983081:OXU983081 PGP983081:PHQ983081 PQL983081:PRM983081 QAH983081:QBI983081 QKD983081:QLE983081 QTZ983081:QVA983081 RDV983081:REW983081 RNR983081:ROS983081 RXN983081:RYO983081 SHJ983081:SIK983081 SRF983081:SSG983081 TBB983081:TCC983081 TKX983081:TLY983081 TUT983081:TVU983081 UEP983081:UFQ983081 UOL983081:UPM983081 UYH983081:UZI983081 VID983081:VJE983081 VRZ983081:VTA983081 WBV983081:WCW983081 WLR983081:WMS983081 F40:J40" xr:uid="{CCA29AFE-7C3E-4D91-934E-B04E20DBD0C1}"/>
  </dataValidations>
  <hyperlinks>
    <hyperlink ref="AL5" location="工事関係書類一覧表!F23" display="一覧表へ戻る" xr:uid="{8B5C44A8-4025-400D-AD48-073C05F12474}"/>
    <hyperlink ref="AL6" location="入力表!C17" display="入力表へ戻る" xr:uid="{1F87FA27-26C7-426E-B89F-9CFF6B78537C}"/>
    <hyperlink ref="AL5:AQ5" location="工事関係書類一覧表!F61" display="一覧表へ戻る" xr:uid="{CA7A7093-5B57-4A0B-9748-9BF23DD005D8}"/>
    <hyperlink ref="AL6:AQ6" location="入力表!D42" display="入力表へ戻る" xr:uid="{86716786-95C5-4859-9C49-3E21A243874F}"/>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B47"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5">
    <tabColor rgb="FF92D050"/>
    <pageSetUpPr fitToPage="1"/>
  </sheetPr>
  <dimension ref="A1:BD42"/>
  <sheetViews>
    <sheetView showGridLines="0" view="pageBreakPreview" zoomScaleNormal="100" zoomScaleSheetLayoutView="100" workbookViewId="0">
      <selection activeCell="AL4" sqref="AL4:AP4"/>
    </sheetView>
  </sheetViews>
  <sheetFormatPr defaultColWidth="2.375" defaultRowHeight="13.5"/>
  <cols>
    <col min="1" max="16" width="2.375" style="364"/>
    <col min="17" max="17" width="2.375" style="364" customWidth="1"/>
    <col min="18" max="16384" width="2.375" style="364"/>
  </cols>
  <sheetData>
    <row r="1" spans="1:42">
      <c r="A1" s="429" t="s">
        <v>1542</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row>
    <row r="2" spans="1:42">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row>
    <row r="3" spans="1:42">
      <c r="A3" s="429"/>
      <c r="B3" s="429"/>
      <c r="C3" s="429"/>
      <c r="D3" s="429"/>
      <c r="E3" s="429"/>
      <c r="F3" s="429"/>
      <c r="G3" s="429"/>
      <c r="H3" s="429"/>
      <c r="I3" s="429"/>
      <c r="J3" s="429"/>
      <c r="K3" s="429"/>
      <c r="L3" s="429"/>
      <c r="M3" s="429"/>
      <c r="N3" s="429"/>
      <c r="O3" s="429"/>
      <c r="P3" s="429"/>
      <c r="Q3" s="429"/>
      <c r="R3" s="429"/>
      <c r="S3" s="429"/>
      <c r="T3" s="429"/>
      <c r="U3" s="429"/>
      <c r="V3" s="429"/>
      <c r="W3" s="429"/>
      <c r="X3" s="429"/>
      <c r="Y3" s="429"/>
      <c r="Z3" s="365"/>
      <c r="AA3" s="2933" t="str">
        <f>IF(入力表!D43="","令和　 年 　月　 日",入力表!D43)</f>
        <v>令和　 年 　月　 日</v>
      </c>
      <c r="AB3" s="2933"/>
      <c r="AC3" s="2933"/>
      <c r="AD3" s="2933"/>
      <c r="AE3" s="2933"/>
      <c r="AF3" s="2933"/>
      <c r="AG3" s="2933"/>
      <c r="AH3" s="2933"/>
      <c r="AI3" s="2933"/>
    </row>
    <row r="4" spans="1:42">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L4" s="1382" t="s">
        <v>385</v>
      </c>
      <c r="AM4" s="1382"/>
      <c r="AN4" s="1382"/>
      <c r="AO4" s="1382"/>
      <c r="AP4" s="1382"/>
    </row>
    <row r="5" spans="1:42">
      <c r="B5" s="512" t="s">
        <v>771</v>
      </c>
      <c r="N5" s="429"/>
      <c r="O5" s="429"/>
      <c r="P5" s="429"/>
      <c r="Q5" s="429"/>
      <c r="R5" s="429"/>
      <c r="S5" s="429"/>
      <c r="T5" s="429"/>
      <c r="U5" s="429"/>
      <c r="V5" s="429"/>
      <c r="W5" s="429"/>
      <c r="X5" s="429"/>
      <c r="Y5" s="429"/>
      <c r="Z5" s="429"/>
      <c r="AA5" s="429"/>
      <c r="AB5" s="429"/>
      <c r="AC5" s="429"/>
      <c r="AD5" s="429"/>
      <c r="AE5" s="429"/>
      <c r="AF5" s="429"/>
      <c r="AG5" s="429"/>
      <c r="AH5" s="429"/>
      <c r="AI5" s="429"/>
      <c r="AL5" s="250"/>
      <c r="AM5" s="250"/>
      <c r="AN5" s="250"/>
      <c r="AO5" s="250"/>
      <c r="AP5" s="250"/>
    </row>
    <row r="6" spans="1:42">
      <c r="C6" s="1873" t="s">
        <v>1543</v>
      </c>
      <c r="D6" s="1873"/>
      <c r="E6" s="1873"/>
      <c r="F6" s="1873"/>
      <c r="G6" s="1873"/>
      <c r="H6" s="1873"/>
      <c r="I6" s="1873"/>
      <c r="J6" s="1873"/>
      <c r="K6" s="1873"/>
      <c r="L6" s="1873"/>
      <c r="M6" s="1873"/>
      <c r="N6" s="1873"/>
      <c r="O6" s="1873"/>
      <c r="P6" s="429"/>
      <c r="Q6" s="429"/>
      <c r="R6" s="429"/>
      <c r="S6" s="429"/>
      <c r="T6" s="429"/>
      <c r="U6" s="429"/>
      <c r="V6" s="429"/>
      <c r="W6" s="429"/>
      <c r="X6" s="429"/>
      <c r="Y6" s="429"/>
      <c r="Z6" s="429"/>
      <c r="AA6" s="429"/>
      <c r="AB6" s="429"/>
      <c r="AC6" s="429"/>
      <c r="AD6" s="429"/>
      <c r="AE6" s="429"/>
      <c r="AF6" s="429"/>
      <c r="AG6" s="429"/>
      <c r="AH6" s="429"/>
      <c r="AI6" s="429"/>
      <c r="AL6" s="2688" t="s">
        <v>606</v>
      </c>
      <c r="AM6" s="2688"/>
      <c r="AN6" s="2688"/>
      <c r="AO6" s="2688"/>
      <c r="AP6" s="2688"/>
    </row>
    <row r="7" spans="1:42">
      <c r="A7" s="429"/>
      <c r="B7" s="429"/>
      <c r="P7" s="429"/>
      <c r="Q7" s="429"/>
      <c r="AD7" s="429"/>
      <c r="AE7" s="429"/>
      <c r="AF7" s="429"/>
      <c r="AG7" s="429"/>
      <c r="AH7" s="429"/>
      <c r="AI7" s="429"/>
    </row>
    <row r="8" spans="1:42">
      <c r="A8" s="429"/>
      <c r="B8" s="429"/>
      <c r="C8" s="429"/>
      <c r="D8" s="429"/>
      <c r="E8" s="429"/>
      <c r="F8" s="429"/>
      <c r="G8" s="429"/>
      <c r="H8" s="429"/>
      <c r="I8" s="429"/>
      <c r="J8" s="429"/>
      <c r="K8" s="429"/>
      <c r="L8" s="429"/>
      <c r="M8" s="429"/>
      <c r="N8" s="429"/>
      <c r="O8" s="429"/>
      <c r="P8" s="429"/>
      <c r="Q8" s="429"/>
      <c r="AD8" s="433"/>
      <c r="AE8" s="433"/>
      <c r="AF8" s="433"/>
      <c r="AG8" s="433"/>
      <c r="AH8" s="433"/>
      <c r="AI8" s="433"/>
    </row>
    <row r="9" spans="1:42">
      <c r="A9" s="429"/>
      <c r="B9" s="429"/>
      <c r="C9" s="429"/>
      <c r="D9" s="429"/>
      <c r="E9" s="429"/>
      <c r="F9" s="429"/>
      <c r="G9" s="429"/>
      <c r="H9" s="429"/>
      <c r="I9" s="429"/>
      <c r="J9" s="429"/>
      <c r="K9" s="429"/>
      <c r="L9" s="429"/>
      <c r="M9" s="429"/>
      <c r="N9" s="429"/>
      <c r="O9" s="429"/>
      <c r="P9" s="429"/>
      <c r="Q9" s="429"/>
      <c r="AD9" s="433"/>
      <c r="AE9" s="433"/>
      <c r="AF9" s="433"/>
      <c r="AG9" s="433"/>
      <c r="AH9" s="433"/>
      <c r="AI9" s="433"/>
    </row>
    <row r="10" spans="1:42" ht="18" customHeight="1">
      <c r="A10" s="429"/>
      <c r="B10" s="429"/>
      <c r="C10" s="429"/>
      <c r="D10" s="429"/>
      <c r="E10" s="429"/>
      <c r="F10" s="429"/>
      <c r="G10" s="429"/>
      <c r="H10" s="429"/>
      <c r="I10" s="429"/>
      <c r="J10" s="429"/>
      <c r="K10" s="429"/>
      <c r="L10" s="429"/>
      <c r="M10" s="429"/>
      <c r="N10" s="429"/>
      <c r="O10" s="429"/>
      <c r="P10" s="429"/>
      <c r="Q10" s="429"/>
      <c r="R10" s="429"/>
      <c r="S10" s="429"/>
      <c r="T10" s="429"/>
      <c r="U10" s="1879" t="str">
        <f>IF(入力表!B11="","",入力表!B11)</f>
        <v/>
      </c>
      <c r="V10" s="1879"/>
      <c r="W10" s="1879"/>
      <c r="X10" s="1879"/>
      <c r="Y10" s="1879"/>
      <c r="Z10" s="1879"/>
      <c r="AA10" s="1879"/>
      <c r="AB10" s="1879"/>
      <c r="AC10" s="1879"/>
      <c r="AD10" s="1879"/>
      <c r="AE10" s="1879"/>
      <c r="AF10" s="1879"/>
      <c r="AG10" s="1879"/>
      <c r="AH10" s="1879"/>
      <c r="AI10" s="1879"/>
    </row>
    <row r="11" spans="1:42" ht="18" customHeight="1">
      <c r="A11" s="429"/>
      <c r="B11" s="429"/>
      <c r="C11" s="429"/>
      <c r="D11" s="429"/>
      <c r="E11" s="429"/>
      <c r="F11" s="429"/>
      <c r="G11" s="429"/>
      <c r="H11" s="429"/>
      <c r="I11" s="429"/>
      <c r="J11" s="429"/>
      <c r="K11" s="429"/>
      <c r="L11" s="429"/>
      <c r="M11" s="429"/>
      <c r="N11" s="429"/>
      <c r="O11" s="429"/>
      <c r="P11" s="429"/>
      <c r="Q11" s="429"/>
      <c r="R11" s="429"/>
      <c r="S11" s="429"/>
      <c r="T11" s="365" t="s">
        <v>1544</v>
      </c>
      <c r="U11" s="1878" t="str">
        <f>IF(入力表!B12="","",入力表!B12)</f>
        <v/>
      </c>
      <c r="V11" s="1878"/>
      <c r="W11" s="1878"/>
      <c r="X11" s="1878"/>
      <c r="Y11" s="1878"/>
      <c r="Z11" s="1878"/>
      <c r="AA11" s="1878"/>
      <c r="AB11" s="1878"/>
      <c r="AC11" s="1878"/>
      <c r="AD11" s="1878"/>
      <c r="AE11" s="1878"/>
      <c r="AF11" s="1878"/>
      <c r="AG11" s="1878"/>
      <c r="AH11" s="1878"/>
      <c r="AI11" s="1878"/>
    </row>
    <row r="12" spans="1:42" ht="18" customHeight="1">
      <c r="A12" s="429"/>
      <c r="B12" s="429"/>
      <c r="C12" s="429"/>
      <c r="D12" s="429"/>
      <c r="E12" s="429"/>
      <c r="F12" s="429"/>
      <c r="G12" s="429"/>
      <c r="H12" s="429"/>
      <c r="I12" s="429"/>
      <c r="J12" s="429"/>
      <c r="K12" s="429"/>
      <c r="L12" s="429"/>
      <c r="M12" s="429"/>
      <c r="N12" s="429"/>
      <c r="O12" s="429"/>
      <c r="P12" s="429"/>
      <c r="Q12" s="429"/>
      <c r="R12" s="429"/>
      <c r="S12" s="429"/>
      <c r="T12" s="429"/>
      <c r="U12" s="1879" t="str">
        <f>IF(入力表!B13="","",入力表!B13)</f>
        <v/>
      </c>
      <c r="V12" s="1879"/>
      <c r="W12" s="1879"/>
      <c r="X12" s="1879"/>
      <c r="Y12" s="1879"/>
      <c r="Z12" s="1879"/>
      <c r="AA12" s="1879"/>
      <c r="AB12" s="1879"/>
      <c r="AC12" s="1879"/>
      <c r="AD12" s="1879"/>
      <c r="AE12" s="1879"/>
      <c r="AF12" s="1879"/>
      <c r="AG12" s="1879"/>
      <c r="AH12" s="1597" t="s">
        <v>613</v>
      </c>
      <c r="AI12" s="1597"/>
    </row>
    <row r="13" spans="1:42">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row>
    <row r="14" spans="1:42" ht="30" customHeight="1">
      <c r="A14" s="1547" t="s">
        <v>1545</v>
      </c>
      <c r="B14" s="1547"/>
      <c r="C14" s="1547"/>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row>
    <row r="15" spans="1:42">
      <c r="A15" s="429"/>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row>
    <row r="16" spans="1:42">
      <c r="A16" s="429"/>
      <c r="B16" s="42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row>
    <row r="17" spans="1:56">
      <c r="A17" s="429"/>
      <c r="B17" s="429"/>
      <c r="C17" s="429"/>
      <c r="D17" s="429" t="s">
        <v>1546</v>
      </c>
      <c r="E17" s="429"/>
      <c r="F17" s="429"/>
      <c r="G17" s="429"/>
      <c r="H17" s="429"/>
      <c r="I17" s="429"/>
      <c r="J17" s="429"/>
      <c r="K17" s="429"/>
      <c r="L17" s="429"/>
      <c r="M17" s="2933"/>
      <c r="N17" s="2933"/>
      <c r="O17" s="2933"/>
      <c r="P17" s="2933"/>
      <c r="Q17" s="2933"/>
      <c r="R17" s="2933"/>
      <c r="S17" s="2933"/>
      <c r="T17" s="2933"/>
      <c r="U17" s="2933"/>
      <c r="V17" s="429" t="s">
        <v>1547</v>
      </c>
      <c r="W17" s="429"/>
      <c r="X17" s="429"/>
      <c r="Y17" s="429"/>
      <c r="Z17" s="429"/>
      <c r="AA17" s="429"/>
      <c r="AB17" s="429"/>
      <c r="AC17" s="429"/>
      <c r="AD17" s="429"/>
      <c r="AE17" s="429"/>
      <c r="AF17" s="429"/>
      <c r="AG17" s="429"/>
      <c r="AH17" s="429"/>
      <c r="AI17" s="429"/>
      <c r="AO17" s="2935"/>
      <c r="AP17" s="2935"/>
      <c r="AQ17" s="2935"/>
      <c r="AR17" s="2935"/>
      <c r="AS17" s="2935"/>
      <c r="AT17" s="2935"/>
      <c r="AU17" s="2935"/>
      <c r="AV17" s="2935"/>
      <c r="AW17" s="2935"/>
      <c r="AX17" s="2935"/>
      <c r="AY17" s="2935"/>
      <c r="AZ17" s="2935"/>
      <c r="BA17" s="2935"/>
      <c r="BB17" s="2935"/>
      <c r="BC17" s="2935"/>
      <c r="BD17" s="2935"/>
    </row>
    <row r="18" spans="1:56">
      <c r="A18" s="429"/>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row>
    <row r="19" spans="1:56">
      <c r="A19" s="429"/>
      <c r="B19" s="429"/>
      <c r="C19" s="429" t="s">
        <v>1548</v>
      </c>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row>
    <row r="20" spans="1:56">
      <c r="A20" s="429"/>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row>
    <row r="21" spans="1:56">
      <c r="A21" s="429"/>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row>
    <row r="22" spans="1:56">
      <c r="A22" s="1597" t="s">
        <v>1549</v>
      </c>
      <c r="B22" s="1597"/>
      <c r="C22" s="1597"/>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row>
    <row r="23" spans="1:56">
      <c r="A23" s="429"/>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row>
    <row r="24" spans="1:56">
      <c r="A24" s="429"/>
      <c r="B24" s="429"/>
      <c r="C24" s="429"/>
      <c r="D24" s="429" t="s">
        <v>955</v>
      </c>
      <c r="F24" s="429"/>
      <c r="G24" s="429"/>
      <c r="H24" s="429"/>
      <c r="I24" s="1879" t="str">
        <f>IF(入力表!B2="","",入力表!B2)</f>
        <v/>
      </c>
      <c r="J24" s="1879"/>
      <c r="K24" s="1879"/>
      <c r="L24" s="1879"/>
      <c r="M24" s="1879"/>
      <c r="N24" s="1879"/>
      <c r="O24" s="1879"/>
      <c r="P24" s="1879"/>
      <c r="Q24" s="1879"/>
      <c r="R24" s="1879"/>
      <c r="S24" s="1879"/>
      <c r="T24" s="1879"/>
      <c r="U24" s="1879"/>
      <c r="V24" s="1879"/>
      <c r="W24" s="1879"/>
      <c r="X24" s="1879"/>
      <c r="Y24" s="1879"/>
      <c r="Z24" s="1879"/>
      <c r="AA24" s="1879"/>
      <c r="AB24" s="1879"/>
      <c r="AC24" s="1879"/>
      <c r="AD24" s="1879"/>
      <c r="AE24" s="1879"/>
      <c r="AF24" s="1879"/>
      <c r="AG24" s="1879"/>
      <c r="AH24" s="1879"/>
      <c r="AI24" s="1879"/>
    </row>
    <row r="25" spans="1:56">
      <c r="A25" s="429"/>
      <c r="B25" s="429"/>
      <c r="C25" s="429"/>
      <c r="D25" s="429"/>
      <c r="F25" s="429"/>
      <c r="G25" s="429"/>
      <c r="H25" s="2934"/>
      <c r="I25" s="2934"/>
      <c r="J25" s="2934"/>
      <c r="K25" s="2934"/>
      <c r="L25" s="2934"/>
      <c r="M25" s="2934"/>
      <c r="N25" s="2934"/>
      <c r="O25" s="2934"/>
      <c r="P25" s="2934"/>
      <c r="Q25" s="2934"/>
      <c r="R25" s="2934"/>
      <c r="S25" s="2934"/>
      <c r="T25" s="2934"/>
      <c r="U25" s="2934"/>
      <c r="V25" s="2934"/>
      <c r="W25" s="2934"/>
      <c r="X25" s="2934"/>
      <c r="Y25" s="2934"/>
      <c r="Z25" s="2934"/>
      <c r="AA25" s="2934"/>
      <c r="AB25" s="2934"/>
      <c r="AC25" s="2934"/>
      <c r="AD25" s="2934"/>
      <c r="AE25" s="2934"/>
      <c r="AF25" s="2934"/>
      <c r="AG25" s="429"/>
      <c r="AH25" s="429"/>
      <c r="AI25" s="429"/>
    </row>
    <row r="26" spans="1:56">
      <c r="A26" s="429"/>
      <c r="B26" s="429"/>
      <c r="C26" s="429"/>
      <c r="D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row>
    <row r="27" spans="1:56">
      <c r="A27" s="429"/>
      <c r="B27" s="429"/>
      <c r="C27" s="429"/>
      <c r="D27" s="429" t="s">
        <v>1444</v>
      </c>
      <c r="F27" s="429"/>
      <c r="G27" s="429"/>
      <c r="H27" s="429"/>
      <c r="I27" s="1879" t="str">
        <f>IF(入力表!B3="","",入力表!B3)</f>
        <v/>
      </c>
      <c r="J27" s="1879"/>
      <c r="K27" s="1879"/>
      <c r="L27" s="1879"/>
      <c r="M27" s="1879"/>
      <c r="N27" s="1879"/>
      <c r="O27" s="1879"/>
      <c r="P27" s="1879"/>
      <c r="Q27" s="1879"/>
      <c r="R27" s="1879"/>
      <c r="S27" s="1879"/>
      <c r="T27" s="1879"/>
      <c r="U27" s="1879"/>
      <c r="V27" s="1879"/>
      <c r="W27" s="1879"/>
      <c r="X27" s="1879"/>
      <c r="Y27" s="1879"/>
      <c r="Z27" s="1879"/>
      <c r="AA27" s="1879"/>
      <c r="AB27" s="1879"/>
      <c r="AC27" s="1879"/>
      <c r="AD27" s="1879"/>
      <c r="AE27" s="1879"/>
      <c r="AF27" s="1879"/>
      <c r="AG27" s="1879"/>
      <c r="AH27" s="1879"/>
      <c r="AI27" s="1879"/>
    </row>
    <row r="28" spans="1:56">
      <c r="A28" s="429"/>
      <c r="B28" s="429"/>
      <c r="C28" s="429"/>
      <c r="D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row>
    <row r="29" spans="1:56">
      <c r="A29" s="429"/>
      <c r="B29" s="429"/>
      <c r="C29" s="429"/>
      <c r="D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P29" s="935"/>
    </row>
    <row r="30" spans="1:56">
      <c r="A30" s="429"/>
      <c r="B30" s="429"/>
      <c r="C30" s="429"/>
      <c r="D30" s="429" t="s">
        <v>1550</v>
      </c>
      <c r="E30" s="429"/>
      <c r="F30" s="429"/>
      <c r="G30" s="429"/>
      <c r="I30" s="429" t="s">
        <v>686</v>
      </c>
      <c r="J30" s="1560" t="str">
        <f>IF(入力表!B6="","令和　　年　　月　　日",入力表!B6)</f>
        <v>令和　　年　　月　　日</v>
      </c>
      <c r="K30" s="1560"/>
      <c r="L30" s="1560"/>
      <c r="M30" s="1560"/>
      <c r="N30" s="1560"/>
      <c r="O30" s="1560"/>
      <c r="P30" s="1560"/>
      <c r="Q30" s="1560"/>
      <c r="R30" s="429"/>
      <c r="S30" s="429" t="s">
        <v>687</v>
      </c>
      <c r="T30" s="1560" t="str">
        <f>IF(入力表!E6="","令和　　年　　月　　日",入力表!E6)</f>
        <v>令和　　年　　月　　日</v>
      </c>
      <c r="U30" s="1560"/>
      <c r="V30" s="1560"/>
      <c r="W30" s="1560"/>
      <c r="X30" s="1560"/>
      <c r="Y30" s="1560"/>
      <c r="Z30" s="1560"/>
      <c r="AA30" s="1560"/>
      <c r="AC30" s="914"/>
      <c r="AD30" s="429"/>
      <c r="AE30" s="429"/>
      <c r="AF30" s="429"/>
      <c r="AG30" s="429"/>
      <c r="AH30" s="429"/>
      <c r="AI30" s="429"/>
    </row>
    <row r="31" spans="1:56">
      <c r="A31" s="429"/>
      <c r="B31" s="429"/>
      <c r="C31" s="429"/>
      <c r="D31" s="429"/>
      <c r="E31" s="429"/>
      <c r="F31" s="429"/>
      <c r="G31" s="429"/>
      <c r="H31" s="429"/>
      <c r="AC31" s="429"/>
      <c r="AD31" s="429"/>
      <c r="AE31" s="429"/>
      <c r="AF31" s="429"/>
      <c r="AG31" s="429"/>
      <c r="AH31" s="429"/>
      <c r="AI31" s="429"/>
    </row>
    <row r="32" spans="1:56">
      <c r="A32" s="429"/>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row>
    <row r="33" spans="1:35">
      <c r="A33" s="429"/>
      <c r="B33" s="429"/>
      <c r="C33" s="429"/>
      <c r="D33" s="429" t="s">
        <v>1551</v>
      </c>
      <c r="E33" s="429"/>
      <c r="F33" s="429"/>
      <c r="G33" s="429"/>
      <c r="H33" s="429"/>
      <c r="I33" s="1885" t="str">
        <f>IF(入力表!B7="","",入力表!B7)</f>
        <v/>
      </c>
      <c r="J33" s="1885"/>
      <c r="K33" s="1885"/>
      <c r="L33" s="1885"/>
      <c r="M33" s="1885"/>
      <c r="N33" s="1885"/>
      <c r="O33" s="1885"/>
      <c r="P33" s="1885"/>
      <c r="Q33" s="1885"/>
      <c r="R33" s="1885"/>
      <c r="S33" s="1885"/>
      <c r="T33" s="1885"/>
      <c r="U33" s="1885"/>
      <c r="V33" s="1885"/>
      <c r="W33" s="1885"/>
      <c r="X33" s="1885"/>
      <c r="Y33" s="1885"/>
      <c r="Z33" s="1885"/>
      <c r="AA33" s="1885"/>
      <c r="AB33" s="1885"/>
      <c r="AC33" s="1885"/>
      <c r="AD33" s="1885"/>
      <c r="AE33" s="1885"/>
      <c r="AF33" s="1885"/>
      <c r="AG33" s="429"/>
      <c r="AH33" s="429"/>
      <c r="AI33" s="429"/>
    </row>
    <row r="34" spans="1:35">
      <c r="A34" s="429"/>
      <c r="B34" s="429"/>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row>
    <row r="35" spans="1:35">
      <c r="A35" s="429"/>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row>
    <row r="36" spans="1:35">
      <c r="A36" s="429"/>
      <c r="B36" s="429"/>
      <c r="C36" s="429"/>
      <c r="D36" s="429" t="s">
        <v>1552</v>
      </c>
      <c r="E36" s="429"/>
      <c r="F36" s="429"/>
      <c r="G36" s="429"/>
      <c r="H36" s="429"/>
      <c r="I36" s="429"/>
      <c r="K36" s="429" t="s">
        <v>686</v>
      </c>
      <c r="L36" s="1560"/>
      <c r="M36" s="1560"/>
      <c r="N36" s="1560"/>
      <c r="O36" s="1560"/>
      <c r="P36" s="1560"/>
      <c r="Q36" s="1560"/>
      <c r="R36" s="1560"/>
      <c r="S36" s="1560"/>
      <c r="T36" s="914"/>
      <c r="U36" s="429" t="s">
        <v>687</v>
      </c>
      <c r="V36" s="1560"/>
      <c r="W36" s="1560"/>
      <c r="X36" s="1560"/>
      <c r="Y36" s="1560"/>
      <c r="Z36" s="1560"/>
      <c r="AA36" s="1560"/>
      <c r="AB36" s="1560"/>
      <c r="AC36" s="1560"/>
      <c r="AE36" s="914"/>
      <c r="AF36" s="429"/>
      <c r="AG36" s="429"/>
      <c r="AH36" s="429"/>
      <c r="AI36" s="429"/>
    </row>
    <row r="37" spans="1:35">
      <c r="A37" s="429"/>
      <c r="B37" s="429"/>
      <c r="C37" s="429"/>
      <c r="D37" s="429"/>
      <c r="E37" s="429"/>
      <c r="F37" s="429"/>
      <c r="G37" s="429"/>
      <c r="H37" s="429"/>
      <c r="I37" s="429"/>
      <c r="J37" s="429"/>
      <c r="AD37" s="429"/>
      <c r="AE37" s="429"/>
      <c r="AF37" s="429"/>
      <c r="AG37" s="429"/>
      <c r="AH37" s="429"/>
      <c r="AI37" s="429"/>
    </row>
    <row r="38" spans="1:35">
      <c r="A38" s="429"/>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row>
    <row r="39" spans="1:35">
      <c r="A39" s="429"/>
      <c r="B39" s="429"/>
      <c r="C39" s="429"/>
      <c r="D39" s="429" t="s">
        <v>1553</v>
      </c>
      <c r="E39" s="429"/>
      <c r="F39" s="429"/>
      <c r="G39" s="429"/>
      <c r="H39" s="429"/>
      <c r="I39" s="429"/>
      <c r="J39" s="429"/>
      <c r="K39" s="429"/>
      <c r="L39" s="429"/>
      <c r="M39" s="429"/>
      <c r="N39" s="429"/>
      <c r="O39" s="429"/>
      <c r="P39" s="429"/>
      <c r="Q39" s="1885"/>
      <c r="R39" s="1885"/>
      <c r="S39" s="1885"/>
      <c r="T39" s="1885"/>
      <c r="U39" s="1885"/>
      <c r="V39" s="1885"/>
      <c r="W39" s="1885"/>
      <c r="X39" s="1885"/>
      <c r="Y39" s="1885"/>
      <c r="Z39" s="915"/>
      <c r="AA39" s="915"/>
      <c r="AB39" s="915"/>
      <c r="AC39" s="915"/>
      <c r="AD39" s="915"/>
      <c r="AE39" s="915"/>
      <c r="AF39" s="915"/>
      <c r="AG39" s="429"/>
      <c r="AH39" s="429"/>
      <c r="AI39" s="429"/>
    </row>
    <row r="40" spans="1:35">
      <c r="A40" s="429"/>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row>
    <row r="41" spans="1:35">
      <c r="A41" s="429"/>
      <c r="B41" s="429"/>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row>
    <row r="42" spans="1:35">
      <c r="A42" s="429"/>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row>
  </sheetData>
  <mergeCells count="21">
    <mergeCell ref="AL4:AP4"/>
    <mergeCell ref="AL6:AP6"/>
    <mergeCell ref="L36:S36"/>
    <mergeCell ref="V36:AC36"/>
    <mergeCell ref="Q39:Y39"/>
    <mergeCell ref="T30:AA30"/>
    <mergeCell ref="J30:Q30"/>
    <mergeCell ref="I33:AF33"/>
    <mergeCell ref="AO17:BD17"/>
    <mergeCell ref="I24:AI24"/>
    <mergeCell ref="U10:AI10"/>
    <mergeCell ref="U11:AI11"/>
    <mergeCell ref="I27:AI27"/>
    <mergeCell ref="AA3:AI3"/>
    <mergeCell ref="C6:O6"/>
    <mergeCell ref="M17:U17"/>
    <mergeCell ref="A22:AI22"/>
    <mergeCell ref="H25:AF25"/>
    <mergeCell ref="A14:AI14"/>
    <mergeCell ref="AH12:AI12"/>
    <mergeCell ref="U12:AG12"/>
  </mergeCells>
  <phoneticPr fontId="9"/>
  <conditionalFormatting sqref="L36:S36 Q39:Y39 V36:AC36">
    <cfRule type="cellIs" dxfId="65" priority="2" operator="equal">
      <formula>""</formula>
    </cfRule>
  </conditionalFormatting>
  <conditionalFormatting sqref="M17:U17">
    <cfRule type="cellIs" dxfId="64" priority="1" operator="equal">
      <formula>""</formula>
    </cfRule>
  </conditionalFormatting>
  <dataValidations count="2">
    <dataValidation allowBlank="1" showInputMessage="1" showErrorMessage="1" prompt="西暦下2桁／月／日で入力_x000a_「例：24/4/1」" sqref="M17:U17 L36:S36 V36:AC36" xr:uid="{5AB39FF7-0A6D-435A-8CC9-9CBD644E0916}"/>
    <dataValidation allowBlank="1" showInputMessage="1" showErrorMessage="1" prompt="数字のみ入力" sqref="Q39:Y39" xr:uid="{196AADD0-CAB2-4DA8-A137-96973C377654}"/>
  </dataValidations>
  <hyperlinks>
    <hyperlink ref="AL4" location="工事関係書類一覧表!A1" display="一覧表へ戻る" xr:uid="{E2715F28-5F88-4FED-BB4D-C2E70B007804}"/>
    <hyperlink ref="AL4:AP4" location="工事関係書類一覧表!F62" display="一覧表へ戻る" xr:uid="{101406BB-1155-4BBB-921A-44C1B5012CBC}"/>
    <hyperlink ref="AL6" location="入力表!C19" display="入力表へ戻る" xr:uid="{F24E008A-9E81-42E3-B2E0-6A34ED785807}"/>
    <hyperlink ref="AL6:AP6" location="入力表!D43" display="入力表へ戻る" xr:uid="{470C11CE-7659-4CEA-A470-8B604776CB29}"/>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tabColor theme="5" tint="0.39997558519241921"/>
  </sheetPr>
  <dimension ref="A1:BB56"/>
  <sheetViews>
    <sheetView showGridLines="0" view="pageBreakPreview" zoomScaleNormal="100" zoomScaleSheetLayoutView="100" workbookViewId="0">
      <selection activeCell="AO2" sqref="AO2:AX2"/>
    </sheetView>
  </sheetViews>
  <sheetFormatPr defaultColWidth="2.625" defaultRowHeight="15" customHeight="1"/>
  <cols>
    <col min="1" max="32" width="2.625" style="281"/>
    <col min="33" max="33" width="2.875" style="281" customWidth="1"/>
    <col min="34" max="34" width="2.375" style="281" bestFit="1" customWidth="1"/>
    <col min="35" max="36" width="2.625" style="281"/>
    <col min="37" max="40" width="2.625" style="281" hidden="1" customWidth="1"/>
    <col min="41" max="288" width="2.625" style="281"/>
    <col min="289" max="289" width="2.875" style="281" customWidth="1"/>
    <col min="290" max="290" width="2.375" style="281" bestFit="1" customWidth="1"/>
    <col min="291" max="292" width="2.625" style="281"/>
    <col min="293" max="296" width="0" style="281" hidden="1" customWidth="1"/>
    <col min="297" max="544" width="2.625" style="281"/>
    <col min="545" max="545" width="2.875" style="281" customWidth="1"/>
    <col min="546" max="546" width="2.375" style="281" bestFit="1" customWidth="1"/>
    <col min="547" max="548" width="2.625" style="281"/>
    <col min="549" max="552" width="0" style="281" hidden="1" customWidth="1"/>
    <col min="553" max="800" width="2.625" style="281"/>
    <col min="801" max="801" width="2.875" style="281" customWidth="1"/>
    <col min="802" max="802" width="2.375" style="281" bestFit="1" customWidth="1"/>
    <col min="803" max="804" width="2.625" style="281"/>
    <col min="805" max="808" width="0" style="281" hidden="1" customWidth="1"/>
    <col min="809" max="1056" width="2.625" style="281"/>
    <col min="1057" max="1057" width="2.875" style="281" customWidth="1"/>
    <col min="1058" max="1058" width="2.375" style="281" bestFit="1" customWidth="1"/>
    <col min="1059" max="1060" width="2.625" style="281"/>
    <col min="1061" max="1064" width="0" style="281" hidden="1" customWidth="1"/>
    <col min="1065" max="1312" width="2.625" style="281"/>
    <col min="1313" max="1313" width="2.875" style="281" customWidth="1"/>
    <col min="1314" max="1314" width="2.375" style="281" bestFit="1" customWidth="1"/>
    <col min="1315" max="1316" width="2.625" style="281"/>
    <col min="1317" max="1320" width="0" style="281" hidden="1" customWidth="1"/>
    <col min="1321" max="1568" width="2.625" style="281"/>
    <col min="1569" max="1569" width="2.875" style="281" customWidth="1"/>
    <col min="1570" max="1570" width="2.375" style="281" bestFit="1" customWidth="1"/>
    <col min="1571" max="1572" width="2.625" style="281"/>
    <col min="1573" max="1576" width="0" style="281" hidden="1" customWidth="1"/>
    <col min="1577" max="1824" width="2.625" style="281"/>
    <col min="1825" max="1825" width="2.875" style="281" customWidth="1"/>
    <col min="1826" max="1826" width="2.375" style="281" bestFit="1" customWidth="1"/>
    <col min="1827" max="1828" width="2.625" style="281"/>
    <col min="1829" max="1832" width="0" style="281" hidden="1" customWidth="1"/>
    <col min="1833" max="2080" width="2.625" style="281"/>
    <col min="2081" max="2081" width="2.875" style="281" customWidth="1"/>
    <col min="2082" max="2082" width="2.375" style="281" bestFit="1" customWidth="1"/>
    <col min="2083" max="2084" width="2.625" style="281"/>
    <col min="2085" max="2088" width="0" style="281" hidden="1" customWidth="1"/>
    <col min="2089" max="2336" width="2.625" style="281"/>
    <col min="2337" max="2337" width="2.875" style="281" customWidth="1"/>
    <col min="2338" max="2338" width="2.375" style="281" bestFit="1" customWidth="1"/>
    <col min="2339" max="2340" width="2.625" style="281"/>
    <col min="2341" max="2344" width="0" style="281" hidden="1" customWidth="1"/>
    <col min="2345" max="2592" width="2.625" style="281"/>
    <col min="2593" max="2593" width="2.875" style="281" customWidth="1"/>
    <col min="2594" max="2594" width="2.375" style="281" bestFit="1" customWidth="1"/>
    <col min="2595" max="2596" width="2.625" style="281"/>
    <col min="2597" max="2600" width="0" style="281" hidden="1" customWidth="1"/>
    <col min="2601" max="2848" width="2.625" style="281"/>
    <col min="2849" max="2849" width="2.875" style="281" customWidth="1"/>
    <col min="2850" max="2850" width="2.375" style="281" bestFit="1" customWidth="1"/>
    <col min="2851" max="2852" width="2.625" style="281"/>
    <col min="2853" max="2856" width="0" style="281" hidden="1" customWidth="1"/>
    <col min="2857" max="3104" width="2.625" style="281"/>
    <col min="3105" max="3105" width="2.875" style="281" customWidth="1"/>
    <col min="3106" max="3106" width="2.375" style="281" bestFit="1" customWidth="1"/>
    <col min="3107" max="3108" width="2.625" style="281"/>
    <col min="3109" max="3112" width="0" style="281" hidden="1" customWidth="1"/>
    <col min="3113" max="3360" width="2.625" style="281"/>
    <col min="3361" max="3361" width="2.875" style="281" customWidth="1"/>
    <col min="3362" max="3362" width="2.375" style="281" bestFit="1" customWidth="1"/>
    <col min="3363" max="3364" width="2.625" style="281"/>
    <col min="3365" max="3368" width="0" style="281" hidden="1" customWidth="1"/>
    <col min="3369" max="3616" width="2.625" style="281"/>
    <col min="3617" max="3617" width="2.875" style="281" customWidth="1"/>
    <col min="3618" max="3618" width="2.375" style="281" bestFit="1" customWidth="1"/>
    <col min="3619" max="3620" width="2.625" style="281"/>
    <col min="3621" max="3624" width="0" style="281" hidden="1" customWidth="1"/>
    <col min="3625" max="3872" width="2.625" style="281"/>
    <col min="3873" max="3873" width="2.875" style="281" customWidth="1"/>
    <col min="3874" max="3874" width="2.375" style="281" bestFit="1" customWidth="1"/>
    <col min="3875" max="3876" width="2.625" style="281"/>
    <col min="3877" max="3880" width="0" style="281" hidden="1" customWidth="1"/>
    <col min="3881" max="4128" width="2.625" style="281"/>
    <col min="4129" max="4129" width="2.875" style="281" customWidth="1"/>
    <col min="4130" max="4130" width="2.375" style="281" bestFit="1" customWidth="1"/>
    <col min="4131" max="4132" width="2.625" style="281"/>
    <col min="4133" max="4136" width="0" style="281" hidden="1" customWidth="1"/>
    <col min="4137" max="4384" width="2.625" style="281"/>
    <col min="4385" max="4385" width="2.875" style="281" customWidth="1"/>
    <col min="4386" max="4386" width="2.375" style="281" bestFit="1" customWidth="1"/>
    <col min="4387" max="4388" width="2.625" style="281"/>
    <col min="4389" max="4392" width="0" style="281" hidden="1" customWidth="1"/>
    <col min="4393" max="4640" width="2.625" style="281"/>
    <col min="4641" max="4641" width="2.875" style="281" customWidth="1"/>
    <col min="4642" max="4642" width="2.375" style="281" bestFit="1" customWidth="1"/>
    <col min="4643" max="4644" width="2.625" style="281"/>
    <col min="4645" max="4648" width="0" style="281" hidden="1" customWidth="1"/>
    <col min="4649" max="4896" width="2.625" style="281"/>
    <col min="4897" max="4897" width="2.875" style="281" customWidth="1"/>
    <col min="4898" max="4898" width="2.375" style="281" bestFit="1" customWidth="1"/>
    <col min="4899" max="4900" width="2.625" style="281"/>
    <col min="4901" max="4904" width="0" style="281" hidden="1" customWidth="1"/>
    <col min="4905" max="5152" width="2.625" style="281"/>
    <col min="5153" max="5153" width="2.875" style="281" customWidth="1"/>
    <col min="5154" max="5154" width="2.375" style="281" bestFit="1" customWidth="1"/>
    <col min="5155" max="5156" width="2.625" style="281"/>
    <col min="5157" max="5160" width="0" style="281" hidden="1" customWidth="1"/>
    <col min="5161" max="5408" width="2.625" style="281"/>
    <col min="5409" max="5409" width="2.875" style="281" customWidth="1"/>
    <col min="5410" max="5410" width="2.375" style="281" bestFit="1" customWidth="1"/>
    <col min="5411" max="5412" width="2.625" style="281"/>
    <col min="5413" max="5416" width="0" style="281" hidden="1" customWidth="1"/>
    <col min="5417" max="5664" width="2.625" style="281"/>
    <col min="5665" max="5665" width="2.875" style="281" customWidth="1"/>
    <col min="5666" max="5666" width="2.375" style="281" bestFit="1" customWidth="1"/>
    <col min="5667" max="5668" width="2.625" style="281"/>
    <col min="5669" max="5672" width="0" style="281" hidden="1" customWidth="1"/>
    <col min="5673" max="5920" width="2.625" style="281"/>
    <col min="5921" max="5921" width="2.875" style="281" customWidth="1"/>
    <col min="5922" max="5922" width="2.375" style="281" bestFit="1" customWidth="1"/>
    <col min="5923" max="5924" width="2.625" style="281"/>
    <col min="5925" max="5928" width="0" style="281" hidden="1" customWidth="1"/>
    <col min="5929" max="6176" width="2.625" style="281"/>
    <col min="6177" max="6177" width="2.875" style="281" customWidth="1"/>
    <col min="6178" max="6178" width="2.375" style="281" bestFit="1" customWidth="1"/>
    <col min="6179" max="6180" width="2.625" style="281"/>
    <col min="6181" max="6184" width="0" style="281" hidden="1" customWidth="1"/>
    <col min="6185" max="6432" width="2.625" style="281"/>
    <col min="6433" max="6433" width="2.875" style="281" customWidth="1"/>
    <col min="6434" max="6434" width="2.375" style="281" bestFit="1" customWidth="1"/>
    <col min="6435" max="6436" width="2.625" style="281"/>
    <col min="6437" max="6440" width="0" style="281" hidden="1" customWidth="1"/>
    <col min="6441" max="6688" width="2.625" style="281"/>
    <col min="6689" max="6689" width="2.875" style="281" customWidth="1"/>
    <col min="6690" max="6690" width="2.375" style="281" bestFit="1" customWidth="1"/>
    <col min="6691" max="6692" width="2.625" style="281"/>
    <col min="6693" max="6696" width="0" style="281" hidden="1" customWidth="1"/>
    <col min="6697" max="6944" width="2.625" style="281"/>
    <col min="6945" max="6945" width="2.875" style="281" customWidth="1"/>
    <col min="6946" max="6946" width="2.375" style="281" bestFit="1" customWidth="1"/>
    <col min="6947" max="6948" width="2.625" style="281"/>
    <col min="6949" max="6952" width="0" style="281" hidden="1" customWidth="1"/>
    <col min="6953" max="7200" width="2.625" style="281"/>
    <col min="7201" max="7201" width="2.875" style="281" customWidth="1"/>
    <col min="7202" max="7202" width="2.375" style="281" bestFit="1" customWidth="1"/>
    <col min="7203" max="7204" width="2.625" style="281"/>
    <col min="7205" max="7208" width="0" style="281" hidden="1" customWidth="1"/>
    <col min="7209" max="7456" width="2.625" style="281"/>
    <col min="7457" max="7457" width="2.875" style="281" customWidth="1"/>
    <col min="7458" max="7458" width="2.375" style="281" bestFit="1" customWidth="1"/>
    <col min="7459" max="7460" width="2.625" style="281"/>
    <col min="7461" max="7464" width="0" style="281" hidden="1" customWidth="1"/>
    <col min="7465" max="7712" width="2.625" style="281"/>
    <col min="7713" max="7713" width="2.875" style="281" customWidth="1"/>
    <col min="7714" max="7714" width="2.375" style="281" bestFit="1" customWidth="1"/>
    <col min="7715" max="7716" width="2.625" style="281"/>
    <col min="7717" max="7720" width="0" style="281" hidden="1" customWidth="1"/>
    <col min="7721" max="7968" width="2.625" style="281"/>
    <col min="7969" max="7969" width="2.875" style="281" customWidth="1"/>
    <col min="7970" max="7970" width="2.375" style="281" bestFit="1" customWidth="1"/>
    <col min="7971" max="7972" width="2.625" style="281"/>
    <col min="7973" max="7976" width="0" style="281" hidden="1" customWidth="1"/>
    <col min="7977" max="8224" width="2.625" style="281"/>
    <col min="8225" max="8225" width="2.875" style="281" customWidth="1"/>
    <col min="8226" max="8226" width="2.375" style="281" bestFit="1" customWidth="1"/>
    <col min="8227" max="8228" width="2.625" style="281"/>
    <col min="8229" max="8232" width="0" style="281" hidden="1" customWidth="1"/>
    <col min="8233" max="8480" width="2.625" style="281"/>
    <col min="8481" max="8481" width="2.875" style="281" customWidth="1"/>
    <col min="8482" max="8482" width="2.375" style="281" bestFit="1" customWidth="1"/>
    <col min="8483" max="8484" width="2.625" style="281"/>
    <col min="8485" max="8488" width="0" style="281" hidden="1" customWidth="1"/>
    <col min="8489" max="8736" width="2.625" style="281"/>
    <col min="8737" max="8737" width="2.875" style="281" customWidth="1"/>
    <col min="8738" max="8738" width="2.375" style="281" bestFit="1" customWidth="1"/>
    <col min="8739" max="8740" width="2.625" style="281"/>
    <col min="8741" max="8744" width="0" style="281" hidden="1" customWidth="1"/>
    <col min="8745" max="8992" width="2.625" style="281"/>
    <col min="8993" max="8993" width="2.875" style="281" customWidth="1"/>
    <col min="8994" max="8994" width="2.375" style="281" bestFit="1" customWidth="1"/>
    <col min="8995" max="8996" width="2.625" style="281"/>
    <col min="8997" max="9000" width="0" style="281" hidden="1" customWidth="1"/>
    <col min="9001" max="9248" width="2.625" style="281"/>
    <col min="9249" max="9249" width="2.875" style="281" customWidth="1"/>
    <col min="9250" max="9250" width="2.375" style="281" bestFit="1" customWidth="1"/>
    <col min="9251" max="9252" width="2.625" style="281"/>
    <col min="9253" max="9256" width="0" style="281" hidden="1" customWidth="1"/>
    <col min="9257" max="9504" width="2.625" style="281"/>
    <col min="9505" max="9505" width="2.875" style="281" customWidth="1"/>
    <col min="9506" max="9506" width="2.375" style="281" bestFit="1" customWidth="1"/>
    <col min="9507" max="9508" width="2.625" style="281"/>
    <col min="9509" max="9512" width="0" style="281" hidden="1" customWidth="1"/>
    <col min="9513" max="9760" width="2.625" style="281"/>
    <col min="9761" max="9761" width="2.875" style="281" customWidth="1"/>
    <col min="9762" max="9762" width="2.375" style="281" bestFit="1" customWidth="1"/>
    <col min="9763" max="9764" width="2.625" style="281"/>
    <col min="9765" max="9768" width="0" style="281" hidden="1" customWidth="1"/>
    <col min="9769" max="10016" width="2.625" style="281"/>
    <col min="10017" max="10017" width="2.875" style="281" customWidth="1"/>
    <col min="10018" max="10018" width="2.375" style="281" bestFit="1" customWidth="1"/>
    <col min="10019" max="10020" width="2.625" style="281"/>
    <col min="10021" max="10024" width="0" style="281" hidden="1" customWidth="1"/>
    <col min="10025" max="10272" width="2.625" style="281"/>
    <col min="10273" max="10273" width="2.875" style="281" customWidth="1"/>
    <col min="10274" max="10274" width="2.375" style="281" bestFit="1" customWidth="1"/>
    <col min="10275" max="10276" width="2.625" style="281"/>
    <col min="10277" max="10280" width="0" style="281" hidden="1" customWidth="1"/>
    <col min="10281" max="10528" width="2.625" style="281"/>
    <col min="10529" max="10529" width="2.875" style="281" customWidth="1"/>
    <col min="10530" max="10530" width="2.375" style="281" bestFit="1" customWidth="1"/>
    <col min="10531" max="10532" width="2.625" style="281"/>
    <col min="10533" max="10536" width="0" style="281" hidden="1" customWidth="1"/>
    <col min="10537" max="10784" width="2.625" style="281"/>
    <col min="10785" max="10785" width="2.875" style="281" customWidth="1"/>
    <col min="10786" max="10786" width="2.375" style="281" bestFit="1" customWidth="1"/>
    <col min="10787" max="10788" width="2.625" style="281"/>
    <col min="10789" max="10792" width="0" style="281" hidden="1" customWidth="1"/>
    <col min="10793" max="11040" width="2.625" style="281"/>
    <col min="11041" max="11041" width="2.875" style="281" customWidth="1"/>
    <col min="11042" max="11042" width="2.375" style="281" bestFit="1" customWidth="1"/>
    <col min="11043" max="11044" width="2.625" style="281"/>
    <col min="11045" max="11048" width="0" style="281" hidden="1" customWidth="1"/>
    <col min="11049" max="11296" width="2.625" style="281"/>
    <col min="11297" max="11297" width="2.875" style="281" customWidth="1"/>
    <col min="11298" max="11298" width="2.375" style="281" bestFit="1" customWidth="1"/>
    <col min="11299" max="11300" width="2.625" style="281"/>
    <col min="11301" max="11304" width="0" style="281" hidden="1" customWidth="1"/>
    <col min="11305" max="11552" width="2.625" style="281"/>
    <col min="11553" max="11553" width="2.875" style="281" customWidth="1"/>
    <col min="11554" max="11554" width="2.375" style="281" bestFit="1" customWidth="1"/>
    <col min="11555" max="11556" width="2.625" style="281"/>
    <col min="11557" max="11560" width="0" style="281" hidden="1" customWidth="1"/>
    <col min="11561" max="11808" width="2.625" style="281"/>
    <col min="11809" max="11809" width="2.875" style="281" customWidth="1"/>
    <col min="11810" max="11810" width="2.375" style="281" bestFit="1" customWidth="1"/>
    <col min="11811" max="11812" width="2.625" style="281"/>
    <col min="11813" max="11816" width="0" style="281" hidden="1" customWidth="1"/>
    <col min="11817" max="12064" width="2.625" style="281"/>
    <col min="12065" max="12065" width="2.875" style="281" customWidth="1"/>
    <col min="12066" max="12066" width="2.375" style="281" bestFit="1" customWidth="1"/>
    <col min="12067" max="12068" width="2.625" style="281"/>
    <col min="12069" max="12072" width="0" style="281" hidden="1" customWidth="1"/>
    <col min="12073" max="12320" width="2.625" style="281"/>
    <col min="12321" max="12321" width="2.875" style="281" customWidth="1"/>
    <col min="12322" max="12322" width="2.375" style="281" bestFit="1" customWidth="1"/>
    <col min="12323" max="12324" width="2.625" style="281"/>
    <col min="12325" max="12328" width="0" style="281" hidden="1" customWidth="1"/>
    <col min="12329" max="12576" width="2.625" style="281"/>
    <col min="12577" max="12577" width="2.875" style="281" customWidth="1"/>
    <col min="12578" max="12578" width="2.375" style="281" bestFit="1" customWidth="1"/>
    <col min="12579" max="12580" width="2.625" style="281"/>
    <col min="12581" max="12584" width="0" style="281" hidden="1" customWidth="1"/>
    <col min="12585" max="12832" width="2.625" style="281"/>
    <col min="12833" max="12833" width="2.875" style="281" customWidth="1"/>
    <col min="12834" max="12834" width="2.375" style="281" bestFit="1" customWidth="1"/>
    <col min="12835" max="12836" width="2.625" style="281"/>
    <col min="12837" max="12840" width="0" style="281" hidden="1" customWidth="1"/>
    <col min="12841" max="13088" width="2.625" style="281"/>
    <col min="13089" max="13089" width="2.875" style="281" customWidth="1"/>
    <col min="13090" max="13090" width="2.375" style="281" bestFit="1" customWidth="1"/>
    <col min="13091" max="13092" width="2.625" style="281"/>
    <col min="13093" max="13096" width="0" style="281" hidden="1" customWidth="1"/>
    <col min="13097" max="13344" width="2.625" style="281"/>
    <col min="13345" max="13345" width="2.875" style="281" customWidth="1"/>
    <col min="13346" max="13346" width="2.375" style="281" bestFit="1" customWidth="1"/>
    <col min="13347" max="13348" width="2.625" style="281"/>
    <col min="13349" max="13352" width="0" style="281" hidden="1" customWidth="1"/>
    <col min="13353" max="13600" width="2.625" style="281"/>
    <col min="13601" max="13601" width="2.875" style="281" customWidth="1"/>
    <col min="13602" max="13602" width="2.375" style="281" bestFit="1" customWidth="1"/>
    <col min="13603" max="13604" width="2.625" style="281"/>
    <col min="13605" max="13608" width="0" style="281" hidden="1" customWidth="1"/>
    <col min="13609" max="13856" width="2.625" style="281"/>
    <col min="13857" max="13857" width="2.875" style="281" customWidth="1"/>
    <col min="13858" max="13858" width="2.375" style="281" bestFit="1" customWidth="1"/>
    <col min="13859" max="13860" width="2.625" style="281"/>
    <col min="13861" max="13864" width="0" style="281" hidden="1" customWidth="1"/>
    <col min="13865" max="14112" width="2.625" style="281"/>
    <col min="14113" max="14113" width="2.875" style="281" customWidth="1"/>
    <col min="14114" max="14114" width="2.375" style="281" bestFit="1" customWidth="1"/>
    <col min="14115" max="14116" width="2.625" style="281"/>
    <col min="14117" max="14120" width="0" style="281" hidden="1" customWidth="1"/>
    <col min="14121" max="14368" width="2.625" style="281"/>
    <col min="14369" max="14369" width="2.875" style="281" customWidth="1"/>
    <col min="14370" max="14370" width="2.375" style="281" bestFit="1" customWidth="1"/>
    <col min="14371" max="14372" width="2.625" style="281"/>
    <col min="14373" max="14376" width="0" style="281" hidden="1" customWidth="1"/>
    <col min="14377" max="14624" width="2.625" style="281"/>
    <col min="14625" max="14625" width="2.875" style="281" customWidth="1"/>
    <col min="14626" max="14626" width="2.375" style="281" bestFit="1" customWidth="1"/>
    <col min="14627" max="14628" width="2.625" style="281"/>
    <col min="14629" max="14632" width="0" style="281" hidden="1" customWidth="1"/>
    <col min="14633" max="14880" width="2.625" style="281"/>
    <col min="14881" max="14881" width="2.875" style="281" customWidth="1"/>
    <col min="14882" max="14882" width="2.375" style="281" bestFit="1" customWidth="1"/>
    <col min="14883" max="14884" width="2.625" style="281"/>
    <col min="14885" max="14888" width="0" style="281" hidden="1" customWidth="1"/>
    <col min="14889" max="15136" width="2.625" style="281"/>
    <col min="15137" max="15137" width="2.875" style="281" customWidth="1"/>
    <col min="15138" max="15138" width="2.375" style="281" bestFit="1" customWidth="1"/>
    <col min="15139" max="15140" width="2.625" style="281"/>
    <col min="15141" max="15144" width="0" style="281" hidden="1" customWidth="1"/>
    <col min="15145" max="15392" width="2.625" style="281"/>
    <col min="15393" max="15393" width="2.875" style="281" customWidth="1"/>
    <col min="15394" max="15394" width="2.375" style="281" bestFit="1" customWidth="1"/>
    <col min="15395" max="15396" width="2.625" style="281"/>
    <col min="15397" max="15400" width="0" style="281" hidden="1" customWidth="1"/>
    <col min="15401" max="15648" width="2.625" style="281"/>
    <col min="15649" max="15649" width="2.875" style="281" customWidth="1"/>
    <col min="15650" max="15650" width="2.375" style="281" bestFit="1" customWidth="1"/>
    <col min="15651" max="15652" width="2.625" style="281"/>
    <col min="15653" max="15656" width="0" style="281" hidden="1" customWidth="1"/>
    <col min="15657" max="15904" width="2.625" style="281"/>
    <col min="15905" max="15905" width="2.875" style="281" customWidth="1"/>
    <col min="15906" max="15906" width="2.375" style="281" bestFit="1" customWidth="1"/>
    <col min="15907" max="15908" width="2.625" style="281"/>
    <col min="15909" max="15912" width="0" style="281" hidden="1" customWidth="1"/>
    <col min="15913" max="16160" width="2.625" style="281"/>
    <col min="16161" max="16161" width="2.875" style="281" customWidth="1"/>
    <col min="16162" max="16162" width="2.375" style="281" bestFit="1" customWidth="1"/>
    <col min="16163" max="16164" width="2.625" style="281"/>
    <col min="16165" max="16168" width="0" style="281" hidden="1" customWidth="1"/>
    <col min="16169" max="16384" width="2.625" style="281"/>
  </cols>
  <sheetData>
    <row r="1" spans="1:54" ht="15" customHeight="1">
      <c r="A1" s="281" t="s">
        <v>395</v>
      </c>
    </row>
    <row r="2" spans="1:54" ht="15" customHeight="1">
      <c r="X2" s="1391" t="s">
        <v>433</v>
      </c>
      <c r="Y2" s="1392"/>
      <c r="Z2" s="1392"/>
      <c r="AA2" s="1392"/>
      <c r="AB2" s="1392"/>
      <c r="AC2" s="1392"/>
      <c r="AD2" s="1392"/>
      <c r="AE2" s="1392"/>
      <c r="AF2" s="1392"/>
      <c r="AG2" s="1392"/>
      <c r="AH2" s="1393"/>
      <c r="AO2" s="1382" t="s">
        <v>408</v>
      </c>
      <c r="AP2" s="1382"/>
      <c r="AQ2" s="1382"/>
      <c r="AR2" s="1382"/>
      <c r="AS2" s="1382"/>
      <c r="AT2" s="1382"/>
      <c r="AU2" s="1382"/>
      <c r="AV2" s="1382"/>
      <c r="AW2" s="1382"/>
      <c r="AX2" s="1382"/>
    </row>
    <row r="3" spans="1:54" ht="21">
      <c r="A3" s="1445" t="s">
        <v>434</v>
      </c>
      <c r="B3" s="1445"/>
      <c r="C3" s="1445"/>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row>
    <row r="4" spans="1:54" ht="15" customHeight="1">
      <c r="A4" s="1404" t="s">
        <v>435</v>
      </c>
      <c r="B4" s="1405"/>
      <c r="C4" s="1405"/>
      <c r="D4" s="1405"/>
      <c r="E4" s="1405"/>
      <c r="F4" s="1405"/>
      <c r="G4" s="1405"/>
      <c r="H4" s="1405"/>
      <c r="I4" s="1405"/>
      <c r="J4" s="1406"/>
      <c r="K4" s="313"/>
      <c r="L4" s="314" t="s">
        <v>436</v>
      </c>
      <c r="M4" s="314"/>
      <c r="N4" s="314"/>
      <c r="O4" s="314"/>
      <c r="P4" s="314" t="s">
        <v>437</v>
      </c>
      <c r="Q4" s="314"/>
      <c r="R4" s="314"/>
      <c r="S4" s="314"/>
      <c r="T4" s="314"/>
      <c r="U4" s="314"/>
      <c r="V4" s="314"/>
      <c r="W4" s="314"/>
      <c r="X4" s="314"/>
      <c r="Y4" s="314"/>
      <c r="Z4" s="314"/>
      <c r="AA4" s="314" t="s">
        <v>438</v>
      </c>
      <c r="AB4" s="314"/>
      <c r="AC4" s="314"/>
      <c r="AD4" s="314"/>
      <c r="AE4" s="314"/>
      <c r="AF4" s="314"/>
      <c r="AG4" s="314"/>
      <c r="AH4" s="315"/>
      <c r="AY4" s="294"/>
      <c r="AZ4" s="294"/>
      <c r="BA4" s="294"/>
      <c r="BB4" s="294"/>
    </row>
    <row r="5" spans="1:54" ht="15" customHeight="1">
      <c r="A5" s="1409"/>
      <c r="B5" s="1410"/>
      <c r="C5" s="1410"/>
      <c r="D5" s="1410"/>
      <c r="E5" s="1410"/>
      <c r="F5" s="1410"/>
      <c r="G5" s="1410"/>
      <c r="H5" s="1410"/>
      <c r="I5" s="1410"/>
      <c r="J5" s="1411"/>
      <c r="K5" s="316"/>
      <c r="L5" s="317" t="s">
        <v>439</v>
      </c>
      <c r="M5" s="317"/>
      <c r="N5" s="317"/>
      <c r="O5" s="317"/>
      <c r="P5" s="317"/>
      <c r="Q5" s="317" t="s">
        <v>440</v>
      </c>
      <c r="R5" s="317"/>
      <c r="S5" s="317"/>
      <c r="T5" s="317"/>
      <c r="U5" s="317"/>
      <c r="V5" s="317"/>
      <c r="W5" s="317"/>
      <c r="X5" s="317"/>
      <c r="Y5" s="317"/>
      <c r="Z5" s="1016" t="b">
        <v>0</v>
      </c>
      <c r="AA5" s="317"/>
      <c r="AB5" s="317" t="s">
        <v>441</v>
      </c>
      <c r="AC5" s="317"/>
      <c r="AD5" s="317"/>
      <c r="AE5" s="1410"/>
      <c r="AF5" s="1410"/>
      <c r="AG5" s="1410"/>
      <c r="AH5" s="318" t="s">
        <v>442</v>
      </c>
    </row>
    <row r="6" spans="1:54" ht="15" customHeight="1">
      <c r="A6" s="1435" t="s">
        <v>443</v>
      </c>
      <c r="B6" s="1436"/>
      <c r="C6" s="1436"/>
      <c r="D6" s="1437"/>
      <c r="E6" s="1404" t="s">
        <v>444</v>
      </c>
      <c r="F6" s="1405"/>
      <c r="G6" s="1405"/>
      <c r="H6" s="1405"/>
      <c r="I6" s="1405"/>
      <c r="J6" s="1406"/>
      <c r="K6" s="1404" t="s">
        <v>445</v>
      </c>
      <c r="L6" s="1405"/>
      <c r="M6" s="1405"/>
      <c r="N6" s="1392"/>
      <c r="O6" s="1392"/>
      <c r="P6" s="314" t="s">
        <v>446</v>
      </c>
      <c r="Q6" s="314"/>
      <c r="R6" s="314"/>
      <c r="S6" s="314"/>
      <c r="T6" s="1392"/>
      <c r="U6" s="1392"/>
      <c r="V6" s="314" t="s">
        <v>447</v>
      </c>
      <c r="W6" s="314"/>
      <c r="X6" s="314"/>
      <c r="Y6" s="314"/>
      <c r="Z6" s="314"/>
      <c r="AA6" s="314"/>
      <c r="AB6" s="314"/>
      <c r="AC6" s="314"/>
      <c r="AD6" s="314"/>
      <c r="AE6" s="314"/>
      <c r="AF6" s="314"/>
      <c r="AG6" s="314"/>
      <c r="AH6" s="315"/>
    </row>
    <row r="7" spans="1:54" ht="15" customHeight="1">
      <c r="A7" s="1438"/>
      <c r="B7" s="1439"/>
      <c r="C7" s="1439"/>
      <c r="D7" s="1440"/>
      <c r="E7" s="1409"/>
      <c r="F7" s="1410"/>
      <c r="G7" s="1410"/>
      <c r="H7" s="1410"/>
      <c r="I7" s="1410"/>
      <c r="J7" s="1411"/>
      <c r="K7" s="316" t="s">
        <v>448</v>
      </c>
      <c r="L7" s="317"/>
      <c r="M7" s="317"/>
      <c r="N7" s="317"/>
      <c r="O7" s="1374"/>
      <c r="P7" s="1374"/>
      <c r="Q7" s="1374"/>
      <c r="R7" s="1374"/>
      <c r="S7" s="1374"/>
      <c r="T7" s="1374"/>
      <c r="U7" s="1374"/>
      <c r="V7" s="1374"/>
      <c r="W7" s="1374"/>
      <c r="X7" s="1374"/>
      <c r="Y7" s="1374"/>
      <c r="Z7" s="1374"/>
      <c r="AA7" s="1374"/>
      <c r="AB7" s="1374"/>
      <c r="AC7" s="1374"/>
      <c r="AD7" s="1374"/>
      <c r="AE7" s="317" t="s">
        <v>449</v>
      </c>
      <c r="AF7" s="317"/>
      <c r="AG7" s="317"/>
      <c r="AH7" s="318"/>
    </row>
    <row r="8" spans="1:54" ht="15" customHeight="1">
      <c r="A8" s="1438"/>
      <c r="B8" s="1439"/>
      <c r="C8" s="1439"/>
      <c r="D8" s="1440"/>
      <c r="E8" s="1404" t="s">
        <v>450</v>
      </c>
      <c r="F8" s="1405"/>
      <c r="G8" s="1405"/>
      <c r="H8" s="1405"/>
      <c r="I8" s="1405"/>
      <c r="J8" s="1406"/>
      <c r="K8" s="313" t="s">
        <v>451</v>
      </c>
      <c r="L8" s="314"/>
      <c r="M8" s="314"/>
      <c r="N8" s="314"/>
      <c r="O8" s="314"/>
      <c r="P8" s="314"/>
      <c r="Q8" s="314"/>
      <c r="R8" s="314" t="s">
        <v>452</v>
      </c>
      <c r="S8" s="314"/>
      <c r="T8" s="314"/>
      <c r="U8" s="314"/>
      <c r="V8" s="314" t="s">
        <v>453</v>
      </c>
      <c r="W8" s="314"/>
      <c r="X8" s="314"/>
      <c r="Y8" s="314"/>
      <c r="Z8" s="314"/>
      <c r="AA8" s="314"/>
      <c r="AB8" s="314" t="s">
        <v>454</v>
      </c>
      <c r="AC8" s="314"/>
      <c r="AD8" s="314"/>
      <c r="AE8" s="314"/>
      <c r="AF8" s="314"/>
      <c r="AG8" s="314"/>
      <c r="AH8" s="315"/>
    </row>
    <row r="9" spans="1:54" ht="15" customHeight="1">
      <c r="A9" s="1438"/>
      <c r="B9" s="1439"/>
      <c r="C9" s="1439"/>
      <c r="D9" s="1440"/>
      <c r="E9" s="1407"/>
      <c r="F9" s="1362"/>
      <c r="G9" s="1362"/>
      <c r="H9" s="1362"/>
      <c r="I9" s="1362"/>
      <c r="J9" s="1408"/>
      <c r="K9" s="319"/>
      <c r="R9" s="281" t="s">
        <v>455</v>
      </c>
      <c r="U9" s="1017" t="b">
        <v>0</v>
      </c>
      <c r="V9" s="281" t="s">
        <v>441</v>
      </c>
      <c r="Y9" s="1362"/>
      <c r="Z9" s="1362"/>
      <c r="AA9" s="1362"/>
      <c r="AB9" s="1362"/>
      <c r="AC9" s="1362"/>
      <c r="AD9" s="1362"/>
      <c r="AE9" s="1362"/>
      <c r="AF9" s="281" t="s">
        <v>442</v>
      </c>
      <c r="AH9" s="320"/>
    </row>
    <row r="10" spans="1:54" ht="15" customHeight="1">
      <c r="A10" s="1438"/>
      <c r="B10" s="1439"/>
      <c r="C10" s="1439"/>
      <c r="D10" s="1440"/>
      <c r="E10" s="1407"/>
      <c r="F10" s="1362"/>
      <c r="G10" s="1362"/>
      <c r="H10" s="1362"/>
      <c r="I10" s="1362"/>
      <c r="J10" s="1408"/>
      <c r="K10" s="319" t="s">
        <v>456</v>
      </c>
      <c r="T10" s="281" t="s">
        <v>457</v>
      </c>
      <c r="U10" s="1410"/>
      <c r="V10" s="1410"/>
      <c r="W10" s="281" t="s">
        <v>458</v>
      </c>
      <c r="AH10" s="320"/>
    </row>
    <row r="11" spans="1:54" ht="15" customHeight="1">
      <c r="A11" s="1441"/>
      <c r="B11" s="1442"/>
      <c r="C11" s="1442"/>
      <c r="D11" s="1443"/>
      <c r="E11" s="1409"/>
      <c r="F11" s="1410"/>
      <c r="G11" s="1410"/>
      <c r="H11" s="1410"/>
      <c r="I11" s="1410"/>
      <c r="J11" s="1411"/>
      <c r="K11" s="316" t="s">
        <v>448</v>
      </c>
      <c r="L11" s="317"/>
      <c r="M11" s="317"/>
      <c r="N11" s="317"/>
      <c r="O11" s="1374"/>
      <c r="P11" s="1374"/>
      <c r="Q11" s="1374"/>
      <c r="R11" s="1374"/>
      <c r="S11" s="1374"/>
      <c r="T11" s="1374"/>
      <c r="U11" s="1374"/>
      <c r="V11" s="1374"/>
      <c r="W11" s="1374"/>
      <c r="X11" s="1374"/>
      <c r="Y11" s="1374"/>
      <c r="Z11" s="1374"/>
      <c r="AA11" s="1374"/>
      <c r="AB11" s="1374"/>
      <c r="AC11" s="1374"/>
      <c r="AD11" s="1374"/>
      <c r="AE11" s="317" t="s">
        <v>449</v>
      </c>
      <c r="AF11" s="317"/>
      <c r="AG11" s="317"/>
      <c r="AH11" s="318"/>
    </row>
    <row r="12" spans="1:54" ht="20.25" customHeight="1">
      <c r="A12" s="1435" t="s">
        <v>459</v>
      </c>
      <c r="B12" s="1436"/>
      <c r="C12" s="1436"/>
      <c r="D12" s="1437"/>
      <c r="E12" s="1391"/>
      <c r="F12" s="1392"/>
      <c r="G12" s="1392"/>
      <c r="H12" s="1392"/>
      <c r="I12" s="1392"/>
      <c r="J12" s="1393"/>
      <c r="K12" s="1391" t="s">
        <v>460</v>
      </c>
      <c r="L12" s="1392"/>
      <c r="M12" s="1392"/>
      <c r="N12" s="1392"/>
      <c r="O12" s="1392"/>
      <c r="P12" s="1392"/>
      <c r="Q12" s="1392"/>
      <c r="R12" s="1392"/>
      <c r="S12" s="1392"/>
      <c r="T12" s="1392"/>
      <c r="U12" s="1392"/>
      <c r="V12" s="1393"/>
      <c r="W12" s="1387" t="s">
        <v>461</v>
      </c>
      <c r="X12" s="1376"/>
      <c r="Y12" s="1376"/>
      <c r="Z12" s="1376"/>
      <c r="AA12" s="1376"/>
      <c r="AB12" s="1376"/>
      <c r="AC12" s="1376"/>
      <c r="AD12" s="1376"/>
      <c r="AE12" s="1376"/>
      <c r="AF12" s="1376"/>
      <c r="AG12" s="1376"/>
      <c r="AH12" s="1388"/>
    </row>
    <row r="13" spans="1:54" ht="15" customHeight="1">
      <c r="A13" s="1438"/>
      <c r="B13" s="1439"/>
      <c r="C13" s="1439"/>
      <c r="D13" s="1440"/>
      <c r="E13" s="1404" t="s">
        <v>462</v>
      </c>
      <c r="F13" s="1405"/>
      <c r="G13" s="1405"/>
      <c r="H13" s="1405"/>
      <c r="I13" s="1405"/>
      <c r="J13" s="1406"/>
      <c r="K13" s="313" t="s">
        <v>462</v>
      </c>
      <c r="L13" s="314"/>
      <c r="M13" s="314"/>
      <c r="N13" s="314"/>
      <c r="O13" s="314"/>
      <c r="P13" s="314" t="s">
        <v>463</v>
      </c>
      <c r="Q13" s="314"/>
      <c r="R13" s="314"/>
      <c r="S13" s="314"/>
      <c r="T13" s="314" t="s">
        <v>464</v>
      </c>
      <c r="U13" s="314"/>
      <c r="V13" s="315"/>
      <c r="W13" s="1416"/>
      <c r="X13" s="1389"/>
      <c r="Y13" s="1389"/>
      <c r="Z13" s="1389"/>
      <c r="AA13" s="1389"/>
      <c r="AB13" s="1389"/>
      <c r="AC13" s="1389"/>
      <c r="AD13" s="1389"/>
      <c r="AE13" s="1389"/>
      <c r="AF13" s="1389"/>
      <c r="AG13" s="1389"/>
      <c r="AH13" s="1390"/>
    </row>
    <row r="14" spans="1:54" ht="15" customHeight="1">
      <c r="A14" s="1438"/>
      <c r="B14" s="1439"/>
      <c r="C14" s="1439"/>
      <c r="D14" s="1440"/>
      <c r="E14" s="1409"/>
      <c r="F14" s="1410"/>
      <c r="G14" s="1410"/>
      <c r="H14" s="1410"/>
      <c r="I14" s="1410"/>
      <c r="J14" s="1411"/>
      <c r="K14" s="316" t="s">
        <v>441</v>
      </c>
      <c r="L14" s="317"/>
      <c r="M14" s="317"/>
      <c r="N14" s="1374"/>
      <c r="O14" s="1374"/>
      <c r="P14" s="1374"/>
      <c r="Q14" s="1374"/>
      <c r="R14" s="1374"/>
      <c r="S14" s="1374"/>
      <c r="T14" s="1374"/>
      <c r="U14" s="1374"/>
      <c r="V14" s="318" t="s">
        <v>442</v>
      </c>
      <c r="W14" s="1419"/>
      <c r="X14" s="1375"/>
      <c r="Y14" s="1375"/>
      <c r="Z14" s="1375"/>
      <c r="AA14" s="1375"/>
      <c r="AB14" s="1375"/>
      <c r="AC14" s="1375"/>
      <c r="AD14" s="1375"/>
      <c r="AE14" s="1375"/>
      <c r="AF14" s="1375"/>
      <c r="AG14" s="1375"/>
      <c r="AH14" s="1420"/>
    </row>
    <row r="15" spans="1:54" ht="15" customHeight="1">
      <c r="A15" s="1438"/>
      <c r="B15" s="1439"/>
      <c r="C15" s="1439"/>
      <c r="D15" s="1440"/>
      <c r="E15" s="1404" t="s">
        <v>465</v>
      </c>
      <c r="F15" s="1405"/>
      <c r="G15" s="1405"/>
      <c r="H15" s="1405"/>
      <c r="I15" s="1405"/>
      <c r="J15" s="1406"/>
      <c r="K15" s="313" t="s">
        <v>466</v>
      </c>
      <c r="L15" s="314"/>
      <c r="M15" s="314"/>
      <c r="N15" s="321" t="b">
        <v>0</v>
      </c>
      <c r="O15" s="314" t="s">
        <v>467</v>
      </c>
      <c r="P15" s="1444"/>
      <c r="Q15" s="1444"/>
      <c r="R15" s="1444"/>
      <c r="S15" s="1444"/>
      <c r="T15" s="1444"/>
      <c r="U15" s="314"/>
      <c r="V15" s="314" t="s">
        <v>468</v>
      </c>
      <c r="W15" s="1432"/>
      <c r="X15" s="1383"/>
      <c r="Y15" s="1383"/>
      <c r="Z15" s="1383"/>
      <c r="AA15" s="1383"/>
      <c r="AB15" s="1383"/>
      <c r="AC15" s="1383"/>
      <c r="AD15" s="1383"/>
      <c r="AE15" s="1383"/>
      <c r="AF15" s="1383"/>
      <c r="AG15" s="1383"/>
      <c r="AH15" s="1384"/>
    </row>
    <row r="16" spans="1:54" ht="15" customHeight="1">
      <c r="A16" s="1438"/>
      <c r="B16" s="1439"/>
      <c r="C16" s="1439"/>
      <c r="D16" s="1440"/>
      <c r="E16" s="1407"/>
      <c r="F16" s="1362"/>
      <c r="G16" s="1362"/>
      <c r="H16" s="1362"/>
      <c r="I16" s="1362"/>
      <c r="J16" s="1408"/>
      <c r="K16" s="319" t="s">
        <v>469</v>
      </c>
      <c r="R16" s="1410"/>
      <c r="S16" s="1410"/>
      <c r="T16" s="281" t="s">
        <v>458</v>
      </c>
      <c r="W16" s="1417"/>
      <c r="X16" s="1373"/>
      <c r="Y16" s="1373"/>
      <c r="Z16" s="1373"/>
      <c r="AA16" s="1373"/>
      <c r="AB16" s="1373"/>
      <c r="AC16" s="1373"/>
      <c r="AD16" s="1373"/>
      <c r="AE16" s="1373"/>
      <c r="AF16" s="1373"/>
      <c r="AG16" s="1373"/>
      <c r="AH16" s="1418"/>
    </row>
    <row r="17" spans="1:40" ht="15" customHeight="1">
      <c r="A17" s="1438"/>
      <c r="B17" s="1439"/>
      <c r="C17" s="1439"/>
      <c r="D17" s="1440"/>
      <c r="E17" s="1407"/>
      <c r="F17" s="1362"/>
      <c r="G17" s="1362"/>
      <c r="H17" s="1362"/>
      <c r="I17" s="1362"/>
      <c r="J17" s="1408"/>
      <c r="K17" s="319" t="s">
        <v>470</v>
      </c>
      <c r="P17" s="281" t="s">
        <v>467</v>
      </c>
      <c r="T17" s="281" t="s">
        <v>468</v>
      </c>
      <c r="W17" s="1417"/>
      <c r="X17" s="1373"/>
      <c r="Y17" s="1373"/>
      <c r="Z17" s="1373"/>
      <c r="AA17" s="1373"/>
      <c r="AB17" s="1373"/>
      <c r="AC17" s="1373"/>
      <c r="AD17" s="1373"/>
      <c r="AE17" s="1373"/>
      <c r="AF17" s="1373"/>
      <c r="AG17" s="1373"/>
      <c r="AH17" s="1418"/>
    </row>
    <row r="18" spans="1:40" ht="15" customHeight="1">
      <c r="A18" s="1438"/>
      <c r="B18" s="1439"/>
      <c r="C18" s="1439"/>
      <c r="D18" s="1440"/>
      <c r="E18" s="1409"/>
      <c r="F18" s="1410"/>
      <c r="G18" s="1410"/>
      <c r="H18" s="1410"/>
      <c r="I18" s="1410"/>
      <c r="J18" s="1411"/>
      <c r="K18" s="316" t="s">
        <v>441</v>
      </c>
      <c r="L18" s="317"/>
      <c r="M18" s="317"/>
      <c r="N18" s="1374"/>
      <c r="O18" s="1374"/>
      <c r="P18" s="1374"/>
      <c r="Q18" s="1374"/>
      <c r="R18" s="1374"/>
      <c r="S18" s="1374"/>
      <c r="T18" s="1374"/>
      <c r="U18" s="1374"/>
      <c r="V18" s="317" t="s">
        <v>442</v>
      </c>
      <c r="W18" s="1419"/>
      <c r="X18" s="1375"/>
      <c r="Y18" s="1375"/>
      <c r="Z18" s="1375"/>
      <c r="AA18" s="1375"/>
      <c r="AB18" s="1375"/>
      <c r="AC18" s="1375"/>
      <c r="AD18" s="1375"/>
      <c r="AE18" s="1375"/>
      <c r="AF18" s="1375"/>
      <c r="AG18" s="1375"/>
      <c r="AH18" s="1420"/>
    </row>
    <row r="19" spans="1:40" ht="15" customHeight="1">
      <c r="A19" s="1438"/>
      <c r="B19" s="1439"/>
      <c r="C19" s="1439"/>
      <c r="D19" s="1440"/>
      <c r="E19" s="1404" t="s">
        <v>471</v>
      </c>
      <c r="F19" s="1405"/>
      <c r="G19" s="1405"/>
      <c r="H19" s="1405"/>
      <c r="I19" s="1405"/>
      <c r="J19" s="1406"/>
      <c r="K19" s="313"/>
      <c r="L19" s="321" t="b">
        <v>0</v>
      </c>
      <c r="M19" s="314" t="s">
        <v>467</v>
      </c>
      <c r="N19" s="314"/>
      <c r="O19" s="314"/>
      <c r="P19" s="314"/>
      <c r="Q19" s="314"/>
      <c r="R19" s="314"/>
      <c r="S19" s="314"/>
      <c r="T19" s="314"/>
      <c r="U19" s="314"/>
      <c r="V19" s="315"/>
      <c r="W19" s="1416"/>
      <c r="X19" s="1389"/>
      <c r="Y19" s="1389"/>
      <c r="Z19" s="1389"/>
      <c r="AA19" s="1389"/>
      <c r="AB19" s="1389"/>
      <c r="AC19" s="1389"/>
      <c r="AD19" s="1389"/>
      <c r="AE19" s="1389"/>
      <c r="AF19" s="1389"/>
      <c r="AG19" s="1389"/>
      <c r="AH19" s="1390"/>
    </row>
    <row r="20" spans="1:40" ht="15" customHeight="1">
      <c r="A20" s="1438"/>
      <c r="B20" s="1439"/>
      <c r="C20" s="1439"/>
      <c r="D20" s="1440"/>
      <c r="E20" s="1407"/>
      <c r="F20" s="1362"/>
      <c r="G20" s="1362"/>
      <c r="H20" s="1362"/>
      <c r="I20" s="1362"/>
      <c r="J20" s="1408"/>
      <c r="K20" s="319"/>
      <c r="L20" s="281" t="s">
        <v>472</v>
      </c>
      <c r="M20" s="1364"/>
      <c r="N20" s="1364"/>
      <c r="O20" s="1364"/>
      <c r="P20" s="1364"/>
      <c r="Q20" s="1364"/>
      <c r="R20" s="1364"/>
      <c r="S20" s="1364"/>
      <c r="T20" s="1364"/>
      <c r="U20" s="1364"/>
      <c r="V20" s="320" t="s">
        <v>442</v>
      </c>
      <c r="W20" s="1417"/>
      <c r="X20" s="1373"/>
      <c r="Y20" s="1373"/>
      <c r="Z20" s="1373"/>
      <c r="AA20" s="1373"/>
      <c r="AB20" s="1373"/>
      <c r="AC20" s="1373"/>
      <c r="AD20" s="1373"/>
      <c r="AE20" s="1373"/>
      <c r="AF20" s="1373"/>
      <c r="AG20" s="1373"/>
      <c r="AH20" s="1418"/>
    </row>
    <row r="21" spans="1:40" ht="15" customHeight="1">
      <c r="A21" s="1438"/>
      <c r="B21" s="1439"/>
      <c r="C21" s="1439"/>
      <c r="D21" s="1440"/>
      <c r="E21" s="1409"/>
      <c r="F21" s="1410"/>
      <c r="G21" s="1410"/>
      <c r="H21" s="1410"/>
      <c r="I21" s="1410"/>
      <c r="J21" s="1411"/>
      <c r="K21" s="316"/>
      <c r="L21" s="317"/>
      <c r="M21" s="317" t="s">
        <v>468</v>
      </c>
      <c r="N21" s="317"/>
      <c r="O21" s="317"/>
      <c r="P21" s="317"/>
      <c r="Q21" s="317"/>
      <c r="R21" s="317"/>
      <c r="S21" s="317"/>
      <c r="T21" s="317"/>
      <c r="U21" s="317"/>
      <c r="V21" s="318"/>
      <c r="W21" s="1419"/>
      <c r="X21" s="1375"/>
      <c r="Y21" s="1375"/>
      <c r="Z21" s="1375"/>
      <c r="AA21" s="1375"/>
      <c r="AB21" s="1375"/>
      <c r="AC21" s="1375"/>
      <c r="AD21" s="1375"/>
      <c r="AE21" s="1375"/>
      <c r="AF21" s="1375"/>
      <c r="AG21" s="1375"/>
      <c r="AH21" s="1420"/>
    </row>
    <row r="22" spans="1:40" ht="15" customHeight="1">
      <c r="A22" s="1438"/>
      <c r="B22" s="1439"/>
      <c r="C22" s="1439"/>
      <c r="D22" s="1440"/>
      <c r="E22" s="1435" t="s">
        <v>473</v>
      </c>
      <c r="F22" s="1436"/>
      <c r="G22" s="1436"/>
      <c r="H22" s="1436"/>
      <c r="I22" s="1436"/>
      <c r="J22" s="1437"/>
      <c r="K22" s="313"/>
      <c r="L22" s="321" t="b">
        <v>0</v>
      </c>
      <c r="M22" s="314" t="s">
        <v>467</v>
      </c>
      <c r="N22" s="314"/>
      <c r="O22" s="314"/>
      <c r="P22" s="314"/>
      <c r="Q22" s="314"/>
      <c r="R22" s="314"/>
      <c r="S22" s="314"/>
      <c r="T22" s="314"/>
      <c r="U22" s="314"/>
      <c r="V22" s="315"/>
      <c r="W22" s="1416"/>
      <c r="X22" s="1389"/>
      <c r="Y22" s="1389"/>
      <c r="Z22" s="1389"/>
      <c r="AA22" s="1389"/>
      <c r="AB22" s="1389"/>
      <c r="AC22" s="1389"/>
      <c r="AD22" s="1389"/>
      <c r="AE22" s="1389"/>
      <c r="AF22" s="1389"/>
      <c r="AG22" s="1389"/>
      <c r="AH22" s="1390"/>
    </row>
    <row r="23" spans="1:40" ht="15" customHeight="1">
      <c r="A23" s="1438"/>
      <c r="B23" s="1439"/>
      <c r="C23" s="1439"/>
      <c r="D23" s="1440"/>
      <c r="E23" s="1438"/>
      <c r="F23" s="1439"/>
      <c r="G23" s="1439"/>
      <c r="H23" s="1439"/>
      <c r="I23" s="1439"/>
      <c r="J23" s="1440"/>
      <c r="K23" s="319"/>
      <c r="L23" s="281" t="s">
        <v>472</v>
      </c>
      <c r="M23" s="1364"/>
      <c r="N23" s="1364"/>
      <c r="O23" s="1364"/>
      <c r="P23" s="1364"/>
      <c r="Q23" s="1364"/>
      <c r="R23" s="1364"/>
      <c r="S23" s="1364"/>
      <c r="T23" s="1364"/>
      <c r="U23" s="1364"/>
      <c r="V23" s="320" t="s">
        <v>442</v>
      </c>
      <c r="W23" s="1417"/>
      <c r="X23" s="1373"/>
      <c r="Y23" s="1373"/>
      <c r="Z23" s="1373"/>
      <c r="AA23" s="1373"/>
      <c r="AB23" s="1373"/>
      <c r="AC23" s="1373"/>
      <c r="AD23" s="1373"/>
      <c r="AE23" s="1373"/>
      <c r="AF23" s="1373"/>
      <c r="AG23" s="1373"/>
      <c r="AH23" s="1418"/>
    </row>
    <row r="24" spans="1:40" ht="15" customHeight="1">
      <c r="A24" s="1438"/>
      <c r="B24" s="1439"/>
      <c r="C24" s="1439"/>
      <c r="D24" s="1440"/>
      <c r="E24" s="1441"/>
      <c r="F24" s="1442"/>
      <c r="G24" s="1442"/>
      <c r="H24" s="1442"/>
      <c r="I24" s="1442"/>
      <c r="J24" s="1443"/>
      <c r="K24" s="316"/>
      <c r="L24" s="317"/>
      <c r="M24" s="317" t="s">
        <v>468</v>
      </c>
      <c r="N24" s="317"/>
      <c r="O24" s="317"/>
      <c r="P24" s="317"/>
      <c r="Q24" s="317"/>
      <c r="R24" s="317"/>
      <c r="S24" s="317"/>
      <c r="T24" s="317"/>
      <c r="U24" s="317"/>
      <c r="V24" s="318"/>
      <c r="W24" s="1419"/>
      <c r="X24" s="1375"/>
      <c r="Y24" s="1375"/>
      <c r="Z24" s="1375"/>
      <c r="AA24" s="1375"/>
      <c r="AB24" s="1375"/>
      <c r="AC24" s="1375"/>
      <c r="AD24" s="1375"/>
      <c r="AE24" s="1375"/>
      <c r="AF24" s="1375"/>
      <c r="AG24" s="1375"/>
      <c r="AH24" s="1420"/>
    </row>
    <row r="25" spans="1:40" ht="15" customHeight="1">
      <c r="A25" s="1438"/>
      <c r="B25" s="1439"/>
      <c r="C25" s="1439"/>
      <c r="D25" s="1440"/>
      <c r="E25" s="1404" t="s">
        <v>15</v>
      </c>
      <c r="F25" s="1405"/>
      <c r="G25" s="1405"/>
      <c r="H25" s="1405"/>
      <c r="I25" s="1405"/>
      <c r="J25" s="1406"/>
      <c r="K25" s="1416"/>
      <c r="L25" s="1389"/>
      <c r="M25" s="1389"/>
      <c r="N25" s="1389"/>
      <c r="O25" s="1389"/>
      <c r="P25" s="1389"/>
      <c r="Q25" s="1389"/>
      <c r="R25" s="1389"/>
      <c r="S25" s="1389"/>
      <c r="T25" s="1389"/>
      <c r="U25" s="1389"/>
      <c r="V25" s="1390"/>
      <c r="W25" s="1417"/>
      <c r="X25" s="1373"/>
      <c r="Y25" s="1373"/>
      <c r="Z25" s="1373"/>
      <c r="AA25" s="1373"/>
      <c r="AB25" s="1373"/>
      <c r="AC25" s="1373"/>
      <c r="AD25" s="1373"/>
      <c r="AE25" s="1373"/>
      <c r="AF25" s="1373"/>
      <c r="AG25" s="1373"/>
      <c r="AH25" s="1418"/>
    </row>
    <row r="26" spans="1:40" ht="15" customHeight="1">
      <c r="A26" s="1441"/>
      <c r="B26" s="1442"/>
      <c r="C26" s="1442"/>
      <c r="D26" s="1443"/>
      <c r="E26" s="1409"/>
      <c r="F26" s="1410"/>
      <c r="G26" s="1410"/>
      <c r="H26" s="1410"/>
      <c r="I26" s="1410"/>
      <c r="J26" s="1411"/>
      <c r="K26" s="1419"/>
      <c r="L26" s="1375"/>
      <c r="M26" s="1375"/>
      <c r="N26" s="1375"/>
      <c r="O26" s="1375"/>
      <c r="P26" s="1375"/>
      <c r="Q26" s="1375"/>
      <c r="R26" s="1375"/>
      <c r="S26" s="1375"/>
      <c r="T26" s="1375"/>
      <c r="U26" s="1375"/>
      <c r="V26" s="1420"/>
      <c r="W26" s="1419"/>
      <c r="X26" s="1375"/>
      <c r="Y26" s="1375"/>
      <c r="Z26" s="1375"/>
      <c r="AA26" s="1375"/>
      <c r="AB26" s="1375"/>
      <c r="AC26" s="1375"/>
      <c r="AD26" s="1375"/>
      <c r="AE26" s="1375"/>
      <c r="AF26" s="1375"/>
      <c r="AG26" s="1375"/>
      <c r="AH26" s="1420"/>
    </row>
    <row r="27" spans="1:40" ht="15" customHeight="1">
      <c r="A27" s="1429" t="s">
        <v>474</v>
      </c>
      <c r="B27" s="1391" t="s">
        <v>475</v>
      </c>
      <c r="C27" s="1392"/>
      <c r="D27" s="1392"/>
      <c r="E27" s="1392"/>
      <c r="F27" s="1392"/>
      <c r="G27" s="1392"/>
      <c r="H27" s="1392"/>
      <c r="I27" s="1392"/>
      <c r="J27" s="1392"/>
      <c r="K27" s="1393"/>
      <c r="L27" s="1391" t="s">
        <v>476</v>
      </c>
      <c r="M27" s="1392"/>
      <c r="N27" s="1392"/>
      <c r="O27" s="1392"/>
      <c r="P27" s="1392"/>
      <c r="Q27" s="1392"/>
      <c r="R27" s="1392"/>
      <c r="S27" s="1392"/>
      <c r="T27" s="1392"/>
      <c r="U27" s="1392"/>
      <c r="V27" s="1392"/>
      <c r="W27" s="1393"/>
      <c r="X27" s="1404" t="s">
        <v>477</v>
      </c>
      <c r="Y27" s="1405"/>
      <c r="Z27" s="1405"/>
      <c r="AA27" s="1405"/>
      <c r="AB27" s="1405"/>
      <c r="AC27" s="1405"/>
      <c r="AD27" s="1405"/>
      <c r="AE27" s="1405"/>
      <c r="AF27" s="1405"/>
      <c r="AG27" s="1405"/>
      <c r="AH27" s="1405"/>
    </row>
    <row r="28" spans="1:40" ht="15" customHeight="1">
      <c r="A28" s="1430"/>
      <c r="B28" s="1432" t="s">
        <v>478</v>
      </c>
      <c r="C28" s="1383"/>
      <c r="D28" s="1383"/>
      <c r="E28" s="1383"/>
      <c r="F28" s="1383"/>
      <c r="G28" s="1383"/>
      <c r="H28" s="1383"/>
      <c r="I28" s="1383"/>
      <c r="J28" s="1383"/>
      <c r="K28" s="1384"/>
      <c r="L28" s="313" t="s">
        <v>479</v>
      </c>
      <c r="M28" s="314"/>
      <c r="N28" s="314"/>
      <c r="O28" s="314"/>
      <c r="P28" s="314"/>
      <c r="Q28" s="314"/>
      <c r="R28" s="314"/>
      <c r="S28" s="314"/>
      <c r="T28" s="314"/>
      <c r="U28" s="314"/>
      <c r="V28" s="314"/>
      <c r="W28" s="315"/>
      <c r="X28" s="313"/>
      <c r="Y28" s="314" t="s">
        <v>480</v>
      </c>
      <c r="Z28" s="314"/>
      <c r="AA28" s="314"/>
      <c r="AB28" s="314"/>
      <c r="AC28" s="314"/>
      <c r="AD28" s="314"/>
      <c r="AE28" s="314"/>
      <c r="AF28" s="314"/>
      <c r="AG28" s="314"/>
      <c r="AH28" s="315"/>
    </row>
    <row r="29" spans="1:40" ht="15" customHeight="1">
      <c r="A29" s="1430"/>
      <c r="B29" s="1433"/>
      <c r="C29" s="1364"/>
      <c r="D29" s="1364"/>
      <c r="E29" s="1364"/>
      <c r="F29" s="1364"/>
      <c r="G29" s="1364"/>
      <c r="H29" s="1364"/>
      <c r="I29" s="1364"/>
      <c r="J29" s="1364"/>
      <c r="K29" s="1434"/>
      <c r="L29" s="319"/>
      <c r="N29" s="281" t="s">
        <v>467</v>
      </c>
      <c r="S29" s="281" t="s">
        <v>468</v>
      </c>
      <c r="W29" s="320"/>
      <c r="X29" s="319"/>
      <c r="Y29" s="281" t="s">
        <v>481</v>
      </c>
      <c r="AH29" s="320"/>
      <c r="AK29" s="322"/>
      <c r="AL29" s="322"/>
      <c r="AM29" s="322"/>
      <c r="AN29" s="322"/>
    </row>
    <row r="30" spans="1:40" ht="15" customHeight="1">
      <c r="A30" s="1430"/>
      <c r="B30" s="1385"/>
      <c r="C30" s="1374"/>
      <c r="D30" s="1374"/>
      <c r="E30" s="1374"/>
      <c r="F30" s="1374"/>
      <c r="G30" s="1374"/>
      <c r="H30" s="1374"/>
      <c r="I30" s="1374"/>
      <c r="J30" s="1374"/>
      <c r="K30" s="1386"/>
      <c r="L30" s="316"/>
      <c r="M30" s="317"/>
      <c r="N30" s="317"/>
      <c r="O30" s="317"/>
      <c r="P30" s="317"/>
      <c r="Q30" s="317"/>
      <c r="R30" s="317"/>
      <c r="S30" s="317"/>
      <c r="T30" s="317"/>
      <c r="U30" s="317"/>
      <c r="V30" s="317"/>
      <c r="W30" s="318"/>
      <c r="X30" s="316" t="s">
        <v>482</v>
      </c>
      <c r="Y30" s="317"/>
      <c r="Z30" s="317"/>
      <c r="AA30" s="317"/>
      <c r="AB30" s="317"/>
      <c r="AC30" s="1374"/>
      <c r="AD30" s="1374"/>
      <c r="AE30" s="1374"/>
      <c r="AF30" s="1374"/>
      <c r="AG30" s="1374"/>
      <c r="AH30" s="318" t="s">
        <v>442</v>
      </c>
    </row>
    <row r="31" spans="1:40" ht="15" customHeight="1">
      <c r="A31" s="1430"/>
      <c r="B31" s="1432" t="s">
        <v>483</v>
      </c>
      <c r="C31" s="1383"/>
      <c r="D31" s="1383"/>
      <c r="E31" s="1383"/>
      <c r="F31" s="1383"/>
      <c r="G31" s="1383"/>
      <c r="H31" s="1383"/>
      <c r="I31" s="1383"/>
      <c r="J31" s="1383"/>
      <c r="K31" s="1384"/>
      <c r="L31" s="313" t="s">
        <v>484</v>
      </c>
      <c r="M31" s="314"/>
      <c r="N31" s="314"/>
      <c r="O31" s="314"/>
      <c r="P31" s="314"/>
      <c r="Q31" s="314"/>
      <c r="R31" s="314"/>
      <c r="S31" s="314"/>
      <c r="T31" s="314"/>
      <c r="U31" s="314"/>
      <c r="V31" s="314"/>
      <c r="W31" s="315"/>
      <c r="X31" s="313"/>
      <c r="Y31" s="314" t="s">
        <v>480</v>
      </c>
      <c r="Z31" s="314"/>
      <c r="AA31" s="314"/>
      <c r="AB31" s="314"/>
      <c r="AC31" s="314"/>
      <c r="AD31" s="314"/>
      <c r="AE31" s="314"/>
      <c r="AF31" s="314"/>
      <c r="AG31" s="314"/>
      <c r="AH31" s="315"/>
    </row>
    <row r="32" spans="1:40" ht="15" customHeight="1">
      <c r="A32" s="1430"/>
      <c r="B32" s="1433"/>
      <c r="C32" s="1364"/>
      <c r="D32" s="1364"/>
      <c r="E32" s="1364"/>
      <c r="F32" s="1364"/>
      <c r="G32" s="1364"/>
      <c r="H32" s="1364"/>
      <c r="I32" s="1364"/>
      <c r="J32" s="1364"/>
      <c r="K32" s="1434"/>
      <c r="L32" s="319"/>
      <c r="N32" s="281" t="s">
        <v>467</v>
      </c>
      <c r="S32" s="281" t="s">
        <v>468</v>
      </c>
      <c r="W32" s="320"/>
      <c r="X32" s="319"/>
      <c r="Y32" s="281" t="s">
        <v>481</v>
      </c>
      <c r="AH32" s="320"/>
      <c r="AK32" s="322"/>
      <c r="AL32" s="322"/>
      <c r="AM32" s="322"/>
      <c r="AN32" s="322"/>
    </row>
    <row r="33" spans="1:40" ht="15" customHeight="1">
      <c r="A33" s="1430"/>
      <c r="B33" s="1385"/>
      <c r="C33" s="1374"/>
      <c r="D33" s="1374"/>
      <c r="E33" s="1374"/>
      <c r="F33" s="1374"/>
      <c r="G33" s="1374"/>
      <c r="H33" s="1374"/>
      <c r="I33" s="1374"/>
      <c r="J33" s="1374"/>
      <c r="K33" s="1386"/>
      <c r="L33" s="316"/>
      <c r="M33" s="317"/>
      <c r="N33" s="317"/>
      <c r="O33" s="317"/>
      <c r="P33" s="317"/>
      <c r="Q33" s="317"/>
      <c r="R33" s="317"/>
      <c r="S33" s="317"/>
      <c r="T33" s="317"/>
      <c r="U33" s="317"/>
      <c r="V33" s="317"/>
      <c r="W33" s="318"/>
      <c r="X33" s="316" t="s">
        <v>482</v>
      </c>
      <c r="Y33" s="317"/>
      <c r="Z33" s="317"/>
      <c r="AA33" s="317"/>
      <c r="AB33" s="317"/>
      <c r="AC33" s="1374"/>
      <c r="AD33" s="1374"/>
      <c r="AE33" s="1374"/>
      <c r="AF33" s="1374"/>
      <c r="AG33" s="1374"/>
      <c r="AH33" s="318" t="s">
        <v>442</v>
      </c>
    </row>
    <row r="34" spans="1:40" ht="15" customHeight="1">
      <c r="A34" s="1430"/>
      <c r="B34" s="1432" t="s">
        <v>485</v>
      </c>
      <c r="C34" s="1383"/>
      <c r="D34" s="1383"/>
      <c r="E34" s="1383"/>
      <c r="F34" s="1383"/>
      <c r="G34" s="1383"/>
      <c r="H34" s="1383"/>
      <c r="I34" s="1383"/>
      <c r="J34" s="1383"/>
      <c r="K34" s="1384"/>
      <c r="L34" s="313" t="s">
        <v>486</v>
      </c>
      <c r="M34" s="314"/>
      <c r="N34" s="314"/>
      <c r="O34" s="314"/>
      <c r="P34" s="314"/>
      <c r="Q34" s="314"/>
      <c r="R34" s="314"/>
      <c r="S34" s="314"/>
      <c r="T34" s="314"/>
      <c r="U34" s="314"/>
      <c r="V34" s="314"/>
      <c r="W34" s="315"/>
      <c r="X34" s="313"/>
      <c r="Y34" s="314" t="s">
        <v>480</v>
      </c>
      <c r="Z34" s="314"/>
      <c r="AA34" s="314"/>
      <c r="AB34" s="314"/>
      <c r="AC34" s="314"/>
      <c r="AD34" s="314"/>
      <c r="AE34" s="314"/>
      <c r="AF34" s="314"/>
      <c r="AG34" s="314"/>
      <c r="AH34" s="315"/>
      <c r="AK34" s="322"/>
      <c r="AL34" s="322"/>
      <c r="AM34" s="322"/>
      <c r="AN34" s="322"/>
    </row>
    <row r="35" spans="1:40" ht="15" customHeight="1">
      <c r="A35" s="1430"/>
      <c r="B35" s="1385"/>
      <c r="C35" s="1374"/>
      <c r="D35" s="1374"/>
      <c r="E35" s="1374"/>
      <c r="F35" s="1374"/>
      <c r="G35" s="1374"/>
      <c r="H35" s="1374"/>
      <c r="I35" s="1374"/>
      <c r="J35" s="1374"/>
      <c r="K35" s="1386"/>
      <c r="L35" s="316"/>
      <c r="M35" s="317"/>
      <c r="N35" s="317" t="s">
        <v>467</v>
      </c>
      <c r="O35" s="317"/>
      <c r="P35" s="317"/>
      <c r="Q35" s="317"/>
      <c r="R35" s="317"/>
      <c r="S35" s="317" t="s">
        <v>468</v>
      </c>
      <c r="T35" s="317"/>
      <c r="U35" s="317"/>
      <c r="V35" s="317"/>
      <c r="W35" s="318"/>
      <c r="X35" s="316"/>
      <c r="Y35" s="317" t="s">
        <v>481</v>
      </c>
      <c r="Z35" s="317"/>
      <c r="AA35" s="317"/>
      <c r="AB35" s="317"/>
      <c r="AC35" s="317"/>
      <c r="AD35" s="317"/>
      <c r="AE35" s="317"/>
      <c r="AF35" s="317"/>
      <c r="AG35" s="317"/>
      <c r="AH35" s="318"/>
    </row>
    <row r="36" spans="1:40" ht="15" customHeight="1">
      <c r="A36" s="1430"/>
      <c r="B36" s="1432" t="s">
        <v>487</v>
      </c>
      <c r="C36" s="1383"/>
      <c r="D36" s="1383"/>
      <c r="E36" s="1383"/>
      <c r="F36" s="1383"/>
      <c r="G36" s="1383"/>
      <c r="H36" s="1383"/>
      <c r="I36" s="1383"/>
      <c r="J36" s="1383"/>
      <c r="K36" s="1384"/>
      <c r="L36" s="313" t="s">
        <v>488</v>
      </c>
      <c r="M36" s="314"/>
      <c r="N36" s="314"/>
      <c r="O36" s="314"/>
      <c r="P36" s="314"/>
      <c r="Q36" s="314"/>
      <c r="R36" s="314"/>
      <c r="S36" s="314"/>
      <c r="T36" s="314"/>
      <c r="U36" s="314"/>
      <c r="V36" s="314"/>
      <c r="W36" s="315"/>
      <c r="X36" s="313"/>
      <c r="Y36" s="314" t="s">
        <v>480</v>
      </c>
      <c r="Z36" s="314"/>
      <c r="AA36" s="314"/>
      <c r="AB36" s="314"/>
      <c r="AC36" s="314"/>
      <c r="AD36" s="314"/>
      <c r="AE36" s="314"/>
      <c r="AF36" s="314"/>
      <c r="AG36" s="314"/>
      <c r="AH36" s="315"/>
      <c r="AK36" s="322"/>
      <c r="AL36" s="322"/>
      <c r="AM36" s="322"/>
      <c r="AN36" s="322"/>
    </row>
    <row r="37" spans="1:40" ht="15" customHeight="1">
      <c r="A37" s="1430"/>
      <c r="B37" s="1385"/>
      <c r="C37" s="1374"/>
      <c r="D37" s="1374"/>
      <c r="E37" s="1374"/>
      <c r="F37" s="1374"/>
      <c r="G37" s="1374"/>
      <c r="H37" s="1374"/>
      <c r="I37" s="1374"/>
      <c r="J37" s="1374"/>
      <c r="K37" s="1386"/>
      <c r="L37" s="316"/>
      <c r="M37" s="317"/>
      <c r="N37" s="317" t="s">
        <v>467</v>
      </c>
      <c r="O37" s="317"/>
      <c r="P37" s="317"/>
      <c r="Q37" s="317"/>
      <c r="R37" s="317"/>
      <c r="S37" s="317" t="s">
        <v>468</v>
      </c>
      <c r="T37" s="317"/>
      <c r="U37" s="317"/>
      <c r="V37" s="317"/>
      <c r="W37" s="318"/>
      <c r="X37" s="316"/>
      <c r="Y37" s="317" t="s">
        <v>481</v>
      </c>
      <c r="Z37" s="317"/>
      <c r="AA37" s="317"/>
      <c r="AB37" s="317"/>
      <c r="AC37" s="317"/>
      <c r="AD37" s="317"/>
      <c r="AE37" s="317"/>
      <c r="AF37" s="317"/>
      <c r="AG37" s="317"/>
      <c r="AH37" s="318"/>
    </row>
    <row r="38" spans="1:40" ht="15" customHeight="1">
      <c r="A38" s="1430"/>
      <c r="B38" s="1432" t="s">
        <v>489</v>
      </c>
      <c r="C38" s="1383"/>
      <c r="D38" s="1383"/>
      <c r="E38" s="1383"/>
      <c r="F38" s="1383"/>
      <c r="G38" s="1383"/>
      <c r="H38" s="1383"/>
      <c r="I38" s="1383"/>
      <c r="J38" s="1383"/>
      <c r="K38" s="1384"/>
      <c r="L38" s="313" t="s">
        <v>490</v>
      </c>
      <c r="M38" s="314"/>
      <c r="N38" s="314"/>
      <c r="O38" s="314"/>
      <c r="P38" s="314"/>
      <c r="Q38" s="314"/>
      <c r="R38" s="314"/>
      <c r="S38" s="314"/>
      <c r="T38" s="314"/>
      <c r="U38" s="314"/>
      <c r="V38" s="314"/>
      <c r="W38" s="315"/>
      <c r="X38" s="313"/>
      <c r="Y38" s="314" t="s">
        <v>480</v>
      </c>
      <c r="Z38" s="314"/>
      <c r="AA38" s="314"/>
      <c r="AB38" s="314"/>
      <c r="AC38" s="314"/>
      <c r="AD38" s="314"/>
      <c r="AE38" s="314"/>
      <c r="AF38" s="314"/>
      <c r="AG38" s="314"/>
      <c r="AH38" s="315"/>
      <c r="AK38" s="322"/>
      <c r="AL38" s="322"/>
      <c r="AM38" s="322"/>
      <c r="AN38" s="322"/>
    </row>
    <row r="39" spans="1:40" ht="15" customHeight="1">
      <c r="A39" s="1431"/>
      <c r="B39" s="316" t="s">
        <v>491</v>
      </c>
      <c r="C39" s="1374"/>
      <c r="D39" s="1374"/>
      <c r="E39" s="1374"/>
      <c r="F39" s="1374"/>
      <c r="G39" s="1374"/>
      <c r="H39" s="1374"/>
      <c r="I39" s="1374"/>
      <c r="J39" s="1374"/>
      <c r="K39" s="318" t="s">
        <v>442</v>
      </c>
      <c r="L39" s="316"/>
      <c r="M39" s="317"/>
      <c r="N39" s="317" t="s">
        <v>467</v>
      </c>
      <c r="O39" s="317"/>
      <c r="P39" s="317"/>
      <c r="Q39" s="317"/>
      <c r="R39" s="317"/>
      <c r="S39" s="317" t="s">
        <v>468</v>
      </c>
      <c r="T39" s="317"/>
      <c r="U39" s="317"/>
      <c r="V39" s="317"/>
      <c r="W39" s="318"/>
      <c r="X39" s="316"/>
      <c r="Y39" s="317" t="s">
        <v>481</v>
      </c>
      <c r="Z39" s="317"/>
      <c r="AA39" s="317"/>
      <c r="AB39" s="317"/>
      <c r="AC39" s="317"/>
      <c r="AD39" s="317"/>
      <c r="AE39" s="317"/>
      <c r="AF39" s="317"/>
      <c r="AG39" s="317"/>
      <c r="AH39" s="318"/>
    </row>
    <row r="40" spans="1:40" ht="15" customHeight="1">
      <c r="A40" s="1404" t="s">
        <v>492</v>
      </c>
      <c r="B40" s="1405"/>
      <c r="C40" s="1405"/>
      <c r="D40" s="1405"/>
      <c r="E40" s="1405"/>
      <c r="F40" s="1405"/>
      <c r="G40" s="1405"/>
      <c r="H40" s="1405"/>
      <c r="I40" s="1405"/>
      <c r="J40" s="1405"/>
      <c r="K40" s="1406"/>
      <c r="L40" s="313"/>
      <c r="M40" s="314" t="s">
        <v>493</v>
      </c>
      <c r="N40" s="314"/>
      <c r="O40" s="314"/>
      <c r="P40" s="314"/>
      <c r="Q40" s="314"/>
      <c r="R40" s="314"/>
      <c r="S40" s="314"/>
      <c r="T40" s="314"/>
      <c r="U40" s="314"/>
      <c r="V40" s="314"/>
      <c r="W40" s="314"/>
      <c r="X40" s="314"/>
      <c r="Y40" s="314"/>
      <c r="Z40" s="314"/>
      <c r="AA40" s="314"/>
      <c r="AB40" s="314"/>
      <c r="AC40" s="314"/>
      <c r="AD40" s="314"/>
      <c r="AE40" s="314"/>
      <c r="AF40" s="314"/>
      <c r="AG40" s="314"/>
      <c r="AH40" s="315"/>
    </row>
    <row r="41" spans="1:40" ht="15" customHeight="1">
      <c r="A41" s="1407"/>
      <c r="B41" s="1362"/>
      <c r="C41" s="1362"/>
      <c r="D41" s="1362"/>
      <c r="E41" s="1362"/>
      <c r="F41" s="1362"/>
      <c r="G41" s="1362"/>
      <c r="H41" s="1362"/>
      <c r="I41" s="1362"/>
      <c r="J41" s="1362"/>
      <c r="K41" s="1408"/>
      <c r="L41" s="323" t="b">
        <v>0</v>
      </c>
      <c r="M41" s="281" t="s">
        <v>441</v>
      </c>
      <c r="P41" s="1364"/>
      <c r="Q41" s="1364"/>
      <c r="R41" s="1364"/>
      <c r="S41" s="1364"/>
      <c r="T41" s="1364"/>
      <c r="U41" s="1364"/>
      <c r="V41" s="1364"/>
      <c r="W41" s="1364"/>
      <c r="X41" s="1364"/>
      <c r="Y41" s="1364"/>
      <c r="Z41" s="1364"/>
      <c r="AA41" s="281" t="s">
        <v>449</v>
      </c>
      <c r="AH41" s="320"/>
    </row>
    <row r="42" spans="1:40" ht="15" customHeight="1">
      <c r="A42" s="1409"/>
      <c r="B42" s="1410"/>
      <c r="C42" s="1410"/>
      <c r="D42" s="1410"/>
      <c r="E42" s="1410"/>
      <c r="F42" s="1410"/>
      <c r="G42" s="1410"/>
      <c r="H42" s="1410"/>
      <c r="I42" s="1410"/>
      <c r="J42" s="1410"/>
      <c r="K42" s="1411"/>
      <c r="L42" s="316"/>
      <c r="M42" s="317" t="s">
        <v>494</v>
      </c>
      <c r="N42" s="317"/>
      <c r="O42" s="317"/>
      <c r="P42" s="317"/>
      <c r="Q42" s="317"/>
      <c r="R42" s="317"/>
      <c r="S42" s="1374"/>
      <c r="T42" s="1374"/>
      <c r="U42" s="1374"/>
      <c r="V42" s="1374"/>
      <c r="W42" s="1374"/>
      <c r="X42" s="1374"/>
      <c r="Y42" s="1374"/>
      <c r="Z42" s="1374"/>
      <c r="AA42" s="1374"/>
      <c r="AB42" s="1374"/>
      <c r="AC42" s="1374"/>
      <c r="AD42" s="317" t="s">
        <v>449</v>
      </c>
      <c r="AE42" s="317"/>
      <c r="AF42" s="317"/>
      <c r="AG42" s="317"/>
      <c r="AH42" s="318"/>
    </row>
    <row r="43" spans="1:40" ht="15" customHeight="1">
      <c r="A43" s="1421" t="s">
        <v>495</v>
      </c>
      <c r="B43" s="1422"/>
      <c r="C43" s="1422"/>
      <c r="D43" s="1422"/>
      <c r="E43" s="1422"/>
      <c r="F43" s="1422"/>
      <c r="G43" s="1422"/>
      <c r="H43" s="1422"/>
      <c r="I43" s="1422"/>
      <c r="J43" s="1422"/>
      <c r="K43" s="1423"/>
      <c r="L43" s="1416" t="s">
        <v>496</v>
      </c>
      <c r="M43" s="1389"/>
      <c r="N43" s="1389"/>
      <c r="O43" s="1389"/>
      <c r="P43" s="1389"/>
      <c r="Q43" s="1389"/>
      <c r="R43" s="1389"/>
      <c r="S43" s="1389"/>
      <c r="T43" s="1389"/>
      <c r="U43" s="1389"/>
      <c r="V43" s="1389"/>
      <c r="W43" s="1389"/>
      <c r="X43" s="1389"/>
      <c r="Y43" s="1389"/>
      <c r="Z43" s="1389"/>
      <c r="AA43" s="1389"/>
      <c r="AB43" s="1389"/>
      <c r="AC43" s="1389"/>
      <c r="AD43" s="1389"/>
      <c r="AE43" s="1389"/>
      <c r="AF43" s="1389"/>
      <c r="AG43" s="1389"/>
      <c r="AH43" s="1390"/>
    </row>
    <row r="44" spans="1:40" ht="15" customHeight="1">
      <c r="A44" s="1424"/>
      <c r="B44" s="1381"/>
      <c r="C44" s="1381"/>
      <c r="D44" s="1381"/>
      <c r="E44" s="1381"/>
      <c r="F44" s="1381"/>
      <c r="G44" s="1381"/>
      <c r="H44" s="1381"/>
      <c r="I44" s="1381"/>
      <c r="J44" s="1381"/>
      <c r="K44" s="1425"/>
      <c r="L44" s="319"/>
      <c r="N44" s="281" t="s">
        <v>497</v>
      </c>
      <c r="R44" s="324" t="b">
        <v>0</v>
      </c>
      <c r="S44" s="281" t="s">
        <v>498</v>
      </c>
      <c r="AH44" s="320"/>
    </row>
    <row r="45" spans="1:40" ht="15" customHeight="1">
      <c r="A45" s="1426"/>
      <c r="B45" s="1427"/>
      <c r="C45" s="1427"/>
      <c r="D45" s="1427"/>
      <c r="E45" s="1427"/>
      <c r="F45" s="1427"/>
      <c r="G45" s="1427"/>
      <c r="H45" s="1427"/>
      <c r="I45" s="1427"/>
      <c r="J45" s="1427"/>
      <c r="K45" s="1428"/>
      <c r="L45" s="316"/>
      <c r="M45" s="317" t="s">
        <v>499</v>
      </c>
      <c r="N45" s="317"/>
      <c r="O45" s="317"/>
      <c r="P45" s="317"/>
      <c r="Q45" s="317"/>
      <c r="R45" s="1375"/>
      <c r="S45" s="1375"/>
      <c r="T45" s="1375"/>
      <c r="U45" s="1375"/>
      <c r="V45" s="1375"/>
      <c r="W45" s="1375"/>
      <c r="X45" s="1375"/>
      <c r="Y45" s="1375"/>
      <c r="Z45" s="1375"/>
      <c r="AA45" s="1375"/>
      <c r="AB45" s="1375"/>
      <c r="AC45" s="1375"/>
      <c r="AD45" s="1375"/>
      <c r="AE45" s="1375"/>
      <c r="AF45" s="1375"/>
      <c r="AG45" s="1375"/>
      <c r="AH45" s="318" t="s">
        <v>442</v>
      </c>
    </row>
    <row r="46" spans="1:40" ht="15" customHeight="1">
      <c r="A46" s="1394" t="s">
        <v>500</v>
      </c>
      <c r="B46" s="1378"/>
      <c r="C46" s="1378"/>
      <c r="D46" s="1378"/>
      <c r="E46" s="1378"/>
      <c r="F46" s="1378"/>
      <c r="G46" s="1378"/>
      <c r="H46" s="1378"/>
      <c r="I46" s="1378"/>
      <c r="J46" s="1378"/>
      <c r="K46" s="1395"/>
      <c r="L46" s="325"/>
      <c r="M46" s="326"/>
      <c r="N46" s="326"/>
      <c r="O46" s="326"/>
      <c r="P46" s="1377"/>
      <c r="Q46" s="1377"/>
      <c r="R46" s="1377"/>
      <c r="S46" s="326" t="s">
        <v>501</v>
      </c>
      <c r="T46" s="326"/>
      <c r="U46" s="326"/>
      <c r="V46" s="326"/>
      <c r="W46" s="326"/>
      <c r="X46" s="326"/>
      <c r="Y46" s="326"/>
      <c r="Z46" s="326"/>
      <c r="AA46" s="326"/>
      <c r="AB46" s="326"/>
      <c r="AC46" s="326"/>
      <c r="AD46" s="326"/>
      <c r="AE46" s="326"/>
      <c r="AF46" s="326"/>
      <c r="AG46" s="326"/>
      <c r="AH46" s="327"/>
    </row>
    <row r="47" spans="1:40" ht="15" customHeight="1">
      <c r="A47" s="1396" t="s">
        <v>502</v>
      </c>
      <c r="B47" s="1398" t="s">
        <v>503</v>
      </c>
      <c r="C47" s="1398"/>
      <c r="D47" s="1398"/>
      <c r="E47" s="1398"/>
      <c r="F47" s="1398"/>
      <c r="G47" s="1398"/>
      <c r="H47" s="1398"/>
      <c r="I47" s="1398"/>
      <c r="J47" s="1398"/>
      <c r="K47" s="1399"/>
      <c r="L47" s="1391" t="s">
        <v>504</v>
      </c>
      <c r="M47" s="1392"/>
      <c r="N47" s="1392"/>
      <c r="O47" s="1392"/>
      <c r="P47" s="1392"/>
      <c r="Q47" s="1392"/>
      <c r="R47" s="1392"/>
      <c r="S47" s="1392"/>
      <c r="T47" s="1392"/>
      <c r="U47" s="1393"/>
      <c r="V47" s="1391" t="s">
        <v>505</v>
      </c>
      <c r="W47" s="1392"/>
      <c r="X47" s="1392"/>
      <c r="Y47" s="1393"/>
      <c r="Z47" s="1387" t="s">
        <v>506</v>
      </c>
      <c r="AA47" s="1376"/>
      <c r="AB47" s="1376"/>
      <c r="AC47" s="1376"/>
      <c r="AD47" s="1376"/>
      <c r="AE47" s="1376"/>
      <c r="AF47" s="1376"/>
      <c r="AG47" s="1376"/>
      <c r="AH47" s="1388"/>
    </row>
    <row r="48" spans="1:40" ht="15" customHeight="1">
      <c r="A48" s="1397"/>
      <c r="B48" s="1400"/>
      <c r="C48" s="1400"/>
      <c r="D48" s="1400"/>
      <c r="E48" s="1400"/>
      <c r="F48" s="1400"/>
      <c r="G48" s="1400"/>
      <c r="H48" s="1400"/>
      <c r="I48" s="1400"/>
      <c r="J48" s="1400"/>
      <c r="K48" s="1401"/>
      <c r="L48" s="1024" t="b">
        <v>0</v>
      </c>
      <c r="M48" s="314" t="s">
        <v>507</v>
      </c>
      <c r="N48" s="314"/>
      <c r="O48" s="314"/>
      <c r="P48" s="314"/>
      <c r="Q48" s="314"/>
      <c r="R48" s="314"/>
      <c r="S48" s="314"/>
      <c r="T48" s="314"/>
      <c r="U48" s="315"/>
      <c r="V48" s="1412"/>
      <c r="W48" s="1413"/>
      <c r="X48" s="1413"/>
      <c r="Y48" s="1406" t="s">
        <v>508</v>
      </c>
      <c r="Z48" s="313"/>
      <c r="AA48" s="314" t="s">
        <v>509</v>
      </c>
      <c r="AB48" s="314"/>
      <c r="AC48" s="314" t="s">
        <v>510</v>
      </c>
      <c r="AD48" s="314"/>
      <c r="AE48" s="314" t="s">
        <v>511</v>
      </c>
      <c r="AF48" s="314"/>
      <c r="AG48" s="314" t="s">
        <v>512</v>
      </c>
      <c r="AH48" s="315"/>
    </row>
    <row r="49" spans="1:34" ht="15" customHeight="1">
      <c r="A49" s="1397"/>
      <c r="B49" s="1400"/>
      <c r="C49" s="1400"/>
      <c r="D49" s="1400"/>
      <c r="E49" s="1400"/>
      <c r="F49" s="1400"/>
      <c r="G49" s="1400"/>
      <c r="H49" s="1400"/>
      <c r="I49" s="1400"/>
      <c r="J49" s="1400"/>
      <c r="K49" s="1401"/>
      <c r="L49" s="329"/>
      <c r="M49" s="317"/>
      <c r="N49" s="317"/>
      <c r="O49" s="317"/>
      <c r="P49" s="317"/>
      <c r="Q49" s="317"/>
      <c r="R49" s="317"/>
      <c r="S49" s="317"/>
      <c r="T49" s="317"/>
      <c r="U49" s="318"/>
      <c r="V49" s="1414"/>
      <c r="W49" s="1415"/>
      <c r="X49" s="1415"/>
      <c r="Y49" s="1411"/>
      <c r="Z49" s="316"/>
      <c r="AA49" s="317" t="s">
        <v>513</v>
      </c>
      <c r="AB49" s="317"/>
      <c r="AC49" s="317"/>
      <c r="AD49" s="317"/>
      <c r="AE49" s="317"/>
      <c r="AF49" s="317"/>
      <c r="AG49" s="317"/>
      <c r="AH49" s="318"/>
    </row>
    <row r="50" spans="1:34" ht="15" customHeight="1">
      <c r="A50" s="1397"/>
      <c r="B50" s="1400"/>
      <c r="C50" s="1400"/>
      <c r="D50" s="1400"/>
      <c r="E50" s="1400"/>
      <c r="F50" s="1400"/>
      <c r="G50" s="1400"/>
      <c r="H50" s="1400"/>
      <c r="I50" s="1400"/>
      <c r="J50" s="1400"/>
      <c r="K50" s="1401"/>
      <c r="L50" s="1025" t="b">
        <v>0</v>
      </c>
      <c r="M50" s="1389" t="s">
        <v>514</v>
      </c>
      <c r="N50" s="1389"/>
      <c r="O50" s="1389"/>
      <c r="P50" s="1389"/>
      <c r="Q50" s="1389"/>
      <c r="R50" s="1389"/>
      <c r="S50" s="1389"/>
      <c r="T50" s="1389"/>
      <c r="U50" s="1390"/>
      <c r="V50" s="1412"/>
      <c r="W50" s="1413"/>
      <c r="X50" s="1413"/>
      <c r="Y50" s="1406" t="s">
        <v>508</v>
      </c>
      <c r="Z50" s="313"/>
      <c r="AA50" s="314" t="s">
        <v>509</v>
      </c>
      <c r="AB50" s="314"/>
      <c r="AC50" s="314" t="s">
        <v>510</v>
      </c>
      <c r="AD50" s="314"/>
      <c r="AE50" s="314" t="s">
        <v>511</v>
      </c>
      <c r="AF50" s="314"/>
      <c r="AG50" s="314" t="s">
        <v>512</v>
      </c>
      <c r="AH50" s="315"/>
    </row>
    <row r="51" spans="1:34" ht="15" customHeight="1">
      <c r="A51" s="1397"/>
      <c r="B51" s="1400"/>
      <c r="C51" s="1400"/>
      <c r="D51" s="1400"/>
      <c r="E51" s="1400"/>
      <c r="F51" s="1400"/>
      <c r="G51" s="1400"/>
      <c r="H51" s="1400"/>
      <c r="I51" s="1400"/>
      <c r="J51" s="1400"/>
      <c r="K51" s="1401"/>
      <c r="L51" s="1011"/>
      <c r="M51" s="317"/>
      <c r="N51" s="317"/>
      <c r="O51" s="317"/>
      <c r="P51" s="317"/>
      <c r="Q51" s="317"/>
      <c r="R51" s="317"/>
      <c r="S51" s="317"/>
      <c r="T51" s="317"/>
      <c r="U51" s="318"/>
      <c r="V51" s="1414"/>
      <c r="W51" s="1415"/>
      <c r="X51" s="1415"/>
      <c r="Y51" s="1411"/>
      <c r="Z51" s="316"/>
      <c r="AA51" s="317" t="s">
        <v>513</v>
      </c>
      <c r="AB51" s="317"/>
      <c r="AC51" s="317"/>
      <c r="AD51" s="317"/>
      <c r="AE51" s="317"/>
      <c r="AF51" s="317"/>
      <c r="AG51" s="317"/>
      <c r="AH51" s="318"/>
    </row>
    <row r="52" spans="1:34" ht="15" customHeight="1">
      <c r="A52" s="1397"/>
      <c r="B52" s="1400"/>
      <c r="C52" s="1400"/>
      <c r="D52" s="1400"/>
      <c r="E52" s="1400"/>
      <c r="F52" s="1400"/>
      <c r="G52" s="1400"/>
      <c r="H52" s="1400"/>
      <c r="I52" s="1400"/>
      <c r="J52" s="1400"/>
      <c r="K52" s="1401"/>
      <c r="L52" s="1025" t="b">
        <v>0</v>
      </c>
      <c r="M52" s="314" t="s">
        <v>515</v>
      </c>
      <c r="N52" s="314"/>
      <c r="O52" s="314"/>
      <c r="P52" s="314"/>
      <c r="Q52" s="314"/>
      <c r="R52" s="314"/>
      <c r="S52" s="314"/>
      <c r="T52" s="314"/>
      <c r="U52" s="315"/>
      <c r="V52" s="1412"/>
      <c r="W52" s="1413"/>
      <c r="X52" s="1413"/>
      <c r="Y52" s="1406" t="s">
        <v>508</v>
      </c>
      <c r="Z52" s="313"/>
      <c r="AA52" s="314" t="s">
        <v>509</v>
      </c>
      <c r="AB52" s="314"/>
      <c r="AC52" s="314" t="s">
        <v>510</v>
      </c>
      <c r="AD52" s="314"/>
      <c r="AE52" s="314" t="s">
        <v>511</v>
      </c>
      <c r="AF52" s="314"/>
      <c r="AG52" s="314" t="s">
        <v>512</v>
      </c>
      <c r="AH52" s="315"/>
    </row>
    <row r="53" spans="1:34" ht="15" customHeight="1">
      <c r="A53" s="1397"/>
      <c r="B53" s="1402"/>
      <c r="C53" s="1402"/>
      <c r="D53" s="1402"/>
      <c r="E53" s="1402"/>
      <c r="F53" s="1402"/>
      <c r="G53" s="1402"/>
      <c r="H53" s="1402"/>
      <c r="I53" s="1402"/>
      <c r="J53" s="1402"/>
      <c r="K53" s="1403"/>
      <c r="L53" s="316"/>
      <c r="M53" s="317"/>
      <c r="N53" s="317"/>
      <c r="O53" s="317"/>
      <c r="P53" s="317"/>
      <c r="Q53" s="317"/>
      <c r="R53" s="317"/>
      <c r="S53" s="317"/>
      <c r="T53" s="317"/>
      <c r="U53" s="318"/>
      <c r="V53" s="1414"/>
      <c r="W53" s="1415"/>
      <c r="X53" s="1415"/>
      <c r="Y53" s="1411"/>
      <c r="Z53" s="316"/>
      <c r="AA53" s="317" t="s">
        <v>513</v>
      </c>
      <c r="AB53" s="317"/>
      <c r="AC53" s="317"/>
      <c r="AD53" s="317"/>
      <c r="AE53" s="317"/>
      <c r="AF53" s="317"/>
      <c r="AG53" s="317"/>
      <c r="AH53" s="318"/>
    </row>
    <row r="54" spans="1:34" ht="15" customHeight="1">
      <c r="A54" s="1397"/>
      <c r="B54" s="1394" t="s">
        <v>516</v>
      </c>
      <c r="C54" s="1378"/>
      <c r="D54" s="1378"/>
      <c r="E54" s="1378"/>
      <c r="F54" s="1378"/>
      <c r="G54" s="1378"/>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95"/>
    </row>
    <row r="55" spans="1:34" ht="15" customHeight="1">
      <c r="A55" s="313" t="s">
        <v>517</v>
      </c>
      <c r="B55" s="314"/>
      <c r="C55" s="1383"/>
      <c r="D55" s="1383"/>
      <c r="E55" s="1383"/>
      <c r="F55" s="1383"/>
      <c r="G55" s="1383"/>
      <c r="H55" s="1383"/>
      <c r="I55" s="1383"/>
      <c r="J55" s="1383"/>
      <c r="K55" s="1383"/>
      <c r="L55" s="1383"/>
      <c r="M55" s="1383"/>
      <c r="N55" s="1383"/>
      <c r="O55" s="1383"/>
      <c r="P55" s="1383"/>
      <c r="Q55" s="1383"/>
      <c r="R55" s="1383"/>
      <c r="S55" s="1383"/>
      <c r="T55" s="1383"/>
      <c r="U55" s="1383"/>
      <c r="V55" s="1383"/>
      <c r="W55" s="1383"/>
      <c r="X55" s="1383"/>
      <c r="Y55" s="1383"/>
      <c r="Z55" s="1383"/>
      <c r="AA55" s="1383"/>
      <c r="AB55" s="1383"/>
      <c r="AC55" s="1383"/>
      <c r="AD55" s="1383"/>
      <c r="AE55" s="1383"/>
      <c r="AF55" s="1383"/>
      <c r="AG55" s="1383"/>
      <c r="AH55" s="1384"/>
    </row>
    <row r="56" spans="1:34" ht="15" customHeight="1">
      <c r="A56" s="1385"/>
      <c r="B56" s="1374"/>
      <c r="C56" s="1374"/>
      <c r="D56" s="1374"/>
      <c r="E56" s="1374"/>
      <c r="F56" s="1374"/>
      <c r="G56" s="1374"/>
      <c r="H56" s="1374"/>
      <c r="I56" s="1374"/>
      <c r="J56" s="1374"/>
      <c r="K56" s="1374"/>
      <c r="L56" s="1374"/>
      <c r="M56" s="1374"/>
      <c r="N56" s="1374"/>
      <c r="O56" s="1374"/>
      <c r="P56" s="1374"/>
      <c r="Q56" s="1374"/>
      <c r="R56" s="1374"/>
      <c r="S56" s="1374"/>
      <c r="T56" s="1374"/>
      <c r="U56" s="1374"/>
      <c r="V56" s="1374"/>
      <c r="W56" s="1374"/>
      <c r="X56" s="1374"/>
      <c r="Y56" s="1374"/>
      <c r="Z56" s="1374"/>
      <c r="AA56" s="1374"/>
      <c r="AB56" s="1374"/>
      <c r="AC56" s="1374"/>
      <c r="AD56" s="1374"/>
      <c r="AE56" s="1374"/>
      <c r="AF56" s="1374"/>
      <c r="AG56" s="1374"/>
      <c r="AH56" s="1386"/>
    </row>
  </sheetData>
  <mergeCells count="81">
    <mergeCell ref="X2:AH2"/>
    <mergeCell ref="A3:AH3"/>
    <mergeCell ref="A4:J5"/>
    <mergeCell ref="AE5:AG5"/>
    <mergeCell ref="A6:D11"/>
    <mergeCell ref="E6:J7"/>
    <mergeCell ref="K6:M6"/>
    <mergeCell ref="N6:O6"/>
    <mergeCell ref="T6:U6"/>
    <mergeCell ref="O7:AD7"/>
    <mergeCell ref="E8:J11"/>
    <mergeCell ref="Y9:AE9"/>
    <mergeCell ref="U10:V10"/>
    <mergeCell ref="O11:AD11"/>
    <mergeCell ref="A12:D26"/>
    <mergeCell ref="E12:J12"/>
    <mergeCell ref="K12:V12"/>
    <mergeCell ref="W12:AH12"/>
    <mergeCell ref="E13:J14"/>
    <mergeCell ref="W13:AH13"/>
    <mergeCell ref="N14:U14"/>
    <mergeCell ref="W14:AH14"/>
    <mergeCell ref="E15:J18"/>
    <mergeCell ref="P15:T15"/>
    <mergeCell ref="W15:AH15"/>
    <mergeCell ref="R16:S16"/>
    <mergeCell ref="W16:AH16"/>
    <mergeCell ref="W17:AH17"/>
    <mergeCell ref="N18:U18"/>
    <mergeCell ref="W18:AH18"/>
    <mergeCell ref="E22:J24"/>
    <mergeCell ref="W22:AH22"/>
    <mergeCell ref="M23:U23"/>
    <mergeCell ref="W23:AH23"/>
    <mergeCell ref="W24:AH24"/>
    <mergeCell ref="E19:J21"/>
    <mergeCell ref="W19:AH19"/>
    <mergeCell ref="M20:U20"/>
    <mergeCell ref="W20:AH20"/>
    <mergeCell ref="W21:AH21"/>
    <mergeCell ref="L27:W27"/>
    <mergeCell ref="X27:AH27"/>
    <mergeCell ref="B28:K30"/>
    <mergeCell ref="B38:K38"/>
    <mergeCell ref="AC30:AG30"/>
    <mergeCell ref="B31:K33"/>
    <mergeCell ref="AC33:AG33"/>
    <mergeCell ref="B34:K35"/>
    <mergeCell ref="B36:K37"/>
    <mergeCell ref="V52:X53"/>
    <mergeCell ref="Y48:Y49"/>
    <mergeCell ref="Y50:Y51"/>
    <mergeCell ref="Y52:Y53"/>
    <mergeCell ref="E25:J26"/>
    <mergeCell ref="K25:V25"/>
    <mergeCell ref="W25:AH25"/>
    <mergeCell ref="K26:V26"/>
    <mergeCell ref="W26:AH26"/>
    <mergeCell ref="A43:K45"/>
    <mergeCell ref="L43:AH43"/>
    <mergeCell ref="R45:AG45"/>
    <mergeCell ref="V50:X51"/>
    <mergeCell ref="V48:X49"/>
    <mergeCell ref="A27:A39"/>
    <mergeCell ref="B27:K27"/>
    <mergeCell ref="AO2:AX2"/>
    <mergeCell ref="C55:AH55"/>
    <mergeCell ref="A56:AH56"/>
    <mergeCell ref="Z47:AH47"/>
    <mergeCell ref="M50:U50"/>
    <mergeCell ref="V47:Y47"/>
    <mergeCell ref="A46:K46"/>
    <mergeCell ref="P46:R46"/>
    <mergeCell ref="A47:A54"/>
    <mergeCell ref="B47:K53"/>
    <mergeCell ref="C39:J39"/>
    <mergeCell ref="L47:U47"/>
    <mergeCell ref="B54:AH54"/>
    <mergeCell ref="A40:K42"/>
    <mergeCell ref="P41:Z41"/>
    <mergeCell ref="S42:AC42"/>
  </mergeCells>
  <phoneticPr fontId="9"/>
  <conditionalFormatting sqref="M20:U20">
    <cfRule type="notContainsBlanks" priority="25" stopIfTrue="1">
      <formula>LEN(TRIM(M20))&gt;0</formula>
    </cfRule>
    <cfRule type="expression" dxfId="2145" priority="26">
      <formula>$L$19=TRUE</formula>
    </cfRule>
  </conditionalFormatting>
  <conditionalFormatting sqref="M23:U23">
    <cfRule type="notContainsBlanks" priority="23" stopIfTrue="1">
      <formula>LEN(TRIM(M23))&gt;0</formula>
    </cfRule>
    <cfRule type="expression" dxfId="2144" priority="24">
      <formula>$L$22=TRUE</formula>
    </cfRule>
  </conditionalFormatting>
  <conditionalFormatting sqref="P15:S15">
    <cfRule type="notContainsBlanks" priority="27" stopIfTrue="1">
      <formula>LEN(TRIM(P15))&gt;0</formula>
    </cfRule>
    <cfRule type="expression" dxfId="2143" priority="28">
      <formula>$N$15=TRUE</formula>
    </cfRule>
  </conditionalFormatting>
  <conditionalFormatting sqref="P41:Z41">
    <cfRule type="notContainsBlanks" priority="21" stopIfTrue="1">
      <formula>LEN(TRIM(P41))&gt;0</formula>
    </cfRule>
    <cfRule type="expression" dxfId="2142" priority="22">
      <formula>$L$41=TRUE</formula>
    </cfRule>
  </conditionalFormatting>
  <conditionalFormatting sqref="R45:AG45">
    <cfRule type="notContainsBlanks" priority="17" stopIfTrue="1">
      <formula>LEN(TRIM(R45))&gt;0</formula>
    </cfRule>
    <cfRule type="expression" dxfId="2141" priority="18">
      <formula>$R$44=TRUE</formula>
    </cfRule>
  </conditionalFormatting>
  <conditionalFormatting sqref="S42:AC42">
    <cfRule type="notContainsBlanks" priority="19" stopIfTrue="1">
      <formula>LEN(TRIM(S42))&gt;0</formula>
    </cfRule>
    <cfRule type="expression" dxfId="2140" priority="20">
      <formula>$L$41=TRUE</formula>
    </cfRule>
  </conditionalFormatting>
  <conditionalFormatting sqref="AC30:AG30">
    <cfRule type="notContainsBlanks" dxfId="2139" priority="16">
      <formula>LEN(TRIM(AC30))&gt;0</formula>
    </cfRule>
    <cfRule type="expression" dxfId="2138" priority="29">
      <formula>$AN$29=TRUE</formula>
    </cfRule>
  </conditionalFormatting>
  <conditionalFormatting sqref="AC33:AG33">
    <cfRule type="notContainsBlanks" priority="13" stopIfTrue="1">
      <formula>LEN(TRIM(AC33))&gt;0</formula>
    </cfRule>
    <cfRule type="expression" dxfId="2137" priority="14">
      <formula>$AN$32=TRUE</formula>
    </cfRule>
  </conditionalFormatting>
  <conditionalFormatting sqref="AE5:AG5">
    <cfRule type="cellIs" dxfId="2136" priority="11" operator="notEqual">
      <formula>""</formula>
    </cfRule>
    <cfRule type="expression" dxfId="2135" priority="12">
      <formula>$Z$5=TRUE</formula>
    </cfRule>
  </conditionalFormatting>
  <conditionalFormatting sqref="Y9:AE9">
    <cfRule type="cellIs" dxfId="2134" priority="9" operator="notEqual">
      <formula>""</formula>
    </cfRule>
    <cfRule type="expression" dxfId="2133" priority="10">
      <formula>U9=TRUE</formula>
    </cfRule>
  </conditionalFormatting>
  <conditionalFormatting sqref="V48:X49">
    <cfRule type="cellIs" dxfId="2132" priority="7" operator="notEqual">
      <formula>""</formula>
    </cfRule>
    <cfRule type="expression" dxfId="2131" priority="8">
      <formula>L48=TRUE</formula>
    </cfRule>
  </conditionalFormatting>
  <conditionalFormatting sqref="V50:X51">
    <cfRule type="cellIs" dxfId="2130" priority="5" operator="notEqual">
      <formula>""</formula>
    </cfRule>
    <cfRule type="expression" dxfId="2129" priority="6">
      <formula>L50=TRUE</formula>
    </cfRule>
  </conditionalFormatting>
  <conditionalFormatting sqref="V52:X53">
    <cfRule type="cellIs" dxfId="2128" priority="3" operator="notEqual">
      <formula>""</formula>
    </cfRule>
    <cfRule type="expression" dxfId="2127" priority="4">
      <formula>L52=TRUE</formula>
    </cfRule>
  </conditionalFormatting>
  <conditionalFormatting sqref="C39:J39">
    <cfRule type="cellIs" dxfId="2126" priority="1" operator="notEqual">
      <formula>""</formula>
    </cfRule>
    <cfRule type="expression" dxfId="2125" priority="2">
      <formula>$AK$38=TRUE</formula>
    </cfRule>
  </conditionalFormatting>
  <dataValidations count="1">
    <dataValidation imeMode="off" allowBlank="1" showInputMessage="1" showErrorMessage="1" sqref="V48 JR52:JU52 TN52:TQ52 ADJ52:ADM52 ANF52:ANI52 AXB52:AXE52 BGX52:BHA52 BQT52:BQW52 CAP52:CAS52 CKL52:CKO52 CUH52:CUK52 DED52:DEG52 DNZ52:DOC52 DXV52:DXY52 EHR52:EHU52 ERN52:ERQ52 FBJ52:FBM52 FLF52:FLI52 FVB52:FVE52 GEX52:GFA52 GOT52:GOW52 GYP52:GYS52 HIL52:HIO52 HSH52:HSK52 ICD52:ICG52 ILZ52:IMC52 IVV52:IVY52 JFR52:JFU52 JPN52:JPQ52 JZJ52:JZM52 KJF52:KJI52 KTB52:KTE52 LCX52:LDA52 LMT52:LMW52 LWP52:LWS52 MGL52:MGO52 MQH52:MQK52 NAD52:NAG52 NJZ52:NKC52 NTV52:NTY52 ODR52:ODU52 ONN52:ONQ52 OXJ52:OXM52 PHF52:PHI52 PRB52:PRE52 QAX52:QBA52 QKT52:QKW52 QUP52:QUS52 REL52:REO52 ROH52:ROK52 RYD52:RYG52 SHZ52:SIC52 SRV52:SRY52 TBR52:TBU52 TLN52:TLQ52 TVJ52:TVM52 UFF52:UFI52 UPB52:UPE52 UYX52:UZA52 VIT52:VIW52 VSP52:VSS52 WCL52:WCO52 WMH52:WMK52 WWD52:WWG52 V65588:Y65588 JR65588:JU65588 TN65588:TQ65588 ADJ65588:ADM65588 ANF65588:ANI65588 AXB65588:AXE65588 BGX65588:BHA65588 BQT65588:BQW65588 CAP65588:CAS65588 CKL65588:CKO65588 CUH65588:CUK65588 DED65588:DEG65588 DNZ65588:DOC65588 DXV65588:DXY65588 EHR65588:EHU65588 ERN65588:ERQ65588 FBJ65588:FBM65588 FLF65588:FLI65588 FVB65588:FVE65588 GEX65588:GFA65588 GOT65588:GOW65588 GYP65588:GYS65588 HIL65588:HIO65588 HSH65588:HSK65588 ICD65588:ICG65588 ILZ65588:IMC65588 IVV65588:IVY65588 JFR65588:JFU65588 JPN65588:JPQ65588 JZJ65588:JZM65588 KJF65588:KJI65588 KTB65588:KTE65588 LCX65588:LDA65588 LMT65588:LMW65588 LWP65588:LWS65588 MGL65588:MGO65588 MQH65588:MQK65588 NAD65588:NAG65588 NJZ65588:NKC65588 NTV65588:NTY65588 ODR65588:ODU65588 ONN65588:ONQ65588 OXJ65588:OXM65588 PHF65588:PHI65588 PRB65588:PRE65588 QAX65588:QBA65588 QKT65588:QKW65588 QUP65588:QUS65588 REL65588:REO65588 ROH65588:ROK65588 RYD65588:RYG65588 SHZ65588:SIC65588 SRV65588:SRY65588 TBR65588:TBU65588 TLN65588:TLQ65588 TVJ65588:TVM65588 UFF65588:UFI65588 UPB65588:UPE65588 UYX65588:UZA65588 VIT65588:VIW65588 VSP65588:VSS65588 WCL65588:WCO65588 WMH65588:WMK65588 WWD65588:WWG65588 V131124:Y131124 JR131124:JU131124 TN131124:TQ131124 ADJ131124:ADM131124 ANF131124:ANI131124 AXB131124:AXE131124 BGX131124:BHA131124 BQT131124:BQW131124 CAP131124:CAS131124 CKL131124:CKO131124 CUH131124:CUK131124 DED131124:DEG131124 DNZ131124:DOC131124 DXV131124:DXY131124 EHR131124:EHU131124 ERN131124:ERQ131124 FBJ131124:FBM131124 FLF131124:FLI131124 FVB131124:FVE131124 GEX131124:GFA131124 GOT131124:GOW131124 GYP131124:GYS131124 HIL131124:HIO131124 HSH131124:HSK131124 ICD131124:ICG131124 ILZ131124:IMC131124 IVV131124:IVY131124 JFR131124:JFU131124 JPN131124:JPQ131124 JZJ131124:JZM131124 KJF131124:KJI131124 KTB131124:KTE131124 LCX131124:LDA131124 LMT131124:LMW131124 LWP131124:LWS131124 MGL131124:MGO131124 MQH131124:MQK131124 NAD131124:NAG131124 NJZ131124:NKC131124 NTV131124:NTY131124 ODR131124:ODU131124 ONN131124:ONQ131124 OXJ131124:OXM131124 PHF131124:PHI131124 PRB131124:PRE131124 QAX131124:QBA131124 QKT131124:QKW131124 QUP131124:QUS131124 REL131124:REO131124 ROH131124:ROK131124 RYD131124:RYG131124 SHZ131124:SIC131124 SRV131124:SRY131124 TBR131124:TBU131124 TLN131124:TLQ131124 TVJ131124:TVM131124 UFF131124:UFI131124 UPB131124:UPE131124 UYX131124:UZA131124 VIT131124:VIW131124 VSP131124:VSS131124 WCL131124:WCO131124 WMH131124:WMK131124 WWD131124:WWG131124 V196660:Y196660 JR196660:JU196660 TN196660:TQ196660 ADJ196660:ADM196660 ANF196660:ANI196660 AXB196660:AXE196660 BGX196660:BHA196660 BQT196660:BQW196660 CAP196660:CAS196660 CKL196660:CKO196660 CUH196660:CUK196660 DED196660:DEG196660 DNZ196660:DOC196660 DXV196660:DXY196660 EHR196660:EHU196660 ERN196660:ERQ196660 FBJ196660:FBM196660 FLF196660:FLI196660 FVB196660:FVE196660 GEX196660:GFA196660 GOT196660:GOW196660 GYP196660:GYS196660 HIL196660:HIO196660 HSH196660:HSK196660 ICD196660:ICG196660 ILZ196660:IMC196660 IVV196660:IVY196660 JFR196660:JFU196660 JPN196660:JPQ196660 JZJ196660:JZM196660 KJF196660:KJI196660 KTB196660:KTE196660 LCX196660:LDA196660 LMT196660:LMW196660 LWP196660:LWS196660 MGL196660:MGO196660 MQH196660:MQK196660 NAD196660:NAG196660 NJZ196660:NKC196660 NTV196660:NTY196660 ODR196660:ODU196660 ONN196660:ONQ196660 OXJ196660:OXM196660 PHF196660:PHI196660 PRB196660:PRE196660 QAX196660:QBA196660 QKT196660:QKW196660 QUP196660:QUS196660 REL196660:REO196660 ROH196660:ROK196660 RYD196660:RYG196660 SHZ196660:SIC196660 SRV196660:SRY196660 TBR196660:TBU196660 TLN196660:TLQ196660 TVJ196660:TVM196660 UFF196660:UFI196660 UPB196660:UPE196660 UYX196660:UZA196660 VIT196660:VIW196660 VSP196660:VSS196660 WCL196660:WCO196660 WMH196660:WMK196660 WWD196660:WWG196660 V262196:Y262196 JR262196:JU262196 TN262196:TQ262196 ADJ262196:ADM262196 ANF262196:ANI262196 AXB262196:AXE262196 BGX262196:BHA262196 BQT262196:BQW262196 CAP262196:CAS262196 CKL262196:CKO262196 CUH262196:CUK262196 DED262196:DEG262196 DNZ262196:DOC262196 DXV262196:DXY262196 EHR262196:EHU262196 ERN262196:ERQ262196 FBJ262196:FBM262196 FLF262196:FLI262196 FVB262196:FVE262196 GEX262196:GFA262196 GOT262196:GOW262196 GYP262196:GYS262196 HIL262196:HIO262196 HSH262196:HSK262196 ICD262196:ICG262196 ILZ262196:IMC262196 IVV262196:IVY262196 JFR262196:JFU262196 JPN262196:JPQ262196 JZJ262196:JZM262196 KJF262196:KJI262196 KTB262196:KTE262196 LCX262196:LDA262196 LMT262196:LMW262196 LWP262196:LWS262196 MGL262196:MGO262196 MQH262196:MQK262196 NAD262196:NAG262196 NJZ262196:NKC262196 NTV262196:NTY262196 ODR262196:ODU262196 ONN262196:ONQ262196 OXJ262196:OXM262196 PHF262196:PHI262196 PRB262196:PRE262196 QAX262196:QBA262196 QKT262196:QKW262196 QUP262196:QUS262196 REL262196:REO262196 ROH262196:ROK262196 RYD262196:RYG262196 SHZ262196:SIC262196 SRV262196:SRY262196 TBR262196:TBU262196 TLN262196:TLQ262196 TVJ262196:TVM262196 UFF262196:UFI262196 UPB262196:UPE262196 UYX262196:UZA262196 VIT262196:VIW262196 VSP262196:VSS262196 WCL262196:WCO262196 WMH262196:WMK262196 WWD262196:WWG262196 V327732:Y327732 JR327732:JU327732 TN327732:TQ327732 ADJ327732:ADM327732 ANF327732:ANI327732 AXB327732:AXE327732 BGX327732:BHA327732 BQT327732:BQW327732 CAP327732:CAS327732 CKL327732:CKO327732 CUH327732:CUK327732 DED327732:DEG327732 DNZ327732:DOC327732 DXV327732:DXY327732 EHR327732:EHU327732 ERN327732:ERQ327732 FBJ327732:FBM327732 FLF327732:FLI327732 FVB327732:FVE327732 GEX327732:GFA327732 GOT327732:GOW327732 GYP327732:GYS327732 HIL327732:HIO327732 HSH327732:HSK327732 ICD327732:ICG327732 ILZ327732:IMC327732 IVV327732:IVY327732 JFR327732:JFU327732 JPN327732:JPQ327732 JZJ327732:JZM327732 KJF327732:KJI327732 KTB327732:KTE327732 LCX327732:LDA327732 LMT327732:LMW327732 LWP327732:LWS327732 MGL327732:MGO327732 MQH327732:MQK327732 NAD327732:NAG327732 NJZ327732:NKC327732 NTV327732:NTY327732 ODR327732:ODU327732 ONN327732:ONQ327732 OXJ327732:OXM327732 PHF327732:PHI327732 PRB327732:PRE327732 QAX327732:QBA327732 QKT327732:QKW327732 QUP327732:QUS327732 REL327732:REO327732 ROH327732:ROK327732 RYD327732:RYG327732 SHZ327732:SIC327732 SRV327732:SRY327732 TBR327732:TBU327732 TLN327732:TLQ327732 TVJ327732:TVM327732 UFF327732:UFI327732 UPB327732:UPE327732 UYX327732:UZA327732 VIT327732:VIW327732 VSP327732:VSS327732 WCL327732:WCO327732 WMH327732:WMK327732 WWD327732:WWG327732 V393268:Y393268 JR393268:JU393268 TN393268:TQ393268 ADJ393268:ADM393268 ANF393268:ANI393268 AXB393268:AXE393268 BGX393268:BHA393268 BQT393268:BQW393268 CAP393268:CAS393268 CKL393268:CKO393268 CUH393268:CUK393268 DED393268:DEG393268 DNZ393268:DOC393268 DXV393268:DXY393268 EHR393268:EHU393268 ERN393268:ERQ393268 FBJ393268:FBM393268 FLF393268:FLI393268 FVB393268:FVE393268 GEX393268:GFA393268 GOT393268:GOW393268 GYP393268:GYS393268 HIL393268:HIO393268 HSH393268:HSK393268 ICD393268:ICG393268 ILZ393268:IMC393268 IVV393268:IVY393268 JFR393268:JFU393268 JPN393268:JPQ393268 JZJ393268:JZM393268 KJF393268:KJI393268 KTB393268:KTE393268 LCX393268:LDA393268 LMT393268:LMW393268 LWP393268:LWS393268 MGL393268:MGO393268 MQH393268:MQK393268 NAD393268:NAG393268 NJZ393268:NKC393268 NTV393268:NTY393268 ODR393268:ODU393268 ONN393268:ONQ393268 OXJ393268:OXM393268 PHF393268:PHI393268 PRB393268:PRE393268 QAX393268:QBA393268 QKT393268:QKW393268 QUP393268:QUS393268 REL393268:REO393268 ROH393268:ROK393268 RYD393268:RYG393268 SHZ393268:SIC393268 SRV393268:SRY393268 TBR393268:TBU393268 TLN393268:TLQ393268 TVJ393268:TVM393268 UFF393268:UFI393268 UPB393268:UPE393268 UYX393268:UZA393268 VIT393268:VIW393268 VSP393268:VSS393268 WCL393268:WCO393268 WMH393268:WMK393268 WWD393268:WWG393268 V458804:Y458804 JR458804:JU458804 TN458804:TQ458804 ADJ458804:ADM458804 ANF458804:ANI458804 AXB458804:AXE458804 BGX458804:BHA458804 BQT458804:BQW458804 CAP458804:CAS458804 CKL458804:CKO458804 CUH458804:CUK458804 DED458804:DEG458804 DNZ458804:DOC458804 DXV458804:DXY458804 EHR458804:EHU458804 ERN458804:ERQ458804 FBJ458804:FBM458804 FLF458804:FLI458804 FVB458804:FVE458804 GEX458804:GFA458804 GOT458804:GOW458804 GYP458804:GYS458804 HIL458804:HIO458804 HSH458804:HSK458804 ICD458804:ICG458804 ILZ458804:IMC458804 IVV458804:IVY458804 JFR458804:JFU458804 JPN458804:JPQ458804 JZJ458804:JZM458804 KJF458804:KJI458804 KTB458804:KTE458804 LCX458804:LDA458804 LMT458804:LMW458804 LWP458804:LWS458804 MGL458804:MGO458804 MQH458804:MQK458804 NAD458804:NAG458804 NJZ458804:NKC458804 NTV458804:NTY458804 ODR458804:ODU458804 ONN458804:ONQ458804 OXJ458804:OXM458804 PHF458804:PHI458804 PRB458804:PRE458804 QAX458804:QBA458804 QKT458804:QKW458804 QUP458804:QUS458804 REL458804:REO458804 ROH458804:ROK458804 RYD458804:RYG458804 SHZ458804:SIC458804 SRV458804:SRY458804 TBR458804:TBU458804 TLN458804:TLQ458804 TVJ458804:TVM458804 UFF458804:UFI458804 UPB458804:UPE458804 UYX458804:UZA458804 VIT458804:VIW458804 VSP458804:VSS458804 WCL458804:WCO458804 WMH458804:WMK458804 WWD458804:WWG458804 V524340:Y524340 JR524340:JU524340 TN524340:TQ524340 ADJ524340:ADM524340 ANF524340:ANI524340 AXB524340:AXE524340 BGX524340:BHA524340 BQT524340:BQW524340 CAP524340:CAS524340 CKL524340:CKO524340 CUH524340:CUK524340 DED524340:DEG524340 DNZ524340:DOC524340 DXV524340:DXY524340 EHR524340:EHU524340 ERN524340:ERQ524340 FBJ524340:FBM524340 FLF524340:FLI524340 FVB524340:FVE524340 GEX524340:GFA524340 GOT524340:GOW524340 GYP524340:GYS524340 HIL524340:HIO524340 HSH524340:HSK524340 ICD524340:ICG524340 ILZ524340:IMC524340 IVV524340:IVY524340 JFR524340:JFU524340 JPN524340:JPQ524340 JZJ524340:JZM524340 KJF524340:KJI524340 KTB524340:KTE524340 LCX524340:LDA524340 LMT524340:LMW524340 LWP524340:LWS524340 MGL524340:MGO524340 MQH524340:MQK524340 NAD524340:NAG524340 NJZ524340:NKC524340 NTV524340:NTY524340 ODR524340:ODU524340 ONN524340:ONQ524340 OXJ524340:OXM524340 PHF524340:PHI524340 PRB524340:PRE524340 QAX524340:QBA524340 QKT524340:QKW524340 QUP524340:QUS524340 REL524340:REO524340 ROH524340:ROK524340 RYD524340:RYG524340 SHZ524340:SIC524340 SRV524340:SRY524340 TBR524340:TBU524340 TLN524340:TLQ524340 TVJ524340:TVM524340 UFF524340:UFI524340 UPB524340:UPE524340 UYX524340:UZA524340 VIT524340:VIW524340 VSP524340:VSS524340 WCL524340:WCO524340 WMH524340:WMK524340 WWD524340:WWG524340 V589876:Y589876 JR589876:JU589876 TN589876:TQ589876 ADJ589876:ADM589876 ANF589876:ANI589876 AXB589876:AXE589876 BGX589876:BHA589876 BQT589876:BQW589876 CAP589876:CAS589876 CKL589876:CKO589876 CUH589876:CUK589876 DED589876:DEG589876 DNZ589876:DOC589876 DXV589876:DXY589876 EHR589876:EHU589876 ERN589876:ERQ589876 FBJ589876:FBM589876 FLF589876:FLI589876 FVB589876:FVE589876 GEX589876:GFA589876 GOT589876:GOW589876 GYP589876:GYS589876 HIL589876:HIO589876 HSH589876:HSK589876 ICD589876:ICG589876 ILZ589876:IMC589876 IVV589876:IVY589876 JFR589876:JFU589876 JPN589876:JPQ589876 JZJ589876:JZM589876 KJF589876:KJI589876 KTB589876:KTE589876 LCX589876:LDA589876 LMT589876:LMW589876 LWP589876:LWS589876 MGL589876:MGO589876 MQH589876:MQK589876 NAD589876:NAG589876 NJZ589876:NKC589876 NTV589876:NTY589876 ODR589876:ODU589876 ONN589876:ONQ589876 OXJ589876:OXM589876 PHF589876:PHI589876 PRB589876:PRE589876 QAX589876:QBA589876 QKT589876:QKW589876 QUP589876:QUS589876 REL589876:REO589876 ROH589876:ROK589876 RYD589876:RYG589876 SHZ589876:SIC589876 SRV589876:SRY589876 TBR589876:TBU589876 TLN589876:TLQ589876 TVJ589876:TVM589876 UFF589876:UFI589876 UPB589876:UPE589876 UYX589876:UZA589876 VIT589876:VIW589876 VSP589876:VSS589876 WCL589876:WCO589876 WMH589876:WMK589876 WWD589876:WWG589876 V655412:Y655412 JR655412:JU655412 TN655412:TQ655412 ADJ655412:ADM655412 ANF655412:ANI655412 AXB655412:AXE655412 BGX655412:BHA655412 BQT655412:BQW655412 CAP655412:CAS655412 CKL655412:CKO655412 CUH655412:CUK655412 DED655412:DEG655412 DNZ655412:DOC655412 DXV655412:DXY655412 EHR655412:EHU655412 ERN655412:ERQ655412 FBJ655412:FBM655412 FLF655412:FLI655412 FVB655412:FVE655412 GEX655412:GFA655412 GOT655412:GOW655412 GYP655412:GYS655412 HIL655412:HIO655412 HSH655412:HSK655412 ICD655412:ICG655412 ILZ655412:IMC655412 IVV655412:IVY655412 JFR655412:JFU655412 JPN655412:JPQ655412 JZJ655412:JZM655412 KJF655412:KJI655412 KTB655412:KTE655412 LCX655412:LDA655412 LMT655412:LMW655412 LWP655412:LWS655412 MGL655412:MGO655412 MQH655412:MQK655412 NAD655412:NAG655412 NJZ655412:NKC655412 NTV655412:NTY655412 ODR655412:ODU655412 ONN655412:ONQ655412 OXJ655412:OXM655412 PHF655412:PHI655412 PRB655412:PRE655412 QAX655412:QBA655412 QKT655412:QKW655412 QUP655412:QUS655412 REL655412:REO655412 ROH655412:ROK655412 RYD655412:RYG655412 SHZ655412:SIC655412 SRV655412:SRY655412 TBR655412:TBU655412 TLN655412:TLQ655412 TVJ655412:TVM655412 UFF655412:UFI655412 UPB655412:UPE655412 UYX655412:UZA655412 VIT655412:VIW655412 VSP655412:VSS655412 WCL655412:WCO655412 WMH655412:WMK655412 WWD655412:WWG655412 V720948:Y720948 JR720948:JU720948 TN720948:TQ720948 ADJ720948:ADM720948 ANF720948:ANI720948 AXB720948:AXE720948 BGX720948:BHA720948 BQT720948:BQW720948 CAP720948:CAS720948 CKL720948:CKO720948 CUH720948:CUK720948 DED720948:DEG720948 DNZ720948:DOC720948 DXV720948:DXY720948 EHR720948:EHU720948 ERN720948:ERQ720948 FBJ720948:FBM720948 FLF720948:FLI720948 FVB720948:FVE720948 GEX720948:GFA720948 GOT720948:GOW720948 GYP720948:GYS720948 HIL720948:HIO720948 HSH720948:HSK720948 ICD720948:ICG720948 ILZ720948:IMC720948 IVV720948:IVY720948 JFR720948:JFU720948 JPN720948:JPQ720948 JZJ720948:JZM720948 KJF720948:KJI720948 KTB720948:KTE720948 LCX720948:LDA720948 LMT720948:LMW720948 LWP720948:LWS720948 MGL720948:MGO720948 MQH720948:MQK720948 NAD720948:NAG720948 NJZ720948:NKC720948 NTV720948:NTY720948 ODR720948:ODU720948 ONN720948:ONQ720948 OXJ720948:OXM720948 PHF720948:PHI720948 PRB720948:PRE720948 QAX720948:QBA720948 QKT720948:QKW720948 QUP720948:QUS720948 REL720948:REO720948 ROH720948:ROK720948 RYD720948:RYG720948 SHZ720948:SIC720948 SRV720948:SRY720948 TBR720948:TBU720948 TLN720948:TLQ720948 TVJ720948:TVM720948 UFF720948:UFI720948 UPB720948:UPE720948 UYX720948:UZA720948 VIT720948:VIW720948 VSP720948:VSS720948 WCL720948:WCO720948 WMH720948:WMK720948 WWD720948:WWG720948 V786484:Y786484 JR786484:JU786484 TN786484:TQ786484 ADJ786484:ADM786484 ANF786484:ANI786484 AXB786484:AXE786484 BGX786484:BHA786484 BQT786484:BQW786484 CAP786484:CAS786484 CKL786484:CKO786484 CUH786484:CUK786484 DED786484:DEG786484 DNZ786484:DOC786484 DXV786484:DXY786484 EHR786484:EHU786484 ERN786484:ERQ786484 FBJ786484:FBM786484 FLF786484:FLI786484 FVB786484:FVE786484 GEX786484:GFA786484 GOT786484:GOW786484 GYP786484:GYS786484 HIL786484:HIO786484 HSH786484:HSK786484 ICD786484:ICG786484 ILZ786484:IMC786484 IVV786484:IVY786484 JFR786484:JFU786484 JPN786484:JPQ786484 JZJ786484:JZM786484 KJF786484:KJI786484 KTB786484:KTE786484 LCX786484:LDA786484 LMT786484:LMW786484 LWP786484:LWS786484 MGL786484:MGO786484 MQH786484:MQK786484 NAD786484:NAG786484 NJZ786484:NKC786484 NTV786484:NTY786484 ODR786484:ODU786484 ONN786484:ONQ786484 OXJ786484:OXM786484 PHF786484:PHI786484 PRB786484:PRE786484 QAX786484:QBA786484 QKT786484:QKW786484 QUP786484:QUS786484 REL786484:REO786484 ROH786484:ROK786484 RYD786484:RYG786484 SHZ786484:SIC786484 SRV786484:SRY786484 TBR786484:TBU786484 TLN786484:TLQ786484 TVJ786484:TVM786484 UFF786484:UFI786484 UPB786484:UPE786484 UYX786484:UZA786484 VIT786484:VIW786484 VSP786484:VSS786484 WCL786484:WCO786484 WMH786484:WMK786484 WWD786484:WWG786484 V852020:Y852020 JR852020:JU852020 TN852020:TQ852020 ADJ852020:ADM852020 ANF852020:ANI852020 AXB852020:AXE852020 BGX852020:BHA852020 BQT852020:BQW852020 CAP852020:CAS852020 CKL852020:CKO852020 CUH852020:CUK852020 DED852020:DEG852020 DNZ852020:DOC852020 DXV852020:DXY852020 EHR852020:EHU852020 ERN852020:ERQ852020 FBJ852020:FBM852020 FLF852020:FLI852020 FVB852020:FVE852020 GEX852020:GFA852020 GOT852020:GOW852020 GYP852020:GYS852020 HIL852020:HIO852020 HSH852020:HSK852020 ICD852020:ICG852020 ILZ852020:IMC852020 IVV852020:IVY852020 JFR852020:JFU852020 JPN852020:JPQ852020 JZJ852020:JZM852020 KJF852020:KJI852020 KTB852020:KTE852020 LCX852020:LDA852020 LMT852020:LMW852020 LWP852020:LWS852020 MGL852020:MGO852020 MQH852020:MQK852020 NAD852020:NAG852020 NJZ852020:NKC852020 NTV852020:NTY852020 ODR852020:ODU852020 ONN852020:ONQ852020 OXJ852020:OXM852020 PHF852020:PHI852020 PRB852020:PRE852020 QAX852020:QBA852020 QKT852020:QKW852020 QUP852020:QUS852020 REL852020:REO852020 ROH852020:ROK852020 RYD852020:RYG852020 SHZ852020:SIC852020 SRV852020:SRY852020 TBR852020:TBU852020 TLN852020:TLQ852020 TVJ852020:TVM852020 UFF852020:UFI852020 UPB852020:UPE852020 UYX852020:UZA852020 VIT852020:VIW852020 VSP852020:VSS852020 WCL852020:WCO852020 WMH852020:WMK852020 WWD852020:WWG852020 V917556:Y917556 JR917556:JU917556 TN917556:TQ917556 ADJ917556:ADM917556 ANF917556:ANI917556 AXB917556:AXE917556 BGX917556:BHA917556 BQT917556:BQW917556 CAP917556:CAS917556 CKL917556:CKO917556 CUH917556:CUK917556 DED917556:DEG917556 DNZ917556:DOC917556 DXV917556:DXY917556 EHR917556:EHU917556 ERN917556:ERQ917556 FBJ917556:FBM917556 FLF917556:FLI917556 FVB917556:FVE917556 GEX917556:GFA917556 GOT917556:GOW917556 GYP917556:GYS917556 HIL917556:HIO917556 HSH917556:HSK917556 ICD917556:ICG917556 ILZ917556:IMC917556 IVV917556:IVY917556 JFR917556:JFU917556 JPN917556:JPQ917556 JZJ917556:JZM917556 KJF917556:KJI917556 KTB917556:KTE917556 LCX917556:LDA917556 LMT917556:LMW917556 LWP917556:LWS917556 MGL917556:MGO917556 MQH917556:MQK917556 NAD917556:NAG917556 NJZ917556:NKC917556 NTV917556:NTY917556 ODR917556:ODU917556 ONN917556:ONQ917556 OXJ917556:OXM917556 PHF917556:PHI917556 PRB917556:PRE917556 QAX917556:QBA917556 QKT917556:QKW917556 QUP917556:QUS917556 REL917556:REO917556 ROH917556:ROK917556 RYD917556:RYG917556 SHZ917556:SIC917556 SRV917556:SRY917556 TBR917556:TBU917556 TLN917556:TLQ917556 TVJ917556:TVM917556 UFF917556:UFI917556 UPB917556:UPE917556 UYX917556:UZA917556 VIT917556:VIW917556 VSP917556:VSS917556 WCL917556:WCO917556 WMH917556:WMK917556 WWD917556:WWG917556 V983092:Y983092 JR983092:JU983092 TN983092:TQ983092 ADJ983092:ADM983092 ANF983092:ANI983092 AXB983092:AXE983092 BGX983092:BHA983092 BQT983092:BQW983092 CAP983092:CAS983092 CKL983092:CKO983092 CUH983092:CUK983092 DED983092:DEG983092 DNZ983092:DOC983092 DXV983092:DXY983092 EHR983092:EHU983092 ERN983092:ERQ983092 FBJ983092:FBM983092 FLF983092:FLI983092 FVB983092:FVE983092 GEX983092:GFA983092 GOT983092:GOW983092 GYP983092:GYS983092 HIL983092:HIO983092 HSH983092:HSK983092 ICD983092:ICG983092 ILZ983092:IMC983092 IVV983092:IVY983092 JFR983092:JFU983092 JPN983092:JPQ983092 JZJ983092:JZM983092 KJF983092:KJI983092 KTB983092:KTE983092 LCX983092:LDA983092 LMT983092:LMW983092 LWP983092:LWS983092 MGL983092:MGO983092 MQH983092:MQK983092 NAD983092:NAG983092 NJZ983092:NKC983092 NTV983092:NTY983092 ODR983092:ODU983092 ONN983092:ONQ983092 OXJ983092:OXM983092 PHF983092:PHI983092 PRB983092:PRE983092 QAX983092:QBA983092 QKT983092:QKW983092 QUP983092:QUS983092 REL983092:REO983092 ROH983092:ROK983092 RYD983092:RYG983092 SHZ983092:SIC983092 SRV983092:SRY983092 TBR983092:TBU983092 TLN983092:TLQ983092 TVJ983092:TVM983092 UFF983092:UFI983092 UPB983092:UPE983092 UYX983092:UZA983092 VIT983092:VIW983092 VSP983092:VSS983092 WCL983092:WCO983092 WMH983092:WMK983092 WWD983092:WWG983092 V50 JR50:JU50 TN50:TQ50 ADJ50:ADM50 ANF50:ANI50 AXB50:AXE50 BGX50:BHA50 BQT50:BQW50 CAP50:CAS50 CKL50:CKO50 CUH50:CUK50 DED50:DEG50 DNZ50:DOC50 DXV50:DXY50 EHR50:EHU50 ERN50:ERQ50 FBJ50:FBM50 FLF50:FLI50 FVB50:FVE50 GEX50:GFA50 GOT50:GOW50 GYP50:GYS50 HIL50:HIO50 HSH50:HSK50 ICD50:ICG50 ILZ50:IMC50 IVV50:IVY50 JFR50:JFU50 JPN50:JPQ50 JZJ50:JZM50 KJF50:KJI50 KTB50:KTE50 LCX50:LDA50 LMT50:LMW50 LWP50:LWS50 MGL50:MGO50 MQH50:MQK50 NAD50:NAG50 NJZ50:NKC50 NTV50:NTY50 ODR50:ODU50 ONN50:ONQ50 OXJ50:OXM50 PHF50:PHI50 PRB50:PRE50 QAX50:QBA50 QKT50:QKW50 QUP50:QUS50 REL50:REO50 ROH50:ROK50 RYD50:RYG50 SHZ50:SIC50 SRV50:SRY50 TBR50:TBU50 TLN50:TLQ50 TVJ50:TVM50 UFF50:UFI50 UPB50:UPE50 UYX50:UZA50 VIT50:VIW50 VSP50:VSS50 WCL50:WCO50 WMH50:WMK50 WWD50:WWG50 V65586:Y65586 JR65586:JU65586 TN65586:TQ65586 ADJ65586:ADM65586 ANF65586:ANI65586 AXB65586:AXE65586 BGX65586:BHA65586 BQT65586:BQW65586 CAP65586:CAS65586 CKL65586:CKO65586 CUH65586:CUK65586 DED65586:DEG65586 DNZ65586:DOC65586 DXV65586:DXY65586 EHR65586:EHU65586 ERN65586:ERQ65586 FBJ65586:FBM65586 FLF65586:FLI65586 FVB65586:FVE65586 GEX65586:GFA65586 GOT65586:GOW65586 GYP65586:GYS65586 HIL65586:HIO65586 HSH65586:HSK65586 ICD65586:ICG65586 ILZ65586:IMC65586 IVV65586:IVY65586 JFR65586:JFU65586 JPN65586:JPQ65586 JZJ65586:JZM65586 KJF65586:KJI65586 KTB65586:KTE65586 LCX65586:LDA65586 LMT65586:LMW65586 LWP65586:LWS65586 MGL65586:MGO65586 MQH65586:MQK65586 NAD65586:NAG65586 NJZ65586:NKC65586 NTV65586:NTY65586 ODR65586:ODU65586 ONN65586:ONQ65586 OXJ65586:OXM65586 PHF65586:PHI65586 PRB65586:PRE65586 QAX65586:QBA65586 QKT65586:QKW65586 QUP65586:QUS65586 REL65586:REO65586 ROH65586:ROK65586 RYD65586:RYG65586 SHZ65586:SIC65586 SRV65586:SRY65586 TBR65586:TBU65586 TLN65586:TLQ65586 TVJ65586:TVM65586 UFF65586:UFI65586 UPB65586:UPE65586 UYX65586:UZA65586 VIT65586:VIW65586 VSP65586:VSS65586 WCL65586:WCO65586 WMH65586:WMK65586 WWD65586:WWG65586 V131122:Y131122 JR131122:JU131122 TN131122:TQ131122 ADJ131122:ADM131122 ANF131122:ANI131122 AXB131122:AXE131122 BGX131122:BHA131122 BQT131122:BQW131122 CAP131122:CAS131122 CKL131122:CKO131122 CUH131122:CUK131122 DED131122:DEG131122 DNZ131122:DOC131122 DXV131122:DXY131122 EHR131122:EHU131122 ERN131122:ERQ131122 FBJ131122:FBM131122 FLF131122:FLI131122 FVB131122:FVE131122 GEX131122:GFA131122 GOT131122:GOW131122 GYP131122:GYS131122 HIL131122:HIO131122 HSH131122:HSK131122 ICD131122:ICG131122 ILZ131122:IMC131122 IVV131122:IVY131122 JFR131122:JFU131122 JPN131122:JPQ131122 JZJ131122:JZM131122 KJF131122:KJI131122 KTB131122:KTE131122 LCX131122:LDA131122 LMT131122:LMW131122 LWP131122:LWS131122 MGL131122:MGO131122 MQH131122:MQK131122 NAD131122:NAG131122 NJZ131122:NKC131122 NTV131122:NTY131122 ODR131122:ODU131122 ONN131122:ONQ131122 OXJ131122:OXM131122 PHF131122:PHI131122 PRB131122:PRE131122 QAX131122:QBA131122 QKT131122:QKW131122 QUP131122:QUS131122 REL131122:REO131122 ROH131122:ROK131122 RYD131122:RYG131122 SHZ131122:SIC131122 SRV131122:SRY131122 TBR131122:TBU131122 TLN131122:TLQ131122 TVJ131122:TVM131122 UFF131122:UFI131122 UPB131122:UPE131122 UYX131122:UZA131122 VIT131122:VIW131122 VSP131122:VSS131122 WCL131122:WCO131122 WMH131122:WMK131122 WWD131122:WWG131122 V196658:Y196658 JR196658:JU196658 TN196658:TQ196658 ADJ196658:ADM196658 ANF196658:ANI196658 AXB196658:AXE196658 BGX196658:BHA196658 BQT196658:BQW196658 CAP196658:CAS196658 CKL196658:CKO196658 CUH196658:CUK196658 DED196658:DEG196658 DNZ196658:DOC196658 DXV196658:DXY196658 EHR196658:EHU196658 ERN196658:ERQ196658 FBJ196658:FBM196658 FLF196658:FLI196658 FVB196658:FVE196658 GEX196658:GFA196658 GOT196658:GOW196658 GYP196658:GYS196658 HIL196658:HIO196658 HSH196658:HSK196658 ICD196658:ICG196658 ILZ196658:IMC196658 IVV196658:IVY196658 JFR196658:JFU196658 JPN196658:JPQ196658 JZJ196658:JZM196658 KJF196658:KJI196658 KTB196658:KTE196658 LCX196658:LDA196658 LMT196658:LMW196658 LWP196658:LWS196658 MGL196658:MGO196658 MQH196658:MQK196658 NAD196658:NAG196658 NJZ196658:NKC196658 NTV196658:NTY196658 ODR196658:ODU196658 ONN196658:ONQ196658 OXJ196658:OXM196658 PHF196658:PHI196658 PRB196658:PRE196658 QAX196658:QBA196658 QKT196658:QKW196658 QUP196658:QUS196658 REL196658:REO196658 ROH196658:ROK196658 RYD196658:RYG196658 SHZ196658:SIC196658 SRV196658:SRY196658 TBR196658:TBU196658 TLN196658:TLQ196658 TVJ196658:TVM196658 UFF196658:UFI196658 UPB196658:UPE196658 UYX196658:UZA196658 VIT196658:VIW196658 VSP196658:VSS196658 WCL196658:WCO196658 WMH196658:WMK196658 WWD196658:WWG196658 V262194:Y262194 JR262194:JU262194 TN262194:TQ262194 ADJ262194:ADM262194 ANF262194:ANI262194 AXB262194:AXE262194 BGX262194:BHA262194 BQT262194:BQW262194 CAP262194:CAS262194 CKL262194:CKO262194 CUH262194:CUK262194 DED262194:DEG262194 DNZ262194:DOC262194 DXV262194:DXY262194 EHR262194:EHU262194 ERN262194:ERQ262194 FBJ262194:FBM262194 FLF262194:FLI262194 FVB262194:FVE262194 GEX262194:GFA262194 GOT262194:GOW262194 GYP262194:GYS262194 HIL262194:HIO262194 HSH262194:HSK262194 ICD262194:ICG262194 ILZ262194:IMC262194 IVV262194:IVY262194 JFR262194:JFU262194 JPN262194:JPQ262194 JZJ262194:JZM262194 KJF262194:KJI262194 KTB262194:KTE262194 LCX262194:LDA262194 LMT262194:LMW262194 LWP262194:LWS262194 MGL262194:MGO262194 MQH262194:MQK262194 NAD262194:NAG262194 NJZ262194:NKC262194 NTV262194:NTY262194 ODR262194:ODU262194 ONN262194:ONQ262194 OXJ262194:OXM262194 PHF262194:PHI262194 PRB262194:PRE262194 QAX262194:QBA262194 QKT262194:QKW262194 QUP262194:QUS262194 REL262194:REO262194 ROH262194:ROK262194 RYD262194:RYG262194 SHZ262194:SIC262194 SRV262194:SRY262194 TBR262194:TBU262194 TLN262194:TLQ262194 TVJ262194:TVM262194 UFF262194:UFI262194 UPB262194:UPE262194 UYX262194:UZA262194 VIT262194:VIW262194 VSP262194:VSS262194 WCL262194:WCO262194 WMH262194:WMK262194 WWD262194:WWG262194 V327730:Y327730 JR327730:JU327730 TN327730:TQ327730 ADJ327730:ADM327730 ANF327730:ANI327730 AXB327730:AXE327730 BGX327730:BHA327730 BQT327730:BQW327730 CAP327730:CAS327730 CKL327730:CKO327730 CUH327730:CUK327730 DED327730:DEG327730 DNZ327730:DOC327730 DXV327730:DXY327730 EHR327730:EHU327730 ERN327730:ERQ327730 FBJ327730:FBM327730 FLF327730:FLI327730 FVB327730:FVE327730 GEX327730:GFA327730 GOT327730:GOW327730 GYP327730:GYS327730 HIL327730:HIO327730 HSH327730:HSK327730 ICD327730:ICG327730 ILZ327730:IMC327730 IVV327730:IVY327730 JFR327730:JFU327730 JPN327730:JPQ327730 JZJ327730:JZM327730 KJF327730:KJI327730 KTB327730:KTE327730 LCX327730:LDA327730 LMT327730:LMW327730 LWP327730:LWS327730 MGL327730:MGO327730 MQH327730:MQK327730 NAD327730:NAG327730 NJZ327730:NKC327730 NTV327730:NTY327730 ODR327730:ODU327730 ONN327730:ONQ327730 OXJ327730:OXM327730 PHF327730:PHI327730 PRB327730:PRE327730 QAX327730:QBA327730 QKT327730:QKW327730 QUP327730:QUS327730 REL327730:REO327730 ROH327730:ROK327730 RYD327730:RYG327730 SHZ327730:SIC327730 SRV327730:SRY327730 TBR327730:TBU327730 TLN327730:TLQ327730 TVJ327730:TVM327730 UFF327730:UFI327730 UPB327730:UPE327730 UYX327730:UZA327730 VIT327730:VIW327730 VSP327730:VSS327730 WCL327730:WCO327730 WMH327730:WMK327730 WWD327730:WWG327730 V393266:Y393266 JR393266:JU393266 TN393266:TQ393266 ADJ393266:ADM393266 ANF393266:ANI393266 AXB393266:AXE393266 BGX393266:BHA393266 BQT393266:BQW393266 CAP393266:CAS393266 CKL393266:CKO393266 CUH393266:CUK393266 DED393266:DEG393266 DNZ393266:DOC393266 DXV393266:DXY393266 EHR393266:EHU393266 ERN393266:ERQ393266 FBJ393266:FBM393266 FLF393266:FLI393266 FVB393266:FVE393266 GEX393266:GFA393266 GOT393266:GOW393266 GYP393266:GYS393266 HIL393266:HIO393266 HSH393266:HSK393266 ICD393266:ICG393266 ILZ393266:IMC393266 IVV393266:IVY393266 JFR393266:JFU393266 JPN393266:JPQ393266 JZJ393266:JZM393266 KJF393266:KJI393266 KTB393266:KTE393266 LCX393266:LDA393266 LMT393266:LMW393266 LWP393266:LWS393266 MGL393266:MGO393266 MQH393266:MQK393266 NAD393266:NAG393266 NJZ393266:NKC393266 NTV393266:NTY393266 ODR393266:ODU393266 ONN393266:ONQ393266 OXJ393266:OXM393266 PHF393266:PHI393266 PRB393266:PRE393266 QAX393266:QBA393266 QKT393266:QKW393266 QUP393266:QUS393266 REL393266:REO393266 ROH393266:ROK393266 RYD393266:RYG393266 SHZ393266:SIC393266 SRV393266:SRY393266 TBR393266:TBU393266 TLN393266:TLQ393266 TVJ393266:TVM393266 UFF393266:UFI393266 UPB393266:UPE393266 UYX393266:UZA393266 VIT393266:VIW393266 VSP393266:VSS393266 WCL393266:WCO393266 WMH393266:WMK393266 WWD393266:WWG393266 V458802:Y458802 JR458802:JU458802 TN458802:TQ458802 ADJ458802:ADM458802 ANF458802:ANI458802 AXB458802:AXE458802 BGX458802:BHA458802 BQT458802:BQW458802 CAP458802:CAS458802 CKL458802:CKO458802 CUH458802:CUK458802 DED458802:DEG458802 DNZ458802:DOC458802 DXV458802:DXY458802 EHR458802:EHU458802 ERN458802:ERQ458802 FBJ458802:FBM458802 FLF458802:FLI458802 FVB458802:FVE458802 GEX458802:GFA458802 GOT458802:GOW458802 GYP458802:GYS458802 HIL458802:HIO458802 HSH458802:HSK458802 ICD458802:ICG458802 ILZ458802:IMC458802 IVV458802:IVY458802 JFR458802:JFU458802 JPN458802:JPQ458802 JZJ458802:JZM458802 KJF458802:KJI458802 KTB458802:KTE458802 LCX458802:LDA458802 LMT458802:LMW458802 LWP458802:LWS458802 MGL458802:MGO458802 MQH458802:MQK458802 NAD458802:NAG458802 NJZ458802:NKC458802 NTV458802:NTY458802 ODR458802:ODU458802 ONN458802:ONQ458802 OXJ458802:OXM458802 PHF458802:PHI458802 PRB458802:PRE458802 QAX458802:QBA458802 QKT458802:QKW458802 QUP458802:QUS458802 REL458802:REO458802 ROH458802:ROK458802 RYD458802:RYG458802 SHZ458802:SIC458802 SRV458802:SRY458802 TBR458802:TBU458802 TLN458802:TLQ458802 TVJ458802:TVM458802 UFF458802:UFI458802 UPB458802:UPE458802 UYX458802:UZA458802 VIT458802:VIW458802 VSP458802:VSS458802 WCL458802:WCO458802 WMH458802:WMK458802 WWD458802:WWG458802 V524338:Y524338 JR524338:JU524338 TN524338:TQ524338 ADJ524338:ADM524338 ANF524338:ANI524338 AXB524338:AXE524338 BGX524338:BHA524338 BQT524338:BQW524338 CAP524338:CAS524338 CKL524338:CKO524338 CUH524338:CUK524338 DED524338:DEG524338 DNZ524338:DOC524338 DXV524338:DXY524338 EHR524338:EHU524338 ERN524338:ERQ524338 FBJ524338:FBM524338 FLF524338:FLI524338 FVB524338:FVE524338 GEX524338:GFA524338 GOT524338:GOW524338 GYP524338:GYS524338 HIL524338:HIO524338 HSH524338:HSK524338 ICD524338:ICG524338 ILZ524338:IMC524338 IVV524338:IVY524338 JFR524338:JFU524338 JPN524338:JPQ524338 JZJ524338:JZM524338 KJF524338:KJI524338 KTB524338:KTE524338 LCX524338:LDA524338 LMT524338:LMW524338 LWP524338:LWS524338 MGL524338:MGO524338 MQH524338:MQK524338 NAD524338:NAG524338 NJZ524338:NKC524338 NTV524338:NTY524338 ODR524338:ODU524338 ONN524338:ONQ524338 OXJ524338:OXM524338 PHF524338:PHI524338 PRB524338:PRE524338 QAX524338:QBA524338 QKT524338:QKW524338 QUP524338:QUS524338 REL524338:REO524338 ROH524338:ROK524338 RYD524338:RYG524338 SHZ524338:SIC524338 SRV524338:SRY524338 TBR524338:TBU524338 TLN524338:TLQ524338 TVJ524338:TVM524338 UFF524338:UFI524338 UPB524338:UPE524338 UYX524338:UZA524338 VIT524338:VIW524338 VSP524338:VSS524338 WCL524338:WCO524338 WMH524338:WMK524338 WWD524338:WWG524338 V589874:Y589874 JR589874:JU589874 TN589874:TQ589874 ADJ589874:ADM589874 ANF589874:ANI589874 AXB589874:AXE589874 BGX589874:BHA589874 BQT589874:BQW589874 CAP589874:CAS589874 CKL589874:CKO589874 CUH589874:CUK589874 DED589874:DEG589874 DNZ589874:DOC589874 DXV589874:DXY589874 EHR589874:EHU589874 ERN589874:ERQ589874 FBJ589874:FBM589874 FLF589874:FLI589874 FVB589874:FVE589874 GEX589874:GFA589874 GOT589874:GOW589874 GYP589874:GYS589874 HIL589874:HIO589874 HSH589874:HSK589874 ICD589874:ICG589874 ILZ589874:IMC589874 IVV589874:IVY589874 JFR589874:JFU589874 JPN589874:JPQ589874 JZJ589874:JZM589874 KJF589874:KJI589874 KTB589874:KTE589874 LCX589874:LDA589874 LMT589874:LMW589874 LWP589874:LWS589874 MGL589874:MGO589874 MQH589874:MQK589874 NAD589874:NAG589874 NJZ589874:NKC589874 NTV589874:NTY589874 ODR589874:ODU589874 ONN589874:ONQ589874 OXJ589874:OXM589874 PHF589874:PHI589874 PRB589874:PRE589874 QAX589874:QBA589874 QKT589874:QKW589874 QUP589874:QUS589874 REL589874:REO589874 ROH589874:ROK589874 RYD589874:RYG589874 SHZ589874:SIC589874 SRV589874:SRY589874 TBR589874:TBU589874 TLN589874:TLQ589874 TVJ589874:TVM589874 UFF589874:UFI589874 UPB589874:UPE589874 UYX589874:UZA589874 VIT589874:VIW589874 VSP589874:VSS589874 WCL589874:WCO589874 WMH589874:WMK589874 WWD589874:WWG589874 V655410:Y655410 JR655410:JU655410 TN655410:TQ655410 ADJ655410:ADM655410 ANF655410:ANI655410 AXB655410:AXE655410 BGX655410:BHA655410 BQT655410:BQW655410 CAP655410:CAS655410 CKL655410:CKO655410 CUH655410:CUK655410 DED655410:DEG655410 DNZ655410:DOC655410 DXV655410:DXY655410 EHR655410:EHU655410 ERN655410:ERQ655410 FBJ655410:FBM655410 FLF655410:FLI655410 FVB655410:FVE655410 GEX655410:GFA655410 GOT655410:GOW655410 GYP655410:GYS655410 HIL655410:HIO655410 HSH655410:HSK655410 ICD655410:ICG655410 ILZ655410:IMC655410 IVV655410:IVY655410 JFR655410:JFU655410 JPN655410:JPQ655410 JZJ655410:JZM655410 KJF655410:KJI655410 KTB655410:KTE655410 LCX655410:LDA655410 LMT655410:LMW655410 LWP655410:LWS655410 MGL655410:MGO655410 MQH655410:MQK655410 NAD655410:NAG655410 NJZ655410:NKC655410 NTV655410:NTY655410 ODR655410:ODU655410 ONN655410:ONQ655410 OXJ655410:OXM655410 PHF655410:PHI655410 PRB655410:PRE655410 QAX655410:QBA655410 QKT655410:QKW655410 QUP655410:QUS655410 REL655410:REO655410 ROH655410:ROK655410 RYD655410:RYG655410 SHZ655410:SIC655410 SRV655410:SRY655410 TBR655410:TBU655410 TLN655410:TLQ655410 TVJ655410:TVM655410 UFF655410:UFI655410 UPB655410:UPE655410 UYX655410:UZA655410 VIT655410:VIW655410 VSP655410:VSS655410 WCL655410:WCO655410 WMH655410:WMK655410 WWD655410:WWG655410 V720946:Y720946 JR720946:JU720946 TN720946:TQ720946 ADJ720946:ADM720946 ANF720946:ANI720946 AXB720946:AXE720946 BGX720946:BHA720946 BQT720946:BQW720946 CAP720946:CAS720946 CKL720946:CKO720946 CUH720946:CUK720946 DED720946:DEG720946 DNZ720946:DOC720946 DXV720946:DXY720946 EHR720946:EHU720946 ERN720946:ERQ720946 FBJ720946:FBM720946 FLF720946:FLI720946 FVB720946:FVE720946 GEX720946:GFA720946 GOT720946:GOW720946 GYP720946:GYS720946 HIL720946:HIO720946 HSH720946:HSK720946 ICD720946:ICG720946 ILZ720946:IMC720946 IVV720946:IVY720946 JFR720946:JFU720946 JPN720946:JPQ720946 JZJ720946:JZM720946 KJF720946:KJI720946 KTB720946:KTE720946 LCX720946:LDA720946 LMT720946:LMW720946 LWP720946:LWS720946 MGL720946:MGO720946 MQH720946:MQK720946 NAD720946:NAG720946 NJZ720946:NKC720946 NTV720946:NTY720946 ODR720946:ODU720946 ONN720946:ONQ720946 OXJ720946:OXM720946 PHF720946:PHI720946 PRB720946:PRE720946 QAX720946:QBA720946 QKT720946:QKW720946 QUP720946:QUS720946 REL720946:REO720946 ROH720946:ROK720946 RYD720946:RYG720946 SHZ720946:SIC720946 SRV720946:SRY720946 TBR720946:TBU720946 TLN720946:TLQ720946 TVJ720946:TVM720946 UFF720946:UFI720946 UPB720946:UPE720946 UYX720946:UZA720946 VIT720946:VIW720946 VSP720946:VSS720946 WCL720946:WCO720946 WMH720946:WMK720946 WWD720946:WWG720946 V786482:Y786482 JR786482:JU786482 TN786482:TQ786482 ADJ786482:ADM786482 ANF786482:ANI786482 AXB786482:AXE786482 BGX786482:BHA786482 BQT786482:BQW786482 CAP786482:CAS786482 CKL786482:CKO786482 CUH786482:CUK786482 DED786482:DEG786482 DNZ786482:DOC786482 DXV786482:DXY786482 EHR786482:EHU786482 ERN786482:ERQ786482 FBJ786482:FBM786482 FLF786482:FLI786482 FVB786482:FVE786482 GEX786482:GFA786482 GOT786482:GOW786482 GYP786482:GYS786482 HIL786482:HIO786482 HSH786482:HSK786482 ICD786482:ICG786482 ILZ786482:IMC786482 IVV786482:IVY786482 JFR786482:JFU786482 JPN786482:JPQ786482 JZJ786482:JZM786482 KJF786482:KJI786482 KTB786482:KTE786482 LCX786482:LDA786482 LMT786482:LMW786482 LWP786482:LWS786482 MGL786482:MGO786482 MQH786482:MQK786482 NAD786482:NAG786482 NJZ786482:NKC786482 NTV786482:NTY786482 ODR786482:ODU786482 ONN786482:ONQ786482 OXJ786482:OXM786482 PHF786482:PHI786482 PRB786482:PRE786482 QAX786482:QBA786482 QKT786482:QKW786482 QUP786482:QUS786482 REL786482:REO786482 ROH786482:ROK786482 RYD786482:RYG786482 SHZ786482:SIC786482 SRV786482:SRY786482 TBR786482:TBU786482 TLN786482:TLQ786482 TVJ786482:TVM786482 UFF786482:UFI786482 UPB786482:UPE786482 UYX786482:UZA786482 VIT786482:VIW786482 VSP786482:VSS786482 WCL786482:WCO786482 WMH786482:WMK786482 WWD786482:WWG786482 V852018:Y852018 JR852018:JU852018 TN852018:TQ852018 ADJ852018:ADM852018 ANF852018:ANI852018 AXB852018:AXE852018 BGX852018:BHA852018 BQT852018:BQW852018 CAP852018:CAS852018 CKL852018:CKO852018 CUH852018:CUK852018 DED852018:DEG852018 DNZ852018:DOC852018 DXV852018:DXY852018 EHR852018:EHU852018 ERN852018:ERQ852018 FBJ852018:FBM852018 FLF852018:FLI852018 FVB852018:FVE852018 GEX852018:GFA852018 GOT852018:GOW852018 GYP852018:GYS852018 HIL852018:HIO852018 HSH852018:HSK852018 ICD852018:ICG852018 ILZ852018:IMC852018 IVV852018:IVY852018 JFR852018:JFU852018 JPN852018:JPQ852018 JZJ852018:JZM852018 KJF852018:KJI852018 KTB852018:KTE852018 LCX852018:LDA852018 LMT852018:LMW852018 LWP852018:LWS852018 MGL852018:MGO852018 MQH852018:MQK852018 NAD852018:NAG852018 NJZ852018:NKC852018 NTV852018:NTY852018 ODR852018:ODU852018 ONN852018:ONQ852018 OXJ852018:OXM852018 PHF852018:PHI852018 PRB852018:PRE852018 QAX852018:QBA852018 QKT852018:QKW852018 QUP852018:QUS852018 REL852018:REO852018 ROH852018:ROK852018 RYD852018:RYG852018 SHZ852018:SIC852018 SRV852018:SRY852018 TBR852018:TBU852018 TLN852018:TLQ852018 TVJ852018:TVM852018 UFF852018:UFI852018 UPB852018:UPE852018 UYX852018:UZA852018 VIT852018:VIW852018 VSP852018:VSS852018 WCL852018:WCO852018 WMH852018:WMK852018 WWD852018:WWG852018 V917554:Y917554 JR917554:JU917554 TN917554:TQ917554 ADJ917554:ADM917554 ANF917554:ANI917554 AXB917554:AXE917554 BGX917554:BHA917554 BQT917554:BQW917554 CAP917554:CAS917554 CKL917554:CKO917554 CUH917554:CUK917554 DED917554:DEG917554 DNZ917554:DOC917554 DXV917554:DXY917554 EHR917554:EHU917554 ERN917554:ERQ917554 FBJ917554:FBM917554 FLF917554:FLI917554 FVB917554:FVE917554 GEX917554:GFA917554 GOT917554:GOW917554 GYP917554:GYS917554 HIL917554:HIO917554 HSH917554:HSK917554 ICD917554:ICG917554 ILZ917554:IMC917554 IVV917554:IVY917554 JFR917554:JFU917554 JPN917554:JPQ917554 JZJ917554:JZM917554 KJF917554:KJI917554 KTB917554:KTE917554 LCX917554:LDA917554 LMT917554:LMW917554 LWP917554:LWS917554 MGL917554:MGO917554 MQH917554:MQK917554 NAD917554:NAG917554 NJZ917554:NKC917554 NTV917554:NTY917554 ODR917554:ODU917554 ONN917554:ONQ917554 OXJ917554:OXM917554 PHF917554:PHI917554 PRB917554:PRE917554 QAX917554:QBA917554 QKT917554:QKW917554 QUP917554:QUS917554 REL917554:REO917554 ROH917554:ROK917554 RYD917554:RYG917554 SHZ917554:SIC917554 SRV917554:SRY917554 TBR917554:TBU917554 TLN917554:TLQ917554 TVJ917554:TVM917554 UFF917554:UFI917554 UPB917554:UPE917554 UYX917554:UZA917554 VIT917554:VIW917554 VSP917554:VSS917554 WCL917554:WCO917554 WMH917554:WMK917554 WWD917554:WWG917554 V983090:Y983090 JR983090:JU983090 TN983090:TQ983090 ADJ983090:ADM983090 ANF983090:ANI983090 AXB983090:AXE983090 BGX983090:BHA983090 BQT983090:BQW983090 CAP983090:CAS983090 CKL983090:CKO983090 CUH983090:CUK983090 DED983090:DEG983090 DNZ983090:DOC983090 DXV983090:DXY983090 EHR983090:EHU983090 ERN983090:ERQ983090 FBJ983090:FBM983090 FLF983090:FLI983090 FVB983090:FVE983090 GEX983090:GFA983090 GOT983090:GOW983090 GYP983090:GYS983090 HIL983090:HIO983090 HSH983090:HSK983090 ICD983090:ICG983090 ILZ983090:IMC983090 IVV983090:IVY983090 JFR983090:JFU983090 JPN983090:JPQ983090 JZJ983090:JZM983090 KJF983090:KJI983090 KTB983090:KTE983090 LCX983090:LDA983090 LMT983090:LMW983090 LWP983090:LWS983090 MGL983090:MGO983090 MQH983090:MQK983090 NAD983090:NAG983090 NJZ983090:NKC983090 NTV983090:NTY983090 ODR983090:ODU983090 ONN983090:ONQ983090 OXJ983090:OXM983090 PHF983090:PHI983090 PRB983090:PRE983090 QAX983090:QBA983090 QKT983090:QKW983090 QUP983090:QUS983090 REL983090:REO983090 ROH983090:ROK983090 RYD983090:RYG983090 SHZ983090:SIC983090 SRV983090:SRY983090 TBR983090:TBU983090 TLN983090:TLQ983090 TVJ983090:TVM983090 UFF983090:UFI983090 UPB983090:UPE983090 UYX983090:UZA983090 VIT983090:VIW983090 VSP983090:VSS983090 WCL983090:WCO983090 WMH983090:WMK983090 WWD983090:WWG983090 WVV983046:WVW983046 JR48:JU48 TN48:TQ48 ADJ48:ADM48 ANF48:ANI48 AXB48:AXE48 BGX48:BHA48 BQT48:BQW48 CAP48:CAS48 CKL48:CKO48 CUH48:CUK48 DED48:DEG48 DNZ48:DOC48 DXV48:DXY48 EHR48:EHU48 ERN48:ERQ48 FBJ48:FBM48 FLF48:FLI48 FVB48:FVE48 GEX48:GFA48 GOT48:GOW48 GYP48:GYS48 HIL48:HIO48 HSH48:HSK48 ICD48:ICG48 ILZ48:IMC48 IVV48:IVY48 JFR48:JFU48 JPN48:JPQ48 JZJ48:JZM48 KJF48:KJI48 KTB48:KTE48 LCX48:LDA48 LMT48:LMW48 LWP48:LWS48 MGL48:MGO48 MQH48:MQK48 NAD48:NAG48 NJZ48:NKC48 NTV48:NTY48 ODR48:ODU48 ONN48:ONQ48 OXJ48:OXM48 PHF48:PHI48 PRB48:PRE48 QAX48:QBA48 QKT48:QKW48 QUP48:QUS48 REL48:REO48 ROH48:ROK48 RYD48:RYG48 SHZ48:SIC48 SRV48:SRY48 TBR48:TBU48 TLN48:TLQ48 TVJ48:TVM48 UFF48:UFI48 UPB48:UPE48 UYX48:UZA48 VIT48:VIW48 VSP48:VSS48 WCL48:WCO48 WMH48:WMK48 WWD48:WWG48 V65584:Y65584 JR65584:JU65584 TN65584:TQ65584 ADJ65584:ADM65584 ANF65584:ANI65584 AXB65584:AXE65584 BGX65584:BHA65584 BQT65584:BQW65584 CAP65584:CAS65584 CKL65584:CKO65584 CUH65584:CUK65584 DED65584:DEG65584 DNZ65584:DOC65584 DXV65584:DXY65584 EHR65584:EHU65584 ERN65584:ERQ65584 FBJ65584:FBM65584 FLF65584:FLI65584 FVB65584:FVE65584 GEX65584:GFA65584 GOT65584:GOW65584 GYP65584:GYS65584 HIL65584:HIO65584 HSH65584:HSK65584 ICD65584:ICG65584 ILZ65584:IMC65584 IVV65584:IVY65584 JFR65584:JFU65584 JPN65584:JPQ65584 JZJ65584:JZM65584 KJF65584:KJI65584 KTB65584:KTE65584 LCX65584:LDA65584 LMT65584:LMW65584 LWP65584:LWS65584 MGL65584:MGO65584 MQH65584:MQK65584 NAD65584:NAG65584 NJZ65584:NKC65584 NTV65584:NTY65584 ODR65584:ODU65584 ONN65584:ONQ65584 OXJ65584:OXM65584 PHF65584:PHI65584 PRB65584:PRE65584 QAX65584:QBA65584 QKT65584:QKW65584 QUP65584:QUS65584 REL65584:REO65584 ROH65584:ROK65584 RYD65584:RYG65584 SHZ65584:SIC65584 SRV65584:SRY65584 TBR65584:TBU65584 TLN65584:TLQ65584 TVJ65584:TVM65584 UFF65584:UFI65584 UPB65584:UPE65584 UYX65584:UZA65584 VIT65584:VIW65584 VSP65584:VSS65584 WCL65584:WCO65584 WMH65584:WMK65584 WWD65584:WWG65584 V131120:Y131120 JR131120:JU131120 TN131120:TQ131120 ADJ131120:ADM131120 ANF131120:ANI131120 AXB131120:AXE131120 BGX131120:BHA131120 BQT131120:BQW131120 CAP131120:CAS131120 CKL131120:CKO131120 CUH131120:CUK131120 DED131120:DEG131120 DNZ131120:DOC131120 DXV131120:DXY131120 EHR131120:EHU131120 ERN131120:ERQ131120 FBJ131120:FBM131120 FLF131120:FLI131120 FVB131120:FVE131120 GEX131120:GFA131120 GOT131120:GOW131120 GYP131120:GYS131120 HIL131120:HIO131120 HSH131120:HSK131120 ICD131120:ICG131120 ILZ131120:IMC131120 IVV131120:IVY131120 JFR131120:JFU131120 JPN131120:JPQ131120 JZJ131120:JZM131120 KJF131120:KJI131120 KTB131120:KTE131120 LCX131120:LDA131120 LMT131120:LMW131120 LWP131120:LWS131120 MGL131120:MGO131120 MQH131120:MQK131120 NAD131120:NAG131120 NJZ131120:NKC131120 NTV131120:NTY131120 ODR131120:ODU131120 ONN131120:ONQ131120 OXJ131120:OXM131120 PHF131120:PHI131120 PRB131120:PRE131120 QAX131120:QBA131120 QKT131120:QKW131120 QUP131120:QUS131120 REL131120:REO131120 ROH131120:ROK131120 RYD131120:RYG131120 SHZ131120:SIC131120 SRV131120:SRY131120 TBR131120:TBU131120 TLN131120:TLQ131120 TVJ131120:TVM131120 UFF131120:UFI131120 UPB131120:UPE131120 UYX131120:UZA131120 VIT131120:VIW131120 VSP131120:VSS131120 WCL131120:WCO131120 WMH131120:WMK131120 WWD131120:WWG131120 V196656:Y196656 JR196656:JU196656 TN196656:TQ196656 ADJ196656:ADM196656 ANF196656:ANI196656 AXB196656:AXE196656 BGX196656:BHA196656 BQT196656:BQW196656 CAP196656:CAS196656 CKL196656:CKO196656 CUH196656:CUK196656 DED196656:DEG196656 DNZ196656:DOC196656 DXV196656:DXY196656 EHR196656:EHU196656 ERN196656:ERQ196656 FBJ196656:FBM196656 FLF196656:FLI196656 FVB196656:FVE196656 GEX196656:GFA196656 GOT196656:GOW196656 GYP196656:GYS196656 HIL196656:HIO196656 HSH196656:HSK196656 ICD196656:ICG196656 ILZ196656:IMC196656 IVV196656:IVY196656 JFR196656:JFU196656 JPN196656:JPQ196656 JZJ196656:JZM196656 KJF196656:KJI196656 KTB196656:KTE196656 LCX196656:LDA196656 LMT196656:LMW196656 LWP196656:LWS196656 MGL196656:MGO196656 MQH196656:MQK196656 NAD196656:NAG196656 NJZ196656:NKC196656 NTV196656:NTY196656 ODR196656:ODU196656 ONN196656:ONQ196656 OXJ196656:OXM196656 PHF196656:PHI196656 PRB196656:PRE196656 QAX196656:QBA196656 QKT196656:QKW196656 QUP196656:QUS196656 REL196656:REO196656 ROH196656:ROK196656 RYD196656:RYG196656 SHZ196656:SIC196656 SRV196656:SRY196656 TBR196656:TBU196656 TLN196656:TLQ196656 TVJ196656:TVM196656 UFF196656:UFI196656 UPB196656:UPE196656 UYX196656:UZA196656 VIT196656:VIW196656 VSP196656:VSS196656 WCL196656:WCO196656 WMH196656:WMK196656 WWD196656:WWG196656 V262192:Y262192 JR262192:JU262192 TN262192:TQ262192 ADJ262192:ADM262192 ANF262192:ANI262192 AXB262192:AXE262192 BGX262192:BHA262192 BQT262192:BQW262192 CAP262192:CAS262192 CKL262192:CKO262192 CUH262192:CUK262192 DED262192:DEG262192 DNZ262192:DOC262192 DXV262192:DXY262192 EHR262192:EHU262192 ERN262192:ERQ262192 FBJ262192:FBM262192 FLF262192:FLI262192 FVB262192:FVE262192 GEX262192:GFA262192 GOT262192:GOW262192 GYP262192:GYS262192 HIL262192:HIO262192 HSH262192:HSK262192 ICD262192:ICG262192 ILZ262192:IMC262192 IVV262192:IVY262192 JFR262192:JFU262192 JPN262192:JPQ262192 JZJ262192:JZM262192 KJF262192:KJI262192 KTB262192:KTE262192 LCX262192:LDA262192 LMT262192:LMW262192 LWP262192:LWS262192 MGL262192:MGO262192 MQH262192:MQK262192 NAD262192:NAG262192 NJZ262192:NKC262192 NTV262192:NTY262192 ODR262192:ODU262192 ONN262192:ONQ262192 OXJ262192:OXM262192 PHF262192:PHI262192 PRB262192:PRE262192 QAX262192:QBA262192 QKT262192:QKW262192 QUP262192:QUS262192 REL262192:REO262192 ROH262192:ROK262192 RYD262192:RYG262192 SHZ262192:SIC262192 SRV262192:SRY262192 TBR262192:TBU262192 TLN262192:TLQ262192 TVJ262192:TVM262192 UFF262192:UFI262192 UPB262192:UPE262192 UYX262192:UZA262192 VIT262192:VIW262192 VSP262192:VSS262192 WCL262192:WCO262192 WMH262192:WMK262192 WWD262192:WWG262192 V327728:Y327728 JR327728:JU327728 TN327728:TQ327728 ADJ327728:ADM327728 ANF327728:ANI327728 AXB327728:AXE327728 BGX327728:BHA327728 BQT327728:BQW327728 CAP327728:CAS327728 CKL327728:CKO327728 CUH327728:CUK327728 DED327728:DEG327728 DNZ327728:DOC327728 DXV327728:DXY327728 EHR327728:EHU327728 ERN327728:ERQ327728 FBJ327728:FBM327728 FLF327728:FLI327728 FVB327728:FVE327728 GEX327728:GFA327728 GOT327728:GOW327728 GYP327728:GYS327728 HIL327728:HIO327728 HSH327728:HSK327728 ICD327728:ICG327728 ILZ327728:IMC327728 IVV327728:IVY327728 JFR327728:JFU327728 JPN327728:JPQ327728 JZJ327728:JZM327728 KJF327728:KJI327728 KTB327728:KTE327728 LCX327728:LDA327728 LMT327728:LMW327728 LWP327728:LWS327728 MGL327728:MGO327728 MQH327728:MQK327728 NAD327728:NAG327728 NJZ327728:NKC327728 NTV327728:NTY327728 ODR327728:ODU327728 ONN327728:ONQ327728 OXJ327728:OXM327728 PHF327728:PHI327728 PRB327728:PRE327728 QAX327728:QBA327728 QKT327728:QKW327728 QUP327728:QUS327728 REL327728:REO327728 ROH327728:ROK327728 RYD327728:RYG327728 SHZ327728:SIC327728 SRV327728:SRY327728 TBR327728:TBU327728 TLN327728:TLQ327728 TVJ327728:TVM327728 UFF327728:UFI327728 UPB327728:UPE327728 UYX327728:UZA327728 VIT327728:VIW327728 VSP327728:VSS327728 WCL327728:WCO327728 WMH327728:WMK327728 WWD327728:WWG327728 V393264:Y393264 JR393264:JU393264 TN393264:TQ393264 ADJ393264:ADM393264 ANF393264:ANI393264 AXB393264:AXE393264 BGX393264:BHA393264 BQT393264:BQW393264 CAP393264:CAS393264 CKL393264:CKO393264 CUH393264:CUK393264 DED393264:DEG393264 DNZ393264:DOC393264 DXV393264:DXY393264 EHR393264:EHU393264 ERN393264:ERQ393264 FBJ393264:FBM393264 FLF393264:FLI393264 FVB393264:FVE393264 GEX393264:GFA393264 GOT393264:GOW393264 GYP393264:GYS393264 HIL393264:HIO393264 HSH393264:HSK393264 ICD393264:ICG393264 ILZ393264:IMC393264 IVV393264:IVY393264 JFR393264:JFU393264 JPN393264:JPQ393264 JZJ393264:JZM393264 KJF393264:KJI393264 KTB393264:KTE393264 LCX393264:LDA393264 LMT393264:LMW393264 LWP393264:LWS393264 MGL393264:MGO393264 MQH393264:MQK393264 NAD393264:NAG393264 NJZ393264:NKC393264 NTV393264:NTY393264 ODR393264:ODU393264 ONN393264:ONQ393264 OXJ393264:OXM393264 PHF393264:PHI393264 PRB393264:PRE393264 QAX393264:QBA393264 QKT393264:QKW393264 QUP393264:QUS393264 REL393264:REO393264 ROH393264:ROK393264 RYD393264:RYG393264 SHZ393264:SIC393264 SRV393264:SRY393264 TBR393264:TBU393264 TLN393264:TLQ393264 TVJ393264:TVM393264 UFF393264:UFI393264 UPB393264:UPE393264 UYX393264:UZA393264 VIT393264:VIW393264 VSP393264:VSS393264 WCL393264:WCO393264 WMH393264:WMK393264 WWD393264:WWG393264 V458800:Y458800 JR458800:JU458800 TN458800:TQ458800 ADJ458800:ADM458800 ANF458800:ANI458800 AXB458800:AXE458800 BGX458800:BHA458800 BQT458800:BQW458800 CAP458800:CAS458800 CKL458800:CKO458800 CUH458800:CUK458800 DED458800:DEG458800 DNZ458800:DOC458800 DXV458800:DXY458800 EHR458800:EHU458800 ERN458800:ERQ458800 FBJ458800:FBM458800 FLF458800:FLI458800 FVB458800:FVE458800 GEX458800:GFA458800 GOT458800:GOW458800 GYP458800:GYS458800 HIL458800:HIO458800 HSH458800:HSK458800 ICD458800:ICG458800 ILZ458800:IMC458800 IVV458800:IVY458800 JFR458800:JFU458800 JPN458800:JPQ458800 JZJ458800:JZM458800 KJF458800:KJI458800 KTB458800:KTE458800 LCX458800:LDA458800 LMT458800:LMW458800 LWP458800:LWS458800 MGL458800:MGO458800 MQH458800:MQK458800 NAD458800:NAG458800 NJZ458800:NKC458800 NTV458800:NTY458800 ODR458800:ODU458800 ONN458800:ONQ458800 OXJ458800:OXM458800 PHF458800:PHI458800 PRB458800:PRE458800 QAX458800:QBA458800 QKT458800:QKW458800 QUP458800:QUS458800 REL458800:REO458800 ROH458800:ROK458800 RYD458800:RYG458800 SHZ458800:SIC458800 SRV458800:SRY458800 TBR458800:TBU458800 TLN458800:TLQ458800 TVJ458800:TVM458800 UFF458800:UFI458800 UPB458800:UPE458800 UYX458800:UZA458800 VIT458800:VIW458800 VSP458800:VSS458800 WCL458800:WCO458800 WMH458800:WMK458800 WWD458800:WWG458800 V524336:Y524336 JR524336:JU524336 TN524336:TQ524336 ADJ524336:ADM524336 ANF524336:ANI524336 AXB524336:AXE524336 BGX524336:BHA524336 BQT524336:BQW524336 CAP524336:CAS524336 CKL524336:CKO524336 CUH524336:CUK524336 DED524336:DEG524336 DNZ524336:DOC524336 DXV524336:DXY524336 EHR524336:EHU524336 ERN524336:ERQ524336 FBJ524336:FBM524336 FLF524336:FLI524336 FVB524336:FVE524336 GEX524336:GFA524336 GOT524336:GOW524336 GYP524336:GYS524336 HIL524336:HIO524336 HSH524336:HSK524336 ICD524336:ICG524336 ILZ524336:IMC524336 IVV524336:IVY524336 JFR524336:JFU524336 JPN524336:JPQ524336 JZJ524336:JZM524336 KJF524336:KJI524336 KTB524336:KTE524336 LCX524336:LDA524336 LMT524336:LMW524336 LWP524336:LWS524336 MGL524336:MGO524336 MQH524336:MQK524336 NAD524336:NAG524336 NJZ524336:NKC524336 NTV524336:NTY524336 ODR524336:ODU524336 ONN524336:ONQ524336 OXJ524336:OXM524336 PHF524336:PHI524336 PRB524336:PRE524336 QAX524336:QBA524336 QKT524336:QKW524336 QUP524336:QUS524336 REL524336:REO524336 ROH524336:ROK524336 RYD524336:RYG524336 SHZ524336:SIC524336 SRV524336:SRY524336 TBR524336:TBU524336 TLN524336:TLQ524336 TVJ524336:TVM524336 UFF524336:UFI524336 UPB524336:UPE524336 UYX524336:UZA524336 VIT524336:VIW524336 VSP524336:VSS524336 WCL524336:WCO524336 WMH524336:WMK524336 WWD524336:WWG524336 V589872:Y589872 JR589872:JU589872 TN589872:TQ589872 ADJ589872:ADM589872 ANF589872:ANI589872 AXB589872:AXE589872 BGX589872:BHA589872 BQT589872:BQW589872 CAP589872:CAS589872 CKL589872:CKO589872 CUH589872:CUK589872 DED589872:DEG589872 DNZ589872:DOC589872 DXV589872:DXY589872 EHR589872:EHU589872 ERN589872:ERQ589872 FBJ589872:FBM589872 FLF589872:FLI589872 FVB589872:FVE589872 GEX589872:GFA589872 GOT589872:GOW589872 GYP589872:GYS589872 HIL589872:HIO589872 HSH589872:HSK589872 ICD589872:ICG589872 ILZ589872:IMC589872 IVV589872:IVY589872 JFR589872:JFU589872 JPN589872:JPQ589872 JZJ589872:JZM589872 KJF589872:KJI589872 KTB589872:KTE589872 LCX589872:LDA589872 LMT589872:LMW589872 LWP589872:LWS589872 MGL589872:MGO589872 MQH589872:MQK589872 NAD589872:NAG589872 NJZ589872:NKC589872 NTV589872:NTY589872 ODR589872:ODU589872 ONN589872:ONQ589872 OXJ589872:OXM589872 PHF589872:PHI589872 PRB589872:PRE589872 QAX589872:QBA589872 QKT589872:QKW589872 QUP589872:QUS589872 REL589872:REO589872 ROH589872:ROK589872 RYD589872:RYG589872 SHZ589872:SIC589872 SRV589872:SRY589872 TBR589872:TBU589872 TLN589872:TLQ589872 TVJ589872:TVM589872 UFF589872:UFI589872 UPB589872:UPE589872 UYX589872:UZA589872 VIT589872:VIW589872 VSP589872:VSS589872 WCL589872:WCO589872 WMH589872:WMK589872 WWD589872:WWG589872 V655408:Y655408 JR655408:JU655408 TN655408:TQ655408 ADJ655408:ADM655408 ANF655408:ANI655408 AXB655408:AXE655408 BGX655408:BHA655408 BQT655408:BQW655408 CAP655408:CAS655408 CKL655408:CKO655408 CUH655408:CUK655408 DED655408:DEG655408 DNZ655408:DOC655408 DXV655408:DXY655408 EHR655408:EHU655408 ERN655408:ERQ655408 FBJ655408:FBM655408 FLF655408:FLI655408 FVB655408:FVE655408 GEX655408:GFA655408 GOT655408:GOW655408 GYP655408:GYS655408 HIL655408:HIO655408 HSH655408:HSK655408 ICD655408:ICG655408 ILZ655408:IMC655408 IVV655408:IVY655408 JFR655408:JFU655408 JPN655408:JPQ655408 JZJ655408:JZM655408 KJF655408:KJI655408 KTB655408:KTE655408 LCX655408:LDA655408 LMT655408:LMW655408 LWP655408:LWS655408 MGL655408:MGO655408 MQH655408:MQK655408 NAD655408:NAG655408 NJZ655408:NKC655408 NTV655408:NTY655408 ODR655408:ODU655408 ONN655408:ONQ655408 OXJ655408:OXM655408 PHF655408:PHI655408 PRB655408:PRE655408 QAX655408:QBA655408 QKT655408:QKW655408 QUP655408:QUS655408 REL655408:REO655408 ROH655408:ROK655408 RYD655408:RYG655408 SHZ655408:SIC655408 SRV655408:SRY655408 TBR655408:TBU655408 TLN655408:TLQ655408 TVJ655408:TVM655408 UFF655408:UFI655408 UPB655408:UPE655408 UYX655408:UZA655408 VIT655408:VIW655408 VSP655408:VSS655408 WCL655408:WCO655408 WMH655408:WMK655408 WWD655408:WWG655408 V720944:Y720944 JR720944:JU720944 TN720944:TQ720944 ADJ720944:ADM720944 ANF720944:ANI720944 AXB720944:AXE720944 BGX720944:BHA720944 BQT720944:BQW720944 CAP720944:CAS720944 CKL720944:CKO720944 CUH720944:CUK720944 DED720944:DEG720944 DNZ720944:DOC720944 DXV720944:DXY720944 EHR720944:EHU720944 ERN720944:ERQ720944 FBJ720944:FBM720944 FLF720944:FLI720944 FVB720944:FVE720944 GEX720944:GFA720944 GOT720944:GOW720944 GYP720944:GYS720944 HIL720944:HIO720944 HSH720944:HSK720944 ICD720944:ICG720944 ILZ720944:IMC720944 IVV720944:IVY720944 JFR720944:JFU720944 JPN720944:JPQ720944 JZJ720944:JZM720944 KJF720944:KJI720944 KTB720944:KTE720944 LCX720944:LDA720944 LMT720944:LMW720944 LWP720944:LWS720944 MGL720944:MGO720944 MQH720944:MQK720944 NAD720944:NAG720944 NJZ720944:NKC720944 NTV720944:NTY720944 ODR720944:ODU720944 ONN720944:ONQ720944 OXJ720944:OXM720944 PHF720944:PHI720944 PRB720944:PRE720944 QAX720944:QBA720944 QKT720944:QKW720944 QUP720944:QUS720944 REL720944:REO720944 ROH720944:ROK720944 RYD720944:RYG720944 SHZ720944:SIC720944 SRV720944:SRY720944 TBR720944:TBU720944 TLN720944:TLQ720944 TVJ720944:TVM720944 UFF720944:UFI720944 UPB720944:UPE720944 UYX720944:UZA720944 VIT720944:VIW720944 VSP720944:VSS720944 WCL720944:WCO720944 WMH720944:WMK720944 WWD720944:WWG720944 V786480:Y786480 JR786480:JU786480 TN786480:TQ786480 ADJ786480:ADM786480 ANF786480:ANI786480 AXB786480:AXE786480 BGX786480:BHA786480 BQT786480:BQW786480 CAP786480:CAS786480 CKL786480:CKO786480 CUH786480:CUK786480 DED786480:DEG786480 DNZ786480:DOC786480 DXV786480:DXY786480 EHR786480:EHU786480 ERN786480:ERQ786480 FBJ786480:FBM786480 FLF786480:FLI786480 FVB786480:FVE786480 GEX786480:GFA786480 GOT786480:GOW786480 GYP786480:GYS786480 HIL786480:HIO786480 HSH786480:HSK786480 ICD786480:ICG786480 ILZ786480:IMC786480 IVV786480:IVY786480 JFR786480:JFU786480 JPN786480:JPQ786480 JZJ786480:JZM786480 KJF786480:KJI786480 KTB786480:KTE786480 LCX786480:LDA786480 LMT786480:LMW786480 LWP786480:LWS786480 MGL786480:MGO786480 MQH786480:MQK786480 NAD786480:NAG786480 NJZ786480:NKC786480 NTV786480:NTY786480 ODR786480:ODU786480 ONN786480:ONQ786480 OXJ786480:OXM786480 PHF786480:PHI786480 PRB786480:PRE786480 QAX786480:QBA786480 QKT786480:QKW786480 QUP786480:QUS786480 REL786480:REO786480 ROH786480:ROK786480 RYD786480:RYG786480 SHZ786480:SIC786480 SRV786480:SRY786480 TBR786480:TBU786480 TLN786480:TLQ786480 TVJ786480:TVM786480 UFF786480:UFI786480 UPB786480:UPE786480 UYX786480:UZA786480 VIT786480:VIW786480 VSP786480:VSS786480 WCL786480:WCO786480 WMH786480:WMK786480 WWD786480:WWG786480 V852016:Y852016 JR852016:JU852016 TN852016:TQ852016 ADJ852016:ADM852016 ANF852016:ANI852016 AXB852016:AXE852016 BGX852016:BHA852016 BQT852016:BQW852016 CAP852016:CAS852016 CKL852016:CKO852016 CUH852016:CUK852016 DED852016:DEG852016 DNZ852016:DOC852016 DXV852016:DXY852016 EHR852016:EHU852016 ERN852016:ERQ852016 FBJ852016:FBM852016 FLF852016:FLI852016 FVB852016:FVE852016 GEX852016:GFA852016 GOT852016:GOW852016 GYP852016:GYS852016 HIL852016:HIO852016 HSH852016:HSK852016 ICD852016:ICG852016 ILZ852016:IMC852016 IVV852016:IVY852016 JFR852016:JFU852016 JPN852016:JPQ852016 JZJ852016:JZM852016 KJF852016:KJI852016 KTB852016:KTE852016 LCX852016:LDA852016 LMT852016:LMW852016 LWP852016:LWS852016 MGL852016:MGO852016 MQH852016:MQK852016 NAD852016:NAG852016 NJZ852016:NKC852016 NTV852016:NTY852016 ODR852016:ODU852016 ONN852016:ONQ852016 OXJ852016:OXM852016 PHF852016:PHI852016 PRB852016:PRE852016 QAX852016:QBA852016 QKT852016:QKW852016 QUP852016:QUS852016 REL852016:REO852016 ROH852016:ROK852016 RYD852016:RYG852016 SHZ852016:SIC852016 SRV852016:SRY852016 TBR852016:TBU852016 TLN852016:TLQ852016 TVJ852016:TVM852016 UFF852016:UFI852016 UPB852016:UPE852016 UYX852016:UZA852016 VIT852016:VIW852016 VSP852016:VSS852016 WCL852016:WCO852016 WMH852016:WMK852016 WWD852016:WWG852016 V917552:Y917552 JR917552:JU917552 TN917552:TQ917552 ADJ917552:ADM917552 ANF917552:ANI917552 AXB917552:AXE917552 BGX917552:BHA917552 BQT917552:BQW917552 CAP917552:CAS917552 CKL917552:CKO917552 CUH917552:CUK917552 DED917552:DEG917552 DNZ917552:DOC917552 DXV917552:DXY917552 EHR917552:EHU917552 ERN917552:ERQ917552 FBJ917552:FBM917552 FLF917552:FLI917552 FVB917552:FVE917552 GEX917552:GFA917552 GOT917552:GOW917552 GYP917552:GYS917552 HIL917552:HIO917552 HSH917552:HSK917552 ICD917552:ICG917552 ILZ917552:IMC917552 IVV917552:IVY917552 JFR917552:JFU917552 JPN917552:JPQ917552 JZJ917552:JZM917552 KJF917552:KJI917552 KTB917552:KTE917552 LCX917552:LDA917552 LMT917552:LMW917552 LWP917552:LWS917552 MGL917552:MGO917552 MQH917552:MQK917552 NAD917552:NAG917552 NJZ917552:NKC917552 NTV917552:NTY917552 ODR917552:ODU917552 ONN917552:ONQ917552 OXJ917552:OXM917552 PHF917552:PHI917552 PRB917552:PRE917552 QAX917552:QBA917552 QKT917552:QKW917552 QUP917552:QUS917552 REL917552:REO917552 ROH917552:ROK917552 RYD917552:RYG917552 SHZ917552:SIC917552 SRV917552:SRY917552 TBR917552:TBU917552 TLN917552:TLQ917552 TVJ917552:TVM917552 UFF917552:UFI917552 UPB917552:UPE917552 UYX917552:UZA917552 VIT917552:VIW917552 VSP917552:VSS917552 WCL917552:WCO917552 WMH917552:WMK917552 WWD917552:WWG917552 V983088:Y983088 JR983088:JU983088 TN983088:TQ983088 ADJ983088:ADM983088 ANF983088:ANI983088 AXB983088:AXE983088 BGX983088:BHA983088 BQT983088:BQW983088 CAP983088:CAS983088 CKL983088:CKO983088 CUH983088:CUK983088 DED983088:DEG983088 DNZ983088:DOC983088 DXV983088:DXY983088 EHR983088:EHU983088 ERN983088:ERQ983088 FBJ983088:FBM983088 FLF983088:FLI983088 FVB983088:FVE983088 GEX983088:GFA983088 GOT983088:GOW983088 GYP983088:GYS983088 HIL983088:HIO983088 HSH983088:HSK983088 ICD983088:ICG983088 ILZ983088:IMC983088 IVV983088:IVY983088 JFR983088:JFU983088 JPN983088:JPQ983088 JZJ983088:JZM983088 KJF983088:KJI983088 KTB983088:KTE983088 LCX983088:LDA983088 LMT983088:LMW983088 LWP983088:LWS983088 MGL983088:MGO983088 MQH983088:MQK983088 NAD983088:NAG983088 NJZ983088:NKC983088 NTV983088:NTY983088 ODR983088:ODU983088 ONN983088:ONQ983088 OXJ983088:OXM983088 PHF983088:PHI983088 PRB983088:PRE983088 QAX983088:QBA983088 QKT983088:QKW983088 QUP983088:QUS983088 REL983088:REO983088 ROH983088:ROK983088 RYD983088:RYG983088 SHZ983088:SIC983088 SRV983088:SRY983088 TBR983088:TBU983088 TLN983088:TLQ983088 TVJ983088:TVM983088 UFF983088:UFI983088 UPB983088:UPE983088 UYX983088:UZA983088 VIT983088:VIW983088 VSP983088:VSS983088 WCL983088:WCO983088 WMH983088:WMK983088 WWD983088:WWG983088 R16:S16 JN16:JO16 TJ16:TK16 ADF16:ADG16 ANB16:ANC16 AWX16:AWY16 BGT16:BGU16 BQP16:BQQ16 CAL16:CAM16 CKH16:CKI16 CUD16:CUE16 DDZ16:DEA16 DNV16:DNW16 DXR16:DXS16 EHN16:EHO16 ERJ16:ERK16 FBF16:FBG16 FLB16:FLC16 FUX16:FUY16 GET16:GEU16 GOP16:GOQ16 GYL16:GYM16 HIH16:HII16 HSD16:HSE16 IBZ16:ICA16 ILV16:ILW16 IVR16:IVS16 JFN16:JFO16 JPJ16:JPK16 JZF16:JZG16 KJB16:KJC16 KSX16:KSY16 LCT16:LCU16 LMP16:LMQ16 LWL16:LWM16 MGH16:MGI16 MQD16:MQE16 MZZ16:NAA16 NJV16:NJW16 NTR16:NTS16 ODN16:ODO16 ONJ16:ONK16 OXF16:OXG16 PHB16:PHC16 PQX16:PQY16 QAT16:QAU16 QKP16:QKQ16 QUL16:QUM16 REH16:REI16 ROD16:ROE16 RXZ16:RYA16 SHV16:SHW16 SRR16:SRS16 TBN16:TBO16 TLJ16:TLK16 TVF16:TVG16 UFB16:UFC16 UOX16:UOY16 UYT16:UYU16 VIP16:VIQ16 VSL16:VSM16 WCH16:WCI16 WMD16:WME16 WVZ16:WWA16 R65552:S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R131088:S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R196624:S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R262160:S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R327696:S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R393232:S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R458768:S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R524304:S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R589840:S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R655376:S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R720912:S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R786448:S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R851984:S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R917520:S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R983056:S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U10:V10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WCD983046:WCE983046 WLZ983046:WMA983046 V52" xr:uid="{00000000-0002-0000-2A00-000000000000}"/>
  </dataValidations>
  <hyperlinks>
    <hyperlink ref="AO2" location="工事関係書類一覧表!A1" display="一覧表へ戻る" xr:uid="{00000000-0004-0000-2A00-000000000000}"/>
    <hyperlink ref="AO2:AS2" location="工事関係書類一覧表!F46" display="一覧表へ戻る" xr:uid="{00000000-0004-0000-2A00-000001000000}"/>
    <hyperlink ref="AO2:AX2" location="建設ﾘｻｲｸﾙ用入力表!C14" display="建設ﾘｻｲｸﾙ用入力表へ戻る" xr:uid="{00000000-0004-0000-2A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62" r:id="rId4" name="Check Box 2">
              <controlPr defaultSize="0" autoFill="0" autoLine="0" autoPict="0">
                <anchor moveWithCells="1">
                  <from>
                    <xdr:col>9</xdr:col>
                    <xdr:colOff>190500</xdr:colOff>
                    <xdr:row>2</xdr:row>
                    <xdr:rowOff>257175</xdr:rowOff>
                  </from>
                  <to>
                    <xdr:col>11</xdr:col>
                    <xdr:colOff>95250</xdr:colOff>
                    <xdr:row>4</xdr:row>
                    <xdr:rowOff>19050</xdr:rowOff>
                  </to>
                </anchor>
              </controlPr>
            </control>
          </mc:Choice>
        </mc:AlternateContent>
        <mc:AlternateContent xmlns:mc="http://schemas.openxmlformats.org/markup-compatibility/2006">
          <mc:Choice Requires="x14">
            <control shapeId="399364" r:id="rId5" name="Check Box 4">
              <controlPr defaultSize="0" autoFill="0" autoLine="0" autoPict="0">
                <anchor moveWithCells="1">
                  <from>
                    <xdr:col>24</xdr:col>
                    <xdr:colOff>190500</xdr:colOff>
                    <xdr:row>2</xdr:row>
                    <xdr:rowOff>257175</xdr:rowOff>
                  </from>
                  <to>
                    <xdr:col>26</xdr:col>
                    <xdr:colOff>95250</xdr:colOff>
                    <xdr:row>4</xdr:row>
                    <xdr:rowOff>0</xdr:rowOff>
                  </to>
                </anchor>
              </controlPr>
            </control>
          </mc:Choice>
        </mc:AlternateContent>
        <mc:AlternateContent xmlns:mc="http://schemas.openxmlformats.org/markup-compatibility/2006">
          <mc:Choice Requires="x14">
            <control shapeId="399365" r:id="rId6" name="Check Box 5">
              <controlPr defaultSize="0" autoFill="0" autoLine="0" autoPict="0">
                <anchor moveWithCells="1">
                  <from>
                    <xdr:col>9</xdr:col>
                    <xdr:colOff>190500</xdr:colOff>
                    <xdr:row>3</xdr:row>
                    <xdr:rowOff>180975</xdr:rowOff>
                  </from>
                  <to>
                    <xdr:col>11</xdr:col>
                    <xdr:colOff>95250</xdr:colOff>
                    <xdr:row>5</xdr:row>
                    <xdr:rowOff>19050</xdr:rowOff>
                  </to>
                </anchor>
              </controlPr>
            </control>
          </mc:Choice>
        </mc:AlternateContent>
        <mc:AlternateContent xmlns:mc="http://schemas.openxmlformats.org/markup-compatibility/2006">
          <mc:Choice Requires="x14">
            <control shapeId="399366" r:id="rId7" name="Check Box 6">
              <controlPr defaultSize="0" autoFill="0" autoLine="0" autoPict="0">
                <anchor moveWithCells="1">
                  <from>
                    <xdr:col>14</xdr:col>
                    <xdr:colOff>190500</xdr:colOff>
                    <xdr:row>3</xdr:row>
                    <xdr:rowOff>180975</xdr:rowOff>
                  </from>
                  <to>
                    <xdr:col>16</xdr:col>
                    <xdr:colOff>95250</xdr:colOff>
                    <xdr:row>5</xdr:row>
                    <xdr:rowOff>0</xdr:rowOff>
                  </to>
                </anchor>
              </controlPr>
            </control>
          </mc:Choice>
        </mc:AlternateContent>
        <mc:AlternateContent xmlns:mc="http://schemas.openxmlformats.org/markup-compatibility/2006">
          <mc:Choice Requires="x14">
            <control shapeId="399367" r:id="rId8" name="Check Box 7">
              <controlPr defaultSize="0" autoFill="0" autoLine="0" autoPict="0">
                <anchor moveWithCells="1">
                  <from>
                    <xdr:col>25</xdr:col>
                    <xdr:colOff>180975</xdr:colOff>
                    <xdr:row>3</xdr:row>
                    <xdr:rowOff>180975</xdr:rowOff>
                  </from>
                  <to>
                    <xdr:col>27</xdr:col>
                    <xdr:colOff>85725</xdr:colOff>
                    <xdr:row>5</xdr:row>
                    <xdr:rowOff>0</xdr:rowOff>
                  </to>
                </anchor>
              </controlPr>
            </control>
          </mc:Choice>
        </mc:AlternateContent>
        <mc:AlternateContent xmlns:mc="http://schemas.openxmlformats.org/markup-compatibility/2006">
          <mc:Choice Requires="x14">
            <control shapeId="399368" r:id="rId9" name="Check Box 8">
              <controlPr defaultSize="0" autoFill="0" autoLine="0" autoPict="0">
                <anchor moveWithCells="1">
                  <from>
                    <xdr:col>12</xdr:col>
                    <xdr:colOff>180975</xdr:colOff>
                    <xdr:row>13</xdr:row>
                    <xdr:rowOff>180975</xdr:rowOff>
                  </from>
                  <to>
                    <xdr:col>14</xdr:col>
                    <xdr:colOff>85725</xdr:colOff>
                    <xdr:row>15</xdr:row>
                    <xdr:rowOff>9525</xdr:rowOff>
                  </to>
                </anchor>
              </controlPr>
            </control>
          </mc:Choice>
        </mc:AlternateContent>
        <mc:AlternateContent xmlns:mc="http://schemas.openxmlformats.org/markup-compatibility/2006">
          <mc:Choice Requires="x14">
            <control shapeId="399369" r:id="rId10" name="Check Box 9">
              <controlPr defaultSize="0" autoFill="0" autoLine="0" autoPict="0">
                <anchor moveWithCells="1">
                  <from>
                    <xdr:col>19</xdr:col>
                    <xdr:colOff>190500</xdr:colOff>
                    <xdr:row>14</xdr:row>
                    <xdr:rowOff>0</xdr:rowOff>
                  </from>
                  <to>
                    <xdr:col>21</xdr:col>
                    <xdr:colOff>95250</xdr:colOff>
                    <xdr:row>15</xdr:row>
                    <xdr:rowOff>0</xdr:rowOff>
                  </to>
                </anchor>
              </controlPr>
            </control>
          </mc:Choice>
        </mc:AlternateContent>
        <mc:AlternateContent xmlns:mc="http://schemas.openxmlformats.org/markup-compatibility/2006">
          <mc:Choice Requires="x14">
            <control shapeId="399370" r:id="rId11" name="Check Box 10">
              <controlPr defaultSize="0" autoFill="0" autoLine="0" autoPict="0">
                <anchor moveWithCells="1">
                  <from>
                    <xdr:col>13</xdr:col>
                    <xdr:colOff>180975</xdr:colOff>
                    <xdr:row>16</xdr:row>
                    <xdr:rowOff>0</xdr:rowOff>
                  </from>
                  <to>
                    <xdr:col>15</xdr:col>
                    <xdr:colOff>85725</xdr:colOff>
                    <xdr:row>17</xdr:row>
                    <xdr:rowOff>9525</xdr:rowOff>
                  </to>
                </anchor>
              </controlPr>
            </control>
          </mc:Choice>
        </mc:AlternateContent>
        <mc:AlternateContent xmlns:mc="http://schemas.openxmlformats.org/markup-compatibility/2006">
          <mc:Choice Requires="x14">
            <control shapeId="399371" r:id="rId12" name="Check Box 11">
              <controlPr defaultSize="0" autoFill="0" autoLine="0" autoPict="0">
                <anchor moveWithCells="1">
                  <from>
                    <xdr:col>17</xdr:col>
                    <xdr:colOff>180975</xdr:colOff>
                    <xdr:row>16</xdr:row>
                    <xdr:rowOff>0</xdr:rowOff>
                  </from>
                  <to>
                    <xdr:col>19</xdr:col>
                    <xdr:colOff>85725</xdr:colOff>
                    <xdr:row>16</xdr:row>
                    <xdr:rowOff>180975</xdr:rowOff>
                  </to>
                </anchor>
              </controlPr>
            </control>
          </mc:Choice>
        </mc:AlternateContent>
        <mc:AlternateContent xmlns:mc="http://schemas.openxmlformats.org/markup-compatibility/2006">
          <mc:Choice Requires="x14">
            <control shapeId="399372" r:id="rId13" name="Check Box 12">
              <controlPr defaultSize="0" autoFill="0" autoLine="0" autoPict="0">
                <anchor moveWithCells="1">
                  <from>
                    <xdr:col>10</xdr:col>
                    <xdr:colOff>190500</xdr:colOff>
                    <xdr:row>18</xdr:row>
                    <xdr:rowOff>0</xdr:rowOff>
                  </from>
                  <to>
                    <xdr:col>12</xdr:col>
                    <xdr:colOff>95250</xdr:colOff>
                    <xdr:row>19</xdr:row>
                    <xdr:rowOff>0</xdr:rowOff>
                  </to>
                </anchor>
              </controlPr>
            </control>
          </mc:Choice>
        </mc:AlternateContent>
        <mc:AlternateContent xmlns:mc="http://schemas.openxmlformats.org/markup-compatibility/2006">
          <mc:Choice Requires="x14">
            <control shapeId="399373" r:id="rId14" name="Check Box 13">
              <controlPr defaultSize="0" autoFill="0" autoLine="0" autoPict="0">
                <anchor moveWithCells="1">
                  <from>
                    <xdr:col>10</xdr:col>
                    <xdr:colOff>180975</xdr:colOff>
                    <xdr:row>20</xdr:row>
                    <xdr:rowOff>0</xdr:rowOff>
                  </from>
                  <to>
                    <xdr:col>12</xdr:col>
                    <xdr:colOff>85725</xdr:colOff>
                    <xdr:row>20</xdr:row>
                    <xdr:rowOff>180975</xdr:rowOff>
                  </to>
                </anchor>
              </controlPr>
            </control>
          </mc:Choice>
        </mc:AlternateContent>
        <mc:AlternateContent xmlns:mc="http://schemas.openxmlformats.org/markup-compatibility/2006">
          <mc:Choice Requires="x14">
            <control shapeId="399374" r:id="rId15" name="Check Box 14">
              <controlPr defaultSize="0" autoFill="0" autoLine="0" autoPict="0">
                <anchor moveWithCells="1">
                  <from>
                    <xdr:col>10</xdr:col>
                    <xdr:colOff>190500</xdr:colOff>
                    <xdr:row>21</xdr:row>
                    <xdr:rowOff>0</xdr:rowOff>
                  </from>
                  <to>
                    <xdr:col>12</xdr:col>
                    <xdr:colOff>95250</xdr:colOff>
                    <xdr:row>22</xdr:row>
                    <xdr:rowOff>9525</xdr:rowOff>
                  </to>
                </anchor>
              </controlPr>
            </control>
          </mc:Choice>
        </mc:AlternateContent>
        <mc:AlternateContent xmlns:mc="http://schemas.openxmlformats.org/markup-compatibility/2006">
          <mc:Choice Requires="x14">
            <control shapeId="399375" r:id="rId16" name="Check Box 15">
              <controlPr defaultSize="0" autoFill="0" autoLine="0" autoPict="0">
                <anchor moveWithCells="1">
                  <from>
                    <xdr:col>10</xdr:col>
                    <xdr:colOff>180975</xdr:colOff>
                    <xdr:row>23</xdr:row>
                    <xdr:rowOff>0</xdr:rowOff>
                  </from>
                  <to>
                    <xdr:col>12</xdr:col>
                    <xdr:colOff>85725</xdr:colOff>
                    <xdr:row>24</xdr:row>
                    <xdr:rowOff>9525</xdr:rowOff>
                  </to>
                </anchor>
              </controlPr>
            </control>
          </mc:Choice>
        </mc:AlternateContent>
        <mc:AlternateContent xmlns:mc="http://schemas.openxmlformats.org/markup-compatibility/2006">
          <mc:Choice Requires="x14">
            <control shapeId="399376" r:id="rId17" name="Check Box 16">
              <controlPr defaultSize="0" autoFill="0" autoLine="0" autoPict="0">
                <anchor moveWithCells="1">
                  <from>
                    <xdr:col>11</xdr:col>
                    <xdr:colOff>180975</xdr:colOff>
                    <xdr:row>27</xdr:row>
                    <xdr:rowOff>180975</xdr:rowOff>
                  </from>
                  <to>
                    <xdr:col>13</xdr:col>
                    <xdr:colOff>85725</xdr:colOff>
                    <xdr:row>29</xdr:row>
                    <xdr:rowOff>0</xdr:rowOff>
                  </to>
                </anchor>
              </controlPr>
            </control>
          </mc:Choice>
        </mc:AlternateContent>
        <mc:AlternateContent xmlns:mc="http://schemas.openxmlformats.org/markup-compatibility/2006">
          <mc:Choice Requires="x14">
            <control shapeId="399377" r:id="rId18" name="Check Box 17">
              <controlPr defaultSize="0" autoFill="0" autoLine="0" autoPict="0">
                <anchor moveWithCells="1">
                  <from>
                    <xdr:col>16</xdr:col>
                    <xdr:colOff>190500</xdr:colOff>
                    <xdr:row>28</xdr:row>
                    <xdr:rowOff>0</xdr:rowOff>
                  </from>
                  <to>
                    <xdr:col>18</xdr:col>
                    <xdr:colOff>95250</xdr:colOff>
                    <xdr:row>29</xdr:row>
                    <xdr:rowOff>9525</xdr:rowOff>
                  </to>
                </anchor>
              </controlPr>
            </control>
          </mc:Choice>
        </mc:AlternateContent>
        <mc:AlternateContent xmlns:mc="http://schemas.openxmlformats.org/markup-compatibility/2006">
          <mc:Choice Requires="x14">
            <control shapeId="399378" r:id="rId19" name="Check Box 18">
              <controlPr defaultSize="0" autoFill="0" autoLine="0" autoPict="0">
                <anchor moveWithCells="1">
                  <from>
                    <xdr:col>11</xdr:col>
                    <xdr:colOff>180975</xdr:colOff>
                    <xdr:row>30</xdr:row>
                    <xdr:rowOff>180975</xdr:rowOff>
                  </from>
                  <to>
                    <xdr:col>13</xdr:col>
                    <xdr:colOff>85725</xdr:colOff>
                    <xdr:row>32</xdr:row>
                    <xdr:rowOff>0</xdr:rowOff>
                  </to>
                </anchor>
              </controlPr>
            </control>
          </mc:Choice>
        </mc:AlternateContent>
        <mc:AlternateContent xmlns:mc="http://schemas.openxmlformats.org/markup-compatibility/2006">
          <mc:Choice Requires="x14">
            <control shapeId="399379" r:id="rId20" name="Check Box 19">
              <controlPr defaultSize="0" autoFill="0" autoLine="0" autoPict="0">
                <anchor moveWithCells="1">
                  <from>
                    <xdr:col>16</xdr:col>
                    <xdr:colOff>190500</xdr:colOff>
                    <xdr:row>30</xdr:row>
                    <xdr:rowOff>180975</xdr:rowOff>
                  </from>
                  <to>
                    <xdr:col>18</xdr:col>
                    <xdr:colOff>95250</xdr:colOff>
                    <xdr:row>32</xdr:row>
                    <xdr:rowOff>0</xdr:rowOff>
                  </to>
                </anchor>
              </controlPr>
            </control>
          </mc:Choice>
        </mc:AlternateContent>
        <mc:AlternateContent xmlns:mc="http://schemas.openxmlformats.org/markup-compatibility/2006">
          <mc:Choice Requires="x14">
            <control shapeId="399380" r:id="rId21" name="Check Box 20">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399381" r:id="rId22" name="Check Box 21">
              <controlPr defaultSize="0" autoFill="0" autoLine="0" autoPict="0">
                <anchor moveWithCells="1">
                  <from>
                    <xdr:col>16</xdr:col>
                    <xdr:colOff>180975</xdr:colOff>
                    <xdr:row>33</xdr:row>
                    <xdr:rowOff>180975</xdr:rowOff>
                  </from>
                  <to>
                    <xdr:col>18</xdr:col>
                    <xdr:colOff>85725</xdr:colOff>
                    <xdr:row>35</xdr:row>
                    <xdr:rowOff>0</xdr:rowOff>
                  </to>
                </anchor>
              </controlPr>
            </control>
          </mc:Choice>
        </mc:AlternateContent>
        <mc:AlternateContent xmlns:mc="http://schemas.openxmlformats.org/markup-compatibility/2006">
          <mc:Choice Requires="x14">
            <control shapeId="399382" r:id="rId23" name="Check Box 22">
              <controlPr defaultSize="0" autoFill="0" autoLine="0" autoPict="0">
                <anchor moveWithCells="1">
                  <from>
                    <xdr:col>11</xdr:col>
                    <xdr:colOff>180975</xdr:colOff>
                    <xdr:row>35</xdr:row>
                    <xdr:rowOff>180975</xdr:rowOff>
                  </from>
                  <to>
                    <xdr:col>13</xdr:col>
                    <xdr:colOff>85725</xdr:colOff>
                    <xdr:row>37</xdr:row>
                    <xdr:rowOff>0</xdr:rowOff>
                  </to>
                </anchor>
              </controlPr>
            </control>
          </mc:Choice>
        </mc:AlternateContent>
        <mc:AlternateContent xmlns:mc="http://schemas.openxmlformats.org/markup-compatibility/2006">
          <mc:Choice Requires="x14">
            <control shapeId="399383" r:id="rId24" name="Check Box 23">
              <controlPr defaultSize="0" autoFill="0" autoLine="0" autoPict="0">
                <anchor moveWithCells="1">
                  <from>
                    <xdr:col>16</xdr:col>
                    <xdr:colOff>180975</xdr:colOff>
                    <xdr:row>35</xdr:row>
                    <xdr:rowOff>180975</xdr:rowOff>
                  </from>
                  <to>
                    <xdr:col>18</xdr:col>
                    <xdr:colOff>85725</xdr:colOff>
                    <xdr:row>37</xdr:row>
                    <xdr:rowOff>9525</xdr:rowOff>
                  </to>
                </anchor>
              </controlPr>
            </control>
          </mc:Choice>
        </mc:AlternateContent>
        <mc:AlternateContent xmlns:mc="http://schemas.openxmlformats.org/markup-compatibility/2006">
          <mc:Choice Requires="x14">
            <control shapeId="399384" r:id="rId25" name="Check Box 24">
              <controlPr defaultSize="0" autoFill="0" autoLine="0" autoPict="0">
                <anchor moveWithCells="1">
                  <from>
                    <xdr:col>11</xdr:col>
                    <xdr:colOff>180975</xdr:colOff>
                    <xdr:row>37</xdr:row>
                    <xdr:rowOff>180975</xdr:rowOff>
                  </from>
                  <to>
                    <xdr:col>13</xdr:col>
                    <xdr:colOff>85725</xdr:colOff>
                    <xdr:row>38</xdr:row>
                    <xdr:rowOff>180975</xdr:rowOff>
                  </to>
                </anchor>
              </controlPr>
            </control>
          </mc:Choice>
        </mc:AlternateContent>
        <mc:AlternateContent xmlns:mc="http://schemas.openxmlformats.org/markup-compatibility/2006">
          <mc:Choice Requires="x14">
            <control shapeId="399385" r:id="rId26" name="Check Box 25">
              <controlPr defaultSize="0" autoFill="0" autoLine="0" autoPict="0">
                <anchor moveWithCells="1">
                  <from>
                    <xdr:col>16</xdr:col>
                    <xdr:colOff>180975</xdr:colOff>
                    <xdr:row>37</xdr:row>
                    <xdr:rowOff>180975</xdr:rowOff>
                  </from>
                  <to>
                    <xdr:col>18</xdr:col>
                    <xdr:colOff>85725</xdr:colOff>
                    <xdr:row>38</xdr:row>
                    <xdr:rowOff>180975</xdr:rowOff>
                  </to>
                </anchor>
              </controlPr>
            </control>
          </mc:Choice>
        </mc:AlternateContent>
        <mc:AlternateContent xmlns:mc="http://schemas.openxmlformats.org/markup-compatibility/2006">
          <mc:Choice Requires="x14">
            <control shapeId="399386" r:id="rId27" name="Check Box 26">
              <controlPr defaultSize="0" autoFill="0" autoLine="0" autoPict="0">
                <anchor moveWithCells="1">
                  <from>
                    <xdr:col>22</xdr:col>
                    <xdr:colOff>180975</xdr:colOff>
                    <xdr:row>27</xdr:row>
                    <xdr:rowOff>0</xdr:rowOff>
                  </from>
                  <to>
                    <xdr:col>24</xdr:col>
                    <xdr:colOff>85725</xdr:colOff>
                    <xdr:row>28</xdr:row>
                    <xdr:rowOff>9525</xdr:rowOff>
                  </to>
                </anchor>
              </controlPr>
            </control>
          </mc:Choice>
        </mc:AlternateContent>
        <mc:AlternateContent xmlns:mc="http://schemas.openxmlformats.org/markup-compatibility/2006">
          <mc:Choice Requires="x14">
            <control shapeId="399387" r:id="rId28" name="Check Box 27">
              <controlPr defaultSize="0" autoFill="0" autoLine="0" autoPict="0">
                <anchor moveWithCells="1">
                  <from>
                    <xdr:col>22</xdr:col>
                    <xdr:colOff>180975</xdr:colOff>
                    <xdr:row>27</xdr:row>
                    <xdr:rowOff>180975</xdr:rowOff>
                  </from>
                  <to>
                    <xdr:col>24</xdr:col>
                    <xdr:colOff>85725</xdr:colOff>
                    <xdr:row>29</xdr:row>
                    <xdr:rowOff>9525</xdr:rowOff>
                  </to>
                </anchor>
              </controlPr>
            </control>
          </mc:Choice>
        </mc:AlternateContent>
        <mc:AlternateContent xmlns:mc="http://schemas.openxmlformats.org/markup-compatibility/2006">
          <mc:Choice Requires="x14">
            <control shapeId="399388" r:id="rId29" name="Check Box 28">
              <controlPr defaultSize="0" autoFill="0" autoLine="0" autoPict="0">
                <anchor moveWithCells="1">
                  <from>
                    <xdr:col>22</xdr:col>
                    <xdr:colOff>180975</xdr:colOff>
                    <xdr:row>30</xdr:row>
                    <xdr:rowOff>0</xdr:rowOff>
                  </from>
                  <to>
                    <xdr:col>24</xdr:col>
                    <xdr:colOff>85725</xdr:colOff>
                    <xdr:row>31</xdr:row>
                    <xdr:rowOff>0</xdr:rowOff>
                  </to>
                </anchor>
              </controlPr>
            </control>
          </mc:Choice>
        </mc:AlternateContent>
        <mc:AlternateContent xmlns:mc="http://schemas.openxmlformats.org/markup-compatibility/2006">
          <mc:Choice Requires="x14">
            <control shapeId="399389" r:id="rId30" name="Check Box 29">
              <controlPr defaultSize="0" autoFill="0" autoLine="0" autoPict="0">
                <anchor moveWithCells="1">
                  <from>
                    <xdr:col>22</xdr:col>
                    <xdr:colOff>180975</xdr:colOff>
                    <xdr:row>30</xdr:row>
                    <xdr:rowOff>180975</xdr:rowOff>
                  </from>
                  <to>
                    <xdr:col>24</xdr:col>
                    <xdr:colOff>85725</xdr:colOff>
                    <xdr:row>32</xdr:row>
                    <xdr:rowOff>9525</xdr:rowOff>
                  </to>
                </anchor>
              </controlPr>
            </control>
          </mc:Choice>
        </mc:AlternateContent>
        <mc:AlternateContent xmlns:mc="http://schemas.openxmlformats.org/markup-compatibility/2006">
          <mc:Choice Requires="x14">
            <control shapeId="399390" r:id="rId31" name="Check Box 30">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399391" r:id="rId32" name="Check Box 31">
              <controlPr defaultSize="0" autoFill="0" autoLine="0" autoPict="0">
                <anchor moveWithCells="1">
                  <from>
                    <xdr:col>22</xdr:col>
                    <xdr:colOff>180975</xdr:colOff>
                    <xdr:row>33</xdr:row>
                    <xdr:rowOff>180975</xdr:rowOff>
                  </from>
                  <to>
                    <xdr:col>24</xdr:col>
                    <xdr:colOff>85725</xdr:colOff>
                    <xdr:row>35</xdr:row>
                    <xdr:rowOff>19050</xdr:rowOff>
                  </to>
                </anchor>
              </controlPr>
            </control>
          </mc:Choice>
        </mc:AlternateContent>
        <mc:AlternateContent xmlns:mc="http://schemas.openxmlformats.org/markup-compatibility/2006">
          <mc:Choice Requires="x14">
            <control shapeId="399392" r:id="rId33" name="Check Box 32">
              <controlPr defaultSize="0" autoFill="0" autoLine="0" autoPict="0">
                <anchor moveWithCells="1">
                  <from>
                    <xdr:col>22</xdr:col>
                    <xdr:colOff>180975</xdr:colOff>
                    <xdr:row>35</xdr:row>
                    <xdr:rowOff>0</xdr:rowOff>
                  </from>
                  <to>
                    <xdr:col>24</xdr:col>
                    <xdr:colOff>85725</xdr:colOff>
                    <xdr:row>36</xdr:row>
                    <xdr:rowOff>9525</xdr:rowOff>
                  </to>
                </anchor>
              </controlPr>
            </control>
          </mc:Choice>
        </mc:AlternateContent>
        <mc:AlternateContent xmlns:mc="http://schemas.openxmlformats.org/markup-compatibility/2006">
          <mc:Choice Requires="x14">
            <control shapeId="399393" r:id="rId34" name="Check Box 33">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399394" r:id="rId35" name="Check Box 34">
              <controlPr defaultSize="0" autoFill="0" autoLine="0" autoPict="0">
                <anchor moveWithCells="1">
                  <from>
                    <xdr:col>22</xdr:col>
                    <xdr:colOff>180975</xdr:colOff>
                    <xdr:row>37</xdr:row>
                    <xdr:rowOff>0</xdr:rowOff>
                  </from>
                  <to>
                    <xdr:col>24</xdr:col>
                    <xdr:colOff>85725</xdr:colOff>
                    <xdr:row>38</xdr:row>
                    <xdr:rowOff>9525</xdr:rowOff>
                  </to>
                </anchor>
              </controlPr>
            </control>
          </mc:Choice>
        </mc:AlternateContent>
        <mc:AlternateContent xmlns:mc="http://schemas.openxmlformats.org/markup-compatibility/2006">
          <mc:Choice Requires="x14">
            <control shapeId="399395" r:id="rId36" name="Check Box 35">
              <controlPr defaultSize="0" autoFill="0" autoLine="0" autoPict="0">
                <anchor moveWithCells="1">
                  <from>
                    <xdr:col>22</xdr:col>
                    <xdr:colOff>180975</xdr:colOff>
                    <xdr:row>37</xdr:row>
                    <xdr:rowOff>180975</xdr:rowOff>
                  </from>
                  <to>
                    <xdr:col>24</xdr:col>
                    <xdr:colOff>85725</xdr:colOff>
                    <xdr:row>38</xdr:row>
                    <xdr:rowOff>180975</xdr:rowOff>
                  </to>
                </anchor>
              </controlPr>
            </control>
          </mc:Choice>
        </mc:AlternateContent>
        <mc:AlternateContent xmlns:mc="http://schemas.openxmlformats.org/markup-compatibility/2006">
          <mc:Choice Requires="x14">
            <control shapeId="399396" r:id="rId37" name="Check Box 36">
              <controlPr defaultSize="0" autoFill="0" autoLine="0" autoPict="0">
                <anchor moveWithCells="1">
                  <from>
                    <xdr:col>11</xdr:col>
                    <xdr:colOff>0</xdr:colOff>
                    <xdr:row>39</xdr:row>
                    <xdr:rowOff>0</xdr:rowOff>
                  </from>
                  <to>
                    <xdr:col>12</xdr:col>
                    <xdr:colOff>104775</xdr:colOff>
                    <xdr:row>40</xdr:row>
                    <xdr:rowOff>0</xdr:rowOff>
                  </to>
                </anchor>
              </controlPr>
            </control>
          </mc:Choice>
        </mc:AlternateContent>
        <mc:AlternateContent xmlns:mc="http://schemas.openxmlformats.org/markup-compatibility/2006">
          <mc:Choice Requires="x14">
            <control shapeId="399397" r:id="rId38" name="Check Box 37">
              <controlPr defaultSize="0" autoFill="0" autoLine="0" autoPict="0">
                <anchor moveWithCells="1">
                  <from>
                    <xdr:col>11</xdr:col>
                    <xdr:colOff>0</xdr:colOff>
                    <xdr:row>40</xdr:row>
                    <xdr:rowOff>0</xdr:rowOff>
                  </from>
                  <to>
                    <xdr:col>12</xdr:col>
                    <xdr:colOff>104775</xdr:colOff>
                    <xdr:row>41</xdr:row>
                    <xdr:rowOff>0</xdr:rowOff>
                  </to>
                </anchor>
              </controlPr>
            </control>
          </mc:Choice>
        </mc:AlternateContent>
        <mc:AlternateContent xmlns:mc="http://schemas.openxmlformats.org/markup-compatibility/2006">
          <mc:Choice Requires="x14">
            <control shapeId="399398" r:id="rId39" name="Check Box 38">
              <controlPr defaultSize="0" autoFill="0" autoLine="0" autoPict="0">
                <anchor moveWithCells="1">
                  <from>
                    <xdr:col>0</xdr:col>
                    <xdr:colOff>0</xdr:colOff>
                    <xdr:row>43</xdr:row>
                    <xdr:rowOff>0</xdr:rowOff>
                  </from>
                  <to>
                    <xdr:col>1</xdr:col>
                    <xdr:colOff>104775</xdr:colOff>
                    <xdr:row>44</xdr:row>
                    <xdr:rowOff>28575</xdr:rowOff>
                  </to>
                </anchor>
              </controlPr>
            </control>
          </mc:Choice>
        </mc:AlternateContent>
        <mc:AlternateContent xmlns:mc="http://schemas.openxmlformats.org/markup-compatibility/2006">
          <mc:Choice Requires="x14">
            <control shapeId="399399" r:id="rId40" name="Check Box 39">
              <controlPr defaultSize="0" autoFill="0" autoLine="0" autoPict="0">
                <anchor moveWithCells="1">
                  <from>
                    <xdr:col>11</xdr:col>
                    <xdr:colOff>180975</xdr:colOff>
                    <xdr:row>42</xdr:row>
                    <xdr:rowOff>180975</xdr:rowOff>
                  </from>
                  <to>
                    <xdr:col>13</xdr:col>
                    <xdr:colOff>85725</xdr:colOff>
                    <xdr:row>44</xdr:row>
                    <xdr:rowOff>9525</xdr:rowOff>
                  </to>
                </anchor>
              </controlPr>
            </control>
          </mc:Choice>
        </mc:AlternateContent>
        <mc:AlternateContent xmlns:mc="http://schemas.openxmlformats.org/markup-compatibility/2006">
          <mc:Choice Requires="x14">
            <control shapeId="399400" r:id="rId41" name="Check Box 40">
              <controlPr defaultSize="0" autoFill="0" autoLine="0" autoPict="0">
                <anchor moveWithCells="1">
                  <from>
                    <xdr:col>16</xdr:col>
                    <xdr:colOff>190500</xdr:colOff>
                    <xdr:row>43</xdr:row>
                    <xdr:rowOff>0</xdr:rowOff>
                  </from>
                  <to>
                    <xdr:col>18</xdr:col>
                    <xdr:colOff>95250</xdr:colOff>
                    <xdr:row>44</xdr:row>
                    <xdr:rowOff>9525</xdr:rowOff>
                  </to>
                </anchor>
              </controlPr>
            </control>
          </mc:Choice>
        </mc:AlternateContent>
        <mc:AlternateContent xmlns:mc="http://schemas.openxmlformats.org/markup-compatibility/2006">
          <mc:Choice Requires="x14">
            <control shapeId="399401" r:id="rId42" name="Check Box 41">
              <controlPr defaultSize="0" autoFill="0" autoLine="0" autoPict="0">
                <anchor moveWithCells="1">
                  <from>
                    <xdr:col>15</xdr:col>
                    <xdr:colOff>190500</xdr:colOff>
                    <xdr:row>7</xdr:row>
                    <xdr:rowOff>0</xdr:rowOff>
                  </from>
                  <to>
                    <xdr:col>17</xdr:col>
                    <xdr:colOff>95250</xdr:colOff>
                    <xdr:row>8</xdr:row>
                    <xdr:rowOff>19050</xdr:rowOff>
                  </to>
                </anchor>
              </controlPr>
            </control>
          </mc:Choice>
        </mc:AlternateContent>
        <mc:AlternateContent xmlns:mc="http://schemas.openxmlformats.org/markup-compatibility/2006">
          <mc:Choice Requires="x14">
            <control shapeId="399402" r:id="rId43" name="Check Box 42">
              <controlPr defaultSize="0" autoFill="0" autoLine="0" autoPict="0">
                <anchor moveWithCells="1">
                  <from>
                    <xdr:col>19</xdr:col>
                    <xdr:colOff>190500</xdr:colOff>
                    <xdr:row>7</xdr:row>
                    <xdr:rowOff>180975</xdr:rowOff>
                  </from>
                  <to>
                    <xdr:col>21</xdr:col>
                    <xdr:colOff>95250</xdr:colOff>
                    <xdr:row>9</xdr:row>
                    <xdr:rowOff>0</xdr:rowOff>
                  </to>
                </anchor>
              </controlPr>
            </control>
          </mc:Choice>
        </mc:AlternateContent>
        <mc:AlternateContent xmlns:mc="http://schemas.openxmlformats.org/markup-compatibility/2006">
          <mc:Choice Requires="x14">
            <control shapeId="399403" r:id="rId44" name="Check Box 43">
              <controlPr defaultSize="0" autoFill="0" autoLine="0" autoPict="0">
                <anchor moveWithCells="1">
                  <from>
                    <xdr:col>15</xdr:col>
                    <xdr:colOff>190500</xdr:colOff>
                    <xdr:row>7</xdr:row>
                    <xdr:rowOff>180975</xdr:rowOff>
                  </from>
                  <to>
                    <xdr:col>17</xdr:col>
                    <xdr:colOff>95250</xdr:colOff>
                    <xdr:row>9</xdr:row>
                    <xdr:rowOff>0</xdr:rowOff>
                  </to>
                </anchor>
              </controlPr>
            </control>
          </mc:Choice>
        </mc:AlternateContent>
        <mc:AlternateContent xmlns:mc="http://schemas.openxmlformats.org/markup-compatibility/2006">
          <mc:Choice Requires="x14">
            <control shapeId="399404" r:id="rId45" name="Check Box 44">
              <controlPr defaultSize="0" autoFill="0" autoLine="0" autoPict="0">
                <anchor moveWithCells="1">
                  <from>
                    <xdr:col>19</xdr:col>
                    <xdr:colOff>190500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399405" r:id="rId46" name="Check Box 45">
              <controlPr defaultSize="0" autoFill="0" autoLine="0" autoPict="0">
                <anchor moveWithCells="1">
                  <from>
                    <xdr:col>25</xdr:col>
                    <xdr:colOff>190500</xdr:colOff>
                    <xdr:row>6</xdr:row>
                    <xdr:rowOff>180975</xdr:rowOff>
                  </from>
                  <to>
                    <xdr:col>27</xdr:col>
                    <xdr:colOff>95250</xdr:colOff>
                    <xdr:row>7</xdr:row>
                    <xdr:rowOff>180975</xdr:rowOff>
                  </to>
                </anchor>
              </controlPr>
            </control>
          </mc:Choice>
        </mc:AlternateContent>
        <mc:AlternateContent xmlns:mc="http://schemas.openxmlformats.org/markup-compatibility/2006">
          <mc:Choice Requires="x14">
            <control shapeId="399406" r:id="rId47" name="Check Box 46">
              <controlPr defaultSize="0" autoFill="0" autoLine="0" autoPict="0">
                <anchor moveWithCells="1">
                  <from>
                    <xdr:col>14</xdr:col>
                    <xdr:colOff>0</xdr:colOff>
                    <xdr:row>12</xdr:row>
                    <xdr:rowOff>0</xdr:rowOff>
                  </from>
                  <to>
                    <xdr:col>15</xdr:col>
                    <xdr:colOff>104775</xdr:colOff>
                    <xdr:row>12</xdr:row>
                    <xdr:rowOff>180975</xdr:rowOff>
                  </to>
                </anchor>
              </controlPr>
            </control>
          </mc:Choice>
        </mc:AlternateContent>
        <mc:AlternateContent xmlns:mc="http://schemas.openxmlformats.org/markup-compatibility/2006">
          <mc:Choice Requires="x14">
            <control shapeId="399407" r:id="rId48" name="Check Box 47">
              <controlPr defaultSize="0" autoFill="0" autoLine="0" autoPict="0">
                <anchor moveWithCells="1">
                  <from>
                    <xdr:col>17</xdr:col>
                    <xdr:colOff>190500</xdr:colOff>
                    <xdr:row>12</xdr:row>
                    <xdr:rowOff>0</xdr:rowOff>
                  </from>
                  <to>
                    <xdr:col>19</xdr:col>
                    <xdr:colOff>95250</xdr:colOff>
                    <xdr:row>13</xdr:row>
                    <xdr:rowOff>0</xdr:rowOff>
                  </to>
                </anchor>
              </controlPr>
            </control>
          </mc:Choice>
        </mc:AlternateContent>
        <mc:AlternateContent xmlns:mc="http://schemas.openxmlformats.org/markup-compatibility/2006">
          <mc:Choice Requires="x14">
            <control shapeId="399408" r:id="rId49" name="Check Box 48">
              <controlPr defaultSize="0" autoFill="0" autoLine="0" autoPict="0">
                <anchor moveWithCells="1">
                  <from>
                    <xdr:col>24</xdr:col>
                    <xdr:colOff>190500</xdr:colOff>
                    <xdr:row>47</xdr:row>
                    <xdr:rowOff>0</xdr:rowOff>
                  </from>
                  <to>
                    <xdr:col>26</xdr:col>
                    <xdr:colOff>95250</xdr:colOff>
                    <xdr:row>48</xdr:row>
                    <xdr:rowOff>9525</xdr:rowOff>
                  </to>
                </anchor>
              </controlPr>
            </control>
          </mc:Choice>
        </mc:AlternateContent>
        <mc:AlternateContent xmlns:mc="http://schemas.openxmlformats.org/markup-compatibility/2006">
          <mc:Choice Requires="x14">
            <control shapeId="399409" r:id="rId50" name="Check Box 49">
              <controlPr defaultSize="0" autoFill="0" autoLine="0" autoPict="0">
                <anchor moveWithCells="1">
                  <from>
                    <xdr:col>26</xdr:col>
                    <xdr:colOff>190500</xdr:colOff>
                    <xdr:row>47</xdr:row>
                    <xdr:rowOff>0</xdr:rowOff>
                  </from>
                  <to>
                    <xdr:col>28</xdr:col>
                    <xdr:colOff>95250</xdr:colOff>
                    <xdr:row>48</xdr:row>
                    <xdr:rowOff>9525</xdr:rowOff>
                  </to>
                </anchor>
              </controlPr>
            </control>
          </mc:Choice>
        </mc:AlternateContent>
        <mc:AlternateContent xmlns:mc="http://schemas.openxmlformats.org/markup-compatibility/2006">
          <mc:Choice Requires="x14">
            <control shapeId="399410" r:id="rId51" name="Check Box 50">
              <controlPr defaultSize="0" autoFill="0" autoLine="0" autoPict="0">
                <anchor moveWithCells="1">
                  <from>
                    <xdr:col>29</xdr:col>
                    <xdr:colOff>0</xdr:colOff>
                    <xdr:row>47</xdr:row>
                    <xdr:rowOff>0</xdr:rowOff>
                  </from>
                  <to>
                    <xdr:col>30</xdr:col>
                    <xdr:colOff>104775</xdr:colOff>
                    <xdr:row>48</xdr:row>
                    <xdr:rowOff>9525</xdr:rowOff>
                  </to>
                </anchor>
              </controlPr>
            </control>
          </mc:Choice>
        </mc:AlternateContent>
        <mc:AlternateContent xmlns:mc="http://schemas.openxmlformats.org/markup-compatibility/2006">
          <mc:Choice Requires="x14">
            <control shapeId="399411" r:id="rId52" name="Check Box 51">
              <controlPr defaultSize="0" autoFill="0" autoLine="0" autoPict="0">
                <anchor moveWithCells="1">
                  <from>
                    <xdr:col>31</xdr:col>
                    <xdr:colOff>9525</xdr:colOff>
                    <xdr:row>47</xdr:row>
                    <xdr:rowOff>0</xdr:rowOff>
                  </from>
                  <to>
                    <xdr:col>32</xdr:col>
                    <xdr:colOff>114300</xdr:colOff>
                    <xdr:row>48</xdr:row>
                    <xdr:rowOff>9525</xdr:rowOff>
                  </to>
                </anchor>
              </controlPr>
            </control>
          </mc:Choice>
        </mc:AlternateContent>
        <mc:AlternateContent xmlns:mc="http://schemas.openxmlformats.org/markup-compatibility/2006">
          <mc:Choice Requires="x14">
            <control shapeId="399412" r:id="rId53" name="Check Box 52">
              <controlPr defaultSize="0" autoFill="0" autoLine="0" autoPict="0">
                <anchor moveWithCells="1">
                  <from>
                    <xdr:col>24</xdr:col>
                    <xdr:colOff>190500</xdr:colOff>
                    <xdr:row>48</xdr:row>
                    <xdr:rowOff>0</xdr:rowOff>
                  </from>
                  <to>
                    <xdr:col>26</xdr:col>
                    <xdr:colOff>95250</xdr:colOff>
                    <xdr:row>48</xdr:row>
                    <xdr:rowOff>180975</xdr:rowOff>
                  </to>
                </anchor>
              </controlPr>
            </control>
          </mc:Choice>
        </mc:AlternateContent>
        <mc:AlternateContent xmlns:mc="http://schemas.openxmlformats.org/markup-compatibility/2006">
          <mc:Choice Requires="x14">
            <control shapeId="399423" r:id="rId54" name="Check Box 63">
              <controlPr defaultSize="0" autoFill="0" autoLine="0" autoPict="0">
                <anchor moveWithCells="1">
                  <from>
                    <xdr:col>11</xdr:col>
                    <xdr:colOff>9525</xdr:colOff>
                    <xdr:row>47</xdr:row>
                    <xdr:rowOff>9525</xdr:rowOff>
                  </from>
                  <to>
                    <xdr:col>12</xdr:col>
                    <xdr:colOff>114300</xdr:colOff>
                    <xdr:row>48</xdr:row>
                    <xdr:rowOff>19050</xdr:rowOff>
                  </to>
                </anchor>
              </controlPr>
            </control>
          </mc:Choice>
        </mc:AlternateContent>
        <mc:AlternateContent xmlns:mc="http://schemas.openxmlformats.org/markup-compatibility/2006">
          <mc:Choice Requires="x14">
            <control shapeId="399424" r:id="rId55" name="Check Box 64">
              <controlPr defaultSize="0" autoFill="0" autoLine="0" autoPict="0">
                <anchor moveWithCells="1">
                  <from>
                    <xdr:col>11</xdr:col>
                    <xdr:colOff>9525</xdr:colOff>
                    <xdr:row>49</xdr:row>
                    <xdr:rowOff>9525</xdr:rowOff>
                  </from>
                  <to>
                    <xdr:col>12</xdr:col>
                    <xdr:colOff>114300</xdr:colOff>
                    <xdr:row>50</xdr:row>
                    <xdr:rowOff>9525</xdr:rowOff>
                  </to>
                </anchor>
              </controlPr>
            </control>
          </mc:Choice>
        </mc:AlternateContent>
        <mc:AlternateContent xmlns:mc="http://schemas.openxmlformats.org/markup-compatibility/2006">
          <mc:Choice Requires="x14">
            <control shapeId="399425" r:id="rId56" name="Check Box 65">
              <controlPr defaultSize="0" autoFill="0" autoLine="0" autoPict="0">
                <anchor moveWithCells="1">
                  <from>
                    <xdr:col>11</xdr:col>
                    <xdr:colOff>9525</xdr:colOff>
                    <xdr:row>51</xdr:row>
                    <xdr:rowOff>19050</xdr:rowOff>
                  </from>
                  <to>
                    <xdr:col>12</xdr:col>
                    <xdr:colOff>114300</xdr:colOff>
                    <xdr:row>52</xdr:row>
                    <xdr:rowOff>9525</xdr:rowOff>
                  </to>
                </anchor>
              </controlPr>
            </control>
          </mc:Choice>
        </mc:AlternateContent>
        <mc:AlternateContent xmlns:mc="http://schemas.openxmlformats.org/markup-compatibility/2006">
          <mc:Choice Requires="x14">
            <control shapeId="399427" r:id="rId57" name="Check Box 67">
              <controlPr defaultSize="0" autoFill="0" autoLine="0" autoPict="0">
                <anchor moveWithCells="1">
                  <from>
                    <xdr:col>14</xdr:col>
                    <xdr:colOff>0</xdr:colOff>
                    <xdr:row>2</xdr:row>
                    <xdr:rowOff>247650</xdr:rowOff>
                  </from>
                  <to>
                    <xdr:col>15</xdr:col>
                    <xdr:colOff>104775</xdr:colOff>
                    <xdr:row>4</xdr:row>
                    <xdr:rowOff>9525</xdr:rowOff>
                  </to>
                </anchor>
              </controlPr>
            </control>
          </mc:Choice>
        </mc:AlternateContent>
        <mc:AlternateContent xmlns:mc="http://schemas.openxmlformats.org/markup-compatibility/2006">
          <mc:Choice Requires="x14">
            <control shapeId="399428" r:id="rId58" name="Check Box 68">
              <controlPr defaultSize="0" autoFill="0" autoLine="0" autoPict="0">
                <anchor moveWithCells="1">
                  <from>
                    <xdr:col>24</xdr:col>
                    <xdr:colOff>190500</xdr:colOff>
                    <xdr:row>49</xdr:row>
                    <xdr:rowOff>0</xdr:rowOff>
                  </from>
                  <to>
                    <xdr:col>26</xdr:col>
                    <xdr:colOff>95250</xdr:colOff>
                    <xdr:row>50</xdr:row>
                    <xdr:rowOff>9525</xdr:rowOff>
                  </to>
                </anchor>
              </controlPr>
            </control>
          </mc:Choice>
        </mc:AlternateContent>
        <mc:AlternateContent xmlns:mc="http://schemas.openxmlformats.org/markup-compatibility/2006">
          <mc:Choice Requires="x14">
            <control shapeId="399429" r:id="rId59" name="Check Box 69">
              <controlPr defaultSize="0" autoFill="0" autoLine="0" autoPict="0">
                <anchor moveWithCells="1">
                  <from>
                    <xdr:col>26</xdr:col>
                    <xdr:colOff>190500</xdr:colOff>
                    <xdr:row>49</xdr:row>
                    <xdr:rowOff>0</xdr:rowOff>
                  </from>
                  <to>
                    <xdr:col>28</xdr:col>
                    <xdr:colOff>95250</xdr:colOff>
                    <xdr:row>50</xdr:row>
                    <xdr:rowOff>9525</xdr:rowOff>
                  </to>
                </anchor>
              </controlPr>
            </control>
          </mc:Choice>
        </mc:AlternateContent>
        <mc:AlternateContent xmlns:mc="http://schemas.openxmlformats.org/markup-compatibility/2006">
          <mc:Choice Requires="x14">
            <control shapeId="399430" r:id="rId60" name="Check Box 70">
              <controlPr defaultSize="0" autoFill="0" autoLine="0" autoPict="0">
                <anchor moveWithCells="1">
                  <from>
                    <xdr:col>29</xdr:col>
                    <xdr:colOff>0</xdr:colOff>
                    <xdr:row>49</xdr:row>
                    <xdr:rowOff>0</xdr:rowOff>
                  </from>
                  <to>
                    <xdr:col>30</xdr:col>
                    <xdr:colOff>104775</xdr:colOff>
                    <xdr:row>50</xdr:row>
                    <xdr:rowOff>9525</xdr:rowOff>
                  </to>
                </anchor>
              </controlPr>
            </control>
          </mc:Choice>
        </mc:AlternateContent>
        <mc:AlternateContent xmlns:mc="http://schemas.openxmlformats.org/markup-compatibility/2006">
          <mc:Choice Requires="x14">
            <control shapeId="399431" r:id="rId61" name="Check Box 71">
              <controlPr defaultSize="0" autoFill="0" autoLine="0" autoPict="0">
                <anchor moveWithCells="1">
                  <from>
                    <xdr:col>31</xdr:col>
                    <xdr:colOff>9525</xdr:colOff>
                    <xdr:row>49</xdr:row>
                    <xdr:rowOff>0</xdr:rowOff>
                  </from>
                  <to>
                    <xdr:col>32</xdr:col>
                    <xdr:colOff>114300</xdr:colOff>
                    <xdr:row>50</xdr:row>
                    <xdr:rowOff>9525</xdr:rowOff>
                  </to>
                </anchor>
              </controlPr>
            </control>
          </mc:Choice>
        </mc:AlternateContent>
        <mc:AlternateContent xmlns:mc="http://schemas.openxmlformats.org/markup-compatibility/2006">
          <mc:Choice Requires="x14">
            <control shapeId="399432" r:id="rId62" name="Check Box 72">
              <controlPr defaultSize="0" autoFill="0" autoLine="0" autoPict="0">
                <anchor moveWithCells="1">
                  <from>
                    <xdr:col>24</xdr:col>
                    <xdr:colOff>190500</xdr:colOff>
                    <xdr:row>50</xdr:row>
                    <xdr:rowOff>0</xdr:rowOff>
                  </from>
                  <to>
                    <xdr:col>26</xdr:col>
                    <xdr:colOff>95250</xdr:colOff>
                    <xdr:row>50</xdr:row>
                    <xdr:rowOff>180975</xdr:rowOff>
                  </to>
                </anchor>
              </controlPr>
            </control>
          </mc:Choice>
        </mc:AlternateContent>
        <mc:AlternateContent xmlns:mc="http://schemas.openxmlformats.org/markup-compatibility/2006">
          <mc:Choice Requires="x14">
            <control shapeId="399433" r:id="rId63" name="Check Box 73">
              <controlPr defaultSize="0" autoFill="0" autoLine="0" autoPict="0">
                <anchor moveWithCells="1">
                  <from>
                    <xdr:col>24</xdr:col>
                    <xdr:colOff>190500</xdr:colOff>
                    <xdr:row>51</xdr:row>
                    <xdr:rowOff>0</xdr:rowOff>
                  </from>
                  <to>
                    <xdr:col>26</xdr:col>
                    <xdr:colOff>95250</xdr:colOff>
                    <xdr:row>52</xdr:row>
                    <xdr:rowOff>9525</xdr:rowOff>
                  </to>
                </anchor>
              </controlPr>
            </control>
          </mc:Choice>
        </mc:AlternateContent>
        <mc:AlternateContent xmlns:mc="http://schemas.openxmlformats.org/markup-compatibility/2006">
          <mc:Choice Requires="x14">
            <control shapeId="399434" r:id="rId64" name="Check Box 74">
              <controlPr defaultSize="0" autoFill="0" autoLine="0" autoPict="0">
                <anchor moveWithCells="1">
                  <from>
                    <xdr:col>26</xdr:col>
                    <xdr:colOff>190500</xdr:colOff>
                    <xdr:row>51</xdr:row>
                    <xdr:rowOff>0</xdr:rowOff>
                  </from>
                  <to>
                    <xdr:col>28</xdr:col>
                    <xdr:colOff>95250</xdr:colOff>
                    <xdr:row>52</xdr:row>
                    <xdr:rowOff>9525</xdr:rowOff>
                  </to>
                </anchor>
              </controlPr>
            </control>
          </mc:Choice>
        </mc:AlternateContent>
        <mc:AlternateContent xmlns:mc="http://schemas.openxmlformats.org/markup-compatibility/2006">
          <mc:Choice Requires="x14">
            <control shapeId="399435" r:id="rId65" name="Check Box 75">
              <controlPr defaultSize="0" autoFill="0" autoLine="0" autoPict="0">
                <anchor moveWithCells="1">
                  <from>
                    <xdr:col>29</xdr:col>
                    <xdr:colOff>0</xdr:colOff>
                    <xdr:row>51</xdr:row>
                    <xdr:rowOff>0</xdr:rowOff>
                  </from>
                  <to>
                    <xdr:col>30</xdr:col>
                    <xdr:colOff>104775</xdr:colOff>
                    <xdr:row>52</xdr:row>
                    <xdr:rowOff>9525</xdr:rowOff>
                  </to>
                </anchor>
              </controlPr>
            </control>
          </mc:Choice>
        </mc:AlternateContent>
        <mc:AlternateContent xmlns:mc="http://schemas.openxmlformats.org/markup-compatibility/2006">
          <mc:Choice Requires="x14">
            <control shapeId="399436" r:id="rId66" name="Check Box 76">
              <controlPr defaultSize="0" autoFill="0" autoLine="0" autoPict="0">
                <anchor moveWithCells="1">
                  <from>
                    <xdr:col>31</xdr:col>
                    <xdr:colOff>9525</xdr:colOff>
                    <xdr:row>51</xdr:row>
                    <xdr:rowOff>0</xdr:rowOff>
                  </from>
                  <to>
                    <xdr:col>32</xdr:col>
                    <xdr:colOff>114300</xdr:colOff>
                    <xdr:row>52</xdr:row>
                    <xdr:rowOff>9525</xdr:rowOff>
                  </to>
                </anchor>
              </controlPr>
            </control>
          </mc:Choice>
        </mc:AlternateContent>
        <mc:AlternateContent xmlns:mc="http://schemas.openxmlformats.org/markup-compatibility/2006">
          <mc:Choice Requires="x14">
            <control shapeId="399437" r:id="rId67" name="Check Box 77">
              <controlPr defaultSize="0" autoFill="0" autoLine="0" autoPict="0">
                <anchor moveWithCells="1">
                  <from>
                    <xdr:col>24</xdr:col>
                    <xdr:colOff>190500</xdr:colOff>
                    <xdr:row>52</xdr:row>
                    <xdr:rowOff>0</xdr:rowOff>
                  </from>
                  <to>
                    <xdr:col>26</xdr:col>
                    <xdr:colOff>95250</xdr:colOff>
                    <xdr:row>52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A00-000001000000}">
          <xm:sqref>AE5:AG5 KA5:KC5 TW5:TY5 ADS5:ADU5 ANO5:ANQ5 AXK5:AXM5 BHG5:BHI5 BRC5:BRE5 CAY5:CBA5 CKU5:CKW5 CUQ5:CUS5 DEM5:DEO5 DOI5:DOK5 DYE5:DYG5 EIA5:EIC5 ERW5:ERY5 FBS5:FBU5 FLO5:FLQ5 FVK5:FVM5 GFG5:GFI5 GPC5:GPE5 GYY5:GZA5 HIU5:HIW5 HSQ5:HSS5 ICM5:ICO5 IMI5:IMK5 IWE5:IWG5 JGA5:JGC5 JPW5:JPY5 JZS5:JZU5 KJO5:KJQ5 KTK5:KTM5 LDG5:LDI5 LNC5:LNE5 LWY5:LXA5 MGU5:MGW5 MQQ5:MQS5 NAM5:NAO5 NKI5:NKK5 NUE5:NUG5 OEA5:OEC5 ONW5:ONY5 OXS5:OXU5 PHO5:PHQ5 PRK5:PRM5 QBG5:QBI5 QLC5:QLE5 QUY5:QVA5 REU5:REW5 ROQ5:ROS5 RYM5:RYO5 SII5:SIK5 SSE5:SSG5 TCA5:TCC5 TLW5:TLY5 TVS5:TVU5 UFO5:UFQ5 UPK5:UPM5 UZG5:UZI5 VJC5:VJE5 VSY5:VTA5 WCU5:WCW5 WMQ5:WMS5 WWM5:WWO5 AE65541:AG65541 KA65541:KC65541 TW65541:TY65541 ADS65541:ADU65541 ANO65541:ANQ65541 AXK65541:AXM65541 BHG65541:BHI65541 BRC65541:BRE65541 CAY65541:CBA65541 CKU65541:CKW65541 CUQ65541:CUS65541 DEM65541:DEO65541 DOI65541:DOK65541 DYE65541:DYG65541 EIA65541:EIC65541 ERW65541:ERY65541 FBS65541:FBU65541 FLO65541:FLQ65541 FVK65541:FVM65541 GFG65541:GFI65541 GPC65541:GPE65541 GYY65541:GZA65541 HIU65541:HIW65541 HSQ65541:HSS65541 ICM65541:ICO65541 IMI65541:IMK65541 IWE65541:IWG65541 JGA65541:JGC65541 JPW65541:JPY65541 JZS65541:JZU65541 KJO65541:KJQ65541 KTK65541:KTM65541 LDG65541:LDI65541 LNC65541:LNE65541 LWY65541:LXA65541 MGU65541:MGW65541 MQQ65541:MQS65541 NAM65541:NAO65541 NKI65541:NKK65541 NUE65541:NUG65541 OEA65541:OEC65541 ONW65541:ONY65541 OXS65541:OXU65541 PHO65541:PHQ65541 PRK65541:PRM65541 QBG65541:QBI65541 QLC65541:QLE65541 QUY65541:QVA65541 REU65541:REW65541 ROQ65541:ROS65541 RYM65541:RYO65541 SII65541:SIK65541 SSE65541:SSG65541 TCA65541:TCC65541 TLW65541:TLY65541 TVS65541:TVU65541 UFO65541:UFQ65541 UPK65541:UPM65541 UZG65541:UZI65541 VJC65541:VJE65541 VSY65541:VTA65541 WCU65541:WCW65541 WMQ65541:WMS65541 WWM65541:WWO65541 AE131077:AG131077 KA131077:KC131077 TW131077:TY131077 ADS131077:ADU131077 ANO131077:ANQ131077 AXK131077:AXM131077 BHG131077:BHI131077 BRC131077:BRE131077 CAY131077:CBA131077 CKU131077:CKW131077 CUQ131077:CUS131077 DEM131077:DEO131077 DOI131077:DOK131077 DYE131077:DYG131077 EIA131077:EIC131077 ERW131077:ERY131077 FBS131077:FBU131077 FLO131077:FLQ131077 FVK131077:FVM131077 GFG131077:GFI131077 GPC131077:GPE131077 GYY131077:GZA131077 HIU131077:HIW131077 HSQ131077:HSS131077 ICM131077:ICO131077 IMI131077:IMK131077 IWE131077:IWG131077 JGA131077:JGC131077 JPW131077:JPY131077 JZS131077:JZU131077 KJO131077:KJQ131077 KTK131077:KTM131077 LDG131077:LDI131077 LNC131077:LNE131077 LWY131077:LXA131077 MGU131077:MGW131077 MQQ131077:MQS131077 NAM131077:NAO131077 NKI131077:NKK131077 NUE131077:NUG131077 OEA131077:OEC131077 ONW131077:ONY131077 OXS131077:OXU131077 PHO131077:PHQ131077 PRK131077:PRM131077 QBG131077:QBI131077 QLC131077:QLE131077 QUY131077:QVA131077 REU131077:REW131077 ROQ131077:ROS131077 RYM131077:RYO131077 SII131077:SIK131077 SSE131077:SSG131077 TCA131077:TCC131077 TLW131077:TLY131077 TVS131077:TVU131077 UFO131077:UFQ131077 UPK131077:UPM131077 UZG131077:UZI131077 VJC131077:VJE131077 VSY131077:VTA131077 WCU131077:WCW131077 WMQ131077:WMS131077 WWM131077:WWO131077 AE196613:AG196613 KA196613:KC196613 TW196613:TY196613 ADS196613:ADU196613 ANO196613:ANQ196613 AXK196613:AXM196613 BHG196613:BHI196613 BRC196613:BRE196613 CAY196613:CBA196613 CKU196613:CKW196613 CUQ196613:CUS196613 DEM196613:DEO196613 DOI196613:DOK196613 DYE196613:DYG196613 EIA196613:EIC196613 ERW196613:ERY196613 FBS196613:FBU196613 FLO196613:FLQ196613 FVK196613:FVM196613 GFG196613:GFI196613 GPC196613:GPE196613 GYY196613:GZA196613 HIU196613:HIW196613 HSQ196613:HSS196613 ICM196613:ICO196613 IMI196613:IMK196613 IWE196613:IWG196613 JGA196613:JGC196613 JPW196613:JPY196613 JZS196613:JZU196613 KJO196613:KJQ196613 KTK196613:KTM196613 LDG196613:LDI196613 LNC196613:LNE196613 LWY196613:LXA196613 MGU196613:MGW196613 MQQ196613:MQS196613 NAM196613:NAO196613 NKI196613:NKK196613 NUE196613:NUG196613 OEA196613:OEC196613 ONW196613:ONY196613 OXS196613:OXU196613 PHO196613:PHQ196613 PRK196613:PRM196613 QBG196613:QBI196613 QLC196613:QLE196613 QUY196613:QVA196613 REU196613:REW196613 ROQ196613:ROS196613 RYM196613:RYO196613 SII196613:SIK196613 SSE196613:SSG196613 TCA196613:TCC196613 TLW196613:TLY196613 TVS196613:TVU196613 UFO196613:UFQ196613 UPK196613:UPM196613 UZG196613:UZI196613 VJC196613:VJE196613 VSY196613:VTA196613 WCU196613:WCW196613 WMQ196613:WMS196613 WWM196613:WWO196613 AE262149:AG262149 KA262149:KC262149 TW262149:TY262149 ADS262149:ADU262149 ANO262149:ANQ262149 AXK262149:AXM262149 BHG262149:BHI262149 BRC262149:BRE262149 CAY262149:CBA262149 CKU262149:CKW262149 CUQ262149:CUS262149 DEM262149:DEO262149 DOI262149:DOK262149 DYE262149:DYG262149 EIA262149:EIC262149 ERW262149:ERY262149 FBS262149:FBU262149 FLO262149:FLQ262149 FVK262149:FVM262149 GFG262149:GFI262149 GPC262149:GPE262149 GYY262149:GZA262149 HIU262149:HIW262149 HSQ262149:HSS262149 ICM262149:ICO262149 IMI262149:IMK262149 IWE262149:IWG262149 JGA262149:JGC262149 JPW262149:JPY262149 JZS262149:JZU262149 KJO262149:KJQ262149 KTK262149:KTM262149 LDG262149:LDI262149 LNC262149:LNE262149 LWY262149:LXA262149 MGU262149:MGW262149 MQQ262149:MQS262149 NAM262149:NAO262149 NKI262149:NKK262149 NUE262149:NUG262149 OEA262149:OEC262149 ONW262149:ONY262149 OXS262149:OXU262149 PHO262149:PHQ262149 PRK262149:PRM262149 QBG262149:QBI262149 QLC262149:QLE262149 QUY262149:QVA262149 REU262149:REW262149 ROQ262149:ROS262149 RYM262149:RYO262149 SII262149:SIK262149 SSE262149:SSG262149 TCA262149:TCC262149 TLW262149:TLY262149 TVS262149:TVU262149 UFO262149:UFQ262149 UPK262149:UPM262149 UZG262149:UZI262149 VJC262149:VJE262149 VSY262149:VTA262149 WCU262149:WCW262149 WMQ262149:WMS262149 WWM262149:WWO262149 AE327685:AG327685 KA327685:KC327685 TW327685:TY327685 ADS327685:ADU327685 ANO327685:ANQ327685 AXK327685:AXM327685 BHG327685:BHI327685 BRC327685:BRE327685 CAY327685:CBA327685 CKU327685:CKW327685 CUQ327685:CUS327685 DEM327685:DEO327685 DOI327685:DOK327685 DYE327685:DYG327685 EIA327685:EIC327685 ERW327685:ERY327685 FBS327685:FBU327685 FLO327685:FLQ327685 FVK327685:FVM327685 GFG327685:GFI327685 GPC327685:GPE327685 GYY327685:GZA327685 HIU327685:HIW327685 HSQ327685:HSS327685 ICM327685:ICO327685 IMI327685:IMK327685 IWE327685:IWG327685 JGA327685:JGC327685 JPW327685:JPY327685 JZS327685:JZU327685 KJO327685:KJQ327685 KTK327685:KTM327685 LDG327685:LDI327685 LNC327685:LNE327685 LWY327685:LXA327685 MGU327685:MGW327685 MQQ327685:MQS327685 NAM327685:NAO327685 NKI327685:NKK327685 NUE327685:NUG327685 OEA327685:OEC327685 ONW327685:ONY327685 OXS327685:OXU327685 PHO327685:PHQ327685 PRK327685:PRM327685 QBG327685:QBI327685 QLC327685:QLE327685 QUY327685:QVA327685 REU327685:REW327685 ROQ327685:ROS327685 RYM327685:RYO327685 SII327685:SIK327685 SSE327685:SSG327685 TCA327685:TCC327685 TLW327685:TLY327685 TVS327685:TVU327685 UFO327685:UFQ327685 UPK327685:UPM327685 UZG327685:UZI327685 VJC327685:VJE327685 VSY327685:VTA327685 WCU327685:WCW327685 WMQ327685:WMS327685 WWM327685:WWO327685 AE393221:AG393221 KA393221:KC393221 TW393221:TY393221 ADS393221:ADU393221 ANO393221:ANQ393221 AXK393221:AXM393221 BHG393221:BHI393221 BRC393221:BRE393221 CAY393221:CBA393221 CKU393221:CKW393221 CUQ393221:CUS393221 DEM393221:DEO393221 DOI393221:DOK393221 DYE393221:DYG393221 EIA393221:EIC393221 ERW393221:ERY393221 FBS393221:FBU393221 FLO393221:FLQ393221 FVK393221:FVM393221 GFG393221:GFI393221 GPC393221:GPE393221 GYY393221:GZA393221 HIU393221:HIW393221 HSQ393221:HSS393221 ICM393221:ICO393221 IMI393221:IMK393221 IWE393221:IWG393221 JGA393221:JGC393221 JPW393221:JPY393221 JZS393221:JZU393221 KJO393221:KJQ393221 KTK393221:KTM393221 LDG393221:LDI393221 LNC393221:LNE393221 LWY393221:LXA393221 MGU393221:MGW393221 MQQ393221:MQS393221 NAM393221:NAO393221 NKI393221:NKK393221 NUE393221:NUG393221 OEA393221:OEC393221 ONW393221:ONY393221 OXS393221:OXU393221 PHO393221:PHQ393221 PRK393221:PRM393221 QBG393221:QBI393221 QLC393221:QLE393221 QUY393221:QVA393221 REU393221:REW393221 ROQ393221:ROS393221 RYM393221:RYO393221 SII393221:SIK393221 SSE393221:SSG393221 TCA393221:TCC393221 TLW393221:TLY393221 TVS393221:TVU393221 UFO393221:UFQ393221 UPK393221:UPM393221 UZG393221:UZI393221 VJC393221:VJE393221 VSY393221:VTA393221 WCU393221:WCW393221 WMQ393221:WMS393221 WWM393221:WWO393221 AE458757:AG458757 KA458757:KC458757 TW458757:TY458757 ADS458757:ADU458757 ANO458757:ANQ458757 AXK458757:AXM458757 BHG458757:BHI458757 BRC458757:BRE458757 CAY458757:CBA458757 CKU458757:CKW458757 CUQ458757:CUS458757 DEM458757:DEO458757 DOI458757:DOK458757 DYE458757:DYG458757 EIA458757:EIC458757 ERW458757:ERY458757 FBS458757:FBU458757 FLO458757:FLQ458757 FVK458757:FVM458757 GFG458757:GFI458757 GPC458757:GPE458757 GYY458757:GZA458757 HIU458757:HIW458757 HSQ458757:HSS458757 ICM458757:ICO458757 IMI458757:IMK458757 IWE458757:IWG458757 JGA458757:JGC458757 JPW458757:JPY458757 JZS458757:JZU458757 KJO458757:KJQ458757 KTK458757:KTM458757 LDG458757:LDI458757 LNC458757:LNE458757 LWY458757:LXA458757 MGU458757:MGW458757 MQQ458757:MQS458757 NAM458757:NAO458757 NKI458757:NKK458757 NUE458757:NUG458757 OEA458757:OEC458757 ONW458757:ONY458757 OXS458757:OXU458757 PHO458757:PHQ458757 PRK458757:PRM458757 QBG458757:QBI458757 QLC458757:QLE458757 QUY458757:QVA458757 REU458757:REW458757 ROQ458757:ROS458757 RYM458757:RYO458757 SII458757:SIK458757 SSE458757:SSG458757 TCA458757:TCC458757 TLW458757:TLY458757 TVS458757:TVU458757 UFO458757:UFQ458757 UPK458757:UPM458757 UZG458757:UZI458757 VJC458757:VJE458757 VSY458757:VTA458757 WCU458757:WCW458757 WMQ458757:WMS458757 WWM458757:WWO458757 AE524293:AG524293 KA524293:KC524293 TW524293:TY524293 ADS524293:ADU524293 ANO524293:ANQ524293 AXK524293:AXM524293 BHG524293:BHI524293 BRC524293:BRE524293 CAY524293:CBA524293 CKU524293:CKW524293 CUQ524293:CUS524293 DEM524293:DEO524293 DOI524293:DOK524293 DYE524293:DYG524293 EIA524293:EIC524293 ERW524293:ERY524293 FBS524293:FBU524293 FLO524293:FLQ524293 FVK524293:FVM524293 GFG524293:GFI524293 GPC524293:GPE524293 GYY524293:GZA524293 HIU524293:HIW524293 HSQ524293:HSS524293 ICM524293:ICO524293 IMI524293:IMK524293 IWE524293:IWG524293 JGA524293:JGC524293 JPW524293:JPY524293 JZS524293:JZU524293 KJO524293:KJQ524293 KTK524293:KTM524293 LDG524293:LDI524293 LNC524293:LNE524293 LWY524293:LXA524293 MGU524293:MGW524293 MQQ524293:MQS524293 NAM524293:NAO524293 NKI524293:NKK524293 NUE524293:NUG524293 OEA524293:OEC524293 ONW524293:ONY524293 OXS524293:OXU524293 PHO524293:PHQ524293 PRK524293:PRM524293 QBG524293:QBI524293 QLC524293:QLE524293 QUY524293:QVA524293 REU524293:REW524293 ROQ524293:ROS524293 RYM524293:RYO524293 SII524293:SIK524293 SSE524293:SSG524293 TCA524293:TCC524293 TLW524293:TLY524293 TVS524293:TVU524293 UFO524293:UFQ524293 UPK524293:UPM524293 UZG524293:UZI524293 VJC524293:VJE524293 VSY524293:VTA524293 WCU524293:WCW524293 WMQ524293:WMS524293 WWM524293:WWO524293 AE589829:AG589829 KA589829:KC589829 TW589829:TY589829 ADS589829:ADU589829 ANO589829:ANQ589829 AXK589829:AXM589829 BHG589829:BHI589829 BRC589829:BRE589829 CAY589829:CBA589829 CKU589829:CKW589829 CUQ589829:CUS589829 DEM589829:DEO589829 DOI589829:DOK589829 DYE589829:DYG589829 EIA589829:EIC589829 ERW589829:ERY589829 FBS589829:FBU589829 FLO589829:FLQ589829 FVK589829:FVM589829 GFG589829:GFI589829 GPC589829:GPE589829 GYY589829:GZA589829 HIU589829:HIW589829 HSQ589829:HSS589829 ICM589829:ICO589829 IMI589829:IMK589829 IWE589829:IWG589829 JGA589829:JGC589829 JPW589829:JPY589829 JZS589829:JZU589829 KJO589829:KJQ589829 KTK589829:KTM589829 LDG589829:LDI589829 LNC589829:LNE589829 LWY589829:LXA589829 MGU589829:MGW589829 MQQ589829:MQS589829 NAM589829:NAO589829 NKI589829:NKK589829 NUE589829:NUG589829 OEA589829:OEC589829 ONW589829:ONY589829 OXS589829:OXU589829 PHO589829:PHQ589829 PRK589829:PRM589829 QBG589829:QBI589829 QLC589829:QLE589829 QUY589829:QVA589829 REU589829:REW589829 ROQ589829:ROS589829 RYM589829:RYO589829 SII589829:SIK589829 SSE589829:SSG589829 TCA589829:TCC589829 TLW589829:TLY589829 TVS589829:TVU589829 UFO589829:UFQ589829 UPK589829:UPM589829 UZG589829:UZI589829 VJC589829:VJE589829 VSY589829:VTA589829 WCU589829:WCW589829 WMQ589829:WMS589829 WWM589829:WWO589829 AE655365:AG655365 KA655365:KC655365 TW655365:TY655365 ADS655365:ADU655365 ANO655365:ANQ655365 AXK655365:AXM655365 BHG655365:BHI655365 BRC655365:BRE655365 CAY655365:CBA655365 CKU655365:CKW655365 CUQ655365:CUS655365 DEM655365:DEO655365 DOI655365:DOK655365 DYE655365:DYG655365 EIA655365:EIC655365 ERW655365:ERY655365 FBS655365:FBU655365 FLO655365:FLQ655365 FVK655365:FVM655365 GFG655365:GFI655365 GPC655365:GPE655365 GYY655365:GZA655365 HIU655365:HIW655365 HSQ655365:HSS655365 ICM655365:ICO655365 IMI655365:IMK655365 IWE655365:IWG655365 JGA655365:JGC655365 JPW655365:JPY655365 JZS655365:JZU655365 KJO655365:KJQ655365 KTK655365:KTM655365 LDG655365:LDI655365 LNC655365:LNE655365 LWY655365:LXA655365 MGU655365:MGW655365 MQQ655365:MQS655365 NAM655365:NAO655365 NKI655365:NKK655365 NUE655365:NUG655365 OEA655365:OEC655365 ONW655365:ONY655365 OXS655365:OXU655365 PHO655365:PHQ655365 PRK655365:PRM655365 QBG655365:QBI655365 QLC655365:QLE655365 QUY655365:QVA655365 REU655365:REW655365 ROQ655365:ROS655365 RYM655365:RYO655365 SII655365:SIK655365 SSE655365:SSG655365 TCA655365:TCC655365 TLW655365:TLY655365 TVS655365:TVU655365 UFO655365:UFQ655365 UPK655365:UPM655365 UZG655365:UZI655365 VJC655365:VJE655365 VSY655365:VTA655365 WCU655365:WCW655365 WMQ655365:WMS655365 WWM655365:WWO655365 AE720901:AG720901 KA720901:KC720901 TW720901:TY720901 ADS720901:ADU720901 ANO720901:ANQ720901 AXK720901:AXM720901 BHG720901:BHI720901 BRC720901:BRE720901 CAY720901:CBA720901 CKU720901:CKW720901 CUQ720901:CUS720901 DEM720901:DEO720901 DOI720901:DOK720901 DYE720901:DYG720901 EIA720901:EIC720901 ERW720901:ERY720901 FBS720901:FBU720901 FLO720901:FLQ720901 FVK720901:FVM720901 GFG720901:GFI720901 GPC720901:GPE720901 GYY720901:GZA720901 HIU720901:HIW720901 HSQ720901:HSS720901 ICM720901:ICO720901 IMI720901:IMK720901 IWE720901:IWG720901 JGA720901:JGC720901 JPW720901:JPY720901 JZS720901:JZU720901 KJO720901:KJQ720901 KTK720901:KTM720901 LDG720901:LDI720901 LNC720901:LNE720901 LWY720901:LXA720901 MGU720901:MGW720901 MQQ720901:MQS720901 NAM720901:NAO720901 NKI720901:NKK720901 NUE720901:NUG720901 OEA720901:OEC720901 ONW720901:ONY720901 OXS720901:OXU720901 PHO720901:PHQ720901 PRK720901:PRM720901 QBG720901:QBI720901 QLC720901:QLE720901 QUY720901:QVA720901 REU720901:REW720901 ROQ720901:ROS720901 RYM720901:RYO720901 SII720901:SIK720901 SSE720901:SSG720901 TCA720901:TCC720901 TLW720901:TLY720901 TVS720901:TVU720901 UFO720901:UFQ720901 UPK720901:UPM720901 UZG720901:UZI720901 VJC720901:VJE720901 VSY720901:VTA720901 WCU720901:WCW720901 WMQ720901:WMS720901 WWM720901:WWO720901 AE786437:AG786437 KA786437:KC786437 TW786437:TY786437 ADS786437:ADU786437 ANO786437:ANQ786437 AXK786437:AXM786437 BHG786437:BHI786437 BRC786437:BRE786437 CAY786437:CBA786437 CKU786437:CKW786437 CUQ786437:CUS786437 DEM786437:DEO786437 DOI786437:DOK786437 DYE786437:DYG786437 EIA786437:EIC786437 ERW786437:ERY786437 FBS786437:FBU786437 FLO786437:FLQ786437 FVK786437:FVM786437 GFG786437:GFI786437 GPC786437:GPE786437 GYY786437:GZA786437 HIU786437:HIW786437 HSQ786437:HSS786437 ICM786437:ICO786437 IMI786437:IMK786437 IWE786437:IWG786437 JGA786437:JGC786437 JPW786437:JPY786437 JZS786437:JZU786437 KJO786437:KJQ786437 KTK786437:KTM786437 LDG786437:LDI786437 LNC786437:LNE786437 LWY786437:LXA786437 MGU786437:MGW786437 MQQ786437:MQS786437 NAM786437:NAO786437 NKI786437:NKK786437 NUE786437:NUG786437 OEA786437:OEC786437 ONW786437:ONY786437 OXS786437:OXU786437 PHO786437:PHQ786437 PRK786437:PRM786437 QBG786437:QBI786437 QLC786437:QLE786437 QUY786437:QVA786437 REU786437:REW786437 ROQ786437:ROS786437 RYM786437:RYO786437 SII786437:SIK786437 SSE786437:SSG786437 TCA786437:TCC786437 TLW786437:TLY786437 TVS786437:TVU786437 UFO786437:UFQ786437 UPK786437:UPM786437 UZG786437:UZI786437 VJC786437:VJE786437 VSY786437:VTA786437 WCU786437:WCW786437 WMQ786437:WMS786437 WWM786437:WWO786437 AE851973:AG851973 KA851973:KC851973 TW851973:TY851973 ADS851973:ADU851973 ANO851973:ANQ851973 AXK851973:AXM851973 BHG851973:BHI851973 BRC851973:BRE851973 CAY851973:CBA851973 CKU851973:CKW851973 CUQ851973:CUS851973 DEM851973:DEO851973 DOI851973:DOK851973 DYE851973:DYG851973 EIA851973:EIC851973 ERW851973:ERY851973 FBS851973:FBU851973 FLO851973:FLQ851973 FVK851973:FVM851973 GFG851973:GFI851973 GPC851973:GPE851973 GYY851973:GZA851973 HIU851973:HIW851973 HSQ851973:HSS851973 ICM851973:ICO851973 IMI851973:IMK851973 IWE851973:IWG851973 JGA851973:JGC851973 JPW851973:JPY851973 JZS851973:JZU851973 KJO851973:KJQ851973 KTK851973:KTM851973 LDG851973:LDI851973 LNC851973:LNE851973 LWY851973:LXA851973 MGU851973:MGW851973 MQQ851973:MQS851973 NAM851973:NAO851973 NKI851973:NKK851973 NUE851973:NUG851973 OEA851973:OEC851973 ONW851973:ONY851973 OXS851973:OXU851973 PHO851973:PHQ851973 PRK851973:PRM851973 QBG851973:QBI851973 QLC851973:QLE851973 QUY851973:QVA851973 REU851973:REW851973 ROQ851973:ROS851973 RYM851973:RYO851973 SII851973:SIK851973 SSE851973:SSG851973 TCA851973:TCC851973 TLW851973:TLY851973 TVS851973:TVU851973 UFO851973:UFQ851973 UPK851973:UPM851973 UZG851973:UZI851973 VJC851973:VJE851973 VSY851973:VTA851973 WCU851973:WCW851973 WMQ851973:WMS851973 WWM851973:WWO851973 AE917509:AG917509 KA917509:KC917509 TW917509:TY917509 ADS917509:ADU917509 ANO917509:ANQ917509 AXK917509:AXM917509 BHG917509:BHI917509 BRC917509:BRE917509 CAY917509:CBA917509 CKU917509:CKW917509 CUQ917509:CUS917509 DEM917509:DEO917509 DOI917509:DOK917509 DYE917509:DYG917509 EIA917509:EIC917509 ERW917509:ERY917509 FBS917509:FBU917509 FLO917509:FLQ917509 FVK917509:FVM917509 GFG917509:GFI917509 GPC917509:GPE917509 GYY917509:GZA917509 HIU917509:HIW917509 HSQ917509:HSS917509 ICM917509:ICO917509 IMI917509:IMK917509 IWE917509:IWG917509 JGA917509:JGC917509 JPW917509:JPY917509 JZS917509:JZU917509 KJO917509:KJQ917509 KTK917509:KTM917509 LDG917509:LDI917509 LNC917509:LNE917509 LWY917509:LXA917509 MGU917509:MGW917509 MQQ917509:MQS917509 NAM917509:NAO917509 NKI917509:NKK917509 NUE917509:NUG917509 OEA917509:OEC917509 ONW917509:ONY917509 OXS917509:OXU917509 PHO917509:PHQ917509 PRK917509:PRM917509 QBG917509:QBI917509 QLC917509:QLE917509 QUY917509:QVA917509 REU917509:REW917509 ROQ917509:ROS917509 RYM917509:RYO917509 SII917509:SIK917509 SSE917509:SSG917509 TCA917509:TCC917509 TLW917509:TLY917509 TVS917509:TVU917509 UFO917509:UFQ917509 UPK917509:UPM917509 UZG917509:UZI917509 VJC917509:VJE917509 VSY917509:VTA917509 WCU917509:WCW917509 WMQ917509:WMS917509 WWM917509:WWO917509 AE983045:AG983045 KA983045:KC983045 TW983045:TY983045 ADS983045:ADU983045 ANO983045:ANQ983045 AXK983045:AXM983045 BHG983045:BHI983045 BRC983045:BRE983045 CAY983045:CBA983045 CKU983045:CKW983045 CUQ983045:CUS983045 DEM983045:DEO983045 DOI983045:DOK983045 DYE983045:DYG983045 EIA983045:EIC983045 ERW983045:ERY983045 FBS983045:FBU983045 FLO983045:FLQ983045 FVK983045:FVM983045 GFG983045:GFI983045 GPC983045:GPE983045 GYY983045:GZA983045 HIU983045:HIW983045 HSQ983045:HSS983045 ICM983045:ICO983045 IMI983045:IMK983045 IWE983045:IWG983045 JGA983045:JGC983045 JPW983045:JPY983045 JZS983045:JZU983045 KJO983045:KJQ983045 KTK983045:KTM983045 LDG983045:LDI983045 LNC983045:LNE983045 LWY983045:LXA983045 MGU983045:MGW983045 MQQ983045:MQS983045 NAM983045:NAO983045 NKI983045:NKK983045 NUE983045:NUG983045 OEA983045:OEC983045 ONW983045:ONY983045 OXS983045:OXU983045 PHO983045:PHQ983045 PRK983045:PRM983045 QBG983045:QBI983045 QLC983045:QLE983045 QUY983045:QVA983045 REU983045:REW983045 ROQ983045:ROS983045 RYM983045:RYO983045 SII983045:SIK983045 SSE983045:SSG983045 TCA983045:TCC983045 TLW983045:TLY983045 TVS983045:TVU983045 UFO983045:UFQ983045 UPK983045:UPM983045 UZG983045:UZI983045 VJC983045:VJE983045 VSY983045:VTA983045 WCU983045:WCW983045 WMQ983045:WMS983045 WWM983045:WWO983045 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O11:AD11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N18:U18 JJ18:JQ18 TF18:TM18 ADB18:ADI18 AMX18:ANE18 AWT18:AXA18 BGP18:BGW18 BQL18:BQS18 CAH18:CAO18 CKD18:CKK18 CTZ18:CUG18 DDV18:DEC18 DNR18:DNY18 DXN18:DXU18 EHJ18:EHQ18 ERF18:ERM18 FBB18:FBI18 FKX18:FLE18 FUT18:FVA18 GEP18:GEW18 GOL18:GOS18 GYH18:GYO18 HID18:HIK18 HRZ18:HSG18 IBV18:ICC18 ILR18:ILY18 IVN18:IVU18 JFJ18:JFQ18 JPF18:JPM18 JZB18:JZI18 KIX18:KJE18 KST18:KTA18 LCP18:LCW18 LML18:LMS18 LWH18:LWO18 MGD18:MGK18 MPZ18:MQG18 MZV18:NAC18 NJR18:NJY18 NTN18:NTU18 ODJ18:ODQ18 ONF18:ONM18 OXB18:OXI18 PGX18:PHE18 PQT18:PRA18 QAP18:QAW18 QKL18:QKS18 QUH18:QUO18 RED18:REK18 RNZ18:ROG18 RXV18:RYC18 SHR18:SHY18 SRN18:SRU18 TBJ18:TBQ18 TLF18:TLM18 TVB18:TVI18 UEX18:UFE18 UOT18:UPA18 UYP18:UYW18 VIL18:VIS18 VSH18:VSO18 WCD18:WCK18 WLZ18:WMG18 WVV18:WWC18 N65554:U65554 JJ65554:JQ65554 TF65554:TM65554 ADB65554:ADI65554 AMX65554:ANE65554 AWT65554:AXA65554 BGP65554:BGW65554 BQL65554:BQS65554 CAH65554:CAO65554 CKD65554:CKK65554 CTZ65554:CUG65554 DDV65554:DEC65554 DNR65554:DNY65554 DXN65554:DXU65554 EHJ65554:EHQ65554 ERF65554:ERM65554 FBB65554:FBI65554 FKX65554:FLE65554 FUT65554:FVA65554 GEP65554:GEW65554 GOL65554:GOS65554 GYH65554:GYO65554 HID65554:HIK65554 HRZ65554:HSG65554 IBV65554:ICC65554 ILR65554:ILY65554 IVN65554:IVU65554 JFJ65554:JFQ65554 JPF65554:JPM65554 JZB65554:JZI65554 KIX65554:KJE65554 KST65554:KTA65554 LCP65554:LCW65554 LML65554:LMS65554 LWH65554:LWO65554 MGD65554:MGK65554 MPZ65554:MQG65554 MZV65554:NAC65554 NJR65554:NJY65554 NTN65554:NTU65554 ODJ65554:ODQ65554 ONF65554:ONM65554 OXB65554:OXI65554 PGX65554:PHE65554 PQT65554:PRA65554 QAP65554:QAW65554 QKL65554:QKS65554 QUH65554:QUO65554 RED65554:REK65554 RNZ65554:ROG65554 RXV65554:RYC65554 SHR65554:SHY65554 SRN65554:SRU65554 TBJ65554:TBQ65554 TLF65554:TLM65554 TVB65554:TVI65554 UEX65554:UFE65554 UOT65554:UPA65554 UYP65554:UYW65554 VIL65554:VIS65554 VSH65554:VSO65554 WCD65554:WCK65554 WLZ65554:WMG65554 WVV65554:WWC65554 N131090:U131090 JJ131090:JQ131090 TF131090:TM131090 ADB131090:ADI131090 AMX131090:ANE131090 AWT131090:AXA131090 BGP131090:BGW131090 BQL131090:BQS131090 CAH131090:CAO131090 CKD131090:CKK131090 CTZ131090:CUG131090 DDV131090:DEC131090 DNR131090:DNY131090 DXN131090:DXU131090 EHJ131090:EHQ131090 ERF131090:ERM131090 FBB131090:FBI131090 FKX131090:FLE131090 FUT131090:FVA131090 GEP131090:GEW131090 GOL131090:GOS131090 GYH131090:GYO131090 HID131090:HIK131090 HRZ131090:HSG131090 IBV131090:ICC131090 ILR131090:ILY131090 IVN131090:IVU131090 JFJ131090:JFQ131090 JPF131090:JPM131090 JZB131090:JZI131090 KIX131090:KJE131090 KST131090:KTA131090 LCP131090:LCW131090 LML131090:LMS131090 LWH131090:LWO131090 MGD131090:MGK131090 MPZ131090:MQG131090 MZV131090:NAC131090 NJR131090:NJY131090 NTN131090:NTU131090 ODJ131090:ODQ131090 ONF131090:ONM131090 OXB131090:OXI131090 PGX131090:PHE131090 PQT131090:PRA131090 QAP131090:QAW131090 QKL131090:QKS131090 QUH131090:QUO131090 RED131090:REK131090 RNZ131090:ROG131090 RXV131090:RYC131090 SHR131090:SHY131090 SRN131090:SRU131090 TBJ131090:TBQ131090 TLF131090:TLM131090 TVB131090:TVI131090 UEX131090:UFE131090 UOT131090:UPA131090 UYP131090:UYW131090 VIL131090:VIS131090 VSH131090:VSO131090 WCD131090:WCK131090 WLZ131090:WMG131090 WVV131090:WWC131090 N196626:U196626 JJ196626:JQ196626 TF196626:TM196626 ADB196626:ADI196626 AMX196626:ANE196626 AWT196626:AXA196626 BGP196626:BGW196626 BQL196626:BQS196626 CAH196626:CAO196626 CKD196626:CKK196626 CTZ196626:CUG196626 DDV196626:DEC196626 DNR196626:DNY196626 DXN196626:DXU196626 EHJ196626:EHQ196626 ERF196626:ERM196626 FBB196626:FBI196626 FKX196626:FLE196626 FUT196626:FVA196626 GEP196626:GEW196626 GOL196626:GOS196626 GYH196626:GYO196626 HID196626:HIK196626 HRZ196626:HSG196626 IBV196626:ICC196626 ILR196626:ILY196626 IVN196626:IVU196626 JFJ196626:JFQ196626 JPF196626:JPM196626 JZB196626:JZI196626 KIX196626:KJE196626 KST196626:KTA196626 LCP196626:LCW196626 LML196626:LMS196626 LWH196626:LWO196626 MGD196626:MGK196626 MPZ196626:MQG196626 MZV196626:NAC196626 NJR196626:NJY196626 NTN196626:NTU196626 ODJ196626:ODQ196626 ONF196626:ONM196626 OXB196626:OXI196626 PGX196626:PHE196626 PQT196626:PRA196626 QAP196626:QAW196626 QKL196626:QKS196626 QUH196626:QUO196626 RED196626:REK196626 RNZ196626:ROG196626 RXV196626:RYC196626 SHR196626:SHY196626 SRN196626:SRU196626 TBJ196626:TBQ196626 TLF196626:TLM196626 TVB196626:TVI196626 UEX196626:UFE196626 UOT196626:UPA196626 UYP196626:UYW196626 VIL196626:VIS196626 VSH196626:VSO196626 WCD196626:WCK196626 WLZ196626:WMG196626 WVV196626:WWC196626 N262162:U262162 JJ262162:JQ262162 TF262162:TM262162 ADB262162:ADI262162 AMX262162:ANE262162 AWT262162:AXA262162 BGP262162:BGW262162 BQL262162:BQS262162 CAH262162:CAO262162 CKD262162:CKK262162 CTZ262162:CUG262162 DDV262162:DEC262162 DNR262162:DNY262162 DXN262162:DXU262162 EHJ262162:EHQ262162 ERF262162:ERM262162 FBB262162:FBI262162 FKX262162:FLE262162 FUT262162:FVA262162 GEP262162:GEW262162 GOL262162:GOS262162 GYH262162:GYO262162 HID262162:HIK262162 HRZ262162:HSG262162 IBV262162:ICC262162 ILR262162:ILY262162 IVN262162:IVU262162 JFJ262162:JFQ262162 JPF262162:JPM262162 JZB262162:JZI262162 KIX262162:KJE262162 KST262162:KTA262162 LCP262162:LCW262162 LML262162:LMS262162 LWH262162:LWO262162 MGD262162:MGK262162 MPZ262162:MQG262162 MZV262162:NAC262162 NJR262162:NJY262162 NTN262162:NTU262162 ODJ262162:ODQ262162 ONF262162:ONM262162 OXB262162:OXI262162 PGX262162:PHE262162 PQT262162:PRA262162 QAP262162:QAW262162 QKL262162:QKS262162 QUH262162:QUO262162 RED262162:REK262162 RNZ262162:ROG262162 RXV262162:RYC262162 SHR262162:SHY262162 SRN262162:SRU262162 TBJ262162:TBQ262162 TLF262162:TLM262162 TVB262162:TVI262162 UEX262162:UFE262162 UOT262162:UPA262162 UYP262162:UYW262162 VIL262162:VIS262162 VSH262162:VSO262162 WCD262162:WCK262162 WLZ262162:WMG262162 WVV262162:WWC262162 N327698:U327698 JJ327698:JQ327698 TF327698:TM327698 ADB327698:ADI327698 AMX327698:ANE327698 AWT327698:AXA327698 BGP327698:BGW327698 BQL327698:BQS327698 CAH327698:CAO327698 CKD327698:CKK327698 CTZ327698:CUG327698 DDV327698:DEC327698 DNR327698:DNY327698 DXN327698:DXU327698 EHJ327698:EHQ327698 ERF327698:ERM327698 FBB327698:FBI327698 FKX327698:FLE327698 FUT327698:FVA327698 GEP327698:GEW327698 GOL327698:GOS327698 GYH327698:GYO327698 HID327698:HIK327698 HRZ327698:HSG327698 IBV327698:ICC327698 ILR327698:ILY327698 IVN327698:IVU327698 JFJ327698:JFQ327698 JPF327698:JPM327698 JZB327698:JZI327698 KIX327698:KJE327698 KST327698:KTA327698 LCP327698:LCW327698 LML327698:LMS327698 LWH327698:LWO327698 MGD327698:MGK327698 MPZ327698:MQG327698 MZV327698:NAC327698 NJR327698:NJY327698 NTN327698:NTU327698 ODJ327698:ODQ327698 ONF327698:ONM327698 OXB327698:OXI327698 PGX327698:PHE327698 PQT327698:PRA327698 QAP327698:QAW327698 QKL327698:QKS327698 QUH327698:QUO327698 RED327698:REK327698 RNZ327698:ROG327698 RXV327698:RYC327698 SHR327698:SHY327698 SRN327698:SRU327698 TBJ327698:TBQ327698 TLF327698:TLM327698 TVB327698:TVI327698 UEX327698:UFE327698 UOT327698:UPA327698 UYP327698:UYW327698 VIL327698:VIS327698 VSH327698:VSO327698 WCD327698:WCK327698 WLZ327698:WMG327698 WVV327698:WWC327698 N393234:U393234 JJ393234:JQ393234 TF393234:TM393234 ADB393234:ADI393234 AMX393234:ANE393234 AWT393234:AXA393234 BGP393234:BGW393234 BQL393234:BQS393234 CAH393234:CAO393234 CKD393234:CKK393234 CTZ393234:CUG393234 DDV393234:DEC393234 DNR393234:DNY393234 DXN393234:DXU393234 EHJ393234:EHQ393234 ERF393234:ERM393234 FBB393234:FBI393234 FKX393234:FLE393234 FUT393234:FVA393234 GEP393234:GEW393234 GOL393234:GOS393234 GYH393234:GYO393234 HID393234:HIK393234 HRZ393234:HSG393234 IBV393234:ICC393234 ILR393234:ILY393234 IVN393234:IVU393234 JFJ393234:JFQ393234 JPF393234:JPM393234 JZB393234:JZI393234 KIX393234:KJE393234 KST393234:KTA393234 LCP393234:LCW393234 LML393234:LMS393234 LWH393234:LWO393234 MGD393234:MGK393234 MPZ393234:MQG393234 MZV393234:NAC393234 NJR393234:NJY393234 NTN393234:NTU393234 ODJ393234:ODQ393234 ONF393234:ONM393234 OXB393234:OXI393234 PGX393234:PHE393234 PQT393234:PRA393234 QAP393234:QAW393234 QKL393234:QKS393234 QUH393234:QUO393234 RED393234:REK393234 RNZ393234:ROG393234 RXV393234:RYC393234 SHR393234:SHY393234 SRN393234:SRU393234 TBJ393234:TBQ393234 TLF393234:TLM393234 TVB393234:TVI393234 UEX393234:UFE393234 UOT393234:UPA393234 UYP393234:UYW393234 VIL393234:VIS393234 VSH393234:VSO393234 WCD393234:WCK393234 WLZ393234:WMG393234 WVV393234:WWC393234 N458770:U458770 JJ458770:JQ458770 TF458770:TM458770 ADB458770:ADI458770 AMX458770:ANE458770 AWT458770:AXA458770 BGP458770:BGW458770 BQL458770:BQS458770 CAH458770:CAO458770 CKD458770:CKK458770 CTZ458770:CUG458770 DDV458770:DEC458770 DNR458770:DNY458770 DXN458770:DXU458770 EHJ458770:EHQ458770 ERF458770:ERM458770 FBB458770:FBI458770 FKX458770:FLE458770 FUT458770:FVA458770 GEP458770:GEW458770 GOL458770:GOS458770 GYH458770:GYO458770 HID458770:HIK458770 HRZ458770:HSG458770 IBV458770:ICC458770 ILR458770:ILY458770 IVN458770:IVU458770 JFJ458770:JFQ458770 JPF458770:JPM458770 JZB458770:JZI458770 KIX458770:KJE458770 KST458770:KTA458770 LCP458770:LCW458770 LML458770:LMS458770 LWH458770:LWO458770 MGD458770:MGK458770 MPZ458770:MQG458770 MZV458770:NAC458770 NJR458770:NJY458770 NTN458770:NTU458770 ODJ458770:ODQ458770 ONF458770:ONM458770 OXB458770:OXI458770 PGX458770:PHE458770 PQT458770:PRA458770 QAP458770:QAW458770 QKL458770:QKS458770 QUH458770:QUO458770 RED458770:REK458770 RNZ458770:ROG458770 RXV458770:RYC458770 SHR458770:SHY458770 SRN458770:SRU458770 TBJ458770:TBQ458770 TLF458770:TLM458770 TVB458770:TVI458770 UEX458770:UFE458770 UOT458770:UPA458770 UYP458770:UYW458770 VIL458770:VIS458770 VSH458770:VSO458770 WCD458770:WCK458770 WLZ458770:WMG458770 WVV458770:WWC458770 N524306:U524306 JJ524306:JQ524306 TF524306:TM524306 ADB524306:ADI524306 AMX524306:ANE524306 AWT524306:AXA524306 BGP524306:BGW524306 BQL524306:BQS524306 CAH524306:CAO524306 CKD524306:CKK524306 CTZ524306:CUG524306 DDV524306:DEC524306 DNR524306:DNY524306 DXN524306:DXU524306 EHJ524306:EHQ524306 ERF524306:ERM524306 FBB524306:FBI524306 FKX524306:FLE524306 FUT524306:FVA524306 GEP524306:GEW524306 GOL524306:GOS524306 GYH524306:GYO524306 HID524306:HIK524306 HRZ524306:HSG524306 IBV524306:ICC524306 ILR524306:ILY524306 IVN524306:IVU524306 JFJ524306:JFQ524306 JPF524306:JPM524306 JZB524306:JZI524306 KIX524306:KJE524306 KST524306:KTA524306 LCP524306:LCW524306 LML524306:LMS524306 LWH524306:LWO524306 MGD524306:MGK524306 MPZ524306:MQG524306 MZV524306:NAC524306 NJR524306:NJY524306 NTN524306:NTU524306 ODJ524306:ODQ524306 ONF524306:ONM524306 OXB524306:OXI524306 PGX524306:PHE524306 PQT524306:PRA524306 QAP524306:QAW524306 QKL524306:QKS524306 QUH524306:QUO524306 RED524306:REK524306 RNZ524306:ROG524306 RXV524306:RYC524306 SHR524306:SHY524306 SRN524306:SRU524306 TBJ524306:TBQ524306 TLF524306:TLM524306 TVB524306:TVI524306 UEX524306:UFE524306 UOT524306:UPA524306 UYP524306:UYW524306 VIL524306:VIS524306 VSH524306:VSO524306 WCD524306:WCK524306 WLZ524306:WMG524306 WVV524306:WWC524306 N589842:U589842 JJ589842:JQ589842 TF589842:TM589842 ADB589842:ADI589842 AMX589842:ANE589842 AWT589842:AXA589842 BGP589842:BGW589842 BQL589842:BQS589842 CAH589842:CAO589842 CKD589842:CKK589842 CTZ589842:CUG589842 DDV589842:DEC589842 DNR589842:DNY589842 DXN589842:DXU589842 EHJ589842:EHQ589842 ERF589842:ERM589842 FBB589842:FBI589842 FKX589842:FLE589842 FUT589842:FVA589842 GEP589842:GEW589842 GOL589842:GOS589842 GYH589842:GYO589842 HID589842:HIK589842 HRZ589842:HSG589842 IBV589842:ICC589842 ILR589842:ILY589842 IVN589842:IVU589842 JFJ589842:JFQ589842 JPF589842:JPM589842 JZB589842:JZI589842 KIX589842:KJE589842 KST589842:KTA589842 LCP589842:LCW589842 LML589842:LMS589842 LWH589842:LWO589842 MGD589842:MGK589842 MPZ589842:MQG589842 MZV589842:NAC589842 NJR589842:NJY589842 NTN589842:NTU589842 ODJ589842:ODQ589842 ONF589842:ONM589842 OXB589842:OXI589842 PGX589842:PHE589842 PQT589842:PRA589842 QAP589842:QAW589842 QKL589842:QKS589842 QUH589842:QUO589842 RED589842:REK589842 RNZ589842:ROG589842 RXV589842:RYC589842 SHR589842:SHY589842 SRN589842:SRU589842 TBJ589842:TBQ589842 TLF589842:TLM589842 TVB589842:TVI589842 UEX589842:UFE589842 UOT589842:UPA589842 UYP589842:UYW589842 VIL589842:VIS589842 VSH589842:VSO589842 WCD589842:WCK589842 WLZ589842:WMG589842 WVV589842:WWC589842 N655378:U655378 JJ655378:JQ655378 TF655378:TM655378 ADB655378:ADI655378 AMX655378:ANE655378 AWT655378:AXA655378 BGP655378:BGW655378 BQL655378:BQS655378 CAH655378:CAO655378 CKD655378:CKK655378 CTZ655378:CUG655378 DDV655378:DEC655378 DNR655378:DNY655378 DXN655378:DXU655378 EHJ655378:EHQ655378 ERF655378:ERM655378 FBB655378:FBI655378 FKX655378:FLE655378 FUT655378:FVA655378 GEP655378:GEW655378 GOL655378:GOS655378 GYH655378:GYO655378 HID655378:HIK655378 HRZ655378:HSG655378 IBV655378:ICC655378 ILR655378:ILY655378 IVN655378:IVU655378 JFJ655378:JFQ655378 JPF655378:JPM655378 JZB655378:JZI655378 KIX655378:KJE655378 KST655378:KTA655378 LCP655378:LCW655378 LML655378:LMS655378 LWH655378:LWO655378 MGD655378:MGK655378 MPZ655378:MQG655378 MZV655378:NAC655378 NJR655378:NJY655378 NTN655378:NTU655378 ODJ655378:ODQ655378 ONF655378:ONM655378 OXB655378:OXI655378 PGX655378:PHE655378 PQT655378:PRA655378 QAP655378:QAW655378 QKL655378:QKS655378 QUH655378:QUO655378 RED655378:REK655378 RNZ655378:ROG655378 RXV655378:RYC655378 SHR655378:SHY655378 SRN655378:SRU655378 TBJ655378:TBQ655378 TLF655378:TLM655378 TVB655378:TVI655378 UEX655378:UFE655378 UOT655378:UPA655378 UYP655378:UYW655378 VIL655378:VIS655378 VSH655378:VSO655378 WCD655378:WCK655378 WLZ655378:WMG655378 WVV655378:WWC655378 N720914:U720914 JJ720914:JQ720914 TF720914:TM720914 ADB720914:ADI720914 AMX720914:ANE720914 AWT720914:AXA720914 BGP720914:BGW720914 BQL720914:BQS720914 CAH720914:CAO720914 CKD720914:CKK720914 CTZ720914:CUG720914 DDV720914:DEC720914 DNR720914:DNY720914 DXN720914:DXU720914 EHJ720914:EHQ720914 ERF720914:ERM720914 FBB720914:FBI720914 FKX720914:FLE720914 FUT720914:FVA720914 GEP720914:GEW720914 GOL720914:GOS720914 GYH720914:GYO720914 HID720914:HIK720914 HRZ720914:HSG720914 IBV720914:ICC720914 ILR720914:ILY720914 IVN720914:IVU720914 JFJ720914:JFQ720914 JPF720914:JPM720914 JZB720914:JZI720914 KIX720914:KJE720914 KST720914:KTA720914 LCP720914:LCW720914 LML720914:LMS720914 LWH720914:LWO720914 MGD720914:MGK720914 MPZ720914:MQG720914 MZV720914:NAC720914 NJR720914:NJY720914 NTN720914:NTU720914 ODJ720914:ODQ720914 ONF720914:ONM720914 OXB720914:OXI720914 PGX720914:PHE720914 PQT720914:PRA720914 QAP720914:QAW720914 QKL720914:QKS720914 QUH720914:QUO720914 RED720914:REK720914 RNZ720914:ROG720914 RXV720914:RYC720914 SHR720914:SHY720914 SRN720914:SRU720914 TBJ720914:TBQ720914 TLF720914:TLM720914 TVB720914:TVI720914 UEX720914:UFE720914 UOT720914:UPA720914 UYP720914:UYW720914 VIL720914:VIS720914 VSH720914:VSO720914 WCD720914:WCK720914 WLZ720914:WMG720914 WVV720914:WWC720914 N786450:U786450 JJ786450:JQ786450 TF786450:TM786450 ADB786450:ADI786450 AMX786450:ANE786450 AWT786450:AXA786450 BGP786450:BGW786450 BQL786450:BQS786450 CAH786450:CAO786450 CKD786450:CKK786450 CTZ786450:CUG786450 DDV786450:DEC786450 DNR786450:DNY786450 DXN786450:DXU786450 EHJ786450:EHQ786450 ERF786450:ERM786450 FBB786450:FBI786450 FKX786450:FLE786450 FUT786450:FVA786450 GEP786450:GEW786450 GOL786450:GOS786450 GYH786450:GYO786450 HID786450:HIK786450 HRZ786450:HSG786450 IBV786450:ICC786450 ILR786450:ILY786450 IVN786450:IVU786450 JFJ786450:JFQ786450 JPF786450:JPM786450 JZB786450:JZI786450 KIX786450:KJE786450 KST786450:KTA786450 LCP786450:LCW786450 LML786450:LMS786450 LWH786450:LWO786450 MGD786450:MGK786450 MPZ786450:MQG786450 MZV786450:NAC786450 NJR786450:NJY786450 NTN786450:NTU786450 ODJ786450:ODQ786450 ONF786450:ONM786450 OXB786450:OXI786450 PGX786450:PHE786450 PQT786450:PRA786450 QAP786450:QAW786450 QKL786450:QKS786450 QUH786450:QUO786450 RED786450:REK786450 RNZ786450:ROG786450 RXV786450:RYC786450 SHR786450:SHY786450 SRN786450:SRU786450 TBJ786450:TBQ786450 TLF786450:TLM786450 TVB786450:TVI786450 UEX786450:UFE786450 UOT786450:UPA786450 UYP786450:UYW786450 VIL786450:VIS786450 VSH786450:VSO786450 WCD786450:WCK786450 WLZ786450:WMG786450 WVV786450:WWC786450 N851986:U851986 JJ851986:JQ851986 TF851986:TM851986 ADB851986:ADI851986 AMX851986:ANE851986 AWT851986:AXA851986 BGP851986:BGW851986 BQL851986:BQS851986 CAH851986:CAO851986 CKD851986:CKK851986 CTZ851986:CUG851986 DDV851986:DEC851986 DNR851986:DNY851986 DXN851986:DXU851986 EHJ851986:EHQ851986 ERF851986:ERM851986 FBB851986:FBI851986 FKX851986:FLE851986 FUT851986:FVA851986 GEP851986:GEW851986 GOL851986:GOS851986 GYH851986:GYO851986 HID851986:HIK851986 HRZ851986:HSG851986 IBV851986:ICC851986 ILR851986:ILY851986 IVN851986:IVU851986 JFJ851986:JFQ851986 JPF851986:JPM851986 JZB851986:JZI851986 KIX851986:KJE851986 KST851986:KTA851986 LCP851986:LCW851986 LML851986:LMS851986 LWH851986:LWO851986 MGD851986:MGK851986 MPZ851986:MQG851986 MZV851986:NAC851986 NJR851986:NJY851986 NTN851986:NTU851986 ODJ851986:ODQ851986 ONF851986:ONM851986 OXB851986:OXI851986 PGX851986:PHE851986 PQT851986:PRA851986 QAP851986:QAW851986 QKL851986:QKS851986 QUH851986:QUO851986 RED851986:REK851986 RNZ851986:ROG851986 RXV851986:RYC851986 SHR851986:SHY851986 SRN851986:SRU851986 TBJ851986:TBQ851986 TLF851986:TLM851986 TVB851986:TVI851986 UEX851986:UFE851986 UOT851986:UPA851986 UYP851986:UYW851986 VIL851986:VIS851986 VSH851986:VSO851986 WCD851986:WCK851986 WLZ851986:WMG851986 WVV851986:WWC851986 N917522:U917522 JJ917522:JQ917522 TF917522:TM917522 ADB917522:ADI917522 AMX917522:ANE917522 AWT917522:AXA917522 BGP917522:BGW917522 BQL917522:BQS917522 CAH917522:CAO917522 CKD917522:CKK917522 CTZ917522:CUG917522 DDV917522:DEC917522 DNR917522:DNY917522 DXN917522:DXU917522 EHJ917522:EHQ917522 ERF917522:ERM917522 FBB917522:FBI917522 FKX917522:FLE917522 FUT917522:FVA917522 GEP917522:GEW917522 GOL917522:GOS917522 GYH917522:GYO917522 HID917522:HIK917522 HRZ917522:HSG917522 IBV917522:ICC917522 ILR917522:ILY917522 IVN917522:IVU917522 JFJ917522:JFQ917522 JPF917522:JPM917522 JZB917522:JZI917522 KIX917522:KJE917522 KST917522:KTA917522 LCP917522:LCW917522 LML917522:LMS917522 LWH917522:LWO917522 MGD917522:MGK917522 MPZ917522:MQG917522 MZV917522:NAC917522 NJR917522:NJY917522 NTN917522:NTU917522 ODJ917522:ODQ917522 ONF917522:ONM917522 OXB917522:OXI917522 PGX917522:PHE917522 PQT917522:PRA917522 QAP917522:QAW917522 QKL917522:QKS917522 QUH917522:QUO917522 RED917522:REK917522 RNZ917522:ROG917522 RXV917522:RYC917522 SHR917522:SHY917522 SRN917522:SRU917522 TBJ917522:TBQ917522 TLF917522:TLM917522 TVB917522:TVI917522 UEX917522:UFE917522 UOT917522:UPA917522 UYP917522:UYW917522 VIL917522:VIS917522 VSH917522:VSO917522 WCD917522:WCK917522 WLZ917522:WMG917522 WVV917522:WWC917522 N983058:U983058 JJ983058:JQ983058 TF983058:TM983058 ADB983058:ADI983058 AMX983058:ANE983058 AWT983058:AXA983058 BGP983058:BGW983058 BQL983058:BQS983058 CAH983058:CAO983058 CKD983058:CKK983058 CTZ983058:CUG983058 DDV983058:DEC983058 DNR983058:DNY983058 DXN983058:DXU983058 EHJ983058:EHQ983058 ERF983058:ERM983058 FBB983058:FBI983058 FKX983058:FLE983058 FUT983058:FVA983058 GEP983058:GEW983058 GOL983058:GOS983058 GYH983058:GYO983058 HID983058:HIK983058 HRZ983058:HSG983058 IBV983058:ICC983058 ILR983058:ILY983058 IVN983058:IVU983058 JFJ983058:JFQ983058 JPF983058:JPM983058 JZB983058:JZI983058 KIX983058:KJE983058 KST983058:KTA983058 LCP983058:LCW983058 LML983058:LMS983058 LWH983058:LWO983058 MGD983058:MGK983058 MPZ983058:MQG983058 MZV983058:NAC983058 NJR983058:NJY983058 NTN983058:NTU983058 ODJ983058:ODQ983058 ONF983058:ONM983058 OXB983058:OXI983058 PGX983058:PHE983058 PQT983058:PRA983058 QAP983058:QAW983058 QKL983058:QKS983058 QUH983058:QUO983058 RED983058:REK983058 RNZ983058:ROG983058 RXV983058:RYC983058 SHR983058:SHY983058 SRN983058:SRU983058 TBJ983058:TBQ983058 TLF983058:TLM983058 TVB983058:TVI983058 UEX983058:UFE983058 UOT983058:UPA983058 UYP983058:UYW983058 VIL983058:VIS983058 VSH983058:VSO983058 WCD983058:WCK983058 WLZ983058:WMG983058 WVV983058:WWC983058 M20:U20 JI20:JQ20 TE20:TM20 ADA20:ADI20 AMW20:ANE20 AWS20:AXA20 BGO20:BGW20 BQK20:BQS20 CAG20:CAO20 CKC20:CKK20 CTY20:CUG20 DDU20:DEC20 DNQ20:DNY20 DXM20:DXU20 EHI20:EHQ20 ERE20:ERM20 FBA20:FBI20 FKW20:FLE20 FUS20:FVA20 GEO20:GEW20 GOK20:GOS20 GYG20:GYO20 HIC20:HIK20 HRY20:HSG20 IBU20:ICC20 ILQ20:ILY20 IVM20:IVU20 JFI20:JFQ20 JPE20:JPM20 JZA20:JZI20 KIW20:KJE20 KSS20:KTA20 LCO20:LCW20 LMK20:LMS20 LWG20:LWO20 MGC20:MGK20 MPY20:MQG20 MZU20:NAC20 NJQ20:NJY20 NTM20:NTU20 ODI20:ODQ20 ONE20:ONM20 OXA20:OXI20 PGW20:PHE20 PQS20:PRA20 QAO20:QAW20 QKK20:QKS20 QUG20:QUO20 REC20:REK20 RNY20:ROG20 RXU20:RYC20 SHQ20:SHY20 SRM20:SRU20 TBI20:TBQ20 TLE20:TLM20 TVA20:TVI20 UEW20:UFE20 UOS20:UPA20 UYO20:UYW20 VIK20:VIS20 VSG20:VSO20 WCC20:WCK20 WLY20:WMG20 WVU20:WWC20 M65556:U65556 JI65556:JQ65556 TE65556:TM65556 ADA65556:ADI65556 AMW65556:ANE65556 AWS65556:AXA65556 BGO65556:BGW65556 BQK65556:BQS65556 CAG65556:CAO65556 CKC65556:CKK65556 CTY65556:CUG65556 DDU65556:DEC65556 DNQ65556:DNY65556 DXM65556:DXU65556 EHI65556:EHQ65556 ERE65556:ERM65556 FBA65556:FBI65556 FKW65556:FLE65556 FUS65556:FVA65556 GEO65556:GEW65556 GOK65556:GOS65556 GYG65556:GYO65556 HIC65556:HIK65556 HRY65556:HSG65556 IBU65556:ICC65556 ILQ65556:ILY65556 IVM65556:IVU65556 JFI65556:JFQ65556 JPE65556:JPM65556 JZA65556:JZI65556 KIW65556:KJE65556 KSS65556:KTA65556 LCO65556:LCW65556 LMK65556:LMS65556 LWG65556:LWO65556 MGC65556:MGK65556 MPY65556:MQG65556 MZU65556:NAC65556 NJQ65556:NJY65556 NTM65556:NTU65556 ODI65556:ODQ65556 ONE65556:ONM65556 OXA65556:OXI65556 PGW65556:PHE65556 PQS65556:PRA65556 QAO65556:QAW65556 QKK65556:QKS65556 QUG65556:QUO65556 REC65556:REK65556 RNY65556:ROG65556 RXU65556:RYC65556 SHQ65556:SHY65556 SRM65556:SRU65556 TBI65556:TBQ65556 TLE65556:TLM65556 TVA65556:TVI65556 UEW65556:UFE65556 UOS65556:UPA65556 UYO65556:UYW65556 VIK65556:VIS65556 VSG65556:VSO65556 WCC65556:WCK65556 WLY65556:WMG65556 WVU65556:WWC65556 M131092:U131092 JI131092:JQ131092 TE131092:TM131092 ADA131092:ADI131092 AMW131092:ANE131092 AWS131092:AXA131092 BGO131092:BGW131092 BQK131092:BQS131092 CAG131092:CAO131092 CKC131092:CKK131092 CTY131092:CUG131092 DDU131092:DEC131092 DNQ131092:DNY131092 DXM131092:DXU131092 EHI131092:EHQ131092 ERE131092:ERM131092 FBA131092:FBI131092 FKW131092:FLE131092 FUS131092:FVA131092 GEO131092:GEW131092 GOK131092:GOS131092 GYG131092:GYO131092 HIC131092:HIK131092 HRY131092:HSG131092 IBU131092:ICC131092 ILQ131092:ILY131092 IVM131092:IVU131092 JFI131092:JFQ131092 JPE131092:JPM131092 JZA131092:JZI131092 KIW131092:KJE131092 KSS131092:KTA131092 LCO131092:LCW131092 LMK131092:LMS131092 LWG131092:LWO131092 MGC131092:MGK131092 MPY131092:MQG131092 MZU131092:NAC131092 NJQ131092:NJY131092 NTM131092:NTU131092 ODI131092:ODQ131092 ONE131092:ONM131092 OXA131092:OXI131092 PGW131092:PHE131092 PQS131092:PRA131092 QAO131092:QAW131092 QKK131092:QKS131092 QUG131092:QUO131092 REC131092:REK131092 RNY131092:ROG131092 RXU131092:RYC131092 SHQ131092:SHY131092 SRM131092:SRU131092 TBI131092:TBQ131092 TLE131092:TLM131092 TVA131092:TVI131092 UEW131092:UFE131092 UOS131092:UPA131092 UYO131092:UYW131092 VIK131092:VIS131092 VSG131092:VSO131092 WCC131092:WCK131092 WLY131092:WMG131092 WVU131092:WWC131092 M196628:U196628 JI196628:JQ196628 TE196628:TM196628 ADA196628:ADI196628 AMW196628:ANE196628 AWS196628:AXA196628 BGO196628:BGW196628 BQK196628:BQS196628 CAG196628:CAO196628 CKC196628:CKK196628 CTY196628:CUG196628 DDU196628:DEC196628 DNQ196628:DNY196628 DXM196628:DXU196628 EHI196628:EHQ196628 ERE196628:ERM196628 FBA196628:FBI196628 FKW196628:FLE196628 FUS196628:FVA196628 GEO196628:GEW196628 GOK196628:GOS196628 GYG196628:GYO196628 HIC196628:HIK196628 HRY196628:HSG196628 IBU196628:ICC196628 ILQ196628:ILY196628 IVM196628:IVU196628 JFI196628:JFQ196628 JPE196628:JPM196628 JZA196628:JZI196628 KIW196628:KJE196628 KSS196628:KTA196628 LCO196628:LCW196628 LMK196628:LMS196628 LWG196628:LWO196628 MGC196628:MGK196628 MPY196628:MQG196628 MZU196628:NAC196628 NJQ196628:NJY196628 NTM196628:NTU196628 ODI196628:ODQ196628 ONE196628:ONM196628 OXA196628:OXI196628 PGW196628:PHE196628 PQS196628:PRA196628 QAO196628:QAW196628 QKK196628:QKS196628 QUG196628:QUO196628 REC196628:REK196628 RNY196628:ROG196628 RXU196628:RYC196628 SHQ196628:SHY196628 SRM196628:SRU196628 TBI196628:TBQ196628 TLE196628:TLM196628 TVA196628:TVI196628 UEW196628:UFE196628 UOS196628:UPA196628 UYO196628:UYW196628 VIK196628:VIS196628 VSG196628:VSO196628 WCC196628:WCK196628 WLY196628:WMG196628 WVU196628:WWC196628 M262164:U262164 JI262164:JQ262164 TE262164:TM262164 ADA262164:ADI262164 AMW262164:ANE262164 AWS262164:AXA262164 BGO262164:BGW262164 BQK262164:BQS262164 CAG262164:CAO262164 CKC262164:CKK262164 CTY262164:CUG262164 DDU262164:DEC262164 DNQ262164:DNY262164 DXM262164:DXU262164 EHI262164:EHQ262164 ERE262164:ERM262164 FBA262164:FBI262164 FKW262164:FLE262164 FUS262164:FVA262164 GEO262164:GEW262164 GOK262164:GOS262164 GYG262164:GYO262164 HIC262164:HIK262164 HRY262164:HSG262164 IBU262164:ICC262164 ILQ262164:ILY262164 IVM262164:IVU262164 JFI262164:JFQ262164 JPE262164:JPM262164 JZA262164:JZI262164 KIW262164:KJE262164 KSS262164:KTA262164 LCO262164:LCW262164 LMK262164:LMS262164 LWG262164:LWO262164 MGC262164:MGK262164 MPY262164:MQG262164 MZU262164:NAC262164 NJQ262164:NJY262164 NTM262164:NTU262164 ODI262164:ODQ262164 ONE262164:ONM262164 OXA262164:OXI262164 PGW262164:PHE262164 PQS262164:PRA262164 QAO262164:QAW262164 QKK262164:QKS262164 QUG262164:QUO262164 REC262164:REK262164 RNY262164:ROG262164 RXU262164:RYC262164 SHQ262164:SHY262164 SRM262164:SRU262164 TBI262164:TBQ262164 TLE262164:TLM262164 TVA262164:TVI262164 UEW262164:UFE262164 UOS262164:UPA262164 UYO262164:UYW262164 VIK262164:VIS262164 VSG262164:VSO262164 WCC262164:WCK262164 WLY262164:WMG262164 WVU262164:WWC262164 M327700:U327700 JI327700:JQ327700 TE327700:TM327700 ADA327700:ADI327700 AMW327700:ANE327700 AWS327700:AXA327700 BGO327700:BGW327700 BQK327700:BQS327700 CAG327700:CAO327700 CKC327700:CKK327700 CTY327700:CUG327700 DDU327700:DEC327700 DNQ327700:DNY327700 DXM327700:DXU327700 EHI327700:EHQ327700 ERE327700:ERM327700 FBA327700:FBI327700 FKW327700:FLE327700 FUS327700:FVA327700 GEO327700:GEW327700 GOK327700:GOS327700 GYG327700:GYO327700 HIC327700:HIK327700 HRY327700:HSG327700 IBU327700:ICC327700 ILQ327700:ILY327700 IVM327700:IVU327700 JFI327700:JFQ327700 JPE327700:JPM327700 JZA327700:JZI327700 KIW327700:KJE327700 KSS327700:KTA327700 LCO327700:LCW327700 LMK327700:LMS327700 LWG327700:LWO327700 MGC327700:MGK327700 MPY327700:MQG327700 MZU327700:NAC327700 NJQ327700:NJY327700 NTM327700:NTU327700 ODI327700:ODQ327700 ONE327700:ONM327700 OXA327700:OXI327700 PGW327700:PHE327700 PQS327700:PRA327700 QAO327700:QAW327700 QKK327700:QKS327700 QUG327700:QUO327700 REC327700:REK327700 RNY327700:ROG327700 RXU327700:RYC327700 SHQ327700:SHY327700 SRM327700:SRU327700 TBI327700:TBQ327700 TLE327700:TLM327700 TVA327700:TVI327700 UEW327700:UFE327700 UOS327700:UPA327700 UYO327700:UYW327700 VIK327700:VIS327700 VSG327700:VSO327700 WCC327700:WCK327700 WLY327700:WMG327700 WVU327700:WWC327700 M393236:U393236 JI393236:JQ393236 TE393236:TM393236 ADA393236:ADI393236 AMW393236:ANE393236 AWS393236:AXA393236 BGO393236:BGW393236 BQK393236:BQS393236 CAG393236:CAO393236 CKC393236:CKK393236 CTY393236:CUG393236 DDU393236:DEC393236 DNQ393236:DNY393236 DXM393236:DXU393236 EHI393236:EHQ393236 ERE393236:ERM393236 FBA393236:FBI393236 FKW393236:FLE393236 FUS393236:FVA393236 GEO393236:GEW393236 GOK393236:GOS393236 GYG393236:GYO393236 HIC393236:HIK393236 HRY393236:HSG393236 IBU393236:ICC393236 ILQ393236:ILY393236 IVM393236:IVU393236 JFI393236:JFQ393236 JPE393236:JPM393236 JZA393236:JZI393236 KIW393236:KJE393236 KSS393236:KTA393236 LCO393236:LCW393236 LMK393236:LMS393236 LWG393236:LWO393236 MGC393236:MGK393236 MPY393236:MQG393236 MZU393236:NAC393236 NJQ393236:NJY393236 NTM393236:NTU393236 ODI393236:ODQ393236 ONE393236:ONM393236 OXA393236:OXI393236 PGW393236:PHE393236 PQS393236:PRA393236 QAO393236:QAW393236 QKK393236:QKS393236 QUG393236:QUO393236 REC393236:REK393236 RNY393236:ROG393236 RXU393236:RYC393236 SHQ393236:SHY393236 SRM393236:SRU393236 TBI393236:TBQ393236 TLE393236:TLM393236 TVA393236:TVI393236 UEW393236:UFE393236 UOS393236:UPA393236 UYO393236:UYW393236 VIK393236:VIS393236 VSG393236:VSO393236 WCC393236:WCK393236 WLY393236:WMG393236 WVU393236:WWC393236 M458772:U458772 JI458772:JQ458772 TE458772:TM458772 ADA458772:ADI458772 AMW458772:ANE458772 AWS458772:AXA458772 BGO458772:BGW458772 BQK458772:BQS458772 CAG458772:CAO458772 CKC458772:CKK458772 CTY458772:CUG458772 DDU458772:DEC458772 DNQ458772:DNY458772 DXM458772:DXU458772 EHI458772:EHQ458772 ERE458772:ERM458772 FBA458772:FBI458772 FKW458772:FLE458772 FUS458772:FVA458772 GEO458772:GEW458772 GOK458772:GOS458772 GYG458772:GYO458772 HIC458772:HIK458772 HRY458772:HSG458772 IBU458772:ICC458772 ILQ458772:ILY458772 IVM458772:IVU458772 JFI458772:JFQ458772 JPE458772:JPM458772 JZA458772:JZI458772 KIW458772:KJE458772 KSS458772:KTA458772 LCO458772:LCW458772 LMK458772:LMS458772 LWG458772:LWO458772 MGC458772:MGK458772 MPY458772:MQG458772 MZU458772:NAC458772 NJQ458772:NJY458772 NTM458772:NTU458772 ODI458772:ODQ458772 ONE458772:ONM458772 OXA458772:OXI458772 PGW458772:PHE458772 PQS458772:PRA458772 QAO458772:QAW458772 QKK458772:QKS458772 QUG458772:QUO458772 REC458772:REK458772 RNY458772:ROG458772 RXU458772:RYC458772 SHQ458772:SHY458772 SRM458772:SRU458772 TBI458772:TBQ458772 TLE458772:TLM458772 TVA458772:TVI458772 UEW458772:UFE458772 UOS458772:UPA458772 UYO458772:UYW458772 VIK458772:VIS458772 VSG458772:VSO458772 WCC458772:WCK458772 WLY458772:WMG458772 WVU458772:WWC458772 M524308:U524308 JI524308:JQ524308 TE524308:TM524308 ADA524308:ADI524308 AMW524308:ANE524308 AWS524308:AXA524308 BGO524308:BGW524308 BQK524308:BQS524308 CAG524308:CAO524308 CKC524308:CKK524308 CTY524308:CUG524308 DDU524308:DEC524308 DNQ524308:DNY524308 DXM524308:DXU524308 EHI524308:EHQ524308 ERE524308:ERM524308 FBA524308:FBI524308 FKW524308:FLE524308 FUS524308:FVA524308 GEO524308:GEW524308 GOK524308:GOS524308 GYG524308:GYO524308 HIC524308:HIK524308 HRY524308:HSG524308 IBU524308:ICC524308 ILQ524308:ILY524308 IVM524308:IVU524308 JFI524308:JFQ524308 JPE524308:JPM524308 JZA524308:JZI524308 KIW524308:KJE524308 KSS524308:KTA524308 LCO524308:LCW524308 LMK524308:LMS524308 LWG524308:LWO524308 MGC524308:MGK524308 MPY524308:MQG524308 MZU524308:NAC524308 NJQ524308:NJY524308 NTM524308:NTU524308 ODI524308:ODQ524308 ONE524308:ONM524308 OXA524308:OXI524308 PGW524308:PHE524308 PQS524308:PRA524308 QAO524308:QAW524308 QKK524308:QKS524308 QUG524308:QUO524308 REC524308:REK524308 RNY524308:ROG524308 RXU524308:RYC524308 SHQ524308:SHY524308 SRM524308:SRU524308 TBI524308:TBQ524308 TLE524308:TLM524308 TVA524308:TVI524308 UEW524308:UFE524308 UOS524308:UPA524308 UYO524308:UYW524308 VIK524308:VIS524308 VSG524308:VSO524308 WCC524308:WCK524308 WLY524308:WMG524308 WVU524308:WWC524308 M589844:U589844 JI589844:JQ589844 TE589844:TM589844 ADA589844:ADI589844 AMW589844:ANE589844 AWS589844:AXA589844 BGO589844:BGW589844 BQK589844:BQS589844 CAG589844:CAO589844 CKC589844:CKK589844 CTY589844:CUG589844 DDU589844:DEC589844 DNQ589844:DNY589844 DXM589844:DXU589844 EHI589844:EHQ589844 ERE589844:ERM589844 FBA589844:FBI589844 FKW589844:FLE589844 FUS589844:FVA589844 GEO589844:GEW589844 GOK589844:GOS589844 GYG589844:GYO589844 HIC589844:HIK589844 HRY589844:HSG589844 IBU589844:ICC589844 ILQ589844:ILY589844 IVM589844:IVU589844 JFI589844:JFQ589844 JPE589844:JPM589844 JZA589844:JZI589844 KIW589844:KJE589844 KSS589844:KTA589844 LCO589844:LCW589844 LMK589844:LMS589844 LWG589844:LWO589844 MGC589844:MGK589844 MPY589844:MQG589844 MZU589844:NAC589844 NJQ589844:NJY589844 NTM589844:NTU589844 ODI589844:ODQ589844 ONE589844:ONM589844 OXA589844:OXI589844 PGW589844:PHE589844 PQS589844:PRA589844 QAO589844:QAW589844 QKK589844:QKS589844 QUG589844:QUO589844 REC589844:REK589844 RNY589844:ROG589844 RXU589844:RYC589844 SHQ589844:SHY589844 SRM589844:SRU589844 TBI589844:TBQ589844 TLE589844:TLM589844 TVA589844:TVI589844 UEW589844:UFE589844 UOS589844:UPA589844 UYO589844:UYW589844 VIK589844:VIS589844 VSG589844:VSO589844 WCC589844:WCK589844 WLY589844:WMG589844 WVU589844:WWC589844 M655380:U655380 JI655380:JQ655380 TE655380:TM655380 ADA655380:ADI655380 AMW655380:ANE655380 AWS655380:AXA655380 BGO655380:BGW655380 BQK655380:BQS655380 CAG655380:CAO655380 CKC655380:CKK655380 CTY655380:CUG655380 DDU655380:DEC655380 DNQ655380:DNY655380 DXM655380:DXU655380 EHI655380:EHQ655380 ERE655380:ERM655380 FBA655380:FBI655380 FKW655380:FLE655380 FUS655380:FVA655380 GEO655380:GEW655380 GOK655380:GOS655380 GYG655380:GYO655380 HIC655380:HIK655380 HRY655380:HSG655380 IBU655380:ICC655380 ILQ655380:ILY655380 IVM655380:IVU655380 JFI655380:JFQ655380 JPE655380:JPM655380 JZA655380:JZI655380 KIW655380:KJE655380 KSS655380:KTA655380 LCO655380:LCW655380 LMK655380:LMS655380 LWG655380:LWO655380 MGC655380:MGK655380 MPY655380:MQG655380 MZU655380:NAC655380 NJQ655380:NJY655380 NTM655380:NTU655380 ODI655380:ODQ655380 ONE655380:ONM655380 OXA655380:OXI655380 PGW655380:PHE655380 PQS655380:PRA655380 QAO655380:QAW655380 QKK655380:QKS655380 QUG655380:QUO655380 REC655380:REK655380 RNY655380:ROG655380 RXU655380:RYC655380 SHQ655380:SHY655380 SRM655380:SRU655380 TBI655380:TBQ655380 TLE655380:TLM655380 TVA655380:TVI655380 UEW655380:UFE655380 UOS655380:UPA655380 UYO655380:UYW655380 VIK655380:VIS655380 VSG655380:VSO655380 WCC655380:WCK655380 WLY655380:WMG655380 WVU655380:WWC655380 M720916:U720916 JI720916:JQ720916 TE720916:TM720916 ADA720916:ADI720916 AMW720916:ANE720916 AWS720916:AXA720916 BGO720916:BGW720916 BQK720916:BQS720916 CAG720916:CAO720916 CKC720916:CKK720916 CTY720916:CUG720916 DDU720916:DEC720916 DNQ720916:DNY720916 DXM720916:DXU720916 EHI720916:EHQ720916 ERE720916:ERM720916 FBA720916:FBI720916 FKW720916:FLE720916 FUS720916:FVA720916 GEO720916:GEW720916 GOK720916:GOS720916 GYG720916:GYO720916 HIC720916:HIK720916 HRY720916:HSG720916 IBU720916:ICC720916 ILQ720916:ILY720916 IVM720916:IVU720916 JFI720916:JFQ720916 JPE720916:JPM720916 JZA720916:JZI720916 KIW720916:KJE720916 KSS720916:KTA720916 LCO720916:LCW720916 LMK720916:LMS720916 LWG720916:LWO720916 MGC720916:MGK720916 MPY720916:MQG720916 MZU720916:NAC720916 NJQ720916:NJY720916 NTM720916:NTU720916 ODI720916:ODQ720916 ONE720916:ONM720916 OXA720916:OXI720916 PGW720916:PHE720916 PQS720916:PRA720916 QAO720916:QAW720916 QKK720916:QKS720916 QUG720916:QUO720916 REC720916:REK720916 RNY720916:ROG720916 RXU720916:RYC720916 SHQ720916:SHY720916 SRM720916:SRU720916 TBI720916:TBQ720916 TLE720916:TLM720916 TVA720916:TVI720916 UEW720916:UFE720916 UOS720916:UPA720916 UYO720916:UYW720916 VIK720916:VIS720916 VSG720916:VSO720916 WCC720916:WCK720916 WLY720916:WMG720916 WVU720916:WWC720916 M786452:U786452 JI786452:JQ786452 TE786452:TM786452 ADA786452:ADI786452 AMW786452:ANE786452 AWS786452:AXA786452 BGO786452:BGW786452 BQK786452:BQS786452 CAG786452:CAO786452 CKC786452:CKK786452 CTY786452:CUG786452 DDU786452:DEC786452 DNQ786452:DNY786452 DXM786452:DXU786452 EHI786452:EHQ786452 ERE786452:ERM786452 FBA786452:FBI786452 FKW786452:FLE786452 FUS786452:FVA786452 GEO786452:GEW786452 GOK786452:GOS786452 GYG786452:GYO786452 HIC786452:HIK786452 HRY786452:HSG786452 IBU786452:ICC786452 ILQ786452:ILY786452 IVM786452:IVU786452 JFI786452:JFQ786452 JPE786452:JPM786452 JZA786452:JZI786452 KIW786452:KJE786452 KSS786452:KTA786452 LCO786452:LCW786452 LMK786452:LMS786452 LWG786452:LWO786452 MGC786452:MGK786452 MPY786452:MQG786452 MZU786452:NAC786452 NJQ786452:NJY786452 NTM786452:NTU786452 ODI786452:ODQ786452 ONE786452:ONM786452 OXA786452:OXI786452 PGW786452:PHE786452 PQS786452:PRA786452 QAO786452:QAW786452 QKK786452:QKS786452 QUG786452:QUO786452 REC786452:REK786452 RNY786452:ROG786452 RXU786452:RYC786452 SHQ786452:SHY786452 SRM786452:SRU786452 TBI786452:TBQ786452 TLE786452:TLM786452 TVA786452:TVI786452 UEW786452:UFE786452 UOS786452:UPA786452 UYO786452:UYW786452 VIK786452:VIS786452 VSG786452:VSO786452 WCC786452:WCK786452 WLY786452:WMG786452 WVU786452:WWC786452 M851988:U851988 JI851988:JQ851988 TE851988:TM851988 ADA851988:ADI851988 AMW851988:ANE851988 AWS851988:AXA851988 BGO851988:BGW851988 BQK851988:BQS851988 CAG851988:CAO851988 CKC851988:CKK851988 CTY851988:CUG851988 DDU851988:DEC851988 DNQ851988:DNY851988 DXM851988:DXU851988 EHI851988:EHQ851988 ERE851988:ERM851988 FBA851988:FBI851988 FKW851988:FLE851988 FUS851988:FVA851988 GEO851988:GEW851988 GOK851988:GOS851988 GYG851988:GYO851988 HIC851988:HIK851988 HRY851988:HSG851988 IBU851988:ICC851988 ILQ851988:ILY851988 IVM851988:IVU851988 JFI851988:JFQ851988 JPE851988:JPM851988 JZA851988:JZI851988 KIW851988:KJE851988 KSS851988:KTA851988 LCO851988:LCW851988 LMK851988:LMS851988 LWG851988:LWO851988 MGC851988:MGK851988 MPY851988:MQG851988 MZU851988:NAC851988 NJQ851988:NJY851988 NTM851988:NTU851988 ODI851988:ODQ851988 ONE851988:ONM851988 OXA851988:OXI851988 PGW851988:PHE851988 PQS851988:PRA851988 QAO851988:QAW851988 QKK851988:QKS851988 QUG851988:QUO851988 REC851988:REK851988 RNY851988:ROG851988 RXU851988:RYC851988 SHQ851988:SHY851988 SRM851988:SRU851988 TBI851988:TBQ851988 TLE851988:TLM851988 TVA851988:TVI851988 UEW851988:UFE851988 UOS851988:UPA851988 UYO851988:UYW851988 VIK851988:VIS851988 VSG851988:VSO851988 WCC851988:WCK851988 WLY851988:WMG851988 WVU851988:WWC851988 M917524:U917524 JI917524:JQ917524 TE917524:TM917524 ADA917524:ADI917524 AMW917524:ANE917524 AWS917524:AXA917524 BGO917524:BGW917524 BQK917524:BQS917524 CAG917524:CAO917524 CKC917524:CKK917524 CTY917524:CUG917524 DDU917524:DEC917524 DNQ917524:DNY917524 DXM917524:DXU917524 EHI917524:EHQ917524 ERE917524:ERM917524 FBA917524:FBI917524 FKW917524:FLE917524 FUS917524:FVA917524 GEO917524:GEW917524 GOK917524:GOS917524 GYG917524:GYO917524 HIC917524:HIK917524 HRY917524:HSG917524 IBU917524:ICC917524 ILQ917524:ILY917524 IVM917524:IVU917524 JFI917524:JFQ917524 JPE917524:JPM917524 JZA917524:JZI917524 KIW917524:KJE917524 KSS917524:KTA917524 LCO917524:LCW917524 LMK917524:LMS917524 LWG917524:LWO917524 MGC917524:MGK917524 MPY917524:MQG917524 MZU917524:NAC917524 NJQ917524:NJY917524 NTM917524:NTU917524 ODI917524:ODQ917524 ONE917524:ONM917524 OXA917524:OXI917524 PGW917524:PHE917524 PQS917524:PRA917524 QAO917524:QAW917524 QKK917524:QKS917524 QUG917524:QUO917524 REC917524:REK917524 RNY917524:ROG917524 RXU917524:RYC917524 SHQ917524:SHY917524 SRM917524:SRU917524 TBI917524:TBQ917524 TLE917524:TLM917524 TVA917524:TVI917524 UEW917524:UFE917524 UOS917524:UPA917524 UYO917524:UYW917524 VIK917524:VIS917524 VSG917524:VSO917524 WCC917524:WCK917524 WLY917524:WMG917524 WVU917524:WWC917524 M983060:U983060 JI983060:JQ983060 TE983060:TM983060 ADA983060:ADI983060 AMW983060:ANE983060 AWS983060:AXA983060 BGO983060:BGW983060 BQK983060:BQS983060 CAG983060:CAO983060 CKC983060:CKK983060 CTY983060:CUG983060 DDU983060:DEC983060 DNQ983060:DNY983060 DXM983060:DXU983060 EHI983060:EHQ983060 ERE983060:ERM983060 FBA983060:FBI983060 FKW983060:FLE983060 FUS983060:FVA983060 GEO983060:GEW983060 GOK983060:GOS983060 GYG983060:GYO983060 HIC983060:HIK983060 HRY983060:HSG983060 IBU983060:ICC983060 ILQ983060:ILY983060 IVM983060:IVU983060 JFI983060:JFQ983060 JPE983060:JPM983060 JZA983060:JZI983060 KIW983060:KJE983060 KSS983060:KTA983060 LCO983060:LCW983060 LMK983060:LMS983060 LWG983060:LWO983060 MGC983060:MGK983060 MPY983060:MQG983060 MZU983060:NAC983060 NJQ983060:NJY983060 NTM983060:NTU983060 ODI983060:ODQ983060 ONE983060:ONM983060 OXA983060:OXI983060 PGW983060:PHE983060 PQS983060:PRA983060 QAO983060:QAW983060 QKK983060:QKS983060 QUG983060:QUO983060 REC983060:REK983060 RNY983060:ROG983060 RXU983060:RYC983060 SHQ983060:SHY983060 SRM983060:SRU983060 TBI983060:TBQ983060 TLE983060:TLM983060 TVA983060:TVI983060 UEW983060:UFE983060 UOS983060:UPA983060 UYO983060:UYW983060 VIK983060:VIS983060 VSG983060:VSO983060 WCC983060:WCK983060 WLY983060:WMG983060 WVU983060:WWC983060 M23:U23 JI23:JQ23 TE23:TM23 ADA23:ADI23 AMW23:ANE23 AWS23:AXA23 BGO23:BGW23 BQK23:BQS23 CAG23:CAO23 CKC23:CKK23 CTY23:CUG23 DDU23:DEC23 DNQ23:DNY23 DXM23:DXU23 EHI23:EHQ23 ERE23:ERM23 FBA23:FBI23 FKW23:FLE23 FUS23:FVA23 GEO23:GEW23 GOK23:GOS23 GYG23:GYO23 HIC23:HIK23 HRY23:HSG23 IBU23:ICC23 ILQ23:ILY23 IVM23:IVU23 JFI23:JFQ23 JPE23:JPM23 JZA23:JZI23 KIW23:KJE23 KSS23:KTA23 LCO23:LCW23 LMK23:LMS23 LWG23:LWO23 MGC23:MGK23 MPY23:MQG23 MZU23:NAC23 NJQ23:NJY23 NTM23:NTU23 ODI23:ODQ23 ONE23:ONM23 OXA23:OXI23 PGW23:PHE23 PQS23:PRA23 QAO23:QAW23 QKK23:QKS23 QUG23:QUO23 REC23:REK23 RNY23:ROG23 RXU23:RYC23 SHQ23:SHY23 SRM23:SRU23 TBI23:TBQ23 TLE23:TLM23 TVA23:TVI23 UEW23:UFE23 UOS23:UPA23 UYO23:UYW23 VIK23:VIS23 VSG23:VSO23 WCC23:WCK23 WLY23:WMG23 WVU23:WWC23 M65559:U65559 JI65559:JQ65559 TE65559:TM65559 ADA65559:ADI65559 AMW65559:ANE65559 AWS65559:AXA65559 BGO65559:BGW65559 BQK65559:BQS65559 CAG65559:CAO65559 CKC65559:CKK65559 CTY65559:CUG65559 DDU65559:DEC65559 DNQ65559:DNY65559 DXM65559:DXU65559 EHI65559:EHQ65559 ERE65559:ERM65559 FBA65559:FBI65559 FKW65559:FLE65559 FUS65559:FVA65559 GEO65559:GEW65559 GOK65559:GOS65559 GYG65559:GYO65559 HIC65559:HIK65559 HRY65559:HSG65559 IBU65559:ICC65559 ILQ65559:ILY65559 IVM65559:IVU65559 JFI65559:JFQ65559 JPE65559:JPM65559 JZA65559:JZI65559 KIW65559:KJE65559 KSS65559:KTA65559 LCO65559:LCW65559 LMK65559:LMS65559 LWG65559:LWO65559 MGC65559:MGK65559 MPY65559:MQG65559 MZU65559:NAC65559 NJQ65559:NJY65559 NTM65559:NTU65559 ODI65559:ODQ65559 ONE65559:ONM65559 OXA65559:OXI65559 PGW65559:PHE65559 PQS65559:PRA65559 QAO65559:QAW65559 QKK65559:QKS65559 QUG65559:QUO65559 REC65559:REK65559 RNY65559:ROG65559 RXU65559:RYC65559 SHQ65559:SHY65559 SRM65559:SRU65559 TBI65559:TBQ65559 TLE65559:TLM65559 TVA65559:TVI65559 UEW65559:UFE65559 UOS65559:UPA65559 UYO65559:UYW65559 VIK65559:VIS65559 VSG65559:VSO65559 WCC65559:WCK65559 WLY65559:WMG65559 WVU65559:WWC65559 M131095:U131095 JI131095:JQ131095 TE131095:TM131095 ADA131095:ADI131095 AMW131095:ANE131095 AWS131095:AXA131095 BGO131095:BGW131095 BQK131095:BQS131095 CAG131095:CAO131095 CKC131095:CKK131095 CTY131095:CUG131095 DDU131095:DEC131095 DNQ131095:DNY131095 DXM131095:DXU131095 EHI131095:EHQ131095 ERE131095:ERM131095 FBA131095:FBI131095 FKW131095:FLE131095 FUS131095:FVA131095 GEO131095:GEW131095 GOK131095:GOS131095 GYG131095:GYO131095 HIC131095:HIK131095 HRY131095:HSG131095 IBU131095:ICC131095 ILQ131095:ILY131095 IVM131095:IVU131095 JFI131095:JFQ131095 JPE131095:JPM131095 JZA131095:JZI131095 KIW131095:KJE131095 KSS131095:KTA131095 LCO131095:LCW131095 LMK131095:LMS131095 LWG131095:LWO131095 MGC131095:MGK131095 MPY131095:MQG131095 MZU131095:NAC131095 NJQ131095:NJY131095 NTM131095:NTU131095 ODI131095:ODQ131095 ONE131095:ONM131095 OXA131095:OXI131095 PGW131095:PHE131095 PQS131095:PRA131095 QAO131095:QAW131095 QKK131095:QKS131095 QUG131095:QUO131095 REC131095:REK131095 RNY131095:ROG131095 RXU131095:RYC131095 SHQ131095:SHY131095 SRM131095:SRU131095 TBI131095:TBQ131095 TLE131095:TLM131095 TVA131095:TVI131095 UEW131095:UFE131095 UOS131095:UPA131095 UYO131095:UYW131095 VIK131095:VIS131095 VSG131095:VSO131095 WCC131095:WCK131095 WLY131095:WMG131095 WVU131095:WWC131095 M196631:U196631 JI196631:JQ196631 TE196631:TM196631 ADA196631:ADI196631 AMW196631:ANE196631 AWS196631:AXA196631 BGO196631:BGW196631 BQK196631:BQS196631 CAG196631:CAO196631 CKC196631:CKK196631 CTY196631:CUG196631 DDU196631:DEC196631 DNQ196631:DNY196631 DXM196631:DXU196631 EHI196631:EHQ196631 ERE196631:ERM196631 FBA196631:FBI196631 FKW196631:FLE196631 FUS196631:FVA196631 GEO196631:GEW196631 GOK196631:GOS196631 GYG196631:GYO196631 HIC196631:HIK196631 HRY196631:HSG196631 IBU196631:ICC196631 ILQ196631:ILY196631 IVM196631:IVU196631 JFI196631:JFQ196631 JPE196631:JPM196631 JZA196631:JZI196631 KIW196631:KJE196631 KSS196631:KTA196631 LCO196631:LCW196631 LMK196631:LMS196631 LWG196631:LWO196631 MGC196631:MGK196631 MPY196631:MQG196631 MZU196631:NAC196631 NJQ196631:NJY196631 NTM196631:NTU196631 ODI196631:ODQ196631 ONE196631:ONM196631 OXA196631:OXI196631 PGW196631:PHE196631 PQS196631:PRA196631 QAO196631:QAW196631 QKK196631:QKS196631 QUG196631:QUO196631 REC196631:REK196631 RNY196631:ROG196631 RXU196631:RYC196631 SHQ196631:SHY196631 SRM196631:SRU196631 TBI196631:TBQ196631 TLE196631:TLM196631 TVA196631:TVI196631 UEW196631:UFE196631 UOS196631:UPA196631 UYO196631:UYW196631 VIK196631:VIS196631 VSG196631:VSO196631 WCC196631:WCK196631 WLY196631:WMG196631 WVU196631:WWC196631 M262167:U262167 JI262167:JQ262167 TE262167:TM262167 ADA262167:ADI262167 AMW262167:ANE262167 AWS262167:AXA262167 BGO262167:BGW262167 BQK262167:BQS262167 CAG262167:CAO262167 CKC262167:CKK262167 CTY262167:CUG262167 DDU262167:DEC262167 DNQ262167:DNY262167 DXM262167:DXU262167 EHI262167:EHQ262167 ERE262167:ERM262167 FBA262167:FBI262167 FKW262167:FLE262167 FUS262167:FVA262167 GEO262167:GEW262167 GOK262167:GOS262167 GYG262167:GYO262167 HIC262167:HIK262167 HRY262167:HSG262167 IBU262167:ICC262167 ILQ262167:ILY262167 IVM262167:IVU262167 JFI262167:JFQ262167 JPE262167:JPM262167 JZA262167:JZI262167 KIW262167:KJE262167 KSS262167:KTA262167 LCO262167:LCW262167 LMK262167:LMS262167 LWG262167:LWO262167 MGC262167:MGK262167 MPY262167:MQG262167 MZU262167:NAC262167 NJQ262167:NJY262167 NTM262167:NTU262167 ODI262167:ODQ262167 ONE262167:ONM262167 OXA262167:OXI262167 PGW262167:PHE262167 PQS262167:PRA262167 QAO262167:QAW262167 QKK262167:QKS262167 QUG262167:QUO262167 REC262167:REK262167 RNY262167:ROG262167 RXU262167:RYC262167 SHQ262167:SHY262167 SRM262167:SRU262167 TBI262167:TBQ262167 TLE262167:TLM262167 TVA262167:TVI262167 UEW262167:UFE262167 UOS262167:UPA262167 UYO262167:UYW262167 VIK262167:VIS262167 VSG262167:VSO262167 WCC262167:WCK262167 WLY262167:WMG262167 WVU262167:WWC262167 M327703:U327703 JI327703:JQ327703 TE327703:TM327703 ADA327703:ADI327703 AMW327703:ANE327703 AWS327703:AXA327703 BGO327703:BGW327703 BQK327703:BQS327703 CAG327703:CAO327703 CKC327703:CKK327703 CTY327703:CUG327703 DDU327703:DEC327703 DNQ327703:DNY327703 DXM327703:DXU327703 EHI327703:EHQ327703 ERE327703:ERM327703 FBA327703:FBI327703 FKW327703:FLE327703 FUS327703:FVA327703 GEO327703:GEW327703 GOK327703:GOS327703 GYG327703:GYO327703 HIC327703:HIK327703 HRY327703:HSG327703 IBU327703:ICC327703 ILQ327703:ILY327703 IVM327703:IVU327703 JFI327703:JFQ327703 JPE327703:JPM327703 JZA327703:JZI327703 KIW327703:KJE327703 KSS327703:KTA327703 LCO327703:LCW327703 LMK327703:LMS327703 LWG327703:LWO327703 MGC327703:MGK327703 MPY327703:MQG327703 MZU327703:NAC327703 NJQ327703:NJY327703 NTM327703:NTU327703 ODI327703:ODQ327703 ONE327703:ONM327703 OXA327703:OXI327703 PGW327703:PHE327703 PQS327703:PRA327703 QAO327703:QAW327703 QKK327703:QKS327703 QUG327703:QUO327703 REC327703:REK327703 RNY327703:ROG327703 RXU327703:RYC327703 SHQ327703:SHY327703 SRM327703:SRU327703 TBI327703:TBQ327703 TLE327703:TLM327703 TVA327703:TVI327703 UEW327703:UFE327703 UOS327703:UPA327703 UYO327703:UYW327703 VIK327703:VIS327703 VSG327703:VSO327703 WCC327703:WCK327703 WLY327703:WMG327703 WVU327703:WWC327703 M393239:U393239 JI393239:JQ393239 TE393239:TM393239 ADA393239:ADI393239 AMW393239:ANE393239 AWS393239:AXA393239 BGO393239:BGW393239 BQK393239:BQS393239 CAG393239:CAO393239 CKC393239:CKK393239 CTY393239:CUG393239 DDU393239:DEC393239 DNQ393239:DNY393239 DXM393239:DXU393239 EHI393239:EHQ393239 ERE393239:ERM393239 FBA393239:FBI393239 FKW393239:FLE393239 FUS393239:FVA393239 GEO393239:GEW393239 GOK393239:GOS393239 GYG393239:GYO393239 HIC393239:HIK393239 HRY393239:HSG393239 IBU393239:ICC393239 ILQ393239:ILY393239 IVM393239:IVU393239 JFI393239:JFQ393239 JPE393239:JPM393239 JZA393239:JZI393239 KIW393239:KJE393239 KSS393239:KTA393239 LCO393239:LCW393239 LMK393239:LMS393239 LWG393239:LWO393239 MGC393239:MGK393239 MPY393239:MQG393239 MZU393239:NAC393239 NJQ393239:NJY393239 NTM393239:NTU393239 ODI393239:ODQ393239 ONE393239:ONM393239 OXA393239:OXI393239 PGW393239:PHE393239 PQS393239:PRA393239 QAO393239:QAW393239 QKK393239:QKS393239 QUG393239:QUO393239 REC393239:REK393239 RNY393239:ROG393239 RXU393239:RYC393239 SHQ393239:SHY393239 SRM393239:SRU393239 TBI393239:TBQ393239 TLE393239:TLM393239 TVA393239:TVI393239 UEW393239:UFE393239 UOS393239:UPA393239 UYO393239:UYW393239 VIK393239:VIS393239 VSG393239:VSO393239 WCC393239:WCK393239 WLY393239:WMG393239 WVU393239:WWC393239 M458775:U458775 JI458775:JQ458775 TE458775:TM458775 ADA458775:ADI458775 AMW458775:ANE458775 AWS458775:AXA458775 BGO458775:BGW458775 BQK458775:BQS458775 CAG458775:CAO458775 CKC458775:CKK458775 CTY458775:CUG458775 DDU458775:DEC458775 DNQ458775:DNY458775 DXM458775:DXU458775 EHI458775:EHQ458775 ERE458775:ERM458775 FBA458775:FBI458775 FKW458775:FLE458775 FUS458775:FVA458775 GEO458775:GEW458775 GOK458775:GOS458775 GYG458775:GYO458775 HIC458775:HIK458775 HRY458775:HSG458775 IBU458775:ICC458775 ILQ458775:ILY458775 IVM458775:IVU458775 JFI458775:JFQ458775 JPE458775:JPM458775 JZA458775:JZI458775 KIW458775:KJE458775 KSS458775:KTA458775 LCO458775:LCW458775 LMK458775:LMS458775 LWG458775:LWO458775 MGC458775:MGK458775 MPY458775:MQG458775 MZU458775:NAC458775 NJQ458775:NJY458775 NTM458775:NTU458775 ODI458775:ODQ458775 ONE458775:ONM458775 OXA458775:OXI458775 PGW458775:PHE458775 PQS458775:PRA458775 QAO458775:QAW458775 QKK458775:QKS458775 QUG458775:QUO458775 REC458775:REK458775 RNY458775:ROG458775 RXU458775:RYC458775 SHQ458775:SHY458775 SRM458775:SRU458775 TBI458775:TBQ458775 TLE458775:TLM458775 TVA458775:TVI458775 UEW458775:UFE458775 UOS458775:UPA458775 UYO458775:UYW458775 VIK458775:VIS458775 VSG458775:VSO458775 WCC458775:WCK458775 WLY458775:WMG458775 WVU458775:WWC458775 M524311:U524311 JI524311:JQ524311 TE524311:TM524311 ADA524311:ADI524311 AMW524311:ANE524311 AWS524311:AXA524311 BGO524311:BGW524311 BQK524311:BQS524311 CAG524311:CAO524311 CKC524311:CKK524311 CTY524311:CUG524311 DDU524311:DEC524311 DNQ524311:DNY524311 DXM524311:DXU524311 EHI524311:EHQ524311 ERE524311:ERM524311 FBA524311:FBI524311 FKW524311:FLE524311 FUS524311:FVA524311 GEO524311:GEW524311 GOK524311:GOS524311 GYG524311:GYO524311 HIC524311:HIK524311 HRY524311:HSG524311 IBU524311:ICC524311 ILQ524311:ILY524311 IVM524311:IVU524311 JFI524311:JFQ524311 JPE524311:JPM524311 JZA524311:JZI524311 KIW524311:KJE524311 KSS524311:KTA524311 LCO524311:LCW524311 LMK524311:LMS524311 LWG524311:LWO524311 MGC524311:MGK524311 MPY524311:MQG524311 MZU524311:NAC524311 NJQ524311:NJY524311 NTM524311:NTU524311 ODI524311:ODQ524311 ONE524311:ONM524311 OXA524311:OXI524311 PGW524311:PHE524311 PQS524311:PRA524311 QAO524311:QAW524311 QKK524311:QKS524311 QUG524311:QUO524311 REC524311:REK524311 RNY524311:ROG524311 RXU524311:RYC524311 SHQ524311:SHY524311 SRM524311:SRU524311 TBI524311:TBQ524311 TLE524311:TLM524311 TVA524311:TVI524311 UEW524311:UFE524311 UOS524311:UPA524311 UYO524311:UYW524311 VIK524311:VIS524311 VSG524311:VSO524311 WCC524311:WCK524311 WLY524311:WMG524311 WVU524311:WWC524311 M589847:U589847 JI589847:JQ589847 TE589847:TM589847 ADA589847:ADI589847 AMW589847:ANE589847 AWS589847:AXA589847 BGO589847:BGW589847 BQK589847:BQS589847 CAG589847:CAO589847 CKC589847:CKK589847 CTY589847:CUG589847 DDU589847:DEC589847 DNQ589847:DNY589847 DXM589847:DXU589847 EHI589847:EHQ589847 ERE589847:ERM589847 FBA589847:FBI589847 FKW589847:FLE589847 FUS589847:FVA589847 GEO589847:GEW589847 GOK589847:GOS589847 GYG589847:GYO589847 HIC589847:HIK589847 HRY589847:HSG589847 IBU589847:ICC589847 ILQ589847:ILY589847 IVM589847:IVU589847 JFI589847:JFQ589847 JPE589847:JPM589847 JZA589847:JZI589847 KIW589847:KJE589847 KSS589847:KTA589847 LCO589847:LCW589847 LMK589847:LMS589847 LWG589847:LWO589847 MGC589847:MGK589847 MPY589847:MQG589847 MZU589847:NAC589847 NJQ589847:NJY589847 NTM589847:NTU589847 ODI589847:ODQ589847 ONE589847:ONM589847 OXA589847:OXI589847 PGW589847:PHE589847 PQS589847:PRA589847 QAO589847:QAW589847 QKK589847:QKS589847 QUG589847:QUO589847 REC589847:REK589847 RNY589847:ROG589847 RXU589847:RYC589847 SHQ589847:SHY589847 SRM589847:SRU589847 TBI589847:TBQ589847 TLE589847:TLM589847 TVA589847:TVI589847 UEW589847:UFE589847 UOS589847:UPA589847 UYO589847:UYW589847 VIK589847:VIS589847 VSG589847:VSO589847 WCC589847:WCK589847 WLY589847:WMG589847 WVU589847:WWC589847 M655383:U655383 JI655383:JQ655383 TE655383:TM655383 ADA655383:ADI655383 AMW655383:ANE655383 AWS655383:AXA655383 BGO655383:BGW655383 BQK655383:BQS655383 CAG655383:CAO655383 CKC655383:CKK655383 CTY655383:CUG655383 DDU655383:DEC655383 DNQ655383:DNY655383 DXM655383:DXU655383 EHI655383:EHQ655383 ERE655383:ERM655383 FBA655383:FBI655383 FKW655383:FLE655383 FUS655383:FVA655383 GEO655383:GEW655383 GOK655383:GOS655383 GYG655383:GYO655383 HIC655383:HIK655383 HRY655383:HSG655383 IBU655383:ICC655383 ILQ655383:ILY655383 IVM655383:IVU655383 JFI655383:JFQ655383 JPE655383:JPM655383 JZA655383:JZI655383 KIW655383:KJE655383 KSS655383:KTA655383 LCO655383:LCW655383 LMK655383:LMS655383 LWG655383:LWO655383 MGC655383:MGK655383 MPY655383:MQG655383 MZU655383:NAC655383 NJQ655383:NJY655383 NTM655383:NTU655383 ODI655383:ODQ655383 ONE655383:ONM655383 OXA655383:OXI655383 PGW655383:PHE655383 PQS655383:PRA655383 QAO655383:QAW655383 QKK655383:QKS655383 QUG655383:QUO655383 REC655383:REK655383 RNY655383:ROG655383 RXU655383:RYC655383 SHQ655383:SHY655383 SRM655383:SRU655383 TBI655383:TBQ655383 TLE655383:TLM655383 TVA655383:TVI655383 UEW655383:UFE655383 UOS655383:UPA655383 UYO655383:UYW655383 VIK655383:VIS655383 VSG655383:VSO655383 WCC655383:WCK655383 WLY655383:WMG655383 WVU655383:WWC655383 M720919:U720919 JI720919:JQ720919 TE720919:TM720919 ADA720919:ADI720919 AMW720919:ANE720919 AWS720919:AXA720919 BGO720919:BGW720919 BQK720919:BQS720919 CAG720919:CAO720919 CKC720919:CKK720919 CTY720919:CUG720919 DDU720919:DEC720919 DNQ720919:DNY720919 DXM720919:DXU720919 EHI720919:EHQ720919 ERE720919:ERM720919 FBA720919:FBI720919 FKW720919:FLE720919 FUS720919:FVA720919 GEO720919:GEW720919 GOK720919:GOS720919 GYG720919:GYO720919 HIC720919:HIK720919 HRY720919:HSG720919 IBU720919:ICC720919 ILQ720919:ILY720919 IVM720919:IVU720919 JFI720919:JFQ720919 JPE720919:JPM720919 JZA720919:JZI720919 KIW720919:KJE720919 KSS720919:KTA720919 LCO720919:LCW720919 LMK720919:LMS720919 LWG720919:LWO720919 MGC720919:MGK720919 MPY720919:MQG720919 MZU720919:NAC720919 NJQ720919:NJY720919 NTM720919:NTU720919 ODI720919:ODQ720919 ONE720919:ONM720919 OXA720919:OXI720919 PGW720919:PHE720919 PQS720919:PRA720919 QAO720919:QAW720919 QKK720919:QKS720919 QUG720919:QUO720919 REC720919:REK720919 RNY720919:ROG720919 RXU720919:RYC720919 SHQ720919:SHY720919 SRM720919:SRU720919 TBI720919:TBQ720919 TLE720919:TLM720919 TVA720919:TVI720919 UEW720919:UFE720919 UOS720919:UPA720919 UYO720919:UYW720919 VIK720919:VIS720919 VSG720919:VSO720919 WCC720919:WCK720919 WLY720919:WMG720919 WVU720919:WWC720919 M786455:U786455 JI786455:JQ786455 TE786455:TM786455 ADA786455:ADI786455 AMW786455:ANE786455 AWS786455:AXA786455 BGO786455:BGW786455 BQK786455:BQS786455 CAG786455:CAO786455 CKC786455:CKK786455 CTY786455:CUG786455 DDU786455:DEC786455 DNQ786455:DNY786455 DXM786455:DXU786455 EHI786455:EHQ786455 ERE786455:ERM786455 FBA786455:FBI786455 FKW786455:FLE786455 FUS786455:FVA786455 GEO786455:GEW786455 GOK786455:GOS786455 GYG786455:GYO786455 HIC786455:HIK786455 HRY786455:HSG786455 IBU786455:ICC786455 ILQ786455:ILY786455 IVM786455:IVU786455 JFI786455:JFQ786455 JPE786455:JPM786455 JZA786455:JZI786455 KIW786455:KJE786455 KSS786455:KTA786455 LCO786455:LCW786455 LMK786455:LMS786455 LWG786455:LWO786455 MGC786455:MGK786455 MPY786455:MQG786455 MZU786455:NAC786455 NJQ786455:NJY786455 NTM786455:NTU786455 ODI786455:ODQ786455 ONE786455:ONM786455 OXA786455:OXI786455 PGW786455:PHE786455 PQS786455:PRA786455 QAO786455:QAW786455 QKK786455:QKS786455 QUG786455:QUO786455 REC786455:REK786455 RNY786455:ROG786455 RXU786455:RYC786455 SHQ786455:SHY786455 SRM786455:SRU786455 TBI786455:TBQ786455 TLE786455:TLM786455 TVA786455:TVI786455 UEW786455:UFE786455 UOS786455:UPA786455 UYO786455:UYW786455 VIK786455:VIS786455 VSG786455:VSO786455 WCC786455:WCK786455 WLY786455:WMG786455 WVU786455:WWC786455 M851991:U851991 JI851991:JQ851991 TE851991:TM851991 ADA851991:ADI851991 AMW851991:ANE851991 AWS851991:AXA851991 BGO851991:BGW851991 BQK851991:BQS851991 CAG851991:CAO851991 CKC851991:CKK851991 CTY851991:CUG851991 DDU851991:DEC851991 DNQ851991:DNY851991 DXM851991:DXU851991 EHI851991:EHQ851991 ERE851991:ERM851991 FBA851991:FBI851991 FKW851991:FLE851991 FUS851991:FVA851991 GEO851991:GEW851991 GOK851991:GOS851991 GYG851991:GYO851991 HIC851991:HIK851991 HRY851991:HSG851991 IBU851991:ICC851991 ILQ851991:ILY851991 IVM851991:IVU851991 JFI851991:JFQ851991 JPE851991:JPM851991 JZA851991:JZI851991 KIW851991:KJE851991 KSS851991:KTA851991 LCO851991:LCW851991 LMK851991:LMS851991 LWG851991:LWO851991 MGC851991:MGK851991 MPY851991:MQG851991 MZU851991:NAC851991 NJQ851991:NJY851991 NTM851991:NTU851991 ODI851991:ODQ851991 ONE851991:ONM851991 OXA851991:OXI851991 PGW851991:PHE851991 PQS851991:PRA851991 QAO851991:QAW851991 QKK851991:QKS851991 QUG851991:QUO851991 REC851991:REK851991 RNY851991:ROG851991 RXU851991:RYC851991 SHQ851991:SHY851991 SRM851991:SRU851991 TBI851991:TBQ851991 TLE851991:TLM851991 TVA851991:TVI851991 UEW851991:UFE851991 UOS851991:UPA851991 UYO851991:UYW851991 VIK851991:VIS851991 VSG851991:VSO851991 WCC851991:WCK851991 WLY851991:WMG851991 WVU851991:WWC851991 M917527:U917527 JI917527:JQ917527 TE917527:TM917527 ADA917527:ADI917527 AMW917527:ANE917527 AWS917527:AXA917527 BGO917527:BGW917527 BQK917527:BQS917527 CAG917527:CAO917527 CKC917527:CKK917527 CTY917527:CUG917527 DDU917527:DEC917527 DNQ917527:DNY917527 DXM917527:DXU917527 EHI917527:EHQ917527 ERE917527:ERM917527 FBA917527:FBI917527 FKW917527:FLE917527 FUS917527:FVA917527 GEO917527:GEW917527 GOK917527:GOS917527 GYG917527:GYO917527 HIC917527:HIK917527 HRY917527:HSG917527 IBU917527:ICC917527 ILQ917527:ILY917527 IVM917527:IVU917527 JFI917527:JFQ917527 JPE917527:JPM917527 JZA917527:JZI917527 KIW917527:KJE917527 KSS917527:KTA917527 LCO917527:LCW917527 LMK917527:LMS917527 LWG917527:LWO917527 MGC917527:MGK917527 MPY917527:MQG917527 MZU917527:NAC917527 NJQ917527:NJY917527 NTM917527:NTU917527 ODI917527:ODQ917527 ONE917527:ONM917527 OXA917527:OXI917527 PGW917527:PHE917527 PQS917527:PRA917527 QAO917527:QAW917527 QKK917527:QKS917527 QUG917527:QUO917527 REC917527:REK917527 RNY917527:ROG917527 RXU917527:RYC917527 SHQ917527:SHY917527 SRM917527:SRU917527 TBI917527:TBQ917527 TLE917527:TLM917527 TVA917527:TVI917527 UEW917527:UFE917527 UOS917527:UPA917527 UYO917527:UYW917527 VIK917527:VIS917527 VSG917527:VSO917527 WCC917527:WCK917527 WLY917527:WMG917527 WVU917527:WWC917527 M983063:U983063 JI983063:JQ983063 TE983063:TM983063 ADA983063:ADI983063 AMW983063:ANE983063 AWS983063:AXA983063 BGO983063:BGW983063 BQK983063:BQS983063 CAG983063:CAO983063 CKC983063:CKK983063 CTY983063:CUG983063 DDU983063:DEC983063 DNQ983063:DNY983063 DXM983063:DXU983063 EHI983063:EHQ983063 ERE983063:ERM983063 FBA983063:FBI983063 FKW983063:FLE983063 FUS983063:FVA983063 GEO983063:GEW983063 GOK983063:GOS983063 GYG983063:GYO983063 HIC983063:HIK983063 HRY983063:HSG983063 IBU983063:ICC983063 ILQ983063:ILY983063 IVM983063:IVU983063 JFI983063:JFQ983063 JPE983063:JPM983063 JZA983063:JZI983063 KIW983063:KJE983063 KSS983063:KTA983063 LCO983063:LCW983063 LMK983063:LMS983063 LWG983063:LWO983063 MGC983063:MGK983063 MPY983063:MQG983063 MZU983063:NAC983063 NJQ983063:NJY983063 NTM983063:NTU983063 ODI983063:ODQ983063 ONE983063:ONM983063 OXA983063:OXI983063 PGW983063:PHE983063 PQS983063:PRA983063 QAO983063:QAW983063 QKK983063:QKS983063 QUG983063:QUO983063 REC983063:REK983063 RNY983063:ROG983063 RXU983063:RYC983063 SHQ983063:SHY983063 SRM983063:SRU983063 TBI983063:TBQ983063 TLE983063:TLM983063 TVA983063:TVI983063 UEW983063:UFE983063 UOS983063:UPA983063 UYO983063:UYW983063 VIK983063:VIS983063 VSG983063:VSO983063 WCC983063:WCK983063 WLY983063:WMG983063 WVU983063:WWC983063 K25:V26 JG25:JR26 TC25:TN26 ACY25:ADJ26 AMU25:ANF26 AWQ25:AXB26 BGM25:BGX26 BQI25:BQT26 CAE25:CAP26 CKA25:CKL26 CTW25:CUH26 DDS25:DED26 DNO25:DNZ26 DXK25:DXV26 EHG25:EHR26 ERC25:ERN26 FAY25:FBJ26 FKU25:FLF26 FUQ25:FVB26 GEM25:GEX26 GOI25:GOT26 GYE25:GYP26 HIA25:HIL26 HRW25:HSH26 IBS25:ICD26 ILO25:ILZ26 IVK25:IVV26 JFG25:JFR26 JPC25:JPN26 JYY25:JZJ26 KIU25:KJF26 KSQ25:KTB26 LCM25:LCX26 LMI25:LMT26 LWE25:LWP26 MGA25:MGL26 MPW25:MQH26 MZS25:NAD26 NJO25:NJZ26 NTK25:NTV26 ODG25:ODR26 ONC25:ONN26 OWY25:OXJ26 PGU25:PHF26 PQQ25:PRB26 QAM25:QAX26 QKI25:QKT26 QUE25:QUP26 REA25:REL26 RNW25:ROH26 RXS25:RYD26 SHO25:SHZ26 SRK25:SRV26 TBG25:TBR26 TLC25:TLN26 TUY25:TVJ26 UEU25:UFF26 UOQ25:UPB26 UYM25:UYX26 VII25:VIT26 VSE25:VSP26 WCA25:WCL26 WLW25:WMH26 WVS25:WWD26 K65561:V65562 JG65561:JR65562 TC65561:TN65562 ACY65561:ADJ65562 AMU65561:ANF65562 AWQ65561:AXB65562 BGM65561:BGX65562 BQI65561:BQT65562 CAE65561:CAP65562 CKA65561:CKL65562 CTW65561:CUH65562 DDS65561:DED65562 DNO65561:DNZ65562 DXK65561:DXV65562 EHG65561:EHR65562 ERC65561:ERN65562 FAY65561:FBJ65562 FKU65561:FLF65562 FUQ65561:FVB65562 GEM65561:GEX65562 GOI65561:GOT65562 GYE65561:GYP65562 HIA65561:HIL65562 HRW65561:HSH65562 IBS65561:ICD65562 ILO65561:ILZ65562 IVK65561:IVV65562 JFG65561:JFR65562 JPC65561:JPN65562 JYY65561:JZJ65562 KIU65561:KJF65562 KSQ65561:KTB65562 LCM65561:LCX65562 LMI65561:LMT65562 LWE65561:LWP65562 MGA65561:MGL65562 MPW65561:MQH65562 MZS65561:NAD65562 NJO65561:NJZ65562 NTK65561:NTV65562 ODG65561:ODR65562 ONC65561:ONN65562 OWY65561:OXJ65562 PGU65561:PHF65562 PQQ65561:PRB65562 QAM65561:QAX65562 QKI65561:QKT65562 QUE65561:QUP65562 REA65561:REL65562 RNW65561:ROH65562 RXS65561:RYD65562 SHO65561:SHZ65562 SRK65561:SRV65562 TBG65561:TBR65562 TLC65561:TLN65562 TUY65561:TVJ65562 UEU65561:UFF65562 UOQ65561:UPB65562 UYM65561:UYX65562 VII65561:VIT65562 VSE65561:VSP65562 WCA65561:WCL65562 WLW65561:WMH65562 WVS65561:WWD65562 K131097:V131098 JG131097:JR131098 TC131097:TN131098 ACY131097:ADJ131098 AMU131097:ANF131098 AWQ131097:AXB131098 BGM131097:BGX131098 BQI131097:BQT131098 CAE131097:CAP131098 CKA131097:CKL131098 CTW131097:CUH131098 DDS131097:DED131098 DNO131097:DNZ131098 DXK131097:DXV131098 EHG131097:EHR131098 ERC131097:ERN131098 FAY131097:FBJ131098 FKU131097:FLF131098 FUQ131097:FVB131098 GEM131097:GEX131098 GOI131097:GOT131098 GYE131097:GYP131098 HIA131097:HIL131098 HRW131097:HSH131098 IBS131097:ICD131098 ILO131097:ILZ131098 IVK131097:IVV131098 JFG131097:JFR131098 JPC131097:JPN131098 JYY131097:JZJ131098 KIU131097:KJF131098 KSQ131097:KTB131098 LCM131097:LCX131098 LMI131097:LMT131098 LWE131097:LWP131098 MGA131097:MGL131098 MPW131097:MQH131098 MZS131097:NAD131098 NJO131097:NJZ131098 NTK131097:NTV131098 ODG131097:ODR131098 ONC131097:ONN131098 OWY131097:OXJ131098 PGU131097:PHF131098 PQQ131097:PRB131098 QAM131097:QAX131098 QKI131097:QKT131098 QUE131097:QUP131098 REA131097:REL131098 RNW131097:ROH131098 RXS131097:RYD131098 SHO131097:SHZ131098 SRK131097:SRV131098 TBG131097:TBR131098 TLC131097:TLN131098 TUY131097:TVJ131098 UEU131097:UFF131098 UOQ131097:UPB131098 UYM131097:UYX131098 VII131097:VIT131098 VSE131097:VSP131098 WCA131097:WCL131098 WLW131097:WMH131098 WVS131097:WWD131098 K196633:V196634 JG196633:JR196634 TC196633:TN196634 ACY196633:ADJ196634 AMU196633:ANF196634 AWQ196633:AXB196634 BGM196633:BGX196634 BQI196633:BQT196634 CAE196633:CAP196634 CKA196633:CKL196634 CTW196633:CUH196634 DDS196633:DED196634 DNO196633:DNZ196634 DXK196633:DXV196634 EHG196633:EHR196634 ERC196633:ERN196634 FAY196633:FBJ196634 FKU196633:FLF196634 FUQ196633:FVB196634 GEM196633:GEX196634 GOI196633:GOT196634 GYE196633:GYP196634 HIA196633:HIL196634 HRW196633:HSH196634 IBS196633:ICD196634 ILO196633:ILZ196634 IVK196633:IVV196634 JFG196633:JFR196634 JPC196633:JPN196634 JYY196633:JZJ196634 KIU196633:KJF196634 KSQ196633:KTB196634 LCM196633:LCX196634 LMI196633:LMT196634 LWE196633:LWP196634 MGA196633:MGL196634 MPW196633:MQH196634 MZS196633:NAD196634 NJO196633:NJZ196634 NTK196633:NTV196634 ODG196633:ODR196634 ONC196633:ONN196634 OWY196633:OXJ196634 PGU196633:PHF196634 PQQ196633:PRB196634 QAM196633:QAX196634 QKI196633:QKT196634 QUE196633:QUP196634 REA196633:REL196634 RNW196633:ROH196634 RXS196633:RYD196634 SHO196633:SHZ196634 SRK196633:SRV196634 TBG196633:TBR196634 TLC196633:TLN196634 TUY196633:TVJ196634 UEU196633:UFF196634 UOQ196633:UPB196634 UYM196633:UYX196634 VII196633:VIT196634 VSE196633:VSP196634 WCA196633:WCL196634 WLW196633:WMH196634 WVS196633:WWD196634 K262169:V262170 JG262169:JR262170 TC262169:TN262170 ACY262169:ADJ262170 AMU262169:ANF262170 AWQ262169:AXB262170 BGM262169:BGX262170 BQI262169:BQT262170 CAE262169:CAP262170 CKA262169:CKL262170 CTW262169:CUH262170 DDS262169:DED262170 DNO262169:DNZ262170 DXK262169:DXV262170 EHG262169:EHR262170 ERC262169:ERN262170 FAY262169:FBJ262170 FKU262169:FLF262170 FUQ262169:FVB262170 GEM262169:GEX262170 GOI262169:GOT262170 GYE262169:GYP262170 HIA262169:HIL262170 HRW262169:HSH262170 IBS262169:ICD262170 ILO262169:ILZ262170 IVK262169:IVV262170 JFG262169:JFR262170 JPC262169:JPN262170 JYY262169:JZJ262170 KIU262169:KJF262170 KSQ262169:KTB262170 LCM262169:LCX262170 LMI262169:LMT262170 LWE262169:LWP262170 MGA262169:MGL262170 MPW262169:MQH262170 MZS262169:NAD262170 NJO262169:NJZ262170 NTK262169:NTV262170 ODG262169:ODR262170 ONC262169:ONN262170 OWY262169:OXJ262170 PGU262169:PHF262170 PQQ262169:PRB262170 QAM262169:QAX262170 QKI262169:QKT262170 QUE262169:QUP262170 REA262169:REL262170 RNW262169:ROH262170 RXS262169:RYD262170 SHO262169:SHZ262170 SRK262169:SRV262170 TBG262169:TBR262170 TLC262169:TLN262170 TUY262169:TVJ262170 UEU262169:UFF262170 UOQ262169:UPB262170 UYM262169:UYX262170 VII262169:VIT262170 VSE262169:VSP262170 WCA262169:WCL262170 WLW262169:WMH262170 WVS262169:WWD262170 K327705:V327706 JG327705:JR327706 TC327705:TN327706 ACY327705:ADJ327706 AMU327705:ANF327706 AWQ327705:AXB327706 BGM327705:BGX327706 BQI327705:BQT327706 CAE327705:CAP327706 CKA327705:CKL327706 CTW327705:CUH327706 DDS327705:DED327706 DNO327705:DNZ327706 DXK327705:DXV327706 EHG327705:EHR327706 ERC327705:ERN327706 FAY327705:FBJ327706 FKU327705:FLF327706 FUQ327705:FVB327706 GEM327705:GEX327706 GOI327705:GOT327706 GYE327705:GYP327706 HIA327705:HIL327706 HRW327705:HSH327706 IBS327705:ICD327706 ILO327705:ILZ327706 IVK327705:IVV327706 JFG327705:JFR327706 JPC327705:JPN327706 JYY327705:JZJ327706 KIU327705:KJF327706 KSQ327705:KTB327706 LCM327705:LCX327706 LMI327705:LMT327706 LWE327705:LWP327706 MGA327705:MGL327706 MPW327705:MQH327706 MZS327705:NAD327706 NJO327705:NJZ327706 NTK327705:NTV327706 ODG327705:ODR327706 ONC327705:ONN327706 OWY327705:OXJ327706 PGU327705:PHF327706 PQQ327705:PRB327706 QAM327705:QAX327706 QKI327705:QKT327706 QUE327705:QUP327706 REA327705:REL327706 RNW327705:ROH327706 RXS327705:RYD327706 SHO327705:SHZ327706 SRK327705:SRV327706 TBG327705:TBR327706 TLC327705:TLN327706 TUY327705:TVJ327706 UEU327705:UFF327706 UOQ327705:UPB327706 UYM327705:UYX327706 VII327705:VIT327706 VSE327705:VSP327706 WCA327705:WCL327706 WLW327705:WMH327706 WVS327705:WWD327706 K393241:V393242 JG393241:JR393242 TC393241:TN393242 ACY393241:ADJ393242 AMU393241:ANF393242 AWQ393241:AXB393242 BGM393241:BGX393242 BQI393241:BQT393242 CAE393241:CAP393242 CKA393241:CKL393242 CTW393241:CUH393242 DDS393241:DED393242 DNO393241:DNZ393242 DXK393241:DXV393242 EHG393241:EHR393242 ERC393241:ERN393242 FAY393241:FBJ393242 FKU393241:FLF393242 FUQ393241:FVB393242 GEM393241:GEX393242 GOI393241:GOT393242 GYE393241:GYP393242 HIA393241:HIL393242 HRW393241:HSH393242 IBS393241:ICD393242 ILO393241:ILZ393242 IVK393241:IVV393242 JFG393241:JFR393242 JPC393241:JPN393242 JYY393241:JZJ393242 KIU393241:KJF393242 KSQ393241:KTB393242 LCM393241:LCX393242 LMI393241:LMT393242 LWE393241:LWP393242 MGA393241:MGL393242 MPW393241:MQH393242 MZS393241:NAD393242 NJO393241:NJZ393242 NTK393241:NTV393242 ODG393241:ODR393242 ONC393241:ONN393242 OWY393241:OXJ393242 PGU393241:PHF393242 PQQ393241:PRB393242 QAM393241:QAX393242 QKI393241:QKT393242 QUE393241:QUP393242 REA393241:REL393242 RNW393241:ROH393242 RXS393241:RYD393242 SHO393241:SHZ393242 SRK393241:SRV393242 TBG393241:TBR393242 TLC393241:TLN393242 TUY393241:TVJ393242 UEU393241:UFF393242 UOQ393241:UPB393242 UYM393241:UYX393242 VII393241:VIT393242 VSE393241:VSP393242 WCA393241:WCL393242 WLW393241:WMH393242 WVS393241:WWD393242 K458777:V458778 JG458777:JR458778 TC458777:TN458778 ACY458777:ADJ458778 AMU458777:ANF458778 AWQ458777:AXB458778 BGM458777:BGX458778 BQI458777:BQT458778 CAE458777:CAP458778 CKA458777:CKL458778 CTW458777:CUH458778 DDS458777:DED458778 DNO458777:DNZ458778 DXK458777:DXV458778 EHG458777:EHR458778 ERC458777:ERN458778 FAY458777:FBJ458778 FKU458777:FLF458778 FUQ458777:FVB458778 GEM458777:GEX458778 GOI458777:GOT458778 GYE458777:GYP458778 HIA458777:HIL458778 HRW458777:HSH458778 IBS458777:ICD458778 ILO458777:ILZ458778 IVK458777:IVV458778 JFG458777:JFR458778 JPC458777:JPN458778 JYY458777:JZJ458778 KIU458777:KJF458778 KSQ458777:KTB458778 LCM458777:LCX458778 LMI458777:LMT458778 LWE458777:LWP458778 MGA458777:MGL458778 MPW458777:MQH458778 MZS458777:NAD458778 NJO458777:NJZ458778 NTK458777:NTV458778 ODG458777:ODR458778 ONC458777:ONN458778 OWY458777:OXJ458778 PGU458777:PHF458778 PQQ458777:PRB458778 QAM458777:QAX458778 QKI458777:QKT458778 QUE458777:QUP458778 REA458777:REL458778 RNW458777:ROH458778 RXS458777:RYD458778 SHO458777:SHZ458778 SRK458777:SRV458778 TBG458777:TBR458778 TLC458777:TLN458778 TUY458777:TVJ458778 UEU458777:UFF458778 UOQ458777:UPB458778 UYM458777:UYX458778 VII458777:VIT458778 VSE458777:VSP458778 WCA458777:WCL458778 WLW458777:WMH458778 WVS458777:WWD458778 K524313:V524314 JG524313:JR524314 TC524313:TN524314 ACY524313:ADJ524314 AMU524313:ANF524314 AWQ524313:AXB524314 BGM524313:BGX524314 BQI524313:BQT524314 CAE524313:CAP524314 CKA524313:CKL524314 CTW524313:CUH524314 DDS524313:DED524314 DNO524313:DNZ524314 DXK524313:DXV524314 EHG524313:EHR524314 ERC524313:ERN524314 FAY524313:FBJ524314 FKU524313:FLF524314 FUQ524313:FVB524314 GEM524313:GEX524314 GOI524313:GOT524314 GYE524313:GYP524314 HIA524313:HIL524314 HRW524313:HSH524314 IBS524313:ICD524314 ILO524313:ILZ524314 IVK524313:IVV524314 JFG524313:JFR524314 JPC524313:JPN524314 JYY524313:JZJ524314 KIU524313:KJF524314 KSQ524313:KTB524314 LCM524313:LCX524314 LMI524313:LMT524314 LWE524313:LWP524314 MGA524313:MGL524314 MPW524313:MQH524314 MZS524313:NAD524314 NJO524313:NJZ524314 NTK524313:NTV524314 ODG524313:ODR524314 ONC524313:ONN524314 OWY524313:OXJ524314 PGU524313:PHF524314 PQQ524313:PRB524314 QAM524313:QAX524314 QKI524313:QKT524314 QUE524313:QUP524314 REA524313:REL524314 RNW524313:ROH524314 RXS524313:RYD524314 SHO524313:SHZ524314 SRK524313:SRV524314 TBG524313:TBR524314 TLC524313:TLN524314 TUY524313:TVJ524314 UEU524313:UFF524314 UOQ524313:UPB524314 UYM524313:UYX524314 VII524313:VIT524314 VSE524313:VSP524314 WCA524313:WCL524314 WLW524313:WMH524314 WVS524313:WWD524314 K589849:V589850 JG589849:JR589850 TC589849:TN589850 ACY589849:ADJ589850 AMU589849:ANF589850 AWQ589849:AXB589850 BGM589849:BGX589850 BQI589849:BQT589850 CAE589849:CAP589850 CKA589849:CKL589850 CTW589849:CUH589850 DDS589849:DED589850 DNO589849:DNZ589850 DXK589849:DXV589850 EHG589849:EHR589850 ERC589849:ERN589850 FAY589849:FBJ589850 FKU589849:FLF589850 FUQ589849:FVB589850 GEM589849:GEX589850 GOI589849:GOT589850 GYE589849:GYP589850 HIA589849:HIL589850 HRW589849:HSH589850 IBS589849:ICD589850 ILO589849:ILZ589850 IVK589849:IVV589850 JFG589849:JFR589850 JPC589849:JPN589850 JYY589849:JZJ589850 KIU589849:KJF589850 KSQ589849:KTB589850 LCM589849:LCX589850 LMI589849:LMT589850 LWE589849:LWP589850 MGA589849:MGL589850 MPW589849:MQH589850 MZS589849:NAD589850 NJO589849:NJZ589850 NTK589849:NTV589850 ODG589849:ODR589850 ONC589849:ONN589850 OWY589849:OXJ589850 PGU589849:PHF589850 PQQ589849:PRB589850 QAM589849:QAX589850 QKI589849:QKT589850 QUE589849:QUP589850 REA589849:REL589850 RNW589849:ROH589850 RXS589849:RYD589850 SHO589849:SHZ589850 SRK589849:SRV589850 TBG589849:TBR589850 TLC589849:TLN589850 TUY589849:TVJ589850 UEU589849:UFF589850 UOQ589849:UPB589850 UYM589849:UYX589850 VII589849:VIT589850 VSE589849:VSP589850 WCA589849:WCL589850 WLW589849:WMH589850 WVS589849:WWD589850 K655385:V655386 JG655385:JR655386 TC655385:TN655386 ACY655385:ADJ655386 AMU655385:ANF655386 AWQ655385:AXB655386 BGM655385:BGX655386 BQI655385:BQT655386 CAE655385:CAP655386 CKA655385:CKL655386 CTW655385:CUH655386 DDS655385:DED655386 DNO655385:DNZ655386 DXK655385:DXV655386 EHG655385:EHR655386 ERC655385:ERN655386 FAY655385:FBJ655386 FKU655385:FLF655386 FUQ655385:FVB655386 GEM655385:GEX655386 GOI655385:GOT655386 GYE655385:GYP655386 HIA655385:HIL655386 HRW655385:HSH655386 IBS655385:ICD655386 ILO655385:ILZ655386 IVK655385:IVV655386 JFG655385:JFR655386 JPC655385:JPN655386 JYY655385:JZJ655386 KIU655385:KJF655386 KSQ655385:KTB655386 LCM655385:LCX655386 LMI655385:LMT655386 LWE655385:LWP655386 MGA655385:MGL655386 MPW655385:MQH655386 MZS655385:NAD655386 NJO655385:NJZ655386 NTK655385:NTV655386 ODG655385:ODR655386 ONC655385:ONN655386 OWY655385:OXJ655386 PGU655385:PHF655386 PQQ655385:PRB655386 QAM655385:QAX655386 QKI655385:QKT655386 QUE655385:QUP655386 REA655385:REL655386 RNW655385:ROH655386 RXS655385:RYD655386 SHO655385:SHZ655386 SRK655385:SRV655386 TBG655385:TBR655386 TLC655385:TLN655386 TUY655385:TVJ655386 UEU655385:UFF655386 UOQ655385:UPB655386 UYM655385:UYX655386 VII655385:VIT655386 VSE655385:VSP655386 WCA655385:WCL655386 WLW655385:WMH655386 WVS655385:WWD655386 K720921:V720922 JG720921:JR720922 TC720921:TN720922 ACY720921:ADJ720922 AMU720921:ANF720922 AWQ720921:AXB720922 BGM720921:BGX720922 BQI720921:BQT720922 CAE720921:CAP720922 CKA720921:CKL720922 CTW720921:CUH720922 DDS720921:DED720922 DNO720921:DNZ720922 DXK720921:DXV720922 EHG720921:EHR720922 ERC720921:ERN720922 FAY720921:FBJ720922 FKU720921:FLF720922 FUQ720921:FVB720922 GEM720921:GEX720922 GOI720921:GOT720922 GYE720921:GYP720922 HIA720921:HIL720922 HRW720921:HSH720922 IBS720921:ICD720922 ILO720921:ILZ720922 IVK720921:IVV720922 JFG720921:JFR720922 JPC720921:JPN720922 JYY720921:JZJ720922 KIU720921:KJF720922 KSQ720921:KTB720922 LCM720921:LCX720922 LMI720921:LMT720922 LWE720921:LWP720922 MGA720921:MGL720922 MPW720921:MQH720922 MZS720921:NAD720922 NJO720921:NJZ720922 NTK720921:NTV720922 ODG720921:ODR720922 ONC720921:ONN720922 OWY720921:OXJ720922 PGU720921:PHF720922 PQQ720921:PRB720922 QAM720921:QAX720922 QKI720921:QKT720922 QUE720921:QUP720922 REA720921:REL720922 RNW720921:ROH720922 RXS720921:RYD720922 SHO720921:SHZ720922 SRK720921:SRV720922 TBG720921:TBR720922 TLC720921:TLN720922 TUY720921:TVJ720922 UEU720921:UFF720922 UOQ720921:UPB720922 UYM720921:UYX720922 VII720921:VIT720922 VSE720921:VSP720922 WCA720921:WCL720922 WLW720921:WMH720922 WVS720921:WWD720922 K786457:V786458 JG786457:JR786458 TC786457:TN786458 ACY786457:ADJ786458 AMU786457:ANF786458 AWQ786457:AXB786458 BGM786457:BGX786458 BQI786457:BQT786458 CAE786457:CAP786458 CKA786457:CKL786458 CTW786457:CUH786458 DDS786457:DED786458 DNO786457:DNZ786458 DXK786457:DXV786458 EHG786457:EHR786458 ERC786457:ERN786458 FAY786457:FBJ786458 FKU786457:FLF786458 FUQ786457:FVB786458 GEM786457:GEX786458 GOI786457:GOT786458 GYE786457:GYP786458 HIA786457:HIL786458 HRW786457:HSH786458 IBS786457:ICD786458 ILO786457:ILZ786458 IVK786457:IVV786458 JFG786457:JFR786458 JPC786457:JPN786458 JYY786457:JZJ786458 KIU786457:KJF786458 KSQ786457:KTB786458 LCM786457:LCX786458 LMI786457:LMT786458 LWE786457:LWP786458 MGA786457:MGL786458 MPW786457:MQH786458 MZS786457:NAD786458 NJO786457:NJZ786458 NTK786457:NTV786458 ODG786457:ODR786458 ONC786457:ONN786458 OWY786457:OXJ786458 PGU786457:PHF786458 PQQ786457:PRB786458 QAM786457:QAX786458 QKI786457:QKT786458 QUE786457:QUP786458 REA786457:REL786458 RNW786457:ROH786458 RXS786457:RYD786458 SHO786457:SHZ786458 SRK786457:SRV786458 TBG786457:TBR786458 TLC786457:TLN786458 TUY786457:TVJ786458 UEU786457:UFF786458 UOQ786457:UPB786458 UYM786457:UYX786458 VII786457:VIT786458 VSE786457:VSP786458 WCA786457:WCL786458 WLW786457:WMH786458 WVS786457:WWD786458 K851993:V851994 JG851993:JR851994 TC851993:TN851994 ACY851993:ADJ851994 AMU851993:ANF851994 AWQ851993:AXB851994 BGM851993:BGX851994 BQI851993:BQT851994 CAE851993:CAP851994 CKA851993:CKL851994 CTW851993:CUH851994 DDS851993:DED851994 DNO851993:DNZ851994 DXK851993:DXV851994 EHG851993:EHR851994 ERC851993:ERN851994 FAY851993:FBJ851994 FKU851993:FLF851994 FUQ851993:FVB851994 GEM851993:GEX851994 GOI851993:GOT851994 GYE851993:GYP851994 HIA851993:HIL851994 HRW851993:HSH851994 IBS851993:ICD851994 ILO851993:ILZ851994 IVK851993:IVV851994 JFG851993:JFR851994 JPC851993:JPN851994 JYY851993:JZJ851994 KIU851993:KJF851994 KSQ851993:KTB851994 LCM851993:LCX851994 LMI851993:LMT851994 LWE851993:LWP851994 MGA851993:MGL851994 MPW851993:MQH851994 MZS851993:NAD851994 NJO851993:NJZ851994 NTK851993:NTV851994 ODG851993:ODR851994 ONC851993:ONN851994 OWY851993:OXJ851994 PGU851993:PHF851994 PQQ851993:PRB851994 QAM851993:QAX851994 QKI851993:QKT851994 QUE851993:QUP851994 REA851993:REL851994 RNW851993:ROH851994 RXS851993:RYD851994 SHO851993:SHZ851994 SRK851993:SRV851994 TBG851993:TBR851994 TLC851993:TLN851994 TUY851993:TVJ851994 UEU851993:UFF851994 UOQ851993:UPB851994 UYM851993:UYX851994 VII851993:VIT851994 VSE851993:VSP851994 WCA851993:WCL851994 WLW851993:WMH851994 WVS851993:WWD851994 K917529:V917530 JG917529:JR917530 TC917529:TN917530 ACY917529:ADJ917530 AMU917529:ANF917530 AWQ917529:AXB917530 BGM917529:BGX917530 BQI917529:BQT917530 CAE917529:CAP917530 CKA917529:CKL917530 CTW917529:CUH917530 DDS917529:DED917530 DNO917529:DNZ917530 DXK917529:DXV917530 EHG917529:EHR917530 ERC917529:ERN917530 FAY917529:FBJ917530 FKU917529:FLF917530 FUQ917529:FVB917530 GEM917529:GEX917530 GOI917529:GOT917530 GYE917529:GYP917530 HIA917529:HIL917530 HRW917529:HSH917530 IBS917529:ICD917530 ILO917529:ILZ917530 IVK917529:IVV917530 JFG917529:JFR917530 JPC917529:JPN917530 JYY917529:JZJ917530 KIU917529:KJF917530 KSQ917529:KTB917530 LCM917529:LCX917530 LMI917529:LMT917530 LWE917529:LWP917530 MGA917529:MGL917530 MPW917529:MQH917530 MZS917529:NAD917530 NJO917529:NJZ917530 NTK917529:NTV917530 ODG917529:ODR917530 ONC917529:ONN917530 OWY917529:OXJ917530 PGU917529:PHF917530 PQQ917529:PRB917530 QAM917529:QAX917530 QKI917529:QKT917530 QUE917529:QUP917530 REA917529:REL917530 RNW917529:ROH917530 RXS917529:RYD917530 SHO917529:SHZ917530 SRK917529:SRV917530 TBG917529:TBR917530 TLC917529:TLN917530 TUY917529:TVJ917530 UEU917529:UFF917530 UOQ917529:UPB917530 UYM917529:UYX917530 VII917529:VIT917530 VSE917529:VSP917530 WCA917529:WCL917530 WLW917529:WMH917530 WVS917529:WWD917530 K983065:V983066 JG983065:JR983066 TC983065:TN983066 ACY983065:ADJ983066 AMU983065:ANF983066 AWQ983065:AXB983066 BGM983065:BGX983066 BQI983065:BQT983066 CAE983065:CAP983066 CKA983065:CKL983066 CTW983065:CUH983066 DDS983065:DED983066 DNO983065:DNZ983066 DXK983065:DXV983066 EHG983065:EHR983066 ERC983065:ERN983066 FAY983065:FBJ983066 FKU983065:FLF983066 FUQ983065:FVB983066 GEM983065:GEX983066 GOI983065:GOT983066 GYE983065:GYP983066 HIA983065:HIL983066 HRW983065:HSH983066 IBS983065:ICD983066 ILO983065:ILZ983066 IVK983065:IVV983066 JFG983065:JFR983066 JPC983065:JPN983066 JYY983065:JZJ983066 KIU983065:KJF983066 KSQ983065:KTB983066 LCM983065:LCX983066 LMI983065:LMT983066 LWE983065:LWP983066 MGA983065:MGL983066 MPW983065:MQH983066 MZS983065:NAD983066 NJO983065:NJZ983066 NTK983065:NTV983066 ODG983065:ODR983066 ONC983065:ONN983066 OWY983065:OXJ983066 PGU983065:PHF983066 PQQ983065:PRB983066 QAM983065:QAX983066 QKI983065:QKT983066 QUE983065:QUP983066 REA983065:REL983066 RNW983065:ROH983066 RXS983065:RYD983066 SHO983065:SHZ983066 SRK983065:SRV983066 TBG983065:TBR983066 TLC983065:TLN983066 TUY983065:TVJ983066 UEU983065:UFF983066 UOQ983065:UPB983066 UYM983065:UYX983066 VII983065:VIT983066 VSE983065:VSP983066 WCA983065:WCL983066 WLW983065:WMH983066 WVS983065:WWD983066 W13:AH26 JS13:KD26 TO13:TZ26 ADK13:ADV26 ANG13:ANR26 AXC13:AXN26 BGY13:BHJ26 BQU13:BRF26 CAQ13:CBB26 CKM13:CKX26 CUI13:CUT26 DEE13:DEP26 DOA13:DOL26 DXW13:DYH26 EHS13:EID26 ERO13:ERZ26 FBK13:FBV26 FLG13:FLR26 FVC13:FVN26 GEY13:GFJ26 GOU13:GPF26 GYQ13:GZB26 HIM13:HIX26 HSI13:HST26 ICE13:ICP26 IMA13:IML26 IVW13:IWH26 JFS13:JGD26 JPO13:JPZ26 JZK13:JZV26 KJG13:KJR26 KTC13:KTN26 LCY13:LDJ26 LMU13:LNF26 LWQ13:LXB26 MGM13:MGX26 MQI13:MQT26 NAE13:NAP26 NKA13:NKL26 NTW13:NUH26 ODS13:OED26 ONO13:ONZ26 OXK13:OXV26 PHG13:PHR26 PRC13:PRN26 QAY13:QBJ26 QKU13:QLF26 QUQ13:QVB26 REM13:REX26 ROI13:ROT26 RYE13:RYP26 SIA13:SIL26 SRW13:SSH26 TBS13:TCD26 TLO13:TLZ26 TVK13:TVV26 UFG13:UFR26 UPC13:UPN26 UYY13:UZJ26 VIU13:VJF26 VSQ13:VTB26 WCM13:WCX26 WMI13:WMT26 WWE13:WWP26 W65549:AH65562 JS65549:KD65562 TO65549:TZ65562 ADK65549:ADV65562 ANG65549:ANR65562 AXC65549:AXN65562 BGY65549:BHJ65562 BQU65549:BRF65562 CAQ65549:CBB65562 CKM65549:CKX65562 CUI65549:CUT65562 DEE65549:DEP65562 DOA65549:DOL65562 DXW65549:DYH65562 EHS65549:EID65562 ERO65549:ERZ65562 FBK65549:FBV65562 FLG65549:FLR65562 FVC65549:FVN65562 GEY65549:GFJ65562 GOU65549:GPF65562 GYQ65549:GZB65562 HIM65549:HIX65562 HSI65549:HST65562 ICE65549:ICP65562 IMA65549:IML65562 IVW65549:IWH65562 JFS65549:JGD65562 JPO65549:JPZ65562 JZK65549:JZV65562 KJG65549:KJR65562 KTC65549:KTN65562 LCY65549:LDJ65562 LMU65549:LNF65562 LWQ65549:LXB65562 MGM65549:MGX65562 MQI65549:MQT65562 NAE65549:NAP65562 NKA65549:NKL65562 NTW65549:NUH65562 ODS65549:OED65562 ONO65549:ONZ65562 OXK65549:OXV65562 PHG65549:PHR65562 PRC65549:PRN65562 QAY65549:QBJ65562 QKU65549:QLF65562 QUQ65549:QVB65562 REM65549:REX65562 ROI65549:ROT65562 RYE65549:RYP65562 SIA65549:SIL65562 SRW65549:SSH65562 TBS65549:TCD65562 TLO65549:TLZ65562 TVK65549:TVV65562 UFG65549:UFR65562 UPC65549:UPN65562 UYY65549:UZJ65562 VIU65549:VJF65562 VSQ65549:VTB65562 WCM65549:WCX65562 WMI65549:WMT65562 WWE65549:WWP65562 W131085:AH131098 JS131085:KD131098 TO131085:TZ131098 ADK131085:ADV131098 ANG131085:ANR131098 AXC131085:AXN131098 BGY131085:BHJ131098 BQU131085:BRF131098 CAQ131085:CBB131098 CKM131085:CKX131098 CUI131085:CUT131098 DEE131085:DEP131098 DOA131085:DOL131098 DXW131085:DYH131098 EHS131085:EID131098 ERO131085:ERZ131098 FBK131085:FBV131098 FLG131085:FLR131098 FVC131085:FVN131098 GEY131085:GFJ131098 GOU131085:GPF131098 GYQ131085:GZB131098 HIM131085:HIX131098 HSI131085:HST131098 ICE131085:ICP131098 IMA131085:IML131098 IVW131085:IWH131098 JFS131085:JGD131098 JPO131085:JPZ131098 JZK131085:JZV131098 KJG131085:KJR131098 KTC131085:KTN131098 LCY131085:LDJ131098 LMU131085:LNF131098 LWQ131085:LXB131098 MGM131085:MGX131098 MQI131085:MQT131098 NAE131085:NAP131098 NKA131085:NKL131098 NTW131085:NUH131098 ODS131085:OED131098 ONO131085:ONZ131098 OXK131085:OXV131098 PHG131085:PHR131098 PRC131085:PRN131098 QAY131085:QBJ131098 QKU131085:QLF131098 QUQ131085:QVB131098 REM131085:REX131098 ROI131085:ROT131098 RYE131085:RYP131098 SIA131085:SIL131098 SRW131085:SSH131098 TBS131085:TCD131098 TLO131085:TLZ131098 TVK131085:TVV131098 UFG131085:UFR131098 UPC131085:UPN131098 UYY131085:UZJ131098 VIU131085:VJF131098 VSQ131085:VTB131098 WCM131085:WCX131098 WMI131085:WMT131098 WWE131085:WWP131098 W196621:AH196634 JS196621:KD196634 TO196621:TZ196634 ADK196621:ADV196634 ANG196621:ANR196634 AXC196621:AXN196634 BGY196621:BHJ196634 BQU196621:BRF196634 CAQ196621:CBB196634 CKM196621:CKX196634 CUI196621:CUT196634 DEE196621:DEP196634 DOA196621:DOL196634 DXW196621:DYH196634 EHS196621:EID196634 ERO196621:ERZ196634 FBK196621:FBV196634 FLG196621:FLR196634 FVC196621:FVN196634 GEY196621:GFJ196634 GOU196621:GPF196634 GYQ196621:GZB196634 HIM196621:HIX196634 HSI196621:HST196634 ICE196621:ICP196634 IMA196621:IML196634 IVW196621:IWH196634 JFS196621:JGD196634 JPO196621:JPZ196634 JZK196621:JZV196634 KJG196621:KJR196634 KTC196621:KTN196634 LCY196621:LDJ196634 LMU196621:LNF196634 LWQ196621:LXB196634 MGM196621:MGX196634 MQI196621:MQT196634 NAE196621:NAP196634 NKA196621:NKL196634 NTW196621:NUH196634 ODS196621:OED196634 ONO196621:ONZ196634 OXK196621:OXV196634 PHG196621:PHR196634 PRC196621:PRN196634 QAY196621:QBJ196634 QKU196621:QLF196634 QUQ196621:QVB196634 REM196621:REX196634 ROI196621:ROT196634 RYE196621:RYP196634 SIA196621:SIL196634 SRW196621:SSH196634 TBS196621:TCD196634 TLO196621:TLZ196634 TVK196621:TVV196634 UFG196621:UFR196634 UPC196621:UPN196634 UYY196621:UZJ196634 VIU196621:VJF196634 VSQ196621:VTB196634 WCM196621:WCX196634 WMI196621:WMT196634 WWE196621:WWP196634 W262157:AH262170 JS262157:KD262170 TO262157:TZ262170 ADK262157:ADV262170 ANG262157:ANR262170 AXC262157:AXN262170 BGY262157:BHJ262170 BQU262157:BRF262170 CAQ262157:CBB262170 CKM262157:CKX262170 CUI262157:CUT262170 DEE262157:DEP262170 DOA262157:DOL262170 DXW262157:DYH262170 EHS262157:EID262170 ERO262157:ERZ262170 FBK262157:FBV262170 FLG262157:FLR262170 FVC262157:FVN262170 GEY262157:GFJ262170 GOU262157:GPF262170 GYQ262157:GZB262170 HIM262157:HIX262170 HSI262157:HST262170 ICE262157:ICP262170 IMA262157:IML262170 IVW262157:IWH262170 JFS262157:JGD262170 JPO262157:JPZ262170 JZK262157:JZV262170 KJG262157:KJR262170 KTC262157:KTN262170 LCY262157:LDJ262170 LMU262157:LNF262170 LWQ262157:LXB262170 MGM262157:MGX262170 MQI262157:MQT262170 NAE262157:NAP262170 NKA262157:NKL262170 NTW262157:NUH262170 ODS262157:OED262170 ONO262157:ONZ262170 OXK262157:OXV262170 PHG262157:PHR262170 PRC262157:PRN262170 QAY262157:QBJ262170 QKU262157:QLF262170 QUQ262157:QVB262170 REM262157:REX262170 ROI262157:ROT262170 RYE262157:RYP262170 SIA262157:SIL262170 SRW262157:SSH262170 TBS262157:TCD262170 TLO262157:TLZ262170 TVK262157:TVV262170 UFG262157:UFR262170 UPC262157:UPN262170 UYY262157:UZJ262170 VIU262157:VJF262170 VSQ262157:VTB262170 WCM262157:WCX262170 WMI262157:WMT262170 WWE262157:WWP262170 W327693:AH327706 JS327693:KD327706 TO327693:TZ327706 ADK327693:ADV327706 ANG327693:ANR327706 AXC327693:AXN327706 BGY327693:BHJ327706 BQU327693:BRF327706 CAQ327693:CBB327706 CKM327693:CKX327706 CUI327693:CUT327706 DEE327693:DEP327706 DOA327693:DOL327706 DXW327693:DYH327706 EHS327693:EID327706 ERO327693:ERZ327706 FBK327693:FBV327706 FLG327693:FLR327706 FVC327693:FVN327706 GEY327693:GFJ327706 GOU327693:GPF327706 GYQ327693:GZB327706 HIM327693:HIX327706 HSI327693:HST327706 ICE327693:ICP327706 IMA327693:IML327706 IVW327693:IWH327706 JFS327693:JGD327706 JPO327693:JPZ327706 JZK327693:JZV327706 KJG327693:KJR327706 KTC327693:KTN327706 LCY327693:LDJ327706 LMU327693:LNF327706 LWQ327693:LXB327706 MGM327693:MGX327706 MQI327693:MQT327706 NAE327693:NAP327706 NKA327693:NKL327706 NTW327693:NUH327706 ODS327693:OED327706 ONO327693:ONZ327706 OXK327693:OXV327706 PHG327693:PHR327706 PRC327693:PRN327706 QAY327693:QBJ327706 QKU327693:QLF327706 QUQ327693:QVB327706 REM327693:REX327706 ROI327693:ROT327706 RYE327693:RYP327706 SIA327693:SIL327706 SRW327693:SSH327706 TBS327693:TCD327706 TLO327693:TLZ327706 TVK327693:TVV327706 UFG327693:UFR327706 UPC327693:UPN327706 UYY327693:UZJ327706 VIU327693:VJF327706 VSQ327693:VTB327706 WCM327693:WCX327706 WMI327693:WMT327706 WWE327693:WWP327706 W393229:AH393242 JS393229:KD393242 TO393229:TZ393242 ADK393229:ADV393242 ANG393229:ANR393242 AXC393229:AXN393242 BGY393229:BHJ393242 BQU393229:BRF393242 CAQ393229:CBB393242 CKM393229:CKX393242 CUI393229:CUT393242 DEE393229:DEP393242 DOA393229:DOL393242 DXW393229:DYH393242 EHS393229:EID393242 ERO393229:ERZ393242 FBK393229:FBV393242 FLG393229:FLR393242 FVC393229:FVN393242 GEY393229:GFJ393242 GOU393229:GPF393242 GYQ393229:GZB393242 HIM393229:HIX393242 HSI393229:HST393242 ICE393229:ICP393242 IMA393229:IML393242 IVW393229:IWH393242 JFS393229:JGD393242 JPO393229:JPZ393242 JZK393229:JZV393242 KJG393229:KJR393242 KTC393229:KTN393242 LCY393229:LDJ393242 LMU393229:LNF393242 LWQ393229:LXB393242 MGM393229:MGX393242 MQI393229:MQT393242 NAE393229:NAP393242 NKA393229:NKL393242 NTW393229:NUH393242 ODS393229:OED393242 ONO393229:ONZ393242 OXK393229:OXV393242 PHG393229:PHR393242 PRC393229:PRN393242 QAY393229:QBJ393242 QKU393229:QLF393242 QUQ393229:QVB393242 REM393229:REX393242 ROI393229:ROT393242 RYE393229:RYP393242 SIA393229:SIL393242 SRW393229:SSH393242 TBS393229:TCD393242 TLO393229:TLZ393242 TVK393229:TVV393242 UFG393229:UFR393242 UPC393229:UPN393242 UYY393229:UZJ393242 VIU393229:VJF393242 VSQ393229:VTB393242 WCM393229:WCX393242 WMI393229:WMT393242 WWE393229:WWP393242 W458765:AH458778 JS458765:KD458778 TO458765:TZ458778 ADK458765:ADV458778 ANG458765:ANR458778 AXC458765:AXN458778 BGY458765:BHJ458778 BQU458765:BRF458778 CAQ458765:CBB458778 CKM458765:CKX458778 CUI458765:CUT458778 DEE458765:DEP458778 DOA458765:DOL458778 DXW458765:DYH458778 EHS458765:EID458778 ERO458765:ERZ458778 FBK458765:FBV458778 FLG458765:FLR458778 FVC458765:FVN458778 GEY458765:GFJ458778 GOU458765:GPF458778 GYQ458765:GZB458778 HIM458765:HIX458778 HSI458765:HST458778 ICE458765:ICP458778 IMA458765:IML458778 IVW458765:IWH458778 JFS458765:JGD458778 JPO458765:JPZ458778 JZK458765:JZV458778 KJG458765:KJR458778 KTC458765:KTN458778 LCY458765:LDJ458778 LMU458765:LNF458778 LWQ458765:LXB458778 MGM458765:MGX458778 MQI458765:MQT458778 NAE458765:NAP458778 NKA458765:NKL458778 NTW458765:NUH458778 ODS458765:OED458778 ONO458765:ONZ458778 OXK458765:OXV458778 PHG458765:PHR458778 PRC458765:PRN458778 QAY458765:QBJ458778 QKU458765:QLF458778 QUQ458765:QVB458778 REM458765:REX458778 ROI458765:ROT458778 RYE458765:RYP458778 SIA458765:SIL458778 SRW458765:SSH458778 TBS458765:TCD458778 TLO458765:TLZ458778 TVK458765:TVV458778 UFG458765:UFR458778 UPC458765:UPN458778 UYY458765:UZJ458778 VIU458765:VJF458778 VSQ458765:VTB458778 WCM458765:WCX458778 WMI458765:WMT458778 WWE458765:WWP458778 W524301:AH524314 JS524301:KD524314 TO524301:TZ524314 ADK524301:ADV524314 ANG524301:ANR524314 AXC524301:AXN524314 BGY524301:BHJ524314 BQU524301:BRF524314 CAQ524301:CBB524314 CKM524301:CKX524314 CUI524301:CUT524314 DEE524301:DEP524314 DOA524301:DOL524314 DXW524301:DYH524314 EHS524301:EID524314 ERO524301:ERZ524314 FBK524301:FBV524314 FLG524301:FLR524314 FVC524301:FVN524314 GEY524301:GFJ524314 GOU524301:GPF524314 GYQ524301:GZB524314 HIM524301:HIX524314 HSI524301:HST524314 ICE524301:ICP524314 IMA524301:IML524314 IVW524301:IWH524314 JFS524301:JGD524314 JPO524301:JPZ524314 JZK524301:JZV524314 KJG524301:KJR524314 KTC524301:KTN524314 LCY524301:LDJ524314 LMU524301:LNF524314 LWQ524301:LXB524314 MGM524301:MGX524314 MQI524301:MQT524314 NAE524301:NAP524314 NKA524301:NKL524314 NTW524301:NUH524314 ODS524301:OED524314 ONO524301:ONZ524314 OXK524301:OXV524314 PHG524301:PHR524314 PRC524301:PRN524314 QAY524301:QBJ524314 QKU524301:QLF524314 QUQ524301:QVB524314 REM524301:REX524314 ROI524301:ROT524314 RYE524301:RYP524314 SIA524301:SIL524314 SRW524301:SSH524314 TBS524301:TCD524314 TLO524301:TLZ524314 TVK524301:TVV524314 UFG524301:UFR524314 UPC524301:UPN524314 UYY524301:UZJ524314 VIU524301:VJF524314 VSQ524301:VTB524314 WCM524301:WCX524314 WMI524301:WMT524314 WWE524301:WWP524314 W589837:AH589850 JS589837:KD589850 TO589837:TZ589850 ADK589837:ADV589850 ANG589837:ANR589850 AXC589837:AXN589850 BGY589837:BHJ589850 BQU589837:BRF589850 CAQ589837:CBB589850 CKM589837:CKX589850 CUI589837:CUT589850 DEE589837:DEP589850 DOA589837:DOL589850 DXW589837:DYH589850 EHS589837:EID589850 ERO589837:ERZ589850 FBK589837:FBV589850 FLG589837:FLR589850 FVC589837:FVN589850 GEY589837:GFJ589850 GOU589837:GPF589850 GYQ589837:GZB589850 HIM589837:HIX589850 HSI589837:HST589850 ICE589837:ICP589850 IMA589837:IML589850 IVW589837:IWH589850 JFS589837:JGD589850 JPO589837:JPZ589850 JZK589837:JZV589850 KJG589837:KJR589850 KTC589837:KTN589850 LCY589837:LDJ589850 LMU589837:LNF589850 LWQ589837:LXB589850 MGM589837:MGX589850 MQI589837:MQT589850 NAE589837:NAP589850 NKA589837:NKL589850 NTW589837:NUH589850 ODS589837:OED589850 ONO589837:ONZ589850 OXK589837:OXV589850 PHG589837:PHR589850 PRC589837:PRN589850 QAY589837:QBJ589850 QKU589837:QLF589850 QUQ589837:QVB589850 REM589837:REX589850 ROI589837:ROT589850 RYE589837:RYP589850 SIA589837:SIL589850 SRW589837:SSH589850 TBS589837:TCD589850 TLO589837:TLZ589850 TVK589837:TVV589850 UFG589837:UFR589850 UPC589837:UPN589850 UYY589837:UZJ589850 VIU589837:VJF589850 VSQ589837:VTB589850 WCM589837:WCX589850 WMI589837:WMT589850 WWE589837:WWP589850 W655373:AH655386 JS655373:KD655386 TO655373:TZ655386 ADK655373:ADV655386 ANG655373:ANR655386 AXC655373:AXN655386 BGY655373:BHJ655386 BQU655373:BRF655386 CAQ655373:CBB655386 CKM655373:CKX655386 CUI655373:CUT655386 DEE655373:DEP655386 DOA655373:DOL655386 DXW655373:DYH655386 EHS655373:EID655386 ERO655373:ERZ655386 FBK655373:FBV655386 FLG655373:FLR655386 FVC655373:FVN655386 GEY655373:GFJ655386 GOU655373:GPF655386 GYQ655373:GZB655386 HIM655373:HIX655386 HSI655373:HST655386 ICE655373:ICP655386 IMA655373:IML655386 IVW655373:IWH655386 JFS655373:JGD655386 JPO655373:JPZ655386 JZK655373:JZV655386 KJG655373:KJR655386 KTC655373:KTN655386 LCY655373:LDJ655386 LMU655373:LNF655386 LWQ655373:LXB655386 MGM655373:MGX655386 MQI655373:MQT655386 NAE655373:NAP655386 NKA655373:NKL655386 NTW655373:NUH655386 ODS655373:OED655386 ONO655373:ONZ655386 OXK655373:OXV655386 PHG655373:PHR655386 PRC655373:PRN655386 QAY655373:QBJ655386 QKU655373:QLF655386 QUQ655373:QVB655386 REM655373:REX655386 ROI655373:ROT655386 RYE655373:RYP655386 SIA655373:SIL655386 SRW655373:SSH655386 TBS655373:TCD655386 TLO655373:TLZ655386 TVK655373:TVV655386 UFG655373:UFR655386 UPC655373:UPN655386 UYY655373:UZJ655386 VIU655373:VJF655386 VSQ655373:VTB655386 WCM655373:WCX655386 WMI655373:WMT655386 WWE655373:WWP655386 W720909:AH720922 JS720909:KD720922 TO720909:TZ720922 ADK720909:ADV720922 ANG720909:ANR720922 AXC720909:AXN720922 BGY720909:BHJ720922 BQU720909:BRF720922 CAQ720909:CBB720922 CKM720909:CKX720922 CUI720909:CUT720922 DEE720909:DEP720922 DOA720909:DOL720922 DXW720909:DYH720922 EHS720909:EID720922 ERO720909:ERZ720922 FBK720909:FBV720922 FLG720909:FLR720922 FVC720909:FVN720922 GEY720909:GFJ720922 GOU720909:GPF720922 GYQ720909:GZB720922 HIM720909:HIX720922 HSI720909:HST720922 ICE720909:ICP720922 IMA720909:IML720922 IVW720909:IWH720922 JFS720909:JGD720922 JPO720909:JPZ720922 JZK720909:JZV720922 KJG720909:KJR720922 KTC720909:KTN720922 LCY720909:LDJ720922 LMU720909:LNF720922 LWQ720909:LXB720922 MGM720909:MGX720922 MQI720909:MQT720922 NAE720909:NAP720922 NKA720909:NKL720922 NTW720909:NUH720922 ODS720909:OED720922 ONO720909:ONZ720922 OXK720909:OXV720922 PHG720909:PHR720922 PRC720909:PRN720922 QAY720909:QBJ720922 QKU720909:QLF720922 QUQ720909:QVB720922 REM720909:REX720922 ROI720909:ROT720922 RYE720909:RYP720922 SIA720909:SIL720922 SRW720909:SSH720922 TBS720909:TCD720922 TLO720909:TLZ720922 TVK720909:TVV720922 UFG720909:UFR720922 UPC720909:UPN720922 UYY720909:UZJ720922 VIU720909:VJF720922 VSQ720909:VTB720922 WCM720909:WCX720922 WMI720909:WMT720922 WWE720909:WWP720922 W786445:AH786458 JS786445:KD786458 TO786445:TZ786458 ADK786445:ADV786458 ANG786445:ANR786458 AXC786445:AXN786458 BGY786445:BHJ786458 BQU786445:BRF786458 CAQ786445:CBB786458 CKM786445:CKX786458 CUI786445:CUT786458 DEE786445:DEP786458 DOA786445:DOL786458 DXW786445:DYH786458 EHS786445:EID786458 ERO786445:ERZ786458 FBK786445:FBV786458 FLG786445:FLR786458 FVC786445:FVN786458 GEY786445:GFJ786458 GOU786445:GPF786458 GYQ786445:GZB786458 HIM786445:HIX786458 HSI786445:HST786458 ICE786445:ICP786458 IMA786445:IML786458 IVW786445:IWH786458 JFS786445:JGD786458 JPO786445:JPZ786458 JZK786445:JZV786458 KJG786445:KJR786458 KTC786445:KTN786458 LCY786445:LDJ786458 LMU786445:LNF786458 LWQ786445:LXB786458 MGM786445:MGX786458 MQI786445:MQT786458 NAE786445:NAP786458 NKA786445:NKL786458 NTW786445:NUH786458 ODS786445:OED786458 ONO786445:ONZ786458 OXK786445:OXV786458 PHG786445:PHR786458 PRC786445:PRN786458 QAY786445:QBJ786458 QKU786445:QLF786458 QUQ786445:QVB786458 REM786445:REX786458 ROI786445:ROT786458 RYE786445:RYP786458 SIA786445:SIL786458 SRW786445:SSH786458 TBS786445:TCD786458 TLO786445:TLZ786458 TVK786445:TVV786458 UFG786445:UFR786458 UPC786445:UPN786458 UYY786445:UZJ786458 VIU786445:VJF786458 VSQ786445:VTB786458 WCM786445:WCX786458 WMI786445:WMT786458 WWE786445:WWP786458 W851981:AH851994 JS851981:KD851994 TO851981:TZ851994 ADK851981:ADV851994 ANG851981:ANR851994 AXC851981:AXN851994 BGY851981:BHJ851994 BQU851981:BRF851994 CAQ851981:CBB851994 CKM851981:CKX851994 CUI851981:CUT851994 DEE851981:DEP851994 DOA851981:DOL851994 DXW851981:DYH851994 EHS851981:EID851994 ERO851981:ERZ851994 FBK851981:FBV851994 FLG851981:FLR851994 FVC851981:FVN851994 GEY851981:GFJ851994 GOU851981:GPF851994 GYQ851981:GZB851994 HIM851981:HIX851994 HSI851981:HST851994 ICE851981:ICP851994 IMA851981:IML851994 IVW851981:IWH851994 JFS851981:JGD851994 JPO851981:JPZ851994 JZK851981:JZV851994 KJG851981:KJR851994 KTC851981:KTN851994 LCY851981:LDJ851994 LMU851981:LNF851994 LWQ851981:LXB851994 MGM851981:MGX851994 MQI851981:MQT851994 NAE851981:NAP851994 NKA851981:NKL851994 NTW851981:NUH851994 ODS851981:OED851994 ONO851981:ONZ851994 OXK851981:OXV851994 PHG851981:PHR851994 PRC851981:PRN851994 QAY851981:QBJ851994 QKU851981:QLF851994 QUQ851981:QVB851994 REM851981:REX851994 ROI851981:ROT851994 RYE851981:RYP851994 SIA851981:SIL851994 SRW851981:SSH851994 TBS851981:TCD851994 TLO851981:TLZ851994 TVK851981:TVV851994 UFG851981:UFR851994 UPC851981:UPN851994 UYY851981:UZJ851994 VIU851981:VJF851994 VSQ851981:VTB851994 WCM851981:WCX851994 WMI851981:WMT851994 WWE851981:WWP851994 W917517:AH917530 JS917517:KD917530 TO917517:TZ917530 ADK917517:ADV917530 ANG917517:ANR917530 AXC917517:AXN917530 BGY917517:BHJ917530 BQU917517:BRF917530 CAQ917517:CBB917530 CKM917517:CKX917530 CUI917517:CUT917530 DEE917517:DEP917530 DOA917517:DOL917530 DXW917517:DYH917530 EHS917517:EID917530 ERO917517:ERZ917530 FBK917517:FBV917530 FLG917517:FLR917530 FVC917517:FVN917530 GEY917517:GFJ917530 GOU917517:GPF917530 GYQ917517:GZB917530 HIM917517:HIX917530 HSI917517:HST917530 ICE917517:ICP917530 IMA917517:IML917530 IVW917517:IWH917530 JFS917517:JGD917530 JPO917517:JPZ917530 JZK917517:JZV917530 KJG917517:KJR917530 KTC917517:KTN917530 LCY917517:LDJ917530 LMU917517:LNF917530 LWQ917517:LXB917530 MGM917517:MGX917530 MQI917517:MQT917530 NAE917517:NAP917530 NKA917517:NKL917530 NTW917517:NUH917530 ODS917517:OED917530 ONO917517:ONZ917530 OXK917517:OXV917530 PHG917517:PHR917530 PRC917517:PRN917530 QAY917517:QBJ917530 QKU917517:QLF917530 QUQ917517:QVB917530 REM917517:REX917530 ROI917517:ROT917530 RYE917517:RYP917530 SIA917517:SIL917530 SRW917517:SSH917530 TBS917517:TCD917530 TLO917517:TLZ917530 TVK917517:TVV917530 UFG917517:UFR917530 UPC917517:UPN917530 UYY917517:UZJ917530 VIU917517:VJF917530 VSQ917517:VTB917530 WCM917517:WCX917530 WMI917517:WMT917530 WWE917517:WWP917530 W983053:AH983066 JS983053:KD983066 TO983053:TZ983066 ADK983053:ADV983066 ANG983053:ANR983066 AXC983053:AXN983066 BGY983053:BHJ983066 BQU983053:BRF983066 CAQ983053:CBB983066 CKM983053:CKX983066 CUI983053:CUT983066 DEE983053:DEP983066 DOA983053:DOL983066 DXW983053:DYH983066 EHS983053:EID983066 ERO983053:ERZ983066 FBK983053:FBV983066 FLG983053:FLR983066 FVC983053:FVN983066 GEY983053:GFJ983066 GOU983053:GPF983066 GYQ983053:GZB983066 HIM983053:HIX983066 HSI983053:HST983066 ICE983053:ICP983066 IMA983053:IML983066 IVW983053:IWH983066 JFS983053:JGD983066 JPO983053:JPZ983066 JZK983053:JZV983066 KJG983053:KJR983066 KTC983053:KTN983066 LCY983053:LDJ983066 LMU983053:LNF983066 LWQ983053:LXB983066 MGM983053:MGX983066 MQI983053:MQT983066 NAE983053:NAP983066 NKA983053:NKL983066 NTW983053:NUH983066 ODS983053:OED983066 ONO983053:ONZ983066 OXK983053:OXV983066 PHG983053:PHR983066 PRC983053:PRN983066 QAY983053:QBJ983066 QKU983053:QLF983066 QUQ983053:QVB983066 REM983053:REX983066 ROI983053:ROT983066 RYE983053:RYP983066 SIA983053:SIL983066 SRW983053:SSH983066 TBS983053:TCD983066 TLO983053:TLZ983066 TVK983053:TVV983066 UFG983053:UFR983066 UPC983053:UPN983066 UYY983053:UZJ983066 VIU983053:VJF983066 VSQ983053:VTB983066 WCM983053:WCX983066 WMI983053:WMT983066 WWE983053:WWP983066 AC30:AG30 JY30:KC30 TU30:TY30 ADQ30:ADU30 ANM30:ANQ30 AXI30:AXM30 BHE30:BHI30 BRA30:BRE30 CAW30:CBA30 CKS30:CKW30 CUO30:CUS30 DEK30:DEO30 DOG30:DOK30 DYC30:DYG30 EHY30:EIC30 ERU30:ERY30 FBQ30:FBU30 FLM30:FLQ30 FVI30:FVM30 GFE30:GFI30 GPA30:GPE30 GYW30:GZA30 HIS30:HIW30 HSO30:HSS30 ICK30:ICO30 IMG30:IMK30 IWC30:IWG30 JFY30:JGC30 JPU30:JPY30 JZQ30:JZU30 KJM30:KJQ30 KTI30:KTM30 LDE30:LDI30 LNA30:LNE30 LWW30:LXA30 MGS30:MGW30 MQO30:MQS30 NAK30:NAO30 NKG30:NKK30 NUC30:NUG30 ODY30:OEC30 ONU30:ONY30 OXQ30:OXU30 PHM30:PHQ30 PRI30:PRM30 QBE30:QBI30 QLA30:QLE30 QUW30:QVA30 RES30:REW30 ROO30:ROS30 RYK30:RYO30 SIG30:SIK30 SSC30:SSG30 TBY30:TCC30 TLU30:TLY30 TVQ30:TVU30 UFM30:UFQ30 UPI30:UPM30 UZE30:UZI30 VJA30:VJE30 VSW30:VTA30 WCS30:WCW30 WMO30:WMS30 WWK30:WWO30 AC65566:AG65566 JY65566:KC65566 TU65566:TY65566 ADQ65566:ADU65566 ANM65566:ANQ65566 AXI65566:AXM65566 BHE65566:BHI65566 BRA65566:BRE65566 CAW65566:CBA65566 CKS65566:CKW65566 CUO65566:CUS65566 DEK65566:DEO65566 DOG65566:DOK65566 DYC65566:DYG65566 EHY65566:EIC65566 ERU65566:ERY65566 FBQ65566:FBU65566 FLM65566:FLQ65566 FVI65566:FVM65566 GFE65566:GFI65566 GPA65566:GPE65566 GYW65566:GZA65566 HIS65566:HIW65566 HSO65566:HSS65566 ICK65566:ICO65566 IMG65566:IMK65566 IWC65566:IWG65566 JFY65566:JGC65566 JPU65566:JPY65566 JZQ65566:JZU65566 KJM65566:KJQ65566 KTI65566:KTM65566 LDE65566:LDI65566 LNA65566:LNE65566 LWW65566:LXA65566 MGS65566:MGW65566 MQO65566:MQS65566 NAK65566:NAO65566 NKG65566:NKK65566 NUC65566:NUG65566 ODY65566:OEC65566 ONU65566:ONY65566 OXQ65566:OXU65566 PHM65566:PHQ65566 PRI65566:PRM65566 QBE65566:QBI65566 QLA65566:QLE65566 QUW65566:QVA65566 RES65566:REW65566 ROO65566:ROS65566 RYK65566:RYO65566 SIG65566:SIK65566 SSC65566:SSG65566 TBY65566:TCC65566 TLU65566:TLY65566 TVQ65566:TVU65566 UFM65566:UFQ65566 UPI65566:UPM65566 UZE65566:UZI65566 VJA65566:VJE65566 VSW65566:VTA65566 WCS65566:WCW65566 WMO65566:WMS65566 WWK65566:WWO65566 AC131102:AG131102 JY131102:KC131102 TU131102:TY131102 ADQ131102:ADU131102 ANM131102:ANQ131102 AXI131102:AXM131102 BHE131102:BHI131102 BRA131102:BRE131102 CAW131102:CBA131102 CKS131102:CKW131102 CUO131102:CUS131102 DEK131102:DEO131102 DOG131102:DOK131102 DYC131102:DYG131102 EHY131102:EIC131102 ERU131102:ERY131102 FBQ131102:FBU131102 FLM131102:FLQ131102 FVI131102:FVM131102 GFE131102:GFI131102 GPA131102:GPE131102 GYW131102:GZA131102 HIS131102:HIW131102 HSO131102:HSS131102 ICK131102:ICO131102 IMG131102:IMK131102 IWC131102:IWG131102 JFY131102:JGC131102 JPU131102:JPY131102 JZQ131102:JZU131102 KJM131102:KJQ131102 KTI131102:KTM131102 LDE131102:LDI131102 LNA131102:LNE131102 LWW131102:LXA131102 MGS131102:MGW131102 MQO131102:MQS131102 NAK131102:NAO131102 NKG131102:NKK131102 NUC131102:NUG131102 ODY131102:OEC131102 ONU131102:ONY131102 OXQ131102:OXU131102 PHM131102:PHQ131102 PRI131102:PRM131102 QBE131102:QBI131102 QLA131102:QLE131102 QUW131102:QVA131102 RES131102:REW131102 ROO131102:ROS131102 RYK131102:RYO131102 SIG131102:SIK131102 SSC131102:SSG131102 TBY131102:TCC131102 TLU131102:TLY131102 TVQ131102:TVU131102 UFM131102:UFQ131102 UPI131102:UPM131102 UZE131102:UZI131102 VJA131102:VJE131102 VSW131102:VTA131102 WCS131102:WCW131102 WMO131102:WMS131102 WWK131102:WWO131102 AC196638:AG196638 JY196638:KC196638 TU196638:TY196638 ADQ196638:ADU196638 ANM196638:ANQ196638 AXI196638:AXM196638 BHE196638:BHI196638 BRA196638:BRE196638 CAW196638:CBA196638 CKS196638:CKW196638 CUO196638:CUS196638 DEK196638:DEO196638 DOG196638:DOK196638 DYC196638:DYG196638 EHY196638:EIC196638 ERU196638:ERY196638 FBQ196638:FBU196638 FLM196638:FLQ196638 FVI196638:FVM196638 GFE196638:GFI196638 GPA196638:GPE196638 GYW196638:GZA196638 HIS196638:HIW196638 HSO196638:HSS196638 ICK196638:ICO196638 IMG196638:IMK196638 IWC196638:IWG196638 JFY196638:JGC196638 JPU196638:JPY196638 JZQ196638:JZU196638 KJM196638:KJQ196638 KTI196638:KTM196638 LDE196638:LDI196638 LNA196638:LNE196638 LWW196638:LXA196638 MGS196638:MGW196638 MQO196638:MQS196638 NAK196638:NAO196638 NKG196638:NKK196638 NUC196638:NUG196638 ODY196638:OEC196638 ONU196638:ONY196638 OXQ196638:OXU196638 PHM196638:PHQ196638 PRI196638:PRM196638 QBE196638:QBI196638 QLA196638:QLE196638 QUW196638:QVA196638 RES196638:REW196638 ROO196638:ROS196638 RYK196638:RYO196638 SIG196638:SIK196638 SSC196638:SSG196638 TBY196638:TCC196638 TLU196638:TLY196638 TVQ196638:TVU196638 UFM196638:UFQ196638 UPI196638:UPM196638 UZE196638:UZI196638 VJA196638:VJE196638 VSW196638:VTA196638 WCS196638:WCW196638 WMO196638:WMS196638 WWK196638:WWO196638 AC262174:AG262174 JY262174:KC262174 TU262174:TY262174 ADQ262174:ADU262174 ANM262174:ANQ262174 AXI262174:AXM262174 BHE262174:BHI262174 BRA262174:BRE262174 CAW262174:CBA262174 CKS262174:CKW262174 CUO262174:CUS262174 DEK262174:DEO262174 DOG262174:DOK262174 DYC262174:DYG262174 EHY262174:EIC262174 ERU262174:ERY262174 FBQ262174:FBU262174 FLM262174:FLQ262174 FVI262174:FVM262174 GFE262174:GFI262174 GPA262174:GPE262174 GYW262174:GZA262174 HIS262174:HIW262174 HSO262174:HSS262174 ICK262174:ICO262174 IMG262174:IMK262174 IWC262174:IWG262174 JFY262174:JGC262174 JPU262174:JPY262174 JZQ262174:JZU262174 KJM262174:KJQ262174 KTI262174:KTM262174 LDE262174:LDI262174 LNA262174:LNE262174 LWW262174:LXA262174 MGS262174:MGW262174 MQO262174:MQS262174 NAK262174:NAO262174 NKG262174:NKK262174 NUC262174:NUG262174 ODY262174:OEC262174 ONU262174:ONY262174 OXQ262174:OXU262174 PHM262174:PHQ262174 PRI262174:PRM262174 QBE262174:QBI262174 QLA262174:QLE262174 QUW262174:QVA262174 RES262174:REW262174 ROO262174:ROS262174 RYK262174:RYO262174 SIG262174:SIK262174 SSC262174:SSG262174 TBY262174:TCC262174 TLU262174:TLY262174 TVQ262174:TVU262174 UFM262174:UFQ262174 UPI262174:UPM262174 UZE262174:UZI262174 VJA262174:VJE262174 VSW262174:VTA262174 WCS262174:WCW262174 WMO262174:WMS262174 WWK262174:WWO262174 AC327710:AG327710 JY327710:KC327710 TU327710:TY327710 ADQ327710:ADU327710 ANM327710:ANQ327710 AXI327710:AXM327710 BHE327710:BHI327710 BRA327710:BRE327710 CAW327710:CBA327710 CKS327710:CKW327710 CUO327710:CUS327710 DEK327710:DEO327710 DOG327710:DOK327710 DYC327710:DYG327710 EHY327710:EIC327710 ERU327710:ERY327710 FBQ327710:FBU327710 FLM327710:FLQ327710 FVI327710:FVM327710 GFE327710:GFI327710 GPA327710:GPE327710 GYW327710:GZA327710 HIS327710:HIW327710 HSO327710:HSS327710 ICK327710:ICO327710 IMG327710:IMK327710 IWC327710:IWG327710 JFY327710:JGC327710 JPU327710:JPY327710 JZQ327710:JZU327710 KJM327710:KJQ327710 KTI327710:KTM327710 LDE327710:LDI327710 LNA327710:LNE327710 LWW327710:LXA327710 MGS327710:MGW327710 MQO327710:MQS327710 NAK327710:NAO327710 NKG327710:NKK327710 NUC327710:NUG327710 ODY327710:OEC327710 ONU327710:ONY327710 OXQ327710:OXU327710 PHM327710:PHQ327710 PRI327710:PRM327710 QBE327710:QBI327710 QLA327710:QLE327710 QUW327710:QVA327710 RES327710:REW327710 ROO327710:ROS327710 RYK327710:RYO327710 SIG327710:SIK327710 SSC327710:SSG327710 TBY327710:TCC327710 TLU327710:TLY327710 TVQ327710:TVU327710 UFM327710:UFQ327710 UPI327710:UPM327710 UZE327710:UZI327710 VJA327710:VJE327710 VSW327710:VTA327710 WCS327710:WCW327710 WMO327710:WMS327710 WWK327710:WWO327710 AC393246:AG393246 JY393246:KC393246 TU393246:TY393246 ADQ393246:ADU393246 ANM393246:ANQ393246 AXI393246:AXM393246 BHE393246:BHI393246 BRA393246:BRE393246 CAW393246:CBA393246 CKS393246:CKW393246 CUO393246:CUS393246 DEK393246:DEO393246 DOG393246:DOK393246 DYC393246:DYG393246 EHY393246:EIC393246 ERU393246:ERY393246 FBQ393246:FBU393246 FLM393246:FLQ393246 FVI393246:FVM393246 GFE393246:GFI393246 GPA393246:GPE393246 GYW393246:GZA393246 HIS393246:HIW393246 HSO393246:HSS393246 ICK393246:ICO393246 IMG393246:IMK393246 IWC393246:IWG393246 JFY393246:JGC393246 JPU393246:JPY393246 JZQ393246:JZU393246 KJM393246:KJQ393246 KTI393246:KTM393246 LDE393246:LDI393246 LNA393246:LNE393246 LWW393246:LXA393246 MGS393246:MGW393246 MQO393246:MQS393246 NAK393246:NAO393246 NKG393246:NKK393246 NUC393246:NUG393246 ODY393246:OEC393246 ONU393246:ONY393246 OXQ393246:OXU393246 PHM393246:PHQ393246 PRI393246:PRM393246 QBE393246:QBI393246 QLA393246:QLE393246 QUW393246:QVA393246 RES393246:REW393246 ROO393246:ROS393246 RYK393246:RYO393246 SIG393246:SIK393246 SSC393246:SSG393246 TBY393246:TCC393246 TLU393246:TLY393246 TVQ393246:TVU393246 UFM393246:UFQ393246 UPI393246:UPM393246 UZE393246:UZI393246 VJA393246:VJE393246 VSW393246:VTA393246 WCS393246:WCW393246 WMO393246:WMS393246 WWK393246:WWO393246 AC458782:AG458782 JY458782:KC458782 TU458782:TY458782 ADQ458782:ADU458782 ANM458782:ANQ458782 AXI458782:AXM458782 BHE458782:BHI458782 BRA458782:BRE458782 CAW458782:CBA458782 CKS458782:CKW458782 CUO458782:CUS458782 DEK458782:DEO458782 DOG458782:DOK458782 DYC458782:DYG458782 EHY458782:EIC458782 ERU458782:ERY458782 FBQ458782:FBU458782 FLM458782:FLQ458782 FVI458782:FVM458782 GFE458782:GFI458782 GPA458782:GPE458782 GYW458782:GZA458782 HIS458782:HIW458782 HSO458782:HSS458782 ICK458782:ICO458782 IMG458782:IMK458782 IWC458782:IWG458782 JFY458782:JGC458782 JPU458782:JPY458782 JZQ458782:JZU458782 KJM458782:KJQ458782 KTI458782:KTM458782 LDE458782:LDI458782 LNA458782:LNE458782 LWW458782:LXA458782 MGS458782:MGW458782 MQO458782:MQS458782 NAK458782:NAO458782 NKG458782:NKK458782 NUC458782:NUG458782 ODY458782:OEC458782 ONU458782:ONY458782 OXQ458782:OXU458782 PHM458782:PHQ458782 PRI458782:PRM458782 QBE458782:QBI458782 QLA458782:QLE458782 QUW458782:QVA458782 RES458782:REW458782 ROO458782:ROS458782 RYK458782:RYO458782 SIG458782:SIK458782 SSC458782:SSG458782 TBY458782:TCC458782 TLU458782:TLY458782 TVQ458782:TVU458782 UFM458782:UFQ458782 UPI458782:UPM458782 UZE458782:UZI458782 VJA458782:VJE458782 VSW458782:VTA458782 WCS458782:WCW458782 WMO458782:WMS458782 WWK458782:WWO458782 AC524318:AG524318 JY524318:KC524318 TU524318:TY524318 ADQ524318:ADU524318 ANM524318:ANQ524318 AXI524318:AXM524318 BHE524318:BHI524318 BRA524318:BRE524318 CAW524318:CBA524318 CKS524318:CKW524318 CUO524318:CUS524318 DEK524318:DEO524318 DOG524318:DOK524318 DYC524318:DYG524318 EHY524318:EIC524318 ERU524318:ERY524318 FBQ524318:FBU524318 FLM524318:FLQ524318 FVI524318:FVM524318 GFE524318:GFI524318 GPA524318:GPE524318 GYW524318:GZA524318 HIS524318:HIW524318 HSO524318:HSS524318 ICK524318:ICO524318 IMG524318:IMK524318 IWC524318:IWG524318 JFY524318:JGC524318 JPU524318:JPY524318 JZQ524318:JZU524318 KJM524318:KJQ524318 KTI524318:KTM524318 LDE524318:LDI524318 LNA524318:LNE524318 LWW524318:LXA524318 MGS524318:MGW524318 MQO524318:MQS524318 NAK524318:NAO524318 NKG524318:NKK524318 NUC524318:NUG524318 ODY524318:OEC524318 ONU524318:ONY524318 OXQ524318:OXU524318 PHM524318:PHQ524318 PRI524318:PRM524318 QBE524318:QBI524318 QLA524318:QLE524318 QUW524318:QVA524318 RES524318:REW524318 ROO524318:ROS524318 RYK524318:RYO524318 SIG524318:SIK524318 SSC524318:SSG524318 TBY524318:TCC524318 TLU524318:TLY524318 TVQ524318:TVU524318 UFM524318:UFQ524318 UPI524318:UPM524318 UZE524318:UZI524318 VJA524318:VJE524318 VSW524318:VTA524318 WCS524318:WCW524318 WMO524318:WMS524318 WWK524318:WWO524318 AC589854:AG589854 JY589854:KC589854 TU589854:TY589854 ADQ589854:ADU589854 ANM589854:ANQ589854 AXI589854:AXM589854 BHE589854:BHI589854 BRA589854:BRE589854 CAW589854:CBA589854 CKS589854:CKW589854 CUO589854:CUS589854 DEK589854:DEO589854 DOG589854:DOK589854 DYC589854:DYG589854 EHY589854:EIC589854 ERU589854:ERY589854 FBQ589854:FBU589854 FLM589854:FLQ589854 FVI589854:FVM589854 GFE589854:GFI589854 GPA589854:GPE589854 GYW589854:GZA589854 HIS589854:HIW589854 HSO589854:HSS589854 ICK589854:ICO589854 IMG589854:IMK589854 IWC589854:IWG589854 JFY589854:JGC589854 JPU589854:JPY589854 JZQ589854:JZU589854 KJM589854:KJQ589854 KTI589854:KTM589854 LDE589854:LDI589854 LNA589854:LNE589854 LWW589854:LXA589854 MGS589854:MGW589854 MQO589854:MQS589854 NAK589854:NAO589854 NKG589854:NKK589854 NUC589854:NUG589854 ODY589854:OEC589854 ONU589854:ONY589854 OXQ589854:OXU589854 PHM589854:PHQ589854 PRI589854:PRM589854 QBE589854:QBI589854 QLA589854:QLE589854 QUW589854:QVA589854 RES589854:REW589854 ROO589854:ROS589854 RYK589854:RYO589854 SIG589854:SIK589854 SSC589854:SSG589854 TBY589854:TCC589854 TLU589854:TLY589854 TVQ589854:TVU589854 UFM589854:UFQ589854 UPI589854:UPM589854 UZE589854:UZI589854 VJA589854:VJE589854 VSW589854:VTA589854 WCS589854:WCW589854 WMO589854:WMS589854 WWK589854:WWO589854 AC655390:AG655390 JY655390:KC655390 TU655390:TY655390 ADQ655390:ADU655390 ANM655390:ANQ655390 AXI655390:AXM655390 BHE655390:BHI655390 BRA655390:BRE655390 CAW655390:CBA655390 CKS655390:CKW655390 CUO655390:CUS655390 DEK655390:DEO655390 DOG655390:DOK655390 DYC655390:DYG655390 EHY655390:EIC655390 ERU655390:ERY655390 FBQ655390:FBU655390 FLM655390:FLQ655390 FVI655390:FVM655390 GFE655390:GFI655390 GPA655390:GPE655390 GYW655390:GZA655390 HIS655390:HIW655390 HSO655390:HSS655390 ICK655390:ICO655390 IMG655390:IMK655390 IWC655390:IWG655390 JFY655390:JGC655390 JPU655390:JPY655390 JZQ655390:JZU655390 KJM655390:KJQ655390 KTI655390:KTM655390 LDE655390:LDI655390 LNA655390:LNE655390 LWW655390:LXA655390 MGS655390:MGW655390 MQO655390:MQS655390 NAK655390:NAO655390 NKG655390:NKK655390 NUC655390:NUG655390 ODY655390:OEC655390 ONU655390:ONY655390 OXQ655390:OXU655390 PHM655390:PHQ655390 PRI655390:PRM655390 QBE655390:QBI655390 QLA655390:QLE655390 QUW655390:QVA655390 RES655390:REW655390 ROO655390:ROS655390 RYK655390:RYO655390 SIG655390:SIK655390 SSC655390:SSG655390 TBY655390:TCC655390 TLU655390:TLY655390 TVQ655390:TVU655390 UFM655390:UFQ655390 UPI655390:UPM655390 UZE655390:UZI655390 VJA655390:VJE655390 VSW655390:VTA655390 WCS655390:WCW655390 WMO655390:WMS655390 WWK655390:WWO655390 AC720926:AG720926 JY720926:KC720926 TU720926:TY720926 ADQ720926:ADU720926 ANM720926:ANQ720926 AXI720926:AXM720926 BHE720926:BHI720926 BRA720926:BRE720926 CAW720926:CBA720926 CKS720926:CKW720926 CUO720926:CUS720926 DEK720926:DEO720926 DOG720926:DOK720926 DYC720926:DYG720926 EHY720926:EIC720926 ERU720926:ERY720926 FBQ720926:FBU720926 FLM720926:FLQ720926 FVI720926:FVM720926 GFE720926:GFI720926 GPA720926:GPE720926 GYW720926:GZA720926 HIS720926:HIW720926 HSO720926:HSS720926 ICK720926:ICO720926 IMG720926:IMK720926 IWC720926:IWG720926 JFY720926:JGC720926 JPU720926:JPY720926 JZQ720926:JZU720926 KJM720926:KJQ720926 KTI720926:KTM720926 LDE720926:LDI720926 LNA720926:LNE720926 LWW720926:LXA720926 MGS720926:MGW720926 MQO720926:MQS720926 NAK720926:NAO720926 NKG720926:NKK720926 NUC720926:NUG720926 ODY720926:OEC720926 ONU720926:ONY720926 OXQ720926:OXU720926 PHM720926:PHQ720926 PRI720926:PRM720926 QBE720926:QBI720926 QLA720926:QLE720926 QUW720926:QVA720926 RES720926:REW720926 ROO720926:ROS720926 RYK720926:RYO720926 SIG720926:SIK720926 SSC720926:SSG720926 TBY720926:TCC720926 TLU720926:TLY720926 TVQ720926:TVU720926 UFM720926:UFQ720926 UPI720926:UPM720926 UZE720926:UZI720926 VJA720926:VJE720926 VSW720926:VTA720926 WCS720926:WCW720926 WMO720926:WMS720926 WWK720926:WWO720926 AC786462:AG786462 JY786462:KC786462 TU786462:TY786462 ADQ786462:ADU786462 ANM786462:ANQ786462 AXI786462:AXM786462 BHE786462:BHI786462 BRA786462:BRE786462 CAW786462:CBA786462 CKS786462:CKW786462 CUO786462:CUS786462 DEK786462:DEO786462 DOG786462:DOK786462 DYC786462:DYG786462 EHY786462:EIC786462 ERU786462:ERY786462 FBQ786462:FBU786462 FLM786462:FLQ786462 FVI786462:FVM786462 GFE786462:GFI786462 GPA786462:GPE786462 GYW786462:GZA786462 HIS786462:HIW786462 HSO786462:HSS786462 ICK786462:ICO786462 IMG786462:IMK786462 IWC786462:IWG786462 JFY786462:JGC786462 JPU786462:JPY786462 JZQ786462:JZU786462 KJM786462:KJQ786462 KTI786462:KTM786462 LDE786462:LDI786462 LNA786462:LNE786462 LWW786462:LXA786462 MGS786462:MGW786462 MQO786462:MQS786462 NAK786462:NAO786462 NKG786462:NKK786462 NUC786462:NUG786462 ODY786462:OEC786462 ONU786462:ONY786462 OXQ786462:OXU786462 PHM786462:PHQ786462 PRI786462:PRM786462 QBE786462:QBI786462 QLA786462:QLE786462 QUW786462:QVA786462 RES786462:REW786462 ROO786462:ROS786462 RYK786462:RYO786462 SIG786462:SIK786462 SSC786462:SSG786462 TBY786462:TCC786462 TLU786462:TLY786462 TVQ786462:TVU786462 UFM786462:UFQ786462 UPI786462:UPM786462 UZE786462:UZI786462 VJA786462:VJE786462 VSW786462:VTA786462 WCS786462:WCW786462 WMO786462:WMS786462 WWK786462:WWO786462 AC851998:AG851998 JY851998:KC851998 TU851998:TY851998 ADQ851998:ADU851998 ANM851998:ANQ851998 AXI851998:AXM851998 BHE851998:BHI851998 BRA851998:BRE851998 CAW851998:CBA851998 CKS851998:CKW851998 CUO851998:CUS851998 DEK851998:DEO851998 DOG851998:DOK851998 DYC851998:DYG851998 EHY851998:EIC851998 ERU851998:ERY851998 FBQ851998:FBU851998 FLM851998:FLQ851998 FVI851998:FVM851998 GFE851998:GFI851998 GPA851998:GPE851998 GYW851998:GZA851998 HIS851998:HIW851998 HSO851998:HSS851998 ICK851998:ICO851998 IMG851998:IMK851998 IWC851998:IWG851998 JFY851998:JGC851998 JPU851998:JPY851998 JZQ851998:JZU851998 KJM851998:KJQ851998 KTI851998:KTM851998 LDE851998:LDI851998 LNA851998:LNE851998 LWW851998:LXA851998 MGS851998:MGW851998 MQO851998:MQS851998 NAK851998:NAO851998 NKG851998:NKK851998 NUC851998:NUG851998 ODY851998:OEC851998 ONU851998:ONY851998 OXQ851998:OXU851998 PHM851998:PHQ851998 PRI851998:PRM851998 QBE851998:QBI851998 QLA851998:QLE851998 QUW851998:QVA851998 RES851998:REW851998 ROO851998:ROS851998 RYK851998:RYO851998 SIG851998:SIK851998 SSC851998:SSG851998 TBY851998:TCC851998 TLU851998:TLY851998 TVQ851998:TVU851998 UFM851998:UFQ851998 UPI851998:UPM851998 UZE851998:UZI851998 VJA851998:VJE851998 VSW851998:VTA851998 WCS851998:WCW851998 WMO851998:WMS851998 WWK851998:WWO851998 AC917534:AG917534 JY917534:KC917534 TU917534:TY917534 ADQ917534:ADU917534 ANM917534:ANQ917534 AXI917534:AXM917534 BHE917534:BHI917534 BRA917534:BRE917534 CAW917534:CBA917534 CKS917534:CKW917534 CUO917534:CUS917534 DEK917534:DEO917534 DOG917534:DOK917534 DYC917534:DYG917534 EHY917534:EIC917534 ERU917534:ERY917534 FBQ917534:FBU917534 FLM917534:FLQ917534 FVI917534:FVM917534 GFE917534:GFI917534 GPA917534:GPE917534 GYW917534:GZA917534 HIS917534:HIW917534 HSO917534:HSS917534 ICK917534:ICO917534 IMG917534:IMK917534 IWC917534:IWG917534 JFY917534:JGC917534 JPU917534:JPY917534 JZQ917534:JZU917534 KJM917534:KJQ917534 KTI917534:KTM917534 LDE917534:LDI917534 LNA917534:LNE917534 LWW917534:LXA917534 MGS917534:MGW917534 MQO917534:MQS917534 NAK917534:NAO917534 NKG917534:NKK917534 NUC917534:NUG917534 ODY917534:OEC917534 ONU917534:ONY917534 OXQ917534:OXU917534 PHM917534:PHQ917534 PRI917534:PRM917534 QBE917534:QBI917534 QLA917534:QLE917534 QUW917534:QVA917534 RES917534:REW917534 ROO917534:ROS917534 RYK917534:RYO917534 SIG917534:SIK917534 SSC917534:SSG917534 TBY917534:TCC917534 TLU917534:TLY917534 TVQ917534:TVU917534 UFM917534:UFQ917534 UPI917534:UPM917534 UZE917534:UZI917534 VJA917534:VJE917534 VSW917534:VTA917534 WCS917534:WCW917534 WMO917534:WMS917534 WWK917534:WWO917534 AC983070:AG983070 JY983070:KC983070 TU983070:TY983070 ADQ983070:ADU983070 ANM983070:ANQ983070 AXI983070:AXM983070 BHE983070:BHI983070 BRA983070:BRE983070 CAW983070:CBA983070 CKS983070:CKW983070 CUO983070:CUS983070 DEK983070:DEO983070 DOG983070:DOK983070 DYC983070:DYG983070 EHY983070:EIC983070 ERU983070:ERY983070 FBQ983070:FBU983070 FLM983070:FLQ983070 FVI983070:FVM983070 GFE983070:GFI983070 GPA983070:GPE983070 GYW983070:GZA983070 HIS983070:HIW983070 HSO983070:HSS983070 ICK983070:ICO983070 IMG983070:IMK983070 IWC983070:IWG983070 JFY983070:JGC983070 JPU983070:JPY983070 JZQ983070:JZU983070 KJM983070:KJQ983070 KTI983070:KTM983070 LDE983070:LDI983070 LNA983070:LNE983070 LWW983070:LXA983070 MGS983070:MGW983070 MQO983070:MQS983070 NAK983070:NAO983070 NKG983070:NKK983070 NUC983070:NUG983070 ODY983070:OEC983070 ONU983070:ONY983070 OXQ983070:OXU983070 PHM983070:PHQ983070 PRI983070:PRM983070 QBE983070:QBI983070 QLA983070:QLE983070 QUW983070:QVA983070 RES983070:REW983070 ROO983070:ROS983070 RYK983070:RYO983070 SIG983070:SIK983070 SSC983070:SSG983070 TBY983070:TCC983070 TLU983070:TLY983070 TVQ983070:TVU983070 UFM983070:UFQ983070 UPI983070:UPM983070 UZE983070:UZI983070 VJA983070:VJE983070 VSW983070:VTA983070 WCS983070:WCW983070 WMO983070:WMS983070 WWK983070:WWO983070 AC33:AG33 JY33:KC33 TU33:TY33 ADQ33:ADU33 ANM33:ANQ33 AXI33:AXM33 BHE33:BHI33 BRA33:BRE33 CAW33:CBA33 CKS33:CKW33 CUO33:CUS33 DEK33:DEO33 DOG33:DOK33 DYC33:DYG33 EHY33:EIC33 ERU33:ERY33 FBQ33:FBU33 FLM33:FLQ33 FVI33:FVM33 GFE33:GFI33 GPA33:GPE33 GYW33:GZA33 HIS33:HIW33 HSO33:HSS33 ICK33:ICO33 IMG33:IMK33 IWC33:IWG33 JFY33:JGC33 JPU33:JPY33 JZQ33:JZU33 KJM33:KJQ33 KTI33:KTM33 LDE33:LDI33 LNA33:LNE33 LWW33:LXA33 MGS33:MGW33 MQO33:MQS33 NAK33:NAO33 NKG33:NKK33 NUC33:NUG33 ODY33:OEC33 ONU33:ONY33 OXQ33:OXU33 PHM33:PHQ33 PRI33:PRM33 QBE33:QBI33 QLA33:QLE33 QUW33:QVA33 RES33:REW33 ROO33:ROS33 RYK33:RYO33 SIG33:SIK33 SSC33:SSG33 TBY33:TCC33 TLU33:TLY33 TVQ33:TVU33 UFM33:UFQ33 UPI33:UPM33 UZE33:UZI33 VJA33:VJE33 VSW33:VTA33 WCS33:WCW33 WMO33:WMS33 WWK33:WWO33 AC65569:AG65569 JY65569:KC65569 TU65569:TY65569 ADQ65569:ADU65569 ANM65569:ANQ65569 AXI65569:AXM65569 BHE65569:BHI65569 BRA65569:BRE65569 CAW65569:CBA65569 CKS65569:CKW65569 CUO65569:CUS65569 DEK65569:DEO65569 DOG65569:DOK65569 DYC65569:DYG65569 EHY65569:EIC65569 ERU65569:ERY65569 FBQ65569:FBU65569 FLM65569:FLQ65569 FVI65569:FVM65569 GFE65569:GFI65569 GPA65569:GPE65569 GYW65569:GZA65569 HIS65569:HIW65569 HSO65569:HSS65569 ICK65569:ICO65569 IMG65569:IMK65569 IWC65569:IWG65569 JFY65569:JGC65569 JPU65569:JPY65569 JZQ65569:JZU65569 KJM65569:KJQ65569 KTI65569:KTM65569 LDE65569:LDI65569 LNA65569:LNE65569 LWW65569:LXA65569 MGS65569:MGW65569 MQO65569:MQS65569 NAK65569:NAO65569 NKG65569:NKK65569 NUC65569:NUG65569 ODY65569:OEC65569 ONU65569:ONY65569 OXQ65569:OXU65569 PHM65569:PHQ65569 PRI65569:PRM65569 QBE65569:QBI65569 QLA65569:QLE65569 QUW65569:QVA65569 RES65569:REW65569 ROO65569:ROS65569 RYK65569:RYO65569 SIG65569:SIK65569 SSC65569:SSG65569 TBY65569:TCC65569 TLU65569:TLY65569 TVQ65569:TVU65569 UFM65569:UFQ65569 UPI65569:UPM65569 UZE65569:UZI65569 VJA65569:VJE65569 VSW65569:VTA65569 WCS65569:WCW65569 WMO65569:WMS65569 WWK65569:WWO65569 AC131105:AG131105 JY131105:KC131105 TU131105:TY131105 ADQ131105:ADU131105 ANM131105:ANQ131105 AXI131105:AXM131105 BHE131105:BHI131105 BRA131105:BRE131105 CAW131105:CBA131105 CKS131105:CKW131105 CUO131105:CUS131105 DEK131105:DEO131105 DOG131105:DOK131105 DYC131105:DYG131105 EHY131105:EIC131105 ERU131105:ERY131105 FBQ131105:FBU131105 FLM131105:FLQ131105 FVI131105:FVM131105 GFE131105:GFI131105 GPA131105:GPE131105 GYW131105:GZA131105 HIS131105:HIW131105 HSO131105:HSS131105 ICK131105:ICO131105 IMG131105:IMK131105 IWC131105:IWG131105 JFY131105:JGC131105 JPU131105:JPY131105 JZQ131105:JZU131105 KJM131105:KJQ131105 KTI131105:KTM131105 LDE131105:LDI131105 LNA131105:LNE131105 LWW131105:LXA131105 MGS131105:MGW131105 MQO131105:MQS131105 NAK131105:NAO131105 NKG131105:NKK131105 NUC131105:NUG131105 ODY131105:OEC131105 ONU131105:ONY131105 OXQ131105:OXU131105 PHM131105:PHQ131105 PRI131105:PRM131105 QBE131105:QBI131105 QLA131105:QLE131105 QUW131105:QVA131105 RES131105:REW131105 ROO131105:ROS131105 RYK131105:RYO131105 SIG131105:SIK131105 SSC131105:SSG131105 TBY131105:TCC131105 TLU131105:TLY131105 TVQ131105:TVU131105 UFM131105:UFQ131105 UPI131105:UPM131105 UZE131105:UZI131105 VJA131105:VJE131105 VSW131105:VTA131105 WCS131105:WCW131105 WMO131105:WMS131105 WWK131105:WWO131105 AC196641:AG196641 JY196641:KC196641 TU196641:TY196641 ADQ196641:ADU196641 ANM196641:ANQ196641 AXI196641:AXM196641 BHE196641:BHI196641 BRA196641:BRE196641 CAW196641:CBA196641 CKS196641:CKW196641 CUO196641:CUS196641 DEK196641:DEO196641 DOG196641:DOK196641 DYC196641:DYG196641 EHY196641:EIC196641 ERU196641:ERY196641 FBQ196641:FBU196641 FLM196641:FLQ196641 FVI196641:FVM196641 GFE196641:GFI196641 GPA196641:GPE196641 GYW196641:GZA196641 HIS196641:HIW196641 HSO196641:HSS196641 ICK196641:ICO196641 IMG196641:IMK196641 IWC196641:IWG196641 JFY196641:JGC196641 JPU196641:JPY196641 JZQ196641:JZU196641 KJM196641:KJQ196641 KTI196641:KTM196641 LDE196641:LDI196641 LNA196641:LNE196641 LWW196641:LXA196641 MGS196641:MGW196641 MQO196641:MQS196641 NAK196641:NAO196641 NKG196641:NKK196641 NUC196641:NUG196641 ODY196641:OEC196641 ONU196641:ONY196641 OXQ196641:OXU196641 PHM196641:PHQ196641 PRI196641:PRM196641 QBE196641:QBI196641 QLA196641:QLE196641 QUW196641:QVA196641 RES196641:REW196641 ROO196641:ROS196641 RYK196641:RYO196641 SIG196641:SIK196641 SSC196641:SSG196641 TBY196641:TCC196641 TLU196641:TLY196641 TVQ196641:TVU196641 UFM196641:UFQ196641 UPI196641:UPM196641 UZE196641:UZI196641 VJA196641:VJE196641 VSW196641:VTA196641 WCS196641:WCW196641 WMO196641:WMS196641 WWK196641:WWO196641 AC262177:AG262177 JY262177:KC262177 TU262177:TY262177 ADQ262177:ADU262177 ANM262177:ANQ262177 AXI262177:AXM262177 BHE262177:BHI262177 BRA262177:BRE262177 CAW262177:CBA262177 CKS262177:CKW262177 CUO262177:CUS262177 DEK262177:DEO262177 DOG262177:DOK262177 DYC262177:DYG262177 EHY262177:EIC262177 ERU262177:ERY262177 FBQ262177:FBU262177 FLM262177:FLQ262177 FVI262177:FVM262177 GFE262177:GFI262177 GPA262177:GPE262177 GYW262177:GZA262177 HIS262177:HIW262177 HSO262177:HSS262177 ICK262177:ICO262177 IMG262177:IMK262177 IWC262177:IWG262177 JFY262177:JGC262177 JPU262177:JPY262177 JZQ262177:JZU262177 KJM262177:KJQ262177 KTI262177:KTM262177 LDE262177:LDI262177 LNA262177:LNE262177 LWW262177:LXA262177 MGS262177:MGW262177 MQO262177:MQS262177 NAK262177:NAO262177 NKG262177:NKK262177 NUC262177:NUG262177 ODY262177:OEC262177 ONU262177:ONY262177 OXQ262177:OXU262177 PHM262177:PHQ262177 PRI262177:PRM262177 QBE262177:QBI262177 QLA262177:QLE262177 QUW262177:QVA262177 RES262177:REW262177 ROO262177:ROS262177 RYK262177:RYO262177 SIG262177:SIK262177 SSC262177:SSG262177 TBY262177:TCC262177 TLU262177:TLY262177 TVQ262177:TVU262177 UFM262177:UFQ262177 UPI262177:UPM262177 UZE262177:UZI262177 VJA262177:VJE262177 VSW262177:VTA262177 WCS262177:WCW262177 WMO262177:WMS262177 WWK262177:WWO262177 AC327713:AG327713 JY327713:KC327713 TU327713:TY327713 ADQ327713:ADU327713 ANM327713:ANQ327713 AXI327713:AXM327713 BHE327713:BHI327713 BRA327713:BRE327713 CAW327713:CBA327713 CKS327713:CKW327713 CUO327713:CUS327713 DEK327713:DEO327713 DOG327713:DOK327713 DYC327713:DYG327713 EHY327713:EIC327713 ERU327713:ERY327713 FBQ327713:FBU327713 FLM327713:FLQ327713 FVI327713:FVM327713 GFE327713:GFI327713 GPA327713:GPE327713 GYW327713:GZA327713 HIS327713:HIW327713 HSO327713:HSS327713 ICK327713:ICO327713 IMG327713:IMK327713 IWC327713:IWG327713 JFY327713:JGC327713 JPU327713:JPY327713 JZQ327713:JZU327713 KJM327713:KJQ327713 KTI327713:KTM327713 LDE327713:LDI327713 LNA327713:LNE327713 LWW327713:LXA327713 MGS327713:MGW327713 MQO327713:MQS327713 NAK327713:NAO327713 NKG327713:NKK327713 NUC327713:NUG327713 ODY327713:OEC327713 ONU327713:ONY327713 OXQ327713:OXU327713 PHM327713:PHQ327713 PRI327713:PRM327713 QBE327713:QBI327713 QLA327713:QLE327713 QUW327713:QVA327713 RES327713:REW327713 ROO327713:ROS327713 RYK327713:RYO327713 SIG327713:SIK327713 SSC327713:SSG327713 TBY327713:TCC327713 TLU327713:TLY327713 TVQ327713:TVU327713 UFM327713:UFQ327713 UPI327713:UPM327713 UZE327713:UZI327713 VJA327713:VJE327713 VSW327713:VTA327713 WCS327713:WCW327713 WMO327713:WMS327713 WWK327713:WWO327713 AC393249:AG393249 JY393249:KC393249 TU393249:TY393249 ADQ393249:ADU393249 ANM393249:ANQ393249 AXI393249:AXM393249 BHE393249:BHI393249 BRA393249:BRE393249 CAW393249:CBA393249 CKS393249:CKW393249 CUO393249:CUS393249 DEK393249:DEO393249 DOG393249:DOK393249 DYC393249:DYG393249 EHY393249:EIC393249 ERU393249:ERY393249 FBQ393249:FBU393249 FLM393249:FLQ393249 FVI393249:FVM393249 GFE393249:GFI393249 GPA393249:GPE393249 GYW393249:GZA393249 HIS393249:HIW393249 HSO393249:HSS393249 ICK393249:ICO393249 IMG393249:IMK393249 IWC393249:IWG393249 JFY393249:JGC393249 JPU393249:JPY393249 JZQ393249:JZU393249 KJM393249:KJQ393249 KTI393249:KTM393249 LDE393249:LDI393249 LNA393249:LNE393249 LWW393249:LXA393249 MGS393249:MGW393249 MQO393249:MQS393249 NAK393249:NAO393249 NKG393249:NKK393249 NUC393249:NUG393249 ODY393249:OEC393249 ONU393249:ONY393249 OXQ393249:OXU393249 PHM393249:PHQ393249 PRI393249:PRM393249 QBE393249:QBI393249 QLA393249:QLE393249 QUW393249:QVA393249 RES393249:REW393249 ROO393249:ROS393249 RYK393249:RYO393249 SIG393249:SIK393249 SSC393249:SSG393249 TBY393249:TCC393249 TLU393249:TLY393249 TVQ393249:TVU393249 UFM393249:UFQ393249 UPI393249:UPM393249 UZE393249:UZI393249 VJA393249:VJE393249 VSW393249:VTA393249 WCS393249:WCW393249 WMO393249:WMS393249 WWK393249:WWO393249 AC458785:AG458785 JY458785:KC458785 TU458785:TY458785 ADQ458785:ADU458785 ANM458785:ANQ458785 AXI458785:AXM458785 BHE458785:BHI458785 BRA458785:BRE458785 CAW458785:CBA458785 CKS458785:CKW458785 CUO458785:CUS458785 DEK458785:DEO458785 DOG458785:DOK458785 DYC458785:DYG458785 EHY458785:EIC458785 ERU458785:ERY458785 FBQ458785:FBU458785 FLM458785:FLQ458785 FVI458785:FVM458785 GFE458785:GFI458785 GPA458785:GPE458785 GYW458785:GZA458785 HIS458785:HIW458785 HSO458785:HSS458785 ICK458785:ICO458785 IMG458785:IMK458785 IWC458785:IWG458785 JFY458785:JGC458785 JPU458785:JPY458785 JZQ458785:JZU458785 KJM458785:KJQ458785 KTI458785:KTM458785 LDE458785:LDI458785 LNA458785:LNE458785 LWW458785:LXA458785 MGS458785:MGW458785 MQO458785:MQS458785 NAK458785:NAO458785 NKG458785:NKK458785 NUC458785:NUG458785 ODY458785:OEC458785 ONU458785:ONY458785 OXQ458785:OXU458785 PHM458785:PHQ458785 PRI458785:PRM458785 QBE458785:QBI458785 QLA458785:QLE458785 QUW458785:QVA458785 RES458785:REW458785 ROO458785:ROS458785 RYK458785:RYO458785 SIG458785:SIK458785 SSC458785:SSG458785 TBY458785:TCC458785 TLU458785:TLY458785 TVQ458785:TVU458785 UFM458785:UFQ458785 UPI458785:UPM458785 UZE458785:UZI458785 VJA458785:VJE458785 VSW458785:VTA458785 WCS458785:WCW458785 WMO458785:WMS458785 WWK458785:WWO458785 AC524321:AG524321 JY524321:KC524321 TU524321:TY524321 ADQ524321:ADU524321 ANM524321:ANQ524321 AXI524321:AXM524321 BHE524321:BHI524321 BRA524321:BRE524321 CAW524321:CBA524321 CKS524321:CKW524321 CUO524321:CUS524321 DEK524321:DEO524321 DOG524321:DOK524321 DYC524321:DYG524321 EHY524321:EIC524321 ERU524321:ERY524321 FBQ524321:FBU524321 FLM524321:FLQ524321 FVI524321:FVM524321 GFE524321:GFI524321 GPA524321:GPE524321 GYW524321:GZA524321 HIS524321:HIW524321 HSO524321:HSS524321 ICK524321:ICO524321 IMG524321:IMK524321 IWC524321:IWG524321 JFY524321:JGC524321 JPU524321:JPY524321 JZQ524321:JZU524321 KJM524321:KJQ524321 KTI524321:KTM524321 LDE524321:LDI524321 LNA524321:LNE524321 LWW524321:LXA524321 MGS524321:MGW524321 MQO524321:MQS524321 NAK524321:NAO524321 NKG524321:NKK524321 NUC524321:NUG524321 ODY524321:OEC524321 ONU524321:ONY524321 OXQ524321:OXU524321 PHM524321:PHQ524321 PRI524321:PRM524321 QBE524321:QBI524321 QLA524321:QLE524321 QUW524321:QVA524321 RES524321:REW524321 ROO524321:ROS524321 RYK524321:RYO524321 SIG524321:SIK524321 SSC524321:SSG524321 TBY524321:TCC524321 TLU524321:TLY524321 TVQ524321:TVU524321 UFM524321:UFQ524321 UPI524321:UPM524321 UZE524321:UZI524321 VJA524321:VJE524321 VSW524321:VTA524321 WCS524321:WCW524321 WMO524321:WMS524321 WWK524321:WWO524321 AC589857:AG589857 JY589857:KC589857 TU589857:TY589857 ADQ589857:ADU589857 ANM589857:ANQ589857 AXI589857:AXM589857 BHE589857:BHI589857 BRA589857:BRE589857 CAW589857:CBA589857 CKS589857:CKW589857 CUO589857:CUS589857 DEK589857:DEO589857 DOG589857:DOK589857 DYC589857:DYG589857 EHY589857:EIC589857 ERU589857:ERY589857 FBQ589857:FBU589857 FLM589857:FLQ589857 FVI589857:FVM589857 GFE589857:GFI589857 GPA589857:GPE589857 GYW589857:GZA589857 HIS589857:HIW589857 HSO589857:HSS589857 ICK589857:ICO589857 IMG589857:IMK589857 IWC589857:IWG589857 JFY589857:JGC589857 JPU589857:JPY589857 JZQ589857:JZU589857 KJM589857:KJQ589857 KTI589857:KTM589857 LDE589857:LDI589857 LNA589857:LNE589857 LWW589857:LXA589857 MGS589857:MGW589857 MQO589857:MQS589857 NAK589857:NAO589857 NKG589857:NKK589857 NUC589857:NUG589857 ODY589857:OEC589857 ONU589857:ONY589857 OXQ589857:OXU589857 PHM589857:PHQ589857 PRI589857:PRM589857 QBE589857:QBI589857 QLA589857:QLE589857 QUW589857:QVA589857 RES589857:REW589857 ROO589857:ROS589857 RYK589857:RYO589857 SIG589857:SIK589857 SSC589857:SSG589857 TBY589857:TCC589857 TLU589857:TLY589857 TVQ589857:TVU589857 UFM589857:UFQ589857 UPI589857:UPM589857 UZE589857:UZI589857 VJA589857:VJE589857 VSW589857:VTA589857 WCS589857:WCW589857 WMO589857:WMS589857 WWK589857:WWO589857 AC655393:AG655393 JY655393:KC655393 TU655393:TY655393 ADQ655393:ADU655393 ANM655393:ANQ655393 AXI655393:AXM655393 BHE655393:BHI655393 BRA655393:BRE655393 CAW655393:CBA655393 CKS655393:CKW655393 CUO655393:CUS655393 DEK655393:DEO655393 DOG655393:DOK655393 DYC655393:DYG655393 EHY655393:EIC655393 ERU655393:ERY655393 FBQ655393:FBU655393 FLM655393:FLQ655393 FVI655393:FVM655393 GFE655393:GFI655393 GPA655393:GPE655393 GYW655393:GZA655393 HIS655393:HIW655393 HSO655393:HSS655393 ICK655393:ICO655393 IMG655393:IMK655393 IWC655393:IWG655393 JFY655393:JGC655393 JPU655393:JPY655393 JZQ655393:JZU655393 KJM655393:KJQ655393 KTI655393:KTM655393 LDE655393:LDI655393 LNA655393:LNE655393 LWW655393:LXA655393 MGS655393:MGW655393 MQO655393:MQS655393 NAK655393:NAO655393 NKG655393:NKK655393 NUC655393:NUG655393 ODY655393:OEC655393 ONU655393:ONY655393 OXQ655393:OXU655393 PHM655393:PHQ655393 PRI655393:PRM655393 QBE655393:QBI655393 QLA655393:QLE655393 QUW655393:QVA655393 RES655393:REW655393 ROO655393:ROS655393 RYK655393:RYO655393 SIG655393:SIK655393 SSC655393:SSG655393 TBY655393:TCC655393 TLU655393:TLY655393 TVQ655393:TVU655393 UFM655393:UFQ655393 UPI655393:UPM655393 UZE655393:UZI655393 VJA655393:VJE655393 VSW655393:VTA655393 WCS655393:WCW655393 WMO655393:WMS655393 WWK655393:WWO655393 AC720929:AG720929 JY720929:KC720929 TU720929:TY720929 ADQ720929:ADU720929 ANM720929:ANQ720929 AXI720929:AXM720929 BHE720929:BHI720929 BRA720929:BRE720929 CAW720929:CBA720929 CKS720929:CKW720929 CUO720929:CUS720929 DEK720929:DEO720929 DOG720929:DOK720929 DYC720929:DYG720929 EHY720929:EIC720929 ERU720929:ERY720929 FBQ720929:FBU720929 FLM720929:FLQ720929 FVI720929:FVM720929 GFE720929:GFI720929 GPA720929:GPE720929 GYW720929:GZA720929 HIS720929:HIW720929 HSO720929:HSS720929 ICK720929:ICO720929 IMG720929:IMK720929 IWC720929:IWG720929 JFY720929:JGC720929 JPU720929:JPY720929 JZQ720929:JZU720929 KJM720929:KJQ720929 KTI720929:KTM720929 LDE720929:LDI720929 LNA720929:LNE720929 LWW720929:LXA720929 MGS720929:MGW720929 MQO720929:MQS720929 NAK720929:NAO720929 NKG720929:NKK720929 NUC720929:NUG720929 ODY720929:OEC720929 ONU720929:ONY720929 OXQ720929:OXU720929 PHM720929:PHQ720929 PRI720929:PRM720929 QBE720929:QBI720929 QLA720929:QLE720929 QUW720929:QVA720929 RES720929:REW720929 ROO720929:ROS720929 RYK720929:RYO720929 SIG720929:SIK720929 SSC720929:SSG720929 TBY720929:TCC720929 TLU720929:TLY720929 TVQ720929:TVU720929 UFM720929:UFQ720929 UPI720929:UPM720929 UZE720929:UZI720929 VJA720929:VJE720929 VSW720929:VTA720929 WCS720929:WCW720929 WMO720929:WMS720929 WWK720929:WWO720929 AC786465:AG786465 JY786465:KC786465 TU786465:TY786465 ADQ786465:ADU786465 ANM786465:ANQ786465 AXI786465:AXM786465 BHE786465:BHI786465 BRA786465:BRE786465 CAW786465:CBA786465 CKS786465:CKW786465 CUO786465:CUS786465 DEK786465:DEO786465 DOG786465:DOK786465 DYC786465:DYG786465 EHY786465:EIC786465 ERU786465:ERY786465 FBQ786465:FBU786465 FLM786465:FLQ786465 FVI786465:FVM786465 GFE786465:GFI786465 GPA786465:GPE786465 GYW786465:GZA786465 HIS786465:HIW786465 HSO786465:HSS786465 ICK786465:ICO786465 IMG786465:IMK786465 IWC786465:IWG786465 JFY786465:JGC786465 JPU786465:JPY786465 JZQ786465:JZU786465 KJM786465:KJQ786465 KTI786465:KTM786465 LDE786465:LDI786465 LNA786465:LNE786465 LWW786465:LXA786465 MGS786465:MGW786465 MQO786465:MQS786465 NAK786465:NAO786465 NKG786465:NKK786465 NUC786465:NUG786465 ODY786465:OEC786465 ONU786465:ONY786465 OXQ786465:OXU786465 PHM786465:PHQ786465 PRI786465:PRM786465 QBE786465:QBI786465 QLA786465:QLE786465 QUW786465:QVA786465 RES786465:REW786465 ROO786465:ROS786465 RYK786465:RYO786465 SIG786465:SIK786465 SSC786465:SSG786465 TBY786465:TCC786465 TLU786465:TLY786465 TVQ786465:TVU786465 UFM786465:UFQ786465 UPI786465:UPM786465 UZE786465:UZI786465 VJA786465:VJE786465 VSW786465:VTA786465 WCS786465:WCW786465 WMO786465:WMS786465 WWK786465:WWO786465 AC852001:AG852001 JY852001:KC852001 TU852001:TY852001 ADQ852001:ADU852001 ANM852001:ANQ852001 AXI852001:AXM852001 BHE852001:BHI852001 BRA852001:BRE852001 CAW852001:CBA852001 CKS852001:CKW852001 CUO852001:CUS852001 DEK852001:DEO852001 DOG852001:DOK852001 DYC852001:DYG852001 EHY852001:EIC852001 ERU852001:ERY852001 FBQ852001:FBU852001 FLM852001:FLQ852001 FVI852001:FVM852001 GFE852001:GFI852001 GPA852001:GPE852001 GYW852001:GZA852001 HIS852001:HIW852001 HSO852001:HSS852001 ICK852001:ICO852001 IMG852001:IMK852001 IWC852001:IWG852001 JFY852001:JGC852001 JPU852001:JPY852001 JZQ852001:JZU852001 KJM852001:KJQ852001 KTI852001:KTM852001 LDE852001:LDI852001 LNA852001:LNE852001 LWW852001:LXA852001 MGS852001:MGW852001 MQO852001:MQS852001 NAK852001:NAO852001 NKG852001:NKK852001 NUC852001:NUG852001 ODY852001:OEC852001 ONU852001:ONY852001 OXQ852001:OXU852001 PHM852001:PHQ852001 PRI852001:PRM852001 QBE852001:QBI852001 QLA852001:QLE852001 QUW852001:QVA852001 RES852001:REW852001 ROO852001:ROS852001 RYK852001:RYO852001 SIG852001:SIK852001 SSC852001:SSG852001 TBY852001:TCC852001 TLU852001:TLY852001 TVQ852001:TVU852001 UFM852001:UFQ852001 UPI852001:UPM852001 UZE852001:UZI852001 VJA852001:VJE852001 VSW852001:VTA852001 WCS852001:WCW852001 WMO852001:WMS852001 WWK852001:WWO852001 AC917537:AG917537 JY917537:KC917537 TU917537:TY917537 ADQ917537:ADU917537 ANM917537:ANQ917537 AXI917537:AXM917537 BHE917537:BHI917537 BRA917537:BRE917537 CAW917537:CBA917537 CKS917537:CKW917537 CUO917537:CUS917537 DEK917537:DEO917537 DOG917537:DOK917537 DYC917537:DYG917537 EHY917537:EIC917537 ERU917537:ERY917537 FBQ917537:FBU917537 FLM917537:FLQ917537 FVI917537:FVM917537 GFE917537:GFI917537 GPA917537:GPE917537 GYW917537:GZA917537 HIS917537:HIW917537 HSO917537:HSS917537 ICK917537:ICO917537 IMG917537:IMK917537 IWC917537:IWG917537 JFY917537:JGC917537 JPU917537:JPY917537 JZQ917537:JZU917537 KJM917537:KJQ917537 KTI917537:KTM917537 LDE917537:LDI917537 LNA917537:LNE917537 LWW917537:LXA917537 MGS917537:MGW917537 MQO917537:MQS917537 NAK917537:NAO917537 NKG917537:NKK917537 NUC917537:NUG917537 ODY917537:OEC917537 ONU917537:ONY917537 OXQ917537:OXU917537 PHM917537:PHQ917537 PRI917537:PRM917537 QBE917537:QBI917537 QLA917537:QLE917537 QUW917537:QVA917537 RES917537:REW917537 ROO917537:ROS917537 RYK917537:RYO917537 SIG917537:SIK917537 SSC917537:SSG917537 TBY917537:TCC917537 TLU917537:TLY917537 TVQ917537:TVU917537 UFM917537:UFQ917537 UPI917537:UPM917537 UZE917537:UZI917537 VJA917537:VJE917537 VSW917537:VTA917537 WCS917537:WCW917537 WMO917537:WMS917537 WWK917537:WWO917537 AC983073:AG983073 JY983073:KC983073 TU983073:TY983073 ADQ983073:ADU983073 ANM983073:ANQ983073 AXI983073:AXM983073 BHE983073:BHI983073 BRA983073:BRE983073 CAW983073:CBA983073 CKS983073:CKW983073 CUO983073:CUS983073 DEK983073:DEO983073 DOG983073:DOK983073 DYC983073:DYG983073 EHY983073:EIC983073 ERU983073:ERY983073 FBQ983073:FBU983073 FLM983073:FLQ983073 FVI983073:FVM983073 GFE983073:GFI983073 GPA983073:GPE983073 GYW983073:GZA983073 HIS983073:HIW983073 HSO983073:HSS983073 ICK983073:ICO983073 IMG983073:IMK983073 IWC983073:IWG983073 JFY983073:JGC983073 JPU983073:JPY983073 JZQ983073:JZU983073 KJM983073:KJQ983073 KTI983073:KTM983073 LDE983073:LDI983073 LNA983073:LNE983073 LWW983073:LXA983073 MGS983073:MGW983073 MQO983073:MQS983073 NAK983073:NAO983073 NKG983073:NKK983073 NUC983073:NUG983073 ODY983073:OEC983073 ONU983073:ONY983073 OXQ983073:OXU983073 PHM983073:PHQ983073 PRI983073:PRM983073 QBE983073:QBI983073 QLA983073:QLE983073 QUW983073:QVA983073 RES983073:REW983073 ROO983073:ROS983073 RYK983073:RYO983073 SIG983073:SIK983073 SSC983073:SSG983073 TBY983073:TCC983073 TLU983073:TLY983073 TVQ983073:TVU983073 UFM983073:UFQ983073 UPI983073:UPM983073 UZE983073:UZI983073 VJA983073:VJE983073 VSW983073:VTA983073 WCS983073:WCW983073 WMO983073:WMS983073 WWK983073:WWO983073 P41:Z41 JL41:JV41 TH41:TR41 ADD41:ADN41 AMZ41:ANJ41 AWV41:AXF41 BGR41:BHB41 BQN41:BQX41 CAJ41:CAT41 CKF41:CKP41 CUB41:CUL41 DDX41:DEH41 DNT41:DOD41 DXP41:DXZ41 EHL41:EHV41 ERH41:ERR41 FBD41:FBN41 FKZ41:FLJ41 FUV41:FVF41 GER41:GFB41 GON41:GOX41 GYJ41:GYT41 HIF41:HIP41 HSB41:HSL41 IBX41:ICH41 ILT41:IMD41 IVP41:IVZ41 JFL41:JFV41 JPH41:JPR41 JZD41:JZN41 KIZ41:KJJ41 KSV41:KTF41 LCR41:LDB41 LMN41:LMX41 LWJ41:LWT41 MGF41:MGP41 MQB41:MQL41 MZX41:NAH41 NJT41:NKD41 NTP41:NTZ41 ODL41:ODV41 ONH41:ONR41 OXD41:OXN41 PGZ41:PHJ41 PQV41:PRF41 QAR41:QBB41 QKN41:QKX41 QUJ41:QUT41 REF41:REP41 ROB41:ROL41 RXX41:RYH41 SHT41:SID41 SRP41:SRZ41 TBL41:TBV41 TLH41:TLR41 TVD41:TVN41 UEZ41:UFJ41 UOV41:UPF41 UYR41:UZB41 VIN41:VIX41 VSJ41:VST41 WCF41:WCP41 WMB41:WML41 WVX41:WWH41 P65577:Z65577 JL65577:JV65577 TH65577:TR65577 ADD65577:ADN65577 AMZ65577:ANJ65577 AWV65577:AXF65577 BGR65577:BHB65577 BQN65577:BQX65577 CAJ65577:CAT65577 CKF65577:CKP65577 CUB65577:CUL65577 DDX65577:DEH65577 DNT65577:DOD65577 DXP65577:DXZ65577 EHL65577:EHV65577 ERH65577:ERR65577 FBD65577:FBN65577 FKZ65577:FLJ65577 FUV65577:FVF65577 GER65577:GFB65577 GON65577:GOX65577 GYJ65577:GYT65577 HIF65577:HIP65577 HSB65577:HSL65577 IBX65577:ICH65577 ILT65577:IMD65577 IVP65577:IVZ65577 JFL65577:JFV65577 JPH65577:JPR65577 JZD65577:JZN65577 KIZ65577:KJJ65577 KSV65577:KTF65577 LCR65577:LDB65577 LMN65577:LMX65577 LWJ65577:LWT65577 MGF65577:MGP65577 MQB65577:MQL65577 MZX65577:NAH65577 NJT65577:NKD65577 NTP65577:NTZ65577 ODL65577:ODV65577 ONH65577:ONR65577 OXD65577:OXN65577 PGZ65577:PHJ65577 PQV65577:PRF65577 QAR65577:QBB65577 QKN65577:QKX65577 QUJ65577:QUT65577 REF65577:REP65577 ROB65577:ROL65577 RXX65577:RYH65577 SHT65577:SID65577 SRP65577:SRZ65577 TBL65577:TBV65577 TLH65577:TLR65577 TVD65577:TVN65577 UEZ65577:UFJ65577 UOV65577:UPF65577 UYR65577:UZB65577 VIN65577:VIX65577 VSJ65577:VST65577 WCF65577:WCP65577 WMB65577:WML65577 WVX65577:WWH65577 P131113:Z131113 JL131113:JV131113 TH131113:TR131113 ADD131113:ADN131113 AMZ131113:ANJ131113 AWV131113:AXF131113 BGR131113:BHB131113 BQN131113:BQX131113 CAJ131113:CAT131113 CKF131113:CKP131113 CUB131113:CUL131113 DDX131113:DEH131113 DNT131113:DOD131113 DXP131113:DXZ131113 EHL131113:EHV131113 ERH131113:ERR131113 FBD131113:FBN131113 FKZ131113:FLJ131113 FUV131113:FVF131113 GER131113:GFB131113 GON131113:GOX131113 GYJ131113:GYT131113 HIF131113:HIP131113 HSB131113:HSL131113 IBX131113:ICH131113 ILT131113:IMD131113 IVP131113:IVZ131113 JFL131113:JFV131113 JPH131113:JPR131113 JZD131113:JZN131113 KIZ131113:KJJ131113 KSV131113:KTF131113 LCR131113:LDB131113 LMN131113:LMX131113 LWJ131113:LWT131113 MGF131113:MGP131113 MQB131113:MQL131113 MZX131113:NAH131113 NJT131113:NKD131113 NTP131113:NTZ131113 ODL131113:ODV131113 ONH131113:ONR131113 OXD131113:OXN131113 PGZ131113:PHJ131113 PQV131113:PRF131113 QAR131113:QBB131113 QKN131113:QKX131113 QUJ131113:QUT131113 REF131113:REP131113 ROB131113:ROL131113 RXX131113:RYH131113 SHT131113:SID131113 SRP131113:SRZ131113 TBL131113:TBV131113 TLH131113:TLR131113 TVD131113:TVN131113 UEZ131113:UFJ131113 UOV131113:UPF131113 UYR131113:UZB131113 VIN131113:VIX131113 VSJ131113:VST131113 WCF131113:WCP131113 WMB131113:WML131113 WVX131113:WWH131113 P196649:Z196649 JL196649:JV196649 TH196649:TR196649 ADD196649:ADN196649 AMZ196649:ANJ196649 AWV196649:AXF196649 BGR196649:BHB196649 BQN196649:BQX196649 CAJ196649:CAT196649 CKF196649:CKP196649 CUB196649:CUL196649 DDX196649:DEH196649 DNT196649:DOD196649 DXP196649:DXZ196649 EHL196649:EHV196649 ERH196649:ERR196649 FBD196649:FBN196649 FKZ196649:FLJ196649 FUV196649:FVF196649 GER196649:GFB196649 GON196649:GOX196649 GYJ196649:GYT196649 HIF196649:HIP196649 HSB196649:HSL196649 IBX196649:ICH196649 ILT196649:IMD196649 IVP196649:IVZ196649 JFL196649:JFV196649 JPH196649:JPR196649 JZD196649:JZN196649 KIZ196649:KJJ196649 KSV196649:KTF196649 LCR196649:LDB196649 LMN196649:LMX196649 LWJ196649:LWT196649 MGF196649:MGP196649 MQB196649:MQL196649 MZX196649:NAH196649 NJT196649:NKD196649 NTP196649:NTZ196649 ODL196649:ODV196649 ONH196649:ONR196649 OXD196649:OXN196649 PGZ196649:PHJ196649 PQV196649:PRF196649 QAR196649:QBB196649 QKN196649:QKX196649 QUJ196649:QUT196649 REF196649:REP196649 ROB196649:ROL196649 RXX196649:RYH196649 SHT196649:SID196649 SRP196649:SRZ196649 TBL196649:TBV196649 TLH196649:TLR196649 TVD196649:TVN196649 UEZ196649:UFJ196649 UOV196649:UPF196649 UYR196649:UZB196649 VIN196649:VIX196649 VSJ196649:VST196649 WCF196649:WCP196649 WMB196649:WML196649 WVX196649:WWH196649 P262185:Z262185 JL262185:JV262185 TH262185:TR262185 ADD262185:ADN262185 AMZ262185:ANJ262185 AWV262185:AXF262185 BGR262185:BHB262185 BQN262185:BQX262185 CAJ262185:CAT262185 CKF262185:CKP262185 CUB262185:CUL262185 DDX262185:DEH262185 DNT262185:DOD262185 DXP262185:DXZ262185 EHL262185:EHV262185 ERH262185:ERR262185 FBD262185:FBN262185 FKZ262185:FLJ262185 FUV262185:FVF262185 GER262185:GFB262185 GON262185:GOX262185 GYJ262185:GYT262185 HIF262185:HIP262185 HSB262185:HSL262185 IBX262185:ICH262185 ILT262185:IMD262185 IVP262185:IVZ262185 JFL262185:JFV262185 JPH262185:JPR262185 JZD262185:JZN262185 KIZ262185:KJJ262185 KSV262185:KTF262185 LCR262185:LDB262185 LMN262185:LMX262185 LWJ262185:LWT262185 MGF262185:MGP262185 MQB262185:MQL262185 MZX262185:NAH262185 NJT262185:NKD262185 NTP262185:NTZ262185 ODL262185:ODV262185 ONH262185:ONR262185 OXD262185:OXN262185 PGZ262185:PHJ262185 PQV262185:PRF262185 QAR262185:QBB262185 QKN262185:QKX262185 QUJ262185:QUT262185 REF262185:REP262185 ROB262185:ROL262185 RXX262185:RYH262185 SHT262185:SID262185 SRP262185:SRZ262185 TBL262185:TBV262185 TLH262185:TLR262185 TVD262185:TVN262185 UEZ262185:UFJ262185 UOV262185:UPF262185 UYR262185:UZB262185 VIN262185:VIX262185 VSJ262185:VST262185 WCF262185:WCP262185 WMB262185:WML262185 WVX262185:WWH262185 P327721:Z327721 JL327721:JV327721 TH327721:TR327721 ADD327721:ADN327721 AMZ327721:ANJ327721 AWV327721:AXF327721 BGR327721:BHB327721 BQN327721:BQX327721 CAJ327721:CAT327721 CKF327721:CKP327721 CUB327721:CUL327721 DDX327721:DEH327721 DNT327721:DOD327721 DXP327721:DXZ327721 EHL327721:EHV327721 ERH327721:ERR327721 FBD327721:FBN327721 FKZ327721:FLJ327721 FUV327721:FVF327721 GER327721:GFB327721 GON327721:GOX327721 GYJ327721:GYT327721 HIF327721:HIP327721 HSB327721:HSL327721 IBX327721:ICH327721 ILT327721:IMD327721 IVP327721:IVZ327721 JFL327721:JFV327721 JPH327721:JPR327721 JZD327721:JZN327721 KIZ327721:KJJ327721 KSV327721:KTF327721 LCR327721:LDB327721 LMN327721:LMX327721 LWJ327721:LWT327721 MGF327721:MGP327721 MQB327721:MQL327721 MZX327721:NAH327721 NJT327721:NKD327721 NTP327721:NTZ327721 ODL327721:ODV327721 ONH327721:ONR327721 OXD327721:OXN327721 PGZ327721:PHJ327721 PQV327721:PRF327721 QAR327721:QBB327721 QKN327721:QKX327721 QUJ327721:QUT327721 REF327721:REP327721 ROB327721:ROL327721 RXX327721:RYH327721 SHT327721:SID327721 SRP327721:SRZ327721 TBL327721:TBV327721 TLH327721:TLR327721 TVD327721:TVN327721 UEZ327721:UFJ327721 UOV327721:UPF327721 UYR327721:UZB327721 VIN327721:VIX327721 VSJ327721:VST327721 WCF327721:WCP327721 WMB327721:WML327721 WVX327721:WWH327721 P393257:Z393257 JL393257:JV393257 TH393257:TR393257 ADD393257:ADN393257 AMZ393257:ANJ393257 AWV393257:AXF393257 BGR393257:BHB393257 BQN393257:BQX393257 CAJ393257:CAT393257 CKF393257:CKP393257 CUB393257:CUL393257 DDX393257:DEH393257 DNT393257:DOD393257 DXP393257:DXZ393257 EHL393257:EHV393257 ERH393257:ERR393257 FBD393257:FBN393257 FKZ393257:FLJ393257 FUV393257:FVF393257 GER393257:GFB393257 GON393257:GOX393257 GYJ393257:GYT393257 HIF393257:HIP393257 HSB393257:HSL393257 IBX393257:ICH393257 ILT393257:IMD393257 IVP393257:IVZ393257 JFL393257:JFV393257 JPH393257:JPR393257 JZD393257:JZN393257 KIZ393257:KJJ393257 KSV393257:KTF393257 LCR393257:LDB393257 LMN393257:LMX393257 LWJ393257:LWT393257 MGF393257:MGP393257 MQB393257:MQL393257 MZX393257:NAH393257 NJT393257:NKD393257 NTP393257:NTZ393257 ODL393257:ODV393257 ONH393257:ONR393257 OXD393257:OXN393257 PGZ393257:PHJ393257 PQV393257:PRF393257 QAR393257:QBB393257 QKN393257:QKX393257 QUJ393257:QUT393257 REF393257:REP393257 ROB393257:ROL393257 RXX393257:RYH393257 SHT393257:SID393257 SRP393257:SRZ393257 TBL393257:TBV393257 TLH393257:TLR393257 TVD393257:TVN393257 UEZ393257:UFJ393257 UOV393257:UPF393257 UYR393257:UZB393257 VIN393257:VIX393257 VSJ393257:VST393257 WCF393257:WCP393257 WMB393257:WML393257 WVX393257:WWH393257 P458793:Z458793 JL458793:JV458793 TH458793:TR458793 ADD458793:ADN458793 AMZ458793:ANJ458793 AWV458793:AXF458793 BGR458793:BHB458793 BQN458793:BQX458793 CAJ458793:CAT458793 CKF458793:CKP458793 CUB458793:CUL458793 DDX458793:DEH458793 DNT458793:DOD458793 DXP458793:DXZ458793 EHL458793:EHV458793 ERH458793:ERR458793 FBD458793:FBN458793 FKZ458793:FLJ458793 FUV458793:FVF458793 GER458793:GFB458793 GON458793:GOX458793 GYJ458793:GYT458793 HIF458793:HIP458793 HSB458793:HSL458793 IBX458793:ICH458793 ILT458793:IMD458793 IVP458793:IVZ458793 JFL458793:JFV458793 JPH458793:JPR458793 JZD458793:JZN458793 KIZ458793:KJJ458793 KSV458793:KTF458793 LCR458793:LDB458793 LMN458793:LMX458793 LWJ458793:LWT458793 MGF458793:MGP458793 MQB458793:MQL458793 MZX458793:NAH458793 NJT458793:NKD458793 NTP458793:NTZ458793 ODL458793:ODV458793 ONH458793:ONR458793 OXD458793:OXN458793 PGZ458793:PHJ458793 PQV458793:PRF458793 QAR458793:QBB458793 QKN458793:QKX458793 QUJ458793:QUT458793 REF458793:REP458793 ROB458793:ROL458793 RXX458793:RYH458793 SHT458793:SID458793 SRP458793:SRZ458793 TBL458793:TBV458793 TLH458793:TLR458793 TVD458793:TVN458793 UEZ458793:UFJ458793 UOV458793:UPF458793 UYR458793:UZB458793 VIN458793:VIX458793 VSJ458793:VST458793 WCF458793:WCP458793 WMB458793:WML458793 WVX458793:WWH458793 P524329:Z524329 JL524329:JV524329 TH524329:TR524329 ADD524329:ADN524329 AMZ524329:ANJ524329 AWV524329:AXF524329 BGR524329:BHB524329 BQN524329:BQX524329 CAJ524329:CAT524329 CKF524329:CKP524329 CUB524329:CUL524329 DDX524329:DEH524329 DNT524329:DOD524329 DXP524329:DXZ524329 EHL524329:EHV524329 ERH524329:ERR524329 FBD524329:FBN524329 FKZ524329:FLJ524329 FUV524329:FVF524329 GER524329:GFB524329 GON524329:GOX524329 GYJ524329:GYT524329 HIF524329:HIP524329 HSB524329:HSL524329 IBX524329:ICH524329 ILT524329:IMD524329 IVP524329:IVZ524329 JFL524329:JFV524329 JPH524329:JPR524329 JZD524329:JZN524329 KIZ524329:KJJ524329 KSV524329:KTF524329 LCR524329:LDB524329 LMN524329:LMX524329 LWJ524329:LWT524329 MGF524329:MGP524329 MQB524329:MQL524329 MZX524329:NAH524329 NJT524329:NKD524329 NTP524329:NTZ524329 ODL524329:ODV524329 ONH524329:ONR524329 OXD524329:OXN524329 PGZ524329:PHJ524329 PQV524329:PRF524329 QAR524329:QBB524329 QKN524329:QKX524329 QUJ524329:QUT524329 REF524329:REP524329 ROB524329:ROL524329 RXX524329:RYH524329 SHT524329:SID524329 SRP524329:SRZ524329 TBL524329:TBV524329 TLH524329:TLR524329 TVD524329:TVN524329 UEZ524329:UFJ524329 UOV524329:UPF524329 UYR524329:UZB524329 VIN524329:VIX524329 VSJ524329:VST524329 WCF524329:WCP524329 WMB524329:WML524329 WVX524329:WWH524329 P589865:Z589865 JL589865:JV589865 TH589865:TR589865 ADD589865:ADN589865 AMZ589865:ANJ589865 AWV589865:AXF589865 BGR589865:BHB589865 BQN589865:BQX589865 CAJ589865:CAT589865 CKF589865:CKP589865 CUB589865:CUL589865 DDX589865:DEH589865 DNT589865:DOD589865 DXP589865:DXZ589865 EHL589865:EHV589865 ERH589865:ERR589865 FBD589865:FBN589865 FKZ589865:FLJ589865 FUV589865:FVF589865 GER589865:GFB589865 GON589865:GOX589865 GYJ589865:GYT589865 HIF589865:HIP589865 HSB589865:HSL589865 IBX589865:ICH589865 ILT589865:IMD589865 IVP589865:IVZ589865 JFL589865:JFV589865 JPH589865:JPR589865 JZD589865:JZN589865 KIZ589865:KJJ589865 KSV589865:KTF589865 LCR589865:LDB589865 LMN589865:LMX589865 LWJ589865:LWT589865 MGF589865:MGP589865 MQB589865:MQL589865 MZX589865:NAH589865 NJT589865:NKD589865 NTP589865:NTZ589865 ODL589865:ODV589865 ONH589865:ONR589865 OXD589865:OXN589865 PGZ589865:PHJ589865 PQV589865:PRF589865 QAR589865:QBB589865 QKN589865:QKX589865 QUJ589865:QUT589865 REF589865:REP589865 ROB589865:ROL589865 RXX589865:RYH589865 SHT589865:SID589865 SRP589865:SRZ589865 TBL589865:TBV589865 TLH589865:TLR589865 TVD589865:TVN589865 UEZ589865:UFJ589865 UOV589865:UPF589865 UYR589865:UZB589865 VIN589865:VIX589865 VSJ589865:VST589865 WCF589865:WCP589865 WMB589865:WML589865 WVX589865:WWH589865 P655401:Z655401 JL655401:JV655401 TH655401:TR655401 ADD655401:ADN655401 AMZ655401:ANJ655401 AWV655401:AXF655401 BGR655401:BHB655401 BQN655401:BQX655401 CAJ655401:CAT655401 CKF655401:CKP655401 CUB655401:CUL655401 DDX655401:DEH655401 DNT655401:DOD655401 DXP655401:DXZ655401 EHL655401:EHV655401 ERH655401:ERR655401 FBD655401:FBN655401 FKZ655401:FLJ655401 FUV655401:FVF655401 GER655401:GFB655401 GON655401:GOX655401 GYJ655401:GYT655401 HIF655401:HIP655401 HSB655401:HSL655401 IBX655401:ICH655401 ILT655401:IMD655401 IVP655401:IVZ655401 JFL655401:JFV655401 JPH655401:JPR655401 JZD655401:JZN655401 KIZ655401:KJJ655401 KSV655401:KTF655401 LCR655401:LDB655401 LMN655401:LMX655401 LWJ655401:LWT655401 MGF655401:MGP655401 MQB655401:MQL655401 MZX655401:NAH655401 NJT655401:NKD655401 NTP655401:NTZ655401 ODL655401:ODV655401 ONH655401:ONR655401 OXD655401:OXN655401 PGZ655401:PHJ655401 PQV655401:PRF655401 QAR655401:QBB655401 QKN655401:QKX655401 QUJ655401:QUT655401 REF655401:REP655401 ROB655401:ROL655401 RXX655401:RYH655401 SHT655401:SID655401 SRP655401:SRZ655401 TBL655401:TBV655401 TLH655401:TLR655401 TVD655401:TVN655401 UEZ655401:UFJ655401 UOV655401:UPF655401 UYR655401:UZB655401 VIN655401:VIX655401 VSJ655401:VST655401 WCF655401:WCP655401 WMB655401:WML655401 WVX655401:WWH655401 P720937:Z720937 JL720937:JV720937 TH720937:TR720937 ADD720937:ADN720937 AMZ720937:ANJ720937 AWV720937:AXF720937 BGR720937:BHB720937 BQN720937:BQX720937 CAJ720937:CAT720937 CKF720937:CKP720937 CUB720937:CUL720937 DDX720937:DEH720937 DNT720937:DOD720937 DXP720937:DXZ720937 EHL720937:EHV720937 ERH720937:ERR720937 FBD720937:FBN720937 FKZ720937:FLJ720937 FUV720937:FVF720937 GER720937:GFB720937 GON720937:GOX720937 GYJ720937:GYT720937 HIF720937:HIP720937 HSB720937:HSL720937 IBX720937:ICH720937 ILT720937:IMD720937 IVP720937:IVZ720937 JFL720937:JFV720937 JPH720937:JPR720937 JZD720937:JZN720937 KIZ720937:KJJ720937 KSV720937:KTF720937 LCR720937:LDB720937 LMN720937:LMX720937 LWJ720937:LWT720937 MGF720937:MGP720937 MQB720937:MQL720937 MZX720937:NAH720937 NJT720937:NKD720937 NTP720937:NTZ720937 ODL720937:ODV720937 ONH720937:ONR720937 OXD720937:OXN720937 PGZ720937:PHJ720937 PQV720937:PRF720937 QAR720937:QBB720937 QKN720937:QKX720937 QUJ720937:QUT720937 REF720937:REP720937 ROB720937:ROL720937 RXX720937:RYH720937 SHT720937:SID720937 SRP720937:SRZ720937 TBL720937:TBV720937 TLH720937:TLR720937 TVD720937:TVN720937 UEZ720937:UFJ720937 UOV720937:UPF720937 UYR720937:UZB720937 VIN720937:VIX720937 VSJ720937:VST720937 WCF720937:WCP720937 WMB720937:WML720937 WVX720937:WWH720937 P786473:Z786473 JL786473:JV786473 TH786473:TR786473 ADD786473:ADN786473 AMZ786473:ANJ786473 AWV786473:AXF786473 BGR786473:BHB786473 BQN786473:BQX786473 CAJ786473:CAT786473 CKF786473:CKP786473 CUB786473:CUL786473 DDX786473:DEH786473 DNT786473:DOD786473 DXP786473:DXZ786473 EHL786473:EHV786473 ERH786473:ERR786473 FBD786473:FBN786473 FKZ786473:FLJ786473 FUV786473:FVF786473 GER786473:GFB786473 GON786473:GOX786473 GYJ786473:GYT786473 HIF786473:HIP786473 HSB786473:HSL786473 IBX786473:ICH786473 ILT786473:IMD786473 IVP786473:IVZ786473 JFL786473:JFV786473 JPH786473:JPR786473 JZD786473:JZN786473 KIZ786473:KJJ786473 KSV786473:KTF786473 LCR786473:LDB786473 LMN786473:LMX786473 LWJ786473:LWT786473 MGF786473:MGP786473 MQB786473:MQL786473 MZX786473:NAH786473 NJT786473:NKD786473 NTP786473:NTZ786473 ODL786473:ODV786473 ONH786473:ONR786473 OXD786473:OXN786473 PGZ786473:PHJ786473 PQV786473:PRF786473 QAR786473:QBB786473 QKN786473:QKX786473 QUJ786473:QUT786473 REF786473:REP786473 ROB786473:ROL786473 RXX786473:RYH786473 SHT786473:SID786473 SRP786473:SRZ786473 TBL786473:TBV786473 TLH786473:TLR786473 TVD786473:TVN786473 UEZ786473:UFJ786473 UOV786473:UPF786473 UYR786473:UZB786473 VIN786473:VIX786473 VSJ786473:VST786473 WCF786473:WCP786473 WMB786473:WML786473 WVX786473:WWH786473 P852009:Z852009 JL852009:JV852009 TH852009:TR852009 ADD852009:ADN852009 AMZ852009:ANJ852009 AWV852009:AXF852009 BGR852009:BHB852009 BQN852009:BQX852009 CAJ852009:CAT852009 CKF852009:CKP852009 CUB852009:CUL852009 DDX852009:DEH852009 DNT852009:DOD852009 DXP852009:DXZ852009 EHL852009:EHV852009 ERH852009:ERR852009 FBD852009:FBN852009 FKZ852009:FLJ852009 FUV852009:FVF852009 GER852009:GFB852009 GON852009:GOX852009 GYJ852009:GYT852009 HIF852009:HIP852009 HSB852009:HSL852009 IBX852009:ICH852009 ILT852009:IMD852009 IVP852009:IVZ852009 JFL852009:JFV852009 JPH852009:JPR852009 JZD852009:JZN852009 KIZ852009:KJJ852009 KSV852009:KTF852009 LCR852009:LDB852009 LMN852009:LMX852009 LWJ852009:LWT852009 MGF852009:MGP852009 MQB852009:MQL852009 MZX852009:NAH852009 NJT852009:NKD852009 NTP852009:NTZ852009 ODL852009:ODV852009 ONH852009:ONR852009 OXD852009:OXN852009 PGZ852009:PHJ852009 PQV852009:PRF852009 QAR852009:QBB852009 QKN852009:QKX852009 QUJ852009:QUT852009 REF852009:REP852009 ROB852009:ROL852009 RXX852009:RYH852009 SHT852009:SID852009 SRP852009:SRZ852009 TBL852009:TBV852009 TLH852009:TLR852009 TVD852009:TVN852009 UEZ852009:UFJ852009 UOV852009:UPF852009 UYR852009:UZB852009 VIN852009:VIX852009 VSJ852009:VST852009 WCF852009:WCP852009 WMB852009:WML852009 WVX852009:WWH852009 P917545:Z917545 JL917545:JV917545 TH917545:TR917545 ADD917545:ADN917545 AMZ917545:ANJ917545 AWV917545:AXF917545 BGR917545:BHB917545 BQN917545:BQX917545 CAJ917545:CAT917545 CKF917545:CKP917545 CUB917545:CUL917545 DDX917545:DEH917545 DNT917545:DOD917545 DXP917545:DXZ917545 EHL917545:EHV917545 ERH917545:ERR917545 FBD917545:FBN917545 FKZ917545:FLJ917545 FUV917545:FVF917545 GER917545:GFB917545 GON917545:GOX917545 GYJ917545:GYT917545 HIF917545:HIP917545 HSB917545:HSL917545 IBX917545:ICH917545 ILT917545:IMD917545 IVP917545:IVZ917545 JFL917545:JFV917545 JPH917545:JPR917545 JZD917545:JZN917545 KIZ917545:KJJ917545 KSV917545:KTF917545 LCR917545:LDB917545 LMN917545:LMX917545 LWJ917545:LWT917545 MGF917545:MGP917545 MQB917545:MQL917545 MZX917545:NAH917545 NJT917545:NKD917545 NTP917545:NTZ917545 ODL917545:ODV917545 ONH917545:ONR917545 OXD917545:OXN917545 PGZ917545:PHJ917545 PQV917545:PRF917545 QAR917545:QBB917545 QKN917545:QKX917545 QUJ917545:QUT917545 REF917545:REP917545 ROB917545:ROL917545 RXX917545:RYH917545 SHT917545:SID917545 SRP917545:SRZ917545 TBL917545:TBV917545 TLH917545:TLR917545 TVD917545:TVN917545 UEZ917545:UFJ917545 UOV917545:UPF917545 UYR917545:UZB917545 VIN917545:VIX917545 VSJ917545:VST917545 WCF917545:WCP917545 WMB917545:WML917545 WVX917545:WWH917545 P983081:Z983081 JL983081:JV983081 TH983081:TR983081 ADD983081:ADN983081 AMZ983081:ANJ983081 AWV983081:AXF983081 BGR983081:BHB983081 BQN983081:BQX983081 CAJ983081:CAT983081 CKF983081:CKP983081 CUB983081:CUL983081 DDX983081:DEH983081 DNT983081:DOD983081 DXP983081:DXZ983081 EHL983081:EHV983081 ERH983081:ERR983081 FBD983081:FBN983081 FKZ983081:FLJ983081 FUV983081:FVF983081 GER983081:GFB983081 GON983081:GOX983081 GYJ983081:GYT983081 HIF983081:HIP983081 HSB983081:HSL983081 IBX983081:ICH983081 ILT983081:IMD983081 IVP983081:IVZ983081 JFL983081:JFV983081 JPH983081:JPR983081 JZD983081:JZN983081 KIZ983081:KJJ983081 KSV983081:KTF983081 LCR983081:LDB983081 LMN983081:LMX983081 LWJ983081:LWT983081 MGF983081:MGP983081 MQB983081:MQL983081 MZX983081:NAH983081 NJT983081:NKD983081 NTP983081:NTZ983081 ODL983081:ODV983081 ONH983081:ONR983081 OXD983081:OXN983081 PGZ983081:PHJ983081 PQV983081:PRF983081 QAR983081:QBB983081 QKN983081:QKX983081 QUJ983081:QUT983081 REF983081:REP983081 ROB983081:ROL983081 RXX983081:RYH983081 SHT983081:SID983081 SRP983081:SRZ983081 TBL983081:TBV983081 TLH983081:TLR983081 TVD983081:TVN983081 UEZ983081:UFJ983081 UOV983081:UPF983081 UYR983081:UZB983081 VIN983081:VIX983081 VSJ983081:VST983081 WCF983081:WCP983081 WMB983081:WML983081 WVX983081:WWH983081 S42:AC42 JO42:JY42 TK42:TU42 ADG42:ADQ42 ANC42:ANM42 AWY42:AXI42 BGU42:BHE42 BQQ42:BRA42 CAM42:CAW42 CKI42:CKS42 CUE42:CUO42 DEA42:DEK42 DNW42:DOG42 DXS42:DYC42 EHO42:EHY42 ERK42:ERU42 FBG42:FBQ42 FLC42:FLM42 FUY42:FVI42 GEU42:GFE42 GOQ42:GPA42 GYM42:GYW42 HII42:HIS42 HSE42:HSO42 ICA42:ICK42 ILW42:IMG42 IVS42:IWC42 JFO42:JFY42 JPK42:JPU42 JZG42:JZQ42 KJC42:KJM42 KSY42:KTI42 LCU42:LDE42 LMQ42:LNA42 LWM42:LWW42 MGI42:MGS42 MQE42:MQO42 NAA42:NAK42 NJW42:NKG42 NTS42:NUC42 ODO42:ODY42 ONK42:ONU42 OXG42:OXQ42 PHC42:PHM42 PQY42:PRI42 QAU42:QBE42 QKQ42:QLA42 QUM42:QUW42 REI42:RES42 ROE42:ROO42 RYA42:RYK42 SHW42:SIG42 SRS42:SSC42 TBO42:TBY42 TLK42:TLU42 TVG42:TVQ42 UFC42:UFM42 UOY42:UPI42 UYU42:UZE42 VIQ42:VJA42 VSM42:VSW42 WCI42:WCS42 WME42:WMO42 WWA42:WWK42 S65578:AC65578 JO65578:JY65578 TK65578:TU65578 ADG65578:ADQ65578 ANC65578:ANM65578 AWY65578:AXI65578 BGU65578:BHE65578 BQQ65578:BRA65578 CAM65578:CAW65578 CKI65578:CKS65578 CUE65578:CUO65578 DEA65578:DEK65578 DNW65578:DOG65578 DXS65578:DYC65578 EHO65578:EHY65578 ERK65578:ERU65578 FBG65578:FBQ65578 FLC65578:FLM65578 FUY65578:FVI65578 GEU65578:GFE65578 GOQ65578:GPA65578 GYM65578:GYW65578 HII65578:HIS65578 HSE65578:HSO65578 ICA65578:ICK65578 ILW65578:IMG65578 IVS65578:IWC65578 JFO65578:JFY65578 JPK65578:JPU65578 JZG65578:JZQ65578 KJC65578:KJM65578 KSY65578:KTI65578 LCU65578:LDE65578 LMQ65578:LNA65578 LWM65578:LWW65578 MGI65578:MGS65578 MQE65578:MQO65578 NAA65578:NAK65578 NJW65578:NKG65578 NTS65578:NUC65578 ODO65578:ODY65578 ONK65578:ONU65578 OXG65578:OXQ65578 PHC65578:PHM65578 PQY65578:PRI65578 QAU65578:QBE65578 QKQ65578:QLA65578 QUM65578:QUW65578 REI65578:RES65578 ROE65578:ROO65578 RYA65578:RYK65578 SHW65578:SIG65578 SRS65578:SSC65578 TBO65578:TBY65578 TLK65578:TLU65578 TVG65578:TVQ65578 UFC65578:UFM65578 UOY65578:UPI65578 UYU65578:UZE65578 VIQ65578:VJA65578 VSM65578:VSW65578 WCI65578:WCS65578 WME65578:WMO65578 WWA65578:WWK65578 S131114:AC131114 JO131114:JY131114 TK131114:TU131114 ADG131114:ADQ131114 ANC131114:ANM131114 AWY131114:AXI131114 BGU131114:BHE131114 BQQ131114:BRA131114 CAM131114:CAW131114 CKI131114:CKS131114 CUE131114:CUO131114 DEA131114:DEK131114 DNW131114:DOG131114 DXS131114:DYC131114 EHO131114:EHY131114 ERK131114:ERU131114 FBG131114:FBQ131114 FLC131114:FLM131114 FUY131114:FVI131114 GEU131114:GFE131114 GOQ131114:GPA131114 GYM131114:GYW131114 HII131114:HIS131114 HSE131114:HSO131114 ICA131114:ICK131114 ILW131114:IMG131114 IVS131114:IWC131114 JFO131114:JFY131114 JPK131114:JPU131114 JZG131114:JZQ131114 KJC131114:KJM131114 KSY131114:KTI131114 LCU131114:LDE131114 LMQ131114:LNA131114 LWM131114:LWW131114 MGI131114:MGS131114 MQE131114:MQO131114 NAA131114:NAK131114 NJW131114:NKG131114 NTS131114:NUC131114 ODO131114:ODY131114 ONK131114:ONU131114 OXG131114:OXQ131114 PHC131114:PHM131114 PQY131114:PRI131114 QAU131114:QBE131114 QKQ131114:QLA131114 QUM131114:QUW131114 REI131114:RES131114 ROE131114:ROO131114 RYA131114:RYK131114 SHW131114:SIG131114 SRS131114:SSC131114 TBO131114:TBY131114 TLK131114:TLU131114 TVG131114:TVQ131114 UFC131114:UFM131114 UOY131114:UPI131114 UYU131114:UZE131114 VIQ131114:VJA131114 VSM131114:VSW131114 WCI131114:WCS131114 WME131114:WMO131114 WWA131114:WWK131114 S196650:AC196650 JO196650:JY196650 TK196650:TU196650 ADG196650:ADQ196650 ANC196650:ANM196650 AWY196650:AXI196650 BGU196650:BHE196650 BQQ196650:BRA196650 CAM196650:CAW196650 CKI196650:CKS196650 CUE196650:CUO196650 DEA196650:DEK196650 DNW196650:DOG196650 DXS196650:DYC196650 EHO196650:EHY196650 ERK196650:ERU196650 FBG196650:FBQ196650 FLC196650:FLM196650 FUY196650:FVI196650 GEU196650:GFE196650 GOQ196650:GPA196650 GYM196650:GYW196650 HII196650:HIS196650 HSE196650:HSO196650 ICA196650:ICK196650 ILW196650:IMG196650 IVS196650:IWC196650 JFO196650:JFY196650 JPK196650:JPU196650 JZG196650:JZQ196650 KJC196650:KJM196650 KSY196650:KTI196650 LCU196650:LDE196650 LMQ196650:LNA196650 LWM196650:LWW196650 MGI196650:MGS196650 MQE196650:MQO196650 NAA196650:NAK196650 NJW196650:NKG196650 NTS196650:NUC196650 ODO196650:ODY196650 ONK196650:ONU196650 OXG196650:OXQ196650 PHC196650:PHM196650 PQY196650:PRI196650 QAU196650:QBE196650 QKQ196650:QLA196650 QUM196650:QUW196650 REI196650:RES196650 ROE196650:ROO196650 RYA196650:RYK196650 SHW196650:SIG196650 SRS196650:SSC196650 TBO196650:TBY196650 TLK196650:TLU196650 TVG196650:TVQ196650 UFC196650:UFM196650 UOY196650:UPI196650 UYU196650:UZE196650 VIQ196650:VJA196650 VSM196650:VSW196650 WCI196650:WCS196650 WME196650:WMO196650 WWA196650:WWK196650 S262186:AC262186 JO262186:JY262186 TK262186:TU262186 ADG262186:ADQ262186 ANC262186:ANM262186 AWY262186:AXI262186 BGU262186:BHE262186 BQQ262186:BRA262186 CAM262186:CAW262186 CKI262186:CKS262186 CUE262186:CUO262186 DEA262186:DEK262186 DNW262186:DOG262186 DXS262186:DYC262186 EHO262186:EHY262186 ERK262186:ERU262186 FBG262186:FBQ262186 FLC262186:FLM262186 FUY262186:FVI262186 GEU262186:GFE262186 GOQ262186:GPA262186 GYM262186:GYW262186 HII262186:HIS262186 HSE262186:HSO262186 ICA262186:ICK262186 ILW262186:IMG262186 IVS262186:IWC262186 JFO262186:JFY262186 JPK262186:JPU262186 JZG262186:JZQ262186 KJC262186:KJM262186 KSY262186:KTI262186 LCU262186:LDE262186 LMQ262186:LNA262186 LWM262186:LWW262186 MGI262186:MGS262186 MQE262186:MQO262186 NAA262186:NAK262186 NJW262186:NKG262186 NTS262186:NUC262186 ODO262186:ODY262186 ONK262186:ONU262186 OXG262186:OXQ262186 PHC262186:PHM262186 PQY262186:PRI262186 QAU262186:QBE262186 QKQ262186:QLA262186 QUM262186:QUW262186 REI262186:RES262186 ROE262186:ROO262186 RYA262186:RYK262186 SHW262186:SIG262186 SRS262186:SSC262186 TBO262186:TBY262186 TLK262186:TLU262186 TVG262186:TVQ262186 UFC262186:UFM262186 UOY262186:UPI262186 UYU262186:UZE262186 VIQ262186:VJA262186 VSM262186:VSW262186 WCI262186:WCS262186 WME262186:WMO262186 WWA262186:WWK262186 S327722:AC327722 JO327722:JY327722 TK327722:TU327722 ADG327722:ADQ327722 ANC327722:ANM327722 AWY327722:AXI327722 BGU327722:BHE327722 BQQ327722:BRA327722 CAM327722:CAW327722 CKI327722:CKS327722 CUE327722:CUO327722 DEA327722:DEK327722 DNW327722:DOG327722 DXS327722:DYC327722 EHO327722:EHY327722 ERK327722:ERU327722 FBG327722:FBQ327722 FLC327722:FLM327722 FUY327722:FVI327722 GEU327722:GFE327722 GOQ327722:GPA327722 GYM327722:GYW327722 HII327722:HIS327722 HSE327722:HSO327722 ICA327722:ICK327722 ILW327722:IMG327722 IVS327722:IWC327722 JFO327722:JFY327722 JPK327722:JPU327722 JZG327722:JZQ327722 KJC327722:KJM327722 KSY327722:KTI327722 LCU327722:LDE327722 LMQ327722:LNA327722 LWM327722:LWW327722 MGI327722:MGS327722 MQE327722:MQO327722 NAA327722:NAK327722 NJW327722:NKG327722 NTS327722:NUC327722 ODO327722:ODY327722 ONK327722:ONU327722 OXG327722:OXQ327722 PHC327722:PHM327722 PQY327722:PRI327722 QAU327722:QBE327722 QKQ327722:QLA327722 QUM327722:QUW327722 REI327722:RES327722 ROE327722:ROO327722 RYA327722:RYK327722 SHW327722:SIG327722 SRS327722:SSC327722 TBO327722:TBY327722 TLK327722:TLU327722 TVG327722:TVQ327722 UFC327722:UFM327722 UOY327722:UPI327722 UYU327722:UZE327722 VIQ327722:VJA327722 VSM327722:VSW327722 WCI327722:WCS327722 WME327722:WMO327722 WWA327722:WWK327722 S393258:AC393258 JO393258:JY393258 TK393258:TU393258 ADG393258:ADQ393258 ANC393258:ANM393258 AWY393258:AXI393258 BGU393258:BHE393258 BQQ393258:BRA393258 CAM393258:CAW393258 CKI393258:CKS393258 CUE393258:CUO393258 DEA393258:DEK393258 DNW393258:DOG393258 DXS393258:DYC393258 EHO393258:EHY393258 ERK393258:ERU393258 FBG393258:FBQ393258 FLC393258:FLM393258 FUY393258:FVI393258 GEU393258:GFE393258 GOQ393258:GPA393258 GYM393258:GYW393258 HII393258:HIS393258 HSE393258:HSO393258 ICA393258:ICK393258 ILW393258:IMG393258 IVS393258:IWC393258 JFO393258:JFY393258 JPK393258:JPU393258 JZG393258:JZQ393258 KJC393258:KJM393258 KSY393258:KTI393258 LCU393258:LDE393258 LMQ393258:LNA393258 LWM393258:LWW393258 MGI393258:MGS393258 MQE393258:MQO393258 NAA393258:NAK393258 NJW393258:NKG393258 NTS393258:NUC393258 ODO393258:ODY393258 ONK393258:ONU393258 OXG393258:OXQ393258 PHC393258:PHM393258 PQY393258:PRI393258 QAU393258:QBE393258 QKQ393258:QLA393258 QUM393258:QUW393258 REI393258:RES393258 ROE393258:ROO393258 RYA393258:RYK393258 SHW393258:SIG393258 SRS393258:SSC393258 TBO393258:TBY393258 TLK393258:TLU393258 TVG393258:TVQ393258 UFC393258:UFM393258 UOY393258:UPI393258 UYU393258:UZE393258 VIQ393258:VJA393258 VSM393258:VSW393258 WCI393258:WCS393258 WME393258:WMO393258 WWA393258:WWK393258 S458794:AC458794 JO458794:JY458794 TK458794:TU458794 ADG458794:ADQ458794 ANC458794:ANM458794 AWY458794:AXI458794 BGU458794:BHE458794 BQQ458794:BRA458794 CAM458794:CAW458794 CKI458794:CKS458794 CUE458794:CUO458794 DEA458794:DEK458794 DNW458794:DOG458794 DXS458794:DYC458794 EHO458794:EHY458794 ERK458794:ERU458794 FBG458794:FBQ458794 FLC458794:FLM458794 FUY458794:FVI458794 GEU458794:GFE458794 GOQ458794:GPA458794 GYM458794:GYW458794 HII458794:HIS458794 HSE458794:HSO458794 ICA458794:ICK458794 ILW458794:IMG458794 IVS458794:IWC458794 JFO458794:JFY458794 JPK458794:JPU458794 JZG458794:JZQ458794 KJC458794:KJM458794 KSY458794:KTI458794 LCU458794:LDE458794 LMQ458794:LNA458794 LWM458794:LWW458794 MGI458794:MGS458794 MQE458794:MQO458794 NAA458794:NAK458794 NJW458794:NKG458794 NTS458794:NUC458794 ODO458794:ODY458794 ONK458794:ONU458794 OXG458794:OXQ458794 PHC458794:PHM458794 PQY458794:PRI458794 QAU458794:QBE458794 QKQ458794:QLA458794 QUM458794:QUW458794 REI458794:RES458794 ROE458794:ROO458794 RYA458794:RYK458794 SHW458794:SIG458794 SRS458794:SSC458794 TBO458794:TBY458794 TLK458794:TLU458794 TVG458794:TVQ458794 UFC458794:UFM458794 UOY458794:UPI458794 UYU458794:UZE458794 VIQ458794:VJA458794 VSM458794:VSW458794 WCI458794:WCS458794 WME458794:WMO458794 WWA458794:WWK458794 S524330:AC524330 JO524330:JY524330 TK524330:TU524330 ADG524330:ADQ524330 ANC524330:ANM524330 AWY524330:AXI524330 BGU524330:BHE524330 BQQ524330:BRA524330 CAM524330:CAW524330 CKI524330:CKS524330 CUE524330:CUO524330 DEA524330:DEK524330 DNW524330:DOG524330 DXS524330:DYC524330 EHO524330:EHY524330 ERK524330:ERU524330 FBG524330:FBQ524330 FLC524330:FLM524330 FUY524330:FVI524330 GEU524330:GFE524330 GOQ524330:GPA524330 GYM524330:GYW524330 HII524330:HIS524330 HSE524330:HSO524330 ICA524330:ICK524330 ILW524330:IMG524330 IVS524330:IWC524330 JFO524330:JFY524330 JPK524330:JPU524330 JZG524330:JZQ524330 KJC524330:KJM524330 KSY524330:KTI524330 LCU524330:LDE524330 LMQ524330:LNA524330 LWM524330:LWW524330 MGI524330:MGS524330 MQE524330:MQO524330 NAA524330:NAK524330 NJW524330:NKG524330 NTS524330:NUC524330 ODO524330:ODY524330 ONK524330:ONU524330 OXG524330:OXQ524330 PHC524330:PHM524330 PQY524330:PRI524330 QAU524330:QBE524330 QKQ524330:QLA524330 QUM524330:QUW524330 REI524330:RES524330 ROE524330:ROO524330 RYA524330:RYK524330 SHW524330:SIG524330 SRS524330:SSC524330 TBO524330:TBY524330 TLK524330:TLU524330 TVG524330:TVQ524330 UFC524330:UFM524330 UOY524330:UPI524330 UYU524330:UZE524330 VIQ524330:VJA524330 VSM524330:VSW524330 WCI524330:WCS524330 WME524330:WMO524330 WWA524330:WWK524330 S589866:AC589866 JO589866:JY589866 TK589866:TU589866 ADG589866:ADQ589866 ANC589866:ANM589866 AWY589866:AXI589866 BGU589866:BHE589866 BQQ589866:BRA589866 CAM589866:CAW589866 CKI589866:CKS589866 CUE589866:CUO589866 DEA589866:DEK589866 DNW589866:DOG589866 DXS589866:DYC589866 EHO589866:EHY589866 ERK589866:ERU589866 FBG589866:FBQ589866 FLC589866:FLM589866 FUY589866:FVI589866 GEU589866:GFE589866 GOQ589866:GPA589866 GYM589866:GYW589866 HII589866:HIS589866 HSE589866:HSO589866 ICA589866:ICK589866 ILW589866:IMG589866 IVS589866:IWC589866 JFO589866:JFY589866 JPK589866:JPU589866 JZG589866:JZQ589866 KJC589866:KJM589866 KSY589866:KTI589866 LCU589866:LDE589866 LMQ589866:LNA589866 LWM589866:LWW589866 MGI589866:MGS589866 MQE589866:MQO589866 NAA589866:NAK589866 NJW589866:NKG589866 NTS589866:NUC589866 ODO589866:ODY589866 ONK589866:ONU589866 OXG589866:OXQ589866 PHC589866:PHM589866 PQY589866:PRI589866 QAU589866:QBE589866 QKQ589866:QLA589866 QUM589866:QUW589866 REI589866:RES589866 ROE589866:ROO589866 RYA589866:RYK589866 SHW589866:SIG589866 SRS589866:SSC589866 TBO589866:TBY589866 TLK589866:TLU589866 TVG589866:TVQ589866 UFC589866:UFM589866 UOY589866:UPI589866 UYU589866:UZE589866 VIQ589866:VJA589866 VSM589866:VSW589866 WCI589866:WCS589866 WME589866:WMO589866 WWA589866:WWK589866 S655402:AC655402 JO655402:JY655402 TK655402:TU655402 ADG655402:ADQ655402 ANC655402:ANM655402 AWY655402:AXI655402 BGU655402:BHE655402 BQQ655402:BRA655402 CAM655402:CAW655402 CKI655402:CKS655402 CUE655402:CUO655402 DEA655402:DEK655402 DNW655402:DOG655402 DXS655402:DYC655402 EHO655402:EHY655402 ERK655402:ERU655402 FBG655402:FBQ655402 FLC655402:FLM655402 FUY655402:FVI655402 GEU655402:GFE655402 GOQ655402:GPA655402 GYM655402:GYW655402 HII655402:HIS655402 HSE655402:HSO655402 ICA655402:ICK655402 ILW655402:IMG655402 IVS655402:IWC655402 JFO655402:JFY655402 JPK655402:JPU655402 JZG655402:JZQ655402 KJC655402:KJM655402 KSY655402:KTI655402 LCU655402:LDE655402 LMQ655402:LNA655402 LWM655402:LWW655402 MGI655402:MGS655402 MQE655402:MQO655402 NAA655402:NAK655402 NJW655402:NKG655402 NTS655402:NUC655402 ODO655402:ODY655402 ONK655402:ONU655402 OXG655402:OXQ655402 PHC655402:PHM655402 PQY655402:PRI655402 QAU655402:QBE655402 QKQ655402:QLA655402 QUM655402:QUW655402 REI655402:RES655402 ROE655402:ROO655402 RYA655402:RYK655402 SHW655402:SIG655402 SRS655402:SSC655402 TBO655402:TBY655402 TLK655402:TLU655402 TVG655402:TVQ655402 UFC655402:UFM655402 UOY655402:UPI655402 UYU655402:UZE655402 VIQ655402:VJA655402 VSM655402:VSW655402 WCI655402:WCS655402 WME655402:WMO655402 WWA655402:WWK655402 S720938:AC720938 JO720938:JY720938 TK720938:TU720938 ADG720938:ADQ720938 ANC720938:ANM720938 AWY720938:AXI720938 BGU720938:BHE720938 BQQ720938:BRA720938 CAM720938:CAW720938 CKI720938:CKS720938 CUE720938:CUO720938 DEA720938:DEK720938 DNW720938:DOG720938 DXS720938:DYC720938 EHO720938:EHY720938 ERK720938:ERU720938 FBG720938:FBQ720938 FLC720938:FLM720938 FUY720938:FVI720938 GEU720938:GFE720938 GOQ720938:GPA720938 GYM720938:GYW720938 HII720938:HIS720938 HSE720938:HSO720938 ICA720938:ICK720938 ILW720938:IMG720938 IVS720938:IWC720938 JFO720938:JFY720938 JPK720938:JPU720938 JZG720938:JZQ720938 KJC720938:KJM720938 KSY720938:KTI720938 LCU720938:LDE720938 LMQ720938:LNA720938 LWM720938:LWW720938 MGI720938:MGS720938 MQE720938:MQO720938 NAA720938:NAK720938 NJW720938:NKG720938 NTS720938:NUC720938 ODO720938:ODY720938 ONK720938:ONU720938 OXG720938:OXQ720938 PHC720938:PHM720938 PQY720938:PRI720938 QAU720938:QBE720938 QKQ720938:QLA720938 QUM720938:QUW720938 REI720938:RES720938 ROE720938:ROO720938 RYA720938:RYK720938 SHW720938:SIG720938 SRS720938:SSC720938 TBO720938:TBY720938 TLK720938:TLU720938 TVG720938:TVQ720938 UFC720938:UFM720938 UOY720938:UPI720938 UYU720938:UZE720938 VIQ720938:VJA720938 VSM720938:VSW720938 WCI720938:WCS720938 WME720938:WMO720938 WWA720938:WWK720938 S786474:AC786474 JO786474:JY786474 TK786474:TU786474 ADG786474:ADQ786474 ANC786474:ANM786474 AWY786474:AXI786474 BGU786474:BHE786474 BQQ786474:BRA786474 CAM786474:CAW786474 CKI786474:CKS786474 CUE786474:CUO786474 DEA786474:DEK786474 DNW786474:DOG786474 DXS786474:DYC786474 EHO786474:EHY786474 ERK786474:ERU786474 FBG786474:FBQ786474 FLC786474:FLM786474 FUY786474:FVI786474 GEU786474:GFE786474 GOQ786474:GPA786474 GYM786474:GYW786474 HII786474:HIS786474 HSE786474:HSO786474 ICA786474:ICK786474 ILW786474:IMG786474 IVS786474:IWC786474 JFO786474:JFY786474 JPK786474:JPU786474 JZG786474:JZQ786474 KJC786474:KJM786474 KSY786474:KTI786474 LCU786474:LDE786474 LMQ786474:LNA786474 LWM786474:LWW786474 MGI786474:MGS786474 MQE786474:MQO786474 NAA786474:NAK786474 NJW786474:NKG786474 NTS786474:NUC786474 ODO786474:ODY786474 ONK786474:ONU786474 OXG786474:OXQ786474 PHC786474:PHM786474 PQY786474:PRI786474 QAU786474:QBE786474 QKQ786474:QLA786474 QUM786474:QUW786474 REI786474:RES786474 ROE786474:ROO786474 RYA786474:RYK786474 SHW786474:SIG786474 SRS786474:SSC786474 TBO786474:TBY786474 TLK786474:TLU786474 TVG786474:TVQ786474 UFC786474:UFM786474 UOY786474:UPI786474 UYU786474:UZE786474 VIQ786474:VJA786474 VSM786474:VSW786474 WCI786474:WCS786474 WME786474:WMO786474 WWA786474:WWK786474 S852010:AC852010 JO852010:JY852010 TK852010:TU852010 ADG852010:ADQ852010 ANC852010:ANM852010 AWY852010:AXI852010 BGU852010:BHE852010 BQQ852010:BRA852010 CAM852010:CAW852010 CKI852010:CKS852010 CUE852010:CUO852010 DEA852010:DEK852010 DNW852010:DOG852010 DXS852010:DYC852010 EHO852010:EHY852010 ERK852010:ERU852010 FBG852010:FBQ852010 FLC852010:FLM852010 FUY852010:FVI852010 GEU852010:GFE852010 GOQ852010:GPA852010 GYM852010:GYW852010 HII852010:HIS852010 HSE852010:HSO852010 ICA852010:ICK852010 ILW852010:IMG852010 IVS852010:IWC852010 JFO852010:JFY852010 JPK852010:JPU852010 JZG852010:JZQ852010 KJC852010:KJM852010 KSY852010:KTI852010 LCU852010:LDE852010 LMQ852010:LNA852010 LWM852010:LWW852010 MGI852010:MGS852010 MQE852010:MQO852010 NAA852010:NAK852010 NJW852010:NKG852010 NTS852010:NUC852010 ODO852010:ODY852010 ONK852010:ONU852010 OXG852010:OXQ852010 PHC852010:PHM852010 PQY852010:PRI852010 QAU852010:QBE852010 QKQ852010:QLA852010 QUM852010:QUW852010 REI852010:RES852010 ROE852010:ROO852010 RYA852010:RYK852010 SHW852010:SIG852010 SRS852010:SSC852010 TBO852010:TBY852010 TLK852010:TLU852010 TVG852010:TVQ852010 UFC852010:UFM852010 UOY852010:UPI852010 UYU852010:UZE852010 VIQ852010:VJA852010 VSM852010:VSW852010 WCI852010:WCS852010 WME852010:WMO852010 WWA852010:WWK852010 S917546:AC917546 JO917546:JY917546 TK917546:TU917546 ADG917546:ADQ917546 ANC917546:ANM917546 AWY917546:AXI917546 BGU917546:BHE917546 BQQ917546:BRA917546 CAM917546:CAW917546 CKI917546:CKS917546 CUE917546:CUO917546 DEA917546:DEK917546 DNW917546:DOG917546 DXS917546:DYC917546 EHO917546:EHY917546 ERK917546:ERU917546 FBG917546:FBQ917546 FLC917546:FLM917546 FUY917546:FVI917546 GEU917546:GFE917546 GOQ917546:GPA917546 GYM917546:GYW917546 HII917546:HIS917546 HSE917546:HSO917546 ICA917546:ICK917546 ILW917546:IMG917546 IVS917546:IWC917546 JFO917546:JFY917546 JPK917546:JPU917546 JZG917546:JZQ917546 KJC917546:KJM917546 KSY917546:KTI917546 LCU917546:LDE917546 LMQ917546:LNA917546 LWM917546:LWW917546 MGI917546:MGS917546 MQE917546:MQO917546 NAA917546:NAK917546 NJW917546:NKG917546 NTS917546:NUC917546 ODO917546:ODY917546 ONK917546:ONU917546 OXG917546:OXQ917546 PHC917546:PHM917546 PQY917546:PRI917546 QAU917546:QBE917546 QKQ917546:QLA917546 QUM917546:QUW917546 REI917546:RES917546 ROE917546:ROO917546 RYA917546:RYK917546 SHW917546:SIG917546 SRS917546:SSC917546 TBO917546:TBY917546 TLK917546:TLU917546 TVG917546:TVQ917546 UFC917546:UFM917546 UOY917546:UPI917546 UYU917546:UZE917546 VIQ917546:VJA917546 VSM917546:VSW917546 WCI917546:WCS917546 WME917546:WMO917546 WWA917546:WWK917546 S983082:AC983082 JO983082:JY983082 TK983082:TU983082 ADG983082:ADQ983082 ANC983082:ANM983082 AWY983082:AXI983082 BGU983082:BHE983082 BQQ983082:BRA983082 CAM983082:CAW983082 CKI983082:CKS983082 CUE983082:CUO983082 DEA983082:DEK983082 DNW983082:DOG983082 DXS983082:DYC983082 EHO983082:EHY983082 ERK983082:ERU983082 FBG983082:FBQ983082 FLC983082:FLM983082 FUY983082:FVI983082 GEU983082:GFE983082 GOQ983082:GPA983082 GYM983082:GYW983082 HII983082:HIS983082 HSE983082:HSO983082 ICA983082:ICK983082 ILW983082:IMG983082 IVS983082:IWC983082 JFO983082:JFY983082 JPK983082:JPU983082 JZG983082:JZQ983082 KJC983082:KJM983082 KSY983082:KTI983082 LCU983082:LDE983082 LMQ983082:LNA983082 LWM983082:LWW983082 MGI983082:MGS983082 MQE983082:MQO983082 NAA983082:NAK983082 NJW983082:NKG983082 NTS983082:NUC983082 ODO983082:ODY983082 ONK983082:ONU983082 OXG983082:OXQ983082 PHC983082:PHM983082 PQY983082:PRI983082 QAU983082:QBE983082 QKQ983082:QLA983082 QUM983082:QUW983082 REI983082:RES983082 ROE983082:ROO983082 RYA983082:RYK983082 SHW983082:SIG983082 SRS983082:SSC983082 TBO983082:TBY983082 TLK983082:TLU983082 TVG983082:TVQ983082 UFC983082:UFM983082 UOY983082:UPI983082 UYU983082:UZE983082 VIQ983082:VJA983082 VSM983082:VSW983082 WCI983082:WCS983082 WME983082:WMO983082 WWA983082:WWK983082 R45:AG45 JN45:KC45 TJ45:TY45 ADF45:ADU45 ANB45:ANQ45 AWX45:AXM45 BGT45:BHI45 BQP45:BRE45 CAL45:CBA45 CKH45:CKW45 CUD45:CUS45 DDZ45:DEO45 DNV45:DOK45 DXR45:DYG45 EHN45:EIC45 ERJ45:ERY45 FBF45:FBU45 FLB45:FLQ45 FUX45:FVM45 GET45:GFI45 GOP45:GPE45 GYL45:GZA45 HIH45:HIW45 HSD45:HSS45 IBZ45:ICO45 ILV45:IMK45 IVR45:IWG45 JFN45:JGC45 JPJ45:JPY45 JZF45:JZU45 KJB45:KJQ45 KSX45:KTM45 LCT45:LDI45 LMP45:LNE45 LWL45:LXA45 MGH45:MGW45 MQD45:MQS45 MZZ45:NAO45 NJV45:NKK45 NTR45:NUG45 ODN45:OEC45 ONJ45:ONY45 OXF45:OXU45 PHB45:PHQ45 PQX45:PRM45 QAT45:QBI45 QKP45:QLE45 QUL45:QVA45 REH45:REW45 ROD45:ROS45 RXZ45:RYO45 SHV45:SIK45 SRR45:SSG45 TBN45:TCC45 TLJ45:TLY45 TVF45:TVU45 UFB45:UFQ45 UOX45:UPM45 UYT45:UZI45 VIP45:VJE45 VSL45:VTA45 WCH45:WCW45 WMD45:WMS45 WVZ45:WWO45 R65581:AG65581 JN65581:KC65581 TJ65581:TY65581 ADF65581:ADU65581 ANB65581:ANQ65581 AWX65581:AXM65581 BGT65581:BHI65581 BQP65581:BRE65581 CAL65581:CBA65581 CKH65581:CKW65581 CUD65581:CUS65581 DDZ65581:DEO65581 DNV65581:DOK65581 DXR65581:DYG65581 EHN65581:EIC65581 ERJ65581:ERY65581 FBF65581:FBU65581 FLB65581:FLQ65581 FUX65581:FVM65581 GET65581:GFI65581 GOP65581:GPE65581 GYL65581:GZA65581 HIH65581:HIW65581 HSD65581:HSS65581 IBZ65581:ICO65581 ILV65581:IMK65581 IVR65581:IWG65581 JFN65581:JGC65581 JPJ65581:JPY65581 JZF65581:JZU65581 KJB65581:KJQ65581 KSX65581:KTM65581 LCT65581:LDI65581 LMP65581:LNE65581 LWL65581:LXA65581 MGH65581:MGW65581 MQD65581:MQS65581 MZZ65581:NAO65581 NJV65581:NKK65581 NTR65581:NUG65581 ODN65581:OEC65581 ONJ65581:ONY65581 OXF65581:OXU65581 PHB65581:PHQ65581 PQX65581:PRM65581 QAT65581:QBI65581 QKP65581:QLE65581 QUL65581:QVA65581 REH65581:REW65581 ROD65581:ROS65581 RXZ65581:RYO65581 SHV65581:SIK65581 SRR65581:SSG65581 TBN65581:TCC65581 TLJ65581:TLY65581 TVF65581:TVU65581 UFB65581:UFQ65581 UOX65581:UPM65581 UYT65581:UZI65581 VIP65581:VJE65581 VSL65581:VTA65581 WCH65581:WCW65581 WMD65581:WMS65581 WVZ65581:WWO65581 R131117:AG131117 JN131117:KC131117 TJ131117:TY131117 ADF131117:ADU131117 ANB131117:ANQ131117 AWX131117:AXM131117 BGT131117:BHI131117 BQP131117:BRE131117 CAL131117:CBA131117 CKH131117:CKW131117 CUD131117:CUS131117 DDZ131117:DEO131117 DNV131117:DOK131117 DXR131117:DYG131117 EHN131117:EIC131117 ERJ131117:ERY131117 FBF131117:FBU131117 FLB131117:FLQ131117 FUX131117:FVM131117 GET131117:GFI131117 GOP131117:GPE131117 GYL131117:GZA131117 HIH131117:HIW131117 HSD131117:HSS131117 IBZ131117:ICO131117 ILV131117:IMK131117 IVR131117:IWG131117 JFN131117:JGC131117 JPJ131117:JPY131117 JZF131117:JZU131117 KJB131117:KJQ131117 KSX131117:KTM131117 LCT131117:LDI131117 LMP131117:LNE131117 LWL131117:LXA131117 MGH131117:MGW131117 MQD131117:MQS131117 MZZ131117:NAO131117 NJV131117:NKK131117 NTR131117:NUG131117 ODN131117:OEC131117 ONJ131117:ONY131117 OXF131117:OXU131117 PHB131117:PHQ131117 PQX131117:PRM131117 QAT131117:QBI131117 QKP131117:QLE131117 QUL131117:QVA131117 REH131117:REW131117 ROD131117:ROS131117 RXZ131117:RYO131117 SHV131117:SIK131117 SRR131117:SSG131117 TBN131117:TCC131117 TLJ131117:TLY131117 TVF131117:TVU131117 UFB131117:UFQ131117 UOX131117:UPM131117 UYT131117:UZI131117 VIP131117:VJE131117 VSL131117:VTA131117 WCH131117:WCW131117 WMD131117:WMS131117 WVZ131117:WWO131117 R196653:AG196653 JN196653:KC196653 TJ196653:TY196653 ADF196653:ADU196653 ANB196653:ANQ196653 AWX196653:AXM196653 BGT196653:BHI196653 BQP196653:BRE196653 CAL196653:CBA196653 CKH196653:CKW196653 CUD196653:CUS196653 DDZ196653:DEO196653 DNV196653:DOK196653 DXR196653:DYG196653 EHN196653:EIC196653 ERJ196653:ERY196653 FBF196653:FBU196653 FLB196653:FLQ196653 FUX196653:FVM196653 GET196653:GFI196653 GOP196653:GPE196653 GYL196653:GZA196653 HIH196653:HIW196653 HSD196653:HSS196653 IBZ196653:ICO196653 ILV196653:IMK196653 IVR196653:IWG196653 JFN196653:JGC196653 JPJ196653:JPY196653 JZF196653:JZU196653 KJB196653:KJQ196653 KSX196653:KTM196653 LCT196653:LDI196653 LMP196653:LNE196653 LWL196653:LXA196653 MGH196653:MGW196653 MQD196653:MQS196653 MZZ196653:NAO196653 NJV196653:NKK196653 NTR196653:NUG196653 ODN196653:OEC196653 ONJ196653:ONY196653 OXF196653:OXU196653 PHB196653:PHQ196653 PQX196653:PRM196653 QAT196653:QBI196653 QKP196653:QLE196653 QUL196653:QVA196653 REH196653:REW196653 ROD196653:ROS196653 RXZ196653:RYO196653 SHV196653:SIK196653 SRR196653:SSG196653 TBN196653:TCC196653 TLJ196653:TLY196653 TVF196653:TVU196653 UFB196653:UFQ196653 UOX196653:UPM196653 UYT196653:UZI196653 VIP196653:VJE196653 VSL196653:VTA196653 WCH196653:WCW196653 WMD196653:WMS196653 WVZ196653:WWO196653 R262189:AG262189 JN262189:KC262189 TJ262189:TY262189 ADF262189:ADU262189 ANB262189:ANQ262189 AWX262189:AXM262189 BGT262189:BHI262189 BQP262189:BRE262189 CAL262189:CBA262189 CKH262189:CKW262189 CUD262189:CUS262189 DDZ262189:DEO262189 DNV262189:DOK262189 DXR262189:DYG262189 EHN262189:EIC262189 ERJ262189:ERY262189 FBF262189:FBU262189 FLB262189:FLQ262189 FUX262189:FVM262189 GET262189:GFI262189 GOP262189:GPE262189 GYL262189:GZA262189 HIH262189:HIW262189 HSD262189:HSS262189 IBZ262189:ICO262189 ILV262189:IMK262189 IVR262189:IWG262189 JFN262189:JGC262189 JPJ262189:JPY262189 JZF262189:JZU262189 KJB262189:KJQ262189 KSX262189:KTM262189 LCT262189:LDI262189 LMP262189:LNE262189 LWL262189:LXA262189 MGH262189:MGW262189 MQD262189:MQS262189 MZZ262189:NAO262189 NJV262189:NKK262189 NTR262189:NUG262189 ODN262189:OEC262189 ONJ262189:ONY262189 OXF262189:OXU262189 PHB262189:PHQ262189 PQX262189:PRM262189 QAT262189:QBI262189 QKP262189:QLE262189 QUL262189:QVA262189 REH262189:REW262189 ROD262189:ROS262189 RXZ262189:RYO262189 SHV262189:SIK262189 SRR262189:SSG262189 TBN262189:TCC262189 TLJ262189:TLY262189 TVF262189:TVU262189 UFB262189:UFQ262189 UOX262189:UPM262189 UYT262189:UZI262189 VIP262189:VJE262189 VSL262189:VTA262189 WCH262189:WCW262189 WMD262189:WMS262189 WVZ262189:WWO262189 R327725:AG327725 JN327725:KC327725 TJ327725:TY327725 ADF327725:ADU327725 ANB327725:ANQ327725 AWX327725:AXM327725 BGT327725:BHI327725 BQP327725:BRE327725 CAL327725:CBA327725 CKH327725:CKW327725 CUD327725:CUS327725 DDZ327725:DEO327725 DNV327725:DOK327725 DXR327725:DYG327725 EHN327725:EIC327725 ERJ327725:ERY327725 FBF327725:FBU327725 FLB327725:FLQ327725 FUX327725:FVM327725 GET327725:GFI327725 GOP327725:GPE327725 GYL327725:GZA327725 HIH327725:HIW327725 HSD327725:HSS327725 IBZ327725:ICO327725 ILV327725:IMK327725 IVR327725:IWG327725 JFN327725:JGC327725 JPJ327725:JPY327725 JZF327725:JZU327725 KJB327725:KJQ327725 KSX327725:KTM327725 LCT327725:LDI327725 LMP327725:LNE327725 LWL327725:LXA327725 MGH327725:MGW327725 MQD327725:MQS327725 MZZ327725:NAO327725 NJV327725:NKK327725 NTR327725:NUG327725 ODN327725:OEC327725 ONJ327725:ONY327725 OXF327725:OXU327725 PHB327725:PHQ327725 PQX327725:PRM327725 QAT327725:QBI327725 QKP327725:QLE327725 QUL327725:QVA327725 REH327725:REW327725 ROD327725:ROS327725 RXZ327725:RYO327725 SHV327725:SIK327725 SRR327725:SSG327725 TBN327725:TCC327725 TLJ327725:TLY327725 TVF327725:TVU327725 UFB327725:UFQ327725 UOX327725:UPM327725 UYT327725:UZI327725 VIP327725:VJE327725 VSL327725:VTA327725 WCH327725:WCW327725 WMD327725:WMS327725 WVZ327725:WWO327725 R393261:AG393261 JN393261:KC393261 TJ393261:TY393261 ADF393261:ADU393261 ANB393261:ANQ393261 AWX393261:AXM393261 BGT393261:BHI393261 BQP393261:BRE393261 CAL393261:CBA393261 CKH393261:CKW393261 CUD393261:CUS393261 DDZ393261:DEO393261 DNV393261:DOK393261 DXR393261:DYG393261 EHN393261:EIC393261 ERJ393261:ERY393261 FBF393261:FBU393261 FLB393261:FLQ393261 FUX393261:FVM393261 GET393261:GFI393261 GOP393261:GPE393261 GYL393261:GZA393261 HIH393261:HIW393261 HSD393261:HSS393261 IBZ393261:ICO393261 ILV393261:IMK393261 IVR393261:IWG393261 JFN393261:JGC393261 JPJ393261:JPY393261 JZF393261:JZU393261 KJB393261:KJQ393261 KSX393261:KTM393261 LCT393261:LDI393261 LMP393261:LNE393261 LWL393261:LXA393261 MGH393261:MGW393261 MQD393261:MQS393261 MZZ393261:NAO393261 NJV393261:NKK393261 NTR393261:NUG393261 ODN393261:OEC393261 ONJ393261:ONY393261 OXF393261:OXU393261 PHB393261:PHQ393261 PQX393261:PRM393261 QAT393261:QBI393261 QKP393261:QLE393261 QUL393261:QVA393261 REH393261:REW393261 ROD393261:ROS393261 RXZ393261:RYO393261 SHV393261:SIK393261 SRR393261:SSG393261 TBN393261:TCC393261 TLJ393261:TLY393261 TVF393261:TVU393261 UFB393261:UFQ393261 UOX393261:UPM393261 UYT393261:UZI393261 VIP393261:VJE393261 VSL393261:VTA393261 WCH393261:WCW393261 WMD393261:WMS393261 WVZ393261:WWO393261 R458797:AG458797 JN458797:KC458797 TJ458797:TY458797 ADF458797:ADU458797 ANB458797:ANQ458797 AWX458797:AXM458797 BGT458797:BHI458797 BQP458797:BRE458797 CAL458797:CBA458797 CKH458797:CKW458797 CUD458797:CUS458797 DDZ458797:DEO458797 DNV458797:DOK458797 DXR458797:DYG458797 EHN458797:EIC458797 ERJ458797:ERY458797 FBF458797:FBU458797 FLB458797:FLQ458797 FUX458797:FVM458797 GET458797:GFI458797 GOP458797:GPE458797 GYL458797:GZA458797 HIH458797:HIW458797 HSD458797:HSS458797 IBZ458797:ICO458797 ILV458797:IMK458797 IVR458797:IWG458797 JFN458797:JGC458797 JPJ458797:JPY458797 JZF458797:JZU458797 KJB458797:KJQ458797 KSX458797:KTM458797 LCT458797:LDI458797 LMP458797:LNE458797 LWL458797:LXA458797 MGH458797:MGW458797 MQD458797:MQS458797 MZZ458797:NAO458797 NJV458797:NKK458797 NTR458797:NUG458797 ODN458797:OEC458797 ONJ458797:ONY458797 OXF458797:OXU458797 PHB458797:PHQ458797 PQX458797:PRM458797 QAT458797:QBI458797 QKP458797:QLE458797 QUL458797:QVA458797 REH458797:REW458797 ROD458797:ROS458797 RXZ458797:RYO458797 SHV458797:SIK458797 SRR458797:SSG458797 TBN458797:TCC458797 TLJ458797:TLY458797 TVF458797:TVU458797 UFB458797:UFQ458797 UOX458797:UPM458797 UYT458797:UZI458797 VIP458797:VJE458797 VSL458797:VTA458797 WCH458797:WCW458797 WMD458797:WMS458797 WVZ458797:WWO458797 R524333:AG524333 JN524333:KC524333 TJ524333:TY524333 ADF524333:ADU524333 ANB524333:ANQ524333 AWX524333:AXM524333 BGT524333:BHI524333 BQP524333:BRE524333 CAL524333:CBA524333 CKH524333:CKW524333 CUD524333:CUS524333 DDZ524333:DEO524333 DNV524333:DOK524333 DXR524333:DYG524333 EHN524333:EIC524333 ERJ524333:ERY524333 FBF524333:FBU524333 FLB524333:FLQ524333 FUX524333:FVM524333 GET524333:GFI524333 GOP524333:GPE524333 GYL524333:GZA524333 HIH524333:HIW524333 HSD524333:HSS524333 IBZ524333:ICO524333 ILV524333:IMK524333 IVR524333:IWG524333 JFN524333:JGC524333 JPJ524333:JPY524333 JZF524333:JZU524333 KJB524333:KJQ524333 KSX524333:KTM524333 LCT524333:LDI524333 LMP524333:LNE524333 LWL524333:LXA524333 MGH524333:MGW524333 MQD524333:MQS524333 MZZ524333:NAO524333 NJV524333:NKK524333 NTR524333:NUG524333 ODN524333:OEC524333 ONJ524333:ONY524333 OXF524333:OXU524333 PHB524333:PHQ524333 PQX524333:PRM524333 QAT524333:QBI524333 QKP524333:QLE524333 QUL524333:QVA524333 REH524333:REW524333 ROD524333:ROS524333 RXZ524333:RYO524333 SHV524333:SIK524333 SRR524333:SSG524333 TBN524333:TCC524333 TLJ524333:TLY524333 TVF524333:TVU524333 UFB524333:UFQ524333 UOX524333:UPM524333 UYT524333:UZI524333 VIP524333:VJE524333 VSL524333:VTA524333 WCH524333:WCW524333 WMD524333:WMS524333 WVZ524333:WWO524333 R589869:AG589869 JN589869:KC589869 TJ589869:TY589869 ADF589869:ADU589869 ANB589869:ANQ589869 AWX589869:AXM589869 BGT589869:BHI589869 BQP589869:BRE589869 CAL589869:CBA589869 CKH589869:CKW589869 CUD589869:CUS589869 DDZ589869:DEO589869 DNV589869:DOK589869 DXR589869:DYG589869 EHN589869:EIC589869 ERJ589869:ERY589869 FBF589869:FBU589869 FLB589869:FLQ589869 FUX589869:FVM589869 GET589869:GFI589869 GOP589869:GPE589869 GYL589869:GZA589869 HIH589869:HIW589869 HSD589869:HSS589869 IBZ589869:ICO589869 ILV589869:IMK589869 IVR589869:IWG589869 JFN589869:JGC589869 JPJ589869:JPY589869 JZF589869:JZU589869 KJB589869:KJQ589869 KSX589869:KTM589869 LCT589869:LDI589869 LMP589869:LNE589869 LWL589869:LXA589869 MGH589869:MGW589869 MQD589869:MQS589869 MZZ589869:NAO589869 NJV589869:NKK589869 NTR589869:NUG589869 ODN589869:OEC589869 ONJ589869:ONY589869 OXF589869:OXU589869 PHB589869:PHQ589869 PQX589869:PRM589869 QAT589869:QBI589869 QKP589869:QLE589869 QUL589869:QVA589869 REH589869:REW589869 ROD589869:ROS589869 RXZ589869:RYO589869 SHV589869:SIK589869 SRR589869:SSG589869 TBN589869:TCC589869 TLJ589869:TLY589869 TVF589869:TVU589869 UFB589869:UFQ589869 UOX589869:UPM589869 UYT589869:UZI589869 VIP589869:VJE589869 VSL589869:VTA589869 WCH589869:WCW589869 WMD589869:WMS589869 WVZ589869:WWO589869 R655405:AG655405 JN655405:KC655405 TJ655405:TY655405 ADF655405:ADU655405 ANB655405:ANQ655405 AWX655405:AXM655405 BGT655405:BHI655405 BQP655405:BRE655405 CAL655405:CBA655405 CKH655405:CKW655405 CUD655405:CUS655405 DDZ655405:DEO655405 DNV655405:DOK655405 DXR655405:DYG655405 EHN655405:EIC655405 ERJ655405:ERY655405 FBF655405:FBU655405 FLB655405:FLQ655405 FUX655405:FVM655405 GET655405:GFI655405 GOP655405:GPE655405 GYL655405:GZA655405 HIH655405:HIW655405 HSD655405:HSS655405 IBZ655405:ICO655405 ILV655405:IMK655405 IVR655405:IWG655405 JFN655405:JGC655405 JPJ655405:JPY655405 JZF655405:JZU655405 KJB655405:KJQ655405 KSX655405:KTM655405 LCT655405:LDI655405 LMP655405:LNE655405 LWL655405:LXA655405 MGH655405:MGW655405 MQD655405:MQS655405 MZZ655405:NAO655405 NJV655405:NKK655405 NTR655405:NUG655405 ODN655405:OEC655405 ONJ655405:ONY655405 OXF655405:OXU655405 PHB655405:PHQ655405 PQX655405:PRM655405 QAT655405:QBI655405 QKP655405:QLE655405 QUL655405:QVA655405 REH655405:REW655405 ROD655405:ROS655405 RXZ655405:RYO655405 SHV655405:SIK655405 SRR655405:SSG655405 TBN655405:TCC655405 TLJ655405:TLY655405 TVF655405:TVU655405 UFB655405:UFQ655405 UOX655405:UPM655405 UYT655405:UZI655405 VIP655405:VJE655405 VSL655405:VTA655405 WCH655405:WCW655405 WMD655405:WMS655405 WVZ655405:WWO655405 R720941:AG720941 JN720941:KC720941 TJ720941:TY720941 ADF720941:ADU720941 ANB720941:ANQ720941 AWX720941:AXM720941 BGT720941:BHI720941 BQP720941:BRE720941 CAL720941:CBA720941 CKH720941:CKW720941 CUD720941:CUS720941 DDZ720941:DEO720941 DNV720941:DOK720941 DXR720941:DYG720941 EHN720941:EIC720941 ERJ720941:ERY720941 FBF720941:FBU720941 FLB720941:FLQ720941 FUX720941:FVM720941 GET720941:GFI720941 GOP720941:GPE720941 GYL720941:GZA720941 HIH720941:HIW720941 HSD720941:HSS720941 IBZ720941:ICO720941 ILV720941:IMK720941 IVR720941:IWG720941 JFN720941:JGC720941 JPJ720941:JPY720941 JZF720941:JZU720941 KJB720941:KJQ720941 KSX720941:KTM720941 LCT720941:LDI720941 LMP720941:LNE720941 LWL720941:LXA720941 MGH720941:MGW720941 MQD720941:MQS720941 MZZ720941:NAO720941 NJV720941:NKK720941 NTR720941:NUG720941 ODN720941:OEC720941 ONJ720941:ONY720941 OXF720941:OXU720941 PHB720941:PHQ720941 PQX720941:PRM720941 QAT720941:QBI720941 QKP720941:QLE720941 QUL720941:QVA720941 REH720941:REW720941 ROD720941:ROS720941 RXZ720941:RYO720941 SHV720941:SIK720941 SRR720941:SSG720941 TBN720941:TCC720941 TLJ720941:TLY720941 TVF720941:TVU720941 UFB720941:UFQ720941 UOX720941:UPM720941 UYT720941:UZI720941 VIP720941:VJE720941 VSL720941:VTA720941 WCH720941:WCW720941 WMD720941:WMS720941 WVZ720941:WWO720941 R786477:AG786477 JN786477:KC786477 TJ786477:TY786477 ADF786477:ADU786477 ANB786477:ANQ786477 AWX786477:AXM786477 BGT786477:BHI786477 BQP786477:BRE786477 CAL786477:CBA786477 CKH786477:CKW786477 CUD786477:CUS786477 DDZ786477:DEO786477 DNV786477:DOK786477 DXR786477:DYG786477 EHN786477:EIC786477 ERJ786477:ERY786477 FBF786477:FBU786477 FLB786477:FLQ786477 FUX786477:FVM786477 GET786477:GFI786477 GOP786477:GPE786477 GYL786477:GZA786477 HIH786477:HIW786477 HSD786477:HSS786477 IBZ786477:ICO786477 ILV786477:IMK786477 IVR786477:IWG786477 JFN786477:JGC786477 JPJ786477:JPY786477 JZF786477:JZU786477 KJB786477:KJQ786477 KSX786477:KTM786477 LCT786477:LDI786477 LMP786477:LNE786477 LWL786477:LXA786477 MGH786477:MGW786477 MQD786477:MQS786477 MZZ786477:NAO786477 NJV786477:NKK786477 NTR786477:NUG786477 ODN786477:OEC786477 ONJ786477:ONY786477 OXF786477:OXU786477 PHB786477:PHQ786477 PQX786477:PRM786477 QAT786477:QBI786477 QKP786477:QLE786477 QUL786477:QVA786477 REH786477:REW786477 ROD786477:ROS786477 RXZ786477:RYO786477 SHV786477:SIK786477 SRR786477:SSG786477 TBN786477:TCC786477 TLJ786477:TLY786477 TVF786477:TVU786477 UFB786477:UFQ786477 UOX786477:UPM786477 UYT786477:UZI786477 VIP786477:VJE786477 VSL786477:VTA786477 WCH786477:WCW786477 WMD786477:WMS786477 WVZ786477:WWO786477 R852013:AG852013 JN852013:KC852013 TJ852013:TY852013 ADF852013:ADU852013 ANB852013:ANQ852013 AWX852013:AXM852013 BGT852013:BHI852013 BQP852013:BRE852013 CAL852013:CBA852013 CKH852013:CKW852013 CUD852013:CUS852013 DDZ852013:DEO852013 DNV852013:DOK852013 DXR852013:DYG852013 EHN852013:EIC852013 ERJ852013:ERY852013 FBF852013:FBU852013 FLB852013:FLQ852013 FUX852013:FVM852013 GET852013:GFI852013 GOP852013:GPE852013 GYL852013:GZA852013 HIH852013:HIW852013 HSD852013:HSS852013 IBZ852013:ICO852013 ILV852013:IMK852013 IVR852013:IWG852013 JFN852013:JGC852013 JPJ852013:JPY852013 JZF852013:JZU852013 KJB852013:KJQ852013 KSX852013:KTM852013 LCT852013:LDI852013 LMP852013:LNE852013 LWL852013:LXA852013 MGH852013:MGW852013 MQD852013:MQS852013 MZZ852013:NAO852013 NJV852013:NKK852013 NTR852013:NUG852013 ODN852013:OEC852013 ONJ852013:ONY852013 OXF852013:OXU852013 PHB852013:PHQ852013 PQX852013:PRM852013 QAT852013:QBI852013 QKP852013:QLE852013 QUL852013:QVA852013 REH852013:REW852013 ROD852013:ROS852013 RXZ852013:RYO852013 SHV852013:SIK852013 SRR852013:SSG852013 TBN852013:TCC852013 TLJ852013:TLY852013 TVF852013:TVU852013 UFB852013:UFQ852013 UOX852013:UPM852013 UYT852013:UZI852013 VIP852013:VJE852013 VSL852013:VTA852013 WCH852013:WCW852013 WMD852013:WMS852013 WVZ852013:WWO852013 R917549:AG917549 JN917549:KC917549 TJ917549:TY917549 ADF917549:ADU917549 ANB917549:ANQ917549 AWX917549:AXM917549 BGT917549:BHI917549 BQP917549:BRE917549 CAL917549:CBA917549 CKH917549:CKW917549 CUD917549:CUS917549 DDZ917549:DEO917549 DNV917549:DOK917549 DXR917549:DYG917549 EHN917549:EIC917549 ERJ917549:ERY917549 FBF917549:FBU917549 FLB917549:FLQ917549 FUX917549:FVM917549 GET917549:GFI917549 GOP917549:GPE917549 GYL917549:GZA917549 HIH917549:HIW917549 HSD917549:HSS917549 IBZ917549:ICO917549 ILV917549:IMK917549 IVR917549:IWG917549 JFN917549:JGC917549 JPJ917549:JPY917549 JZF917549:JZU917549 KJB917549:KJQ917549 KSX917549:KTM917549 LCT917549:LDI917549 LMP917549:LNE917549 LWL917549:LXA917549 MGH917549:MGW917549 MQD917549:MQS917549 MZZ917549:NAO917549 NJV917549:NKK917549 NTR917549:NUG917549 ODN917549:OEC917549 ONJ917549:ONY917549 OXF917549:OXU917549 PHB917549:PHQ917549 PQX917549:PRM917549 QAT917549:QBI917549 QKP917549:QLE917549 QUL917549:QVA917549 REH917549:REW917549 ROD917549:ROS917549 RXZ917549:RYO917549 SHV917549:SIK917549 SRR917549:SSG917549 TBN917549:TCC917549 TLJ917549:TLY917549 TVF917549:TVU917549 UFB917549:UFQ917549 UOX917549:UPM917549 UYT917549:UZI917549 VIP917549:VJE917549 VSL917549:VTA917549 WCH917549:WCW917549 WMD917549:WMS917549 WVZ917549:WWO917549 R983085:AG983085 JN983085:KC983085 TJ983085:TY983085 ADF983085:ADU983085 ANB983085:ANQ983085 AWX983085:AXM983085 BGT983085:BHI983085 BQP983085:BRE983085 CAL983085:CBA983085 CKH983085:CKW983085 CUD983085:CUS983085 DDZ983085:DEO983085 DNV983085:DOK983085 DXR983085:DYG983085 EHN983085:EIC983085 ERJ983085:ERY983085 FBF983085:FBU983085 FLB983085:FLQ983085 FUX983085:FVM983085 GET983085:GFI983085 GOP983085:GPE983085 GYL983085:GZA983085 HIH983085:HIW983085 HSD983085:HSS983085 IBZ983085:ICO983085 ILV983085:IMK983085 IVR983085:IWG983085 JFN983085:JGC983085 JPJ983085:JPY983085 JZF983085:JZU983085 KJB983085:KJQ983085 KSX983085:KTM983085 LCT983085:LDI983085 LMP983085:LNE983085 LWL983085:LXA983085 MGH983085:MGW983085 MQD983085:MQS983085 MZZ983085:NAO983085 NJV983085:NKK983085 NTR983085:NUG983085 ODN983085:OEC983085 ONJ983085:ONY983085 OXF983085:OXU983085 PHB983085:PHQ983085 PQX983085:PRM983085 QAT983085:QBI983085 QKP983085:QLE983085 QUL983085:QVA983085 REH983085:REW983085 ROD983085:ROS983085 RXZ983085:RYO983085 SHV983085:SIK983085 SRR983085:SSG983085 TBN983085:TCC983085 TLJ983085:TLY983085 TVF983085:TVU983085 UFB983085:UFQ983085 UOX983085:UPM983085 UYT983085:UZI983085 VIP983085:VJE983085 VSL983085:VTA983085 WCH983085:WCW983085 WMD983085:WMS983085 WVZ983085:WWO983085 A56:AH56 IW56:KD56 SS56:TZ56 ACO56:ADV56 AMK56:ANR56 AWG56:AXN56 BGC56:BHJ56 BPY56:BRF56 BZU56:CBB56 CJQ56:CKX56 CTM56:CUT56 DDI56:DEP56 DNE56:DOL56 DXA56:DYH56 EGW56:EID56 EQS56:ERZ56 FAO56:FBV56 FKK56:FLR56 FUG56:FVN56 GEC56:GFJ56 GNY56:GPF56 GXU56:GZB56 HHQ56:HIX56 HRM56:HST56 IBI56:ICP56 ILE56:IML56 IVA56:IWH56 JEW56:JGD56 JOS56:JPZ56 JYO56:JZV56 KIK56:KJR56 KSG56:KTN56 LCC56:LDJ56 LLY56:LNF56 LVU56:LXB56 MFQ56:MGX56 MPM56:MQT56 MZI56:NAP56 NJE56:NKL56 NTA56:NUH56 OCW56:OED56 OMS56:ONZ56 OWO56:OXV56 PGK56:PHR56 PQG56:PRN56 QAC56:QBJ56 QJY56:QLF56 QTU56:QVB56 RDQ56:REX56 RNM56:ROT56 RXI56:RYP56 SHE56:SIL56 SRA56:SSH56 TAW56:TCD56 TKS56:TLZ56 TUO56:TVV56 UEK56:UFR56 UOG56:UPN56 UYC56:UZJ56 VHY56:VJF56 VRU56:VTB56 WBQ56:WCX56 WLM56:WMT56 WVI56:WWP56 A65592:AH65592 IW65592:KD65592 SS65592:TZ65592 ACO65592:ADV65592 AMK65592:ANR65592 AWG65592:AXN65592 BGC65592:BHJ65592 BPY65592:BRF65592 BZU65592:CBB65592 CJQ65592:CKX65592 CTM65592:CUT65592 DDI65592:DEP65592 DNE65592:DOL65592 DXA65592:DYH65592 EGW65592:EID65592 EQS65592:ERZ65592 FAO65592:FBV65592 FKK65592:FLR65592 FUG65592:FVN65592 GEC65592:GFJ65592 GNY65592:GPF65592 GXU65592:GZB65592 HHQ65592:HIX65592 HRM65592:HST65592 IBI65592:ICP65592 ILE65592:IML65592 IVA65592:IWH65592 JEW65592:JGD65592 JOS65592:JPZ65592 JYO65592:JZV65592 KIK65592:KJR65592 KSG65592:KTN65592 LCC65592:LDJ65592 LLY65592:LNF65592 LVU65592:LXB65592 MFQ65592:MGX65592 MPM65592:MQT65592 MZI65592:NAP65592 NJE65592:NKL65592 NTA65592:NUH65592 OCW65592:OED65592 OMS65592:ONZ65592 OWO65592:OXV65592 PGK65592:PHR65592 PQG65592:PRN65592 QAC65592:QBJ65592 QJY65592:QLF65592 QTU65592:QVB65592 RDQ65592:REX65592 RNM65592:ROT65592 RXI65592:RYP65592 SHE65592:SIL65592 SRA65592:SSH65592 TAW65592:TCD65592 TKS65592:TLZ65592 TUO65592:TVV65592 UEK65592:UFR65592 UOG65592:UPN65592 UYC65592:UZJ65592 VHY65592:VJF65592 VRU65592:VTB65592 WBQ65592:WCX65592 WLM65592:WMT65592 WVI65592:WWP65592 A131128:AH131128 IW131128:KD131128 SS131128:TZ131128 ACO131128:ADV131128 AMK131128:ANR131128 AWG131128:AXN131128 BGC131128:BHJ131128 BPY131128:BRF131128 BZU131128:CBB131128 CJQ131128:CKX131128 CTM131128:CUT131128 DDI131128:DEP131128 DNE131128:DOL131128 DXA131128:DYH131128 EGW131128:EID131128 EQS131128:ERZ131128 FAO131128:FBV131128 FKK131128:FLR131128 FUG131128:FVN131128 GEC131128:GFJ131128 GNY131128:GPF131128 GXU131128:GZB131128 HHQ131128:HIX131128 HRM131128:HST131128 IBI131128:ICP131128 ILE131128:IML131128 IVA131128:IWH131128 JEW131128:JGD131128 JOS131128:JPZ131128 JYO131128:JZV131128 KIK131128:KJR131128 KSG131128:KTN131128 LCC131128:LDJ131128 LLY131128:LNF131128 LVU131128:LXB131128 MFQ131128:MGX131128 MPM131128:MQT131128 MZI131128:NAP131128 NJE131128:NKL131128 NTA131128:NUH131128 OCW131128:OED131128 OMS131128:ONZ131128 OWO131128:OXV131128 PGK131128:PHR131128 PQG131128:PRN131128 QAC131128:QBJ131128 QJY131128:QLF131128 QTU131128:QVB131128 RDQ131128:REX131128 RNM131128:ROT131128 RXI131128:RYP131128 SHE131128:SIL131128 SRA131128:SSH131128 TAW131128:TCD131128 TKS131128:TLZ131128 TUO131128:TVV131128 UEK131128:UFR131128 UOG131128:UPN131128 UYC131128:UZJ131128 VHY131128:VJF131128 VRU131128:VTB131128 WBQ131128:WCX131128 WLM131128:WMT131128 WVI131128:WWP131128 A196664:AH196664 IW196664:KD196664 SS196664:TZ196664 ACO196664:ADV196664 AMK196664:ANR196664 AWG196664:AXN196664 BGC196664:BHJ196664 BPY196664:BRF196664 BZU196664:CBB196664 CJQ196664:CKX196664 CTM196664:CUT196664 DDI196664:DEP196664 DNE196664:DOL196664 DXA196664:DYH196664 EGW196664:EID196664 EQS196664:ERZ196664 FAO196664:FBV196664 FKK196664:FLR196664 FUG196664:FVN196664 GEC196664:GFJ196664 GNY196664:GPF196664 GXU196664:GZB196664 HHQ196664:HIX196664 HRM196664:HST196664 IBI196664:ICP196664 ILE196664:IML196664 IVA196664:IWH196664 JEW196664:JGD196664 JOS196664:JPZ196664 JYO196664:JZV196664 KIK196664:KJR196664 KSG196664:KTN196664 LCC196664:LDJ196664 LLY196664:LNF196664 LVU196664:LXB196664 MFQ196664:MGX196664 MPM196664:MQT196664 MZI196664:NAP196664 NJE196664:NKL196664 NTA196664:NUH196664 OCW196664:OED196664 OMS196664:ONZ196664 OWO196664:OXV196664 PGK196664:PHR196664 PQG196664:PRN196664 QAC196664:QBJ196664 QJY196664:QLF196664 QTU196664:QVB196664 RDQ196664:REX196664 RNM196664:ROT196664 RXI196664:RYP196664 SHE196664:SIL196664 SRA196664:SSH196664 TAW196664:TCD196664 TKS196664:TLZ196664 TUO196664:TVV196664 UEK196664:UFR196664 UOG196664:UPN196664 UYC196664:UZJ196664 VHY196664:VJF196664 VRU196664:VTB196664 WBQ196664:WCX196664 WLM196664:WMT196664 WVI196664:WWP196664 A262200:AH262200 IW262200:KD262200 SS262200:TZ262200 ACO262200:ADV262200 AMK262200:ANR262200 AWG262200:AXN262200 BGC262200:BHJ262200 BPY262200:BRF262200 BZU262200:CBB262200 CJQ262200:CKX262200 CTM262200:CUT262200 DDI262200:DEP262200 DNE262200:DOL262200 DXA262200:DYH262200 EGW262200:EID262200 EQS262200:ERZ262200 FAO262200:FBV262200 FKK262200:FLR262200 FUG262200:FVN262200 GEC262200:GFJ262200 GNY262200:GPF262200 GXU262200:GZB262200 HHQ262200:HIX262200 HRM262200:HST262200 IBI262200:ICP262200 ILE262200:IML262200 IVA262200:IWH262200 JEW262200:JGD262200 JOS262200:JPZ262200 JYO262200:JZV262200 KIK262200:KJR262200 KSG262200:KTN262200 LCC262200:LDJ262200 LLY262200:LNF262200 LVU262200:LXB262200 MFQ262200:MGX262200 MPM262200:MQT262200 MZI262200:NAP262200 NJE262200:NKL262200 NTA262200:NUH262200 OCW262200:OED262200 OMS262200:ONZ262200 OWO262200:OXV262200 PGK262200:PHR262200 PQG262200:PRN262200 QAC262200:QBJ262200 QJY262200:QLF262200 QTU262200:QVB262200 RDQ262200:REX262200 RNM262200:ROT262200 RXI262200:RYP262200 SHE262200:SIL262200 SRA262200:SSH262200 TAW262200:TCD262200 TKS262200:TLZ262200 TUO262200:TVV262200 UEK262200:UFR262200 UOG262200:UPN262200 UYC262200:UZJ262200 VHY262200:VJF262200 VRU262200:VTB262200 WBQ262200:WCX262200 WLM262200:WMT262200 WVI262200:WWP262200 A327736:AH327736 IW327736:KD327736 SS327736:TZ327736 ACO327736:ADV327736 AMK327736:ANR327736 AWG327736:AXN327736 BGC327736:BHJ327736 BPY327736:BRF327736 BZU327736:CBB327736 CJQ327736:CKX327736 CTM327736:CUT327736 DDI327736:DEP327736 DNE327736:DOL327736 DXA327736:DYH327736 EGW327736:EID327736 EQS327736:ERZ327736 FAO327736:FBV327736 FKK327736:FLR327736 FUG327736:FVN327736 GEC327736:GFJ327736 GNY327736:GPF327736 GXU327736:GZB327736 HHQ327736:HIX327736 HRM327736:HST327736 IBI327736:ICP327736 ILE327736:IML327736 IVA327736:IWH327736 JEW327736:JGD327736 JOS327736:JPZ327736 JYO327736:JZV327736 KIK327736:KJR327736 KSG327736:KTN327736 LCC327736:LDJ327736 LLY327736:LNF327736 LVU327736:LXB327736 MFQ327736:MGX327736 MPM327736:MQT327736 MZI327736:NAP327736 NJE327736:NKL327736 NTA327736:NUH327736 OCW327736:OED327736 OMS327736:ONZ327736 OWO327736:OXV327736 PGK327736:PHR327736 PQG327736:PRN327736 QAC327736:QBJ327736 QJY327736:QLF327736 QTU327736:QVB327736 RDQ327736:REX327736 RNM327736:ROT327736 RXI327736:RYP327736 SHE327736:SIL327736 SRA327736:SSH327736 TAW327736:TCD327736 TKS327736:TLZ327736 TUO327736:TVV327736 UEK327736:UFR327736 UOG327736:UPN327736 UYC327736:UZJ327736 VHY327736:VJF327736 VRU327736:VTB327736 WBQ327736:WCX327736 WLM327736:WMT327736 WVI327736:WWP327736 A393272:AH393272 IW393272:KD393272 SS393272:TZ393272 ACO393272:ADV393272 AMK393272:ANR393272 AWG393272:AXN393272 BGC393272:BHJ393272 BPY393272:BRF393272 BZU393272:CBB393272 CJQ393272:CKX393272 CTM393272:CUT393272 DDI393272:DEP393272 DNE393272:DOL393272 DXA393272:DYH393272 EGW393272:EID393272 EQS393272:ERZ393272 FAO393272:FBV393272 FKK393272:FLR393272 FUG393272:FVN393272 GEC393272:GFJ393272 GNY393272:GPF393272 GXU393272:GZB393272 HHQ393272:HIX393272 HRM393272:HST393272 IBI393272:ICP393272 ILE393272:IML393272 IVA393272:IWH393272 JEW393272:JGD393272 JOS393272:JPZ393272 JYO393272:JZV393272 KIK393272:KJR393272 KSG393272:KTN393272 LCC393272:LDJ393272 LLY393272:LNF393272 LVU393272:LXB393272 MFQ393272:MGX393272 MPM393272:MQT393272 MZI393272:NAP393272 NJE393272:NKL393272 NTA393272:NUH393272 OCW393272:OED393272 OMS393272:ONZ393272 OWO393272:OXV393272 PGK393272:PHR393272 PQG393272:PRN393272 QAC393272:QBJ393272 QJY393272:QLF393272 QTU393272:QVB393272 RDQ393272:REX393272 RNM393272:ROT393272 RXI393272:RYP393272 SHE393272:SIL393272 SRA393272:SSH393272 TAW393272:TCD393272 TKS393272:TLZ393272 TUO393272:TVV393272 UEK393272:UFR393272 UOG393272:UPN393272 UYC393272:UZJ393272 VHY393272:VJF393272 VRU393272:VTB393272 WBQ393272:WCX393272 WLM393272:WMT393272 WVI393272:WWP393272 A458808:AH458808 IW458808:KD458808 SS458808:TZ458808 ACO458808:ADV458808 AMK458808:ANR458808 AWG458808:AXN458808 BGC458808:BHJ458808 BPY458808:BRF458808 BZU458808:CBB458808 CJQ458808:CKX458808 CTM458808:CUT458808 DDI458808:DEP458808 DNE458808:DOL458808 DXA458808:DYH458808 EGW458808:EID458808 EQS458808:ERZ458808 FAO458808:FBV458808 FKK458808:FLR458808 FUG458808:FVN458808 GEC458808:GFJ458808 GNY458808:GPF458808 GXU458808:GZB458808 HHQ458808:HIX458808 HRM458808:HST458808 IBI458808:ICP458808 ILE458808:IML458808 IVA458808:IWH458808 JEW458808:JGD458808 JOS458808:JPZ458808 JYO458808:JZV458808 KIK458808:KJR458808 KSG458808:KTN458808 LCC458808:LDJ458808 LLY458808:LNF458808 LVU458808:LXB458808 MFQ458808:MGX458808 MPM458808:MQT458808 MZI458808:NAP458808 NJE458808:NKL458808 NTA458808:NUH458808 OCW458808:OED458808 OMS458808:ONZ458808 OWO458808:OXV458808 PGK458808:PHR458808 PQG458808:PRN458808 QAC458808:QBJ458808 QJY458808:QLF458808 QTU458808:QVB458808 RDQ458808:REX458808 RNM458808:ROT458808 RXI458808:RYP458808 SHE458808:SIL458808 SRA458808:SSH458808 TAW458808:TCD458808 TKS458808:TLZ458808 TUO458808:TVV458808 UEK458808:UFR458808 UOG458808:UPN458808 UYC458808:UZJ458808 VHY458808:VJF458808 VRU458808:VTB458808 WBQ458808:WCX458808 WLM458808:WMT458808 WVI458808:WWP458808 A524344:AH524344 IW524344:KD524344 SS524344:TZ524344 ACO524344:ADV524344 AMK524344:ANR524344 AWG524344:AXN524344 BGC524344:BHJ524344 BPY524344:BRF524344 BZU524344:CBB524344 CJQ524344:CKX524344 CTM524344:CUT524344 DDI524344:DEP524344 DNE524344:DOL524344 DXA524344:DYH524344 EGW524344:EID524344 EQS524344:ERZ524344 FAO524344:FBV524344 FKK524344:FLR524344 FUG524344:FVN524344 GEC524344:GFJ524344 GNY524344:GPF524344 GXU524344:GZB524344 HHQ524344:HIX524344 HRM524344:HST524344 IBI524344:ICP524344 ILE524344:IML524344 IVA524344:IWH524344 JEW524344:JGD524344 JOS524344:JPZ524344 JYO524344:JZV524344 KIK524344:KJR524344 KSG524344:KTN524344 LCC524344:LDJ524344 LLY524344:LNF524344 LVU524344:LXB524344 MFQ524344:MGX524344 MPM524344:MQT524344 MZI524344:NAP524344 NJE524344:NKL524344 NTA524344:NUH524344 OCW524344:OED524344 OMS524344:ONZ524344 OWO524344:OXV524344 PGK524344:PHR524344 PQG524344:PRN524344 QAC524344:QBJ524344 QJY524344:QLF524344 QTU524344:QVB524344 RDQ524344:REX524344 RNM524344:ROT524344 RXI524344:RYP524344 SHE524344:SIL524344 SRA524344:SSH524344 TAW524344:TCD524344 TKS524344:TLZ524344 TUO524344:TVV524344 UEK524344:UFR524344 UOG524344:UPN524344 UYC524344:UZJ524344 VHY524344:VJF524344 VRU524344:VTB524344 WBQ524344:WCX524344 WLM524344:WMT524344 WVI524344:WWP524344 A589880:AH589880 IW589880:KD589880 SS589880:TZ589880 ACO589880:ADV589880 AMK589880:ANR589880 AWG589880:AXN589880 BGC589880:BHJ589880 BPY589880:BRF589880 BZU589880:CBB589880 CJQ589880:CKX589880 CTM589880:CUT589880 DDI589880:DEP589880 DNE589880:DOL589880 DXA589880:DYH589880 EGW589880:EID589880 EQS589880:ERZ589880 FAO589880:FBV589880 FKK589880:FLR589880 FUG589880:FVN589880 GEC589880:GFJ589880 GNY589880:GPF589880 GXU589880:GZB589880 HHQ589880:HIX589880 HRM589880:HST589880 IBI589880:ICP589880 ILE589880:IML589880 IVA589880:IWH589880 JEW589880:JGD589880 JOS589880:JPZ589880 JYO589880:JZV589880 KIK589880:KJR589880 KSG589880:KTN589880 LCC589880:LDJ589880 LLY589880:LNF589880 LVU589880:LXB589880 MFQ589880:MGX589880 MPM589880:MQT589880 MZI589880:NAP589880 NJE589880:NKL589880 NTA589880:NUH589880 OCW589880:OED589880 OMS589880:ONZ589880 OWO589880:OXV589880 PGK589880:PHR589880 PQG589880:PRN589880 QAC589880:QBJ589880 QJY589880:QLF589880 QTU589880:QVB589880 RDQ589880:REX589880 RNM589880:ROT589880 RXI589880:RYP589880 SHE589880:SIL589880 SRA589880:SSH589880 TAW589880:TCD589880 TKS589880:TLZ589880 TUO589880:TVV589880 UEK589880:UFR589880 UOG589880:UPN589880 UYC589880:UZJ589880 VHY589880:VJF589880 VRU589880:VTB589880 WBQ589880:WCX589880 WLM589880:WMT589880 WVI589880:WWP589880 A655416:AH655416 IW655416:KD655416 SS655416:TZ655416 ACO655416:ADV655416 AMK655416:ANR655416 AWG655416:AXN655416 BGC655416:BHJ655416 BPY655416:BRF655416 BZU655416:CBB655416 CJQ655416:CKX655416 CTM655416:CUT655416 DDI655416:DEP655416 DNE655416:DOL655416 DXA655416:DYH655416 EGW655416:EID655416 EQS655416:ERZ655416 FAO655416:FBV655416 FKK655416:FLR655416 FUG655416:FVN655416 GEC655416:GFJ655416 GNY655416:GPF655416 GXU655416:GZB655416 HHQ655416:HIX655416 HRM655416:HST655416 IBI655416:ICP655416 ILE655416:IML655416 IVA655416:IWH655416 JEW655416:JGD655416 JOS655416:JPZ655416 JYO655416:JZV655416 KIK655416:KJR655416 KSG655416:KTN655416 LCC655416:LDJ655416 LLY655416:LNF655416 LVU655416:LXB655416 MFQ655416:MGX655416 MPM655416:MQT655416 MZI655416:NAP655416 NJE655416:NKL655416 NTA655416:NUH655416 OCW655416:OED655416 OMS655416:ONZ655416 OWO655416:OXV655416 PGK655416:PHR655416 PQG655416:PRN655416 QAC655416:QBJ655416 QJY655416:QLF655416 QTU655416:QVB655416 RDQ655416:REX655416 RNM655416:ROT655416 RXI655416:RYP655416 SHE655416:SIL655416 SRA655416:SSH655416 TAW655416:TCD655416 TKS655416:TLZ655416 TUO655416:TVV655416 UEK655416:UFR655416 UOG655416:UPN655416 UYC655416:UZJ655416 VHY655416:VJF655416 VRU655416:VTB655416 WBQ655416:WCX655416 WLM655416:WMT655416 WVI655416:WWP655416 A720952:AH720952 IW720952:KD720952 SS720952:TZ720952 ACO720952:ADV720952 AMK720952:ANR720952 AWG720952:AXN720952 BGC720952:BHJ720952 BPY720952:BRF720952 BZU720952:CBB720952 CJQ720952:CKX720952 CTM720952:CUT720952 DDI720952:DEP720952 DNE720952:DOL720952 DXA720952:DYH720952 EGW720952:EID720952 EQS720952:ERZ720952 FAO720952:FBV720952 FKK720952:FLR720952 FUG720952:FVN720952 GEC720952:GFJ720952 GNY720952:GPF720952 GXU720952:GZB720952 HHQ720952:HIX720952 HRM720952:HST720952 IBI720952:ICP720952 ILE720952:IML720952 IVA720952:IWH720952 JEW720952:JGD720952 JOS720952:JPZ720952 JYO720952:JZV720952 KIK720952:KJR720952 KSG720952:KTN720952 LCC720952:LDJ720952 LLY720952:LNF720952 LVU720952:LXB720952 MFQ720952:MGX720952 MPM720952:MQT720952 MZI720952:NAP720952 NJE720952:NKL720952 NTA720952:NUH720952 OCW720952:OED720952 OMS720952:ONZ720952 OWO720952:OXV720952 PGK720952:PHR720952 PQG720952:PRN720952 QAC720952:QBJ720952 QJY720952:QLF720952 QTU720952:QVB720952 RDQ720952:REX720952 RNM720952:ROT720952 RXI720952:RYP720952 SHE720952:SIL720952 SRA720952:SSH720952 TAW720952:TCD720952 TKS720952:TLZ720952 TUO720952:TVV720952 UEK720952:UFR720952 UOG720952:UPN720952 UYC720952:UZJ720952 VHY720952:VJF720952 VRU720952:VTB720952 WBQ720952:WCX720952 WLM720952:WMT720952 WVI720952:WWP720952 A786488:AH786488 IW786488:KD786488 SS786488:TZ786488 ACO786488:ADV786488 AMK786488:ANR786488 AWG786488:AXN786488 BGC786488:BHJ786488 BPY786488:BRF786488 BZU786488:CBB786488 CJQ786488:CKX786488 CTM786488:CUT786488 DDI786488:DEP786488 DNE786488:DOL786488 DXA786488:DYH786488 EGW786488:EID786488 EQS786488:ERZ786488 FAO786488:FBV786488 FKK786488:FLR786488 FUG786488:FVN786488 GEC786488:GFJ786488 GNY786488:GPF786488 GXU786488:GZB786488 HHQ786488:HIX786488 HRM786488:HST786488 IBI786488:ICP786488 ILE786488:IML786488 IVA786488:IWH786488 JEW786488:JGD786488 JOS786488:JPZ786488 JYO786488:JZV786488 KIK786488:KJR786488 KSG786488:KTN786488 LCC786488:LDJ786488 LLY786488:LNF786488 LVU786488:LXB786488 MFQ786488:MGX786488 MPM786488:MQT786488 MZI786488:NAP786488 NJE786488:NKL786488 NTA786488:NUH786488 OCW786488:OED786488 OMS786488:ONZ786488 OWO786488:OXV786488 PGK786488:PHR786488 PQG786488:PRN786488 QAC786488:QBJ786488 QJY786488:QLF786488 QTU786488:QVB786488 RDQ786488:REX786488 RNM786488:ROT786488 RXI786488:RYP786488 SHE786488:SIL786488 SRA786488:SSH786488 TAW786488:TCD786488 TKS786488:TLZ786488 TUO786488:TVV786488 UEK786488:UFR786488 UOG786488:UPN786488 UYC786488:UZJ786488 VHY786488:VJF786488 VRU786488:VTB786488 WBQ786488:WCX786488 WLM786488:WMT786488 WVI786488:WWP786488 A852024:AH852024 IW852024:KD852024 SS852024:TZ852024 ACO852024:ADV852024 AMK852024:ANR852024 AWG852024:AXN852024 BGC852024:BHJ852024 BPY852024:BRF852024 BZU852024:CBB852024 CJQ852024:CKX852024 CTM852024:CUT852024 DDI852024:DEP852024 DNE852024:DOL852024 DXA852024:DYH852024 EGW852024:EID852024 EQS852024:ERZ852024 FAO852024:FBV852024 FKK852024:FLR852024 FUG852024:FVN852024 GEC852024:GFJ852024 GNY852024:GPF852024 GXU852024:GZB852024 HHQ852024:HIX852024 HRM852024:HST852024 IBI852024:ICP852024 ILE852024:IML852024 IVA852024:IWH852024 JEW852024:JGD852024 JOS852024:JPZ852024 JYO852024:JZV852024 KIK852024:KJR852024 KSG852024:KTN852024 LCC852024:LDJ852024 LLY852024:LNF852024 LVU852024:LXB852024 MFQ852024:MGX852024 MPM852024:MQT852024 MZI852024:NAP852024 NJE852024:NKL852024 NTA852024:NUH852024 OCW852024:OED852024 OMS852024:ONZ852024 OWO852024:OXV852024 PGK852024:PHR852024 PQG852024:PRN852024 QAC852024:QBJ852024 QJY852024:QLF852024 QTU852024:QVB852024 RDQ852024:REX852024 RNM852024:ROT852024 RXI852024:RYP852024 SHE852024:SIL852024 SRA852024:SSH852024 TAW852024:TCD852024 TKS852024:TLZ852024 TUO852024:TVV852024 UEK852024:UFR852024 UOG852024:UPN852024 UYC852024:UZJ852024 VHY852024:VJF852024 VRU852024:VTB852024 WBQ852024:WCX852024 WLM852024:WMT852024 WVI852024:WWP852024 A917560:AH917560 IW917560:KD917560 SS917560:TZ917560 ACO917560:ADV917560 AMK917560:ANR917560 AWG917560:AXN917560 BGC917560:BHJ917560 BPY917560:BRF917560 BZU917560:CBB917560 CJQ917560:CKX917560 CTM917560:CUT917560 DDI917560:DEP917560 DNE917560:DOL917560 DXA917560:DYH917560 EGW917560:EID917560 EQS917560:ERZ917560 FAO917560:FBV917560 FKK917560:FLR917560 FUG917560:FVN917560 GEC917560:GFJ917560 GNY917560:GPF917560 GXU917560:GZB917560 HHQ917560:HIX917560 HRM917560:HST917560 IBI917560:ICP917560 ILE917560:IML917560 IVA917560:IWH917560 JEW917560:JGD917560 JOS917560:JPZ917560 JYO917560:JZV917560 KIK917560:KJR917560 KSG917560:KTN917560 LCC917560:LDJ917560 LLY917560:LNF917560 LVU917560:LXB917560 MFQ917560:MGX917560 MPM917560:MQT917560 MZI917560:NAP917560 NJE917560:NKL917560 NTA917560:NUH917560 OCW917560:OED917560 OMS917560:ONZ917560 OWO917560:OXV917560 PGK917560:PHR917560 PQG917560:PRN917560 QAC917560:QBJ917560 QJY917560:QLF917560 QTU917560:QVB917560 RDQ917560:REX917560 RNM917560:ROT917560 RXI917560:RYP917560 SHE917560:SIL917560 SRA917560:SSH917560 TAW917560:TCD917560 TKS917560:TLZ917560 TUO917560:TVV917560 UEK917560:UFR917560 UOG917560:UPN917560 UYC917560:UZJ917560 VHY917560:VJF917560 VRU917560:VTB917560 WBQ917560:WCX917560 WLM917560:WMT917560 WVI917560:WWP917560 A983096:AH983096 IW983096:KD983096 SS983096:TZ983096 ACO983096:ADV983096 AMK983096:ANR983096 AWG983096:AXN983096 BGC983096:BHJ983096 BPY983096:BRF983096 BZU983096:CBB983096 CJQ983096:CKX983096 CTM983096:CUT983096 DDI983096:DEP983096 DNE983096:DOL983096 DXA983096:DYH983096 EGW983096:EID983096 EQS983096:ERZ983096 FAO983096:FBV983096 FKK983096:FLR983096 FUG983096:FVN983096 GEC983096:GFJ983096 GNY983096:GPF983096 GXU983096:GZB983096 HHQ983096:HIX983096 HRM983096:HST983096 IBI983096:ICP983096 ILE983096:IML983096 IVA983096:IWH983096 JEW983096:JGD983096 JOS983096:JPZ983096 JYO983096:JZV983096 KIK983096:KJR983096 KSG983096:KTN983096 LCC983096:LDJ983096 LLY983096:LNF983096 LVU983096:LXB983096 MFQ983096:MGX983096 MPM983096:MQT983096 MZI983096:NAP983096 NJE983096:NKL983096 NTA983096:NUH983096 OCW983096:OED983096 OMS983096:ONZ983096 OWO983096:OXV983096 PGK983096:PHR983096 PQG983096:PRN983096 QAC983096:QBJ983096 QJY983096:QLF983096 QTU983096:QVB983096 RDQ983096:REX983096 RNM983096:ROT983096 RXI983096:RYP983096 SHE983096:SIL983096 SRA983096:SSH983096 TAW983096:TCD983096 TKS983096:TLZ983096 TUO983096:TVV983096 UEK983096:UFR983096 UOG983096:UPN983096 UYC983096:UZJ983096 VHY983096:VJF983096 VRU983096:VTB983096 WBQ983096:WCX983096 WLM983096:WMT983096 WVI983096:WWP983096 C55:AH55 IY55:KD55 SU55:TZ55 ACQ55:ADV55 AMM55:ANR55 AWI55:AXN55 BGE55:BHJ55 BQA55:BRF55 BZW55:CBB55 CJS55:CKX55 CTO55:CUT55 DDK55:DEP55 DNG55:DOL55 DXC55:DYH55 EGY55:EID55 EQU55:ERZ55 FAQ55:FBV55 FKM55:FLR55 FUI55:FVN55 GEE55:GFJ55 GOA55:GPF55 GXW55:GZB55 HHS55:HIX55 HRO55:HST55 IBK55:ICP55 ILG55:IML55 IVC55:IWH55 JEY55:JGD55 JOU55:JPZ55 JYQ55:JZV55 KIM55:KJR55 KSI55:KTN55 LCE55:LDJ55 LMA55:LNF55 LVW55:LXB55 MFS55:MGX55 MPO55:MQT55 MZK55:NAP55 NJG55:NKL55 NTC55:NUH55 OCY55:OED55 OMU55:ONZ55 OWQ55:OXV55 PGM55:PHR55 PQI55:PRN55 QAE55:QBJ55 QKA55:QLF55 QTW55:QVB55 RDS55:REX55 RNO55:ROT55 RXK55:RYP55 SHG55:SIL55 SRC55:SSH55 TAY55:TCD55 TKU55:TLZ55 TUQ55:TVV55 UEM55:UFR55 UOI55:UPN55 UYE55:UZJ55 VIA55:VJF55 VRW55:VTB55 WBS55:WCX55 WLO55:WMT55 WVK55:WWP55 C65591:AH65591 IY65591:KD65591 SU65591:TZ65591 ACQ65591:ADV65591 AMM65591:ANR65591 AWI65591:AXN65591 BGE65591:BHJ65591 BQA65591:BRF65591 BZW65591:CBB65591 CJS65591:CKX65591 CTO65591:CUT65591 DDK65591:DEP65591 DNG65591:DOL65591 DXC65591:DYH65591 EGY65591:EID65591 EQU65591:ERZ65591 FAQ65591:FBV65591 FKM65591:FLR65591 FUI65591:FVN65591 GEE65591:GFJ65591 GOA65591:GPF65591 GXW65591:GZB65591 HHS65591:HIX65591 HRO65591:HST65591 IBK65591:ICP65591 ILG65591:IML65591 IVC65591:IWH65591 JEY65591:JGD65591 JOU65591:JPZ65591 JYQ65591:JZV65591 KIM65591:KJR65591 KSI65591:KTN65591 LCE65591:LDJ65591 LMA65591:LNF65591 LVW65591:LXB65591 MFS65591:MGX65591 MPO65591:MQT65591 MZK65591:NAP65591 NJG65591:NKL65591 NTC65591:NUH65591 OCY65591:OED65591 OMU65591:ONZ65591 OWQ65591:OXV65591 PGM65591:PHR65591 PQI65591:PRN65591 QAE65591:QBJ65591 QKA65591:QLF65591 QTW65591:QVB65591 RDS65591:REX65591 RNO65591:ROT65591 RXK65591:RYP65591 SHG65591:SIL65591 SRC65591:SSH65591 TAY65591:TCD65591 TKU65591:TLZ65591 TUQ65591:TVV65591 UEM65591:UFR65591 UOI65591:UPN65591 UYE65591:UZJ65591 VIA65591:VJF65591 VRW65591:VTB65591 WBS65591:WCX65591 WLO65591:WMT65591 WVK65591:WWP65591 C131127:AH131127 IY131127:KD131127 SU131127:TZ131127 ACQ131127:ADV131127 AMM131127:ANR131127 AWI131127:AXN131127 BGE131127:BHJ131127 BQA131127:BRF131127 BZW131127:CBB131127 CJS131127:CKX131127 CTO131127:CUT131127 DDK131127:DEP131127 DNG131127:DOL131127 DXC131127:DYH131127 EGY131127:EID131127 EQU131127:ERZ131127 FAQ131127:FBV131127 FKM131127:FLR131127 FUI131127:FVN131127 GEE131127:GFJ131127 GOA131127:GPF131127 GXW131127:GZB131127 HHS131127:HIX131127 HRO131127:HST131127 IBK131127:ICP131127 ILG131127:IML131127 IVC131127:IWH131127 JEY131127:JGD131127 JOU131127:JPZ131127 JYQ131127:JZV131127 KIM131127:KJR131127 KSI131127:KTN131127 LCE131127:LDJ131127 LMA131127:LNF131127 LVW131127:LXB131127 MFS131127:MGX131127 MPO131127:MQT131127 MZK131127:NAP131127 NJG131127:NKL131127 NTC131127:NUH131127 OCY131127:OED131127 OMU131127:ONZ131127 OWQ131127:OXV131127 PGM131127:PHR131127 PQI131127:PRN131127 QAE131127:QBJ131127 QKA131127:QLF131127 QTW131127:QVB131127 RDS131127:REX131127 RNO131127:ROT131127 RXK131127:RYP131127 SHG131127:SIL131127 SRC131127:SSH131127 TAY131127:TCD131127 TKU131127:TLZ131127 TUQ131127:TVV131127 UEM131127:UFR131127 UOI131127:UPN131127 UYE131127:UZJ131127 VIA131127:VJF131127 VRW131127:VTB131127 WBS131127:WCX131127 WLO131127:WMT131127 WVK131127:WWP131127 C196663:AH196663 IY196663:KD196663 SU196663:TZ196663 ACQ196663:ADV196663 AMM196663:ANR196663 AWI196663:AXN196663 BGE196663:BHJ196663 BQA196663:BRF196663 BZW196663:CBB196663 CJS196663:CKX196663 CTO196663:CUT196663 DDK196663:DEP196663 DNG196663:DOL196663 DXC196663:DYH196663 EGY196663:EID196663 EQU196663:ERZ196663 FAQ196663:FBV196663 FKM196663:FLR196663 FUI196663:FVN196663 GEE196663:GFJ196663 GOA196663:GPF196663 GXW196663:GZB196663 HHS196663:HIX196663 HRO196663:HST196663 IBK196663:ICP196663 ILG196663:IML196663 IVC196663:IWH196663 JEY196663:JGD196663 JOU196663:JPZ196663 JYQ196663:JZV196663 KIM196663:KJR196663 KSI196663:KTN196663 LCE196663:LDJ196663 LMA196663:LNF196663 LVW196663:LXB196663 MFS196663:MGX196663 MPO196663:MQT196663 MZK196663:NAP196663 NJG196663:NKL196663 NTC196663:NUH196663 OCY196663:OED196663 OMU196663:ONZ196663 OWQ196663:OXV196663 PGM196663:PHR196663 PQI196663:PRN196663 QAE196663:QBJ196663 QKA196663:QLF196663 QTW196663:QVB196663 RDS196663:REX196663 RNO196663:ROT196663 RXK196663:RYP196663 SHG196663:SIL196663 SRC196663:SSH196663 TAY196663:TCD196663 TKU196663:TLZ196663 TUQ196663:TVV196663 UEM196663:UFR196663 UOI196663:UPN196663 UYE196663:UZJ196663 VIA196663:VJF196663 VRW196663:VTB196663 WBS196663:WCX196663 WLO196663:WMT196663 WVK196663:WWP196663 C262199:AH262199 IY262199:KD262199 SU262199:TZ262199 ACQ262199:ADV262199 AMM262199:ANR262199 AWI262199:AXN262199 BGE262199:BHJ262199 BQA262199:BRF262199 BZW262199:CBB262199 CJS262199:CKX262199 CTO262199:CUT262199 DDK262199:DEP262199 DNG262199:DOL262199 DXC262199:DYH262199 EGY262199:EID262199 EQU262199:ERZ262199 FAQ262199:FBV262199 FKM262199:FLR262199 FUI262199:FVN262199 GEE262199:GFJ262199 GOA262199:GPF262199 GXW262199:GZB262199 HHS262199:HIX262199 HRO262199:HST262199 IBK262199:ICP262199 ILG262199:IML262199 IVC262199:IWH262199 JEY262199:JGD262199 JOU262199:JPZ262199 JYQ262199:JZV262199 KIM262199:KJR262199 KSI262199:KTN262199 LCE262199:LDJ262199 LMA262199:LNF262199 LVW262199:LXB262199 MFS262199:MGX262199 MPO262199:MQT262199 MZK262199:NAP262199 NJG262199:NKL262199 NTC262199:NUH262199 OCY262199:OED262199 OMU262199:ONZ262199 OWQ262199:OXV262199 PGM262199:PHR262199 PQI262199:PRN262199 QAE262199:QBJ262199 QKA262199:QLF262199 QTW262199:QVB262199 RDS262199:REX262199 RNO262199:ROT262199 RXK262199:RYP262199 SHG262199:SIL262199 SRC262199:SSH262199 TAY262199:TCD262199 TKU262199:TLZ262199 TUQ262199:TVV262199 UEM262199:UFR262199 UOI262199:UPN262199 UYE262199:UZJ262199 VIA262199:VJF262199 VRW262199:VTB262199 WBS262199:WCX262199 WLO262199:WMT262199 WVK262199:WWP262199 C327735:AH327735 IY327735:KD327735 SU327735:TZ327735 ACQ327735:ADV327735 AMM327735:ANR327735 AWI327735:AXN327735 BGE327735:BHJ327735 BQA327735:BRF327735 BZW327735:CBB327735 CJS327735:CKX327735 CTO327735:CUT327735 DDK327735:DEP327735 DNG327735:DOL327735 DXC327735:DYH327735 EGY327735:EID327735 EQU327735:ERZ327735 FAQ327735:FBV327735 FKM327735:FLR327735 FUI327735:FVN327735 GEE327735:GFJ327735 GOA327735:GPF327735 GXW327735:GZB327735 HHS327735:HIX327735 HRO327735:HST327735 IBK327735:ICP327735 ILG327735:IML327735 IVC327735:IWH327735 JEY327735:JGD327735 JOU327735:JPZ327735 JYQ327735:JZV327735 KIM327735:KJR327735 KSI327735:KTN327735 LCE327735:LDJ327735 LMA327735:LNF327735 LVW327735:LXB327735 MFS327735:MGX327735 MPO327735:MQT327735 MZK327735:NAP327735 NJG327735:NKL327735 NTC327735:NUH327735 OCY327735:OED327735 OMU327735:ONZ327735 OWQ327735:OXV327735 PGM327735:PHR327735 PQI327735:PRN327735 QAE327735:QBJ327735 QKA327735:QLF327735 QTW327735:QVB327735 RDS327735:REX327735 RNO327735:ROT327735 RXK327735:RYP327735 SHG327735:SIL327735 SRC327735:SSH327735 TAY327735:TCD327735 TKU327735:TLZ327735 TUQ327735:TVV327735 UEM327735:UFR327735 UOI327735:UPN327735 UYE327735:UZJ327735 VIA327735:VJF327735 VRW327735:VTB327735 WBS327735:WCX327735 WLO327735:WMT327735 WVK327735:WWP327735 C393271:AH393271 IY393271:KD393271 SU393271:TZ393271 ACQ393271:ADV393271 AMM393271:ANR393271 AWI393271:AXN393271 BGE393271:BHJ393271 BQA393271:BRF393271 BZW393271:CBB393271 CJS393271:CKX393271 CTO393271:CUT393271 DDK393271:DEP393271 DNG393271:DOL393271 DXC393271:DYH393271 EGY393271:EID393271 EQU393271:ERZ393271 FAQ393271:FBV393271 FKM393271:FLR393271 FUI393271:FVN393271 GEE393271:GFJ393271 GOA393271:GPF393271 GXW393271:GZB393271 HHS393271:HIX393271 HRO393271:HST393271 IBK393271:ICP393271 ILG393271:IML393271 IVC393271:IWH393271 JEY393271:JGD393271 JOU393271:JPZ393271 JYQ393271:JZV393271 KIM393271:KJR393271 KSI393271:KTN393271 LCE393271:LDJ393271 LMA393271:LNF393271 LVW393271:LXB393271 MFS393271:MGX393271 MPO393271:MQT393271 MZK393271:NAP393271 NJG393271:NKL393271 NTC393271:NUH393271 OCY393271:OED393271 OMU393271:ONZ393271 OWQ393271:OXV393271 PGM393271:PHR393271 PQI393271:PRN393271 QAE393271:QBJ393271 QKA393271:QLF393271 QTW393271:QVB393271 RDS393271:REX393271 RNO393271:ROT393271 RXK393271:RYP393271 SHG393271:SIL393271 SRC393271:SSH393271 TAY393271:TCD393271 TKU393271:TLZ393271 TUQ393271:TVV393271 UEM393271:UFR393271 UOI393271:UPN393271 UYE393271:UZJ393271 VIA393271:VJF393271 VRW393271:VTB393271 WBS393271:WCX393271 WLO393271:WMT393271 WVK393271:WWP393271 C458807:AH458807 IY458807:KD458807 SU458807:TZ458807 ACQ458807:ADV458807 AMM458807:ANR458807 AWI458807:AXN458807 BGE458807:BHJ458807 BQA458807:BRF458807 BZW458807:CBB458807 CJS458807:CKX458807 CTO458807:CUT458807 DDK458807:DEP458807 DNG458807:DOL458807 DXC458807:DYH458807 EGY458807:EID458807 EQU458807:ERZ458807 FAQ458807:FBV458807 FKM458807:FLR458807 FUI458807:FVN458807 GEE458807:GFJ458807 GOA458807:GPF458807 GXW458807:GZB458807 HHS458807:HIX458807 HRO458807:HST458807 IBK458807:ICP458807 ILG458807:IML458807 IVC458807:IWH458807 JEY458807:JGD458807 JOU458807:JPZ458807 JYQ458807:JZV458807 KIM458807:KJR458807 KSI458807:KTN458807 LCE458807:LDJ458807 LMA458807:LNF458807 LVW458807:LXB458807 MFS458807:MGX458807 MPO458807:MQT458807 MZK458807:NAP458807 NJG458807:NKL458807 NTC458807:NUH458807 OCY458807:OED458807 OMU458807:ONZ458807 OWQ458807:OXV458807 PGM458807:PHR458807 PQI458807:PRN458807 QAE458807:QBJ458807 QKA458807:QLF458807 QTW458807:QVB458807 RDS458807:REX458807 RNO458807:ROT458807 RXK458807:RYP458807 SHG458807:SIL458807 SRC458807:SSH458807 TAY458807:TCD458807 TKU458807:TLZ458807 TUQ458807:TVV458807 UEM458807:UFR458807 UOI458807:UPN458807 UYE458807:UZJ458807 VIA458807:VJF458807 VRW458807:VTB458807 WBS458807:WCX458807 WLO458807:WMT458807 WVK458807:WWP458807 C524343:AH524343 IY524343:KD524343 SU524343:TZ524343 ACQ524343:ADV524343 AMM524343:ANR524343 AWI524343:AXN524343 BGE524343:BHJ524343 BQA524343:BRF524343 BZW524343:CBB524343 CJS524343:CKX524343 CTO524343:CUT524343 DDK524343:DEP524343 DNG524343:DOL524343 DXC524343:DYH524343 EGY524343:EID524343 EQU524343:ERZ524343 FAQ524343:FBV524343 FKM524343:FLR524343 FUI524343:FVN524343 GEE524343:GFJ524343 GOA524343:GPF524343 GXW524343:GZB524343 HHS524343:HIX524343 HRO524343:HST524343 IBK524343:ICP524343 ILG524343:IML524343 IVC524343:IWH524343 JEY524343:JGD524343 JOU524343:JPZ524343 JYQ524343:JZV524343 KIM524343:KJR524343 KSI524343:KTN524343 LCE524343:LDJ524343 LMA524343:LNF524343 LVW524343:LXB524343 MFS524343:MGX524343 MPO524343:MQT524343 MZK524343:NAP524343 NJG524343:NKL524343 NTC524343:NUH524343 OCY524343:OED524343 OMU524343:ONZ524343 OWQ524343:OXV524343 PGM524343:PHR524343 PQI524343:PRN524343 QAE524343:QBJ524343 QKA524343:QLF524343 QTW524343:QVB524343 RDS524343:REX524343 RNO524343:ROT524343 RXK524343:RYP524343 SHG524343:SIL524343 SRC524343:SSH524343 TAY524343:TCD524343 TKU524343:TLZ524343 TUQ524343:TVV524343 UEM524343:UFR524343 UOI524343:UPN524343 UYE524343:UZJ524343 VIA524343:VJF524343 VRW524343:VTB524343 WBS524343:WCX524343 WLO524343:WMT524343 WVK524343:WWP524343 C589879:AH589879 IY589879:KD589879 SU589879:TZ589879 ACQ589879:ADV589879 AMM589879:ANR589879 AWI589879:AXN589879 BGE589879:BHJ589879 BQA589879:BRF589879 BZW589879:CBB589879 CJS589879:CKX589879 CTO589879:CUT589879 DDK589879:DEP589879 DNG589879:DOL589879 DXC589879:DYH589879 EGY589879:EID589879 EQU589879:ERZ589879 FAQ589879:FBV589879 FKM589879:FLR589879 FUI589879:FVN589879 GEE589879:GFJ589879 GOA589879:GPF589879 GXW589879:GZB589879 HHS589879:HIX589879 HRO589879:HST589879 IBK589879:ICP589879 ILG589879:IML589879 IVC589879:IWH589879 JEY589879:JGD589879 JOU589879:JPZ589879 JYQ589879:JZV589879 KIM589879:KJR589879 KSI589879:KTN589879 LCE589879:LDJ589879 LMA589879:LNF589879 LVW589879:LXB589879 MFS589879:MGX589879 MPO589879:MQT589879 MZK589879:NAP589879 NJG589879:NKL589879 NTC589879:NUH589879 OCY589879:OED589879 OMU589879:ONZ589879 OWQ589879:OXV589879 PGM589879:PHR589879 PQI589879:PRN589879 QAE589879:QBJ589879 QKA589879:QLF589879 QTW589879:QVB589879 RDS589879:REX589879 RNO589879:ROT589879 RXK589879:RYP589879 SHG589879:SIL589879 SRC589879:SSH589879 TAY589879:TCD589879 TKU589879:TLZ589879 TUQ589879:TVV589879 UEM589879:UFR589879 UOI589879:UPN589879 UYE589879:UZJ589879 VIA589879:VJF589879 VRW589879:VTB589879 WBS589879:WCX589879 WLO589879:WMT589879 WVK589879:WWP589879 C655415:AH655415 IY655415:KD655415 SU655415:TZ655415 ACQ655415:ADV655415 AMM655415:ANR655415 AWI655415:AXN655415 BGE655415:BHJ655415 BQA655415:BRF655415 BZW655415:CBB655415 CJS655415:CKX655415 CTO655415:CUT655415 DDK655415:DEP655415 DNG655415:DOL655415 DXC655415:DYH655415 EGY655415:EID655415 EQU655415:ERZ655415 FAQ655415:FBV655415 FKM655415:FLR655415 FUI655415:FVN655415 GEE655415:GFJ655415 GOA655415:GPF655415 GXW655415:GZB655415 HHS655415:HIX655415 HRO655415:HST655415 IBK655415:ICP655415 ILG655415:IML655415 IVC655415:IWH655415 JEY655415:JGD655415 JOU655415:JPZ655415 JYQ655415:JZV655415 KIM655415:KJR655415 KSI655415:KTN655415 LCE655415:LDJ655415 LMA655415:LNF655415 LVW655415:LXB655415 MFS655415:MGX655415 MPO655415:MQT655415 MZK655415:NAP655415 NJG655415:NKL655415 NTC655415:NUH655415 OCY655415:OED655415 OMU655415:ONZ655415 OWQ655415:OXV655415 PGM655415:PHR655415 PQI655415:PRN655415 QAE655415:QBJ655415 QKA655415:QLF655415 QTW655415:QVB655415 RDS655415:REX655415 RNO655415:ROT655415 RXK655415:RYP655415 SHG655415:SIL655415 SRC655415:SSH655415 TAY655415:TCD655415 TKU655415:TLZ655415 TUQ655415:TVV655415 UEM655415:UFR655415 UOI655415:UPN655415 UYE655415:UZJ655415 VIA655415:VJF655415 VRW655415:VTB655415 WBS655415:WCX655415 WLO655415:WMT655415 WVK655415:WWP655415 C720951:AH720951 IY720951:KD720951 SU720951:TZ720951 ACQ720951:ADV720951 AMM720951:ANR720951 AWI720951:AXN720951 BGE720951:BHJ720951 BQA720951:BRF720951 BZW720951:CBB720951 CJS720951:CKX720951 CTO720951:CUT720951 DDK720951:DEP720951 DNG720951:DOL720951 DXC720951:DYH720951 EGY720951:EID720951 EQU720951:ERZ720951 FAQ720951:FBV720951 FKM720951:FLR720951 FUI720951:FVN720951 GEE720951:GFJ720951 GOA720951:GPF720951 GXW720951:GZB720951 HHS720951:HIX720951 HRO720951:HST720951 IBK720951:ICP720951 ILG720951:IML720951 IVC720951:IWH720951 JEY720951:JGD720951 JOU720951:JPZ720951 JYQ720951:JZV720951 KIM720951:KJR720951 KSI720951:KTN720951 LCE720951:LDJ720951 LMA720951:LNF720951 LVW720951:LXB720951 MFS720951:MGX720951 MPO720951:MQT720951 MZK720951:NAP720951 NJG720951:NKL720951 NTC720951:NUH720951 OCY720951:OED720951 OMU720951:ONZ720951 OWQ720951:OXV720951 PGM720951:PHR720951 PQI720951:PRN720951 QAE720951:QBJ720951 QKA720951:QLF720951 QTW720951:QVB720951 RDS720951:REX720951 RNO720951:ROT720951 RXK720951:RYP720951 SHG720951:SIL720951 SRC720951:SSH720951 TAY720951:TCD720951 TKU720951:TLZ720951 TUQ720951:TVV720951 UEM720951:UFR720951 UOI720951:UPN720951 UYE720951:UZJ720951 VIA720951:VJF720951 VRW720951:VTB720951 WBS720951:WCX720951 WLO720951:WMT720951 WVK720951:WWP720951 C786487:AH786487 IY786487:KD786487 SU786487:TZ786487 ACQ786487:ADV786487 AMM786487:ANR786487 AWI786487:AXN786487 BGE786487:BHJ786487 BQA786487:BRF786487 BZW786487:CBB786487 CJS786487:CKX786487 CTO786487:CUT786487 DDK786487:DEP786487 DNG786487:DOL786487 DXC786487:DYH786487 EGY786487:EID786487 EQU786487:ERZ786487 FAQ786487:FBV786487 FKM786487:FLR786487 FUI786487:FVN786487 GEE786487:GFJ786487 GOA786487:GPF786487 GXW786487:GZB786487 HHS786487:HIX786487 HRO786487:HST786487 IBK786487:ICP786487 ILG786487:IML786487 IVC786487:IWH786487 JEY786487:JGD786487 JOU786487:JPZ786487 JYQ786487:JZV786487 KIM786487:KJR786487 KSI786487:KTN786487 LCE786487:LDJ786487 LMA786487:LNF786487 LVW786487:LXB786487 MFS786487:MGX786487 MPO786487:MQT786487 MZK786487:NAP786487 NJG786487:NKL786487 NTC786487:NUH786487 OCY786487:OED786487 OMU786487:ONZ786487 OWQ786487:OXV786487 PGM786487:PHR786487 PQI786487:PRN786487 QAE786487:QBJ786487 QKA786487:QLF786487 QTW786487:QVB786487 RDS786487:REX786487 RNO786487:ROT786487 RXK786487:RYP786487 SHG786487:SIL786487 SRC786487:SSH786487 TAY786487:TCD786487 TKU786487:TLZ786487 TUQ786487:TVV786487 UEM786487:UFR786487 UOI786487:UPN786487 UYE786487:UZJ786487 VIA786487:VJF786487 VRW786487:VTB786487 WBS786487:WCX786487 WLO786487:WMT786487 WVK786487:WWP786487 C852023:AH852023 IY852023:KD852023 SU852023:TZ852023 ACQ852023:ADV852023 AMM852023:ANR852023 AWI852023:AXN852023 BGE852023:BHJ852023 BQA852023:BRF852023 BZW852023:CBB852023 CJS852023:CKX852023 CTO852023:CUT852023 DDK852023:DEP852023 DNG852023:DOL852023 DXC852023:DYH852023 EGY852023:EID852023 EQU852023:ERZ852023 FAQ852023:FBV852023 FKM852023:FLR852023 FUI852023:FVN852023 GEE852023:GFJ852023 GOA852023:GPF852023 GXW852023:GZB852023 HHS852023:HIX852023 HRO852023:HST852023 IBK852023:ICP852023 ILG852023:IML852023 IVC852023:IWH852023 JEY852023:JGD852023 JOU852023:JPZ852023 JYQ852023:JZV852023 KIM852023:KJR852023 KSI852023:KTN852023 LCE852023:LDJ852023 LMA852023:LNF852023 LVW852023:LXB852023 MFS852023:MGX852023 MPO852023:MQT852023 MZK852023:NAP852023 NJG852023:NKL852023 NTC852023:NUH852023 OCY852023:OED852023 OMU852023:ONZ852023 OWQ852023:OXV852023 PGM852023:PHR852023 PQI852023:PRN852023 QAE852023:QBJ852023 QKA852023:QLF852023 QTW852023:QVB852023 RDS852023:REX852023 RNO852023:ROT852023 RXK852023:RYP852023 SHG852023:SIL852023 SRC852023:SSH852023 TAY852023:TCD852023 TKU852023:TLZ852023 TUQ852023:TVV852023 UEM852023:UFR852023 UOI852023:UPN852023 UYE852023:UZJ852023 VIA852023:VJF852023 VRW852023:VTB852023 WBS852023:WCX852023 WLO852023:WMT852023 WVK852023:WWP852023 C917559:AH917559 IY917559:KD917559 SU917559:TZ917559 ACQ917559:ADV917559 AMM917559:ANR917559 AWI917559:AXN917559 BGE917559:BHJ917559 BQA917559:BRF917559 BZW917559:CBB917559 CJS917559:CKX917559 CTO917559:CUT917559 DDK917559:DEP917559 DNG917559:DOL917559 DXC917559:DYH917559 EGY917559:EID917559 EQU917559:ERZ917559 FAQ917559:FBV917559 FKM917559:FLR917559 FUI917559:FVN917559 GEE917559:GFJ917559 GOA917559:GPF917559 GXW917559:GZB917559 HHS917559:HIX917559 HRO917559:HST917559 IBK917559:ICP917559 ILG917559:IML917559 IVC917559:IWH917559 JEY917559:JGD917559 JOU917559:JPZ917559 JYQ917559:JZV917559 KIM917559:KJR917559 KSI917559:KTN917559 LCE917559:LDJ917559 LMA917559:LNF917559 LVW917559:LXB917559 MFS917559:MGX917559 MPO917559:MQT917559 MZK917559:NAP917559 NJG917559:NKL917559 NTC917559:NUH917559 OCY917559:OED917559 OMU917559:ONZ917559 OWQ917559:OXV917559 PGM917559:PHR917559 PQI917559:PRN917559 QAE917559:QBJ917559 QKA917559:QLF917559 QTW917559:QVB917559 RDS917559:REX917559 RNO917559:ROT917559 RXK917559:RYP917559 SHG917559:SIL917559 SRC917559:SSH917559 TAY917559:TCD917559 TKU917559:TLZ917559 TUQ917559:TVV917559 UEM917559:UFR917559 UOI917559:UPN917559 UYE917559:UZJ917559 VIA917559:VJF917559 VRW917559:VTB917559 WBS917559:WCX917559 WLO917559:WMT917559 WVK917559:WWP917559 C983095:AH983095 IY983095:KD983095 SU983095:TZ983095 ACQ983095:ADV983095 AMM983095:ANR983095 AWI983095:AXN983095 BGE983095:BHJ983095 BQA983095:BRF983095 BZW983095:CBB983095 CJS983095:CKX983095 CTO983095:CUT983095 DDK983095:DEP983095 DNG983095:DOL983095 DXC983095:DYH983095 EGY983095:EID983095 EQU983095:ERZ983095 FAQ983095:FBV983095 FKM983095:FLR983095 FUI983095:FVN983095 GEE983095:GFJ983095 GOA983095:GPF983095 GXW983095:GZB983095 HHS983095:HIX983095 HRO983095:HST983095 IBK983095:ICP983095 ILG983095:IML983095 IVC983095:IWH983095 JEY983095:JGD983095 JOU983095:JPZ983095 JYQ983095:JZV983095 KIM983095:KJR983095 KSI983095:KTN983095 LCE983095:LDJ983095 LMA983095:LNF983095 LVW983095:LXB983095 MFS983095:MGX983095 MPO983095:MQT983095 MZK983095:NAP983095 NJG983095:NKL983095 NTC983095:NUH983095 OCY983095:OED983095 OMU983095:ONZ983095 OWQ983095:OXV983095 PGM983095:PHR983095 PQI983095:PRN983095 QAE983095:QBJ983095 QKA983095:QLF983095 QTW983095:QVB983095 RDS983095:REX983095 RNO983095:ROT983095 RXK983095:RYP983095 SHG983095:SIL983095 SRC983095:SSH983095 TAY983095:TCD983095 TKU983095:TLZ983095 TUQ983095:TVV983095 UEM983095:UFR983095 UOI983095:UPN983095 UYE983095:UZJ983095 VIA983095:VJF983095 VRW983095:VTB983095 WBS983095:WCX983095 WLO983095:WMT983095 WVK983095:WWP983095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7">
    <tabColor rgb="FF92D050"/>
    <pageSetUpPr fitToPage="1"/>
  </sheetPr>
  <dimension ref="A1:AQ26"/>
  <sheetViews>
    <sheetView showGridLines="0" view="pageBreakPreview" zoomScaleNormal="100" zoomScaleSheetLayoutView="100" workbookViewId="0">
      <selection activeCell="AL3" sqref="AL3:AQ3"/>
    </sheetView>
  </sheetViews>
  <sheetFormatPr defaultColWidth="2.375" defaultRowHeight="13.5"/>
  <cols>
    <col min="1" max="16384" width="2.375" style="364"/>
  </cols>
  <sheetData>
    <row r="1" spans="1:43">
      <c r="A1" s="429" t="s">
        <v>1554</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row>
    <row r="2" spans="1:43">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row>
    <row r="3" spans="1:43">
      <c r="A3" s="429"/>
      <c r="B3" s="429"/>
      <c r="C3" s="429"/>
      <c r="D3" s="429"/>
      <c r="E3" s="429"/>
      <c r="F3" s="429"/>
      <c r="G3" s="429"/>
      <c r="H3" s="429"/>
      <c r="I3" s="429"/>
      <c r="J3" s="429"/>
      <c r="K3" s="429"/>
      <c r="L3" s="429"/>
      <c r="M3" s="429"/>
      <c r="N3" s="429"/>
      <c r="O3" s="429"/>
      <c r="P3" s="429"/>
      <c r="Q3" s="429"/>
      <c r="R3" s="429"/>
      <c r="S3" s="429"/>
      <c r="T3" s="429"/>
      <c r="U3" s="429"/>
      <c r="V3" s="429"/>
      <c r="W3" s="429"/>
      <c r="X3" s="429"/>
      <c r="Y3" s="429"/>
      <c r="Z3" s="365"/>
      <c r="AA3" s="2933" t="str">
        <f>IF(入力表!D44="","令和 　年 　月 　日",入力表!D44)</f>
        <v>令和 　年 　月 　日</v>
      </c>
      <c r="AB3" s="2933"/>
      <c r="AC3" s="2933"/>
      <c r="AD3" s="2933"/>
      <c r="AE3" s="2933"/>
      <c r="AF3" s="2933"/>
      <c r="AG3" s="2933"/>
      <c r="AH3" s="2933"/>
      <c r="AI3" s="2933"/>
      <c r="AL3" s="1382" t="s">
        <v>385</v>
      </c>
      <c r="AM3" s="1382"/>
      <c r="AN3" s="1382"/>
      <c r="AO3" s="1382"/>
      <c r="AP3" s="1382"/>
      <c r="AQ3" s="1382"/>
    </row>
    <row r="4" spans="1:43">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L4" s="2688" t="s">
        <v>606</v>
      </c>
      <c r="AM4" s="2688"/>
      <c r="AN4" s="2688"/>
      <c r="AO4" s="2688"/>
      <c r="AP4" s="2688"/>
      <c r="AQ4" s="2688"/>
    </row>
    <row r="5" spans="1:43">
      <c r="B5" s="512" t="s">
        <v>771</v>
      </c>
      <c r="N5" s="429"/>
      <c r="O5" s="429"/>
      <c r="P5" s="429"/>
      <c r="Q5" s="429"/>
      <c r="R5" s="429"/>
      <c r="S5" s="429"/>
      <c r="T5" s="429"/>
      <c r="U5" s="429"/>
      <c r="V5" s="429"/>
      <c r="W5" s="429"/>
      <c r="X5" s="429"/>
      <c r="Y5" s="429"/>
      <c r="Z5" s="429"/>
      <c r="AA5" s="429"/>
      <c r="AB5" s="429"/>
      <c r="AC5" s="429"/>
      <c r="AD5" s="429"/>
      <c r="AE5" s="429"/>
      <c r="AF5" s="429"/>
      <c r="AG5" s="429"/>
      <c r="AH5" s="429"/>
      <c r="AI5" s="429"/>
    </row>
    <row r="6" spans="1:43">
      <c r="B6" s="1873" t="s">
        <v>772</v>
      </c>
      <c r="C6" s="1873"/>
      <c r="D6" s="1873"/>
      <c r="E6" s="1873"/>
      <c r="F6" s="1873"/>
      <c r="G6" s="1873"/>
      <c r="H6" s="1873"/>
      <c r="I6" s="1873"/>
      <c r="J6" s="1873"/>
      <c r="K6" s="1873"/>
      <c r="L6" s="1873"/>
      <c r="M6" s="1873"/>
      <c r="N6" s="1873"/>
      <c r="O6" s="429"/>
      <c r="P6" s="429"/>
      <c r="Q6" s="429"/>
      <c r="R6" s="429"/>
      <c r="S6" s="429"/>
      <c r="T6" s="429"/>
      <c r="U6" s="429"/>
      <c r="V6" s="429"/>
      <c r="W6" s="429"/>
      <c r="X6" s="429"/>
      <c r="Y6" s="429"/>
      <c r="Z6" s="429"/>
      <c r="AA6" s="429"/>
      <c r="AB6" s="429"/>
      <c r="AC6" s="429"/>
      <c r="AD6" s="429"/>
      <c r="AE6" s="429"/>
      <c r="AF6" s="429"/>
      <c r="AG6" s="429"/>
      <c r="AH6" s="429"/>
      <c r="AI6" s="429"/>
    </row>
    <row r="7" spans="1:43">
      <c r="A7" s="429"/>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row>
    <row r="8" spans="1:43">
      <c r="A8" s="429"/>
      <c r="B8" s="429"/>
      <c r="C8" s="429"/>
      <c r="D8" s="429"/>
      <c r="E8" s="429"/>
      <c r="F8" s="429"/>
      <c r="G8" s="429"/>
      <c r="H8" s="429"/>
      <c r="I8" s="429"/>
      <c r="J8" s="429"/>
      <c r="K8" s="429"/>
      <c r="L8" s="429"/>
      <c r="M8" s="429"/>
      <c r="N8" s="429"/>
      <c r="O8" s="429"/>
      <c r="P8" s="429"/>
      <c r="Q8" s="429"/>
      <c r="R8" s="429"/>
      <c r="S8" s="429"/>
      <c r="T8" s="429"/>
      <c r="U8" s="429"/>
      <c r="V8" s="429"/>
      <c r="W8" s="429"/>
      <c r="X8" s="429"/>
      <c r="Y8" s="433"/>
      <c r="Z8" s="433"/>
      <c r="AA8" s="433"/>
      <c r="AB8" s="433"/>
      <c r="AC8" s="433"/>
      <c r="AD8" s="433"/>
      <c r="AE8" s="433"/>
      <c r="AF8" s="433"/>
      <c r="AG8" s="433"/>
      <c r="AH8" s="433"/>
      <c r="AI8" s="433"/>
    </row>
    <row r="9" spans="1:43">
      <c r="A9" s="429"/>
      <c r="B9" s="429"/>
      <c r="C9" s="429"/>
      <c r="D9" s="429"/>
      <c r="E9" s="429"/>
      <c r="F9" s="429"/>
      <c r="G9" s="429"/>
      <c r="H9" s="429"/>
      <c r="I9" s="429"/>
      <c r="J9" s="429"/>
      <c r="K9" s="429"/>
      <c r="L9" s="429"/>
      <c r="M9" s="429"/>
      <c r="N9" s="429"/>
      <c r="O9" s="429"/>
      <c r="P9" s="429"/>
      <c r="Q9" s="429"/>
      <c r="R9" s="429"/>
      <c r="S9" s="429"/>
      <c r="T9" s="429"/>
      <c r="U9" s="429"/>
      <c r="V9" s="429"/>
      <c r="W9" s="429"/>
      <c r="X9" s="429"/>
      <c r="Y9" s="433"/>
      <c r="Z9" s="433"/>
      <c r="AA9" s="433"/>
      <c r="AB9" s="433"/>
      <c r="AC9" s="433"/>
      <c r="AD9" s="433"/>
      <c r="AE9" s="433"/>
      <c r="AF9" s="433"/>
      <c r="AG9" s="433"/>
      <c r="AH9" s="433"/>
      <c r="AI9" s="433"/>
    </row>
    <row r="10" spans="1:43" ht="18" customHeight="1">
      <c r="A10" s="429"/>
      <c r="B10" s="429"/>
      <c r="C10" s="429"/>
      <c r="D10" s="429"/>
      <c r="E10" s="429"/>
      <c r="F10" s="429"/>
      <c r="G10" s="429"/>
      <c r="H10" s="429"/>
      <c r="I10" s="429"/>
      <c r="J10" s="429"/>
      <c r="K10" s="429"/>
      <c r="L10" s="429"/>
      <c r="M10" s="429"/>
      <c r="N10" s="429"/>
      <c r="O10" s="429"/>
      <c r="P10" s="429"/>
      <c r="Q10" s="429"/>
      <c r="R10" s="429"/>
      <c r="S10" s="429"/>
      <c r="T10" s="429"/>
      <c r="U10" s="1879" t="str">
        <f>IF(入力表!B11="","",入力表!B11)</f>
        <v/>
      </c>
      <c r="V10" s="1879"/>
      <c r="W10" s="1879"/>
      <c r="X10" s="1879"/>
      <c r="Y10" s="1879"/>
      <c r="Z10" s="1879"/>
      <c r="AA10" s="1879"/>
      <c r="AB10" s="1879"/>
      <c r="AC10" s="1879"/>
      <c r="AD10" s="1879"/>
      <c r="AE10" s="1879"/>
      <c r="AF10" s="1879"/>
      <c r="AG10" s="1879"/>
      <c r="AH10" s="1879"/>
      <c r="AI10" s="1879"/>
    </row>
    <row r="11" spans="1:43" ht="18" customHeight="1">
      <c r="A11" s="429"/>
      <c r="B11" s="429"/>
      <c r="C11" s="429"/>
      <c r="D11" s="429"/>
      <c r="E11" s="429"/>
      <c r="F11" s="429"/>
      <c r="G11" s="429"/>
      <c r="H11" s="429"/>
      <c r="I11" s="429"/>
      <c r="J11" s="429"/>
      <c r="K11" s="429"/>
      <c r="L11" s="429"/>
      <c r="M11" s="429"/>
      <c r="N11" s="429"/>
      <c r="O11" s="429"/>
      <c r="P11" s="429"/>
      <c r="Q11" s="429"/>
      <c r="R11" s="429"/>
      <c r="S11" s="429"/>
      <c r="T11" s="365" t="s">
        <v>1544</v>
      </c>
      <c r="U11" s="1878" t="str">
        <f>IF(入力表!B12="","",入力表!B12)</f>
        <v/>
      </c>
      <c r="V11" s="1878"/>
      <c r="W11" s="1878"/>
      <c r="X11" s="1878"/>
      <c r="Y11" s="1878"/>
      <c r="Z11" s="1878"/>
      <c r="AA11" s="1878"/>
      <c r="AB11" s="1878"/>
      <c r="AC11" s="1878"/>
      <c r="AD11" s="1878"/>
      <c r="AE11" s="1878"/>
      <c r="AF11" s="1878"/>
      <c r="AG11" s="1878"/>
      <c r="AH11" s="1878"/>
      <c r="AI11" s="1878"/>
    </row>
    <row r="12" spans="1:43" ht="18" customHeight="1">
      <c r="A12" s="429"/>
      <c r="B12" s="429"/>
      <c r="C12" s="429"/>
      <c r="D12" s="429"/>
      <c r="E12" s="429"/>
      <c r="F12" s="429"/>
      <c r="G12" s="429"/>
      <c r="H12" s="429"/>
      <c r="I12" s="429"/>
      <c r="J12" s="429"/>
      <c r="K12" s="429"/>
      <c r="L12" s="429"/>
      <c r="M12" s="429"/>
      <c r="N12" s="429"/>
      <c r="O12" s="429"/>
      <c r="P12" s="429"/>
      <c r="Q12" s="429"/>
      <c r="R12" s="429"/>
      <c r="S12" s="429"/>
      <c r="T12" s="429"/>
      <c r="U12" s="1879" t="str">
        <f>IF(入力表!B13="","",入力表!B13)</f>
        <v/>
      </c>
      <c r="V12" s="1879"/>
      <c r="W12" s="1879"/>
      <c r="X12" s="1879"/>
      <c r="Y12" s="1879"/>
      <c r="Z12" s="1879"/>
      <c r="AA12" s="1879"/>
      <c r="AB12" s="1879"/>
      <c r="AC12" s="1879"/>
      <c r="AD12" s="1879"/>
      <c r="AE12" s="1879"/>
      <c r="AF12" s="1879"/>
      <c r="AG12" s="1879"/>
      <c r="AH12" s="1879"/>
      <c r="AI12" s="365" t="s">
        <v>613</v>
      </c>
    </row>
    <row r="13" spans="1:43">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row>
    <row r="14" spans="1:43" ht="27" customHeight="1">
      <c r="A14" s="1547" t="s">
        <v>1555</v>
      </c>
      <c r="B14" s="1547"/>
      <c r="C14" s="1547"/>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row>
    <row r="15" spans="1:43">
      <c r="A15" s="429"/>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row>
    <row r="16" spans="1:43">
      <c r="A16" s="429"/>
      <c r="B16" s="42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row>
    <row r="17" spans="1:35">
      <c r="A17" s="429"/>
      <c r="B17" s="429" t="s">
        <v>1556</v>
      </c>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row>
    <row r="18" spans="1:35">
      <c r="A18" s="429"/>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row>
    <row r="19" spans="1:35" ht="22.5" customHeight="1">
      <c r="A19" s="2961" t="s">
        <v>1557</v>
      </c>
      <c r="B19" s="2962"/>
      <c r="C19" s="2962"/>
      <c r="D19" s="2962"/>
      <c r="E19" s="2962"/>
      <c r="F19" s="2962"/>
      <c r="G19" s="2962"/>
      <c r="H19" s="2963"/>
      <c r="I19" s="2936" t="str">
        <f>IF(入力表!B2="","",入力表!B2)</f>
        <v/>
      </c>
      <c r="J19" s="2937"/>
      <c r="K19" s="2937"/>
      <c r="L19" s="2937"/>
      <c r="M19" s="2937"/>
      <c r="N19" s="2937"/>
      <c r="O19" s="2937"/>
      <c r="P19" s="2937"/>
      <c r="Q19" s="2937"/>
      <c r="R19" s="2937"/>
      <c r="S19" s="2937"/>
      <c r="T19" s="2937"/>
      <c r="U19" s="2937"/>
      <c r="V19" s="2937"/>
      <c r="W19" s="2937"/>
      <c r="X19" s="2937"/>
      <c r="Y19" s="2937"/>
      <c r="Z19" s="2937"/>
      <c r="AA19" s="2937"/>
      <c r="AB19" s="2937"/>
      <c r="AC19" s="2937"/>
      <c r="AD19" s="2937"/>
      <c r="AE19" s="2937"/>
      <c r="AF19" s="2937"/>
      <c r="AG19" s="2937"/>
      <c r="AH19" s="2937"/>
      <c r="AI19" s="2938"/>
    </row>
    <row r="20" spans="1:35" ht="30" customHeight="1">
      <c r="A20" s="2964"/>
      <c r="B20" s="2965"/>
      <c r="C20" s="2965"/>
      <c r="D20" s="2965"/>
      <c r="E20" s="2965"/>
      <c r="F20" s="2965"/>
      <c r="G20" s="2965"/>
      <c r="H20" s="2966"/>
      <c r="I20" s="2939" t="str">
        <f>IF(入力表!B3="","",入力表!B3)</f>
        <v/>
      </c>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1"/>
    </row>
    <row r="21" spans="1:35" ht="45" customHeight="1">
      <c r="A21" s="2942" t="s">
        <v>1558</v>
      </c>
      <c r="B21" s="2943"/>
      <c r="C21" s="2943"/>
      <c r="D21" s="2943"/>
      <c r="E21" s="2943"/>
      <c r="F21" s="2943"/>
      <c r="G21" s="2943"/>
      <c r="H21" s="2944"/>
      <c r="I21" s="2945"/>
      <c r="J21" s="2946"/>
      <c r="K21" s="2946"/>
      <c r="L21" s="2946"/>
      <c r="M21" s="2946"/>
      <c r="N21" s="2946"/>
      <c r="O21" s="2946"/>
      <c r="P21" s="2946"/>
      <c r="Q21" s="2946"/>
      <c r="R21" s="2946"/>
      <c r="S21" s="2946"/>
      <c r="T21" s="2946"/>
      <c r="U21" s="2946"/>
      <c r="V21" s="2946"/>
      <c r="W21" s="2946"/>
      <c r="X21" s="2946"/>
      <c r="Y21" s="2946"/>
      <c r="Z21" s="2946"/>
      <c r="AA21" s="2946"/>
      <c r="AB21" s="2946"/>
      <c r="AC21" s="2946"/>
      <c r="AD21" s="2946"/>
      <c r="AE21" s="2946"/>
      <c r="AF21" s="2946"/>
      <c r="AG21" s="2946"/>
      <c r="AH21" s="2946"/>
      <c r="AI21" s="2947"/>
    </row>
    <row r="22" spans="1:35" ht="45" customHeight="1">
      <c r="A22" s="2942" t="s">
        <v>1559</v>
      </c>
      <c r="B22" s="2943"/>
      <c r="C22" s="2943"/>
      <c r="D22" s="2943"/>
      <c r="E22" s="2943"/>
      <c r="F22" s="2943"/>
      <c r="G22" s="2943"/>
      <c r="H22" s="2944"/>
      <c r="I22" s="936"/>
      <c r="J22" s="2948" t="s">
        <v>686</v>
      </c>
      <c r="K22" s="2948"/>
      <c r="L22" s="2949" t="str">
        <f>IF(入力表!B6="","令和　　年　　月　　日",入力表!B6)</f>
        <v>令和　　年　　月　　日</v>
      </c>
      <c r="M22" s="2949"/>
      <c r="N22" s="2949"/>
      <c r="O22" s="2949"/>
      <c r="P22" s="2949"/>
      <c r="Q22" s="2949"/>
      <c r="R22" s="2949"/>
      <c r="S22" s="2949"/>
      <c r="T22" s="937"/>
      <c r="U22" s="916"/>
      <c r="V22" s="2948" t="s">
        <v>687</v>
      </c>
      <c r="W22" s="2948"/>
      <c r="X22" s="2949" t="str">
        <f>IF(入力表!E6="","令和　　年　　月　　日",入力表!E6)</f>
        <v>令和　　年　　月　　日</v>
      </c>
      <c r="Y22" s="2949"/>
      <c r="Z22" s="2949"/>
      <c r="AA22" s="2949"/>
      <c r="AB22" s="2949"/>
      <c r="AC22" s="2949"/>
      <c r="AD22" s="2949"/>
      <c r="AE22" s="2949"/>
      <c r="AF22" s="937"/>
      <c r="AG22" s="917"/>
      <c r="AH22" s="917"/>
      <c r="AI22" s="918"/>
    </row>
    <row r="23" spans="1:35" ht="45" customHeight="1">
      <c r="A23" s="2942" t="s">
        <v>1560</v>
      </c>
      <c r="B23" s="2943"/>
      <c r="C23" s="2943"/>
      <c r="D23" s="2943"/>
      <c r="E23" s="2943"/>
      <c r="F23" s="2943"/>
      <c r="G23" s="2943"/>
      <c r="H23" s="2944"/>
      <c r="I23" s="936"/>
      <c r="J23" s="2948" t="s">
        <v>686</v>
      </c>
      <c r="K23" s="2948"/>
      <c r="L23" s="2949"/>
      <c r="M23" s="2949"/>
      <c r="N23" s="2949"/>
      <c r="O23" s="2949"/>
      <c r="P23" s="2949"/>
      <c r="Q23" s="2949"/>
      <c r="R23" s="2949"/>
      <c r="S23" s="2949"/>
      <c r="T23" s="937"/>
      <c r="U23" s="937"/>
      <c r="V23" s="2948" t="s">
        <v>687</v>
      </c>
      <c r="W23" s="2948"/>
      <c r="X23" s="2949"/>
      <c r="Y23" s="2949"/>
      <c r="Z23" s="2949"/>
      <c r="AA23" s="2949"/>
      <c r="AB23" s="2949"/>
      <c r="AC23" s="2949"/>
      <c r="AD23" s="2949"/>
      <c r="AE23" s="2949"/>
      <c r="AF23" s="937"/>
      <c r="AG23" s="917"/>
      <c r="AH23" s="917"/>
      <c r="AI23" s="918"/>
    </row>
    <row r="24" spans="1:35" ht="45" customHeight="1">
      <c r="A24" s="2942" t="s">
        <v>1561</v>
      </c>
      <c r="B24" s="2943"/>
      <c r="C24" s="2943"/>
      <c r="D24" s="2943"/>
      <c r="E24" s="2943"/>
      <c r="F24" s="2943"/>
      <c r="G24" s="2943"/>
      <c r="H24" s="2944"/>
      <c r="I24" s="2955" t="str">
        <f>IF(入力表!B7="","",入力表!B7)</f>
        <v/>
      </c>
      <c r="J24" s="2956"/>
      <c r="K24" s="2956"/>
      <c r="L24" s="2956"/>
      <c r="M24" s="2956"/>
      <c r="N24" s="2956"/>
      <c r="O24" s="2956"/>
      <c r="P24" s="2956"/>
      <c r="Q24" s="2956"/>
      <c r="R24" s="2956"/>
      <c r="S24" s="2956"/>
      <c r="T24" s="2956"/>
      <c r="U24" s="2956"/>
      <c r="V24" s="2956"/>
      <c r="W24" s="2956"/>
      <c r="X24" s="2956"/>
      <c r="Y24" s="2956"/>
      <c r="Z24" s="2956"/>
      <c r="AA24" s="2956"/>
      <c r="AB24" s="2956"/>
      <c r="AC24" s="2956"/>
      <c r="AD24" s="2956"/>
      <c r="AE24" s="2956"/>
      <c r="AF24" s="2956"/>
      <c r="AG24" s="2956"/>
      <c r="AH24" s="2956"/>
      <c r="AI24" s="2957"/>
    </row>
    <row r="25" spans="1:35" ht="45" customHeight="1">
      <c r="A25" s="2950" t="s">
        <v>1562</v>
      </c>
      <c r="B25" s="2951"/>
      <c r="C25" s="2951"/>
      <c r="D25" s="2951"/>
      <c r="E25" s="2951"/>
      <c r="F25" s="2951"/>
      <c r="G25" s="2951"/>
      <c r="H25" s="2952"/>
      <c r="I25" s="2958"/>
      <c r="J25" s="2959"/>
      <c r="K25" s="2959"/>
      <c r="L25" s="2959"/>
      <c r="M25" s="2959"/>
      <c r="N25" s="2959"/>
      <c r="O25" s="2959"/>
      <c r="P25" s="2959"/>
      <c r="Q25" s="2959"/>
      <c r="R25" s="2959"/>
      <c r="S25" s="2959"/>
      <c r="T25" s="2959"/>
      <c r="U25" s="2959"/>
      <c r="V25" s="2959"/>
      <c r="W25" s="2959"/>
      <c r="X25" s="2959"/>
      <c r="Y25" s="2959"/>
      <c r="Z25" s="2959"/>
      <c r="AA25" s="2959"/>
      <c r="AB25" s="2959"/>
      <c r="AC25" s="2959"/>
      <c r="AD25" s="2959"/>
      <c r="AE25" s="2959"/>
      <c r="AF25" s="2959"/>
      <c r="AG25" s="2959"/>
      <c r="AH25" s="2959"/>
      <c r="AI25" s="2960"/>
    </row>
    <row r="26" spans="1:35" ht="45" customHeight="1">
      <c r="A26" s="2950" t="s">
        <v>1563</v>
      </c>
      <c r="B26" s="2951"/>
      <c r="C26" s="2951"/>
      <c r="D26" s="2951"/>
      <c r="E26" s="2951"/>
      <c r="F26" s="2951"/>
      <c r="G26" s="2951"/>
      <c r="H26" s="2952"/>
      <c r="I26" s="2953"/>
      <c r="J26" s="2949"/>
      <c r="K26" s="2949"/>
      <c r="L26" s="2949"/>
      <c r="M26" s="2949"/>
      <c r="N26" s="2949"/>
      <c r="O26" s="2949"/>
      <c r="P26" s="2949"/>
      <c r="Q26" s="2949"/>
      <c r="R26" s="2949"/>
      <c r="S26" s="2949"/>
      <c r="T26" s="2949"/>
      <c r="U26" s="2949"/>
      <c r="V26" s="2949"/>
      <c r="W26" s="2949"/>
      <c r="X26" s="2949"/>
      <c r="Y26" s="2949"/>
      <c r="Z26" s="2949"/>
      <c r="AA26" s="2949"/>
      <c r="AB26" s="2949"/>
      <c r="AC26" s="2949"/>
      <c r="AD26" s="2949"/>
      <c r="AE26" s="2949"/>
      <c r="AF26" s="2949"/>
      <c r="AG26" s="2949"/>
      <c r="AH26" s="2949"/>
      <c r="AI26" s="2954"/>
    </row>
  </sheetData>
  <mergeCells count="29">
    <mergeCell ref="U12:AH12"/>
    <mergeCell ref="AL3:AQ3"/>
    <mergeCell ref="AL4:AQ4"/>
    <mergeCell ref="I24:AI24"/>
    <mergeCell ref="I25:AI25"/>
    <mergeCell ref="J23:K23"/>
    <mergeCell ref="L23:S23"/>
    <mergeCell ref="V23:W23"/>
    <mergeCell ref="X23:AE23"/>
    <mergeCell ref="A14:AI14"/>
    <mergeCell ref="AA3:AI3"/>
    <mergeCell ref="U10:AI10"/>
    <mergeCell ref="U11:AI11"/>
    <mergeCell ref="A23:H23"/>
    <mergeCell ref="B6:N6"/>
    <mergeCell ref="A19:H20"/>
    <mergeCell ref="A26:H26"/>
    <mergeCell ref="I26:AI26"/>
    <mergeCell ref="A25:H25"/>
    <mergeCell ref="A24:H24"/>
    <mergeCell ref="A22:H22"/>
    <mergeCell ref="I19:AI19"/>
    <mergeCell ref="I20:AI20"/>
    <mergeCell ref="A21:H21"/>
    <mergeCell ref="I21:AI21"/>
    <mergeCell ref="J22:K22"/>
    <mergeCell ref="L22:S22"/>
    <mergeCell ref="V22:W22"/>
    <mergeCell ref="X22:AE22"/>
  </mergeCells>
  <phoneticPr fontId="9"/>
  <conditionalFormatting sqref="I21:AI21 L23 I26:AI26 X23">
    <cfRule type="cellIs" dxfId="63" priority="2" operator="equal">
      <formula>""</formula>
    </cfRule>
  </conditionalFormatting>
  <conditionalFormatting sqref="I25:AI25">
    <cfRule type="cellIs" dxfId="62" priority="1" operator="equal">
      <formula>""</formula>
    </cfRule>
  </conditionalFormatting>
  <dataValidations count="2">
    <dataValidation allowBlank="1" showInputMessage="1" showErrorMessage="1" prompt="西暦下2桁／月／日で入力_x000a_「例：24/4/1」" sqref="I26:AI26 L23 X23" xr:uid="{D8695963-7B7C-4180-B36F-70F6B62E94D3}"/>
    <dataValidation allowBlank="1" showInputMessage="1" showErrorMessage="1" prompt="数字のみ入力" sqref="I25:AI25" xr:uid="{38358C54-8296-49D9-B079-232B7809B3D8}"/>
  </dataValidations>
  <hyperlinks>
    <hyperlink ref="AL3" location="工事関係書類一覧表!F59" display="一覧表へ戻る" xr:uid="{74BF262D-C237-4EC4-ACAF-0B0FC66A65F3}"/>
    <hyperlink ref="AL4" location="入力表!C26" display="入力表へ戻る" xr:uid="{26330A7D-3771-4F58-A942-9851444EC57E}"/>
    <hyperlink ref="AL3:AQ3" location="工事関係書類一覧表!F63" display="一覧表へ戻る" xr:uid="{F67FA35B-2732-469C-86BF-B33E7EC5A02F}"/>
    <hyperlink ref="AL4:AQ4" location="入力表!D44" display="入力表へ戻る" xr:uid="{238D477B-8FF8-4D21-9751-5EF5B3C9536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2F92-CE75-4EE4-A8BA-08EFBEFB5F99}">
  <sheetPr codeName="kumamotoken5_3">
    <tabColor rgb="FF92D050"/>
    <pageSetUpPr fitToPage="1"/>
  </sheetPr>
  <dimension ref="A1:BD57"/>
  <sheetViews>
    <sheetView showGridLines="0" view="pageBreakPreview" zoomScaleNormal="100" zoomScaleSheetLayoutView="100" workbookViewId="0">
      <selection activeCell="AL5" sqref="AL5:AQ5"/>
    </sheetView>
  </sheetViews>
  <sheetFormatPr defaultColWidth="2.375" defaultRowHeight="13.5"/>
  <cols>
    <col min="1" max="48" width="2.375" style="429"/>
    <col min="49" max="56" width="0" style="429" hidden="1" customWidth="1"/>
    <col min="57" max="16384" width="2.375" style="429"/>
  </cols>
  <sheetData>
    <row r="1" spans="1:56">
      <c r="A1" s="429" t="s">
        <v>937</v>
      </c>
    </row>
    <row r="3" spans="1:56" ht="14.25" customHeight="1">
      <c r="W3" s="1870" t="str">
        <f>IF(入力表!D45="","令和　　年　　月　　日",入力表!D45)</f>
        <v>令和　　年　　月　　日</v>
      </c>
      <c r="X3" s="1870"/>
      <c r="Y3" s="1870"/>
      <c r="Z3" s="1870"/>
      <c r="AA3" s="1870"/>
      <c r="AB3" s="1870"/>
      <c r="AC3" s="1870"/>
      <c r="AD3" s="1870"/>
      <c r="AE3" s="1870"/>
      <c r="AF3" s="1870"/>
      <c r="AG3" s="1870"/>
      <c r="AH3" s="1870"/>
      <c r="AI3" s="1870"/>
    </row>
    <row r="5" spans="1:56">
      <c r="AL5" s="1382" t="s">
        <v>385</v>
      </c>
      <c r="AM5" s="1382"/>
      <c r="AN5" s="1382"/>
      <c r="AO5" s="1382"/>
      <c r="AP5" s="1382"/>
      <c r="AQ5" s="1382"/>
    </row>
    <row r="6" spans="1:56" s="440" customFormat="1" ht="30" customHeight="1">
      <c r="I6" s="440" t="s">
        <v>938</v>
      </c>
      <c r="N6" s="441" t="s">
        <v>939</v>
      </c>
      <c r="O6" s="1874" t="s">
        <v>1564</v>
      </c>
      <c r="P6" s="1874"/>
      <c r="Q6" s="1874"/>
      <c r="R6" s="1874"/>
      <c r="S6" s="1874"/>
      <c r="T6" s="1874"/>
      <c r="U6" s="1874"/>
      <c r="V6" s="1874"/>
      <c r="W6" s="1874"/>
      <c r="X6" s="1874"/>
      <c r="Y6" s="440" t="s">
        <v>941</v>
      </c>
      <c r="Z6" s="1032"/>
      <c r="AA6" s="1032"/>
      <c r="AB6" s="1032"/>
      <c r="AC6" s="1032"/>
      <c r="AD6" s="1032"/>
      <c r="AE6" s="1032"/>
      <c r="AF6" s="1032"/>
      <c r="AG6" s="1032"/>
      <c r="AH6" s="1032"/>
      <c r="AI6" s="1032"/>
      <c r="AL6" s="1382" t="s">
        <v>606</v>
      </c>
      <c r="AM6" s="1382"/>
      <c r="AN6" s="1382"/>
      <c r="AO6" s="1382"/>
      <c r="AP6" s="1382"/>
      <c r="AQ6" s="1382"/>
    </row>
    <row r="7" spans="1:56" ht="13.5" customHeight="1">
      <c r="AB7" s="440"/>
      <c r="AC7" s="440"/>
      <c r="AD7" s="1032"/>
      <c r="AE7" s="1032"/>
      <c r="AF7" s="440"/>
      <c r="AG7" s="440"/>
    </row>
    <row r="8" spans="1:56" ht="13.5" customHeight="1">
      <c r="AB8" s="440"/>
      <c r="AC8" s="440"/>
      <c r="AD8" s="1032"/>
      <c r="AE8" s="1032"/>
      <c r="AF8" s="440"/>
      <c r="AG8" s="440"/>
    </row>
    <row r="9" spans="1:56">
      <c r="B9" s="424" t="s">
        <v>771</v>
      </c>
    </row>
    <row r="10" spans="1:56">
      <c r="C10" s="1873" t="s">
        <v>772</v>
      </c>
      <c r="D10" s="1873"/>
      <c r="E10" s="1873"/>
      <c r="F10" s="1873"/>
      <c r="G10" s="1873"/>
      <c r="H10" s="1873"/>
      <c r="I10" s="1873"/>
      <c r="J10" s="1873"/>
      <c r="K10" s="1873"/>
      <c r="L10" s="1873"/>
      <c r="M10" s="1873"/>
      <c r="N10" s="1873"/>
      <c r="O10" s="1873"/>
      <c r="AW10" s="429" t="s">
        <v>942</v>
      </c>
      <c r="BD10" s="429" t="s">
        <v>943</v>
      </c>
    </row>
    <row r="11" spans="1:56">
      <c r="AW11" s="429" t="s">
        <v>944</v>
      </c>
      <c r="BD11" s="429" t="s">
        <v>945</v>
      </c>
    </row>
    <row r="12" spans="1:56">
      <c r="U12" s="365" t="s">
        <v>946</v>
      </c>
      <c r="V12" s="1878" t="str">
        <f>IF(入力表!B11="","",入力表!B11)</f>
        <v/>
      </c>
      <c r="W12" s="1878"/>
      <c r="X12" s="1878"/>
      <c r="Y12" s="1878"/>
      <c r="Z12" s="1878"/>
      <c r="AA12" s="1878"/>
      <c r="AB12" s="1878"/>
      <c r="AC12" s="1878"/>
      <c r="AD12" s="1878"/>
      <c r="AE12" s="1878"/>
      <c r="AF12" s="1878"/>
      <c r="AG12" s="1878"/>
      <c r="AH12" s="1878"/>
      <c r="AI12" s="1878"/>
      <c r="AW12" s="429" t="s">
        <v>947</v>
      </c>
      <c r="BD12" s="429" t="str">
        <f>IF(AD7="","ただし、次の工事の第　回部分払として","ただし、次の工事の第"&amp;AD7&amp;"回部分払として")</f>
        <v>ただし、次の工事の第　回部分払として</v>
      </c>
    </row>
    <row r="13" spans="1:56">
      <c r="Y13" s="1877"/>
      <c r="Z13" s="1877"/>
      <c r="AA13" s="1877"/>
      <c r="AB13" s="1877"/>
      <c r="AC13" s="1877"/>
      <c r="AD13" s="1877"/>
      <c r="AE13" s="1877"/>
      <c r="AF13" s="1877"/>
      <c r="AG13" s="1877"/>
      <c r="AH13" s="1877"/>
      <c r="AI13" s="433"/>
      <c r="AW13" s="429" t="s">
        <v>948</v>
      </c>
      <c r="BD13" s="429" t="s">
        <v>949</v>
      </c>
    </row>
    <row r="14" spans="1:56">
      <c r="V14" s="1879" t="str">
        <f>IF(入力表!B12="","",入力表!B12)</f>
        <v/>
      </c>
      <c r="W14" s="1879"/>
      <c r="X14" s="1879"/>
      <c r="Y14" s="1879"/>
      <c r="Z14" s="1879"/>
      <c r="AA14" s="1879"/>
      <c r="AB14" s="1879"/>
      <c r="AC14" s="1879"/>
      <c r="AD14" s="1879"/>
      <c r="AE14" s="1879"/>
      <c r="AF14" s="1879"/>
      <c r="AG14" s="1879"/>
      <c r="AH14" s="1879"/>
      <c r="AI14" s="1879"/>
      <c r="AW14" s="429" t="s">
        <v>950</v>
      </c>
      <c r="BD14" s="429" t="s">
        <v>951</v>
      </c>
    </row>
    <row r="15" spans="1:56">
      <c r="U15" s="365" t="s">
        <v>952</v>
      </c>
      <c r="V15" s="1878" t="str">
        <f>IF(入力表!B13="","",入力表!B13)</f>
        <v/>
      </c>
      <c r="W15" s="1878"/>
      <c r="X15" s="1878"/>
      <c r="Y15" s="1878"/>
      <c r="Z15" s="1878"/>
      <c r="AA15" s="1878"/>
      <c r="AB15" s="1878"/>
      <c r="AC15" s="1878"/>
      <c r="AD15" s="1878"/>
      <c r="AE15" s="1878"/>
      <c r="AF15" s="1878"/>
      <c r="AG15" s="1878"/>
      <c r="AH15" s="432" t="s">
        <v>613</v>
      </c>
      <c r="AI15" s="432"/>
    </row>
    <row r="17" spans="2:33">
      <c r="B17" s="429" t="s">
        <v>953</v>
      </c>
    </row>
    <row r="18" spans="2:33">
      <c r="L18" s="1871" t="str">
        <f>AA55</f>
        <v/>
      </c>
      <c r="M18" s="1871"/>
      <c r="N18" s="1871"/>
      <c r="O18" s="1871"/>
      <c r="P18" s="1871"/>
      <c r="Q18" s="1871"/>
      <c r="R18" s="1871"/>
      <c r="S18" s="1871"/>
      <c r="T18" s="1871"/>
      <c r="U18" s="1871"/>
      <c r="V18" s="1871"/>
      <c r="W18" s="1871"/>
      <c r="X18" s="1871"/>
      <c r="Y18" s="1871"/>
      <c r="Z18" s="1871"/>
    </row>
    <row r="19" spans="2:33">
      <c r="D19" s="439" t="s">
        <v>954</v>
      </c>
      <c r="E19" s="439"/>
      <c r="F19" s="439"/>
      <c r="G19" s="439"/>
      <c r="H19" s="439"/>
      <c r="I19" s="675"/>
      <c r="J19" s="675"/>
      <c r="K19" s="675"/>
      <c r="L19" s="1872"/>
      <c r="M19" s="1872"/>
      <c r="N19" s="1872"/>
      <c r="O19" s="1872"/>
      <c r="P19" s="1872"/>
      <c r="Q19" s="1872"/>
      <c r="R19" s="1872"/>
      <c r="S19" s="1872"/>
      <c r="T19" s="1872"/>
      <c r="U19" s="1872"/>
      <c r="V19" s="1872"/>
      <c r="W19" s="1872"/>
      <c r="X19" s="1872"/>
      <c r="Y19" s="1872"/>
      <c r="Z19" s="1872"/>
      <c r="AA19" s="675"/>
      <c r="AB19" s="675"/>
      <c r="AC19" s="675"/>
      <c r="AD19" s="675"/>
      <c r="AE19" s="675"/>
      <c r="AF19" s="675"/>
    </row>
    <row r="20" spans="2:33">
      <c r="D20" s="438"/>
      <c r="U20" s="437"/>
      <c r="V20" s="1875"/>
      <c r="W20" s="1875"/>
      <c r="X20" s="1875"/>
      <c r="Y20" s="1875"/>
      <c r="Z20" s="1875"/>
      <c r="AA20" s="1875"/>
      <c r="AB20" s="1875"/>
      <c r="AC20" s="1875"/>
      <c r="AD20" s="1875"/>
      <c r="AE20" s="1875"/>
      <c r="AF20" s="1875"/>
    </row>
    <row r="22" spans="2:33">
      <c r="B22" s="1879" t="str">
        <f>VLOOKUP(O6,AW10:BD14,8,FALSE)</f>
        <v>ただし、次の工事の指定部分に係る代金として</v>
      </c>
      <c r="C22" s="1879"/>
      <c r="D22" s="1879"/>
      <c r="E22" s="1879"/>
      <c r="F22" s="1879"/>
      <c r="G22" s="1879"/>
      <c r="H22" s="1879"/>
      <c r="I22" s="1879"/>
      <c r="J22" s="1879"/>
      <c r="K22" s="1879"/>
      <c r="L22" s="1879"/>
      <c r="M22" s="1879"/>
      <c r="N22" s="1879"/>
      <c r="O22" s="1879"/>
      <c r="P22" s="1879"/>
      <c r="Q22" s="1879"/>
      <c r="R22" s="1879"/>
      <c r="S22" s="1879"/>
      <c r="T22" s="1879"/>
      <c r="U22" s="1879"/>
      <c r="V22" s="1879"/>
      <c r="W22" s="1879"/>
      <c r="X22" s="1879"/>
      <c r="Y22" s="1879"/>
      <c r="Z22" s="1879"/>
    </row>
    <row r="23" spans="2:33">
      <c r="J23" s="436"/>
      <c r="K23" s="436"/>
      <c r="L23" s="436"/>
      <c r="M23" s="436"/>
      <c r="N23" s="436"/>
      <c r="O23" s="436"/>
      <c r="P23" s="436"/>
      <c r="Q23" s="436"/>
      <c r="R23" s="436"/>
      <c r="S23" s="436"/>
      <c r="T23" s="436"/>
      <c r="U23" s="436"/>
    </row>
    <row r="24" spans="2:33" ht="13.5" customHeight="1">
      <c r="B24" s="429" t="s">
        <v>955</v>
      </c>
      <c r="C24" s="433"/>
      <c r="D24" s="433"/>
      <c r="E24" s="433"/>
      <c r="K24" s="429" t="str">
        <f>IF(入力表!B2="","",入力表!B2)</f>
        <v/>
      </c>
    </row>
    <row r="25" spans="2:33">
      <c r="B25" s="435"/>
      <c r="C25" s="434"/>
      <c r="D25" s="434"/>
      <c r="E25" s="434"/>
      <c r="K25" s="363"/>
    </row>
    <row r="26" spans="2:33" ht="13.5" customHeight="1">
      <c r="B26" s="429" t="s">
        <v>721</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956</v>
      </c>
      <c r="K28" s="1876" t="str">
        <f>IF(入力表!B5="","令和　　年　　月　　日",入力表!B5)</f>
        <v>令和　　年　　月　　日</v>
      </c>
      <c r="L28" s="1876"/>
      <c r="M28" s="1876"/>
      <c r="N28" s="1876"/>
      <c r="O28" s="1876"/>
      <c r="P28" s="1876"/>
      <c r="Q28" s="1876"/>
      <c r="R28" s="1876"/>
      <c r="S28" s="1876"/>
    </row>
    <row r="30" spans="2:33" ht="13.5" customHeight="1">
      <c r="B30" s="429" t="s">
        <v>778</v>
      </c>
      <c r="G30" s="676"/>
      <c r="H30" s="676"/>
      <c r="I30" s="676"/>
      <c r="J30" s="676"/>
      <c r="K30" s="1885" t="str">
        <f>IF(入力表!B7="","",入力表!B7)</f>
        <v/>
      </c>
      <c r="L30" s="1885"/>
      <c r="M30" s="1885"/>
      <c r="N30" s="1885"/>
      <c r="O30" s="1885"/>
      <c r="P30" s="1885"/>
      <c r="Q30" s="1885"/>
      <c r="R30" s="1885"/>
      <c r="S30" s="1885"/>
      <c r="T30" s="676"/>
      <c r="U30" s="676"/>
      <c r="V30" s="676"/>
      <c r="W30" s="676"/>
      <c r="X30" s="676"/>
      <c r="Y30" s="676"/>
      <c r="Z30" s="676"/>
      <c r="AA30" s="676"/>
      <c r="AB30" s="676"/>
      <c r="AC30" s="676"/>
      <c r="AD30" s="676"/>
      <c r="AE30" s="676"/>
      <c r="AF30" s="676"/>
    </row>
    <row r="31" spans="2:33" ht="13.5" customHeight="1"/>
    <row r="32" spans="2:33">
      <c r="B32" s="429" t="s">
        <v>957</v>
      </c>
      <c r="J32" s="436"/>
      <c r="K32" s="1878"/>
      <c r="L32" s="1878"/>
      <c r="M32" s="1878"/>
      <c r="N32" s="1878"/>
      <c r="O32" s="1878"/>
      <c r="P32" s="1878"/>
      <c r="Q32" s="1878"/>
      <c r="R32" s="1878"/>
      <c r="S32" s="1878"/>
      <c r="U32" s="431"/>
      <c r="V32" s="431"/>
      <c r="Y32" s="1884"/>
      <c r="Z32" s="1884"/>
      <c r="AA32" s="1884"/>
      <c r="AB32" s="1884"/>
      <c r="AC32" s="1884"/>
      <c r="AD32" s="1884"/>
      <c r="AE32" s="1884"/>
      <c r="AF32" s="1884"/>
      <c r="AG32" s="1884"/>
    </row>
    <row r="34" spans="1:49">
      <c r="B34" s="429" t="s">
        <v>958</v>
      </c>
      <c r="K34" s="1879"/>
      <c r="L34" s="1879"/>
      <c r="M34" s="1879"/>
      <c r="N34" s="1879"/>
      <c r="AW34" s="429" t="s">
        <v>959</v>
      </c>
    </row>
    <row r="35" spans="1:49">
      <c r="AW35" s="429" t="s">
        <v>960</v>
      </c>
    </row>
    <row r="36" spans="1:49">
      <c r="B36" s="429" t="s">
        <v>961</v>
      </c>
      <c r="F36" s="677"/>
      <c r="G36" s="677"/>
      <c r="H36" s="677"/>
      <c r="I36" s="677"/>
      <c r="J36" s="677"/>
      <c r="K36" s="1880"/>
      <c r="L36" s="1880"/>
      <c r="M36" s="1880"/>
      <c r="N36" s="1880"/>
      <c r="O36" s="1880"/>
      <c r="P36" s="1880"/>
      <c r="Q36" s="1880"/>
      <c r="R36" s="1880"/>
      <c r="S36" s="677"/>
      <c r="T36" s="677"/>
      <c r="U36" s="677"/>
      <c r="V36" s="677"/>
      <c r="W36" s="677"/>
      <c r="X36" s="677"/>
      <c r="Y36" s="677"/>
      <c r="Z36" s="677"/>
      <c r="AA36" s="677"/>
      <c r="AB36" s="677"/>
      <c r="AC36" s="677"/>
      <c r="AD36" s="677"/>
      <c r="AE36" s="677"/>
      <c r="AF36" s="677"/>
      <c r="AG36" s="677"/>
    </row>
    <row r="38" spans="1:49" ht="26.25" customHeight="1">
      <c r="B38" s="429" t="s">
        <v>962</v>
      </c>
      <c r="F38" s="436"/>
      <c r="G38" s="436"/>
      <c r="H38" s="436"/>
      <c r="I38" s="436"/>
      <c r="J38" s="436"/>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row>
    <row r="40" spans="1:49">
      <c r="B40" s="429" t="s">
        <v>963</v>
      </c>
      <c r="F40" s="436"/>
      <c r="G40" s="436"/>
      <c r="H40" s="436"/>
      <c r="I40" s="436"/>
      <c r="J40" s="436"/>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row>
    <row r="42" spans="1:49">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729</v>
      </c>
      <c r="F45" s="1882" t="s">
        <v>964</v>
      </c>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row>
    <row r="46" spans="1:49" ht="15" customHeight="1">
      <c r="E46" s="365"/>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row>
    <row r="47" spans="1:49" ht="17.25" customHeight="1">
      <c r="E47" s="842" t="s">
        <v>731</v>
      </c>
      <c r="F47" s="1882" t="s">
        <v>965</v>
      </c>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3:33" ht="15" customHeight="1">
      <c r="C49" s="1882" t="s">
        <v>1565</v>
      </c>
      <c r="D49" s="1882"/>
      <c r="E49" s="1882"/>
      <c r="F49" s="1882"/>
      <c r="G49" s="1882"/>
      <c r="H49" s="1882"/>
      <c r="I49" s="1882"/>
      <c r="J49" s="1882"/>
      <c r="K49" s="1882"/>
      <c r="L49" s="1882"/>
      <c r="M49" s="1882"/>
      <c r="N49" s="1882"/>
      <c r="O49" s="1882"/>
      <c r="P49" s="1882"/>
      <c r="Q49" s="1882"/>
      <c r="R49" s="1882"/>
      <c r="S49" s="1882"/>
      <c r="T49" s="1882"/>
      <c r="U49" s="1882"/>
      <c r="V49" s="1882"/>
      <c r="W49" s="1882"/>
      <c r="X49" s="1882"/>
      <c r="Y49" s="1882"/>
      <c r="Z49" s="1882"/>
      <c r="AA49" s="1882"/>
      <c r="AB49" s="1882"/>
      <c r="AC49" s="1882"/>
      <c r="AD49" s="1882"/>
      <c r="AE49" s="1882"/>
      <c r="AF49" s="1882"/>
    </row>
    <row r="50" spans="3:33" ht="15" customHeight="1">
      <c r="C50" s="429" t="s">
        <v>1566</v>
      </c>
      <c r="AA50" s="2967"/>
      <c r="AB50" s="2967"/>
      <c r="AC50" s="2967"/>
      <c r="AD50" s="2967"/>
      <c r="AE50" s="2967"/>
      <c r="AF50" s="2967"/>
      <c r="AG50" s="2967"/>
    </row>
    <row r="51" spans="3:33">
      <c r="C51" s="429" t="s">
        <v>1567</v>
      </c>
      <c r="AA51" s="2930"/>
      <c r="AB51" s="2930"/>
      <c r="AC51" s="2930"/>
      <c r="AD51" s="2930"/>
      <c r="AE51" s="2930"/>
      <c r="AF51" s="2930"/>
      <c r="AG51" s="2930"/>
    </row>
    <row r="52" spans="3:33">
      <c r="C52" s="429" t="s">
        <v>1568</v>
      </c>
      <c r="X52" s="433"/>
      <c r="AA52" s="2929">
        <f>IF('統一様式-5(1)（前払金）'!L18="",0,'統一様式-5(1)（前払金）'!L18)</f>
        <v>0</v>
      </c>
      <c r="AB52" s="2929"/>
      <c r="AC52" s="2929"/>
      <c r="AD52" s="2929"/>
      <c r="AE52" s="2929"/>
      <c r="AF52" s="2929"/>
      <c r="AG52" s="2929"/>
    </row>
    <row r="53" spans="3:33">
      <c r="C53" s="429" t="s">
        <v>1569</v>
      </c>
      <c r="W53" s="433"/>
      <c r="X53" s="433"/>
      <c r="AA53" s="2929">
        <f>IF('統一様式-5(1)（中間）'!L18="",0,'統一様式-5(1)（中間）'!L18)</f>
        <v>0</v>
      </c>
      <c r="AB53" s="2929"/>
      <c r="AC53" s="2929"/>
      <c r="AD53" s="2929"/>
      <c r="AE53" s="2929"/>
      <c r="AF53" s="2929"/>
      <c r="AG53" s="2929"/>
    </row>
    <row r="54" spans="3:33">
      <c r="C54" s="429" t="s">
        <v>1570</v>
      </c>
      <c r="W54" s="433"/>
      <c r="X54" s="433"/>
      <c r="AA54" s="940"/>
      <c r="AB54" s="940"/>
      <c r="AC54" s="940"/>
      <c r="AD54" s="940"/>
      <c r="AE54" s="940"/>
      <c r="AF54" s="940"/>
      <c r="AG54" s="940"/>
    </row>
    <row r="55" spans="3:33">
      <c r="C55" s="429" t="s">
        <v>1571</v>
      </c>
      <c r="D55" s="383"/>
      <c r="E55" s="822"/>
      <c r="F55" s="822"/>
      <c r="G55" s="822"/>
      <c r="H55" s="822"/>
      <c r="I55" s="822"/>
      <c r="J55" s="822"/>
      <c r="K55" s="822"/>
      <c r="L55" s="822"/>
      <c r="M55" s="822"/>
      <c r="N55" s="822"/>
      <c r="O55" s="920"/>
      <c r="P55" s="920"/>
      <c r="Q55" s="920"/>
      <c r="R55" s="920"/>
      <c r="S55" s="920"/>
      <c r="T55" s="920"/>
      <c r="U55" s="822"/>
      <c r="V55" s="822"/>
      <c r="W55" s="822"/>
      <c r="X55" s="822"/>
      <c r="Y55" s="822"/>
      <c r="Z55" s="822"/>
      <c r="AA55" s="2930" t="str">
        <f>IF(K30="","",ROUNDDOWN(AA51*(1-(AA52+AA53)/入力表!B7),0))</f>
        <v/>
      </c>
      <c r="AB55" s="2930"/>
      <c r="AC55" s="2930"/>
      <c r="AD55" s="2930"/>
      <c r="AE55" s="2930"/>
      <c r="AF55" s="2930"/>
      <c r="AG55" s="2930"/>
    </row>
    <row r="56" spans="3:33">
      <c r="E56" s="383"/>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row>
    <row r="57" spans="3:33">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row>
  </sheetData>
  <mergeCells count="30">
    <mergeCell ref="AL5:AQ5"/>
    <mergeCell ref="AL6:AQ6"/>
    <mergeCell ref="L18:Z19"/>
    <mergeCell ref="W3:AI3"/>
    <mergeCell ref="O6:X6"/>
    <mergeCell ref="C10:O10"/>
    <mergeCell ref="V12:AI12"/>
    <mergeCell ref="Y13:AH13"/>
    <mergeCell ref="V14:AI14"/>
    <mergeCell ref="V15:AG15"/>
    <mergeCell ref="V20:AF20"/>
    <mergeCell ref="B22:Z22"/>
    <mergeCell ref="K28:S28"/>
    <mergeCell ref="K30:S30"/>
    <mergeCell ref="K32:S32"/>
    <mergeCell ref="Y32:AG32"/>
    <mergeCell ref="F56:AF57"/>
    <mergeCell ref="K34:N34"/>
    <mergeCell ref="K36:R36"/>
    <mergeCell ref="K38:AH38"/>
    <mergeCell ref="K40:AH40"/>
    <mergeCell ref="J42:AG42"/>
    <mergeCell ref="F45:AF46"/>
    <mergeCell ref="AA50:AG50"/>
    <mergeCell ref="AA51:AG51"/>
    <mergeCell ref="AA52:AG52"/>
    <mergeCell ref="AA53:AG53"/>
    <mergeCell ref="C49:AF49"/>
    <mergeCell ref="AA55:AG55"/>
    <mergeCell ref="F47:AF47"/>
  </mergeCells>
  <phoneticPr fontId="9"/>
  <conditionalFormatting sqref="K34">
    <cfRule type="cellIs" dxfId="61" priority="9" operator="equal">
      <formula>""</formula>
    </cfRule>
  </conditionalFormatting>
  <conditionalFormatting sqref="K36:R36">
    <cfRule type="cellIs" dxfId="60" priority="8" operator="equal">
      <formula>""</formula>
    </cfRule>
  </conditionalFormatting>
  <conditionalFormatting sqref="K32:S32">
    <cfRule type="cellIs" dxfId="59" priority="11" operator="equal">
      <formula>""</formula>
    </cfRule>
  </conditionalFormatting>
  <conditionalFormatting sqref="K38:AH38">
    <cfRule type="cellIs" dxfId="58" priority="7" operator="equal">
      <formula>""</formula>
    </cfRule>
  </conditionalFormatting>
  <conditionalFormatting sqref="K40:AH40">
    <cfRule type="cellIs" dxfId="57" priority="6" operator="equal">
      <formula>""</formula>
    </cfRule>
  </conditionalFormatting>
  <conditionalFormatting sqref="L18:Z19">
    <cfRule type="cellIs" dxfId="56" priority="13" operator="equal">
      <formula>""</formula>
    </cfRule>
  </conditionalFormatting>
  <conditionalFormatting sqref="O6:X6">
    <cfRule type="cellIs" dxfId="55" priority="5" operator="equal">
      <formula>""</formula>
    </cfRule>
  </conditionalFormatting>
  <conditionalFormatting sqref="Y32:AG32">
    <cfRule type="cellIs" dxfId="54" priority="10" operator="equal">
      <formula>""</formula>
    </cfRule>
  </conditionalFormatting>
  <conditionalFormatting sqref="W51:X54 C49:C50 AA50:AG53 C51:N54 C55:AG55">
    <cfRule type="expression" dxfId="53" priority="2">
      <formula>NOT($O$6="指定部分完済払金")</formula>
    </cfRule>
  </conditionalFormatting>
  <conditionalFormatting sqref="AA51:AG51">
    <cfRule type="cellIs" dxfId="52" priority="1" operator="equal">
      <formula>""</formula>
    </cfRule>
  </conditionalFormatting>
  <dataValidations count="7">
    <dataValidation imeMode="fullKatakana" allowBlank="1" showInputMessage="1" showErrorMessage="1" sqref="WVM983080:WWN983080 JA40:KB40 SW40:TX40 ACS40:ADT40 AMO40:ANP40 AWK40:AXL40 BGG40:BHH40 BQC40:BRD40 BZY40:CAZ40 CJU40:CKV40 CTQ40:CUR40 DDM40:DEN40 DNI40:DOJ40 DXE40:DYF40 EHA40:EIB40 EQW40:ERX40 FAS40:FBT40 FKO40:FLP40 FUK40:FVL40 GEG40:GFH40 GOC40:GPD40 GXY40:GYZ40 HHU40:HIV40 HRQ40:HSR40 IBM40:ICN40 ILI40:IMJ40 IVE40:IWF40 JFA40:JGB40 JOW40:JPX40 JYS40:JZT40 KIO40:KJP40 KSK40:KTL40 LCG40:LDH40 LMC40:LND40 LVY40:LWZ40 MFU40:MGV40 MPQ40:MQR40 MZM40:NAN40 NJI40:NKJ40 NTE40:NUF40 ODA40:OEB40 OMW40:ONX40 OWS40:OXT40 PGO40:PHP40 PQK40:PRL40 QAG40:QBH40 QKC40:QLD40 QTY40:QUZ40 RDU40:REV40 RNQ40:ROR40 RXM40:RYN40 SHI40:SIJ40 SRE40:SSF40 TBA40:TCB40 TKW40:TLX40 TUS40:TVT40 UEO40:UFP40 UOK40:UPL40 UYG40:UZH40 VIC40:VJD40 VRY40:VSZ40 WBU40:WCV40 WLQ40:WMR40 WVM40:WWN40 F65576:AG65576 JA65576:KB65576 SW65576:TX65576 ACS65576:ADT65576 AMO65576:ANP65576 AWK65576:AXL65576 BGG65576:BHH65576 BQC65576:BRD65576 BZY65576:CAZ65576 CJU65576:CKV65576 CTQ65576:CUR65576 DDM65576:DEN65576 DNI65576:DOJ65576 DXE65576:DYF65576 EHA65576:EIB65576 EQW65576:ERX65576 FAS65576:FBT65576 FKO65576:FLP65576 FUK65576:FVL65576 GEG65576:GFH65576 GOC65576:GPD65576 GXY65576:GYZ65576 HHU65576:HIV65576 HRQ65576:HSR65576 IBM65576:ICN65576 ILI65576:IMJ65576 IVE65576:IWF65576 JFA65576:JGB65576 JOW65576:JPX65576 JYS65576:JZT65576 KIO65576:KJP65576 KSK65576:KTL65576 LCG65576:LDH65576 LMC65576:LND65576 LVY65576:LWZ65576 MFU65576:MGV65576 MPQ65576:MQR65576 MZM65576:NAN65576 NJI65576:NKJ65576 NTE65576:NUF65576 ODA65576:OEB65576 OMW65576:ONX65576 OWS65576:OXT65576 PGO65576:PHP65576 PQK65576:PRL65576 QAG65576:QBH65576 QKC65576:QLD65576 QTY65576:QUZ65576 RDU65576:REV65576 RNQ65576:ROR65576 RXM65576:RYN65576 SHI65576:SIJ65576 SRE65576:SSF65576 TBA65576:TCB65576 TKW65576:TLX65576 TUS65576:TVT65576 UEO65576:UFP65576 UOK65576:UPL65576 UYG65576:UZH65576 VIC65576:VJD65576 VRY65576:VSZ65576 WBU65576:WCV65576 WLQ65576:WMR65576 WVM65576:WWN65576 F131112:AG131112 JA131112:KB131112 SW131112:TX131112 ACS131112:ADT131112 AMO131112:ANP131112 AWK131112:AXL131112 BGG131112:BHH131112 BQC131112:BRD131112 BZY131112:CAZ131112 CJU131112:CKV131112 CTQ131112:CUR131112 DDM131112:DEN131112 DNI131112:DOJ131112 DXE131112:DYF131112 EHA131112:EIB131112 EQW131112:ERX131112 FAS131112:FBT131112 FKO131112:FLP131112 FUK131112:FVL131112 GEG131112:GFH131112 GOC131112:GPD131112 GXY131112:GYZ131112 HHU131112:HIV131112 HRQ131112:HSR131112 IBM131112:ICN131112 ILI131112:IMJ131112 IVE131112:IWF131112 JFA131112:JGB131112 JOW131112:JPX131112 JYS131112:JZT131112 KIO131112:KJP131112 KSK131112:KTL131112 LCG131112:LDH131112 LMC131112:LND131112 LVY131112:LWZ131112 MFU131112:MGV131112 MPQ131112:MQR131112 MZM131112:NAN131112 NJI131112:NKJ131112 NTE131112:NUF131112 ODA131112:OEB131112 OMW131112:ONX131112 OWS131112:OXT131112 PGO131112:PHP131112 PQK131112:PRL131112 QAG131112:QBH131112 QKC131112:QLD131112 QTY131112:QUZ131112 RDU131112:REV131112 RNQ131112:ROR131112 RXM131112:RYN131112 SHI131112:SIJ131112 SRE131112:SSF131112 TBA131112:TCB131112 TKW131112:TLX131112 TUS131112:TVT131112 UEO131112:UFP131112 UOK131112:UPL131112 UYG131112:UZH131112 VIC131112:VJD131112 VRY131112:VSZ131112 WBU131112:WCV131112 WLQ131112:WMR131112 WVM131112:WWN131112 F196648:AG196648 JA196648:KB196648 SW196648:TX196648 ACS196648:ADT196648 AMO196648:ANP196648 AWK196648:AXL196648 BGG196648:BHH196648 BQC196648:BRD196648 BZY196648:CAZ196648 CJU196648:CKV196648 CTQ196648:CUR196648 DDM196648:DEN196648 DNI196648:DOJ196648 DXE196648:DYF196648 EHA196648:EIB196648 EQW196648:ERX196648 FAS196648:FBT196648 FKO196648:FLP196648 FUK196648:FVL196648 GEG196648:GFH196648 GOC196648:GPD196648 GXY196648:GYZ196648 HHU196648:HIV196648 HRQ196648:HSR196648 IBM196648:ICN196648 ILI196648:IMJ196648 IVE196648:IWF196648 JFA196648:JGB196648 JOW196648:JPX196648 JYS196648:JZT196648 KIO196648:KJP196648 KSK196648:KTL196648 LCG196648:LDH196648 LMC196648:LND196648 LVY196648:LWZ196648 MFU196648:MGV196648 MPQ196648:MQR196648 MZM196648:NAN196648 NJI196648:NKJ196648 NTE196648:NUF196648 ODA196648:OEB196648 OMW196648:ONX196648 OWS196648:OXT196648 PGO196648:PHP196648 PQK196648:PRL196648 QAG196648:QBH196648 QKC196648:QLD196648 QTY196648:QUZ196648 RDU196648:REV196648 RNQ196648:ROR196648 RXM196648:RYN196648 SHI196648:SIJ196648 SRE196648:SSF196648 TBA196648:TCB196648 TKW196648:TLX196648 TUS196648:TVT196648 UEO196648:UFP196648 UOK196648:UPL196648 UYG196648:UZH196648 VIC196648:VJD196648 VRY196648:VSZ196648 WBU196648:WCV196648 WLQ196648:WMR196648 WVM196648:WWN196648 F262184:AG262184 JA262184:KB262184 SW262184:TX262184 ACS262184:ADT262184 AMO262184:ANP262184 AWK262184:AXL262184 BGG262184:BHH262184 BQC262184:BRD262184 BZY262184:CAZ262184 CJU262184:CKV262184 CTQ262184:CUR262184 DDM262184:DEN262184 DNI262184:DOJ262184 DXE262184:DYF262184 EHA262184:EIB262184 EQW262184:ERX262184 FAS262184:FBT262184 FKO262184:FLP262184 FUK262184:FVL262184 GEG262184:GFH262184 GOC262184:GPD262184 GXY262184:GYZ262184 HHU262184:HIV262184 HRQ262184:HSR262184 IBM262184:ICN262184 ILI262184:IMJ262184 IVE262184:IWF262184 JFA262184:JGB262184 JOW262184:JPX262184 JYS262184:JZT262184 KIO262184:KJP262184 KSK262184:KTL262184 LCG262184:LDH262184 LMC262184:LND262184 LVY262184:LWZ262184 MFU262184:MGV262184 MPQ262184:MQR262184 MZM262184:NAN262184 NJI262184:NKJ262184 NTE262184:NUF262184 ODA262184:OEB262184 OMW262184:ONX262184 OWS262184:OXT262184 PGO262184:PHP262184 PQK262184:PRL262184 QAG262184:QBH262184 QKC262184:QLD262184 QTY262184:QUZ262184 RDU262184:REV262184 RNQ262184:ROR262184 RXM262184:RYN262184 SHI262184:SIJ262184 SRE262184:SSF262184 TBA262184:TCB262184 TKW262184:TLX262184 TUS262184:TVT262184 UEO262184:UFP262184 UOK262184:UPL262184 UYG262184:UZH262184 VIC262184:VJD262184 VRY262184:VSZ262184 WBU262184:WCV262184 WLQ262184:WMR262184 WVM262184:WWN262184 F327720:AG327720 JA327720:KB327720 SW327720:TX327720 ACS327720:ADT327720 AMO327720:ANP327720 AWK327720:AXL327720 BGG327720:BHH327720 BQC327720:BRD327720 BZY327720:CAZ327720 CJU327720:CKV327720 CTQ327720:CUR327720 DDM327720:DEN327720 DNI327720:DOJ327720 DXE327720:DYF327720 EHA327720:EIB327720 EQW327720:ERX327720 FAS327720:FBT327720 FKO327720:FLP327720 FUK327720:FVL327720 GEG327720:GFH327720 GOC327720:GPD327720 GXY327720:GYZ327720 HHU327720:HIV327720 HRQ327720:HSR327720 IBM327720:ICN327720 ILI327720:IMJ327720 IVE327720:IWF327720 JFA327720:JGB327720 JOW327720:JPX327720 JYS327720:JZT327720 KIO327720:KJP327720 KSK327720:KTL327720 LCG327720:LDH327720 LMC327720:LND327720 LVY327720:LWZ327720 MFU327720:MGV327720 MPQ327720:MQR327720 MZM327720:NAN327720 NJI327720:NKJ327720 NTE327720:NUF327720 ODA327720:OEB327720 OMW327720:ONX327720 OWS327720:OXT327720 PGO327720:PHP327720 PQK327720:PRL327720 QAG327720:QBH327720 QKC327720:QLD327720 QTY327720:QUZ327720 RDU327720:REV327720 RNQ327720:ROR327720 RXM327720:RYN327720 SHI327720:SIJ327720 SRE327720:SSF327720 TBA327720:TCB327720 TKW327720:TLX327720 TUS327720:TVT327720 UEO327720:UFP327720 UOK327720:UPL327720 UYG327720:UZH327720 VIC327720:VJD327720 VRY327720:VSZ327720 WBU327720:WCV327720 WLQ327720:WMR327720 WVM327720:WWN327720 F393256:AG393256 JA393256:KB393256 SW393256:TX393256 ACS393256:ADT393256 AMO393256:ANP393256 AWK393256:AXL393256 BGG393256:BHH393256 BQC393256:BRD393256 BZY393256:CAZ393256 CJU393256:CKV393256 CTQ393256:CUR393256 DDM393256:DEN393256 DNI393256:DOJ393256 DXE393256:DYF393256 EHA393256:EIB393256 EQW393256:ERX393256 FAS393256:FBT393256 FKO393256:FLP393256 FUK393256:FVL393256 GEG393256:GFH393256 GOC393256:GPD393256 GXY393256:GYZ393256 HHU393256:HIV393256 HRQ393256:HSR393256 IBM393256:ICN393256 ILI393256:IMJ393256 IVE393256:IWF393256 JFA393256:JGB393256 JOW393256:JPX393256 JYS393256:JZT393256 KIO393256:KJP393256 KSK393256:KTL393256 LCG393256:LDH393256 LMC393256:LND393256 LVY393256:LWZ393256 MFU393256:MGV393256 MPQ393256:MQR393256 MZM393256:NAN393256 NJI393256:NKJ393256 NTE393256:NUF393256 ODA393256:OEB393256 OMW393256:ONX393256 OWS393256:OXT393256 PGO393256:PHP393256 PQK393256:PRL393256 QAG393256:QBH393256 QKC393256:QLD393256 QTY393256:QUZ393256 RDU393256:REV393256 RNQ393256:ROR393256 RXM393256:RYN393256 SHI393256:SIJ393256 SRE393256:SSF393256 TBA393256:TCB393256 TKW393256:TLX393256 TUS393256:TVT393256 UEO393256:UFP393256 UOK393256:UPL393256 UYG393256:UZH393256 VIC393256:VJD393256 VRY393256:VSZ393256 WBU393256:WCV393256 WLQ393256:WMR393256 WVM393256:WWN393256 F458792:AG458792 JA458792:KB458792 SW458792:TX458792 ACS458792:ADT458792 AMO458792:ANP458792 AWK458792:AXL458792 BGG458792:BHH458792 BQC458792:BRD458792 BZY458792:CAZ458792 CJU458792:CKV458792 CTQ458792:CUR458792 DDM458792:DEN458792 DNI458792:DOJ458792 DXE458792:DYF458792 EHA458792:EIB458792 EQW458792:ERX458792 FAS458792:FBT458792 FKO458792:FLP458792 FUK458792:FVL458792 GEG458792:GFH458792 GOC458792:GPD458792 GXY458792:GYZ458792 HHU458792:HIV458792 HRQ458792:HSR458792 IBM458792:ICN458792 ILI458792:IMJ458792 IVE458792:IWF458792 JFA458792:JGB458792 JOW458792:JPX458792 JYS458792:JZT458792 KIO458792:KJP458792 KSK458792:KTL458792 LCG458792:LDH458792 LMC458792:LND458792 LVY458792:LWZ458792 MFU458792:MGV458792 MPQ458792:MQR458792 MZM458792:NAN458792 NJI458792:NKJ458792 NTE458792:NUF458792 ODA458792:OEB458792 OMW458792:ONX458792 OWS458792:OXT458792 PGO458792:PHP458792 PQK458792:PRL458792 QAG458792:QBH458792 QKC458792:QLD458792 QTY458792:QUZ458792 RDU458792:REV458792 RNQ458792:ROR458792 RXM458792:RYN458792 SHI458792:SIJ458792 SRE458792:SSF458792 TBA458792:TCB458792 TKW458792:TLX458792 TUS458792:TVT458792 UEO458792:UFP458792 UOK458792:UPL458792 UYG458792:UZH458792 VIC458792:VJD458792 VRY458792:VSZ458792 WBU458792:WCV458792 WLQ458792:WMR458792 WVM458792:WWN458792 F524328:AG524328 JA524328:KB524328 SW524328:TX524328 ACS524328:ADT524328 AMO524328:ANP524328 AWK524328:AXL524328 BGG524328:BHH524328 BQC524328:BRD524328 BZY524328:CAZ524328 CJU524328:CKV524328 CTQ524328:CUR524328 DDM524328:DEN524328 DNI524328:DOJ524328 DXE524328:DYF524328 EHA524328:EIB524328 EQW524328:ERX524328 FAS524328:FBT524328 FKO524328:FLP524328 FUK524328:FVL524328 GEG524328:GFH524328 GOC524328:GPD524328 GXY524328:GYZ524328 HHU524328:HIV524328 HRQ524328:HSR524328 IBM524328:ICN524328 ILI524328:IMJ524328 IVE524328:IWF524328 JFA524328:JGB524328 JOW524328:JPX524328 JYS524328:JZT524328 KIO524328:KJP524328 KSK524328:KTL524328 LCG524328:LDH524328 LMC524328:LND524328 LVY524328:LWZ524328 MFU524328:MGV524328 MPQ524328:MQR524328 MZM524328:NAN524328 NJI524328:NKJ524328 NTE524328:NUF524328 ODA524328:OEB524328 OMW524328:ONX524328 OWS524328:OXT524328 PGO524328:PHP524328 PQK524328:PRL524328 QAG524328:QBH524328 QKC524328:QLD524328 QTY524328:QUZ524328 RDU524328:REV524328 RNQ524328:ROR524328 RXM524328:RYN524328 SHI524328:SIJ524328 SRE524328:SSF524328 TBA524328:TCB524328 TKW524328:TLX524328 TUS524328:TVT524328 UEO524328:UFP524328 UOK524328:UPL524328 UYG524328:UZH524328 VIC524328:VJD524328 VRY524328:VSZ524328 WBU524328:WCV524328 WLQ524328:WMR524328 WVM524328:WWN524328 F589864:AG589864 JA589864:KB589864 SW589864:TX589864 ACS589864:ADT589864 AMO589864:ANP589864 AWK589864:AXL589864 BGG589864:BHH589864 BQC589864:BRD589864 BZY589864:CAZ589864 CJU589864:CKV589864 CTQ589864:CUR589864 DDM589864:DEN589864 DNI589864:DOJ589864 DXE589864:DYF589864 EHA589864:EIB589864 EQW589864:ERX589864 FAS589864:FBT589864 FKO589864:FLP589864 FUK589864:FVL589864 GEG589864:GFH589864 GOC589864:GPD589864 GXY589864:GYZ589864 HHU589864:HIV589864 HRQ589864:HSR589864 IBM589864:ICN589864 ILI589864:IMJ589864 IVE589864:IWF589864 JFA589864:JGB589864 JOW589864:JPX589864 JYS589864:JZT589864 KIO589864:KJP589864 KSK589864:KTL589864 LCG589864:LDH589864 LMC589864:LND589864 LVY589864:LWZ589864 MFU589864:MGV589864 MPQ589864:MQR589864 MZM589864:NAN589864 NJI589864:NKJ589864 NTE589864:NUF589864 ODA589864:OEB589864 OMW589864:ONX589864 OWS589864:OXT589864 PGO589864:PHP589864 PQK589864:PRL589864 QAG589864:QBH589864 QKC589864:QLD589864 QTY589864:QUZ589864 RDU589864:REV589864 RNQ589864:ROR589864 RXM589864:RYN589864 SHI589864:SIJ589864 SRE589864:SSF589864 TBA589864:TCB589864 TKW589864:TLX589864 TUS589864:TVT589864 UEO589864:UFP589864 UOK589864:UPL589864 UYG589864:UZH589864 VIC589864:VJD589864 VRY589864:VSZ589864 WBU589864:WCV589864 WLQ589864:WMR589864 WVM589864:WWN589864 F655400:AG655400 JA655400:KB655400 SW655400:TX655400 ACS655400:ADT655400 AMO655400:ANP655400 AWK655400:AXL655400 BGG655400:BHH655400 BQC655400:BRD655400 BZY655400:CAZ655400 CJU655400:CKV655400 CTQ655400:CUR655400 DDM655400:DEN655400 DNI655400:DOJ655400 DXE655400:DYF655400 EHA655400:EIB655400 EQW655400:ERX655400 FAS655400:FBT655400 FKO655400:FLP655400 FUK655400:FVL655400 GEG655400:GFH655400 GOC655400:GPD655400 GXY655400:GYZ655400 HHU655400:HIV655400 HRQ655400:HSR655400 IBM655400:ICN655400 ILI655400:IMJ655400 IVE655400:IWF655400 JFA655400:JGB655400 JOW655400:JPX655400 JYS655400:JZT655400 KIO655400:KJP655400 KSK655400:KTL655400 LCG655400:LDH655400 LMC655400:LND655400 LVY655400:LWZ655400 MFU655400:MGV655400 MPQ655400:MQR655400 MZM655400:NAN655400 NJI655400:NKJ655400 NTE655400:NUF655400 ODA655400:OEB655400 OMW655400:ONX655400 OWS655400:OXT655400 PGO655400:PHP655400 PQK655400:PRL655400 QAG655400:QBH655400 QKC655400:QLD655400 QTY655400:QUZ655400 RDU655400:REV655400 RNQ655400:ROR655400 RXM655400:RYN655400 SHI655400:SIJ655400 SRE655400:SSF655400 TBA655400:TCB655400 TKW655400:TLX655400 TUS655400:TVT655400 UEO655400:UFP655400 UOK655400:UPL655400 UYG655400:UZH655400 VIC655400:VJD655400 VRY655400:VSZ655400 WBU655400:WCV655400 WLQ655400:WMR655400 WVM655400:WWN655400 F720936:AG720936 JA720936:KB720936 SW720936:TX720936 ACS720936:ADT720936 AMO720936:ANP720936 AWK720936:AXL720936 BGG720936:BHH720936 BQC720936:BRD720936 BZY720936:CAZ720936 CJU720936:CKV720936 CTQ720936:CUR720936 DDM720936:DEN720936 DNI720936:DOJ720936 DXE720936:DYF720936 EHA720936:EIB720936 EQW720936:ERX720936 FAS720936:FBT720936 FKO720936:FLP720936 FUK720936:FVL720936 GEG720936:GFH720936 GOC720936:GPD720936 GXY720936:GYZ720936 HHU720936:HIV720936 HRQ720936:HSR720936 IBM720936:ICN720936 ILI720936:IMJ720936 IVE720936:IWF720936 JFA720936:JGB720936 JOW720936:JPX720936 JYS720936:JZT720936 KIO720936:KJP720936 KSK720936:KTL720936 LCG720936:LDH720936 LMC720936:LND720936 LVY720936:LWZ720936 MFU720936:MGV720936 MPQ720936:MQR720936 MZM720936:NAN720936 NJI720936:NKJ720936 NTE720936:NUF720936 ODA720936:OEB720936 OMW720936:ONX720936 OWS720936:OXT720936 PGO720936:PHP720936 PQK720936:PRL720936 QAG720936:QBH720936 QKC720936:QLD720936 QTY720936:QUZ720936 RDU720936:REV720936 RNQ720936:ROR720936 RXM720936:RYN720936 SHI720936:SIJ720936 SRE720936:SSF720936 TBA720936:TCB720936 TKW720936:TLX720936 TUS720936:TVT720936 UEO720936:UFP720936 UOK720936:UPL720936 UYG720936:UZH720936 VIC720936:VJD720936 VRY720936:VSZ720936 WBU720936:WCV720936 WLQ720936:WMR720936 WVM720936:WWN720936 F786472:AG786472 JA786472:KB786472 SW786472:TX786472 ACS786472:ADT786472 AMO786472:ANP786472 AWK786472:AXL786472 BGG786472:BHH786472 BQC786472:BRD786472 BZY786472:CAZ786472 CJU786472:CKV786472 CTQ786472:CUR786472 DDM786472:DEN786472 DNI786472:DOJ786472 DXE786472:DYF786472 EHA786472:EIB786472 EQW786472:ERX786472 FAS786472:FBT786472 FKO786472:FLP786472 FUK786472:FVL786472 GEG786472:GFH786472 GOC786472:GPD786472 GXY786472:GYZ786472 HHU786472:HIV786472 HRQ786472:HSR786472 IBM786472:ICN786472 ILI786472:IMJ786472 IVE786472:IWF786472 JFA786472:JGB786472 JOW786472:JPX786472 JYS786472:JZT786472 KIO786472:KJP786472 KSK786472:KTL786472 LCG786472:LDH786472 LMC786472:LND786472 LVY786472:LWZ786472 MFU786472:MGV786472 MPQ786472:MQR786472 MZM786472:NAN786472 NJI786472:NKJ786472 NTE786472:NUF786472 ODA786472:OEB786472 OMW786472:ONX786472 OWS786472:OXT786472 PGO786472:PHP786472 PQK786472:PRL786472 QAG786472:QBH786472 QKC786472:QLD786472 QTY786472:QUZ786472 RDU786472:REV786472 RNQ786472:ROR786472 RXM786472:RYN786472 SHI786472:SIJ786472 SRE786472:SSF786472 TBA786472:TCB786472 TKW786472:TLX786472 TUS786472:TVT786472 UEO786472:UFP786472 UOK786472:UPL786472 UYG786472:UZH786472 VIC786472:VJD786472 VRY786472:VSZ786472 WBU786472:WCV786472 WLQ786472:WMR786472 WVM786472:WWN786472 F852008:AG852008 JA852008:KB852008 SW852008:TX852008 ACS852008:ADT852008 AMO852008:ANP852008 AWK852008:AXL852008 BGG852008:BHH852008 BQC852008:BRD852008 BZY852008:CAZ852008 CJU852008:CKV852008 CTQ852008:CUR852008 DDM852008:DEN852008 DNI852008:DOJ852008 DXE852008:DYF852008 EHA852008:EIB852008 EQW852008:ERX852008 FAS852008:FBT852008 FKO852008:FLP852008 FUK852008:FVL852008 GEG852008:GFH852008 GOC852008:GPD852008 GXY852008:GYZ852008 HHU852008:HIV852008 HRQ852008:HSR852008 IBM852008:ICN852008 ILI852008:IMJ852008 IVE852008:IWF852008 JFA852008:JGB852008 JOW852008:JPX852008 JYS852008:JZT852008 KIO852008:KJP852008 KSK852008:KTL852008 LCG852008:LDH852008 LMC852008:LND852008 LVY852008:LWZ852008 MFU852008:MGV852008 MPQ852008:MQR852008 MZM852008:NAN852008 NJI852008:NKJ852008 NTE852008:NUF852008 ODA852008:OEB852008 OMW852008:ONX852008 OWS852008:OXT852008 PGO852008:PHP852008 PQK852008:PRL852008 QAG852008:QBH852008 QKC852008:QLD852008 QTY852008:QUZ852008 RDU852008:REV852008 RNQ852008:ROR852008 RXM852008:RYN852008 SHI852008:SIJ852008 SRE852008:SSF852008 TBA852008:TCB852008 TKW852008:TLX852008 TUS852008:TVT852008 UEO852008:UFP852008 UOK852008:UPL852008 UYG852008:UZH852008 VIC852008:VJD852008 VRY852008:VSZ852008 WBU852008:WCV852008 WLQ852008:WMR852008 WVM852008:WWN852008 F917544:AG917544 JA917544:KB917544 SW917544:TX917544 ACS917544:ADT917544 AMO917544:ANP917544 AWK917544:AXL917544 BGG917544:BHH917544 BQC917544:BRD917544 BZY917544:CAZ917544 CJU917544:CKV917544 CTQ917544:CUR917544 DDM917544:DEN917544 DNI917544:DOJ917544 DXE917544:DYF917544 EHA917544:EIB917544 EQW917544:ERX917544 FAS917544:FBT917544 FKO917544:FLP917544 FUK917544:FVL917544 GEG917544:GFH917544 GOC917544:GPD917544 GXY917544:GYZ917544 HHU917544:HIV917544 HRQ917544:HSR917544 IBM917544:ICN917544 ILI917544:IMJ917544 IVE917544:IWF917544 JFA917544:JGB917544 JOW917544:JPX917544 JYS917544:JZT917544 KIO917544:KJP917544 KSK917544:KTL917544 LCG917544:LDH917544 LMC917544:LND917544 LVY917544:LWZ917544 MFU917544:MGV917544 MPQ917544:MQR917544 MZM917544:NAN917544 NJI917544:NKJ917544 NTE917544:NUF917544 ODA917544:OEB917544 OMW917544:ONX917544 OWS917544:OXT917544 PGO917544:PHP917544 PQK917544:PRL917544 QAG917544:QBH917544 QKC917544:QLD917544 QTY917544:QUZ917544 RDU917544:REV917544 RNQ917544:ROR917544 RXM917544:RYN917544 SHI917544:SIJ917544 SRE917544:SSF917544 TBA917544:TCB917544 TKW917544:TLX917544 TUS917544:TVT917544 UEO917544:UFP917544 UOK917544:UPL917544 UYG917544:UZH917544 VIC917544:VJD917544 VRY917544:VSZ917544 WBU917544:WCV917544 WLQ917544:WMR917544 WVM917544:WWN917544 F983080:AG983080 JA983080:KB983080 SW983080:TX983080 ACS983080:ADT983080 AMO983080:ANP983080 AWK983080:AXL983080 BGG983080:BHH983080 BQC983080:BRD983080 BZY983080:CAZ983080 CJU983080:CKV983080 CTQ983080:CUR983080 DDM983080:DEN983080 DNI983080:DOJ983080 DXE983080:DYF983080 EHA983080:EIB983080 EQW983080:ERX983080 FAS983080:FBT983080 FKO983080:FLP983080 FUK983080:FVL983080 GEG983080:GFH983080 GOC983080:GPD983080 GXY983080:GYZ983080 HHU983080:HIV983080 HRQ983080:HSR983080 IBM983080:ICN983080 ILI983080:IMJ983080 IVE983080:IWF983080 JFA983080:JGB983080 JOW983080:JPX983080 JYS983080:JZT983080 KIO983080:KJP983080 KSK983080:KTL983080 LCG983080:LDH983080 LMC983080:LND983080 LVY983080:LWZ983080 MFU983080:MGV983080 MPQ983080:MQR983080 MZM983080:NAN983080 NJI983080:NKJ983080 NTE983080:NUF983080 ODA983080:OEB983080 OMW983080:ONX983080 OWS983080:OXT983080 PGO983080:PHP983080 PQK983080:PRL983080 QAG983080:QBH983080 QKC983080:QLD983080 QTY983080:QUZ983080 RDU983080:REV983080 RNQ983080:ROR983080 RXM983080:RYN983080 SHI983080:SIJ983080 SRE983080:SSF983080 TBA983080:TCB983080 TKW983080:TLX983080 TUS983080:TVT983080 UEO983080:UFP983080 UOK983080:UPL983080 UYG983080:UZH983080 VIC983080:VJD983080 VRY983080:VSZ983080 WBU983080:WCV983080 WLQ983080:WMR983080 F40:J40" xr:uid="{08E18074-D8C2-4BD6-A486-FF0F4D229AC0}"/>
    <dataValidation imeMode="halfKatakana" allowBlank="1" showInputMessage="1" showErrorMessage="1" sqref="K40:AH40" xr:uid="{2A926566-1C78-45A2-98C9-CAB5E6DB6F0A}"/>
    <dataValidation type="list" allowBlank="1" showInputMessage="1" showErrorMessage="1" sqref="O6:X6" xr:uid="{7C8363AA-C62F-42D4-A25A-58D8B349372B}">
      <formula1>$AW$10:$AW$14</formula1>
    </dataValidation>
    <dataValidation allowBlank="1" showInputMessage="1" showErrorMessage="1" prompt="金融機関名を入力" sqref="K32:S32" xr:uid="{CFD12A87-5587-44D6-A634-4A16859F2474}"/>
    <dataValidation allowBlank="1" showInputMessage="1" showErrorMessage="1" prompt="支店名を入力" sqref="Y32:AG32" xr:uid="{02437B09-991C-405A-BFBE-B7A80E70846B}"/>
    <dataValidation type="list" allowBlank="1" showInputMessage="1" prompt="選択または入力" sqref="K34:N34" xr:uid="{FFBCB400-EA3A-489E-AC03-4D42B913FA85}">
      <formula1>$AW$34:$AW$35</formula1>
    </dataValidation>
    <dataValidation allowBlank="1" showInputMessage="1" showErrorMessage="1" prompt="数字のみ入力" sqref="L18:Z19" xr:uid="{751C6AEA-9AB8-444D-BD18-5EEE83D75905}"/>
  </dataValidations>
  <hyperlinks>
    <hyperlink ref="AL5" location="工事関係書類一覧表!F23" display="一覧表へ戻る" xr:uid="{1CF0E660-A80E-4F87-9002-E38C6F1D775B}"/>
    <hyperlink ref="AL6" location="入力表!C17" display="入力表へ戻る" xr:uid="{8123F130-ED18-4FD1-97FE-1136B5A53A8B}"/>
    <hyperlink ref="AL5:AQ5" location="工事関係書類一覧表!F64" display="一覧表へ戻る" xr:uid="{41347A6A-E268-4F72-8D12-36364A223183}"/>
    <hyperlink ref="AL6:AQ6" location="入力表!D45" display="入力表へ戻る" xr:uid="{C8729786-6A6F-46D6-9B3D-981303AC82CB}"/>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0">
    <tabColor rgb="FF92D050"/>
    <pageSetUpPr fitToPage="1"/>
  </sheetPr>
  <dimension ref="A1:AJ35"/>
  <sheetViews>
    <sheetView showGridLines="0" view="pageBreakPreview" zoomScaleNormal="100" zoomScaleSheetLayoutView="100" workbookViewId="0">
      <selection activeCell="AI3" sqref="AI3"/>
    </sheetView>
  </sheetViews>
  <sheetFormatPr defaultColWidth="9" defaultRowHeight="13.5"/>
  <cols>
    <col min="1" max="33" width="2.375" style="364" customWidth="1"/>
    <col min="34" max="34" width="4.375" style="364" customWidth="1"/>
    <col min="35" max="35" width="13.125" style="364" customWidth="1"/>
    <col min="36" max="16384" width="9" style="364"/>
  </cols>
  <sheetData>
    <row r="1" spans="1:36">
      <c r="A1" s="517" t="s">
        <v>1572</v>
      </c>
      <c r="B1" s="517"/>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row>
    <row r="2" spans="1:36">
      <c r="A2" s="517"/>
      <c r="B2" s="517"/>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row>
    <row r="3" spans="1:36">
      <c r="A3" s="513"/>
      <c r="B3" s="513"/>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I3" s="295" t="s">
        <v>385</v>
      </c>
    </row>
    <row r="4" spans="1:36">
      <c r="A4" s="513"/>
      <c r="B4" s="513"/>
      <c r="C4" s="513"/>
      <c r="D4" s="513"/>
      <c r="E4" s="513"/>
      <c r="F4" s="513"/>
      <c r="G4" s="513"/>
      <c r="H4" s="513"/>
      <c r="I4" s="513"/>
      <c r="J4" s="513"/>
      <c r="K4" s="513"/>
      <c r="L4" s="513"/>
      <c r="M4" s="513"/>
      <c r="N4" s="513"/>
      <c r="O4" s="513"/>
      <c r="P4" s="513"/>
      <c r="Q4" s="513"/>
      <c r="R4" s="513"/>
      <c r="S4" s="513"/>
      <c r="T4" s="513"/>
      <c r="U4" s="513"/>
      <c r="V4" s="513"/>
      <c r="W4" s="513"/>
      <c r="X4" s="2968" t="str">
        <f>IF(入力表!D46="","令和　　年　　月　　日",入力表!D46)</f>
        <v>令和　　年　　月　　日</v>
      </c>
      <c r="Y4" s="2968"/>
      <c r="Z4" s="2968"/>
      <c r="AA4" s="2968"/>
      <c r="AB4" s="2968"/>
      <c r="AC4" s="2968"/>
      <c r="AD4" s="2968"/>
      <c r="AE4" s="2968"/>
      <c r="AF4" s="2968"/>
      <c r="AG4" s="2968"/>
      <c r="AI4" s="919" t="s">
        <v>606</v>
      </c>
      <c r="AJ4" s="73"/>
    </row>
    <row r="5" spans="1:36">
      <c r="A5" s="513"/>
      <c r="B5" s="513"/>
      <c r="C5" s="513"/>
      <c r="D5" s="513"/>
      <c r="E5" s="513"/>
      <c r="F5" s="513"/>
      <c r="G5" s="513"/>
      <c r="H5" s="513"/>
      <c r="I5" s="513"/>
      <c r="J5" s="513"/>
      <c r="K5" s="513"/>
      <c r="L5" s="516"/>
      <c r="M5" s="516"/>
      <c r="N5" s="516"/>
      <c r="O5" s="516"/>
      <c r="P5" s="516"/>
      <c r="Q5" s="516"/>
      <c r="R5" s="516"/>
      <c r="S5" s="516"/>
      <c r="T5" s="516"/>
      <c r="U5" s="516"/>
      <c r="V5" s="516"/>
      <c r="W5" s="516"/>
      <c r="X5" s="516"/>
      <c r="Y5" s="516"/>
      <c r="Z5" s="516"/>
      <c r="AA5" s="516"/>
      <c r="AB5" s="516"/>
      <c r="AC5" s="516"/>
      <c r="AD5" s="516"/>
      <c r="AE5" s="516"/>
      <c r="AF5" s="516"/>
      <c r="AG5" s="513"/>
      <c r="AJ5" s="73"/>
    </row>
    <row r="6" spans="1:36">
      <c r="A6" s="513"/>
      <c r="B6" s="513"/>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row>
    <row r="7" spans="1:36">
      <c r="C7" s="512" t="s">
        <v>771</v>
      </c>
      <c r="D7" s="512"/>
      <c r="E7" s="512"/>
      <c r="F7" s="512"/>
      <c r="G7" s="512"/>
      <c r="H7" s="512"/>
      <c r="I7" s="512"/>
      <c r="J7" s="512"/>
      <c r="K7" s="512"/>
      <c r="O7" s="513"/>
      <c r="P7" s="513"/>
      <c r="Q7" s="513"/>
    </row>
    <row r="8" spans="1:36" ht="21" customHeight="1">
      <c r="B8" s="2969" t="s">
        <v>772</v>
      </c>
      <c r="C8" s="2969"/>
      <c r="D8" s="2969"/>
      <c r="E8" s="2969"/>
      <c r="F8" s="2969"/>
      <c r="G8" s="2969"/>
      <c r="H8" s="2969"/>
      <c r="I8" s="2969"/>
      <c r="J8" s="2969"/>
      <c r="K8" s="2969"/>
      <c r="L8" s="2969"/>
      <c r="M8" s="2969"/>
      <c r="N8" s="2969"/>
      <c r="P8" s="513"/>
      <c r="Q8" s="513"/>
    </row>
    <row r="9" spans="1:36">
      <c r="A9" s="513"/>
      <c r="O9" s="513"/>
      <c r="P9" s="513"/>
      <c r="Q9" s="513"/>
    </row>
    <row r="10" spans="1:36">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row>
    <row r="11" spans="1:36">
      <c r="A11" s="513"/>
      <c r="B11" s="513"/>
      <c r="C11" s="513"/>
      <c r="D11" s="513"/>
      <c r="E11" s="513"/>
      <c r="F11" s="513"/>
      <c r="G11" s="513"/>
      <c r="H11" s="513"/>
      <c r="I11" s="513"/>
      <c r="J11" s="513"/>
      <c r="K11" s="513"/>
      <c r="L11" s="513"/>
      <c r="M11" s="513"/>
      <c r="N11" s="513"/>
      <c r="O11" s="475"/>
      <c r="P11" s="475"/>
      <c r="Q11" s="475"/>
      <c r="R11" s="475"/>
      <c r="S11" s="475"/>
      <c r="T11" s="475"/>
      <c r="U11" s="475"/>
      <c r="V11" s="475"/>
      <c r="W11" s="475"/>
      <c r="X11" s="475"/>
      <c r="Y11" s="475"/>
      <c r="Z11" s="475"/>
      <c r="AA11" s="475"/>
      <c r="AB11" s="475"/>
      <c r="AC11" s="513"/>
      <c r="AD11" s="513"/>
      <c r="AE11" s="513"/>
      <c r="AF11" s="513"/>
      <c r="AG11" s="513"/>
    </row>
    <row r="12" spans="1:36">
      <c r="A12" s="513"/>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row>
    <row r="13" spans="1:36" ht="20.25" customHeight="1">
      <c r="A13" s="513"/>
      <c r="B13" s="513"/>
      <c r="C13" s="513"/>
      <c r="D13" s="513"/>
      <c r="E13" s="513"/>
      <c r="F13" s="513"/>
      <c r="G13" s="513"/>
      <c r="H13" s="513"/>
      <c r="I13" s="513"/>
      <c r="J13" s="513"/>
      <c r="K13" s="513"/>
      <c r="L13" s="475"/>
      <c r="M13" s="475"/>
      <c r="N13" s="475"/>
      <c r="O13" s="513"/>
      <c r="P13" s="513"/>
      <c r="Q13" s="513"/>
      <c r="R13" s="429"/>
      <c r="S13" s="1879" t="str">
        <f>IF(入力表!B11="","",入力表!B11)</f>
        <v/>
      </c>
      <c r="T13" s="1879"/>
      <c r="U13" s="1879"/>
      <c r="V13" s="1879"/>
      <c r="W13" s="1879"/>
      <c r="X13" s="1879"/>
      <c r="Y13" s="1879"/>
      <c r="Z13" s="1879"/>
      <c r="AA13" s="1879"/>
      <c r="AB13" s="1879"/>
      <c r="AC13" s="1879"/>
      <c r="AD13" s="1879"/>
      <c r="AE13" s="1879"/>
      <c r="AF13" s="1879"/>
      <c r="AG13" s="1879"/>
    </row>
    <row r="14" spans="1:36" ht="20.25" customHeight="1">
      <c r="A14" s="513"/>
      <c r="B14" s="513"/>
      <c r="C14" s="513"/>
      <c r="D14" s="513"/>
      <c r="E14" s="513"/>
      <c r="F14" s="513"/>
      <c r="G14" s="513"/>
      <c r="H14" s="513"/>
      <c r="I14" s="513"/>
      <c r="J14" s="513"/>
      <c r="K14" s="513"/>
      <c r="L14" s="513"/>
      <c r="M14" s="513"/>
      <c r="N14" s="513"/>
      <c r="O14" s="475"/>
      <c r="P14" s="475"/>
      <c r="Q14" s="475"/>
      <c r="R14" s="365" t="s">
        <v>1544</v>
      </c>
      <c r="S14" s="1878" t="str">
        <f>IF(入力表!B12="","",入力表!B12)</f>
        <v/>
      </c>
      <c r="T14" s="1878"/>
      <c r="U14" s="1878"/>
      <c r="V14" s="1878"/>
      <c r="W14" s="1878"/>
      <c r="X14" s="1878"/>
      <c r="Y14" s="1878"/>
      <c r="Z14" s="1878"/>
      <c r="AA14" s="1878"/>
      <c r="AB14" s="1878"/>
      <c r="AC14" s="1878"/>
      <c r="AD14" s="1878"/>
      <c r="AE14" s="1878"/>
      <c r="AF14" s="1878"/>
      <c r="AG14" s="1878"/>
    </row>
    <row r="15" spans="1:36" ht="20.25" customHeight="1">
      <c r="A15" s="513"/>
      <c r="B15" s="513"/>
      <c r="C15" s="513"/>
      <c r="D15" s="513"/>
      <c r="E15" s="513"/>
      <c r="F15" s="513"/>
      <c r="G15" s="513"/>
      <c r="H15" s="513"/>
      <c r="I15" s="513"/>
      <c r="J15" s="513"/>
      <c r="K15" s="513"/>
      <c r="L15" s="513"/>
      <c r="M15" s="513"/>
      <c r="N15" s="513"/>
      <c r="O15" s="513"/>
      <c r="P15" s="513"/>
      <c r="Q15" s="513"/>
      <c r="R15" s="429"/>
      <c r="S15" s="1879" t="str">
        <f>IF(入力表!B13="","",入力表!B13)</f>
        <v/>
      </c>
      <c r="T15" s="1879"/>
      <c r="U15" s="1879"/>
      <c r="V15" s="1879"/>
      <c r="W15" s="1879"/>
      <c r="X15" s="1879"/>
      <c r="Y15" s="1879"/>
      <c r="Z15" s="1879"/>
      <c r="AA15" s="1879"/>
      <c r="AB15" s="1879"/>
      <c r="AC15" s="1879"/>
      <c r="AD15" s="1879"/>
      <c r="AE15" s="1879"/>
      <c r="AF15" s="1879"/>
      <c r="AG15" s="429" t="s">
        <v>613</v>
      </c>
    </row>
    <row r="16" spans="1:36">
      <c r="A16" s="513"/>
      <c r="B16" s="513"/>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row>
    <row r="17" spans="1:33" ht="30" customHeight="1">
      <c r="A17" s="2972" t="s">
        <v>1573</v>
      </c>
      <c r="B17" s="2972"/>
      <c r="C17" s="2972"/>
      <c r="D17" s="2972"/>
      <c r="E17" s="2972"/>
      <c r="F17" s="2972"/>
      <c r="G17" s="2972"/>
      <c r="H17" s="2972"/>
      <c r="I17" s="2972"/>
      <c r="J17" s="2972"/>
      <c r="K17" s="2972"/>
      <c r="L17" s="2972"/>
      <c r="M17" s="2972"/>
      <c r="N17" s="2972"/>
      <c r="O17" s="2972"/>
      <c r="P17" s="2972"/>
      <c r="Q17" s="2972"/>
      <c r="R17" s="2972"/>
      <c r="S17" s="2972"/>
      <c r="T17" s="2972"/>
      <c r="U17" s="2972"/>
      <c r="V17" s="2972"/>
      <c r="W17" s="2972"/>
      <c r="X17" s="2972"/>
      <c r="Y17" s="2972"/>
      <c r="Z17" s="2972"/>
      <c r="AA17" s="2972"/>
      <c r="AB17" s="2972"/>
      <c r="AC17" s="2972"/>
      <c r="AD17" s="2972"/>
      <c r="AE17" s="2972"/>
      <c r="AF17" s="2972"/>
      <c r="AG17" s="2972"/>
    </row>
    <row r="18" spans="1:33" ht="18.75">
      <c r="A18" s="513"/>
      <c r="B18" s="513"/>
      <c r="C18" s="515"/>
      <c r="D18" s="515"/>
      <c r="E18" s="515"/>
      <c r="F18" s="515"/>
      <c r="G18" s="515"/>
      <c r="H18" s="515"/>
      <c r="I18" s="515"/>
      <c r="J18" s="515"/>
      <c r="K18" s="515"/>
      <c r="L18" s="514"/>
      <c r="M18" s="514"/>
      <c r="N18" s="514"/>
      <c r="O18" s="514"/>
      <c r="P18" s="514"/>
      <c r="Q18" s="514"/>
      <c r="R18" s="514"/>
      <c r="S18" s="514"/>
      <c r="T18" s="514"/>
      <c r="U18" s="514"/>
      <c r="V18" s="514"/>
      <c r="W18" s="514"/>
      <c r="X18" s="514"/>
      <c r="Y18" s="514"/>
      <c r="Z18" s="514"/>
      <c r="AA18" s="514"/>
      <c r="AB18" s="514"/>
      <c r="AC18" s="514"/>
      <c r="AD18" s="514"/>
      <c r="AE18" s="514"/>
      <c r="AF18" s="514"/>
      <c r="AG18" s="513"/>
    </row>
    <row r="19" spans="1:33">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row>
    <row r="20" spans="1:33">
      <c r="A20" s="513"/>
      <c r="B20" s="513"/>
      <c r="C20" s="513" t="s">
        <v>1574</v>
      </c>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row>
    <row r="21" spans="1:33">
      <c r="A21" s="513"/>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row>
    <row r="22" spans="1:33">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row>
    <row r="23" spans="1:33">
      <c r="A23" s="514" t="s">
        <v>616</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row>
    <row r="24" spans="1:33">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row>
    <row r="25" spans="1:33" ht="21" customHeight="1">
      <c r="A25" s="513"/>
      <c r="B25" s="2979" t="s">
        <v>1575</v>
      </c>
      <c r="C25" s="2980"/>
      <c r="D25" s="2980"/>
      <c r="E25" s="2980"/>
      <c r="F25" s="2980"/>
      <c r="G25" s="2980"/>
      <c r="H25" s="2980"/>
      <c r="I25" s="2980"/>
      <c r="J25" s="2980"/>
      <c r="K25" s="2981"/>
      <c r="L25" s="2973" t="str">
        <f>IF(入力表!B2="","",入力表!B2)</f>
        <v/>
      </c>
      <c r="M25" s="2974"/>
      <c r="N25" s="2974"/>
      <c r="O25" s="2974"/>
      <c r="P25" s="2974"/>
      <c r="Q25" s="2974"/>
      <c r="R25" s="2974"/>
      <c r="S25" s="2974"/>
      <c r="T25" s="2974"/>
      <c r="U25" s="2974"/>
      <c r="V25" s="2974"/>
      <c r="W25" s="2974"/>
      <c r="X25" s="2974"/>
      <c r="Y25" s="2974"/>
      <c r="Z25" s="2974"/>
      <c r="AA25" s="2974"/>
      <c r="AB25" s="2974"/>
      <c r="AC25" s="2974"/>
      <c r="AD25" s="2974"/>
      <c r="AE25" s="2974"/>
      <c r="AF25" s="2975"/>
      <c r="AG25" s="513"/>
    </row>
    <row r="26" spans="1:33" ht="30" customHeight="1">
      <c r="A26" s="513"/>
      <c r="B26" s="2982"/>
      <c r="C26" s="2983"/>
      <c r="D26" s="2983"/>
      <c r="E26" s="2983"/>
      <c r="F26" s="2983"/>
      <c r="G26" s="2983"/>
      <c r="H26" s="2983"/>
      <c r="I26" s="2983"/>
      <c r="J26" s="2983"/>
      <c r="K26" s="2984"/>
      <c r="L26" s="2976" t="str">
        <f>IF(入力表!B3="","",入力表!B3)</f>
        <v/>
      </c>
      <c r="M26" s="2977"/>
      <c r="N26" s="2977"/>
      <c r="O26" s="2977"/>
      <c r="P26" s="2977"/>
      <c r="Q26" s="2977"/>
      <c r="R26" s="2977"/>
      <c r="S26" s="2977"/>
      <c r="T26" s="2977"/>
      <c r="U26" s="2977"/>
      <c r="V26" s="2977"/>
      <c r="W26" s="2977"/>
      <c r="X26" s="2977"/>
      <c r="Y26" s="2977"/>
      <c r="Z26" s="2977"/>
      <c r="AA26" s="2977"/>
      <c r="AB26" s="2977"/>
      <c r="AC26" s="2977"/>
      <c r="AD26" s="2977"/>
      <c r="AE26" s="2977"/>
      <c r="AF26" s="2978"/>
      <c r="AG26" s="513"/>
    </row>
    <row r="27" spans="1:33" ht="30" customHeight="1">
      <c r="A27" s="513"/>
      <c r="B27" s="2985" t="s">
        <v>1445</v>
      </c>
      <c r="C27" s="2986"/>
      <c r="D27" s="2986"/>
      <c r="E27" s="2986"/>
      <c r="F27" s="2986"/>
      <c r="G27" s="2986"/>
      <c r="H27" s="2986"/>
      <c r="I27" s="2986"/>
      <c r="J27" s="2986"/>
      <c r="K27" s="2987"/>
      <c r="L27" s="2991" t="s">
        <v>1495</v>
      </c>
      <c r="M27" s="2992"/>
      <c r="N27" s="2992"/>
      <c r="O27" s="2970" t="str">
        <f>IF(入力表!B6="","令和　　年　　月　　日",入力表!B6)</f>
        <v>令和　　年　　月　　日</v>
      </c>
      <c r="P27" s="2970"/>
      <c r="Q27" s="2970"/>
      <c r="R27" s="2970"/>
      <c r="S27" s="2970"/>
      <c r="T27" s="2970"/>
      <c r="U27" s="2970"/>
      <c r="V27" s="2970"/>
      <c r="W27" s="2970"/>
      <c r="X27" s="2970"/>
      <c r="Y27" s="2970"/>
      <c r="Z27" s="2970"/>
      <c r="AA27" s="2970"/>
      <c r="AB27" s="2970"/>
      <c r="AC27" s="2970"/>
      <c r="AD27" s="2970"/>
      <c r="AE27" s="2970"/>
      <c r="AF27" s="2971"/>
      <c r="AG27" s="513"/>
    </row>
    <row r="28" spans="1:33" ht="30" customHeight="1">
      <c r="A28" s="513"/>
      <c r="B28" s="2988"/>
      <c r="C28" s="2989"/>
      <c r="D28" s="2989"/>
      <c r="E28" s="2989"/>
      <c r="F28" s="2989"/>
      <c r="G28" s="2989"/>
      <c r="H28" s="2989"/>
      <c r="I28" s="2989"/>
      <c r="J28" s="2989"/>
      <c r="K28" s="2990"/>
      <c r="L28" s="2991" t="s">
        <v>1496</v>
      </c>
      <c r="M28" s="2992"/>
      <c r="N28" s="2992"/>
      <c r="O28" s="2970" t="str">
        <f>IF(入力表!E6="","令和　　年　　月　　日",入力表!E6)</f>
        <v>令和　　年　　月　　日</v>
      </c>
      <c r="P28" s="2970"/>
      <c r="Q28" s="2970"/>
      <c r="R28" s="2970"/>
      <c r="S28" s="2970"/>
      <c r="T28" s="2970"/>
      <c r="U28" s="2970"/>
      <c r="V28" s="2970"/>
      <c r="W28" s="2970"/>
      <c r="X28" s="2970"/>
      <c r="Y28" s="2970"/>
      <c r="Z28" s="2970"/>
      <c r="AA28" s="2970"/>
      <c r="AB28" s="2970"/>
      <c r="AC28" s="2970"/>
      <c r="AD28" s="2970"/>
      <c r="AE28" s="2970"/>
      <c r="AF28" s="2971"/>
      <c r="AG28" s="513"/>
    </row>
    <row r="29" spans="1:33">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row>
    <row r="30" spans="1:33">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row>
    <row r="31" spans="1:33">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row>
    <row r="32" spans="1:33">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row>
    <row r="33" spans="1:33">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row>
    <row r="34" spans="1:33">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row>
    <row r="35" spans="1:33">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row>
  </sheetData>
  <mergeCells count="14">
    <mergeCell ref="O28:AF28"/>
    <mergeCell ref="A17:AG17"/>
    <mergeCell ref="L25:AF25"/>
    <mergeCell ref="L26:AF26"/>
    <mergeCell ref="B25:K26"/>
    <mergeCell ref="B27:K28"/>
    <mergeCell ref="L27:N27"/>
    <mergeCell ref="L28:N28"/>
    <mergeCell ref="X4:AG4"/>
    <mergeCell ref="S14:AG14"/>
    <mergeCell ref="B8:N8"/>
    <mergeCell ref="O27:AF27"/>
    <mergeCell ref="S13:AG13"/>
    <mergeCell ref="S15:AF15"/>
  </mergeCells>
  <phoneticPr fontId="9"/>
  <hyperlinks>
    <hyperlink ref="AI3" location="工事関係書類一覧表!F65" display="一覧表へ戻る" xr:uid="{9998D201-8025-4B1C-988A-B2D78D54ACEA}"/>
    <hyperlink ref="AI4" location="入力表!D46" display="入力表へ戻る" xr:uid="{11BC6292-3EE9-40D7-9EE9-C88E20477971}"/>
  </hyperlinks>
  <printOptions horizontalCentered="1" gridLinesSet="0"/>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1"/>
  <dimension ref="A1:N26"/>
  <sheetViews>
    <sheetView showGridLines="0" view="pageBreakPreview" zoomScaleNormal="100" zoomScaleSheetLayoutView="100" workbookViewId="0">
      <selection activeCell="N2" sqref="N2"/>
    </sheetView>
  </sheetViews>
  <sheetFormatPr defaultColWidth="9" defaultRowHeight="13.5"/>
  <cols>
    <col min="1" max="1" width="18" style="162" customWidth="1"/>
    <col min="2" max="2" width="10.125" style="162" customWidth="1"/>
    <col min="3" max="3" width="16.625" style="162" customWidth="1"/>
    <col min="4" max="4" width="5.375" style="162" customWidth="1"/>
    <col min="5" max="5" width="8.375" style="162" customWidth="1"/>
    <col min="6" max="8" width="8" style="162" customWidth="1"/>
    <col min="9" max="10" width="8.375" style="162" customWidth="1"/>
    <col min="11" max="11" width="9.125" style="162" customWidth="1"/>
    <col min="12" max="12" width="30.625" style="162" customWidth="1"/>
    <col min="13" max="13" width="5.875" style="162" customWidth="1"/>
    <col min="14" max="14" width="14.625" style="162" customWidth="1"/>
    <col min="15" max="16384" width="9" style="162"/>
  </cols>
  <sheetData>
    <row r="1" spans="1:14">
      <c r="A1" s="162" t="s">
        <v>211</v>
      </c>
    </row>
    <row r="2" spans="1:14" ht="14.25">
      <c r="A2" s="164" t="s">
        <v>1576</v>
      </c>
      <c r="B2" s="165"/>
      <c r="C2" s="165"/>
      <c r="D2" s="165"/>
      <c r="E2" s="165"/>
      <c r="F2" s="165"/>
      <c r="G2" s="165"/>
      <c r="H2" s="165"/>
      <c r="I2" s="165"/>
      <c r="J2" s="165"/>
      <c r="K2" s="165"/>
      <c r="L2" s="165"/>
      <c r="N2" s="295" t="s">
        <v>385</v>
      </c>
    </row>
    <row r="3" spans="1:14" ht="18" customHeight="1">
      <c r="A3" s="941" t="str">
        <f>IF(入力表!B3="","",入力表!B3)</f>
        <v/>
      </c>
      <c r="B3" s="165"/>
      <c r="J3" s="166"/>
      <c r="L3" s="167"/>
      <c r="N3" s="295"/>
    </row>
    <row r="4" spans="1:14" s="169" customFormat="1" ht="51.75" customHeight="1">
      <c r="A4" s="168" t="s">
        <v>1577</v>
      </c>
      <c r="B4" s="168" t="s">
        <v>1578</v>
      </c>
      <c r="C4" s="168" t="s">
        <v>1579</v>
      </c>
      <c r="D4" s="168" t="s">
        <v>1580</v>
      </c>
      <c r="E4" s="168" t="s">
        <v>1581</v>
      </c>
      <c r="F4" s="168" t="s">
        <v>1582</v>
      </c>
      <c r="G4" s="168" t="s">
        <v>1583</v>
      </c>
      <c r="H4" s="168" t="s">
        <v>1584</v>
      </c>
      <c r="I4" s="168" t="s">
        <v>1585</v>
      </c>
      <c r="J4" s="168" t="s">
        <v>1586</v>
      </c>
      <c r="K4" s="168" t="s">
        <v>1587</v>
      </c>
      <c r="L4" s="168" t="s">
        <v>1588</v>
      </c>
    </row>
    <row r="5" spans="1:14" ht="27" customHeight="1">
      <c r="A5" s="942"/>
      <c r="B5" s="942"/>
      <c r="C5" s="942"/>
      <c r="D5" s="943"/>
      <c r="E5" s="943"/>
      <c r="F5" s="945"/>
      <c r="G5" s="943"/>
      <c r="H5" s="943"/>
      <c r="I5" s="943" t="str">
        <f>IF(G5="","",G5+H5)</f>
        <v/>
      </c>
      <c r="J5" s="943" t="str">
        <f>IF(I5="","",E5-I5)</f>
        <v/>
      </c>
      <c r="K5" s="944" t="str">
        <f>IF(I5="","",I5/E5)</f>
        <v/>
      </c>
      <c r="L5" s="942"/>
    </row>
    <row r="6" spans="1:14" ht="27" customHeight="1">
      <c r="A6" s="942"/>
      <c r="B6" s="942"/>
      <c r="C6" s="942"/>
      <c r="D6" s="943"/>
      <c r="E6" s="943"/>
      <c r="F6" s="945"/>
      <c r="G6" s="943"/>
      <c r="H6" s="943"/>
      <c r="I6" s="943" t="str">
        <f t="shared" ref="I6:I19" si="0">IF(G6="","",G6+H6)</f>
        <v/>
      </c>
      <c r="J6" s="943" t="str">
        <f t="shared" ref="J6:J19" si="1">IF(I6="","",E6-I6)</f>
        <v/>
      </c>
      <c r="K6" s="944" t="str">
        <f t="shared" ref="K6:K19" si="2">IF(I6="","",I6/E6)</f>
        <v/>
      </c>
      <c r="L6" s="942"/>
    </row>
    <row r="7" spans="1:14" ht="27" customHeight="1">
      <c r="A7" s="942"/>
      <c r="B7" s="942"/>
      <c r="C7" s="942"/>
      <c r="D7" s="943"/>
      <c r="E7" s="943"/>
      <c r="F7" s="945"/>
      <c r="G7" s="943"/>
      <c r="H7" s="943"/>
      <c r="I7" s="943" t="str">
        <f t="shared" si="0"/>
        <v/>
      </c>
      <c r="J7" s="943" t="str">
        <f t="shared" si="1"/>
        <v/>
      </c>
      <c r="K7" s="944" t="str">
        <f t="shared" si="2"/>
        <v/>
      </c>
      <c r="L7" s="942"/>
    </row>
    <row r="8" spans="1:14" ht="27" customHeight="1">
      <c r="A8" s="942"/>
      <c r="B8" s="942"/>
      <c r="C8" s="942"/>
      <c r="D8" s="943"/>
      <c r="E8" s="943"/>
      <c r="F8" s="945"/>
      <c r="G8" s="943"/>
      <c r="H8" s="943"/>
      <c r="I8" s="943" t="str">
        <f t="shared" si="0"/>
        <v/>
      </c>
      <c r="J8" s="943" t="str">
        <f t="shared" si="1"/>
        <v/>
      </c>
      <c r="K8" s="944" t="str">
        <f t="shared" si="2"/>
        <v/>
      </c>
      <c r="L8" s="942"/>
    </row>
    <row r="9" spans="1:14" ht="27" customHeight="1">
      <c r="A9" s="942"/>
      <c r="B9" s="942"/>
      <c r="C9" s="942"/>
      <c r="D9" s="943"/>
      <c r="E9" s="943"/>
      <c r="F9" s="945"/>
      <c r="G9" s="943"/>
      <c r="H9" s="943"/>
      <c r="I9" s="943" t="str">
        <f t="shared" si="0"/>
        <v/>
      </c>
      <c r="J9" s="943" t="str">
        <f t="shared" si="1"/>
        <v/>
      </c>
      <c r="K9" s="944" t="str">
        <f t="shared" si="2"/>
        <v/>
      </c>
      <c r="L9" s="942"/>
    </row>
    <row r="10" spans="1:14" ht="27" customHeight="1">
      <c r="A10" s="942"/>
      <c r="B10" s="942"/>
      <c r="C10" s="942"/>
      <c r="D10" s="943"/>
      <c r="E10" s="943"/>
      <c r="F10" s="945"/>
      <c r="G10" s="943"/>
      <c r="H10" s="943"/>
      <c r="I10" s="943" t="str">
        <f t="shared" si="0"/>
        <v/>
      </c>
      <c r="J10" s="943" t="str">
        <f t="shared" si="1"/>
        <v/>
      </c>
      <c r="K10" s="944" t="str">
        <f t="shared" si="2"/>
        <v/>
      </c>
      <c r="L10" s="942"/>
    </row>
    <row r="11" spans="1:14" ht="27" customHeight="1">
      <c r="A11" s="942"/>
      <c r="B11" s="942"/>
      <c r="C11" s="942"/>
      <c r="D11" s="943"/>
      <c r="E11" s="943"/>
      <c r="F11" s="945"/>
      <c r="G11" s="943"/>
      <c r="H11" s="943"/>
      <c r="I11" s="943" t="str">
        <f t="shared" si="0"/>
        <v/>
      </c>
      <c r="J11" s="943" t="str">
        <f t="shared" si="1"/>
        <v/>
      </c>
      <c r="K11" s="944" t="str">
        <f t="shared" si="2"/>
        <v/>
      </c>
      <c r="L11" s="942"/>
    </row>
    <row r="12" spans="1:14" ht="27" customHeight="1">
      <c r="A12" s="942"/>
      <c r="B12" s="942"/>
      <c r="C12" s="942"/>
      <c r="D12" s="943"/>
      <c r="E12" s="943"/>
      <c r="F12" s="945"/>
      <c r="G12" s="943"/>
      <c r="H12" s="943"/>
      <c r="I12" s="943" t="str">
        <f t="shared" si="0"/>
        <v/>
      </c>
      <c r="J12" s="943" t="str">
        <f t="shared" si="1"/>
        <v/>
      </c>
      <c r="K12" s="944" t="str">
        <f t="shared" si="2"/>
        <v/>
      </c>
      <c r="L12" s="942"/>
    </row>
    <row r="13" spans="1:14" ht="27" customHeight="1">
      <c r="A13" s="942"/>
      <c r="B13" s="942"/>
      <c r="C13" s="942"/>
      <c r="D13" s="943"/>
      <c r="E13" s="943"/>
      <c r="F13" s="945"/>
      <c r="G13" s="943"/>
      <c r="H13" s="943"/>
      <c r="I13" s="943" t="str">
        <f t="shared" si="0"/>
        <v/>
      </c>
      <c r="J13" s="943" t="str">
        <f t="shared" si="1"/>
        <v/>
      </c>
      <c r="K13" s="944" t="str">
        <f t="shared" si="2"/>
        <v/>
      </c>
      <c r="L13" s="942"/>
    </row>
    <row r="14" spans="1:14" ht="27" customHeight="1">
      <c r="A14" s="942"/>
      <c r="B14" s="942"/>
      <c r="C14" s="942"/>
      <c r="D14" s="943"/>
      <c r="E14" s="943"/>
      <c r="F14" s="945"/>
      <c r="G14" s="943"/>
      <c r="H14" s="943"/>
      <c r="I14" s="943" t="str">
        <f t="shared" si="0"/>
        <v/>
      </c>
      <c r="J14" s="943" t="str">
        <f t="shared" si="1"/>
        <v/>
      </c>
      <c r="K14" s="944" t="str">
        <f t="shared" si="2"/>
        <v/>
      </c>
      <c r="L14" s="942"/>
    </row>
    <row r="15" spans="1:14" ht="27" customHeight="1">
      <c r="A15" s="942"/>
      <c r="B15" s="942"/>
      <c r="C15" s="942"/>
      <c r="D15" s="943"/>
      <c r="E15" s="943"/>
      <c r="F15" s="945"/>
      <c r="G15" s="943"/>
      <c r="H15" s="943"/>
      <c r="I15" s="943" t="str">
        <f t="shared" ref="I15:I16" si="3">IF(G15="","",G15+H15)</f>
        <v/>
      </c>
      <c r="J15" s="943" t="str">
        <f t="shared" ref="J15:J16" si="4">IF(I15="","",E15-I15)</f>
        <v/>
      </c>
      <c r="K15" s="944" t="str">
        <f t="shared" ref="K15:K16" si="5">IF(I15="","",I15/E15)</f>
        <v/>
      </c>
      <c r="L15" s="942"/>
    </row>
    <row r="16" spans="1:14" ht="27" customHeight="1">
      <c r="A16" s="942"/>
      <c r="B16" s="942"/>
      <c r="C16" s="942"/>
      <c r="D16" s="943"/>
      <c r="E16" s="943"/>
      <c r="F16" s="945"/>
      <c r="G16" s="943"/>
      <c r="H16" s="943"/>
      <c r="I16" s="943" t="str">
        <f t="shared" si="3"/>
        <v/>
      </c>
      <c r="J16" s="943" t="str">
        <f t="shared" si="4"/>
        <v/>
      </c>
      <c r="K16" s="944" t="str">
        <f t="shared" si="5"/>
        <v/>
      </c>
      <c r="L16" s="942"/>
    </row>
    <row r="17" spans="1:12" ht="27" customHeight="1">
      <c r="A17" s="942"/>
      <c r="B17" s="942"/>
      <c r="C17" s="942"/>
      <c r="D17" s="943"/>
      <c r="E17" s="943"/>
      <c r="F17" s="945"/>
      <c r="G17" s="943"/>
      <c r="H17" s="943"/>
      <c r="I17" s="943" t="str">
        <f t="shared" si="0"/>
        <v/>
      </c>
      <c r="J17" s="943" t="str">
        <f t="shared" si="1"/>
        <v/>
      </c>
      <c r="K17" s="944" t="str">
        <f t="shared" si="2"/>
        <v/>
      </c>
      <c r="L17" s="942"/>
    </row>
    <row r="18" spans="1:12" ht="27" customHeight="1">
      <c r="A18" s="942"/>
      <c r="B18" s="942"/>
      <c r="C18" s="942"/>
      <c r="D18" s="943"/>
      <c r="E18" s="943"/>
      <c r="F18" s="945"/>
      <c r="G18" s="943"/>
      <c r="H18" s="943"/>
      <c r="I18" s="943" t="str">
        <f t="shared" si="0"/>
        <v/>
      </c>
      <c r="J18" s="943" t="str">
        <f t="shared" si="1"/>
        <v/>
      </c>
      <c r="K18" s="944" t="str">
        <f t="shared" si="2"/>
        <v/>
      </c>
      <c r="L18" s="942"/>
    </row>
    <row r="19" spans="1:12" ht="27" customHeight="1">
      <c r="A19" s="942"/>
      <c r="B19" s="942"/>
      <c r="C19" s="942"/>
      <c r="D19" s="943"/>
      <c r="E19" s="943"/>
      <c r="F19" s="945"/>
      <c r="G19" s="943"/>
      <c r="H19" s="943"/>
      <c r="I19" s="943" t="str">
        <f t="shared" si="0"/>
        <v/>
      </c>
      <c r="J19" s="943" t="str">
        <f t="shared" si="1"/>
        <v/>
      </c>
      <c r="K19" s="944" t="str">
        <f t="shared" si="2"/>
        <v/>
      </c>
      <c r="L19" s="942"/>
    </row>
    <row r="20" spans="1:12" ht="27" customHeight="1">
      <c r="A20" s="946" t="s">
        <v>1589</v>
      </c>
      <c r="B20" s="942"/>
      <c r="C20" s="942"/>
      <c r="D20" s="943"/>
      <c r="E20" s="943"/>
      <c r="F20" s="945"/>
      <c r="G20" s="943"/>
      <c r="H20" s="943"/>
      <c r="I20" s="943" t="str">
        <f t="shared" ref="I20:I21" si="6">IF(G20="","",G20+H20)</f>
        <v/>
      </c>
      <c r="J20" s="943" t="str">
        <f t="shared" ref="J20:J21" si="7">IF(I20="","",E20-I20)</f>
        <v/>
      </c>
      <c r="K20" s="944" t="str">
        <f t="shared" ref="K20:K21" si="8">IF(I20="","",I20/E20)</f>
        <v/>
      </c>
      <c r="L20" s="942"/>
    </row>
    <row r="21" spans="1:12" ht="27" customHeight="1">
      <c r="A21" s="946" t="s">
        <v>1590</v>
      </c>
      <c r="B21" s="942"/>
      <c r="C21" s="942"/>
      <c r="D21" s="943"/>
      <c r="E21" s="943"/>
      <c r="F21" s="945"/>
      <c r="G21" s="943"/>
      <c r="H21" s="943"/>
      <c r="I21" s="943" t="str">
        <f t="shared" si="6"/>
        <v/>
      </c>
      <c r="J21" s="943" t="str">
        <f t="shared" si="7"/>
        <v/>
      </c>
      <c r="K21" s="944" t="str">
        <f t="shared" si="8"/>
        <v/>
      </c>
      <c r="L21" s="942"/>
    </row>
    <row r="22" spans="1:12" s="171" customFormat="1" ht="11.25">
      <c r="A22" s="170"/>
      <c r="B22" s="170"/>
      <c r="C22" s="170"/>
      <c r="D22" s="170"/>
      <c r="E22" s="170"/>
      <c r="F22" s="170"/>
      <c r="G22" s="170"/>
      <c r="H22" s="170"/>
      <c r="I22" s="170"/>
      <c r="J22" s="170"/>
      <c r="K22" s="170"/>
      <c r="L22" s="170"/>
    </row>
    <row r="23" spans="1:12">
      <c r="B23" s="161"/>
    </row>
    <row r="24" spans="1:12">
      <c r="B24" s="161"/>
    </row>
    <row r="25" spans="1:12">
      <c r="B25" s="161"/>
    </row>
    <row r="26" spans="1:12">
      <c r="B26" s="161"/>
    </row>
  </sheetData>
  <phoneticPr fontId="9"/>
  <conditionalFormatting sqref="A5:L14 E20:K21 A17:L19">
    <cfRule type="cellIs" dxfId="51" priority="3" operator="equal">
      <formula>""</formula>
    </cfRule>
  </conditionalFormatting>
  <conditionalFormatting sqref="B20:D21 L20:L21">
    <cfRule type="cellIs" dxfId="50" priority="2" operator="equal">
      <formula>""</formula>
    </cfRule>
  </conditionalFormatting>
  <conditionalFormatting sqref="A15:L16">
    <cfRule type="cellIs" dxfId="49" priority="1" operator="equal">
      <formula>""</formula>
    </cfRule>
  </conditionalFormatting>
  <hyperlinks>
    <hyperlink ref="N2" location="工事関係書類一覧表!F66" display="一覧表へ戻る" xr:uid="{00000000-0004-0000-4200-000000000000}"/>
  </hyperlinks>
  <printOptions horizontalCentered="1"/>
  <pageMargins left="0.19685039370078741" right="0.19685039370078741" top="0.74803149606299213" bottom="0.35433070866141736" header="0.31496062992125984" footer="0.31496062992125984"/>
  <pageSetup paperSize="9" orientation="landscape" blackAndWhite="1"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D3C70-F10A-47FA-9535-977C9ED272A0}">
  <sheetPr codeName="kumamotoken5_4">
    <tabColor rgb="FF92D050"/>
    <pageSetUpPr fitToPage="1"/>
  </sheetPr>
  <dimension ref="A1:BD57"/>
  <sheetViews>
    <sheetView showGridLines="0" view="pageBreakPreview" zoomScale="118" zoomScaleNormal="100" zoomScaleSheetLayoutView="118" workbookViewId="0">
      <selection activeCell="AM3" sqref="AM3:AR3"/>
    </sheetView>
  </sheetViews>
  <sheetFormatPr defaultColWidth="2.375" defaultRowHeight="13.5"/>
  <cols>
    <col min="1" max="48" width="2.375" style="429"/>
    <col min="49" max="56" width="2.375" style="429" hidden="1" customWidth="1"/>
    <col min="57" max="16384" width="2.375" style="429"/>
  </cols>
  <sheetData>
    <row r="1" spans="1:56">
      <c r="A1" s="429" t="s">
        <v>937</v>
      </c>
    </row>
    <row r="3" spans="1:56" ht="14.25" customHeight="1">
      <c r="W3" s="1870" t="str">
        <f>IF(入力表!D47="","令和　　年　　月　　日",入力表!D47)</f>
        <v>令和　　年　　月　　日</v>
      </c>
      <c r="X3" s="1870"/>
      <c r="Y3" s="1870"/>
      <c r="Z3" s="1870"/>
      <c r="AA3" s="1870"/>
      <c r="AB3" s="1870"/>
      <c r="AC3" s="1870"/>
      <c r="AD3" s="1870"/>
      <c r="AE3" s="1870"/>
      <c r="AF3" s="1870"/>
      <c r="AG3" s="1870"/>
      <c r="AH3" s="1870"/>
      <c r="AI3" s="1870"/>
      <c r="AM3" s="1382" t="s">
        <v>385</v>
      </c>
      <c r="AN3" s="1382"/>
      <c r="AO3" s="1382"/>
      <c r="AP3" s="1382"/>
      <c r="AQ3" s="1382"/>
      <c r="AR3" s="1382"/>
    </row>
    <row r="4" spans="1:56" ht="21">
      <c r="AM4" s="1382" t="s">
        <v>606</v>
      </c>
      <c r="AN4" s="1382"/>
      <c r="AO4" s="1382"/>
      <c r="AP4" s="1382"/>
      <c r="AQ4" s="1382"/>
      <c r="AR4" s="1382"/>
      <c r="AS4" s="440"/>
    </row>
    <row r="5" spans="1:56">
      <c r="AM5" s="1382" t="s">
        <v>1591</v>
      </c>
      <c r="AN5" s="1382"/>
      <c r="AO5" s="1382"/>
      <c r="AP5" s="1382"/>
      <c r="AQ5" s="1382"/>
      <c r="AR5" s="1382"/>
    </row>
    <row r="6" spans="1:56" s="440" customFormat="1" ht="30" customHeight="1">
      <c r="I6" s="440" t="s">
        <v>938</v>
      </c>
      <c r="N6" s="441" t="s">
        <v>939</v>
      </c>
      <c r="O6" s="1874" t="s">
        <v>1592</v>
      </c>
      <c r="P6" s="1874"/>
      <c r="Q6" s="1874"/>
      <c r="R6" s="1874"/>
      <c r="S6" s="1874"/>
      <c r="T6" s="1874"/>
      <c r="U6" s="1874"/>
      <c r="V6" s="1874"/>
      <c r="W6" s="1874"/>
      <c r="X6" s="1874"/>
      <c r="Y6" s="440" t="s">
        <v>941</v>
      </c>
      <c r="Z6" s="1032"/>
      <c r="AA6" s="1032"/>
      <c r="AB6" s="1032"/>
      <c r="AC6" s="1032"/>
      <c r="AD6" s="1032"/>
      <c r="AE6" s="1032"/>
      <c r="AF6" s="1032"/>
      <c r="AG6" s="1032"/>
      <c r="AH6" s="1032"/>
      <c r="AI6" s="1032"/>
    </row>
    <row r="7" spans="1:56" ht="13.5" customHeight="1">
      <c r="AB7" s="440"/>
      <c r="AC7" s="440"/>
      <c r="AD7" s="1032"/>
      <c r="AE7" s="1032"/>
      <c r="AF7" s="440"/>
      <c r="AG7" s="440"/>
    </row>
    <row r="8" spans="1:56" ht="13.5" customHeight="1">
      <c r="AB8" s="440"/>
      <c r="AC8" s="440"/>
      <c r="AD8" s="1032"/>
      <c r="AE8" s="1032"/>
      <c r="AF8" s="440"/>
      <c r="AG8" s="440"/>
    </row>
    <row r="9" spans="1:56">
      <c r="B9" s="424" t="s">
        <v>771</v>
      </c>
    </row>
    <row r="10" spans="1:56">
      <c r="C10" s="1873" t="s">
        <v>772</v>
      </c>
      <c r="D10" s="1873"/>
      <c r="E10" s="1873"/>
      <c r="F10" s="1873"/>
      <c r="G10" s="1873"/>
      <c r="H10" s="1873"/>
      <c r="I10" s="1873"/>
      <c r="J10" s="1873"/>
      <c r="K10" s="1873"/>
      <c r="L10" s="1873"/>
      <c r="M10" s="1873"/>
      <c r="N10" s="1873"/>
      <c r="O10" s="1873"/>
      <c r="AW10" s="429" t="s">
        <v>942</v>
      </c>
      <c r="BD10" s="429" t="s">
        <v>943</v>
      </c>
    </row>
    <row r="11" spans="1:56">
      <c r="AW11" s="429" t="s">
        <v>944</v>
      </c>
      <c r="BD11" s="429" t="s">
        <v>945</v>
      </c>
    </row>
    <row r="12" spans="1:56">
      <c r="U12" s="365" t="s">
        <v>946</v>
      </c>
      <c r="V12" s="1878" t="str">
        <f>IF(入力表!B11="","",入力表!B11)</f>
        <v/>
      </c>
      <c r="W12" s="1878"/>
      <c r="X12" s="1878"/>
      <c r="Y12" s="1878"/>
      <c r="Z12" s="1878"/>
      <c r="AA12" s="1878"/>
      <c r="AB12" s="1878"/>
      <c r="AC12" s="1878"/>
      <c r="AD12" s="1878"/>
      <c r="AE12" s="1878"/>
      <c r="AF12" s="1878"/>
      <c r="AG12" s="1878"/>
      <c r="AH12" s="1878"/>
      <c r="AI12" s="1878"/>
      <c r="AN12" s="1030">
        <v>1</v>
      </c>
      <c r="AW12" s="429" t="s">
        <v>947</v>
      </c>
      <c r="BD12" s="429" t="str">
        <f>IF(AN12="","ただし、次の工事の第　回部分払として","ただし、次の工事の第"&amp;AN12&amp;"回部分払として")</f>
        <v>ただし、次の工事の第1回部分払として</v>
      </c>
    </row>
    <row r="13" spans="1:56">
      <c r="Y13" s="1877"/>
      <c r="Z13" s="1877"/>
      <c r="AA13" s="1877"/>
      <c r="AB13" s="1877"/>
      <c r="AC13" s="1877"/>
      <c r="AD13" s="1877"/>
      <c r="AE13" s="1877"/>
      <c r="AF13" s="1877"/>
      <c r="AG13" s="1877"/>
      <c r="AH13" s="1877"/>
      <c r="AI13" s="433"/>
      <c r="AN13" s="1031"/>
      <c r="AW13" s="429" t="s">
        <v>948</v>
      </c>
      <c r="BD13" s="429" t="s">
        <v>949</v>
      </c>
    </row>
    <row r="14" spans="1:56">
      <c r="V14" s="1879" t="str">
        <f>IF(入力表!B12="","",入力表!B12)</f>
        <v/>
      </c>
      <c r="W14" s="1879"/>
      <c r="X14" s="1879"/>
      <c r="Y14" s="1879"/>
      <c r="Z14" s="1879"/>
      <c r="AA14" s="1879"/>
      <c r="AB14" s="1879"/>
      <c r="AC14" s="1879"/>
      <c r="AD14" s="1879"/>
      <c r="AE14" s="1879"/>
      <c r="AF14" s="1879"/>
      <c r="AG14" s="1879"/>
      <c r="AH14" s="1879"/>
      <c r="AI14" s="1879"/>
      <c r="AW14" s="429" t="s">
        <v>950</v>
      </c>
      <c r="BD14" s="429" t="s">
        <v>951</v>
      </c>
    </row>
    <row r="15" spans="1:56">
      <c r="U15" s="365" t="s">
        <v>952</v>
      </c>
      <c r="V15" s="1878" t="str">
        <f>IF(入力表!B13="","",入力表!B13)</f>
        <v/>
      </c>
      <c r="W15" s="1878"/>
      <c r="X15" s="1878"/>
      <c r="Y15" s="1878"/>
      <c r="Z15" s="1878"/>
      <c r="AA15" s="1878"/>
      <c r="AB15" s="1878"/>
      <c r="AC15" s="1878"/>
      <c r="AD15" s="1878"/>
      <c r="AE15" s="1878"/>
      <c r="AF15" s="1878"/>
      <c r="AG15" s="1878"/>
      <c r="AH15" s="432" t="s">
        <v>613</v>
      </c>
      <c r="AI15" s="432"/>
    </row>
    <row r="17" spans="2:33">
      <c r="B17" s="429" t="s">
        <v>953</v>
      </c>
    </row>
    <row r="18" spans="2:33">
      <c r="L18" s="1871" t="str">
        <f>'統一様式-5(2)'!S30</f>
        <v/>
      </c>
      <c r="M18" s="1871"/>
      <c r="N18" s="1871"/>
      <c r="O18" s="1871"/>
      <c r="P18" s="1871"/>
      <c r="Q18" s="1871"/>
      <c r="R18" s="1871"/>
      <c r="S18" s="1871"/>
      <c r="T18" s="1871"/>
      <c r="U18" s="1871"/>
      <c r="V18" s="1871"/>
      <c r="W18" s="1871"/>
      <c r="X18" s="1871"/>
      <c r="Y18" s="1871"/>
      <c r="Z18" s="1871"/>
    </row>
    <row r="19" spans="2:33">
      <c r="D19" s="439" t="s">
        <v>954</v>
      </c>
      <c r="E19" s="439"/>
      <c r="F19" s="439"/>
      <c r="G19" s="439"/>
      <c r="H19" s="439"/>
      <c r="I19" s="675"/>
      <c r="J19" s="675"/>
      <c r="K19" s="675"/>
      <c r="L19" s="1872"/>
      <c r="M19" s="1872"/>
      <c r="N19" s="1872"/>
      <c r="O19" s="1872"/>
      <c r="P19" s="1872"/>
      <c r="Q19" s="1872"/>
      <c r="R19" s="1872"/>
      <c r="S19" s="1872"/>
      <c r="T19" s="1872"/>
      <c r="U19" s="1872"/>
      <c r="V19" s="1872"/>
      <c r="W19" s="1872"/>
      <c r="X19" s="1872"/>
      <c r="Y19" s="1872"/>
      <c r="Z19" s="1872"/>
      <c r="AA19" s="675"/>
      <c r="AB19" s="675"/>
      <c r="AC19" s="675"/>
      <c r="AD19" s="675"/>
      <c r="AE19" s="675"/>
      <c r="AF19" s="675"/>
    </row>
    <row r="20" spans="2:33">
      <c r="D20" s="438"/>
      <c r="U20" s="437"/>
      <c r="V20" s="1875"/>
      <c r="W20" s="1875"/>
      <c r="X20" s="1875"/>
      <c r="Y20" s="1875"/>
      <c r="Z20" s="1875"/>
      <c r="AA20" s="1875"/>
      <c r="AB20" s="1875"/>
      <c r="AC20" s="1875"/>
      <c r="AD20" s="1875"/>
      <c r="AE20" s="1875"/>
      <c r="AF20" s="1875"/>
    </row>
    <row r="22" spans="2:33">
      <c r="B22" s="1879" t="str">
        <f>VLOOKUP(O6,AW10:BD14,8,FALSE)</f>
        <v>ただし、次の工事の第1回部分払として</v>
      </c>
      <c r="C22" s="1879"/>
      <c r="D22" s="1879"/>
      <c r="E22" s="1879"/>
      <c r="F22" s="1879"/>
      <c r="G22" s="1879"/>
      <c r="H22" s="1879"/>
      <c r="I22" s="1879"/>
      <c r="J22" s="1879"/>
      <c r="K22" s="1879"/>
      <c r="L22" s="1879"/>
      <c r="M22" s="1879"/>
      <c r="N22" s="1879"/>
      <c r="O22" s="1879"/>
      <c r="P22" s="1879"/>
      <c r="Q22" s="1879"/>
      <c r="R22" s="1879"/>
      <c r="S22" s="1879"/>
      <c r="T22" s="1879"/>
      <c r="U22" s="1879"/>
      <c r="V22" s="1879"/>
      <c r="W22" s="1879"/>
      <c r="X22" s="1879"/>
      <c r="Y22" s="1879"/>
      <c r="Z22" s="1879"/>
    </row>
    <row r="23" spans="2:33">
      <c r="J23" s="436"/>
      <c r="K23" s="436"/>
      <c r="L23" s="436"/>
      <c r="M23" s="436"/>
      <c r="N23" s="436"/>
      <c r="O23" s="436"/>
      <c r="P23" s="436"/>
      <c r="Q23" s="436"/>
      <c r="R23" s="436"/>
      <c r="S23" s="436"/>
      <c r="T23" s="436"/>
      <c r="U23" s="436"/>
    </row>
    <row r="24" spans="2:33" ht="13.5" customHeight="1">
      <c r="B24" s="429" t="s">
        <v>955</v>
      </c>
      <c r="C24" s="433"/>
      <c r="D24" s="433"/>
      <c r="E24" s="433"/>
      <c r="K24" s="429" t="str">
        <f>IF(入力表!B2="","",入力表!B2)</f>
        <v/>
      </c>
    </row>
    <row r="25" spans="2:33">
      <c r="B25" s="435"/>
      <c r="C25" s="434"/>
      <c r="D25" s="434"/>
      <c r="E25" s="434"/>
      <c r="K25" s="363"/>
    </row>
    <row r="26" spans="2:33" ht="13.5" customHeight="1">
      <c r="B26" s="429" t="s">
        <v>721</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956</v>
      </c>
      <c r="K28" s="1876" t="str">
        <f>IF(入力表!B5="","令和　　年　　月　　日",入力表!B5)</f>
        <v>令和　　年　　月　　日</v>
      </c>
      <c r="L28" s="1876"/>
      <c r="M28" s="1876"/>
      <c r="N28" s="1876"/>
      <c r="O28" s="1876"/>
      <c r="P28" s="1876"/>
      <c r="Q28" s="1876"/>
      <c r="R28" s="1876"/>
      <c r="S28" s="1876"/>
    </row>
    <row r="30" spans="2:33" ht="13.5" customHeight="1">
      <c r="B30" s="429" t="s">
        <v>778</v>
      </c>
      <c r="G30" s="676"/>
      <c r="H30" s="676"/>
      <c r="I30" s="676"/>
      <c r="J30" s="676"/>
      <c r="K30" s="1885" t="str">
        <f>IF(入力表!B7="","",入力表!B7)</f>
        <v/>
      </c>
      <c r="L30" s="1885"/>
      <c r="M30" s="1885"/>
      <c r="N30" s="1885"/>
      <c r="O30" s="1885"/>
      <c r="P30" s="1885"/>
      <c r="Q30" s="1885"/>
      <c r="R30" s="1885"/>
      <c r="S30" s="1885"/>
      <c r="T30" s="676"/>
      <c r="U30" s="676"/>
      <c r="V30" s="676"/>
      <c r="W30" s="676"/>
      <c r="X30" s="676"/>
      <c r="Y30" s="676"/>
      <c r="Z30" s="676"/>
      <c r="AA30" s="676"/>
      <c r="AB30" s="676"/>
      <c r="AC30" s="676"/>
      <c r="AD30" s="676"/>
      <c r="AE30" s="676"/>
      <c r="AF30" s="676"/>
    </row>
    <row r="31" spans="2:33" ht="13.5" customHeight="1"/>
    <row r="32" spans="2:33">
      <c r="B32" s="429" t="s">
        <v>957</v>
      </c>
      <c r="J32" s="436"/>
      <c r="K32" s="1878"/>
      <c r="L32" s="1878"/>
      <c r="M32" s="1878"/>
      <c r="N32" s="1878"/>
      <c r="O32" s="1878"/>
      <c r="P32" s="1878"/>
      <c r="Q32" s="1878"/>
      <c r="R32" s="1878"/>
      <c r="S32" s="1878"/>
      <c r="U32" s="431"/>
      <c r="V32" s="431"/>
      <c r="Y32" s="1884"/>
      <c r="Z32" s="1884"/>
      <c r="AA32" s="1884"/>
      <c r="AB32" s="1884"/>
      <c r="AC32" s="1884"/>
      <c r="AD32" s="1884"/>
      <c r="AE32" s="1884"/>
      <c r="AF32" s="1884"/>
      <c r="AG32" s="1884"/>
    </row>
    <row r="34" spans="1:49">
      <c r="B34" s="429" t="s">
        <v>958</v>
      </c>
      <c r="K34" s="1879"/>
      <c r="L34" s="1879"/>
      <c r="M34" s="1879"/>
      <c r="N34" s="1879"/>
      <c r="AW34" s="429" t="s">
        <v>959</v>
      </c>
    </row>
    <row r="35" spans="1:49">
      <c r="AW35" s="429" t="s">
        <v>960</v>
      </c>
    </row>
    <row r="36" spans="1:49">
      <c r="B36" s="429" t="s">
        <v>961</v>
      </c>
      <c r="F36" s="677"/>
      <c r="G36" s="677"/>
      <c r="H36" s="677"/>
      <c r="I36" s="677"/>
      <c r="J36" s="677"/>
      <c r="K36" s="1880"/>
      <c r="L36" s="1880"/>
      <c r="M36" s="1880"/>
      <c r="N36" s="1880"/>
      <c r="O36" s="1880"/>
      <c r="P36" s="1880"/>
      <c r="Q36" s="1880"/>
      <c r="R36" s="1880"/>
      <c r="S36" s="677"/>
      <c r="T36" s="677"/>
      <c r="U36" s="677"/>
      <c r="V36" s="677"/>
      <c r="W36" s="677"/>
      <c r="X36" s="677"/>
      <c r="Y36" s="677"/>
      <c r="Z36" s="677"/>
      <c r="AA36" s="677"/>
      <c r="AB36" s="677"/>
      <c r="AC36" s="677"/>
      <c r="AD36" s="677"/>
      <c r="AE36" s="677"/>
      <c r="AF36" s="677"/>
      <c r="AG36" s="677"/>
    </row>
    <row r="38" spans="1:49" ht="26.25" customHeight="1">
      <c r="B38" s="429" t="s">
        <v>962</v>
      </c>
      <c r="F38" s="436"/>
      <c r="G38" s="436"/>
      <c r="H38" s="436"/>
      <c r="I38" s="436"/>
      <c r="J38" s="436"/>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row>
    <row r="40" spans="1:49">
      <c r="B40" s="429" t="s">
        <v>963</v>
      </c>
      <c r="F40" s="436"/>
      <c r="G40" s="436"/>
      <c r="H40" s="436"/>
      <c r="I40" s="436"/>
      <c r="J40" s="436"/>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row>
    <row r="42" spans="1:49">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729</v>
      </c>
      <c r="F45" s="1882" t="s">
        <v>964</v>
      </c>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row>
    <row r="46" spans="1:49" ht="15" customHeight="1">
      <c r="E46" s="365"/>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row>
    <row r="47" spans="1:49" ht="17.25" customHeight="1">
      <c r="E47" s="842" t="s">
        <v>731</v>
      </c>
      <c r="F47" s="1882" t="s">
        <v>965</v>
      </c>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5:32" ht="15" customHeight="1">
      <c r="E49" s="842"/>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row>
    <row r="50" spans="5:32" ht="15" customHeight="1">
      <c r="E50" s="842"/>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row>
    <row r="52" spans="5:32">
      <c r="E52" s="384"/>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row>
    <row r="53" spans="5:32">
      <c r="E53" s="384"/>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row>
    <row r="54" spans="5:32">
      <c r="E54" s="383"/>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row>
    <row r="55" spans="5:32">
      <c r="E55" s="383"/>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row>
    <row r="56" spans="5:32">
      <c r="E56" s="383"/>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row>
    <row r="57" spans="5:32">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row>
  </sheetData>
  <mergeCells count="27">
    <mergeCell ref="AM3:AR3"/>
    <mergeCell ref="AM4:AR4"/>
    <mergeCell ref="AM5:AR5"/>
    <mergeCell ref="L18:Z19"/>
    <mergeCell ref="W3:AI3"/>
    <mergeCell ref="O6:X6"/>
    <mergeCell ref="C10:O10"/>
    <mergeCell ref="V12:AI12"/>
    <mergeCell ref="Y13:AH13"/>
    <mergeCell ref="V14:AI14"/>
    <mergeCell ref="V15:AG15"/>
    <mergeCell ref="V20:AF20"/>
    <mergeCell ref="B22:Z22"/>
    <mergeCell ref="K28:S28"/>
    <mergeCell ref="K30:S30"/>
    <mergeCell ref="K32:S32"/>
    <mergeCell ref="Y32:AG32"/>
    <mergeCell ref="F47:AF47"/>
    <mergeCell ref="F52:AF53"/>
    <mergeCell ref="F54:AF55"/>
    <mergeCell ref="F56:AF57"/>
    <mergeCell ref="K34:N34"/>
    <mergeCell ref="K36:R36"/>
    <mergeCell ref="K38:AH38"/>
    <mergeCell ref="K40:AH40"/>
    <mergeCell ref="J42:AG42"/>
    <mergeCell ref="F45:AF46"/>
  </mergeCells>
  <phoneticPr fontId="9"/>
  <conditionalFormatting sqref="K34">
    <cfRule type="cellIs" dxfId="48" priority="7" operator="equal">
      <formula>""</formula>
    </cfRule>
  </conditionalFormatting>
  <conditionalFormatting sqref="K36:R36">
    <cfRule type="cellIs" dxfId="47" priority="6" operator="equal">
      <formula>""</formula>
    </cfRule>
  </conditionalFormatting>
  <conditionalFormatting sqref="K32:S32">
    <cfRule type="cellIs" dxfId="46" priority="9" operator="equal">
      <formula>""</formula>
    </cfRule>
  </conditionalFormatting>
  <conditionalFormatting sqref="K38:AH38">
    <cfRule type="cellIs" dxfId="45" priority="5" operator="equal">
      <formula>""</formula>
    </cfRule>
  </conditionalFormatting>
  <conditionalFormatting sqref="K40:AH40">
    <cfRule type="cellIs" dxfId="44" priority="4" operator="equal">
      <formula>""</formula>
    </cfRule>
  </conditionalFormatting>
  <conditionalFormatting sqref="L18:Z19">
    <cfRule type="cellIs" dxfId="43" priority="11" operator="equal">
      <formula>""</formula>
    </cfRule>
  </conditionalFormatting>
  <conditionalFormatting sqref="O6:X6">
    <cfRule type="cellIs" dxfId="42" priority="3" operator="equal">
      <formula>""</formula>
    </cfRule>
  </conditionalFormatting>
  <conditionalFormatting sqref="Y32:AG32">
    <cfRule type="cellIs" dxfId="41" priority="8" operator="equal">
      <formula>""</formula>
    </cfRule>
  </conditionalFormatting>
  <dataValidations count="7">
    <dataValidation allowBlank="1" showInputMessage="1" showErrorMessage="1" prompt="数字のみ入力" sqref="L18:Z19" xr:uid="{657D32C9-2AB7-4EFC-B6FC-6AAEE603AF89}"/>
    <dataValidation type="list" allowBlank="1" showInputMessage="1" prompt="選択または入力" sqref="K34:N34" xr:uid="{CC965F9A-7F5B-43CE-9F82-F64E24A6BA0F}">
      <formula1>$AW$34:$AW$35</formula1>
    </dataValidation>
    <dataValidation allowBlank="1" showInputMessage="1" showErrorMessage="1" prompt="支店名を入力" sqref="Y32:AG32" xr:uid="{C6045799-312A-43B8-AD2B-1D1E2A1063D7}"/>
    <dataValidation allowBlank="1" showInputMessage="1" showErrorMessage="1" prompt="金融機関名を入力" sqref="K32:S32" xr:uid="{C7AED81B-F9D0-49E9-828B-4EB04CDF9A9E}"/>
    <dataValidation type="list" allowBlank="1" showInputMessage="1" showErrorMessage="1" sqref="O6:X6" xr:uid="{D00FFF61-0933-4426-BB90-2E06A671C936}">
      <formula1>$AW$10:$AW$14</formula1>
    </dataValidation>
    <dataValidation imeMode="halfKatakana" allowBlank="1" showInputMessage="1" showErrorMessage="1" sqref="K40:AH40" xr:uid="{78310449-948C-41FB-AFFF-16811C8370EC}"/>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DE661AA0-B6DB-4E25-89CF-7D645FFCF8FE}"/>
  </dataValidations>
  <hyperlinks>
    <hyperlink ref="AM3" location="工事関係書類一覧表!F23" display="一覧表へ戻る" xr:uid="{97FF4A23-FC79-4060-AFF3-62328D34D49D}"/>
    <hyperlink ref="AM4" location="入力表!C17" display="入力表へ戻る" xr:uid="{6008D5A9-4970-42B3-80E5-186F388E74A3}"/>
    <hyperlink ref="AM3:AR3" location="工事関係書類一覧表!F67" display="一覧表へ戻る" xr:uid="{C17A3071-0679-4191-9AD8-1FDF232F57BE}"/>
    <hyperlink ref="AM4:AR4" location="入力表!D47" display="入力表へ戻る" xr:uid="{85111108-AE44-4653-AE06-FFEEEE3DDBB5}"/>
    <hyperlink ref="AM5" location="入力表!C17" display="入力表へ戻る" xr:uid="{2A37C0A5-025A-4B92-9383-3409F5653089}"/>
    <hyperlink ref="AM5:AR5" location="'統一様式-5(2)'!S18" display="請求内訳書へ" xr:uid="{32EDA0B6-9E2F-47FE-BB42-8B38B21463C6}"/>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2737" r:id="rId4" name="Option Button 1">
              <controlPr defaultSize="0" autoFill="0" autoLine="0" autoPict="0">
                <anchor moveWithCells="1">
                  <from>
                    <xdr:col>43</xdr:col>
                    <xdr:colOff>57150</xdr:colOff>
                    <xdr:row>11</xdr:row>
                    <xdr:rowOff>38100</xdr:rowOff>
                  </from>
                  <to>
                    <xdr:col>47</xdr:col>
                    <xdr:colOff>0</xdr:colOff>
                    <xdr:row>12</xdr:row>
                    <xdr:rowOff>76200</xdr:rowOff>
                  </to>
                </anchor>
              </controlPr>
            </control>
          </mc:Choice>
        </mc:AlternateContent>
        <mc:AlternateContent xmlns:mc="http://schemas.openxmlformats.org/markup-compatibility/2006">
          <mc:Choice Requires="x14">
            <control shapeId="1012738" r:id="rId5" name="Option Button 2">
              <controlPr defaultSize="0" autoFill="0" autoLine="0" autoPict="0">
                <anchor moveWithCells="1">
                  <from>
                    <xdr:col>43</xdr:col>
                    <xdr:colOff>57150</xdr:colOff>
                    <xdr:row>12</xdr:row>
                    <xdr:rowOff>76200</xdr:rowOff>
                  </from>
                  <to>
                    <xdr:col>47</xdr:col>
                    <xdr:colOff>0</xdr:colOff>
                    <xdr:row>13</xdr:row>
                    <xdr:rowOff>123825</xdr:rowOff>
                  </to>
                </anchor>
              </controlPr>
            </control>
          </mc:Choice>
        </mc:AlternateContent>
        <mc:AlternateContent xmlns:mc="http://schemas.openxmlformats.org/markup-compatibility/2006">
          <mc:Choice Requires="x14">
            <control shapeId="1012739" r:id="rId6" name="Option Button 3">
              <controlPr defaultSize="0" autoFill="0" autoLine="0" autoPict="0">
                <anchor moveWithCells="1">
                  <from>
                    <xdr:col>43</xdr:col>
                    <xdr:colOff>57150</xdr:colOff>
                    <xdr:row>13</xdr:row>
                    <xdr:rowOff>123825</xdr:rowOff>
                  </from>
                  <to>
                    <xdr:col>47</xdr:col>
                    <xdr:colOff>0</xdr:colOff>
                    <xdr:row>14</xdr:row>
                    <xdr:rowOff>161925</xdr:rowOff>
                  </to>
                </anchor>
              </controlPr>
            </control>
          </mc:Choice>
        </mc:AlternateContent>
        <mc:AlternateContent xmlns:mc="http://schemas.openxmlformats.org/markup-compatibility/2006">
          <mc:Choice Requires="x14">
            <control shapeId="1012740" r:id="rId7" name="Option Button 4">
              <controlPr defaultSize="0" autoFill="0" autoLine="0" autoPict="0">
                <anchor moveWithCells="1">
                  <from>
                    <xdr:col>43</xdr:col>
                    <xdr:colOff>57150</xdr:colOff>
                    <xdr:row>14</xdr:row>
                    <xdr:rowOff>161925</xdr:rowOff>
                  </from>
                  <to>
                    <xdr:col>47</xdr:col>
                    <xdr:colOff>0</xdr:colOff>
                    <xdr:row>16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83CF-95E5-4D58-BAE6-8831E8D35AD9}">
  <sheetPr codeName="fukuokaken05_2">
    <tabColor rgb="FF92D050"/>
    <pageSetUpPr fitToPage="1"/>
  </sheetPr>
  <dimension ref="A1:AV36"/>
  <sheetViews>
    <sheetView showGridLines="0" view="pageBreakPreview" zoomScaleNormal="100" zoomScaleSheetLayoutView="100" workbookViewId="0">
      <selection activeCell="AO3" sqref="AO3:AT3"/>
    </sheetView>
  </sheetViews>
  <sheetFormatPr defaultColWidth="2.375" defaultRowHeight="13.5"/>
  <cols>
    <col min="1" max="16384" width="2.375" style="429"/>
  </cols>
  <sheetData>
    <row r="1" spans="1:48">
      <c r="A1" s="429" t="s">
        <v>1593</v>
      </c>
    </row>
    <row r="3" spans="1:48">
      <c r="AK3" s="365" t="s">
        <v>1594</v>
      </c>
      <c r="AO3" s="1351" t="s">
        <v>385</v>
      </c>
      <c r="AP3" s="1351"/>
      <c r="AQ3" s="1351"/>
      <c r="AR3" s="1351"/>
      <c r="AS3" s="1351"/>
      <c r="AT3" s="1351"/>
    </row>
    <row r="4" spans="1:48">
      <c r="AO4" s="1351" t="s">
        <v>1595</v>
      </c>
      <c r="AP4" s="1351"/>
      <c r="AQ4" s="1351"/>
      <c r="AR4" s="1351"/>
      <c r="AS4" s="1351"/>
      <c r="AT4" s="1351"/>
      <c r="AU4" s="1351"/>
      <c r="AV4" s="1351"/>
    </row>
    <row r="6" spans="1:48" ht="30" customHeight="1">
      <c r="A6" s="1547" t="s">
        <v>1596</v>
      </c>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c r="AH6" s="1547"/>
      <c r="AI6" s="1547"/>
      <c r="AJ6" s="1547"/>
      <c r="AK6" s="1547"/>
    </row>
    <row r="9" spans="1:48">
      <c r="B9" s="571" t="s">
        <v>1597</v>
      </c>
      <c r="D9" s="429" t="s">
        <v>1551</v>
      </c>
      <c r="N9" s="694" t="s">
        <v>1598</v>
      </c>
      <c r="O9" s="694"/>
      <c r="R9" s="439" t="s">
        <v>1599</v>
      </c>
      <c r="S9" s="2993" t="str">
        <f>IF(入力表!B7="","",入力表!B7)</f>
        <v/>
      </c>
      <c r="T9" s="2993"/>
      <c r="U9" s="2993"/>
      <c r="V9" s="2993"/>
      <c r="W9" s="2993"/>
      <c r="X9" s="2993"/>
      <c r="Y9" s="2993"/>
      <c r="Z9" s="2993"/>
      <c r="AA9" s="2993"/>
      <c r="AB9" s="2993"/>
    </row>
    <row r="10" spans="1:48">
      <c r="B10" s="571"/>
      <c r="N10" s="694"/>
      <c r="O10" s="694"/>
      <c r="S10" s="913"/>
      <c r="T10" s="913"/>
      <c r="U10" s="913"/>
      <c r="V10" s="913"/>
      <c r="W10" s="913"/>
      <c r="X10" s="913"/>
      <c r="Y10" s="913"/>
      <c r="Z10" s="913"/>
      <c r="AA10" s="913"/>
      <c r="AB10" s="913"/>
    </row>
    <row r="11" spans="1:48">
      <c r="N11" s="694"/>
      <c r="O11" s="694"/>
      <c r="S11" s="913"/>
      <c r="T11" s="913"/>
      <c r="U11" s="913"/>
      <c r="V11" s="913"/>
      <c r="W11" s="913"/>
      <c r="X11" s="913"/>
      <c r="Y11" s="913"/>
      <c r="Z11" s="913"/>
      <c r="AA11" s="913"/>
      <c r="AB11" s="913"/>
    </row>
    <row r="12" spans="1:48">
      <c r="B12" s="571" t="s">
        <v>1600</v>
      </c>
      <c r="D12" s="429" t="s">
        <v>1601</v>
      </c>
      <c r="N12" s="694" t="s">
        <v>1602</v>
      </c>
      <c r="O12" s="694"/>
      <c r="R12" s="439" t="s">
        <v>1599</v>
      </c>
      <c r="S12" s="2993">
        <f>IF('統一様式-5(1)（前払金）'!L18="",0,'統一様式-5(1)（前払金）'!L18)</f>
        <v>0</v>
      </c>
      <c r="T12" s="2993"/>
      <c r="U12" s="2993"/>
      <c r="V12" s="2993"/>
      <c r="W12" s="2993"/>
      <c r="X12" s="2993"/>
      <c r="Y12" s="2993"/>
      <c r="Z12" s="2993"/>
      <c r="AA12" s="2993"/>
      <c r="AB12" s="2993"/>
    </row>
    <row r="13" spans="1:48">
      <c r="B13" s="571"/>
      <c r="N13" s="694"/>
      <c r="O13" s="694"/>
      <c r="S13" s="913"/>
      <c r="T13" s="913"/>
      <c r="U13" s="913"/>
      <c r="V13" s="913"/>
      <c r="W13" s="913"/>
      <c r="X13" s="913"/>
      <c r="Y13" s="913"/>
      <c r="Z13" s="913"/>
      <c r="AA13" s="913"/>
      <c r="AB13" s="913"/>
    </row>
    <row r="14" spans="1:48">
      <c r="N14" s="694"/>
      <c r="O14" s="694"/>
      <c r="S14" s="913"/>
      <c r="T14" s="913"/>
      <c r="U14" s="913"/>
      <c r="V14" s="913"/>
      <c r="W14" s="913"/>
      <c r="X14" s="913"/>
      <c r="Y14" s="913"/>
      <c r="Z14" s="913"/>
      <c r="AA14" s="913"/>
      <c r="AB14" s="913"/>
    </row>
    <row r="15" spans="1:48">
      <c r="B15" s="571" t="s">
        <v>1603</v>
      </c>
      <c r="D15" s="429" t="s">
        <v>1604</v>
      </c>
      <c r="N15" s="694" t="s">
        <v>1605</v>
      </c>
      <c r="O15" s="694"/>
      <c r="R15" s="439" t="s">
        <v>1599</v>
      </c>
      <c r="S15" s="2993">
        <f>IF('統一様式-5(1)（中間）'!L18="",0,'統一様式-5(1)（中間）'!L18)</f>
        <v>0</v>
      </c>
      <c r="T15" s="2993"/>
      <c r="U15" s="2993"/>
      <c r="V15" s="2993"/>
      <c r="W15" s="2993"/>
      <c r="X15" s="2993"/>
      <c r="Y15" s="2993"/>
      <c r="Z15" s="2993"/>
      <c r="AA15" s="2993"/>
      <c r="AB15" s="2993"/>
    </row>
    <row r="16" spans="1:48">
      <c r="N16" s="694"/>
      <c r="O16" s="694"/>
      <c r="S16" s="913"/>
      <c r="T16" s="913"/>
      <c r="U16" s="913"/>
      <c r="V16" s="913"/>
      <c r="W16" s="913"/>
      <c r="X16" s="913"/>
      <c r="Y16" s="913"/>
      <c r="Z16" s="913"/>
      <c r="AA16" s="913"/>
      <c r="AB16" s="913"/>
    </row>
    <row r="17" spans="2:36">
      <c r="N17" s="694"/>
      <c r="O17" s="694"/>
      <c r="S17" s="913"/>
      <c r="T17" s="913"/>
      <c r="U17" s="913"/>
      <c r="V17" s="913"/>
      <c r="W17" s="913"/>
      <c r="X17" s="913"/>
      <c r="Y17" s="913"/>
      <c r="Z17" s="913"/>
      <c r="AA17" s="913"/>
      <c r="AB17" s="913"/>
    </row>
    <row r="18" spans="2:36">
      <c r="B18" s="571" t="s">
        <v>1606</v>
      </c>
      <c r="D18" s="429" t="s">
        <v>1607</v>
      </c>
      <c r="N18" s="694" t="s">
        <v>1608</v>
      </c>
      <c r="O18" s="694"/>
      <c r="R18" s="439" t="s">
        <v>1599</v>
      </c>
      <c r="S18" s="2993"/>
      <c r="T18" s="2993"/>
      <c r="U18" s="2993"/>
      <c r="V18" s="2993"/>
      <c r="W18" s="2993"/>
      <c r="X18" s="2993"/>
      <c r="Y18" s="2993"/>
      <c r="Z18" s="2993"/>
      <c r="AA18" s="2993"/>
      <c r="AB18" s="2993"/>
    </row>
    <row r="19" spans="2:36">
      <c r="N19" s="694"/>
      <c r="O19" s="694"/>
      <c r="S19" s="913"/>
      <c r="T19" s="913"/>
      <c r="U19" s="913"/>
      <c r="V19" s="913"/>
      <c r="W19" s="913"/>
      <c r="X19" s="913"/>
      <c r="Y19" s="913"/>
      <c r="Z19" s="913"/>
      <c r="AA19" s="913"/>
      <c r="AB19" s="913"/>
    </row>
    <row r="20" spans="2:36">
      <c r="N20" s="694"/>
      <c r="O20" s="694"/>
      <c r="S20" s="913"/>
      <c r="T20" s="913"/>
      <c r="U20" s="913"/>
      <c r="V20" s="913"/>
      <c r="W20" s="913"/>
      <c r="X20" s="913"/>
      <c r="Y20" s="913"/>
      <c r="Z20" s="913"/>
      <c r="AA20" s="913"/>
      <c r="AB20" s="913"/>
    </row>
    <row r="21" spans="2:36" ht="13.5" customHeight="1">
      <c r="B21" s="571" t="s">
        <v>1609</v>
      </c>
      <c r="D21" s="2999" t="s">
        <v>1610</v>
      </c>
      <c r="E21" s="2999"/>
      <c r="F21" s="2999"/>
      <c r="G21" s="2999"/>
      <c r="H21" s="2999"/>
      <c r="I21" s="2999"/>
      <c r="J21" s="2999"/>
      <c r="N21" s="694" t="s">
        <v>1611</v>
      </c>
      <c r="O21" s="694"/>
      <c r="R21" s="439" t="s">
        <v>1599</v>
      </c>
      <c r="S21" s="2993"/>
      <c r="T21" s="2993"/>
      <c r="U21" s="2993"/>
      <c r="V21" s="2993"/>
      <c r="W21" s="2993"/>
      <c r="X21" s="2993"/>
      <c r="Y21" s="2993"/>
      <c r="Z21" s="2993"/>
      <c r="AA21" s="2993"/>
      <c r="AB21" s="2993"/>
      <c r="AG21" s="1597"/>
      <c r="AH21" s="1597"/>
      <c r="AI21" s="1597"/>
    </row>
    <row r="22" spans="2:36">
      <c r="D22" s="2999"/>
      <c r="E22" s="2999"/>
      <c r="F22" s="2999"/>
      <c r="G22" s="2999"/>
      <c r="H22" s="2999"/>
      <c r="I22" s="2999"/>
      <c r="J22" s="2999"/>
      <c r="N22" s="694"/>
      <c r="O22" s="694"/>
      <c r="S22" s="913"/>
      <c r="T22" s="913"/>
      <c r="U22" s="913"/>
      <c r="V22" s="913"/>
      <c r="W22" s="913"/>
      <c r="X22" s="913"/>
      <c r="Y22" s="913"/>
      <c r="Z22" s="913"/>
      <c r="AA22" s="913"/>
      <c r="AB22" s="913"/>
      <c r="AG22" s="2998"/>
      <c r="AH22" s="2998"/>
      <c r="AI22" s="2998"/>
    </row>
    <row r="23" spans="2:36">
      <c r="N23" s="694"/>
      <c r="O23" s="694"/>
      <c r="S23" s="913"/>
      <c r="T23" s="913"/>
      <c r="U23" s="913"/>
      <c r="V23" s="913"/>
      <c r="W23" s="913"/>
      <c r="X23" s="913"/>
      <c r="Y23" s="913"/>
      <c r="Z23" s="913"/>
      <c r="AA23" s="913"/>
      <c r="AB23" s="913"/>
    </row>
    <row r="24" spans="2:36" ht="13.5" customHeight="1">
      <c r="B24" s="571" t="s">
        <v>1612</v>
      </c>
      <c r="D24" s="2995" t="s">
        <v>1613</v>
      </c>
      <c r="E24" s="2995"/>
      <c r="F24" s="2995"/>
      <c r="G24" s="2995"/>
      <c r="H24" s="2995"/>
      <c r="I24" s="2995"/>
      <c r="J24" s="2995"/>
      <c r="N24" s="694" t="s">
        <v>1614</v>
      </c>
      <c r="O24" s="694"/>
      <c r="R24" s="439" t="s">
        <v>1599</v>
      </c>
      <c r="S24" s="2993" t="str">
        <f>IF(S18-S21=0,"",S18-S21)</f>
        <v/>
      </c>
      <c r="T24" s="2993"/>
      <c r="U24" s="2993"/>
      <c r="V24" s="2993"/>
      <c r="W24" s="2993"/>
      <c r="X24" s="2993"/>
      <c r="Y24" s="2993"/>
      <c r="Z24" s="2993"/>
      <c r="AA24" s="2993"/>
      <c r="AB24" s="2993"/>
    </row>
    <row r="25" spans="2:36">
      <c r="D25" s="2995"/>
      <c r="E25" s="2995"/>
      <c r="F25" s="2995"/>
      <c r="G25" s="2995"/>
      <c r="H25" s="2995"/>
      <c r="I25" s="2995"/>
      <c r="J25" s="2995"/>
    </row>
    <row r="26" spans="2:36">
      <c r="N26" s="694"/>
      <c r="O26" s="694"/>
    </row>
    <row r="27" spans="2:36" ht="13.5" customHeight="1">
      <c r="B27" s="571" t="s">
        <v>1615</v>
      </c>
      <c r="D27" s="2995" t="s">
        <v>1616</v>
      </c>
      <c r="E27" s="2995"/>
      <c r="F27" s="2995"/>
      <c r="G27" s="2995"/>
      <c r="H27" s="2995"/>
      <c r="I27" s="2995"/>
      <c r="J27" s="2995"/>
      <c r="K27" s="2996" t="s">
        <v>1617</v>
      </c>
      <c r="L27" s="2996"/>
      <c r="M27" s="2996"/>
      <c r="N27" s="2996"/>
      <c r="O27" s="2996"/>
      <c r="P27" s="2996"/>
      <c r="Q27" s="2996"/>
      <c r="R27" s="439" t="s">
        <v>1599</v>
      </c>
      <c r="S27" s="2993" t="str">
        <f>IF(ISERROR(S24*(9/10-(AG28/100))),"",S24*(9/10-(AG28/100)))</f>
        <v/>
      </c>
      <c r="T27" s="2993"/>
      <c r="U27" s="2993"/>
      <c r="V27" s="2993"/>
      <c r="W27" s="2993"/>
      <c r="X27" s="2993"/>
      <c r="Y27" s="2993"/>
      <c r="Z27" s="2993"/>
      <c r="AA27" s="2993"/>
      <c r="AB27" s="2993"/>
      <c r="AF27" s="365" t="s">
        <v>1618</v>
      </c>
      <c r="AG27" s="2997" t="str">
        <f>IF(ISERROR((S12+S15)/S9*100),"",(S12+S15)/S9*100)</f>
        <v/>
      </c>
      <c r="AH27" s="2997"/>
      <c r="AI27" s="2997"/>
      <c r="AJ27" s="429" t="s">
        <v>1619</v>
      </c>
    </row>
    <row r="28" spans="2:36">
      <c r="D28" s="2995"/>
      <c r="E28" s="2995"/>
      <c r="F28" s="2995"/>
      <c r="G28" s="2995"/>
      <c r="H28" s="2995"/>
      <c r="I28" s="2995"/>
      <c r="J28" s="2995"/>
      <c r="AF28" s="429" t="s">
        <v>1620</v>
      </c>
      <c r="AG28" s="2998" t="str">
        <f>IF(ISERROR(ROUNDUP(AG27,0)),"",ROUNDUP(AG27,0))</f>
        <v/>
      </c>
      <c r="AH28" s="2998"/>
      <c r="AI28" s="2998"/>
      <c r="AJ28" s="429" t="s">
        <v>1619</v>
      </c>
    </row>
    <row r="30" spans="2:36" ht="13.5" customHeight="1">
      <c r="B30" s="571" t="s">
        <v>1621</v>
      </c>
      <c r="D30" s="429" t="s">
        <v>1622</v>
      </c>
      <c r="R30" s="439" t="s">
        <v>1599</v>
      </c>
      <c r="S30" s="2993" t="str">
        <f>IF(ISERROR(ROUNDDOWN(S27,-3)),"",ROUNDDOWN(S27,-3))</f>
        <v/>
      </c>
      <c r="T30" s="2993"/>
      <c r="U30" s="2993"/>
      <c r="V30" s="2993"/>
      <c r="W30" s="2993"/>
      <c r="X30" s="2993"/>
      <c r="Y30" s="2993"/>
      <c r="Z30" s="2993"/>
      <c r="AA30" s="2993"/>
      <c r="AB30" s="2993"/>
    </row>
    <row r="33" spans="1:36">
      <c r="A33" s="692"/>
      <c r="B33" s="692"/>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692"/>
      <c r="AJ33" s="692"/>
    </row>
    <row r="34" spans="1:36" ht="15" customHeight="1">
      <c r="B34" s="695" t="s">
        <v>1623</v>
      </c>
      <c r="E34" s="571" t="s">
        <v>1597</v>
      </c>
      <c r="F34" s="2994" t="s">
        <v>1624</v>
      </c>
      <c r="G34" s="2994"/>
      <c r="H34" s="2994"/>
      <c r="I34" s="2994"/>
      <c r="J34" s="2994"/>
      <c r="K34" s="2994"/>
      <c r="L34" s="2994"/>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row>
    <row r="35" spans="1:36" ht="15" customHeight="1">
      <c r="F35" s="2994"/>
      <c r="G35" s="2994"/>
      <c r="H35" s="2994"/>
      <c r="I35" s="2994"/>
      <c r="J35" s="2994"/>
      <c r="K35" s="2994"/>
      <c r="L35" s="2994"/>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row>
    <row r="36" spans="1:36" ht="15" customHeight="1">
      <c r="E36" s="571" t="s">
        <v>1600</v>
      </c>
      <c r="F36" s="429" t="s">
        <v>1625</v>
      </c>
    </row>
  </sheetData>
  <mergeCells count="20">
    <mergeCell ref="S15:AB15"/>
    <mergeCell ref="S30:AB30"/>
    <mergeCell ref="F34:AI35"/>
    <mergeCell ref="D24:J25"/>
    <mergeCell ref="D27:J28"/>
    <mergeCell ref="K27:Q27"/>
    <mergeCell ref="S27:AB27"/>
    <mergeCell ref="AG27:AI27"/>
    <mergeCell ref="AG28:AI28"/>
    <mergeCell ref="S24:AB24"/>
    <mergeCell ref="S18:AB18"/>
    <mergeCell ref="D21:J22"/>
    <mergeCell ref="S21:AB21"/>
    <mergeCell ref="AG21:AI21"/>
    <mergeCell ref="AG22:AI22"/>
    <mergeCell ref="AO3:AT3"/>
    <mergeCell ref="A6:AK6"/>
    <mergeCell ref="S9:AB9"/>
    <mergeCell ref="S12:AB12"/>
    <mergeCell ref="AO4:AV4"/>
  </mergeCells>
  <phoneticPr fontId="9"/>
  <conditionalFormatting sqref="S18:AB18 S21:AB21">
    <cfRule type="cellIs" dxfId="40" priority="1" operator="equal">
      <formula>""</formula>
    </cfRule>
  </conditionalFormatting>
  <hyperlinks>
    <hyperlink ref="AO3:AP3" location="工事関係書類一覧表!F16" display="一覧表へ戻る" xr:uid="{56059B10-D456-49DF-AE16-60ED536D75BA}"/>
    <hyperlink ref="AO4:AP4" location="入力表!C17" display="入力表へ戻る" xr:uid="{5FE009E6-73E6-48DC-AD5E-44EA9539C444}"/>
    <hyperlink ref="AO3:AT3" location="工事関係書類一覧表!F68" display="一覧表へ戻る" xr:uid="{7FB78B91-91CC-4D68-A26C-776944DA106A}"/>
    <hyperlink ref="AO4:AV4" location="'統一様式-5(1)（部分）'!A2" display="請求書（部分払金）へ" xr:uid="{EF2CF8FA-F3BC-44F8-8252-1E953B548C7F}"/>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92D050"/>
    <pageSetUpPr fitToPage="1"/>
  </sheetPr>
  <dimension ref="A1:AP52"/>
  <sheetViews>
    <sheetView showGridLines="0" view="pageBreakPreview" zoomScaleNormal="100" zoomScaleSheetLayoutView="100" workbookViewId="0">
      <selection activeCell="AK4" sqref="AK4:AP4"/>
    </sheetView>
  </sheetViews>
  <sheetFormatPr defaultColWidth="2.375" defaultRowHeight="13.5"/>
  <cols>
    <col min="1" max="7" width="2.375" style="475"/>
    <col min="8" max="8" width="2.375" style="475" bestFit="1" customWidth="1"/>
    <col min="9" max="16384" width="2.375" style="475"/>
  </cols>
  <sheetData>
    <row r="1" spans="1:42">
      <c r="A1" s="475" t="s">
        <v>1626</v>
      </c>
    </row>
    <row r="3" spans="1:42">
      <c r="Z3" s="505"/>
      <c r="AA3" s="3001" t="str">
        <f>IF(入力表!D48="","令和　年　月　日",入力表!D48)</f>
        <v>令和　年　月　日</v>
      </c>
      <c r="AB3" s="3001"/>
      <c r="AC3" s="3001"/>
      <c r="AD3" s="3001"/>
      <c r="AE3" s="3001"/>
      <c r="AF3" s="3001"/>
      <c r="AG3" s="3001"/>
      <c r="AH3" s="3001"/>
      <c r="AI3" s="3001"/>
      <c r="AK3" s="172"/>
      <c r="AL3" s="172"/>
      <c r="AM3" s="172"/>
      <c r="AN3" s="172"/>
      <c r="AO3" s="172"/>
    </row>
    <row r="4" spans="1:42">
      <c r="AK4" s="1382" t="s">
        <v>385</v>
      </c>
      <c r="AL4" s="1382"/>
      <c r="AM4" s="1382"/>
      <c r="AN4" s="1382"/>
      <c r="AO4" s="1382"/>
      <c r="AP4" s="1382"/>
    </row>
    <row r="5" spans="1:42">
      <c r="AK5" s="2688" t="s">
        <v>606</v>
      </c>
      <c r="AL5" s="2688"/>
      <c r="AM5" s="2688"/>
      <c r="AN5" s="2688"/>
      <c r="AO5" s="2688"/>
      <c r="AP5" s="2688"/>
    </row>
    <row r="6" spans="1:42">
      <c r="A6" s="364"/>
      <c r="B6" s="475" t="s">
        <v>1627</v>
      </c>
      <c r="C6" s="364"/>
      <c r="D6" s="364"/>
      <c r="E6" s="364"/>
      <c r="F6" s="364"/>
      <c r="G6" s="364"/>
      <c r="H6" s="364"/>
      <c r="I6" s="364"/>
      <c r="J6" s="364"/>
      <c r="K6" s="364"/>
      <c r="L6" s="364"/>
      <c r="M6" s="364"/>
      <c r="N6" s="364"/>
      <c r="O6" s="364"/>
      <c r="P6" s="364"/>
      <c r="Q6" s="364"/>
    </row>
    <row r="7" spans="1:42">
      <c r="A7" s="364"/>
      <c r="B7" s="364"/>
      <c r="C7" s="3002"/>
      <c r="D7" s="3002"/>
      <c r="E7" s="3002"/>
      <c r="F7" s="3002"/>
      <c r="G7" s="3002"/>
      <c r="H7" s="3002"/>
      <c r="I7" s="3002"/>
      <c r="J7" s="3002"/>
      <c r="K7" s="392" t="s">
        <v>417</v>
      </c>
      <c r="L7" s="364"/>
      <c r="M7" s="364"/>
      <c r="N7" s="364"/>
      <c r="O7" s="364"/>
      <c r="P7" s="364"/>
      <c r="Q7" s="364"/>
      <c r="AK7" s="172"/>
      <c r="AL7" s="172"/>
      <c r="AM7" s="172"/>
      <c r="AN7" s="172"/>
      <c r="AO7" s="172"/>
    </row>
    <row r="10" spans="1:42">
      <c r="AH10" s="505" t="s">
        <v>1628</v>
      </c>
      <c r="AI10" s="364"/>
    </row>
    <row r="11" spans="1:42">
      <c r="Z11" s="3002"/>
      <c r="AA11" s="3002"/>
      <c r="AB11" s="3002"/>
      <c r="AC11" s="3002"/>
      <c r="AD11" s="3002"/>
      <c r="AE11" s="3002"/>
      <c r="AF11" s="3002"/>
      <c r="AG11" s="3002"/>
      <c r="AH11" s="3003" t="s">
        <v>709</v>
      </c>
      <c r="AI11" s="3003"/>
    </row>
    <row r="14" spans="1:42" ht="13.5" customHeight="1">
      <c r="B14" s="3000" t="s">
        <v>1629</v>
      </c>
      <c r="C14" s="3000"/>
      <c r="D14" s="3000"/>
      <c r="E14" s="3000"/>
      <c r="F14" s="3000"/>
      <c r="G14" s="3000"/>
      <c r="H14" s="3000"/>
      <c r="I14" s="3000"/>
      <c r="J14" s="3000"/>
      <c r="K14" s="3000"/>
      <c r="L14" s="3000"/>
      <c r="M14" s="3000"/>
      <c r="N14" s="3000"/>
      <c r="O14" s="3000"/>
      <c r="P14" s="3000"/>
      <c r="Q14" s="3000"/>
      <c r="R14" s="3000"/>
      <c r="S14" s="3000"/>
      <c r="T14" s="3000"/>
      <c r="U14" s="3000"/>
      <c r="V14" s="3000"/>
      <c r="W14" s="3000"/>
      <c r="X14" s="3000"/>
      <c r="Y14" s="3000"/>
      <c r="Z14" s="3000"/>
      <c r="AA14" s="3000"/>
      <c r="AB14" s="3000"/>
      <c r="AC14" s="3000"/>
      <c r="AD14" s="3000"/>
      <c r="AE14" s="3000"/>
      <c r="AF14" s="3000"/>
      <c r="AG14" s="3000"/>
      <c r="AH14" s="3000"/>
    </row>
    <row r="15" spans="1:42" ht="13.5" customHeight="1">
      <c r="B15" s="3000"/>
      <c r="C15" s="3000"/>
      <c r="D15" s="3000"/>
      <c r="E15" s="3000"/>
      <c r="F15" s="3000"/>
      <c r="G15" s="3000"/>
      <c r="H15" s="3000"/>
      <c r="I15" s="3000"/>
      <c r="J15" s="3000"/>
      <c r="K15" s="3000"/>
      <c r="L15" s="3000"/>
      <c r="M15" s="3000"/>
      <c r="N15" s="3000"/>
      <c r="O15" s="3000"/>
      <c r="P15" s="3000"/>
      <c r="Q15" s="3000"/>
      <c r="R15" s="3000"/>
      <c r="S15" s="3000"/>
      <c r="T15" s="3000"/>
      <c r="U15" s="3000"/>
      <c r="V15" s="3000"/>
      <c r="W15" s="3000"/>
      <c r="X15" s="3000"/>
      <c r="Y15" s="3000"/>
      <c r="Z15" s="3000"/>
      <c r="AA15" s="3000"/>
      <c r="AB15" s="3000"/>
      <c r="AC15" s="3000"/>
      <c r="AD15" s="3000"/>
      <c r="AE15" s="3000"/>
      <c r="AF15" s="3000"/>
      <c r="AG15" s="3000"/>
      <c r="AH15" s="3000"/>
    </row>
    <row r="18" spans="1:35">
      <c r="B18" s="475" t="s">
        <v>1630</v>
      </c>
    </row>
    <row r="20" spans="1:35">
      <c r="B20" s="475" t="s">
        <v>1631</v>
      </c>
      <c r="M20" s="3002" t="s">
        <v>1632</v>
      </c>
      <c r="N20" s="3002"/>
      <c r="O20" s="3002"/>
      <c r="P20" s="3002"/>
      <c r="Q20" s="3002"/>
      <c r="R20" s="3002"/>
      <c r="T20" s="475" t="s">
        <v>1633</v>
      </c>
    </row>
    <row r="24" spans="1:35">
      <c r="A24" s="3002" t="s">
        <v>1549</v>
      </c>
      <c r="B24" s="3002"/>
      <c r="C24" s="3002"/>
      <c r="D24" s="3002"/>
      <c r="E24" s="3002"/>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row>
    <row r="27" spans="1:35">
      <c r="D27" s="475" t="s">
        <v>1634</v>
      </c>
    </row>
    <row r="28" spans="1:35">
      <c r="D28" s="921"/>
      <c r="E28" s="3004"/>
      <c r="F28" s="3004"/>
      <c r="G28" s="3004"/>
      <c r="H28" s="3004"/>
      <c r="I28" s="3004"/>
      <c r="J28" s="3004"/>
      <c r="K28" s="3004"/>
      <c r="L28" s="3004"/>
      <c r="M28" s="3004"/>
      <c r="N28" s="3004"/>
      <c r="O28" s="3004"/>
      <c r="P28" s="3004"/>
      <c r="Q28" s="3004"/>
      <c r="R28" s="3004"/>
      <c r="S28" s="3004"/>
      <c r="T28" s="3004"/>
      <c r="U28" s="3004"/>
      <c r="V28" s="3004"/>
      <c r="W28" s="3004"/>
      <c r="X28" s="3004"/>
      <c r="Y28" s="3004"/>
      <c r="Z28" s="3004"/>
      <c r="AA28" s="3004"/>
      <c r="AB28" s="3004"/>
      <c r="AC28" s="3004"/>
      <c r="AD28" s="3004"/>
      <c r="AE28" s="3004"/>
      <c r="AF28" s="3004"/>
      <c r="AG28" s="3004"/>
    </row>
    <row r="29" spans="1:35">
      <c r="D29" s="921"/>
      <c r="E29" s="3004"/>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row>
    <row r="31" spans="1:35">
      <c r="D31" s="475" t="s">
        <v>1635</v>
      </c>
    </row>
    <row r="32" spans="1:35">
      <c r="D32" s="921"/>
      <c r="E32" s="3004"/>
      <c r="F32" s="3004"/>
      <c r="G32" s="3004"/>
      <c r="H32" s="3004"/>
      <c r="I32" s="3004"/>
      <c r="J32" s="3004"/>
      <c r="K32" s="3004"/>
      <c r="L32" s="3004"/>
      <c r="M32" s="3004"/>
      <c r="N32" s="3004"/>
      <c r="O32" s="3004"/>
      <c r="P32" s="3004"/>
      <c r="Q32" s="3004"/>
      <c r="R32" s="3004"/>
      <c r="S32" s="3004"/>
      <c r="T32" s="3004"/>
      <c r="U32" s="3004"/>
      <c r="V32" s="3004"/>
      <c r="W32" s="3004"/>
      <c r="X32" s="3004"/>
      <c r="Y32" s="3004"/>
      <c r="Z32" s="3004"/>
      <c r="AA32" s="3004"/>
      <c r="AB32" s="3004"/>
      <c r="AC32" s="3004"/>
      <c r="AD32" s="3004"/>
      <c r="AE32" s="3004"/>
      <c r="AF32" s="3004"/>
      <c r="AG32" s="3004"/>
    </row>
    <row r="33" spans="1:35">
      <c r="D33" s="921"/>
      <c r="E33" s="3004"/>
      <c r="F33" s="3004"/>
      <c r="G33" s="3004"/>
      <c r="H33" s="3004"/>
      <c r="I33" s="3004"/>
      <c r="J33" s="3004"/>
      <c r="K33" s="3004"/>
      <c r="L33" s="3004"/>
      <c r="M33" s="3004"/>
      <c r="N33" s="3004"/>
      <c r="O33" s="3004"/>
      <c r="P33" s="3004"/>
      <c r="Q33" s="3004"/>
      <c r="R33" s="3004"/>
      <c r="S33" s="3004"/>
      <c r="T33" s="3004"/>
      <c r="U33" s="3004"/>
      <c r="V33" s="3004"/>
      <c r="W33" s="3004"/>
      <c r="X33" s="3004"/>
      <c r="Y33" s="3004"/>
      <c r="Z33" s="3004"/>
      <c r="AA33" s="3004"/>
      <c r="AB33" s="3004"/>
      <c r="AC33" s="3004"/>
      <c r="AD33" s="3004"/>
      <c r="AE33" s="3004"/>
      <c r="AF33" s="3004"/>
      <c r="AG33" s="3004"/>
    </row>
    <row r="35" spans="1:35">
      <c r="D35" s="475" t="s">
        <v>1636</v>
      </c>
      <c r="J35" s="475" t="s">
        <v>686</v>
      </c>
      <c r="L35" s="1560"/>
      <c r="M35" s="1560"/>
      <c r="N35" s="1560"/>
      <c r="O35" s="1560"/>
      <c r="P35" s="1560"/>
      <c r="Q35" s="1560"/>
      <c r="R35" s="1560"/>
      <c r="S35" s="1560"/>
    </row>
    <row r="36" spans="1:35">
      <c r="J36" s="475" t="s">
        <v>687</v>
      </c>
      <c r="L36" s="1560"/>
      <c r="M36" s="1560"/>
      <c r="N36" s="1560"/>
      <c r="O36" s="1560"/>
      <c r="P36" s="1560"/>
      <c r="Q36" s="1560"/>
      <c r="R36" s="1560"/>
      <c r="S36" s="1560"/>
    </row>
    <row r="38" spans="1:35">
      <c r="D38" s="475" t="s">
        <v>1637</v>
      </c>
    </row>
    <row r="39" spans="1:35">
      <c r="E39" s="3004"/>
      <c r="F39" s="3004"/>
      <c r="G39" s="3004"/>
      <c r="H39" s="3004"/>
      <c r="I39" s="3004"/>
      <c r="J39" s="3004"/>
      <c r="K39" s="3004"/>
      <c r="L39" s="3004"/>
      <c r="M39" s="3004"/>
      <c r="N39" s="3004"/>
      <c r="O39" s="3004"/>
      <c r="P39" s="3004"/>
      <c r="Q39" s="3004"/>
      <c r="R39" s="3004"/>
      <c r="S39" s="3004"/>
      <c r="T39" s="3004"/>
      <c r="U39" s="3004"/>
      <c r="V39" s="3004"/>
      <c r="W39" s="3004"/>
      <c r="X39" s="3004"/>
      <c r="Y39" s="3004"/>
      <c r="Z39" s="3004"/>
      <c r="AA39" s="3004"/>
      <c r="AB39" s="3004"/>
      <c r="AC39" s="3004"/>
      <c r="AD39" s="3004"/>
      <c r="AE39" s="3004"/>
      <c r="AF39" s="3004"/>
      <c r="AG39" s="3004"/>
    </row>
    <row r="40" spans="1:35">
      <c r="E40" s="3004"/>
      <c r="F40" s="3004"/>
      <c r="G40" s="3004"/>
      <c r="H40" s="3004"/>
      <c r="I40" s="3004"/>
      <c r="J40" s="3004"/>
      <c r="K40" s="3004"/>
      <c r="L40" s="3004"/>
      <c r="M40" s="3004"/>
      <c r="N40" s="3004"/>
      <c r="O40" s="3004"/>
      <c r="P40" s="3004"/>
      <c r="Q40" s="3004"/>
      <c r="R40" s="3004"/>
      <c r="S40" s="3004"/>
      <c r="T40" s="3004"/>
      <c r="U40" s="3004"/>
      <c r="V40" s="3004"/>
      <c r="W40" s="3004"/>
      <c r="X40" s="3004"/>
      <c r="Y40" s="3004"/>
      <c r="Z40" s="3004"/>
      <c r="AA40" s="3004"/>
      <c r="AB40" s="3004"/>
      <c r="AC40" s="3004"/>
      <c r="AD40" s="3004"/>
      <c r="AE40" s="3004"/>
      <c r="AF40" s="3004"/>
      <c r="AG40" s="3004"/>
    </row>
    <row r="42" spans="1:35">
      <c r="D42" s="475" t="s">
        <v>1638</v>
      </c>
    </row>
    <row r="43" spans="1:35">
      <c r="E43" s="3004"/>
      <c r="F43" s="3004"/>
      <c r="G43" s="3004"/>
      <c r="H43" s="3004"/>
      <c r="I43" s="3004"/>
      <c r="J43" s="3004"/>
      <c r="K43" s="3004"/>
      <c r="L43" s="3004"/>
      <c r="M43" s="3004"/>
      <c r="N43" s="3004"/>
      <c r="O43" s="3004"/>
      <c r="P43" s="3004"/>
      <c r="Q43" s="3004"/>
      <c r="R43" s="3004"/>
      <c r="S43" s="3004"/>
      <c r="T43" s="3004"/>
      <c r="U43" s="3004"/>
      <c r="V43" s="3004"/>
      <c r="W43" s="3004"/>
      <c r="X43" s="3004"/>
      <c r="Y43" s="3004"/>
      <c r="Z43" s="3004"/>
      <c r="AA43" s="3004"/>
      <c r="AB43" s="3004"/>
      <c r="AC43" s="3004"/>
      <c r="AD43" s="3004"/>
      <c r="AE43" s="3004"/>
      <c r="AF43" s="3004"/>
      <c r="AG43" s="3004"/>
    </row>
    <row r="44" spans="1:35">
      <c r="E44" s="3004"/>
      <c r="F44" s="3004"/>
      <c r="G44" s="3004"/>
      <c r="H44" s="3004"/>
      <c r="I44" s="3004"/>
      <c r="J44" s="3004"/>
      <c r="K44" s="3004"/>
      <c r="L44" s="3004"/>
      <c r="M44" s="3004"/>
      <c r="N44" s="3004"/>
      <c r="O44" s="3004"/>
      <c r="P44" s="3004"/>
      <c r="Q44" s="3004"/>
      <c r="R44" s="3004"/>
      <c r="S44" s="3004"/>
      <c r="T44" s="3004"/>
      <c r="U44" s="3004"/>
      <c r="V44" s="3004"/>
      <c r="W44" s="3004"/>
      <c r="X44" s="3004"/>
      <c r="Y44" s="3004"/>
      <c r="Z44" s="3004"/>
      <c r="AA44" s="3004"/>
      <c r="AB44" s="3004"/>
      <c r="AC44" s="3004"/>
      <c r="AD44" s="3004"/>
      <c r="AE44" s="3004"/>
      <c r="AF44" s="3004"/>
      <c r="AG44" s="3004"/>
    </row>
    <row r="46" spans="1:35">
      <c r="A46" s="504"/>
      <c r="B46" s="504"/>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row>
    <row r="48" spans="1:35">
      <c r="D48" s="475" t="s">
        <v>1639</v>
      </c>
      <c r="F48" s="521" t="s">
        <v>1640</v>
      </c>
      <c r="G48" s="475" t="s">
        <v>1641</v>
      </c>
    </row>
    <row r="49" spans="6:7">
      <c r="F49" s="521" t="s">
        <v>1642</v>
      </c>
      <c r="G49" s="475" t="s">
        <v>1643</v>
      </c>
    </row>
    <row r="50" spans="6:7">
      <c r="F50" s="521"/>
      <c r="G50" s="475" t="s">
        <v>1644</v>
      </c>
    </row>
    <row r="51" spans="6:7">
      <c r="F51" s="521" t="s">
        <v>1645</v>
      </c>
      <c r="G51" s="475" t="s">
        <v>1646</v>
      </c>
    </row>
    <row r="52" spans="6:7">
      <c r="G52" s="475" t="s">
        <v>1647</v>
      </c>
    </row>
  </sheetData>
  <mergeCells count="15">
    <mergeCell ref="E39:AG40"/>
    <mergeCell ref="E43:AG44"/>
    <mergeCell ref="M20:R20"/>
    <mergeCell ref="A24:AI24"/>
    <mergeCell ref="E28:AG29"/>
    <mergeCell ref="E32:AG33"/>
    <mergeCell ref="L35:S35"/>
    <mergeCell ref="L36:S36"/>
    <mergeCell ref="B14:AH15"/>
    <mergeCell ref="AK4:AP4"/>
    <mergeCell ref="AK5:AP5"/>
    <mergeCell ref="AA3:AI3"/>
    <mergeCell ref="C7:J7"/>
    <mergeCell ref="Z11:AG11"/>
    <mergeCell ref="AH11:AI11"/>
  </mergeCells>
  <phoneticPr fontId="9"/>
  <conditionalFormatting sqref="E43:AG44 E39:AG40 E32:AG33 E28:AG29">
    <cfRule type="cellIs" dxfId="39" priority="3" operator="equal">
      <formula>""</formula>
    </cfRule>
  </conditionalFormatting>
  <conditionalFormatting sqref="L35:S35">
    <cfRule type="cellIs" dxfId="38" priority="2" operator="equal">
      <formula>""</formula>
    </cfRule>
  </conditionalFormatting>
  <conditionalFormatting sqref="L36:S36">
    <cfRule type="cellIs" dxfId="37" priority="1" operator="equal">
      <formula>""</formula>
    </cfRule>
  </conditionalFormatting>
  <dataValidations count="1">
    <dataValidation allowBlank="1" showInputMessage="1" showErrorMessage="1" prompt="西暦下2桁／月／日で入力_x000a_「例：24/4/1」" sqref="L35:S36" xr:uid="{AC27AEF7-4BFA-43C2-BC60-350BAC6E3AF4}"/>
  </dataValidations>
  <hyperlinks>
    <hyperlink ref="AK4" location="工事関係書類一覧表!A1" display="一覧表へ戻る" xr:uid="{8E65908E-7B5D-462E-8C25-144B23475593}"/>
    <hyperlink ref="AK4:AO4" location="工事関係書類一覧表!F64" display="一覧表へ戻る" xr:uid="{7FE01EB2-8E72-4A51-9534-F963A316ED77}"/>
    <hyperlink ref="AK5" location="入力表!C19" display="入力表へ戻る" xr:uid="{E76C90DF-E611-4583-923D-CC077E2BC382}"/>
    <hyperlink ref="AK5:AO5" location="入力表!C30" display="入力表へ戻る" xr:uid="{4C566A8B-21BE-4893-8C78-AE05B8CCE00A}"/>
    <hyperlink ref="AK4:AP4" location="工事関係書類一覧表!F69" display="一覧表へ戻る" xr:uid="{CF65338A-CB14-4A69-9504-3B60CC8610C5}"/>
    <hyperlink ref="AK5:AP5" location="入力表!D48" display="入力表へ戻る" xr:uid="{EC40C142-F5F9-40DB-803A-D1E96DF30812}"/>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92D050"/>
    <pageSetUpPr fitToPage="1"/>
  </sheetPr>
  <dimension ref="A1:AP47"/>
  <sheetViews>
    <sheetView showGridLines="0" view="pageBreakPreview" zoomScaleNormal="100" zoomScaleSheetLayoutView="100" workbookViewId="0">
      <selection activeCell="AL3" sqref="AL3:AP3"/>
    </sheetView>
  </sheetViews>
  <sheetFormatPr defaultColWidth="2.375" defaultRowHeight="13.5"/>
  <cols>
    <col min="1" max="16384" width="2.375" style="475"/>
  </cols>
  <sheetData>
    <row r="1" spans="1:42">
      <c r="A1" s="475" t="s">
        <v>1648</v>
      </c>
    </row>
    <row r="3" spans="1:42">
      <c r="Z3" s="505"/>
      <c r="AA3" s="3001" t="str">
        <f>IF(入力表!D49="","令和　年　月　日",入力表!D49)</f>
        <v>令和　年　月　日</v>
      </c>
      <c r="AB3" s="3001"/>
      <c r="AC3" s="3001"/>
      <c r="AD3" s="3001"/>
      <c r="AE3" s="3001"/>
      <c r="AF3" s="3001"/>
      <c r="AG3" s="3001"/>
      <c r="AH3" s="3001"/>
      <c r="AI3" s="3001"/>
      <c r="AL3" s="1382" t="s">
        <v>385</v>
      </c>
      <c r="AM3" s="1382"/>
      <c r="AN3" s="1382"/>
      <c r="AO3" s="1382"/>
      <c r="AP3" s="1382"/>
    </row>
    <row r="4" spans="1:42">
      <c r="Z4" s="505"/>
      <c r="AB4" s="523"/>
      <c r="AC4" s="523"/>
      <c r="AD4" s="523"/>
      <c r="AE4" s="523"/>
      <c r="AF4" s="523"/>
      <c r="AG4" s="523"/>
      <c r="AH4" s="523"/>
      <c r="AI4" s="523"/>
      <c r="AL4" s="2688" t="s">
        <v>606</v>
      </c>
      <c r="AM4" s="2688"/>
      <c r="AN4" s="2688"/>
      <c r="AO4" s="2688"/>
      <c r="AP4" s="2688"/>
    </row>
    <row r="6" spans="1:42">
      <c r="A6" s="512" t="s">
        <v>771</v>
      </c>
      <c r="B6" s="364"/>
      <c r="C6" s="364"/>
      <c r="D6" s="364"/>
      <c r="E6" s="364"/>
      <c r="F6" s="364"/>
      <c r="G6" s="364"/>
      <c r="H6" s="364"/>
      <c r="I6" s="364"/>
      <c r="J6" s="364"/>
      <c r="K6" s="364"/>
      <c r="L6" s="364"/>
      <c r="M6" s="364"/>
      <c r="N6" s="364"/>
      <c r="O6" s="364"/>
      <c r="P6" s="364"/>
    </row>
    <row r="7" spans="1:42">
      <c r="A7" s="364"/>
      <c r="B7" s="3006" t="s">
        <v>1649</v>
      </c>
      <c r="C7" s="3006"/>
      <c r="D7" s="3006"/>
      <c r="E7" s="3006"/>
      <c r="F7" s="3006"/>
      <c r="G7" s="3006"/>
      <c r="H7" s="3006"/>
      <c r="I7" s="3006"/>
      <c r="J7" s="3006"/>
      <c r="K7" s="3006"/>
      <c r="L7" s="3006"/>
      <c r="M7" s="3006"/>
      <c r="N7" s="3006"/>
      <c r="O7" s="3006"/>
      <c r="P7" s="392"/>
    </row>
    <row r="8" spans="1:42">
      <c r="G8" s="522"/>
      <c r="H8" s="522"/>
      <c r="I8" s="522"/>
      <c r="J8" s="522"/>
      <c r="K8" s="522"/>
      <c r="L8" s="522"/>
      <c r="M8" s="522"/>
      <c r="N8" s="522"/>
      <c r="O8" s="522"/>
    </row>
    <row r="9" spans="1:42" ht="16.5" customHeight="1">
      <c r="V9" s="2842" t="str">
        <f>IF(入力表!B11="","",入力表!B11)</f>
        <v/>
      </c>
      <c r="W9" s="2842"/>
      <c r="X9" s="2842"/>
      <c r="Y9" s="2842"/>
      <c r="Z9" s="2842"/>
      <c r="AA9" s="2842"/>
      <c r="AB9" s="2842"/>
      <c r="AC9" s="2842"/>
      <c r="AD9" s="2842"/>
      <c r="AE9" s="2842"/>
      <c r="AF9" s="2842"/>
      <c r="AG9" s="2842"/>
      <c r="AH9" s="2842"/>
      <c r="AI9" s="2842"/>
    </row>
    <row r="10" spans="1:42" ht="16.5" customHeight="1">
      <c r="U10" s="505" t="s">
        <v>1650</v>
      </c>
      <c r="V10" s="2841" t="str">
        <f>IF(入力表!B12="","",入力表!B12)</f>
        <v/>
      </c>
      <c r="W10" s="2841"/>
      <c r="X10" s="2841"/>
      <c r="Y10" s="2841"/>
      <c r="Z10" s="2841"/>
      <c r="AA10" s="2841"/>
      <c r="AB10" s="2841"/>
      <c r="AC10" s="2841"/>
      <c r="AD10" s="2841"/>
      <c r="AE10" s="2841"/>
      <c r="AF10" s="2841"/>
      <c r="AG10" s="2841"/>
      <c r="AH10" s="2841"/>
      <c r="AI10" s="2841"/>
    </row>
    <row r="11" spans="1:42" ht="16.5" customHeight="1">
      <c r="V11" s="2842" t="str">
        <f>IF(入力表!B13="","",入力表!B13)</f>
        <v/>
      </c>
      <c r="W11" s="2842"/>
      <c r="X11" s="2842"/>
      <c r="Y11" s="2842"/>
      <c r="Z11" s="2842"/>
      <c r="AA11" s="2842"/>
      <c r="AB11" s="2842"/>
      <c r="AC11" s="2842"/>
      <c r="AD11" s="2842"/>
      <c r="AE11" s="2842"/>
      <c r="AF11" s="2842"/>
      <c r="AG11" s="2842"/>
      <c r="AH11" s="2842"/>
      <c r="AI11" s="475" t="s">
        <v>613</v>
      </c>
    </row>
    <row r="12" spans="1:42" ht="16.5" customHeight="1">
      <c r="V12" s="947"/>
      <c r="W12" s="947"/>
      <c r="X12" s="947"/>
      <c r="Y12" s="947"/>
      <c r="Z12" s="947"/>
      <c r="AA12" s="947"/>
      <c r="AB12" s="947"/>
      <c r="AC12" s="947"/>
      <c r="AD12" s="947"/>
      <c r="AE12" s="947"/>
      <c r="AF12" s="947"/>
      <c r="AG12" s="947"/>
      <c r="AH12" s="947"/>
      <c r="AI12" s="947"/>
    </row>
    <row r="14" spans="1:42" ht="30" customHeight="1">
      <c r="A14" s="3005" t="s">
        <v>1651</v>
      </c>
      <c r="B14" s="3005"/>
      <c r="C14" s="3005"/>
      <c r="D14" s="3005"/>
      <c r="E14" s="3005"/>
      <c r="F14" s="3005"/>
      <c r="G14" s="3005"/>
      <c r="H14" s="3005"/>
      <c r="I14" s="3005"/>
      <c r="J14" s="3005"/>
      <c r="K14" s="3005"/>
      <c r="L14" s="3005"/>
      <c r="M14" s="3005"/>
      <c r="N14" s="3005"/>
      <c r="O14" s="3005"/>
      <c r="P14" s="3005"/>
      <c r="Q14" s="3005"/>
      <c r="R14" s="3005"/>
      <c r="S14" s="3005"/>
      <c r="T14" s="3005"/>
      <c r="U14" s="3005"/>
      <c r="V14" s="3005"/>
      <c r="W14" s="3005"/>
      <c r="X14" s="3005"/>
      <c r="Y14" s="3005"/>
      <c r="Z14" s="3005"/>
      <c r="AA14" s="3005"/>
      <c r="AB14" s="3005"/>
      <c r="AC14" s="3005"/>
      <c r="AD14" s="3005"/>
      <c r="AE14" s="3005"/>
      <c r="AF14" s="3005"/>
      <c r="AG14" s="3005"/>
      <c r="AH14" s="3005"/>
      <c r="AI14" s="3005"/>
    </row>
    <row r="16" spans="1:42">
      <c r="A16" s="2842" t="s">
        <v>1652</v>
      </c>
      <c r="B16" s="2842"/>
      <c r="C16" s="2842"/>
      <c r="D16" s="2842"/>
      <c r="E16" s="2842"/>
      <c r="F16" s="2842"/>
      <c r="G16" s="2842"/>
      <c r="H16" s="2842"/>
      <c r="I16" s="2842"/>
      <c r="J16" s="2842"/>
      <c r="K16" s="2842"/>
      <c r="L16" s="2842"/>
      <c r="M16" s="2842"/>
      <c r="N16" s="2842"/>
      <c r="O16" s="2842"/>
      <c r="P16" s="2842"/>
      <c r="Q16" s="2842"/>
      <c r="R16" s="2842"/>
      <c r="S16" s="2842"/>
      <c r="T16" s="2842"/>
      <c r="U16" s="2842"/>
      <c r="V16" s="2842"/>
      <c r="W16" s="2842"/>
      <c r="X16" s="2842"/>
      <c r="Y16" s="2842"/>
      <c r="Z16" s="2842"/>
      <c r="AA16" s="2842"/>
      <c r="AB16" s="2842"/>
      <c r="AC16" s="2842"/>
      <c r="AD16" s="2842"/>
      <c r="AE16" s="2842"/>
      <c r="AF16" s="2842"/>
      <c r="AG16" s="2842"/>
      <c r="AH16" s="2842"/>
      <c r="AI16" s="2842"/>
    </row>
    <row r="18" spans="1:35">
      <c r="A18" s="3002" t="s">
        <v>1549</v>
      </c>
      <c r="B18" s="3002"/>
      <c r="C18" s="3002"/>
      <c r="D18" s="3002"/>
      <c r="E18" s="3002"/>
      <c r="F18" s="3002"/>
      <c r="G18" s="3002"/>
      <c r="H18" s="3002"/>
      <c r="I18" s="3002"/>
      <c r="J18" s="3002"/>
      <c r="K18" s="3002"/>
      <c r="L18" s="3002"/>
      <c r="M18" s="3002"/>
      <c r="N18" s="3002"/>
      <c r="O18" s="3002"/>
      <c r="P18" s="3002"/>
      <c r="Q18" s="3002"/>
      <c r="R18" s="3002"/>
      <c r="S18" s="3002"/>
      <c r="T18" s="3002"/>
      <c r="U18" s="3002"/>
      <c r="V18" s="3002"/>
      <c r="W18" s="3002"/>
      <c r="X18" s="3002"/>
      <c r="Y18" s="3002"/>
      <c r="Z18" s="3002"/>
      <c r="AA18" s="3002"/>
      <c r="AB18" s="3002"/>
      <c r="AC18" s="3002"/>
      <c r="AD18" s="3002"/>
      <c r="AE18" s="3002"/>
      <c r="AF18" s="3002"/>
      <c r="AG18" s="3002"/>
      <c r="AH18" s="3002"/>
      <c r="AI18" s="3002"/>
    </row>
    <row r="20" spans="1:35">
      <c r="A20" s="3007" t="s">
        <v>1653</v>
      </c>
      <c r="B20" s="3008"/>
      <c r="C20" s="3008"/>
      <c r="D20" s="3008"/>
      <c r="E20" s="3008"/>
      <c r="F20" s="3008"/>
      <c r="G20" s="3008"/>
      <c r="H20" s="3009"/>
      <c r="I20" s="3011" t="str">
        <f>IF(入力表!B2="","",入力表!B2)</f>
        <v/>
      </c>
      <c r="J20" s="3012"/>
      <c r="K20" s="3012"/>
      <c r="L20" s="3012"/>
      <c r="M20" s="3012"/>
      <c r="N20" s="3012"/>
      <c r="O20" s="3012"/>
      <c r="P20" s="3012"/>
      <c r="Q20" s="3012"/>
      <c r="R20" s="3012"/>
      <c r="S20" s="3012"/>
      <c r="T20" s="3012"/>
      <c r="U20" s="3012"/>
      <c r="V20" s="3012"/>
      <c r="W20" s="3012"/>
      <c r="X20" s="3012"/>
      <c r="Y20" s="3012"/>
      <c r="Z20" s="3012"/>
      <c r="AA20" s="3012"/>
      <c r="AB20" s="3012"/>
      <c r="AC20" s="3012"/>
      <c r="AD20" s="3012"/>
      <c r="AE20" s="3012"/>
      <c r="AF20" s="3012"/>
      <c r="AG20" s="3012"/>
      <c r="AH20" s="3012"/>
      <c r="AI20" s="3013"/>
    </row>
    <row r="21" spans="1:35" ht="27" customHeight="1">
      <c r="A21" s="3010"/>
      <c r="B21" s="3008"/>
      <c r="C21" s="3008"/>
      <c r="D21" s="3008"/>
      <c r="E21" s="3008"/>
      <c r="F21" s="3008"/>
      <c r="G21" s="3008"/>
      <c r="H21" s="3009"/>
      <c r="I21" s="3014" t="str">
        <f>IF(入力表!B3="","",入力表!B3)</f>
        <v/>
      </c>
      <c r="J21" s="3015"/>
      <c r="K21" s="3015"/>
      <c r="L21" s="3015"/>
      <c r="M21" s="3015"/>
      <c r="N21" s="3015"/>
      <c r="O21" s="3015"/>
      <c r="P21" s="3015"/>
      <c r="Q21" s="3015"/>
      <c r="R21" s="3015"/>
      <c r="S21" s="3015"/>
      <c r="T21" s="3015"/>
      <c r="U21" s="3015"/>
      <c r="V21" s="3015"/>
      <c r="W21" s="3015"/>
      <c r="X21" s="3015"/>
      <c r="Y21" s="3015"/>
      <c r="Z21" s="3015"/>
      <c r="AA21" s="3015"/>
      <c r="AB21" s="3015"/>
      <c r="AC21" s="3015"/>
      <c r="AD21" s="3015"/>
      <c r="AE21" s="3015"/>
      <c r="AF21" s="3015"/>
      <c r="AG21" s="3015"/>
      <c r="AH21" s="3015"/>
      <c r="AI21" s="3016"/>
    </row>
    <row r="22" spans="1:35">
      <c r="A22" s="3010" t="s">
        <v>1654</v>
      </c>
      <c r="B22" s="3008"/>
      <c r="C22" s="3008"/>
      <c r="D22" s="3008"/>
      <c r="E22" s="3008"/>
      <c r="F22" s="3008"/>
      <c r="G22" s="3008"/>
      <c r="H22" s="3009"/>
      <c r="I22" s="3017" t="str">
        <f>IF(入力表!B5="","令和　　年　　月　　日",入力表!B5)</f>
        <v>令和　　年　　月　　日</v>
      </c>
      <c r="J22" s="3018"/>
      <c r="K22" s="3018"/>
      <c r="L22" s="3018"/>
      <c r="M22" s="3018"/>
      <c r="N22" s="3018"/>
      <c r="O22" s="3018"/>
      <c r="P22" s="3018"/>
      <c r="Q22" s="3018"/>
      <c r="R22" s="3018"/>
      <c r="S22" s="3018"/>
      <c r="T22" s="3018"/>
      <c r="U22" s="3018"/>
      <c r="V22" s="3018"/>
      <c r="W22" s="3018"/>
      <c r="X22" s="3018"/>
      <c r="Y22" s="3018"/>
      <c r="Z22" s="3018"/>
      <c r="AA22" s="3018"/>
      <c r="AB22" s="3018"/>
      <c r="AC22" s="3018"/>
      <c r="AD22" s="3018"/>
      <c r="AE22" s="3018"/>
      <c r="AF22" s="3018"/>
      <c r="AG22" s="3018"/>
      <c r="AH22" s="3018"/>
      <c r="AI22" s="3019"/>
    </row>
    <row r="23" spans="1:35">
      <c r="A23" s="3010"/>
      <c r="B23" s="3008"/>
      <c r="C23" s="3008"/>
      <c r="D23" s="3008"/>
      <c r="E23" s="3008"/>
      <c r="F23" s="3008"/>
      <c r="G23" s="3008"/>
      <c r="H23" s="3009"/>
      <c r="I23" s="3020"/>
      <c r="J23" s="3021"/>
      <c r="K23" s="3021"/>
      <c r="L23" s="3021"/>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2"/>
    </row>
    <row r="24" spans="1:35" ht="18.75" customHeight="1">
      <c r="A24" s="3010" t="s">
        <v>1655</v>
      </c>
      <c r="B24" s="3008"/>
      <c r="C24" s="3008"/>
      <c r="D24" s="3008"/>
      <c r="E24" s="3008"/>
      <c r="F24" s="3008"/>
      <c r="G24" s="3008"/>
      <c r="H24" s="3009"/>
      <c r="I24" s="3023" t="s">
        <v>686</v>
      </c>
      <c r="J24" s="3024"/>
      <c r="K24" s="3024"/>
      <c r="L24" s="3024"/>
      <c r="M24" s="3024"/>
      <c r="N24" s="3024"/>
      <c r="O24" s="3025" t="str">
        <f>IF(入力表!B6="","令和　　年　　月　　日",入力表!B6)</f>
        <v>令和　　年　　月　　日</v>
      </c>
      <c r="P24" s="3025"/>
      <c r="Q24" s="3025"/>
      <c r="R24" s="3025"/>
      <c r="S24" s="3025"/>
      <c r="T24" s="3025"/>
      <c r="U24" s="3025"/>
      <c r="V24" s="3025"/>
      <c r="W24" s="3025"/>
      <c r="X24" s="3025"/>
      <c r="Y24" s="3025"/>
      <c r="Z24" s="3025"/>
      <c r="AA24" s="3025"/>
      <c r="AB24" s="3025"/>
      <c r="AC24" s="3025"/>
      <c r="AD24" s="3025"/>
      <c r="AE24" s="3025"/>
      <c r="AF24" s="3025"/>
      <c r="AG24" s="3025"/>
      <c r="AH24" s="3025"/>
      <c r="AI24" s="3026"/>
    </row>
    <row r="25" spans="1:35" ht="18.75" customHeight="1">
      <c r="A25" s="3010"/>
      <c r="B25" s="3008"/>
      <c r="C25" s="3008"/>
      <c r="D25" s="3008"/>
      <c r="E25" s="3008"/>
      <c r="F25" s="3008"/>
      <c r="G25" s="3008"/>
      <c r="H25" s="3009"/>
      <c r="I25" s="3027" t="s">
        <v>687</v>
      </c>
      <c r="J25" s="3028"/>
      <c r="K25" s="3028"/>
      <c r="L25" s="3028"/>
      <c r="M25" s="3028"/>
      <c r="N25" s="3028"/>
      <c r="O25" s="3029" t="str">
        <f>IF(入力表!E6="","令和　　年　　月　　日",入力表!E6)</f>
        <v>令和　　年　　月　　日</v>
      </c>
      <c r="P25" s="3029"/>
      <c r="Q25" s="3029"/>
      <c r="R25" s="3029"/>
      <c r="S25" s="3029"/>
      <c r="T25" s="3029"/>
      <c r="U25" s="3029"/>
      <c r="V25" s="3029"/>
      <c r="W25" s="3029"/>
      <c r="X25" s="3029"/>
      <c r="Y25" s="3029"/>
      <c r="Z25" s="3029"/>
      <c r="AA25" s="3029"/>
      <c r="AB25" s="3029"/>
      <c r="AC25" s="3029"/>
      <c r="AD25" s="3029"/>
      <c r="AE25" s="3029"/>
      <c r="AF25" s="3029"/>
      <c r="AG25" s="3029"/>
      <c r="AH25" s="3029"/>
      <c r="AI25" s="3030"/>
    </row>
    <row r="26" spans="1:35" ht="18.75" customHeight="1">
      <c r="A26" s="3010" t="s">
        <v>1656</v>
      </c>
      <c r="B26" s="3008"/>
      <c r="C26" s="3008"/>
      <c r="D26" s="3008"/>
      <c r="E26" s="3008"/>
      <c r="F26" s="3008"/>
      <c r="G26" s="3008"/>
      <c r="H26" s="3009"/>
      <c r="I26" s="3023" t="s">
        <v>686</v>
      </c>
      <c r="J26" s="3024"/>
      <c r="K26" s="3024"/>
      <c r="L26" s="3024"/>
      <c r="M26" s="3024"/>
      <c r="N26" s="3024"/>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6"/>
    </row>
    <row r="27" spans="1:35" ht="18.75" customHeight="1">
      <c r="A27" s="3010"/>
      <c r="B27" s="3008"/>
      <c r="C27" s="3008"/>
      <c r="D27" s="3008"/>
      <c r="E27" s="3008"/>
      <c r="F27" s="3008"/>
      <c r="G27" s="3008"/>
      <c r="H27" s="3009"/>
      <c r="I27" s="3027" t="s">
        <v>687</v>
      </c>
      <c r="J27" s="3028"/>
      <c r="K27" s="3028"/>
      <c r="L27" s="3028"/>
      <c r="M27" s="3028"/>
      <c r="N27" s="3028"/>
      <c r="O27" s="3029"/>
      <c r="P27" s="3029"/>
      <c r="Q27" s="3029"/>
      <c r="R27" s="3029"/>
      <c r="S27" s="3029"/>
      <c r="T27" s="3029"/>
      <c r="U27" s="3029"/>
      <c r="V27" s="3029"/>
      <c r="W27" s="3029"/>
      <c r="X27" s="3029"/>
      <c r="Y27" s="3029"/>
      <c r="Z27" s="3029"/>
      <c r="AA27" s="3029"/>
      <c r="AB27" s="3029"/>
      <c r="AC27" s="3029"/>
      <c r="AD27" s="3029"/>
      <c r="AE27" s="3029"/>
      <c r="AF27" s="3029"/>
      <c r="AG27" s="3029"/>
      <c r="AH27" s="3029"/>
      <c r="AI27" s="3030"/>
    </row>
    <row r="28" spans="1:35">
      <c r="A28" s="3010" t="s">
        <v>1657</v>
      </c>
      <c r="B28" s="3008"/>
      <c r="C28" s="3008"/>
      <c r="D28" s="3008"/>
      <c r="E28" s="3008"/>
      <c r="F28" s="3008"/>
      <c r="G28" s="3008"/>
      <c r="H28" s="3009"/>
      <c r="I28" s="3031"/>
      <c r="J28" s="3032"/>
      <c r="K28" s="3032"/>
      <c r="L28" s="3032"/>
      <c r="M28" s="3032"/>
      <c r="N28" s="3032"/>
      <c r="O28" s="3032"/>
      <c r="P28" s="3032"/>
      <c r="Q28" s="3032"/>
      <c r="R28" s="3032"/>
      <c r="S28" s="3032"/>
      <c r="T28" s="3032"/>
      <c r="U28" s="3032"/>
      <c r="V28" s="3032"/>
      <c r="W28" s="3032"/>
      <c r="X28" s="3032"/>
      <c r="Y28" s="3032"/>
      <c r="Z28" s="3032"/>
      <c r="AA28" s="3032"/>
      <c r="AB28" s="3032"/>
      <c r="AC28" s="3032"/>
      <c r="AD28" s="3032"/>
      <c r="AE28" s="3032"/>
      <c r="AF28" s="3032"/>
      <c r="AG28" s="3032"/>
      <c r="AH28" s="3032"/>
      <c r="AI28" s="3033"/>
    </row>
    <row r="29" spans="1:35">
      <c r="A29" s="3010"/>
      <c r="B29" s="3008"/>
      <c r="C29" s="3008"/>
      <c r="D29" s="3008"/>
      <c r="E29" s="3008"/>
      <c r="F29" s="3008"/>
      <c r="G29" s="3008"/>
      <c r="H29" s="3009"/>
      <c r="I29" s="3034"/>
      <c r="J29" s="2845"/>
      <c r="K29" s="2845"/>
      <c r="L29" s="2845"/>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3035"/>
    </row>
    <row r="30" spans="1:35">
      <c r="A30" s="3010"/>
      <c r="B30" s="3008"/>
      <c r="C30" s="3008"/>
      <c r="D30" s="3008"/>
      <c r="E30" s="3008"/>
      <c r="F30" s="3008"/>
      <c r="G30" s="3008"/>
      <c r="H30" s="3009"/>
      <c r="I30" s="3034"/>
      <c r="J30" s="2845"/>
      <c r="K30" s="2845"/>
      <c r="L30" s="2845"/>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3035"/>
    </row>
    <row r="31" spans="1:35">
      <c r="A31" s="3010"/>
      <c r="B31" s="3008"/>
      <c r="C31" s="3008"/>
      <c r="D31" s="3008"/>
      <c r="E31" s="3008"/>
      <c r="F31" s="3008"/>
      <c r="G31" s="3008"/>
      <c r="H31" s="3009"/>
      <c r="I31" s="3034"/>
      <c r="J31" s="2845"/>
      <c r="K31" s="2845"/>
      <c r="L31" s="2845"/>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3035"/>
    </row>
    <row r="32" spans="1:35">
      <c r="A32" s="3010"/>
      <c r="B32" s="3008"/>
      <c r="C32" s="3008"/>
      <c r="D32" s="3008"/>
      <c r="E32" s="3008"/>
      <c r="F32" s="3008"/>
      <c r="G32" s="3008"/>
      <c r="H32" s="3009"/>
      <c r="I32" s="3034"/>
      <c r="J32" s="2845"/>
      <c r="K32" s="2845"/>
      <c r="L32" s="2845"/>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3035"/>
    </row>
    <row r="33" spans="1:35">
      <c r="A33" s="3010"/>
      <c r="B33" s="3008"/>
      <c r="C33" s="3008"/>
      <c r="D33" s="3008"/>
      <c r="E33" s="3008"/>
      <c r="F33" s="3008"/>
      <c r="G33" s="3008"/>
      <c r="H33" s="3009"/>
      <c r="I33" s="3034"/>
      <c r="J33" s="2845"/>
      <c r="K33" s="2845"/>
      <c r="L33" s="2845"/>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3035"/>
    </row>
    <row r="34" spans="1:35">
      <c r="A34" s="3010"/>
      <c r="B34" s="3008"/>
      <c r="C34" s="3008"/>
      <c r="D34" s="3008"/>
      <c r="E34" s="3008"/>
      <c r="F34" s="3008"/>
      <c r="G34" s="3008"/>
      <c r="H34" s="3009"/>
      <c r="I34" s="3034"/>
      <c r="J34" s="2845"/>
      <c r="K34" s="2845"/>
      <c r="L34" s="2845"/>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3035"/>
    </row>
    <row r="35" spans="1:35">
      <c r="A35" s="3010"/>
      <c r="B35" s="3008"/>
      <c r="C35" s="3008"/>
      <c r="D35" s="3008"/>
      <c r="E35" s="3008"/>
      <c r="F35" s="3008"/>
      <c r="G35" s="3008"/>
      <c r="H35" s="3009"/>
      <c r="I35" s="3034"/>
      <c r="J35" s="2845"/>
      <c r="K35" s="2845"/>
      <c r="L35" s="2845"/>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3035"/>
    </row>
    <row r="36" spans="1:35">
      <c r="A36" s="3010"/>
      <c r="B36" s="3008"/>
      <c r="C36" s="3008"/>
      <c r="D36" s="3008"/>
      <c r="E36" s="3008"/>
      <c r="F36" s="3008"/>
      <c r="G36" s="3008"/>
      <c r="H36" s="3009"/>
      <c r="I36" s="3036"/>
      <c r="J36" s="3037"/>
      <c r="K36" s="3037"/>
      <c r="L36" s="3037"/>
      <c r="M36" s="3037"/>
      <c r="N36" s="3037"/>
      <c r="O36" s="3037"/>
      <c r="P36" s="3037"/>
      <c r="Q36" s="3037"/>
      <c r="R36" s="3037"/>
      <c r="S36" s="3037"/>
      <c r="T36" s="3037"/>
      <c r="U36" s="3037"/>
      <c r="V36" s="3037"/>
      <c r="W36" s="3037"/>
      <c r="X36" s="3037"/>
      <c r="Y36" s="3037"/>
      <c r="Z36" s="3037"/>
      <c r="AA36" s="3037"/>
      <c r="AB36" s="3037"/>
      <c r="AC36" s="3037"/>
      <c r="AD36" s="3037"/>
      <c r="AE36" s="3037"/>
      <c r="AF36" s="3037"/>
      <c r="AG36" s="3037"/>
      <c r="AH36" s="3037"/>
      <c r="AI36" s="3038"/>
    </row>
    <row r="38" spans="1:35">
      <c r="A38" s="504"/>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c r="AI38" s="504"/>
    </row>
    <row r="40" spans="1:35">
      <c r="B40" s="173" t="s">
        <v>1658</v>
      </c>
    </row>
    <row r="41" spans="1:35">
      <c r="B41" s="173"/>
      <c r="C41" s="174"/>
      <c r="D41" s="475">
        <v>1</v>
      </c>
      <c r="E41" s="475" t="s">
        <v>1659</v>
      </c>
    </row>
    <row r="42" spans="1:35">
      <c r="B42" s="173"/>
      <c r="E42" s="475" t="s">
        <v>1660</v>
      </c>
      <c r="F42" s="3004" t="s">
        <v>1661</v>
      </c>
      <c r="G42" s="3004"/>
      <c r="H42" s="3004"/>
      <c r="I42" s="3004"/>
      <c r="J42" s="3004"/>
      <c r="K42" s="3004"/>
      <c r="L42" s="3004"/>
      <c r="M42" s="3004"/>
      <c r="N42" s="3004"/>
      <c r="O42" s="3004"/>
      <c r="P42" s="3004"/>
      <c r="Q42" s="3004"/>
      <c r="R42" s="3004"/>
      <c r="S42" s="3004"/>
      <c r="T42" s="3004"/>
      <c r="U42" s="3004"/>
      <c r="V42" s="3004"/>
      <c r="W42" s="3004"/>
      <c r="X42" s="3004"/>
      <c r="Y42" s="3004"/>
      <c r="Z42" s="3004"/>
      <c r="AA42" s="3004"/>
      <c r="AB42" s="3004"/>
      <c r="AC42" s="3004"/>
      <c r="AD42" s="3004"/>
      <c r="AE42" s="3004"/>
      <c r="AF42" s="3004"/>
      <c r="AG42" s="3004"/>
    </row>
    <row r="43" spans="1:35">
      <c r="B43" s="173"/>
      <c r="F43" s="3004"/>
      <c r="G43" s="3004"/>
      <c r="H43" s="3004"/>
      <c r="I43" s="3004"/>
      <c r="J43" s="3004"/>
      <c r="K43" s="3004"/>
      <c r="L43" s="3004"/>
      <c r="M43" s="3004"/>
      <c r="N43" s="3004"/>
      <c r="O43" s="3004"/>
      <c r="P43" s="3004"/>
      <c r="Q43" s="3004"/>
      <c r="R43" s="3004"/>
      <c r="S43" s="3004"/>
      <c r="T43" s="3004"/>
      <c r="U43" s="3004"/>
      <c r="V43" s="3004"/>
      <c r="W43" s="3004"/>
      <c r="X43" s="3004"/>
      <c r="Y43" s="3004"/>
      <c r="Z43" s="3004"/>
      <c r="AA43" s="3004"/>
      <c r="AB43" s="3004"/>
      <c r="AC43" s="3004"/>
      <c r="AD43" s="3004"/>
      <c r="AE43" s="3004"/>
      <c r="AF43" s="3004"/>
      <c r="AG43" s="3004"/>
    </row>
    <row r="44" spans="1:35">
      <c r="B44" s="173"/>
      <c r="E44" s="475" t="s">
        <v>1662</v>
      </c>
      <c r="F44" s="3004" t="s">
        <v>1663</v>
      </c>
      <c r="G44" s="3004"/>
      <c r="H44" s="3004"/>
      <c r="I44" s="3004"/>
      <c r="J44" s="3004"/>
      <c r="K44" s="3004"/>
      <c r="L44" s="3004"/>
      <c r="M44" s="3004"/>
      <c r="N44" s="3004"/>
      <c r="O44" s="3004"/>
      <c r="P44" s="3004"/>
      <c r="Q44" s="3004"/>
      <c r="R44" s="3004"/>
      <c r="S44" s="3004"/>
      <c r="T44" s="3004"/>
      <c r="U44" s="3004"/>
      <c r="V44" s="3004"/>
      <c r="W44" s="3004"/>
      <c r="X44" s="3004"/>
      <c r="Y44" s="3004"/>
      <c r="Z44" s="3004"/>
      <c r="AA44" s="3004"/>
      <c r="AB44" s="3004"/>
      <c r="AC44" s="3004"/>
      <c r="AD44" s="3004"/>
      <c r="AE44" s="3004"/>
      <c r="AF44" s="3004"/>
      <c r="AG44" s="3004"/>
    </row>
    <row r="45" spans="1:35">
      <c r="B45" s="173"/>
      <c r="F45" s="3004"/>
      <c r="G45" s="3004"/>
      <c r="H45" s="3004"/>
      <c r="I45" s="3004"/>
      <c r="J45" s="3004"/>
      <c r="K45" s="3004"/>
      <c r="L45" s="3004"/>
      <c r="M45" s="3004"/>
      <c r="N45" s="3004"/>
      <c r="O45" s="3004"/>
      <c r="P45" s="3004"/>
      <c r="Q45" s="3004"/>
      <c r="R45" s="3004"/>
      <c r="S45" s="3004"/>
      <c r="T45" s="3004"/>
      <c r="U45" s="3004"/>
      <c r="V45" s="3004"/>
      <c r="W45" s="3004"/>
      <c r="X45" s="3004"/>
      <c r="Y45" s="3004"/>
      <c r="Z45" s="3004"/>
      <c r="AA45" s="3004"/>
      <c r="AB45" s="3004"/>
      <c r="AC45" s="3004"/>
      <c r="AD45" s="3004"/>
      <c r="AE45" s="3004"/>
      <c r="AF45" s="3004"/>
      <c r="AG45" s="3004"/>
    </row>
    <row r="46" spans="1:35">
      <c r="B46" s="173"/>
      <c r="E46" s="475" t="s">
        <v>1664</v>
      </c>
      <c r="F46" s="475" t="s">
        <v>1665</v>
      </c>
    </row>
    <row r="47" spans="1:35">
      <c r="B47" s="173"/>
      <c r="D47" s="475">
        <v>2</v>
      </c>
      <c r="E47" s="475" t="s">
        <v>1666</v>
      </c>
    </row>
  </sheetData>
  <mergeCells count="29">
    <mergeCell ref="AL3:AP3"/>
    <mergeCell ref="AL4:AP4"/>
    <mergeCell ref="F42:AG43"/>
    <mergeCell ref="F44:AG45"/>
    <mergeCell ref="A26:H27"/>
    <mergeCell ref="I26:N26"/>
    <mergeCell ref="O26:AI26"/>
    <mergeCell ref="I27:N27"/>
    <mergeCell ref="O27:AI27"/>
    <mergeCell ref="A28:H36"/>
    <mergeCell ref="I28:AI36"/>
    <mergeCell ref="A24:H25"/>
    <mergeCell ref="I24:N24"/>
    <mergeCell ref="O24:AI24"/>
    <mergeCell ref="I25:N25"/>
    <mergeCell ref="O25:AI25"/>
    <mergeCell ref="A20:H21"/>
    <mergeCell ref="I20:AI20"/>
    <mergeCell ref="I21:AI21"/>
    <mergeCell ref="A22:H23"/>
    <mergeCell ref="I22:AI23"/>
    <mergeCell ref="A18:AI18"/>
    <mergeCell ref="AA3:AI3"/>
    <mergeCell ref="A14:AI14"/>
    <mergeCell ref="B7:O7"/>
    <mergeCell ref="V9:AI9"/>
    <mergeCell ref="V10:AI10"/>
    <mergeCell ref="A16:AI16"/>
    <mergeCell ref="V11:AH11"/>
  </mergeCells>
  <phoneticPr fontId="9"/>
  <conditionalFormatting sqref="O26:AI27 I28:AI36">
    <cfRule type="cellIs" dxfId="36" priority="1" operator="equal">
      <formula>""</formula>
    </cfRule>
  </conditionalFormatting>
  <dataValidations count="1">
    <dataValidation allowBlank="1" showInputMessage="1" showErrorMessage="1" prompt="西暦下2桁／月／日で入力_x000a_「例：24/4/1」" sqref="O26:AI27" xr:uid="{7785616B-3AF5-4478-9A46-50952654EFB6}"/>
  </dataValidations>
  <hyperlinks>
    <hyperlink ref="AL3" location="工事関係書類一覧表!A1" display="一覧表へ戻る" xr:uid="{90FB4C7D-C649-4E1C-8436-99D13E31DCC0}"/>
    <hyperlink ref="AL3:AP3" location="工事関係書類一覧表!F70" display="一覧表へ戻る" xr:uid="{6ECC0888-605A-4106-9790-E4E9DEA029B2}"/>
    <hyperlink ref="AL4" location="入力表!C19" display="入力表へ戻る" xr:uid="{7BCB91F3-CCFB-4746-9128-493D90904BEF}"/>
    <hyperlink ref="AL4:AP4" location="入力表!D49" display="入力表へ戻る" xr:uid="{CC967018-34EC-46BA-901E-57448478487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tabColor rgb="FF92D050"/>
    <pageSetUpPr fitToPage="1"/>
  </sheetPr>
  <dimension ref="A1:M32"/>
  <sheetViews>
    <sheetView showGridLines="0" view="pageBreakPreview" zoomScaleNormal="100" zoomScaleSheetLayoutView="100" workbookViewId="0">
      <selection activeCell="M3" sqref="M3"/>
    </sheetView>
  </sheetViews>
  <sheetFormatPr defaultColWidth="9" defaultRowHeight="13.5"/>
  <cols>
    <col min="1" max="1" width="9.875" style="364" customWidth="1"/>
    <col min="2" max="2" width="2.75" style="364" customWidth="1"/>
    <col min="3" max="3" width="13.75" style="364" customWidth="1"/>
    <col min="4" max="4" width="7.25" style="364" customWidth="1"/>
    <col min="5" max="5" width="10.75" style="364" customWidth="1"/>
    <col min="6" max="6" width="7" style="364" customWidth="1"/>
    <col min="7" max="7" width="5.875" style="364" customWidth="1"/>
    <col min="8" max="8" width="3.75" style="364" customWidth="1"/>
    <col min="9" max="9" width="7.75" style="364" customWidth="1"/>
    <col min="10" max="10" width="14" style="364" customWidth="1"/>
    <col min="11" max="11" width="4.25" style="364" customWidth="1"/>
    <col min="12" max="12" width="5.875" style="364" customWidth="1"/>
    <col min="13" max="13" width="12.25" style="364" customWidth="1"/>
    <col min="14" max="16384" width="9" style="364"/>
  </cols>
  <sheetData>
    <row r="1" spans="1:13" s="524" customFormat="1">
      <c r="A1" s="539" t="s">
        <v>1667</v>
      </c>
    </row>
    <row r="2" spans="1:13" s="524" customFormat="1"/>
    <row r="3" spans="1:13" s="524" customFormat="1" ht="18.75">
      <c r="A3" s="3039" t="s">
        <v>1668</v>
      </c>
      <c r="B3" s="3039"/>
      <c r="C3" s="3039"/>
      <c r="D3" s="3039"/>
      <c r="E3" s="3039"/>
      <c r="F3" s="3039"/>
      <c r="G3" s="3039"/>
      <c r="H3" s="3039"/>
      <c r="I3" s="3039"/>
      <c r="J3" s="3039"/>
      <c r="K3" s="3039"/>
      <c r="M3" s="295" t="s">
        <v>385</v>
      </c>
    </row>
    <row r="4" spans="1:13" s="524" customFormat="1">
      <c r="M4" s="295" t="s">
        <v>606</v>
      </c>
    </row>
    <row r="5" spans="1:13" s="524" customFormat="1"/>
    <row r="6" spans="1:13" s="524" customFormat="1"/>
    <row r="7" spans="1:13" s="524" customFormat="1">
      <c r="B7" s="364"/>
      <c r="C7" s="364"/>
      <c r="D7" s="364"/>
    </row>
    <row r="8" spans="1:13" s="524" customFormat="1">
      <c r="A8" s="3043" t="s">
        <v>1669</v>
      </c>
      <c r="B8" s="3043"/>
      <c r="C8" s="3043"/>
      <c r="D8" s="3043"/>
    </row>
    <row r="9" spans="1:13" s="524" customFormat="1">
      <c r="H9" s="537"/>
      <c r="I9" s="3040" t="str">
        <f>IF(入力表!D50="","令和　　年　　月　　日",入力表!D50)</f>
        <v>令和　　年　　月　　日</v>
      </c>
      <c r="J9" s="3040"/>
      <c r="K9" s="3040"/>
    </row>
    <row r="10" spans="1:13" s="524" customFormat="1"/>
    <row r="11" spans="1:13" s="524" customFormat="1"/>
    <row r="12" spans="1:13" s="524" customFormat="1" ht="16.5" customHeight="1">
      <c r="G12" s="537" t="s">
        <v>1670</v>
      </c>
      <c r="H12" s="3041" t="str">
        <f>IF(入力表!B11="","",入力表!B11)</f>
        <v/>
      </c>
      <c r="I12" s="3041"/>
      <c r="J12" s="3041"/>
      <c r="K12" s="3041"/>
    </row>
    <row r="13" spans="1:13" s="524" customFormat="1" ht="16.5" customHeight="1">
      <c r="F13" s="538"/>
      <c r="H13" s="3041" t="str">
        <f>IF(入力表!B12="","",入力表!B12)</f>
        <v/>
      </c>
      <c r="I13" s="3041"/>
      <c r="J13" s="3041"/>
      <c r="K13" s="3041"/>
    </row>
    <row r="14" spans="1:13" s="524" customFormat="1" ht="16.5" customHeight="1">
      <c r="F14" s="538"/>
      <c r="G14" s="537" t="s">
        <v>1671</v>
      </c>
      <c r="H14" s="3041" t="str">
        <f>IF(入力表!B13="","",入力表!B13)</f>
        <v/>
      </c>
      <c r="I14" s="3041"/>
      <c r="J14" s="3041"/>
      <c r="K14" s="3041"/>
    </row>
    <row r="15" spans="1:13" s="524" customFormat="1" ht="16.5" customHeight="1">
      <c r="G15" s="536" t="s">
        <v>1672</v>
      </c>
      <c r="H15" s="3042" t="str">
        <f>IF(入力表!B8="","",入力表!B8)</f>
        <v/>
      </c>
      <c r="I15" s="3042"/>
      <c r="J15" s="3042"/>
      <c r="K15" s="948" t="s">
        <v>613</v>
      </c>
    </row>
    <row r="16" spans="1:13" s="524" customFormat="1"/>
    <row r="17" spans="1:11" s="524" customFormat="1">
      <c r="A17" s="524" t="s">
        <v>1673</v>
      </c>
    </row>
    <row r="18" spans="1:11" s="524" customFormat="1"/>
    <row r="19" spans="1:11" s="524" customFormat="1">
      <c r="A19" s="535" t="s">
        <v>616</v>
      </c>
      <c r="B19" s="535"/>
      <c r="C19" s="535"/>
      <c r="D19" s="535"/>
      <c r="E19" s="535"/>
      <c r="F19" s="535"/>
      <c r="G19" s="535"/>
      <c r="H19" s="535"/>
      <c r="I19" s="535"/>
      <c r="J19" s="535"/>
      <c r="K19" s="535"/>
    </row>
    <row r="20" spans="1:11" s="524" customFormat="1"/>
    <row r="21" spans="1:11" s="524" customFormat="1" ht="16.5" customHeight="1">
      <c r="A21" s="3062" t="s">
        <v>1674</v>
      </c>
      <c r="B21" s="3061" t="str">
        <f>IF(入力表!B2="","",入力表!B2)</f>
        <v/>
      </c>
      <c r="C21" s="3064"/>
      <c r="D21" s="3064"/>
      <c r="E21" s="3064"/>
      <c r="F21" s="3064"/>
      <c r="G21" s="3053"/>
      <c r="H21" s="3046" t="s">
        <v>777</v>
      </c>
      <c r="I21" s="3047"/>
      <c r="J21" s="3065" t="str">
        <f>IF(入力表!B5="","令和　　年　　月　　日",入力表!B5)</f>
        <v>令和　　年　　月　　日</v>
      </c>
      <c r="K21" s="3066"/>
    </row>
    <row r="22" spans="1:11" s="524" customFormat="1" ht="27" customHeight="1">
      <c r="A22" s="3063"/>
      <c r="B22" s="3056" t="str">
        <f>IF(入力表!B3="","",入力表!B3)</f>
        <v/>
      </c>
      <c r="C22" s="3069"/>
      <c r="D22" s="3069"/>
      <c r="E22" s="3069"/>
      <c r="F22" s="3069"/>
      <c r="G22" s="3057"/>
      <c r="H22" s="3048"/>
      <c r="I22" s="3049"/>
      <c r="J22" s="3067"/>
      <c r="K22" s="3068"/>
    </row>
    <row r="23" spans="1:11" s="524" customFormat="1" ht="30" customHeight="1">
      <c r="A23" s="3046" t="s">
        <v>1675</v>
      </c>
      <c r="B23" s="3047"/>
      <c r="C23" s="3050" t="s">
        <v>1676</v>
      </c>
      <c r="D23" s="3050" t="s">
        <v>1677</v>
      </c>
      <c r="E23" s="534" t="s">
        <v>1678</v>
      </c>
      <c r="F23" s="533"/>
      <c r="G23" s="533"/>
      <c r="H23" s="532"/>
      <c r="I23" s="531"/>
      <c r="J23" s="3046" t="s">
        <v>1679</v>
      </c>
      <c r="K23" s="3047"/>
    </row>
    <row r="24" spans="1:11" s="524" customFormat="1" ht="30" customHeight="1">
      <c r="A24" s="3048"/>
      <c r="B24" s="3049"/>
      <c r="C24" s="3051"/>
      <c r="D24" s="3051"/>
      <c r="E24" s="530" t="s">
        <v>1680</v>
      </c>
      <c r="F24" s="529" t="s">
        <v>1681</v>
      </c>
      <c r="G24" s="530"/>
      <c r="H24" s="529" t="s">
        <v>1682</v>
      </c>
      <c r="I24" s="528"/>
      <c r="J24" s="3048"/>
      <c r="K24" s="3049"/>
    </row>
    <row r="25" spans="1:11" s="524" customFormat="1" ht="20.25" customHeight="1">
      <c r="A25" s="3052"/>
      <c r="B25" s="3053"/>
      <c r="C25" s="3058"/>
      <c r="D25" s="3058"/>
      <c r="E25" s="3058"/>
      <c r="F25" s="3061"/>
      <c r="G25" s="3053"/>
      <c r="H25" s="3061"/>
      <c r="I25" s="3053"/>
      <c r="J25" s="3061"/>
      <c r="K25" s="3053"/>
    </row>
    <row r="26" spans="1:11" s="524" customFormat="1" ht="20.25" customHeight="1">
      <c r="A26" s="3054"/>
      <c r="B26" s="3055"/>
      <c r="C26" s="3059"/>
      <c r="D26" s="3059"/>
      <c r="E26" s="3059"/>
      <c r="F26" s="3054"/>
      <c r="G26" s="3055"/>
      <c r="H26" s="3054"/>
      <c r="I26" s="3055"/>
      <c r="J26" s="3054"/>
      <c r="K26" s="3055"/>
    </row>
    <row r="27" spans="1:11" s="524" customFormat="1" ht="20.25" customHeight="1">
      <c r="A27" s="3056"/>
      <c r="B27" s="3057"/>
      <c r="C27" s="3060"/>
      <c r="D27" s="3060"/>
      <c r="E27" s="3060"/>
      <c r="F27" s="3056"/>
      <c r="G27" s="3057"/>
      <c r="H27" s="3056"/>
      <c r="I27" s="3057"/>
      <c r="J27" s="3056"/>
      <c r="K27" s="3057"/>
    </row>
    <row r="28" spans="1:11" s="524" customFormat="1" ht="60" customHeight="1">
      <c r="A28" s="3044"/>
      <c r="B28" s="3045"/>
      <c r="C28" s="527"/>
      <c r="D28" s="527"/>
      <c r="E28" s="526"/>
      <c r="F28" s="3044"/>
      <c r="G28" s="3045"/>
      <c r="H28" s="3044"/>
      <c r="I28" s="3045"/>
      <c r="J28" s="3044"/>
      <c r="K28" s="3045"/>
    </row>
    <row r="29" spans="1:11" s="524" customFormat="1" ht="60" customHeight="1">
      <c r="A29" s="3044"/>
      <c r="B29" s="3045"/>
      <c r="C29" s="527"/>
      <c r="D29" s="527"/>
      <c r="E29" s="526"/>
      <c r="F29" s="3044"/>
      <c r="G29" s="3045"/>
      <c r="H29" s="3044"/>
      <c r="I29" s="3045"/>
      <c r="J29" s="3044"/>
      <c r="K29" s="3045"/>
    </row>
    <row r="30" spans="1:11" s="524" customFormat="1" ht="60" customHeight="1">
      <c r="A30" s="3044"/>
      <c r="B30" s="3045"/>
      <c r="C30" s="527"/>
      <c r="D30" s="527"/>
      <c r="E30" s="526"/>
      <c r="F30" s="3044"/>
      <c r="G30" s="3045"/>
      <c r="H30" s="3044"/>
      <c r="I30" s="3045"/>
      <c r="J30" s="3044"/>
      <c r="K30" s="3045"/>
    </row>
    <row r="31" spans="1:11" s="524" customFormat="1" ht="60" customHeight="1">
      <c r="A31" s="3044"/>
      <c r="B31" s="3045"/>
      <c r="C31" s="527"/>
      <c r="D31" s="527"/>
      <c r="E31" s="526"/>
      <c r="F31" s="3044"/>
      <c r="G31" s="3045"/>
      <c r="H31" s="3044"/>
      <c r="I31" s="3045"/>
      <c r="J31" s="3044"/>
      <c r="K31" s="3045"/>
    </row>
    <row r="32" spans="1:11" s="524" customFormat="1">
      <c r="A32" s="525"/>
      <c r="B32" s="525"/>
      <c r="C32" s="525"/>
      <c r="D32" s="525"/>
      <c r="E32" s="525"/>
      <c r="F32" s="525"/>
      <c r="G32" s="525"/>
      <c r="H32" s="525"/>
      <c r="I32" s="525"/>
      <c r="J32" s="525"/>
      <c r="K32" s="525"/>
    </row>
  </sheetData>
  <mergeCells count="39">
    <mergeCell ref="A31:B31"/>
    <mergeCell ref="F31:G31"/>
    <mergeCell ref="H31:I31"/>
    <mergeCell ref="J31:K31"/>
    <mergeCell ref="A29:B29"/>
    <mergeCell ref="F29:G29"/>
    <mergeCell ref="H29:I29"/>
    <mergeCell ref="J29:K29"/>
    <mergeCell ref="A30:B30"/>
    <mergeCell ref="F30:G30"/>
    <mergeCell ref="H30:I30"/>
    <mergeCell ref="J30:K30"/>
    <mergeCell ref="A21:A22"/>
    <mergeCell ref="B21:G21"/>
    <mergeCell ref="H21:I22"/>
    <mergeCell ref="J21:K22"/>
    <mergeCell ref="B22:G22"/>
    <mergeCell ref="J28:K28"/>
    <mergeCell ref="A23:B24"/>
    <mergeCell ref="C23:C24"/>
    <mergeCell ref="D23:D24"/>
    <mergeCell ref="J23:K24"/>
    <mergeCell ref="F28:G28"/>
    <mergeCell ref="H28:I28"/>
    <mergeCell ref="A25:B27"/>
    <mergeCell ref="C25:C27"/>
    <mergeCell ref="D25:D27"/>
    <mergeCell ref="E25:E27"/>
    <mergeCell ref="F25:G27"/>
    <mergeCell ref="H25:I27"/>
    <mergeCell ref="J25:K27"/>
    <mergeCell ref="A28:B28"/>
    <mergeCell ref="A3:K3"/>
    <mergeCell ref="I9:K9"/>
    <mergeCell ref="H14:K14"/>
    <mergeCell ref="H15:J15"/>
    <mergeCell ref="H12:K12"/>
    <mergeCell ref="H13:K13"/>
    <mergeCell ref="A8:D8"/>
  </mergeCells>
  <phoneticPr fontId="9"/>
  <conditionalFormatting sqref="A25:K31">
    <cfRule type="cellIs" dxfId="35" priority="1" operator="equal">
      <formula>""</formula>
    </cfRule>
  </conditionalFormatting>
  <hyperlinks>
    <hyperlink ref="M3" location="工事関係書類一覧表!F71" display="一覧表へ戻る" xr:uid="{70066912-F4B2-4C04-BC74-78FC4640B45F}"/>
    <hyperlink ref="M4" location="入力表!D50" display="入力表へ戻る" xr:uid="{98CE13F6-2C28-4CC3-AF90-435FA3DDAF1D}"/>
  </hyperlinks>
  <printOptions horizontalCentered="1" gridLinesSet="0"/>
  <pageMargins left="0.70866141732283472" right="0.70866141732283472" top="0.74803149606299213" bottom="0.74803149606299213" header="0.31496062992125984" footer="0.31496062992125984"/>
  <pageSetup paperSize="9" orientation="portrait" blackAndWhite="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rgb="FF92D050"/>
    <pageSetUpPr fitToPage="1"/>
  </sheetPr>
  <dimension ref="A1:M43"/>
  <sheetViews>
    <sheetView showGridLines="0" view="pageBreakPreview" zoomScaleNormal="100" zoomScaleSheetLayoutView="100" workbookViewId="0">
      <selection activeCell="M3" sqref="M3"/>
    </sheetView>
  </sheetViews>
  <sheetFormatPr defaultColWidth="9" defaultRowHeight="13.5"/>
  <cols>
    <col min="1" max="1" width="11.375" style="364" customWidth="1"/>
    <col min="2" max="2" width="3.875" style="364" customWidth="1"/>
    <col min="3" max="3" width="10.125" style="364" customWidth="1"/>
    <col min="4" max="4" width="5.75" style="364" customWidth="1"/>
    <col min="5" max="6" width="10.75" style="364" customWidth="1"/>
    <col min="7" max="7" width="3.75" style="364" customWidth="1"/>
    <col min="8" max="8" width="6.75" style="364" customWidth="1"/>
    <col min="9" max="9" width="3.625" style="364" customWidth="1"/>
    <col min="10" max="10" width="13.25" style="364" customWidth="1"/>
    <col min="11" max="11" width="4.875" style="364" customWidth="1"/>
    <col min="12" max="12" width="6.25" style="364" customWidth="1"/>
    <col min="13" max="13" width="13.125" style="364" customWidth="1"/>
    <col min="14" max="16384" width="9" style="364"/>
  </cols>
  <sheetData>
    <row r="1" spans="1:13">
      <c r="A1" s="540" t="s">
        <v>1683</v>
      </c>
      <c r="B1" s="540"/>
      <c r="C1" s="540"/>
      <c r="D1" s="540"/>
      <c r="E1" s="540"/>
      <c r="F1" s="540"/>
      <c r="G1" s="540"/>
      <c r="H1" s="540"/>
      <c r="I1" s="540"/>
      <c r="J1" s="540"/>
      <c r="K1" s="540"/>
    </row>
    <row r="2" spans="1:13">
      <c r="A2" s="540"/>
      <c r="B2" s="540"/>
      <c r="C2" s="540"/>
      <c r="D2" s="540"/>
      <c r="E2" s="540"/>
      <c r="F2" s="540"/>
      <c r="G2" s="540"/>
      <c r="H2" s="540"/>
      <c r="I2" s="540"/>
      <c r="J2" s="540"/>
      <c r="K2" s="540"/>
    </row>
    <row r="3" spans="1:13" ht="18.75">
      <c r="A3" s="3070" t="s">
        <v>1684</v>
      </c>
      <c r="B3" s="3070"/>
      <c r="C3" s="3070"/>
      <c r="D3" s="3070"/>
      <c r="E3" s="3070"/>
      <c r="F3" s="3070"/>
      <c r="G3" s="3070"/>
      <c r="H3" s="3070"/>
      <c r="I3" s="3070"/>
      <c r="J3" s="3070"/>
      <c r="K3" s="3070"/>
      <c r="M3" s="295" t="s">
        <v>385</v>
      </c>
    </row>
    <row r="4" spans="1:13">
      <c r="A4" s="540"/>
      <c r="B4" s="540"/>
      <c r="C4" s="540"/>
      <c r="D4" s="540"/>
      <c r="E4" s="540"/>
      <c r="F4" s="540"/>
      <c r="G4" s="540"/>
      <c r="H4" s="540"/>
      <c r="I4" s="540"/>
      <c r="J4" s="540"/>
      <c r="K4" s="540"/>
      <c r="M4" s="919" t="s">
        <v>606</v>
      </c>
    </row>
    <row r="5" spans="1:13">
      <c r="A5" s="540"/>
      <c r="B5" s="540"/>
      <c r="C5" s="540"/>
      <c r="D5" s="540"/>
      <c r="E5" s="540"/>
      <c r="F5" s="540"/>
      <c r="G5" s="540"/>
      <c r="H5" s="540"/>
      <c r="I5" s="3073" t="str">
        <f>IF(入力表!D51="","令和　　年　　月　　日",入力表!D51)</f>
        <v>令和　　年　　月　　日</v>
      </c>
      <c r="J5" s="3073"/>
      <c r="K5" s="3073"/>
    </row>
    <row r="6" spans="1:13">
      <c r="A6" s="540"/>
      <c r="B6" s="540"/>
      <c r="C6" s="540"/>
      <c r="D6" s="540"/>
      <c r="E6" s="540"/>
      <c r="F6" s="540"/>
      <c r="G6" s="540"/>
      <c r="H6" s="540"/>
      <c r="I6" s="540"/>
      <c r="J6" s="540"/>
      <c r="K6" s="540"/>
    </row>
    <row r="7" spans="1:13">
      <c r="A7" s="524"/>
      <c r="E7" s="540"/>
      <c r="F7" s="540"/>
      <c r="G7" s="540"/>
      <c r="H7" s="540"/>
      <c r="I7" s="540"/>
      <c r="J7" s="540"/>
      <c r="K7" s="540"/>
    </row>
    <row r="8" spans="1:13">
      <c r="A8" s="3043" t="s">
        <v>1669</v>
      </c>
      <c r="B8" s="3043"/>
      <c r="C8" s="3043"/>
      <c r="D8" s="3043"/>
      <c r="E8" s="540"/>
      <c r="F8" s="540"/>
      <c r="G8" s="540"/>
      <c r="H8" s="540"/>
      <c r="I8" s="540"/>
      <c r="J8" s="540"/>
      <c r="K8" s="540"/>
    </row>
    <row r="9" spans="1:13">
      <c r="A9" s="949"/>
      <c r="B9" s="949"/>
      <c r="C9" s="949"/>
      <c r="D9" s="949"/>
      <c r="E9" s="540"/>
      <c r="F9" s="540"/>
      <c r="G9" s="540"/>
      <c r="H9" s="540"/>
      <c r="I9" s="540"/>
      <c r="J9" s="540"/>
      <c r="K9" s="540"/>
    </row>
    <row r="10" spans="1:13" ht="16.5" customHeight="1">
      <c r="A10" s="540"/>
      <c r="B10" s="540"/>
      <c r="C10" s="540"/>
      <c r="D10" s="540"/>
      <c r="E10" s="540"/>
      <c r="F10" s="540"/>
      <c r="G10" s="537" t="s">
        <v>1670</v>
      </c>
      <c r="H10" s="3072" t="str">
        <f>IF(入力表!B11="","",入力表!B11)</f>
        <v/>
      </c>
      <c r="I10" s="3072"/>
      <c r="J10" s="3072"/>
      <c r="K10" s="3072"/>
    </row>
    <row r="11" spans="1:13" ht="16.5" customHeight="1">
      <c r="A11" s="540"/>
      <c r="B11" s="540"/>
      <c r="C11" s="540"/>
      <c r="D11" s="540"/>
      <c r="E11" s="540"/>
      <c r="F11" s="538"/>
      <c r="G11" s="540"/>
      <c r="H11" s="3072" t="str">
        <f>IF(入力表!B12="","",入力表!B12)</f>
        <v/>
      </c>
      <c r="I11" s="3072"/>
      <c r="J11" s="3072"/>
      <c r="K11" s="3072"/>
    </row>
    <row r="12" spans="1:13" ht="16.5" customHeight="1">
      <c r="A12" s="540"/>
      <c r="B12" s="540"/>
      <c r="C12" s="540"/>
      <c r="D12" s="540"/>
      <c r="E12" s="540"/>
      <c r="F12" s="540"/>
      <c r="G12" s="544" t="s">
        <v>1671</v>
      </c>
      <c r="H12" s="3071" t="str">
        <f>IF(入力表!B13="","",入力表!B13)</f>
        <v/>
      </c>
      <c r="I12" s="3071"/>
      <c r="J12" s="3071"/>
      <c r="K12" s="3071"/>
    </row>
    <row r="13" spans="1:13" ht="16.5" customHeight="1">
      <c r="A13" s="540"/>
      <c r="B13" s="540"/>
      <c r="C13" s="540"/>
      <c r="D13" s="540"/>
      <c r="E13" s="540"/>
      <c r="F13" s="540"/>
      <c r="G13" s="544" t="s">
        <v>1685</v>
      </c>
      <c r="H13" s="3071" t="str">
        <f>IF(入力表!B8="","",入力表!B8)</f>
        <v/>
      </c>
      <c r="I13" s="3071"/>
      <c r="J13" s="3071"/>
      <c r="K13" s="950" t="s">
        <v>613</v>
      </c>
    </row>
    <row r="14" spans="1:13">
      <c r="A14" s="540"/>
      <c r="B14" s="540"/>
      <c r="C14" s="540"/>
      <c r="D14" s="540"/>
      <c r="E14" s="540"/>
      <c r="F14" s="540"/>
      <c r="G14" s="540"/>
      <c r="H14" s="540"/>
      <c r="I14" s="540"/>
      <c r="J14" s="540"/>
      <c r="K14" s="540"/>
    </row>
    <row r="15" spans="1:13">
      <c r="A15" s="540" t="s">
        <v>1686</v>
      </c>
      <c r="B15" s="540"/>
      <c r="C15" s="540"/>
      <c r="D15" s="540"/>
      <c r="E15" s="540"/>
      <c r="F15" s="540"/>
      <c r="G15" s="540"/>
      <c r="H15" s="540"/>
      <c r="I15" s="540"/>
      <c r="J15" s="540"/>
      <c r="K15" s="540"/>
    </row>
    <row r="16" spans="1:13">
      <c r="A16" s="540"/>
      <c r="B16" s="540"/>
      <c r="C16" s="540"/>
      <c r="D16" s="540"/>
      <c r="E16" s="540"/>
      <c r="F16" s="540"/>
      <c r="G16" s="540"/>
      <c r="H16" s="540"/>
      <c r="I16" s="540"/>
      <c r="J16" s="540"/>
      <c r="K16" s="540"/>
    </row>
    <row r="17" spans="1:11">
      <c r="A17" s="555" t="s">
        <v>616</v>
      </c>
      <c r="B17" s="555"/>
      <c r="C17" s="555"/>
      <c r="D17" s="555"/>
      <c r="E17" s="555"/>
      <c r="F17" s="555"/>
      <c r="G17" s="555"/>
      <c r="H17" s="555"/>
      <c r="I17" s="555"/>
      <c r="J17" s="555"/>
      <c r="K17" s="540"/>
    </row>
    <row r="18" spans="1:11">
      <c r="A18" s="540"/>
      <c r="B18" s="540"/>
      <c r="C18" s="540"/>
      <c r="D18" s="540"/>
      <c r="E18" s="540"/>
      <c r="F18" s="540"/>
      <c r="G18" s="540"/>
      <c r="H18" s="540"/>
      <c r="I18" s="540"/>
      <c r="J18" s="540"/>
      <c r="K18" s="540"/>
    </row>
    <row r="19" spans="1:11" ht="33" customHeight="1">
      <c r="A19" s="554" t="s">
        <v>1687</v>
      </c>
      <c r="B19" s="3074" t="str">
        <f>IF(入力表!B3="","",入力表!B3)</f>
        <v/>
      </c>
      <c r="C19" s="3075"/>
      <c r="D19" s="3075"/>
      <c r="E19" s="3076"/>
      <c r="F19" s="553" t="s">
        <v>777</v>
      </c>
      <c r="G19" s="552"/>
      <c r="H19" s="3077" t="str">
        <f>IF(入力表!B5="","令和　　年　　月　　日",入力表!B5)</f>
        <v>令和　　年　　月　　日</v>
      </c>
      <c r="I19" s="3078"/>
      <c r="J19" s="3078"/>
      <c r="K19" s="3079"/>
    </row>
    <row r="20" spans="1:11" ht="30" customHeight="1">
      <c r="A20" s="3080" t="s">
        <v>1688</v>
      </c>
      <c r="B20" s="3081"/>
      <c r="C20" s="3084" t="s">
        <v>1689</v>
      </c>
      <c r="D20" s="3084" t="s">
        <v>1580</v>
      </c>
      <c r="E20" s="3082" t="s">
        <v>1690</v>
      </c>
      <c r="F20" s="3086"/>
      <c r="G20" s="3086"/>
      <c r="H20" s="3083"/>
      <c r="I20" s="3080" t="s">
        <v>1691</v>
      </c>
      <c r="J20" s="3087"/>
      <c r="K20" s="3081"/>
    </row>
    <row r="21" spans="1:11" ht="30" customHeight="1">
      <c r="A21" s="3082"/>
      <c r="B21" s="3083"/>
      <c r="C21" s="3085"/>
      <c r="D21" s="3085"/>
      <c r="E21" s="550" t="s">
        <v>1692</v>
      </c>
      <c r="F21" s="550" t="s">
        <v>1693</v>
      </c>
      <c r="G21" s="551" t="s">
        <v>1694</v>
      </c>
      <c r="H21" s="550"/>
      <c r="I21" s="3082"/>
      <c r="J21" s="3086"/>
      <c r="K21" s="3083"/>
    </row>
    <row r="22" spans="1:11" ht="27" customHeight="1">
      <c r="A22" s="3088"/>
      <c r="B22" s="3089"/>
      <c r="C22" s="549"/>
      <c r="D22" s="549"/>
      <c r="E22" s="548"/>
      <c r="F22" s="548"/>
      <c r="G22" s="3088"/>
      <c r="H22" s="3089"/>
      <c r="I22" s="3090"/>
      <c r="J22" s="3091"/>
      <c r="K22" s="3092"/>
    </row>
    <row r="23" spans="1:11" ht="27" customHeight="1">
      <c r="A23" s="3093"/>
      <c r="B23" s="3094"/>
      <c r="C23" s="549"/>
      <c r="D23" s="549"/>
      <c r="E23" s="548"/>
      <c r="F23" s="548"/>
      <c r="G23" s="3093"/>
      <c r="H23" s="3094"/>
      <c r="I23" s="3095"/>
      <c r="J23" s="3071"/>
      <c r="K23" s="3096"/>
    </row>
    <row r="24" spans="1:11" ht="27" customHeight="1">
      <c r="A24" s="3093"/>
      <c r="B24" s="3094"/>
      <c r="C24" s="549"/>
      <c r="D24" s="549"/>
      <c r="E24" s="548"/>
      <c r="F24" s="548"/>
      <c r="G24" s="3093"/>
      <c r="H24" s="3094"/>
      <c r="I24" s="3095"/>
      <c r="J24" s="3071"/>
      <c r="K24" s="3096"/>
    </row>
    <row r="25" spans="1:11" ht="27" customHeight="1">
      <c r="A25" s="3093"/>
      <c r="B25" s="3094"/>
      <c r="C25" s="548"/>
      <c r="D25" s="548"/>
      <c r="E25" s="548"/>
      <c r="F25" s="548"/>
      <c r="G25" s="3093"/>
      <c r="H25" s="3094"/>
      <c r="I25" s="3095"/>
      <c r="J25" s="3071"/>
      <c r="K25" s="3096"/>
    </row>
    <row r="26" spans="1:11" ht="27" customHeight="1">
      <c r="A26" s="3093"/>
      <c r="B26" s="3094"/>
      <c r="C26" s="548"/>
      <c r="D26" s="548"/>
      <c r="E26" s="548"/>
      <c r="F26" s="548"/>
      <c r="G26" s="3093"/>
      <c r="H26" s="3094"/>
      <c r="I26" s="3095"/>
      <c r="J26" s="3071"/>
      <c r="K26" s="3096"/>
    </row>
    <row r="27" spans="1:11" ht="27" customHeight="1">
      <c r="A27" s="3093"/>
      <c r="B27" s="3094"/>
      <c r="C27" s="548"/>
      <c r="D27" s="548"/>
      <c r="E27" s="548"/>
      <c r="F27" s="548"/>
      <c r="G27" s="3093"/>
      <c r="H27" s="3094"/>
      <c r="I27" s="3095"/>
      <c r="J27" s="3071"/>
      <c r="K27" s="3096"/>
    </row>
    <row r="28" spans="1:11" ht="27" customHeight="1">
      <c r="A28" s="3093"/>
      <c r="B28" s="3094"/>
      <c r="C28" s="548"/>
      <c r="D28" s="548"/>
      <c r="E28" s="548"/>
      <c r="F28" s="548"/>
      <c r="G28" s="3093"/>
      <c r="H28" s="3094"/>
      <c r="I28" s="3095"/>
      <c r="J28" s="3071"/>
      <c r="K28" s="3096"/>
    </row>
    <row r="29" spans="1:11" ht="27" customHeight="1">
      <c r="A29" s="3093"/>
      <c r="B29" s="3094"/>
      <c r="C29" s="548"/>
      <c r="D29" s="548"/>
      <c r="E29" s="548"/>
      <c r="F29" s="548"/>
      <c r="G29" s="3093"/>
      <c r="H29" s="3094"/>
      <c r="I29" s="3095"/>
      <c r="J29" s="3071"/>
      <c r="K29" s="3096"/>
    </row>
    <row r="30" spans="1:11" ht="27" customHeight="1">
      <c r="A30" s="3093"/>
      <c r="B30" s="3094"/>
      <c r="C30" s="548"/>
      <c r="D30" s="548"/>
      <c r="E30" s="548"/>
      <c r="F30" s="548"/>
      <c r="G30" s="3093"/>
      <c r="H30" s="3094"/>
      <c r="I30" s="3095"/>
      <c r="J30" s="3071"/>
      <c r="K30" s="3096"/>
    </row>
    <row r="31" spans="1:11" ht="27" customHeight="1">
      <c r="A31" s="3093"/>
      <c r="B31" s="3094"/>
      <c r="C31" s="548"/>
      <c r="D31" s="548"/>
      <c r="E31" s="548"/>
      <c r="F31" s="548"/>
      <c r="G31" s="3093"/>
      <c r="H31" s="3094"/>
      <c r="I31" s="3095"/>
      <c r="J31" s="3071"/>
      <c r="K31" s="3096"/>
    </row>
    <row r="32" spans="1:11" ht="27" customHeight="1">
      <c r="A32" s="3097"/>
      <c r="B32" s="3098"/>
      <c r="C32" s="547"/>
      <c r="D32" s="547"/>
      <c r="E32" s="547"/>
      <c r="F32" s="547"/>
      <c r="G32" s="3097"/>
      <c r="H32" s="3098"/>
      <c r="I32" s="3099"/>
      <c r="J32" s="3100"/>
      <c r="K32" s="3101"/>
    </row>
    <row r="33" spans="1:11">
      <c r="A33" s="545" t="s">
        <v>1695</v>
      </c>
      <c r="B33" s="540"/>
      <c r="C33" s="540"/>
      <c r="D33" s="540"/>
      <c r="E33" s="540"/>
      <c r="F33" s="540"/>
      <c r="G33" s="540"/>
      <c r="H33" s="540"/>
      <c r="I33" s="540"/>
      <c r="J33" s="926"/>
      <c r="K33" s="923"/>
    </row>
    <row r="34" spans="1:11">
      <c r="A34" s="545"/>
      <c r="B34" s="540" t="s">
        <v>1696</v>
      </c>
      <c r="C34" s="540"/>
      <c r="D34" s="540"/>
      <c r="E34" s="540"/>
      <c r="F34" s="540"/>
      <c r="G34" s="540"/>
      <c r="H34" s="540"/>
      <c r="I34" s="540"/>
      <c r="J34" s="922"/>
      <c r="K34" s="927"/>
    </row>
    <row r="35" spans="1:11">
      <c r="A35" s="546" t="s">
        <v>1697</v>
      </c>
      <c r="B35" s="540" t="s">
        <v>1698</v>
      </c>
      <c r="C35" s="540"/>
      <c r="D35" s="540"/>
      <c r="E35" s="540"/>
      <c r="F35" s="540"/>
      <c r="G35" s="540"/>
      <c r="H35" s="540"/>
      <c r="I35" s="540"/>
      <c r="J35" s="951"/>
      <c r="K35" s="952"/>
    </row>
    <row r="36" spans="1:11">
      <c r="A36" s="545"/>
      <c r="B36" s="540" t="s">
        <v>1699</v>
      </c>
      <c r="C36" s="540"/>
      <c r="D36" s="3103" t="s">
        <v>1700</v>
      </c>
      <c r="E36" s="3103"/>
      <c r="F36" s="3103"/>
      <c r="G36" s="3103"/>
      <c r="H36" s="922"/>
      <c r="I36" s="540"/>
      <c r="J36" s="951"/>
      <c r="K36" s="952"/>
    </row>
    <row r="37" spans="1:11">
      <c r="A37" s="546" t="s">
        <v>1701</v>
      </c>
      <c r="B37" s="540"/>
      <c r="C37" s="540"/>
      <c r="D37" s="540"/>
      <c r="E37" s="540"/>
      <c r="F37" s="540"/>
      <c r="G37" s="540"/>
      <c r="H37" s="540"/>
      <c r="I37" s="540"/>
      <c r="J37" s="922"/>
      <c r="K37" s="927"/>
    </row>
    <row r="38" spans="1:11">
      <c r="A38" s="545"/>
      <c r="B38" s="540"/>
      <c r="C38" s="540"/>
      <c r="E38" s="544" t="s">
        <v>1702</v>
      </c>
      <c r="F38" s="3102"/>
      <c r="G38" s="3102"/>
      <c r="H38" s="3102"/>
      <c r="I38" s="922"/>
      <c r="J38" s="912" t="s">
        <v>419</v>
      </c>
      <c r="K38" s="927"/>
    </row>
    <row r="39" spans="1:11" ht="15" customHeight="1">
      <c r="A39" s="543"/>
      <c r="B39" s="542"/>
      <c r="C39" s="542"/>
      <c r="D39" s="542"/>
      <c r="E39" s="542"/>
      <c r="F39" s="542"/>
      <c r="G39" s="542"/>
      <c r="H39" s="542"/>
      <c r="I39" s="542"/>
      <c r="J39" s="925"/>
      <c r="K39" s="924"/>
    </row>
    <row r="40" spans="1:11">
      <c r="A40" s="541"/>
      <c r="B40" s="541"/>
      <c r="C40" s="541"/>
      <c r="D40" s="541"/>
      <c r="E40" s="541"/>
      <c r="F40" s="541"/>
      <c r="G40" s="541"/>
      <c r="H40" s="541"/>
      <c r="I40" s="541"/>
      <c r="J40" s="541"/>
      <c r="K40" s="541"/>
    </row>
    <row r="41" spans="1:11">
      <c r="A41" s="540"/>
      <c r="B41" s="540"/>
      <c r="C41" s="540"/>
      <c r="D41" s="540"/>
      <c r="E41" s="540"/>
      <c r="F41" s="540"/>
      <c r="G41" s="540"/>
      <c r="H41" s="540"/>
      <c r="I41" s="540"/>
      <c r="J41" s="540"/>
      <c r="K41" s="540"/>
    </row>
    <row r="42" spans="1:11">
      <c r="A42" s="540" t="s">
        <v>1703</v>
      </c>
      <c r="B42" s="540"/>
      <c r="C42" s="540"/>
      <c r="D42" s="540"/>
      <c r="E42" s="540"/>
      <c r="F42" s="540"/>
      <c r="G42" s="540"/>
      <c r="H42" s="540"/>
      <c r="I42" s="540"/>
      <c r="J42" s="540"/>
      <c r="K42" s="540"/>
    </row>
    <row r="43" spans="1:11">
      <c r="A43" s="540" t="s">
        <v>1704</v>
      </c>
      <c r="B43" s="540"/>
      <c r="C43" s="540"/>
      <c r="D43" s="540"/>
      <c r="E43" s="540"/>
      <c r="F43" s="540"/>
      <c r="G43" s="540"/>
      <c r="H43" s="540"/>
      <c r="I43" s="540"/>
      <c r="J43" s="540"/>
      <c r="K43" s="540"/>
    </row>
  </sheetData>
  <mergeCells count="49">
    <mergeCell ref="A32:B32"/>
    <mergeCell ref="G32:H32"/>
    <mergeCell ref="I32:K32"/>
    <mergeCell ref="F38:H38"/>
    <mergeCell ref="D36:G36"/>
    <mergeCell ref="A30:B30"/>
    <mergeCell ref="G30:H30"/>
    <mergeCell ref="I30:K30"/>
    <mergeCell ref="A31:B31"/>
    <mergeCell ref="G31:H31"/>
    <mergeCell ref="I31:K31"/>
    <mergeCell ref="A28:B28"/>
    <mergeCell ref="G28:H28"/>
    <mergeCell ref="I28:K28"/>
    <mergeCell ref="A29:B29"/>
    <mergeCell ref="G29:H29"/>
    <mergeCell ref="I29:K29"/>
    <mergeCell ref="A26:B26"/>
    <mergeCell ref="G26:H26"/>
    <mergeCell ref="I26:K26"/>
    <mergeCell ref="A27:B27"/>
    <mergeCell ref="G27:H27"/>
    <mergeCell ref="I27:K27"/>
    <mergeCell ref="A24:B24"/>
    <mergeCell ref="G24:H24"/>
    <mergeCell ref="I24:K24"/>
    <mergeCell ref="A25:B25"/>
    <mergeCell ref="G25:H25"/>
    <mergeCell ref="I25:K25"/>
    <mergeCell ref="A22:B22"/>
    <mergeCell ref="G22:H22"/>
    <mergeCell ref="I22:K22"/>
    <mergeCell ref="A23:B23"/>
    <mergeCell ref="G23:H23"/>
    <mergeCell ref="I23:K23"/>
    <mergeCell ref="H13:J13"/>
    <mergeCell ref="B19:E19"/>
    <mergeCell ref="H19:K19"/>
    <mergeCell ref="A20:B21"/>
    <mergeCell ref="C20:C21"/>
    <mergeCell ref="D20:D21"/>
    <mergeCell ref="E20:H20"/>
    <mergeCell ref="I20:K21"/>
    <mergeCell ref="A3:K3"/>
    <mergeCell ref="H12:K12"/>
    <mergeCell ref="H10:K10"/>
    <mergeCell ref="H11:K11"/>
    <mergeCell ref="I5:K5"/>
    <mergeCell ref="A8:D8"/>
  </mergeCells>
  <phoneticPr fontId="9"/>
  <conditionalFormatting sqref="A22:K32">
    <cfRule type="cellIs" dxfId="34" priority="1" operator="equal">
      <formula>""</formula>
    </cfRule>
  </conditionalFormatting>
  <hyperlinks>
    <hyperlink ref="M3" location="工事関係書類一覧表!F72" display="一覧表へ戻る" xr:uid="{A11042AE-C0F7-4C65-AD88-2EE079EF9E68}"/>
    <hyperlink ref="M4" location="入力表!D51" display="入力表へ戻る" xr:uid="{B677EBB5-3C3C-432E-A8D8-5CD6F79D1580}"/>
  </hyperlinks>
  <printOptions horizontalCentered="1" gridLinesSet="0"/>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tabColor theme="5" tint="0.39997558519241921"/>
  </sheetPr>
  <dimension ref="A1:AN43"/>
  <sheetViews>
    <sheetView showGridLines="0" view="pageBreakPreview" zoomScaleNormal="100" zoomScaleSheetLayoutView="100" workbookViewId="0">
      <selection activeCell="AA3" sqref="AA3:AG3"/>
    </sheetView>
  </sheetViews>
  <sheetFormatPr defaultColWidth="3.625" defaultRowHeight="13.5"/>
  <cols>
    <col min="1" max="1" width="4.625" style="281" customWidth="1"/>
    <col min="2" max="22" width="3.625" style="281"/>
    <col min="23" max="23" width="6" style="281" customWidth="1"/>
    <col min="24" max="24" width="2.375" style="281" bestFit="1" customWidth="1"/>
    <col min="25" max="25" width="3.625" style="281"/>
    <col min="26" max="26" width="0" style="281" hidden="1" customWidth="1"/>
    <col min="27" max="256" width="3.625" style="281"/>
    <col min="257" max="257" width="4.625" style="281" customWidth="1"/>
    <col min="258" max="278" width="3.625" style="281"/>
    <col min="279" max="279" width="6" style="281" customWidth="1"/>
    <col min="280" max="280" width="2.375" style="281" bestFit="1" customWidth="1"/>
    <col min="281" max="281" width="3.625" style="281"/>
    <col min="282" max="282" width="0" style="281" hidden="1" customWidth="1"/>
    <col min="283" max="512" width="3.625" style="281"/>
    <col min="513" max="513" width="4.625" style="281" customWidth="1"/>
    <col min="514" max="534" width="3.625" style="281"/>
    <col min="535" max="535" width="6" style="281" customWidth="1"/>
    <col min="536" max="536" width="2.375" style="281" bestFit="1" customWidth="1"/>
    <col min="537" max="537" width="3.625" style="281"/>
    <col min="538" max="538" width="0" style="281" hidden="1" customWidth="1"/>
    <col min="539" max="768" width="3.625" style="281"/>
    <col min="769" max="769" width="4.625" style="281" customWidth="1"/>
    <col min="770" max="790" width="3.625" style="281"/>
    <col min="791" max="791" width="6" style="281" customWidth="1"/>
    <col min="792" max="792" width="2.375" style="281" bestFit="1" customWidth="1"/>
    <col min="793" max="793" width="3.625" style="281"/>
    <col min="794" max="794" width="0" style="281" hidden="1" customWidth="1"/>
    <col min="795" max="1024" width="3.625" style="281"/>
    <col min="1025" max="1025" width="4.625" style="281" customWidth="1"/>
    <col min="1026" max="1046" width="3.625" style="281"/>
    <col min="1047" max="1047" width="6" style="281" customWidth="1"/>
    <col min="1048" max="1048" width="2.375" style="281" bestFit="1" customWidth="1"/>
    <col min="1049" max="1049" width="3.625" style="281"/>
    <col min="1050" max="1050" width="0" style="281" hidden="1" customWidth="1"/>
    <col min="1051" max="1280" width="3.625" style="281"/>
    <col min="1281" max="1281" width="4.625" style="281" customWidth="1"/>
    <col min="1282" max="1302" width="3.625" style="281"/>
    <col min="1303" max="1303" width="6" style="281" customWidth="1"/>
    <col min="1304" max="1304" width="2.375" style="281" bestFit="1" customWidth="1"/>
    <col min="1305" max="1305" width="3.625" style="281"/>
    <col min="1306" max="1306" width="0" style="281" hidden="1" customWidth="1"/>
    <col min="1307" max="1536" width="3.625" style="281"/>
    <col min="1537" max="1537" width="4.625" style="281" customWidth="1"/>
    <col min="1538" max="1558" width="3.625" style="281"/>
    <col min="1559" max="1559" width="6" style="281" customWidth="1"/>
    <col min="1560" max="1560" width="2.375" style="281" bestFit="1" customWidth="1"/>
    <col min="1561" max="1561" width="3.625" style="281"/>
    <col min="1562" max="1562" width="0" style="281" hidden="1" customWidth="1"/>
    <col min="1563" max="1792" width="3.625" style="281"/>
    <col min="1793" max="1793" width="4.625" style="281" customWidth="1"/>
    <col min="1794" max="1814" width="3.625" style="281"/>
    <col min="1815" max="1815" width="6" style="281" customWidth="1"/>
    <col min="1816" max="1816" width="2.375" style="281" bestFit="1" customWidth="1"/>
    <col min="1817" max="1817" width="3.625" style="281"/>
    <col min="1818" max="1818" width="0" style="281" hidden="1" customWidth="1"/>
    <col min="1819" max="2048" width="3.625" style="281"/>
    <col min="2049" max="2049" width="4.625" style="281" customWidth="1"/>
    <col min="2050" max="2070" width="3.625" style="281"/>
    <col min="2071" max="2071" width="6" style="281" customWidth="1"/>
    <col min="2072" max="2072" width="2.375" style="281" bestFit="1" customWidth="1"/>
    <col min="2073" max="2073" width="3.625" style="281"/>
    <col min="2074" max="2074" width="0" style="281" hidden="1" customWidth="1"/>
    <col min="2075" max="2304" width="3.625" style="281"/>
    <col min="2305" max="2305" width="4.625" style="281" customWidth="1"/>
    <col min="2306" max="2326" width="3.625" style="281"/>
    <col min="2327" max="2327" width="6" style="281" customWidth="1"/>
    <col min="2328" max="2328" width="2.375" style="281" bestFit="1" customWidth="1"/>
    <col min="2329" max="2329" width="3.625" style="281"/>
    <col min="2330" max="2330" width="0" style="281" hidden="1" customWidth="1"/>
    <col min="2331" max="2560" width="3.625" style="281"/>
    <col min="2561" max="2561" width="4.625" style="281" customWidth="1"/>
    <col min="2562" max="2582" width="3.625" style="281"/>
    <col min="2583" max="2583" width="6" style="281" customWidth="1"/>
    <col min="2584" max="2584" width="2.375" style="281" bestFit="1" customWidth="1"/>
    <col min="2585" max="2585" width="3.625" style="281"/>
    <col min="2586" max="2586" width="0" style="281" hidden="1" customWidth="1"/>
    <col min="2587" max="2816" width="3.625" style="281"/>
    <col min="2817" max="2817" width="4.625" style="281" customWidth="1"/>
    <col min="2818" max="2838" width="3.625" style="281"/>
    <col min="2839" max="2839" width="6" style="281" customWidth="1"/>
    <col min="2840" max="2840" width="2.375" style="281" bestFit="1" customWidth="1"/>
    <col min="2841" max="2841" width="3.625" style="281"/>
    <col min="2842" max="2842" width="0" style="281" hidden="1" customWidth="1"/>
    <col min="2843" max="3072" width="3.625" style="281"/>
    <col min="3073" max="3073" width="4.625" style="281" customWidth="1"/>
    <col min="3074" max="3094" width="3.625" style="281"/>
    <col min="3095" max="3095" width="6" style="281" customWidth="1"/>
    <col min="3096" max="3096" width="2.375" style="281" bestFit="1" customWidth="1"/>
    <col min="3097" max="3097" width="3.625" style="281"/>
    <col min="3098" max="3098" width="0" style="281" hidden="1" customWidth="1"/>
    <col min="3099" max="3328" width="3.625" style="281"/>
    <col min="3329" max="3329" width="4.625" style="281" customWidth="1"/>
    <col min="3330" max="3350" width="3.625" style="281"/>
    <col min="3351" max="3351" width="6" style="281" customWidth="1"/>
    <col min="3352" max="3352" width="2.375" style="281" bestFit="1" customWidth="1"/>
    <col min="3353" max="3353" width="3.625" style="281"/>
    <col min="3354" max="3354" width="0" style="281" hidden="1" customWidth="1"/>
    <col min="3355" max="3584" width="3.625" style="281"/>
    <col min="3585" max="3585" width="4.625" style="281" customWidth="1"/>
    <col min="3586" max="3606" width="3.625" style="281"/>
    <col min="3607" max="3607" width="6" style="281" customWidth="1"/>
    <col min="3608" max="3608" width="2.375" style="281" bestFit="1" customWidth="1"/>
    <col min="3609" max="3609" width="3.625" style="281"/>
    <col min="3610" max="3610" width="0" style="281" hidden="1" customWidth="1"/>
    <col min="3611" max="3840" width="3.625" style="281"/>
    <col min="3841" max="3841" width="4.625" style="281" customWidth="1"/>
    <col min="3842" max="3862" width="3.625" style="281"/>
    <col min="3863" max="3863" width="6" style="281" customWidth="1"/>
    <col min="3864" max="3864" width="2.375" style="281" bestFit="1" customWidth="1"/>
    <col min="3865" max="3865" width="3.625" style="281"/>
    <col min="3866" max="3866" width="0" style="281" hidden="1" customWidth="1"/>
    <col min="3867" max="4096" width="3.625" style="281"/>
    <col min="4097" max="4097" width="4.625" style="281" customWidth="1"/>
    <col min="4098" max="4118" width="3.625" style="281"/>
    <col min="4119" max="4119" width="6" style="281" customWidth="1"/>
    <col min="4120" max="4120" width="2.375" style="281" bestFit="1" customWidth="1"/>
    <col min="4121" max="4121" width="3.625" style="281"/>
    <col min="4122" max="4122" width="0" style="281" hidden="1" customWidth="1"/>
    <col min="4123" max="4352" width="3.625" style="281"/>
    <col min="4353" max="4353" width="4.625" style="281" customWidth="1"/>
    <col min="4354" max="4374" width="3.625" style="281"/>
    <col min="4375" max="4375" width="6" style="281" customWidth="1"/>
    <col min="4376" max="4376" width="2.375" style="281" bestFit="1" customWidth="1"/>
    <col min="4377" max="4377" width="3.625" style="281"/>
    <col min="4378" max="4378" width="0" style="281" hidden="1" customWidth="1"/>
    <col min="4379" max="4608" width="3.625" style="281"/>
    <col min="4609" max="4609" width="4.625" style="281" customWidth="1"/>
    <col min="4610" max="4630" width="3.625" style="281"/>
    <col min="4631" max="4631" width="6" style="281" customWidth="1"/>
    <col min="4632" max="4632" width="2.375" style="281" bestFit="1" customWidth="1"/>
    <col min="4633" max="4633" width="3.625" style="281"/>
    <col min="4634" max="4634" width="0" style="281" hidden="1" customWidth="1"/>
    <col min="4635" max="4864" width="3.625" style="281"/>
    <col min="4865" max="4865" width="4.625" style="281" customWidth="1"/>
    <col min="4866" max="4886" width="3.625" style="281"/>
    <col min="4887" max="4887" width="6" style="281" customWidth="1"/>
    <col min="4888" max="4888" width="2.375" style="281" bestFit="1" customWidth="1"/>
    <col min="4889" max="4889" width="3.625" style="281"/>
    <col min="4890" max="4890" width="0" style="281" hidden="1" customWidth="1"/>
    <col min="4891" max="5120" width="3.625" style="281"/>
    <col min="5121" max="5121" width="4.625" style="281" customWidth="1"/>
    <col min="5122" max="5142" width="3.625" style="281"/>
    <col min="5143" max="5143" width="6" style="281" customWidth="1"/>
    <col min="5144" max="5144" width="2.375" style="281" bestFit="1" customWidth="1"/>
    <col min="5145" max="5145" width="3.625" style="281"/>
    <col min="5146" max="5146" width="0" style="281" hidden="1" customWidth="1"/>
    <col min="5147" max="5376" width="3.625" style="281"/>
    <col min="5377" max="5377" width="4.625" style="281" customWidth="1"/>
    <col min="5378" max="5398" width="3.625" style="281"/>
    <col min="5399" max="5399" width="6" style="281" customWidth="1"/>
    <col min="5400" max="5400" width="2.375" style="281" bestFit="1" customWidth="1"/>
    <col min="5401" max="5401" width="3.625" style="281"/>
    <col min="5402" max="5402" width="0" style="281" hidden="1" customWidth="1"/>
    <col min="5403" max="5632" width="3.625" style="281"/>
    <col min="5633" max="5633" width="4.625" style="281" customWidth="1"/>
    <col min="5634" max="5654" width="3.625" style="281"/>
    <col min="5655" max="5655" width="6" style="281" customWidth="1"/>
    <col min="5656" max="5656" width="2.375" style="281" bestFit="1" customWidth="1"/>
    <col min="5657" max="5657" width="3.625" style="281"/>
    <col min="5658" max="5658" width="0" style="281" hidden="1" customWidth="1"/>
    <col min="5659" max="5888" width="3.625" style="281"/>
    <col min="5889" max="5889" width="4.625" style="281" customWidth="1"/>
    <col min="5890" max="5910" width="3.625" style="281"/>
    <col min="5911" max="5911" width="6" style="281" customWidth="1"/>
    <col min="5912" max="5912" width="2.375" style="281" bestFit="1" customWidth="1"/>
    <col min="5913" max="5913" width="3.625" style="281"/>
    <col min="5914" max="5914" width="0" style="281" hidden="1" customWidth="1"/>
    <col min="5915" max="6144" width="3.625" style="281"/>
    <col min="6145" max="6145" width="4.625" style="281" customWidth="1"/>
    <col min="6146" max="6166" width="3.625" style="281"/>
    <col min="6167" max="6167" width="6" style="281" customWidth="1"/>
    <col min="6168" max="6168" width="2.375" style="281" bestFit="1" customWidth="1"/>
    <col min="6169" max="6169" width="3.625" style="281"/>
    <col min="6170" max="6170" width="0" style="281" hidden="1" customWidth="1"/>
    <col min="6171" max="6400" width="3.625" style="281"/>
    <col min="6401" max="6401" width="4.625" style="281" customWidth="1"/>
    <col min="6402" max="6422" width="3.625" style="281"/>
    <col min="6423" max="6423" width="6" style="281" customWidth="1"/>
    <col min="6424" max="6424" width="2.375" style="281" bestFit="1" customWidth="1"/>
    <col min="6425" max="6425" width="3.625" style="281"/>
    <col min="6426" max="6426" width="0" style="281" hidden="1" customWidth="1"/>
    <col min="6427" max="6656" width="3.625" style="281"/>
    <col min="6657" max="6657" width="4.625" style="281" customWidth="1"/>
    <col min="6658" max="6678" width="3.625" style="281"/>
    <col min="6679" max="6679" width="6" style="281" customWidth="1"/>
    <col min="6680" max="6680" width="2.375" style="281" bestFit="1" customWidth="1"/>
    <col min="6681" max="6681" width="3.625" style="281"/>
    <col min="6682" max="6682" width="0" style="281" hidden="1" customWidth="1"/>
    <col min="6683" max="6912" width="3.625" style="281"/>
    <col min="6913" max="6913" width="4.625" style="281" customWidth="1"/>
    <col min="6914" max="6934" width="3.625" style="281"/>
    <col min="6935" max="6935" width="6" style="281" customWidth="1"/>
    <col min="6936" max="6936" width="2.375" style="281" bestFit="1" customWidth="1"/>
    <col min="6937" max="6937" width="3.625" style="281"/>
    <col min="6938" max="6938" width="0" style="281" hidden="1" customWidth="1"/>
    <col min="6939" max="7168" width="3.625" style="281"/>
    <col min="7169" max="7169" width="4.625" style="281" customWidth="1"/>
    <col min="7170" max="7190" width="3.625" style="281"/>
    <col min="7191" max="7191" width="6" style="281" customWidth="1"/>
    <col min="7192" max="7192" width="2.375" style="281" bestFit="1" customWidth="1"/>
    <col min="7193" max="7193" width="3.625" style="281"/>
    <col min="7194" max="7194" width="0" style="281" hidden="1" customWidth="1"/>
    <col min="7195" max="7424" width="3.625" style="281"/>
    <col min="7425" max="7425" width="4.625" style="281" customWidth="1"/>
    <col min="7426" max="7446" width="3.625" style="281"/>
    <col min="7447" max="7447" width="6" style="281" customWidth="1"/>
    <col min="7448" max="7448" width="2.375" style="281" bestFit="1" customWidth="1"/>
    <col min="7449" max="7449" width="3.625" style="281"/>
    <col min="7450" max="7450" width="0" style="281" hidden="1" customWidth="1"/>
    <col min="7451" max="7680" width="3.625" style="281"/>
    <col min="7681" max="7681" width="4.625" style="281" customWidth="1"/>
    <col min="7682" max="7702" width="3.625" style="281"/>
    <col min="7703" max="7703" width="6" style="281" customWidth="1"/>
    <col min="7704" max="7704" width="2.375" style="281" bestFit="1" customWidth="1"/>
    <col min="7705" max="7705" width="3.625" style="281"/>
    <col min="7706" max="7706" width="0" style="281" hidden="1" customWidth="1"/>
    <col min="7707" max="7936" width="3.625" style="281"/>
    <col min="7937" max="7937" width="4.625" style="281" customWidth="1"/>
    <col min="7938" max="7958" width="3.625" style="281"/>
    <col min="7959" max="7959" width="6" style="281" customWidth="1"/>
    <col min="7960" max="7960" width="2.375" style="281" bestFit="1" customWidth="1"/>
    <col min="7961" max="7961" width="3.625" style="281"/>
    <col min="7962" max="7962" width="0" style="281" hidden="1" customWidth="1"/>
    <col min="7963" max="8192" width="3.625" style="281"/>
    <col min="8193" max="8193" width="4.625" style="281" customWidth="1"/>
    <col min="8194" max="8214" width="3.625" style="281"/>
    <col min="8215" max="8215" width="6" style="281" customWidth="1"/>
    <col min="8216" max="8216" width="2.375" style="281" bestFit="1" customWidth="1"/>
    <col min="8217" max="8217" width="3.625" style="281"/>
    <col min="8218" max="8218" width="0" style="281" hidden="1" customWidth="1"/>
    <col min="8219" max="8448" width="3.625" style="281"/>
    <col min="8449" max="8449" width="4.625" style="281" customWidth="1"/>
    <col min="8450" max="8470" width="3.625" style="281"/>
    <col min="8471" max="8471" width="6" style="281" customWidth="1"/>
    <col min="8472" max="8472" width="2.375" style="281" bestFit="1" customWidth="1"/>
    <col min="8473" max="8473" width="3.625" style="281"/>
    <col min="8474" max="8474" width="0" style="281" hidden="1" customWidth="1"/>
    <col min="8475" max="8704" width="3.625" style="281"/>
    <col min="8705" max="8705" width="4.625" style="281" customWidth="1"/>
    <col min="8706" max="8726" width="3.625" style="281"/>
    <col min="8727" max="8727" width="6" style="281" customWidth="1"/>
    <col min="8728" max="8728" width="2.375" style="281" bestFit="1" customWidth="1"/>
    <col min="8729" max="8729" width="3.625" style="281"/>
    <col min="8730" max="8730" width="0" style="281" hidden="1" customWidth="1"/>
    <col min="8731" max="8960" width="3.625" style="281"/>
    <col min="8961" max="8961" width="4.625" style="281" customWidth="1"/>
    <col min="8962" max="8982" width="3.625" style="281"/>
    <col min="8983" max="8983" width="6" style="281" customWidth="1"/>
    <col min="8984" max="8984" width="2.375" style="281" bestFit="1" customWidth="1"/>
    <col min="8985" max="8985" width="3.625" style="281"/>
    <col min="8986" max="8986" width="0" style="281" hidden="1" customWidth="1"/>
    <col min="8987" max="9216" width="3.625" style="281"/>
    <col min="9217" max="9217" width="4.625" style="281" customWidth="1"/>
    <col min="9218" max="9238" width="3.625" style="281"/>
    <col min="9239" max="9239" width="6" style="281" customWidth="1"/>
    <col min="9240" max="9240" width="2.375" style="281" bestFit="1" customWidth="1"/>
    <col min="9241" max="9241" width="3.625" style="281"/>
    <col min="9242" max="9242" width="0" style="281" hidden="1" customWidth="1"/>
    <col min="9243" max="9472" width="3.625" style="281"/>
    <col min="9473" max="9473" width="4.625" style="281" customWidth="1"/>
    <col min="9474" max="9494" width="3.625" style="281"/>
    <col min="9495" max="9495" width="6" style="281" customWidth="1"/>
    <col min="9496" max="9496" width="2.375" style="281" bestFit="1" customWidth="1"/>
    <col min="9497" max="9497" width="3.625" style="281"/>
    <col min="9498" max="9498" width="0" style="281" hidden="1" customWidth="1"/>
    <col min="9499" max="9728" width="3.625" style="281"/>
    <col min="9729" max="9729" width="4.625" style="281" customWidth="1"/>
    <col min="9730" max="9750" width="3.625" style="281"/>
    <col min="9751" max="9751" width="6" style="281" customWidth="1"/>
    <col min="9752" max="9752" width="2.375" style="281" bestFit="1" customWidth="1"/>
    <col min="9753" max="9753" width="3.625" style="281"/>
    <col min="9754" max="9754" width="0" style="281" hidden="1" customWidth="1"/>
    <col min="9755" max="9984" width="3.625" style="281"/>
    <col min="9985" max="9985" width="4.625" style="281" customWidth="1"/>
    <col min="9986" max="10006" width="3.625" style="281"/>
    <col min="10007" max="10007" width="6" style="281" customWidth="1"/>
    <col min="10008" max="10008" width="2.375" style="281" bestFit="1" customWidth="1"/>
    <col min="10009" max="10009" width="3.625" style="281"/>
    <col min="10010" max="10010" width="0" style="281" hidden="1" customWidth="1"/>
    <col min="10011" max="10240" width="3.625" style="281"/>
    <col min="10241" max="10241" width="4.625" style="281" customWidth="1"/>
    <col min="10242" max="10262" width="3.625" style="281"/>
    <col min="10263" max="10263" width="6" style="281" customWidth="1"/>
    <col min="10264" max="10264" width="2.375" style="281" bestFit="1" customWidth="1"/>
    <col min="10265" max="10265" width="3.625" style="281"/>
    <col min="10266" max="10266" width="0" style="281" hidden="1" customWidth="1"/>
    <col min="10267" max="10496" width="3.625" style="281"/>
    <col min="10497" max="10497" width="4.625" style="281" customWidth="1"/>
    <col min="10498" max="10518" width="3.625" style="281"/>
    <col min="10519" max="10519" width="6" style="281" customWidth="1"/>
    <col min="10520" max="10520" width="2.375" style="281" bestFit="1" customWidth="1"/>
    <col min="10521" max="10521" width="3.625" style="281"/>
    <col min="10522" max="10522" width="0" style="281" hidden="1" customWidth="1"/>
    <col min="10523" max="10752" width="3.625" style="281"/>
    <col min="10753" max="10753" width="4.625" style="281" customWidth="1"/>
    <col min="10754" max="10774" width="3.625" style="281"/>
    <col min="10775" max="10775" width="6" style="281" customWidth="1"/>
    <col min="10776" max="10776" width="2.375" style="281" bestFit="1" customWidth="1"/>
    <col min="10777" max="10777" width="3.625" style="281"/>
    <col min="10778" max="10778" width="0" style="281" hidden="1" customWidth="1"/>
    <col min="10779" max="11008" width="3.625" style="281"/>
    <col min="11009" max="11009" width="4.625" style="281" customWidth="1"/>
    <col min="11010" max="11030" width="3.625" style="281"/>
    <col min="11031" max="11031" width="6" style="281" customWidth="1"/>
    <col min="11032" max="11032" width="2.375" style="281" bestFit="1" customWidth="1"/>
    <col min="11033" max="11033" width="3.625" style="281"/>
    <col min="11034" max="11034" width="0" style="281" hidden="1" customWidth="1"/>
    <col min="11035" max="11264" width="3.625" style="281"/>
    <col min="11265" max="11265" width="4.625" style="281" customWidth="1"/>
    <col min="11266" max="11286" width="3.625" style="281"/>
    <col min="11287" max="11287" width="6" style="281" customWidth="1"/>
    <col min="11288" max="11288" width="2.375" style="281" bestFit="1" customWidth="1"/>
    <col min="11289" max="11289" width="3.625" style="281"/>
    <col min="11290" max="11290" width="0" style="281" hidden="1" customWidth="1"/>
    <col min="11291" max="11520" width="3.625" style="281"/>
    <col min="11521" max="11521" width="4.625" style="281" customWidth="1"/>
    <col min="11522" max="11542" width="3.625" style="281"/>
    <col min="11543" max="11543" width="6" style="281" customWidth="1"/>
    <col min="11544" max="11544" width="2.375" style="281" bestFit="1" customWidth="1"/>
    <col min="11545" max="11545" width="3.625" style="281"/>
    <col min="11546" max="11546" width="0" style="281" hidden="1" customWidth="1"/>
    <col min="11547" max="11776" width="3.625" style="281"/>
    <col min="11777" max="11777" width="4.625" style="281" customWidth="1"/>
    <col min="11778" max="11798" width="3.625" style="281"/>
    <col min="11799" max="11799" width="6" style="281" customWidth="1"/>
    <col min="11800" max="11800" width="2.375" style="281" bestFit="1" customWidth="1"/>
    <col min="11801" max="11801" width="3.625" style="281"/>
    <col min="11802" max="11802" width="0" style="281" hidden="1" customWidth="1"/>
    <col min="11803" max="12032" width="3.625" style="281"/>
    <col min="12033" max="12033" width="4.625" style="281" customWidth="1"/>
    <col min="12034" max="12054" width="3.625" style="281"/>
    <col min="12055" max="12055" width="6" style="281" customWidth="1"/>
    <col min="12056" max="12056" width="2.375" style="281" bestFit="1" customWidth="1"/>
    <col min="12057" max="12057" width="3.625" style="281"/>
    <col min="12058" max="12058" width="0" style="281" hidden="1" customWidth="1"/>
    <col min="12059" max="12288" width="3.625" style="281"/>
    <col min="12289" max="12289" width="4.625" style="281" customWidth="1"/>
    <col min="12290" max="12310" width="3.625" style="281"/>
    <col min="12311" max="12311" width="6" style="281" customWidth="1"/>
    <col min="12312" max="12312" width="2.375" style="281" bestFit="1" customWidth="1"/>
    <col min="12313" max="12313" width="3.625" style="281"/>
    <col min="12314" max="12314" width="0" style="281" hidden="1" customWidth="1"/>
    <col min="12315" max="12544" width="3.625" style="281"/>
    <col min="12545" max="12545" width="4.625" style="281" customWidth="1"/>
    <col min="12546" max="12566" width="3.625" style="281"/>
    <col min="12567" max="12567" width="6" style="281" customWidth="1"/>
    <col min="12568" max="12568" width="2.375" style="281" bestFit="1" customWidth="1"/>
    <col min="12569" max="12569" width="3.625" style="281"/>
    <col min="12570" max="12570" width="0" style="281" hidden="1" customWidth="1"/>
    <col min="12571" max="12800" width="3.625" style="281"/>
    <col min="12801" max="12801" width="4.625" style="281" customWidth="1"/>
    <col min="12802" max="12822" width="3.625" style="281"/>
    <col min="12823" max="12823" width="6" style="281" customWidth="1"/>
    <col min="12824" max="12824" width="2.375" style="281" bestFit="1" customWidth="1"/>
    <col min="12825" max="12825" width="3.625" style="281"/>
    <col min="12826" max="12826" width="0" style="281" hidden="1" customWidth="1"/>
    <col min="12827" max="13056" width="3.625" style="281"/>
    <col min="13057" max="13057" width="4.625" style="281" customWidth="1"/>
    <col min="13058" max="13078" width="3.625" style="281"/>
    <col min="13079" max="13079" width="6" style="281" customWidth="1"/>
    <col min="13080" max="13080" width="2.375" style="281" bestFit="1" customWidth="1"/>
    <col min="13081" max="13081" width="3.625" style="281"/>
    <col min="13082" max="13082" width="0" style="281" hidden="1" customWidth="1"/>
    <col min="13083" max="13312" width="3.625" style="281"/>
    <col min="13313" max="13313" width="4.625" style="281" customWidth="1"/>
    <col min="13314" max="13334" width="3.625" style="281"/>
    <col min="13335" max="13335" width="6" style="281" customWidth="1"/>
    <col min="13336" max="13336" width="2.375" style="281" bestFit="1" customWidth="1"/>
    <col min="13337" max="13337" width="3.625" style="281"/>
    <col min="13338" max="13338" width="0" style="281" hidden="1" customWidth="1"/>
    <col min="13339" max="13568" width="3.625" style="281"/>
    <col min="13569" max="13569" width="4.625" style="281" customWidth="1"/>
    <col min="13570" max="13590" width="3.625" style="281"/>
    <col min="13591" max="13591" width="6" style="281" customWidth="1"/>
    <col min="13592" max="13592" width="2.375" style="281" bestFit="1" customWidth="1"/>
    <col min="13593" max="13593" width="3.625" style="281"/>
    <col min="13594" max="13594" width="0" style="281" hidden="1" customWidth="1"/>
    <col min="13595" max="13824" width="3.625" style="281"/>
    <col min="13825" max="13825" width="4.625" style="281" customWidth="1"/>
    <col min="13826" max="13846" width="3.625" style="281"/>
    <col min="13847" max="13847" width="6" style="281" customWidth="1"/>
    <col min="13848" max="13848" width="2.375" style="281" bestFit="1" customWidth="1"/>
    <col min="13849" max="13849" width="3.625" style="281"/>
    <col min="13850" max="13850" width="0" style="281" hidden="1" customWidth="1"/>
    <col min="13851" max="14080" width="3.625" style="281"/>
    <col min="14081" max="14081" width="4.625" style="281" customWidth="1"/>
    <col min="14082" max="14102" width="3.625" style="281"/>
    <col min="14103" max="14103" width="6" style="281" customWidth="1"/>
    <col min="14104" max="14104" width="2.375" style="281" bestFit="1" customWidth="1"/>
    <col min="14105" max="14105" width="3.625" style="281"/>
    <col min="14106" max="14106" width="0" style="281" hidden="1" customWidth="1"/>
    <col min="14107" max="14336" width="3.625" style="281"/>
    <col min="14337" max="14337" width="4.625" style="281" customWidth="1"/>
    <col min="14338" max="14358" width="3.625" style="281"/>
    <col min="14359" max="14359" width="6" style="281" customWidth="1"/>
    <col min="14360" max="14360" width="2.375" style="281" bestFit="1" customWidth="1"/>
    <col min="14361" max="14361" width="3.625" style="281"/>
    <col min="14362" max="14362" width="0" style="281" hidden="1" customWidth="1"/>
    <col min="14363" max="14592" width="3.625" style="281"/>
    <col min="14593" max="14593" width="4.625" style="281" customWidth="1"/>
    <col min="14594" max="14614" width="3.625" style="281"/>
    <col min="14615" max="14615" width="6" style="281" customWidth="1"/>
    <col min="14616" max="14616" width="2.375" style="281" bestFit="1" customWidth="1"/>
    <col min="14617" max="14617" width="3.625" style="281"/>
    <col min="14618" max="14618" width="0" style="281" hidden="1" customWidth="1"/>
    <col min="14619" max="14848" width="3.625" style="281"/>
    <col min="14849" max="14849" width="4.625" style="281" customWidth="1"/>
    <col min="14850" max="14870" width="3.625" style="281"/>
    <col min="14871" max="14871" width="6" style="281" customWidth="1"/>
    <col min="14872" max="14872" width="2.375" style="281" bestFit="1" customWidth="1"/>
    <col min="14873" max="14873" width="3.625" style="281"/>
    <col min="14874" max="14874" width="0" style="281" hidden="1" customWidth="1"/>
    <col min="14875" max="15104" width="3.625" style="281"/>
    <col min="15105" max="15105" width="4.625" style="281" customWidth="1"/>
    <col min="15106" max="15126" width="3.625" style="281"/>
    <col min="15127" max="15127" width="6" style="281" customWidth="1"/>
    <col min="15128" max="15128" width="2.375" style="281" bestFit="1" customWidth="1"/>
    <col min="15129" max="15129" width="3.625" style="281"/>
    <col min="15130" max="15130" width="0" style="281" hidden="1" customWidth="1"/>
    <col min="15131" max="15360" width="3.625" style="281"/>
    <col min="15361" max="15361" width="4.625" style="281" customWidth="1"/>
    <col min="15362" max="15382" width="3.625" style="281"/>
    <col min="15383" max="15383" width="6" style="281" customWidth="1"/>
    <col min="15384" max="15384" width="2.375" style="281" bestFit="1" customWidth="1"/>
    <col min="15385" max="15385" width="3.625" style="281"/>
    <col min="15386" max="15386" width="0" style="281" hidden="1" customWidth="1"/>
    <col min="15387" max="15616" width="3.625" style="281"/>
    <col min="15617" max="15617" width="4.625" style="281" customWidth="1"/>
    <col min="15618" max="15638" width="3.625" style="281"/>
    <col min="15639" max="15639" width="6" style="281" customWidth="1"/>
    <col min="15640" max="15640" width="2.375" style="281" bestFit="1" customWidth="1"/>
    <col min="15641" max="15641" width="3.625" style="281"/>
    <col min="15642" max="15642" width="0" style="281" hidden="1" customWidth="1"/>
    <col min="15643" max="15872" width="3.625" style="281"/>
    <col min="15873" max="15873" width="4.625" style="281" customWidth="1"/>
    <col min="15874" max="15894" width="3.625" style="281"/>
    <col min="15895" max="15895" width="6" style="281" customWidth="1"/>
    <col min="15896" max="15896" width="2.375" style="281" bestFit="1" customWidth="1"/>
    <col min="15897" max="15897" width="3.625" style="281"/>
    <col min="15898" max="15898" width="0" style="281" hidden="1" customWidth="1"/>
    <col min="15899" max="16128" width="3.625" style="281"/>
    <col min="16129" max="16129" width="4.625" style="281" customWidth="1"/>
    <col min="16130" max="16150" width="3.625" style="281"/>
    <col min="16151" max="16151" width="6" style="281" customWidth="1"/>
    <col min="16152" max="16152" width="2.375" style="281" bestFit="1" customWidth="1"/>
    <col min="16153" max="16153" width="3.625" style="281"/>
    <col min="16154" max="16154" width="0" style="281" hidden="1" customWidth="1"/>
    <col min="16155" max="16384" width="3.625" style="281"/>
  </cols>
  <sheetData>
    <row r="1" spans="1:40" ht="15.75" customHeight="1">
      <c r="A1" s="281" t="s">
        <v>518</v>
      </c>
    </row>
    <row r="2" spans="1:40" ht="15.75" customHeight="1">
      <c r="A2" s="281" t="s">
        <v>519</v>
      </c>
    </row>
    <row r="3" spans="1:40" ht="15.75" customHeight="1">
      <c r="A3" s="281" t="s">
        <v>395</v>
      </c>
      <c r="AA3" s="1382" t="s">
        <v>408</v>
      </c>
      <c r="AB3" s="1382"/>
      <c r="AC3" s="1382"/>
      <c r="AD3" s="1382"/>
      <c r="AE3" s="1382"/>
      <c r="AF3" s="1382"/>
      <c r="AG3" s="1382"/>
      <c r="AH3" s="294"/>
      <c r="AI3" s="294"/>
      <c r="AJ3" s="294"/>
      <c r="AK3" s="294"/>
      <c r="AL3" s="294"/>
      <c r="AM3" s="294"/>
      <c r="AN3" s="294"/>
    </row>
    <row r="4" spans="1:40" ht="15.75" customHeight="1">
      <c r="Q4" s="1391" t="s">
        <v>520</v>
      </c>
      <c r="R4" s="1392"/>
      <c r="S4" s="1392"/>
      <c r="T4" s="1392"/>
      <c r="U4" s="1392"/>
      <c r="V4" s="1392"/>
      <c r="W4" s="1393"/>
    </row>
    <row r="5" spans="1:40" ht="15.75" customHeight="1">
      <c r="A5" s="281" t="s">
        <v>521</v>
      </c>
    </row>
    <row r="6" spans="1:40" ht="15.75" customHeight="1"/>
    <row r="7" spans="1:40" ht="30.75" customHeight="1">
      <c r="A7" s="1396" t="s">
        <v>474</v>
      </c>
      <c r="B7" s="1454" t="s">
        <v>522</v>
      </c>
      <c r="C7" s="1455"/>
      <c r="D7" s="1455"/>
      <c r="E7" s="1455"/>
      <c r="F7" s="1456"/>
      <c r="G7" s="1457" t="s">
        <v>476</v>
      </c>
      <c r="H7" s="1458"/>
      <c r="I7" s="1458"/>
      <c r="J7" s="1458"/>
      <c r="K7" s="1458"/>
      <c r="L7" s="1458"/>
      <c r="M7" s="1458"/>
      <c r="N7" s="1458"/>
      <c r="O7" s="1459"/>
      <c r="P7" s="1454" t="s">
        <v>477</v>
      </c>
      <c r="Q7" s="1455"/>
      <c r="R7" s="1455"/>
      <c r="S7" s="1455"/>
      <c r="T7" s="1455"/>
      <c r="U7" s="1455"/>
      <c r="V7" s="1455"/>
      <c r="W7" s="1455"/>
      <c r="X7" s="1456"/>
    </row>
    <row r="8" spans="1:40" ht="18" customHeight="1">
      <c r="A8" s="1397"/>
      <c r="B8" s="1451" t="s">
        <v>478</v>
      </c>
      <c r="C8" s="1398"/>
      <c r="D8" s="1398"/>
      <c r="E8" s="1398"/>
      <c r="F8" s="1399"/>
      <c r="G8" s="1448" t="s">
        <v>479</v>
      </c>
      <c r="H8" s="1449"/>
      <c r="I8" s="1449"/>
      <c r="J8" s="1449"/>
      <c r="K8" s="1449"/>
      <c r="L8" s="1449"/>
      <c r="M8" s="1449"/>
      <c r="N8" s="1449"/>
      <c r="O8" s="1450"/>
      <c r="P8" s="313"/>
      <c r="Q8" s="314" t="s">
        <v>480</v>
      </c>
      <c r="R8" s="314"/>
      <c r="S8" s="314"/>
      <c r="T8" s="314"/>
      <c r="U8" s="314"/>
      <c r="V8" s="314"/>
      <c r="W8" s="314"/>
      <c r="X8" s="315"/>
    </row>
    <row r="9" spans="1:40" ht="18" customHeight="1">
      <c r="A9" s="1397"/>
      <c r="B9" s="1460"/>
      <c r="C9" s="1400"/>
      <c r="D9" s="1400"/>
      <c r="E9" s="1400"/>
      <c r="F9" s="1401"/>
      <c r="G9" s="319"/>
      <c r="I9" s="308" t="s">
        <v>467</v>
      </c>
      <c r="L9" s="308" t="s">
        <v>523</v>
      </c>
      <c r="O9" s="320"/>
      <c r="P9" s="319"/>
      <c r="Q9" s="281" t="s">
        <v>481</v>
      </c>
      <c r="X9" s="320"/>
    </row>
    <row r="10" spans="1:40" ht="18" customHeight="1">
      <c r="A10" s="1397"/>
      <c r="B10" s="1452"/>
      <c r="C10" s="1402"/>
      <c r="D10" s="1402"/>
      <c r="E10" s="1402"/>
      <c r="F10" s="1403"/>
      <c r="G10" s="316"/>
      <c r="H10" s="317"/>
      <c r="I10" s="317"/>
      <c r="J10" s="317"/>
      <c r="K10" s="317"/>
      <c r="L10" s="317"/>
      <c r="M10" s="317"/>
      <c r="N10" s="317"/>
      <c r="O10" s="318"/>
      <c r="P10" s="1426" t="s">
        <v>524</v>
      </c>
      <c r="Q10" s="1427"/>
      <c r="R10" s="1427"/>
      <c r="S10" s="1427"/>
      <c r="T10" s="1427"/>
      <c r="U10" s="1375" t="str">
        <f>IF(別表1!AC30="","",別表1!AC30)</f>
        <v/>
      </c>
      <c r="V10" s="1375"/>
      <c r="W10" s="1375"/>
      <c r="X10" s="1012" t="s">
        <v>442</v>
      </c>
    </row>
    <row r="11" spans="1:40" ht="18" customHeight="1">
      <c r="A11" s="1397"/>
      <c r="B11" s="1451" t="s">
        <v>483</v>
      </c>
      <c r="C11" s="1398"/>
      <c r="D11" s="1398"/>
      <c r="E11" s="1398"/>
      <c r="F11" s="1399"/>
      <c r="G11" s="1448" t="s">
        <v>484</v>
      </c>
      <c r="H11" s="1449"/>
      <c r="I11" s="1449"/>
      <c r="J11" s="1449"/>
      <c r="K11" s="1449"/>
      <c r="L11" s="1449"/>
      <c r="M11" s="1449"/>
      <c r="N11" s="1449"/>
      <c r="O11" s="1450"/>
      <c r="P11" s="313"/>
      <c r="Q11" s="314" t="s">
        <v>480</v>
      </c>
      <c r="R11" s="314"/>
      <c r="S11" s="314"/>
      <c r="T11" s="314"/>
      <c r="U11" s="314"/>
      <c r="V11" s="314"/>
      <c r="W11" s="314"/>
      <c r="X11" s="315"/>
    </row>
    <row r="12" spans="1:40" ht="18" customHeight="1">
      <c r="A12" s="1397"/>
      <c r="B12" s="1460"/>
      <c r="C12" s="1400"/>
      <c r="D12" s="1400"/>
      <c r="E12" s="1400"/>
      <c r="F12" s="1401"/>
      <c r="G12" s="319"/>
      <c r="I12" s="308" t="s">
        <v>467</v>
      </c>
      <c r="L12" s="308" t="s">
        <v>523</v>
      </c>
      <c r="O12" s="320"/>
      <c r="P12" s="319"/>
      <c r="Q12" s="281" t="s">
        <v>481</v>
      </c>
      <c r="X12" s="320"/>
    </row>
    <row r="13" spans="1:40" ht="18" customHeight="1">
      <c r="A13" s="1397"/>
      <c r="B13" s="1452"/>
      <c r="C13" s="1402"/>
      <c r="D13" s="1402"/>
      <c r="E13" s="1402"/>
      <c r="F13" s="1403"/>
      <c r="G13" s="316"/>
      <c r="H13" s="317"/>
      <c r="I13" s="317"/>
      <c r="J13" s="317"/>
      <c r="K13" s="317"/>
      <c r="L13" s="317"/>
      <c r="M13" s="317"/>
      <c r="N13" s="317"/>
      <c r="O13" s="318"/>
      <c r="P13" s="1426" t="s">
        <v>524</v>
      </c>
      <c r="Q13" s="1427"/>
      <c r="R13" s="1427"/>
      <c r="S13" s="1427"/>
      <c r="T13" s="1427"/>
      <c r="U13" s="1375" t="str">
        <f>IF(別表1!AC33="","",別表1!AC33)</f>
        <v/>
      </c>
      <c r="V13" s="1375"/>
      <c r="W13" s="1375"/>
      <c r="X13" s="1012" t="s">
        <v>442</v>
      </c>
    </row>
    <row r="14" spans="1:40" ht="24" customHeight="1">
      <c r="A14" s="1397"/>
      <c r="B14" s="1451" t="s">
        <v>485</v>
      </c>
      <c r="C14" s="1398"/>
      <c r="D14" s="1398"/>
      <c r="E14" s="1398"/>
      <c r="F14" s="1399"/>
      <c r="G14" s="1448" t="s">
        <v>525</v>
      </c>
      <c r="H14" s="1449"/>
      <c r="I14" s="1449"/>
      <c r="J14" s="1449"/>
      <c r="K14" s="1449"/>
      <c r="L14" s="1449"/>
      <c r="M14" s="1449"/>
      <c r="N14" s="1449"/>
      <c r="O14" s="1450"/>
      <c r="P14" s="1019"/>
      <c r="Q14" s="314" t="s">
        <v>480</v>
      </c>
      <c r="R14" s="314"/>
      <c r="S14" s="314"/>
      <c r="T14" s="314"/>
      <c r="U14" s="314"/>
      <c r="V14" s="314"/>
      <c r="W14" s="314"/>
      <c r="X14" s="315"/>
    </row>
    <row r="15" spans="1:40" ht="24" customHeight="1">
      <c r="A15" s="1397"/>
      <c r="B15" s="1452"/>
      <c r="C15" s="1402"/>
      <c r="D15" s="1402"/>
      <c r="E15" s="1402"/>
      <c r="F15" s="1403"/>
      <c r="G15" s="316"/>
      <c r="H15" s="1020"/>
      <c r="I15" s="329" t="s">
        <v>467</v>
      </c>
      <c r="J15" s="317"/>
      <c r="K15" s="1020"/>
      <c r="L15" s="329" t="s">
        <v>523</v>
      </c>
      <c r="M15" s="317"/>
      <c r="N15" s="317"/>
      <c r="O15" s="318"/>
      <c r="P15" s="1018"/>
      <c r="Q15" s="317" t="s">
        <v>481</v>
      </c>
      <c r="R15" s="317"/>
      <c r="S15" s="317"/>
      <c r="T15" s="317"/>
      <c r="U15" s="317"/>
      <c r="V15" s="317"/>
      <c r="W15" s="317"/>
      <c r="X15" s="318"/>
    </row>
    <row r="16" spans="1:40" ht="24" customHeight="1">
      <c r="A16" s="1397"/>
      <c r="B16" s="1451" t="s">
        <v>487</v>
      </c>
      <c r="C16" s="1398"/>
      <c r="D16" s="1398"/>
      <c r="E16" s="1398"/>
      <c r="F16" s="1399"/>
      <c r="G16" s="1448" t="s">
        <v>488</v>
      </c>
      <c r="H16" s="1449"/>
      <c r="I16" s="1449"/>
      <c r="J16" s="1449"/>
      <c r="K16" s="1449"/>
      <c r="L16" s="1449"/>
      <c r="M16" s="1449"/>
      <c r="N16" s="1449"/>
      <c r="O16" s="1450"/>
      <c r="P16" s="1019"/>
      <c r="Q16" s="314" t="s">
        <v>480</v>
      </c>
      <c r="R16" s="314"/>
      <c r="S16" s="314"/>
      <c r="T16" s="314"/>
      <c r="U16" s="314"/>
      <c r="V16" s="314"/>
      <c r="W16" s="314"/>
      <c r="X16" s="315"/>
    </row>
    <row r="17" spans="1:24" ht="24" customHeight="1">
      <c r="A17" s="1397"/>
      <c r="B17" s="1452"/>
      <c r="C17" s="1402"/>
      <c r="D17" s="1402"/>
      <c r="E17" s="1402"/>
      <c r="F17" s="1403"/>
      <c r="G17" s="316"/>
      <c r="H17" s="1020"/>
      <c r="I17" s="329" t="s">
        <v>467</v>
      </c>
      <c r="J17" s="317"/>
      <c r="K17" s="1020"/>
      <c r="L17" s="329" t="s">
        <v>523</v>
      </c>
      <c r="M17" s="317"/>
      <c r="N17" s="317"/>
      <c r="O17" s="318"/>
      <c r="P17" s="1018"/>
      <c r="Q17" s="317" t="s">
        <v>481</v>
      </c>
      <c r="R17" s="317"/>
      <c r="S17" s="317"/>
      <c r="T17" s="317"/>
      <c r="U17" s="317"/>
      <c r="V17" s="317"/>
      <c r="W17" s="317"/>
      <c r="X17" s="318"/>
    </row>
    <row r="18" spans="1:24" ht="24" customHeight="1">
      <c r="A18" s="1397"/>
      <c r="B18" s="1451" t="s">
        <v>489</v>
      </c>
      <c r="C18" s="1398"/>
      <c r="D18" s="1398"/>
      <c r="E18" s="1398"/>
      <c r="F18" s="1399"/>
      <c r="G18" s="1448" t="s">
        <v>490</v>
      </c>
      <c r="H18" s="1449"/>
      <c r="I18" s="1449"/>
      <c r="J18" s="1449"/>
      <c r="K18" s="1449"/>
      <c r="L18" s="1449"/>
      <c r="M18" s="1449"/>
      <c r="N18" s="1449"/>
      <c r="O18" s="1450"/>
      <c r="P18" s="1019"/>
      <c r="Q18" s="314" t="s">
        <v>480</v>
      </c>
      <c r="R18" s="314"/>
      <c r="S18" s="314"/>
      <c r="T18" s="314"/>
      <c r="U18" s="314"/>
      <c r="V18" s="314"/>
      <c r="W18" s="314"/>
      <c r="X18" s="315"/>
    </row>
    <row r="19" spans="1:24" ht="24" customHeight="1">
      <c r="A19" s="1453"/>
      <c r="B19" s="1013" t="s">
        <v>491</v>
      </c>
      <c r="C19" s="1375" t="str">
        <f>IF(別表1!C39="","",別表1!C39)</f>
        <v/>
      </c>
      <c r="D19" s="1375"/>
      <c r="E19" s="1375"/>
      <c r="F19" s="1014" t="s">
        <v>449</v>
      </c>
      <c r="G19" s="316"/>
      <c r="H19" s="1020"/>
      <c r="I19" s="329" t="s">
        <v>467</v>
      </c>
      <c r="J19" s="317"/>
      <c r="K19" s="1020"/>
      <c r="L19" s="329" t="s">
        <v>523</v>
      </c>
      <c r="M19" s="317"/>
      <c r="N19" s="317"/>
      <c r="O19" s="318"/>
      <c r="P19" s="1018"/>
      <c r="Q19" s="317" t="s">
        <v>481</v>
      </c>
      <c r="R19" s="317"/>
      <c r="S19" s="317"/>
      <c r="T19" s="317"/>
      <c r="U19" s="317"/>
      <c r="V19" s="317"/>
      <c r="W19" s="317"/>
      <c r="X19" s="318"/>
    </row>
    <row r="20" spans="1:24" ht="15.75" customHeight="1"/>
    <row r="21" spans="1:24" ht="15.75" customHeight="1">
      <c r="A21" s="281" t="s">
        <v>526</v>
      </c>
    </row>
    <row r="22" spans="1:24" ht="15.75" customHeight="1"/>
    <row r="23" spans="1:24" ht="15.75" customHeight="1">
      <c r="A23" s="281" t="s">
        <v>527</v>
      </c>
      <c r="N23" s="1446"/>
      <c r="O23" s="1446"/>
      <c r="P23" s="1446"/>
      <c r="Q23" s="1446"/>
      <c r="R23" s="1446"/>
      <c r="S23" s="1374" t="s">
        <v>528</v>
      </c>
      <c r="T23" s="1374"/>
      <c r="U23" s="1374"/>
      <c r="V23" s="1374"/>
    </row>
    <row r="24" spans="1:24" ht="15.75" customHeight="1">
      <c r="A24" s="281" t="s">
        <v>529</v>
      </c>
      <c r="N24" s="1383"/>
      <c r="O24" s="1383"/>
      <c r="P24" s="1383"/>
      <c r="Q24" s="1383"/>
      <c r="R24" s="1383"/>
      <c r="S24" s="1383"/>
    </row>
    <row r="25" spans="1:24" ht="15.75" customHeight="1">
      <c r="A25" s="281" t="s">
        <v>530</v>
      </c>
    </row>
    <row r="26" spans="1:24" ht="15.75" customHeight="1">
      <c r="A26" s="281" t="s">
        <v>531</v>
      </c>
    </row>
    <row r="27" spans="1:24" ht="15.75" customHeight="1"/>
    <row r="28" spans="1:24" ht="15.75" customHeight="1">
      <c r="A28" s="281" t="s">
        <v>532</v>
      </c>
    </row>
    <row r="29" spans="1:24" ht="15.75" customHeight="1"/>
    <row r="30" spans="1:24" ht="35.25" customHeight="1">
      <c r="A30" s="1447" t="s">
        <v>533</v>
      </c>
      <c r="B30" s="1447"/>
      <c r="C30" s="1447"/>
      <c r="D30" s="1447"/>
      <c r="E30" s="1447"/>
      <c r="F30" s="1447"/>
      <c r="G30" s="1447"/>
      <c r="H30" s="1447"/>
      <c r="I30" s="1447"/>
      <c r="J30" s="1447" t="s">
        <v>534</v>
      </c>
      <c r="K30" s="1447"/>
      <c r="L30" s="1447"/>
      <c r="M30" s="1447"/>
      <c r="N30" s="1447"/>
      <c r="O30" s="1447"/>
      <c r="P30" s="1447"/>
      <c r="Q30" s="1447" t="s">
        <v>535</v>
      </c>
      <c r="R30" s="1447"/>
      <c r="S30" s="1447"/>
      <c r="T30" s="1447"/>
      <c r="U30" s="1447"/>
      <c r="V30" s="1447"/>
      <c r="W30" s="1447"/>
      <c r="X30" s="1447"/>
    </row>
    <row r="31" spans="1:24" ht="35.25" customHeight="1">
      <c r="A31" s="1352"/>
      <c r="B31" s="1352"/>
      <c r="C31" s="1352"/>
      <c r="D31" s="1352"/>
      <c r="E31" s="1352"/>
      <c r="F31" s="1352"/>
      <c r="G31" s="1352"/>
      <c r="H31" s="1352"/>
      <c r="I31" s="1352"/>
      <c r="J31" s="1352"/>
      <c r="K31" s="1352"/>
      <c r="L31" s="1352"/>
      <c r="M31" s="1352"/>
      <c r="N31" s="1352"/>
      <c r="O31" s="1352"/>
      <c r="P31" s="1352"/>
      <c r="Q31" s="1352"/>
      <c r="R31" s="1352"/>
      <c r="S31" s="1352"/>
      <c r="T31" s="1352"/>
      <c r="U31" s="1352"/>
      <c r="V31" s="1352"/>
      <c r="W31" s="1352"/>
      <c r="X31" s="1352"/>
    </row>
    <row r="32" spans="1:24" ht="35.25" customHeight="1">
      <c r="A32" s="1352"/>
      <c r="B32" s="1352"/>
      <c r="C32" s="1352"/>
      <c r="D32" s="1352"/>
      <c r="E32" s="1352"/>
      <c r="F32" s="1352"/>
      <c r="G32" s="1352"/>
      <c r="H32" s="1352"/>
      <c r="I32" s="1352"/>
      <c r="J32" s="1352"/>
      <c r="K32" s="1352"/>
      <c r="L32" s="1352"/>
      <c r="M32" s="1352"/>
      <c r="N32" s="1352"/>
      <c r="O32" s="1352"/>
      <c r="P32" s="1352"/>
      <c r="Q32" s="1352"/>
      <c r="R32" s="1352"/>
      <c r="S32" s="1352"/>
      <c r="T32" s="1352"/>
      <c r="U32" s="1352"/>
      <c r="V32" s="1352"/>
      <c r="W32" s="1352"/>
      <c r="X32" s="1352"/>
    </row>
    <row r="33" spans="1:24" ht="35.25" customHeight="1">
      <c r="A33" s="1352"/>
      <c r="B33" s="1352"/>
      <c r="C33" s="1352"/>
      <c r="D33" s="1352"/>
      <c r="E33" s="1352"/>
      <c r="F33" s="1352"/>
      <c r="G33" s="1352"/>
      <c r="H33" s="1352"/>
      <c r="I33" s="1352"/>
      <c r="J33" s="1352"/>
      <c r="K33" s="1352"/>
      <c r="L33" s="1352"/>
      <c r="M33" s="1352"/>
      <c r="N33" s="1352"/>
      <c r="O33" s="1352"/>
      <c r="P33" s="1352"/>
      <c r="Q33" s="1352"/>
      <c r="R33" s="1352"/>
      <c r="S33" s="1352"/>
      <c r="T33" s="1352"/>
      <c r="U33" s="1352"/>
      <c r="V33" s="1352"/>
      <c r="W33" s="1352"/>
      <c r="X33" s="1352"/>
    </row>
    <row r="34" spans="1:24" ht="15.75" customHeight="1"/>
    <row r="35" spans="1:24" ht="15.75" customHeight="1">
      <c r="A35" s="281" t="s">
        <v>536</v>
      </c>
      <c r="N35" s="1446"/>
      <c r="O35" s="1446"/>
      <c r="P35" s="1446"/>
      <c r="Q35" s="1446"/>
      <c r="R35" s="1446"/>
      <c r="S35" s="1374" t="s">
        <v>528</v>
      </c>
      <c r="T35" s="1374"/>
      <c r="U35" s="1374"/>
      <c r="V35" s="1374"/>
    </row>
    <row r="36" spans="1:24" ht="15.75" customHeight="1">
      <c r="E36" s="281" t="s">
        <v>537</v>
      </c>
    </row>
    <row r="37" spans="1:24" ht="15.75" customHeight="1"/>
    <row r="38" spans="1:24" ht="15.75" customHeight="1">
      <c r="B38" s="281" t="s">
        <v>538</v>
      </c>
    </row>
    <row r="39" spans="1:24" ht="15.75" customHeight="1"/>
    <row r="40" spans="1:24" ht="15.75" customHeight="1"/>
    <row r="41" spans="1:24" ht="15.75" customHeight="1"/>
    <row r="42" spans="1:24" ht="15.75" customHeight="1"/>
    <row r="43" spans="1:24" ht="15.75" customHeight="1"/>
  </sheetData>
  <mergeCells count="38">
    <mergeCell ref="B14:F15"/>
    <mergeCell ref="G14:O14"/>
    <mergeCell ref="P10:T10"/>
    <mergeCell ref="U10:W10"/>
    <mergeCell ref="B11:F13"/>
    <mergeCell ref="G11:O11"/>
    <mergeCell ref="P13:T13"/>
    <mergeCell ref="U13:W13"/>
    <mergeCell ref="G18:O18"/>
    <mergeCell ref="AA3:AG3"/>
    <mergeCell ref="A31:I31"/>
    <mergeCell ref="J31:P31"/>
    <mergeCell ref="Q31:X31"/>
    <mergeCell ref="B16:F17"/>
    <mergeCell ref="G16:O16"/>
    <mergeCell ref="B18:F18"/>
    <mergeCell ref="C19:E19"/>
    <mergeCell ref="Q4:W4"/>
    <mergeCell ref="A7:A19"/>
    <mergeCell ref="B7:F7"/>
    <mergeCell ref="G7:O7"/>
    <mergeCell ref="P7:X7"/>
    <mergeCell ref="B8:F10"/>
    <mergeCell ref="G8:O8"/>
    <mergeCell ref="A32:I32"/>
    <mergeCell ref="J32:P32"/>
    <mergeCell ref="Q32:X32"/>
    <mergeCell ref="N23:R23"/>
    <mergeCell ref="S23:V23"/>
    <mergeCell ref="N24:S24"/>
    <mergeCell ref="A30:I30"/>
    <mergeCell ref="J30:P30"/>
    <mergeCell ref="Q30:X30"/>
    <mergeCell ref="A33:I33"/>
    <mergeCell ref="J33:P33"/>
    <mergeCell ref="Q33:X33"/>
    <mergeCell ref="N35:R35"/>
    <mergeCell ref="S35:V35"/>
  </mergeCells>
  <phoneticPr fontId="9"/>
  <conditionalFormatting sqref="U10:W10">
    <cfRule type="cellIs" dxfId="2124" priority="6" operator="notEqual">
      <formula>""</formula>
    </cfRule>
  </conditionalFormatting>
  <conditionalFormatting sqref="U13:W13">
    <cfRule type="cellIs" dxfId="2123" priority="4" operator="notEqual">
      <formula>""</formula>
    </cfRule>
  </conditionalFormatting>
  <conditionalFormatting sqref="C19:E19">
    <cfRule type="cellIs" dxfId="2122" priority="2" operator="notEqual">
      <formula>""</formula>
    </cfRule>
  </conditionalFormatting>
  <conditionalFormatting sqref="N23:R23 N35:R35 A31:X33">
    <cfRule type="cellIs" dxfId="2121" priority="1" operator="equal">
      <formula>""</formula>
    </cfRule>
  </conditionalFormatting>
  <dataValidations count="2">
    <dataValidation imeMode="off" allowBlank="1" showInputMessage="1" showErrorMessage="1" sqref="N35:R35 JJ35:JN35 TF35:TJ35 ADB35:ADF35 AMX35:ANB35 AWT35:AWX35 BGP35:BGT35 BQL35:BQP35 CAH35:CAL35 CKD35:CKH35 CTZ35:CUD35 DDV35:DDZ35 DNR35:DNV35 DXN35:DXR35 EHJ35:EHN35 ERF35:ERJ35 FBB35:FBF35 FKX35:FLB35 FUT35:FUX35 GEP35:GET35 GOL35:GOP35 GYH35:GYL35 HID35:HIH35 HRZ35:HSD35 IBV35:IBZ35 ILR35:ILV35 IVN35:IVR35 JFJ35:JFN35 JPF35:JPJ35 JZB35:JZF35 KIX35:KJB35 KST35:KSX35 LCP35:LCT35 LML35:LMP35 LWH35:LWL35 MGD35:MGH35 MPZ35:MQD35 MZV35:MZZ35 NJR35:NJV35 NTN35:NTR35 ODJ35:ODN35 ONF35:ONJ35 OXB35:OXF35 PGX35:PHB35 PQT35:PQX35 QAP35:QAT35 QKL35:QKP35 QUH35:QUL35 RED35:REH35 RNZ35:ROD35 RXV35:RXZ35 SHR35:SHV35 SRN35:SRR35 TBJ35:TBN35 TLF35:TLJ35 TVB35:TVF35 UEX35:UFB35 UOT35:UOX35 UYP35:UYT35 VIL35:VIP35 VSH35:VSL35 WCD35:WCH35 WLZ35:WMD35 WVV35:WVZ35 N65571:R65571 JJ65571:JN65571 TF65571:TJ65571 ADB65571:ADF65571 AMX65571:ANB65571 AWT65571:AWX65571 BGP65571:BGT65571 BQL65571:BQP65571 CAH65571:CAL65571 CKD65571:CKH65571 CTZ65571:CUD65571 DDV65571:DDZ65571 DNR65571:DNV65571 DXN65571:DXR65571 EHJ65571:EHN65571 ERF65571:ERJ65571 FBB65571:FBF65571 FKX65571:FLB65571 FUT65571:FUX65571 GEP65571:GET65571 GOL65571:GOP65571 GYH65571:GYL65571 HID65571:HIH65571 HRZ65571:HSD65571 IBV65571:IBZ65571 ILR65571:ILV65571 IVN65571:IVR65571 JFJ65571:JFN65571 JPF65571:JPJ65571 JZB65571:JZF65571 KIX65571:KJB65571 KST65571:KSX65571 LCP65571:LCT65571 LML65571:LMP65571 LWH65571:LWL65571 MGD65571:MGH65571 MPZ65571:MQD65571 MZV65571:MZZ65571 NJR65571:NJV65571 NTN65571:NTR65571 ODJ65571:ODN65571 ONF65571:ONJ65571 OXB65571:OXF65571 PGX65571:PHB65571 PQT65571:PQX65571 QAP65571:QAT65571 QKL65571:QKP65571 QUH65571:QUL65571 RED65571:REH65571 RNZ65571:ROD65571 RXV65571:RXZ65571 SHR65571:SHV65571 SRN65571:SRR65571 TBJ65571:TBN65571 TLF65571:TLJ65571 TVB65571:TVF65571 UEX65571:UFB65571 UOT65571:UOX65571 UYP65571:UYT65571 VIL65571:VIP65571 VSH65571:VSL65571 WCD65571:WCH65571 WLZ65571:WMD65571 WVV65571:WVZ65571 N131107:R131107 JJ131107:JN131107 TF131107:TJ131107 ADB131107:ADF131107 AMX131107:ANB131107 AWT131107:AWX131107 BGP131107:BGT131107 BQL131107:BQP131107 CAH131107:CAL131107 CKD131107:CKH131107 CTZ131107:CUD131107 DDV131107:DDZ131107 DNR131107:DNV131107 DXN131107:DXR131107 EHJ131107:EHN131107 ERF131107:ERJ131107 FBB131107:FBF131107 FKX131107:FLB131107 FUT131107:FUX131107 GEP131107:GET131107 GOL131107:GOP131107 GYH131107:GYL131107 HID131107:HIH131107 HRZ131107:HSD131107 IBV131107:IBZ131107 ILR131107:ILV131107 IVN131107:IVR131107 JFJ131107:JFN131107 JPF131107:JPJ131107 JZB131107:JZF131107 KIX131107:KJB131107 KST131107:KSX131107 LCP131107:LCT131107 LML131107:LMP131107 LWH131107:LWL131107 MGD131107:MGH131107 MPZ131107:MQD131107 MZV131107:MZZ131107 NJR131107:NJV131107 NTN131107:NTR131107 ODJ131107:ODN131107 ONF131107:ONJ131107 OXB131107:OXF131107 PGX131107:PHB131107 PQT131107:PQX131107 QAP131107:QAT131107 QKL131107:QKP131107 QUH131107:QUL131107 RED131107:REH131107 RNZ131107:ROD131107 RXV131107:RXZ131107 SHR131107:SHV131107 SRN131107:SRR131107 TBJ131107:TBN131107 TLF131107:TLJ131107 TVB131107:TVF131107 UEX131107:UFB131107 UOT131107:UOX131107 UYP131107:UYT131107 VIL131107:VIP131107 VSH131107:VSL131107 WCD131107:WCH131107 WLZ131107:WMD131107 WVV131107:WVZ131107 N196643:R196643 JJ196643:JN196643 TF196643:TJ196643 ADB196643:ADF196643 AMX196643:ANB196643 AWT196643:AWX196643 BGP196643:BGT196643 BQL196643:BQP196643 CAH196643:CAL196643 CKD196643:CKH196643 CTZ196643:CUD196643 DDV196643:DDZ196643 DNR196643:DNV196643 DXN196643:DXR196643 EHJ196643:EHN196643 ERF196643:ERJ196643 FBB196643:FBF196643 FKX196643:FLB196643 FUT196643:FUX196643 GEP196643:GET196643 GOL196643:GOP196643 GYH196643:GYL196643 HID196643:HIH196643 HRZ196643:HSD196643 IBV196643:IBZ196643 ILR196643:ILV196643 IVN196643:IVR196643 JFJ196643:JFN196643 JPF196643:JPJ196643 JZB196643:JZF196643 KIX196643:KJB196643 KST196643:KSX196643 LCP196643:LCT196643 LML196643:LMP196643 LWH196643:LWL196643 MGD196643:MGH196643 MPZ196643:MQD196643 MZV196643:MZZ196643 NJR196643:NJV196643 NTN196643:NTR196643 ODJ196643:ODN196643 ONF196643:ONJ196643 OXB196643:OXF196643 PGX196643:PHB196643 PQT196643:PQX196643 QAP196643:QAT196643 QKL196643:QKP196643 QUH196643:QUL196643 RED196643:REH196643 RNZ196643:ROD196643 RXV196643:RXZ196643 SHR196643:SHV196643 SRN196643:SRR196643 TBJ196643:TBN196643 TLF196643:TLJ196643 TVB196643:TVF196643 UEX196643:UFB196643 UOT196643:UOX196643 UYP196643:UYT196643 VIL196643:VIP196643 VSH196643:VSL196643 WCD196643:WCH196643 WLZ196643:WMD196643 WVV196643:WVZ196643 N262179:R262179 JJ262179:JN262179 TF262179:TJ262179 ADB262179:ADF262179 AMX262179:ANB262179 AWT262179:AWX262179 BGP262179:BGT262179 BQL262179:BQP262179 CAH262179:CAL262179 CKD262179:CKH262179 CTZ262179:CUD262179 DDV262179:DDZ262179 DNR262179:DNV262179 DXN262179:DXR262179 EHJ262179:EHN262179 ERF262179:ERJ262179 FBB262179:FBF262179 FKX262179:FLB262179 FUT262179:FUX262179 GEP262179:GET262179 GOL262179:GOP262179 GYH262179:GYL262179 HID262179:HIH262179 HRZ262179:HSD262179 IBV262179:IBZ262179 ILR262179:ILV262179 IVN262179:IVR262179 JFJ262179:JFN262179 JPF262179:JPJ262179 JZB262179:JZF262179 KIX262179:KJB262179 KST262179:KSX262179 LCP262179:LCT262179 LML262179:LMP262179 LWH262179:LWL262179 MGD262179:MGH262179 MPZ262179:MQD262179 MZV262179:MZZ262179 NJR262179:NJV262179 NTN262179:NTR262179 ODJ262179:ODN262179 ONF262179:ONJ262179 OXB262179:OXF262179 PGX262179:PHB262179 PQT262179:PQX262179 QAP262179:QAT262179 QKL262179:QKP262179 QUH262179:QUL262179 RED262179:REH262179 RNZ262179:ROD262179 RXV262179:RXZ262179 SHR262179:SHV262179 SRN262179:SRR262179 TBJ262179:TBN262179 TLF262179:TLJ262179 TVB262179:TVF262179 UEX262179:UFB262179 UOT262179:UOX262179 UYP262179:UYT262179 VIL262179:VIP262179 VSH262179:VSL262179 WCD262179:WCH262179 WLZ262179:WMD262179 WVV262179:WVZ262179 N327715:R327715 JJ327715:JN327715 TF327715:TJ327715 ADB327715:ADF327715 AMX327715:ANB327715 AWT327715:AWX327715 BGP327715:BGT327715 BQL327715:BQP327715 CAH327715:CAL327715 CKD327715:CKH327715 CTZ327715:CUD327715 DDV327715:DDZ327715 DNR327715:DNV327715 DXN327715:DXR327715 EHJ327715:EHN327715 ERF327715:ERJ327715 FBB327715:FBF327715 FKX327715:FLB327715 FUT327715:FUX327715 GEP327715:GET327715 GOL327715:GOP327715 GYH327715:GYL327715 HID327715:HIH327715 HRZ327715:HSD327715 IBV327715:IBZ327715 ILR327715:ILV327715 IVN327715:IVR327715 JFJ327715:JFN327715 JPF327715:JPJ327715 JZB327715:JZF327715 KIX327715:KJB327715 KST327715:KSX327715 LCP327715:LCT327715 LML327715:LMP327715 LWH327715:LWL327715 MGD327715:MGH327715 MPZ327715:MQD327715 MZV327715:MZZ327715 NJR327715:NJV327715 NTN327715:NTR327715 ODJ327715:ODN327715 ONF327715:ONJ327715 OXB327715:OXF327715 PGX327715:PHB327715 PQT327715:PQX327715 QAP327715:QAT327715 QKL327715:QKP327715 QUH327715:QUL327715 RED327715:REH327715 RNZ327715:ROD327715 RXV327715:RXZ327715 SHR327715:SHV327715 SRN327715:SRR327715 TBJ327715:TBN327715 TLF327715:TLJ327715 TVB327715:TVF327715 UEX327715:UFB327715 UOT327715:UOX327715 UYP327715:UYT327715 VIL327715:VIP327715 VSH327715:VSL327715 WCD327715:WCH327715 WLZ327715:WMD327715 WVV327715:WVZ327715 N393251:R393251 JJ393251:JN393251 TF393251:TJ393251 ADB393251:ADF393251 AMX393251:ANB393251 AWT393251:AWX393251 BGP393251:BGT393251 BQL393251:BQP393251 CAH393251:CAL393251 CKD393251:CKH393251 CTZ393251:CUD393251 DDV393251:DDZ393251 DNR393251:DNV393251 DXN393251:DXR393251 EHJ393251:EHN393251 ERF393251:ERJ393251 FBB393251:FBF393251 FKX393251:FLB393251 FUT393251:FUX393251 GEP393251:GET393251 GOL393251:GOP393251 GYH393251:GYL393251 HID393251:HIH393251 HRZ393251:HSD393251 IBV393251:IBZ393251 ILR393251:ILV393251 IVN393251:IVR393251 JFJ393251:JFN393251 JPF393251:JPJ393251 JZB393251:JZF393251 KIX393251:KJB393251 KST393251:KSX393251 LCP393251:LCT393251 LML393251:LMP393251 LWH393251:LWL393251 MGD393251:MGH393251 MPZ393251:MQD393251 MZV393251:MZZ393251 NJR393251:NJV393251 NTN393251:NTR393251 ODJ393251:ODN393251 ONF393251:ONJ393251 OXB393251:OXF393251 PGX393251:PHB393251 PQT393251:PQX393251 QAP393251:QAT393251 QKL393251:QKP393251 QUH393251:QUL393251 RED393251:REH393251 RNZ393251:ROD393251 RXV393251:RXZ393251 SHR393251:SHV393251 SRN393251:SRR393251 TBJ393251:TBN393251 TLF393251:TLJ393251 TVB393251:TVF393251 UEX393251:UFB393251 UOT393251:UOX393251 UYP393251:UYT393251 VIL393251:VIP393251 VSH393251:VSL393251 WCD393251:WCH393251 WLZ393251:WMD393251 WVV393251:WVZ393251 N458787:R458787 JJ458787:JN458787 TF458787:TJ458787 ADB458787:ADF458787 AMX458787:ANB458787 AWT458787:AWX458787 BGP458787:BGT458787 BQL458787:BQP458787 CAH458787:CAL458787 CKD458787:CKH458787 CTZ458787:CUD458787 DDV458787:DDZ458787 DNR458787:DNV458787 DXN458787:DXR458787 EHJ458787:EHN458787 ERF458787:ERJ458787 FBB458787:FBF458787 FKX458787:FLB458787 FUT458787:FUX458787 GEP458787:GET458787 GOL458787:GOP458787 GYH458787:GYL458787 HID458787:HIH458787 HRZ458787:HSD458787 IBV458787:IBZ458787 ILR458787:ILV458787 IVN458787:IVR458787 JFJ458787:JFN458787 JPF458787:JPJ458787 JZB458787:JZF458787 KIX458787:KJB458787 KST458787:KSX458787 LCP458787:LCT458787 LML458787:LMP458787 LWH458787:LWL458787 MGD458787:MGH458787 MPZ458787:MQD458787 MZV458787:MZZ458787 NJR458787:NJV458787 NTN458787:NTR458787 ODJ458787:ODN458787 ONF458787:ONJ458787 OXB458787:OXF458787 PGX458787:PHB458787 PQT458787:PQX458787 QAP458787:QAT458787 QKL458787:QKP458787 QUH458787:QUL458787 RED458787:REH458787 RNZ458787:ROD458787 RXV458787:RXZ458787 SHR458787:SHV458787 SRN458787:SRR458787 TBJ458787:TBN458787 TLF458787:TLJ458787 TVB458787:TVF458787 UEX458787:UFB458787 UOT458787:UOX458787 UYP458787:UYT458787 VIL458787:VIP458787 VSH458787:VSL458787 WCD458787:WCH458787 WLZ458787:WMD458787 WVV458787:WVZ458787 N524323:R524323 JJ524323:JN524323 TF524323:TJ524323 ADB524323:ADF524323 AMX524323:ANB524323 AWT524323:AWX524323 BGP524323:BGT524323 BQL524323:BQP524323 CAH524323:CAL524323 CKD524323:CKH524323 CTZ524323:CUD524323 DDV524323:DDZ524323 DNR524323:DNV524323 DXN524323:DXR524323 EHJ524323:EHN524323 ERF524323:ERJ524323 FBB524323:FBF524323 FKX524323:FLB524323 FUT524323:FUX524323 GEP524323:GET524323 GOL524323:GOP524323 GYH524323:GYL524323 HID524323:HIH524323 HRZ524323:HSD524323 IBV524323:IBZ524323 ILR524323:ILV524323 IVN524323:IVR524323 JFJ524323:JFN524323 JPF524323:JPJ524323 JZB524323:JZF524323 KIX524323:KJB524323 KST524323:KSX524323 LCP524323:LCT524323 LML524323:LMP524323 LWH524323:LWL524323 MGD524323:MGH524323 MPZ524323:MQD524323 MZV524323:MZZ524323 NJR524323:NJV524323 NTN524323:NTR524323 ODJ524323:ODN524323 ONF524323:ONJ524323 OXB524323:OXF524323 PGX524323:PHB524323 PQT524323:PQX524323 QAP524323:QAT524323 QKL524323:QKP524323 QUH524323:QUL524323 RED524323:REH524323 RNZ524323:ROD524323 RXV524323:RXZ524323 SHR524323:SHV524323 SRN524323:SRR524323 TBJ524323:TBN524323 TLF524323:TLJ524323 TVB524323:TVF524323 UEX524323:UFB524323 UOT524323:UOX524323 UYP524323:UYT524323 VIL524323:VIP524323 VSH524323:VSL524323 WCD524323:WCH524323 WLZ524323:WMD524323 WVV524323:WVZ524323 N589859:R589859 JJ589859:JN589859 TF589859:TJ589859 ADB589859:ADF589859 AMX589859:ANB589859 AWT589859:AWX589859 BGP589859:BGT589859 BQL589859:BQP589859 CAH589859:CAL589859 CKD589859:CKH589859 CTZ589859:CUD589859 DDV589859:DDZ589859 DNR589859:DNV589859 DXN589859:DXR589859 EHJ589859:EHN589859 ERF589859:ERJ589859 FBB589859:FBF589859 FKX589859:FLB589859 FUT589859:FUX589859 GEP589859:GET589859 GOL589859:GOP589859 GYH589859:GYL589859 HID589859:HIH589859 HRZ589859:HSD589859 IBV589859:IBZ589859 ILR589859:ILV589859 IVN589859:IVR589859 JFJ589859:JFN589859 JPF589859:JPJ589859 JZB589859:JZF589859 KIX589859:KJB589859 KST589859:KSX589859 LCP589859:LCT589859 LML589859:LMP589859 LWH589859:LWL589859 MGD589859:MGH589859 MPZ589859:MQD589859 MZV589859:MZZ589859 NJR589859:NJV589859 NTN589859:NTR589859 ODJ589859:ODN589859 ONF589859:ONJ589859 OXB589859:OXF589859 PGX589859:PHB589859 PQT589859:PQX589859 QAP589859:QAT589859 QKL589859:QKP589859 QUH589859:QUL589859 RED589859:REH589859 RNZ589859:ROD589859 RXV589859:RXZ589859 SHR589859:SHV589859 SRN589859:SRR589859 TBJ589859:TBN589859 TLF589859:TLJ589859 TVB589859:TVF589859 UEX589859:UFB589859 UOT589859:UOX589859 UYP589859:UYT589859 VIL589859:VIP589859 VSH589859:VSL589859 WCD589859:WCH589859 WLZ589859:WMD589859 WVV589859:WVZ589859 N655395:R655395 JJ655395:JN655395 TF655395:TJ655395 ADB655395:ADF655395 AMX655395:ANB655395 AWT655395:AWX655395 BGP655395:BGT655395 BQL655395:BQP655395 CAH655395:CAL655395 CKD655395:CKH655395 CTZ655395:CUD655395 DDV655395:DDZ655395 DNR655395:DNV655395 DXN655395:DXR655395 EHJ655395:EHN655395 ERF655395:ERJ655395 FBB655395:FBF655395 FKX655395:FLB655395 FUT655395:FUX655395 GEP655395:GET655395 GOL655395:GOP655395 GYH655395:GYL655395 HID655395:HIH655395 HRZ655395:HSD655395 IBV655395:IBZ655395 ILR655395:ILV655395 IVN655395:IVR655395 JFJ655395:JFN655395 JPF655395:JPJ655395 JZB655395:JZF655395 KIX655395:KJB655395 KST655395:KSX655395 LCP655395:LCT655395 LML655395:LMP655395 LWH655395:LWL655395 MGD655395:MGH655395 MPZ655395:MQD655395 MZV655395:MZZ655395 NJR655395:NJV655395 NTN655395:NTR655395 ODJ655395:ODN655395 ONF655395:ONJ655395 OXB655395:OXF655395 PGX655395:PHB655395 PQT655395:PQX655395 QAP655395:QAT655395 QKL655395:QKP655395 QUH655395:QUL655395 RED655395:REH655395 RNZ655395:ROD655395 RXV655395:RXZ655395 SHR655395:SHV655395 SRN655395:SRR655395 TBJ655395:TBN655395 TLF655395:TLJ655395 TVB655395:TVF655395 UEX655395:UFB655395 UOT655395:UOX655395 UYP655395:UYT655395 VIL655395:VIP655395 VSH655395:VSL655395 WCD655395:WCH655395 WLZ655395:WMD655395 WVV655395:WVZ655395 N720931:R720931 JJ720931:JN720931 TF720931:TJ720931 ADB720931:ADF720931 AMX720931:ANB720931 AWT720931:AWX720931 BGP720931:BGT720931 BQL720931:BQP720931 CAH720931:CAL720931 CKD720931:CKH720931 CTZ720931:CUD720931 DDV720931:DDZ720931 DNR720931:DNV720931 DXN720931:DXR720931 EHJ720931:EHN720931 ERF720931:ERJ720931 FBB720931:FBF720931 FKX720931:FLB720931 FUT720931:FUX720931 GEP720931:GET720931 GOL720931:GOP720931 GYH720931:GYL720931 HID720931:HIH720931 HRZ720931:HSD720931 IBV720931:IBZ720931 ILR720931:ILV720931 IVN720931:IVR720931 JFJ720931:JFN720931 JPF720931:JPJ720931 JZB720931:JZF720931 KIX720931:KJB720931 KST720931:KSX720931 LCP720931:LCT720931 LML720931:LMP720931 LWH720931:LWL720931 MGD720931:MGH720931 MPZ720931:MQD720931 MZV720931:MZZ720931 NJR720931:NJV720931 NTN720931:NTR720931 ODJ720931:ODN720931 ONF720931:ONJ720931 OXB720931:OXF720931 PGX720931:PHB720931 PQT720931:PQX720931 QAP720931:QAT720931 QKL720931:QKP720931 QUH720931:QUL720931 RED720931:REH720931 RNZ720931:ROD720931 RXV720931:RXZ720931 SHR720931:SHV720931 SRN720931:SRR720931 TBJ720931:TBN720931 TLF720931:TLJ720931 TVB720931:TVF720931 UEX720931:UFB720931 UOT720931:UOX720931 UYP720931:UYT720931 VIL720931:VIP720931 VSH720931:VSL720931 WCD720931:WCH720931 WLZ720931:WMD720931 WVV720931:WVZ720931 N786467:R786467 JJ786467:JN786467 TF786467:TJ786467 ADB786467:ADF786467 AMX786467:ANB786467 AWT786467:AWX786467 BGP786467:BGT786467 BQL786467:BQP786467 CAH786467:CAL786467 CKD786467:CKH786467 CTZ786467:CUD786467 DDV786467:DDZ786467 DNR786467:DNV786467 DXN786467:DXR786467 EHJ786467:EHN786467 ERF786467:ERJ786467 FBB786467:FBF786467 FKX786467:FLB786467 FUT786467:FUX786467 GEP786467:GET786467 GOL786467:GOP786467 GYH786467:GYL786467 HID786467:HIH786467 HRZ786467:HSD786467 IBV786467:IBZ786467 ILR786467:ILV786467 IVN786467:IVR786467 JFJ786467:JFN786467 JPF786467:JPJ786467 JZB786467:JZF786467 KIX786467:KJB786467 KST786467:KSX786467 LCP786467:LCT786467 LML786467:LMP786467 LWH786467:LWL786467 MGD786467:MGH786467 MPZ786467:MQD786467 MZV786467:MZZ786467 NJR786467:NJV786467 NTN786467:NTR786467 ODJ786467:ODN786467 ONF786467:ONJ786467 OXB786467:OXF786467 PGX786467:PHB786467 PQT786467:PQX786467 QAP786467:QAT786467 QKL786467:QKP786467 QUH786467:QUL786467 RED786467:REH786467 RNZ786467:ROD786467 RXV786467:RXZ786467 SHR786467:SHV786467 SRN786467:SRR786467 TBJ786467:TBN786467 TLF786467:TLJ786467 TVB786467:TVF786467 UEX786467:UFB786467 UOT786467:UOX786467 UYP786467:UYT786467 VIL786467:VIP786467 VSH786467:VSL786467 WCD786467:WCH786467 WLZ786467:WMD786467 WVV786467:WVZ786467 N852003:R852003 JJ852003:JN852003 TF852003:TJ852003 ADB852003:ADF852003 AMX852003:ANB852003 AWT852003:AWX852003 BGP852003:BGT852003 BQL852003:BQP852003 CAH852003:CAL852003 CKD852003:CKH852003 CTZ852003:CUD852003 DDV852003:DDZ852003 DNR852003:DNV852003 DXN852003:DXR852003 EHJ852003:EHN852003 ERF852003:ERJ852003 FBB852003:FBF852003 FKX852003:FLB852003 FUT852003:FUX852003 GEP852003:GET852003 GOL852003:GOP852003 GYH852003:GYL852003 HID852003:HIH852003 HRZ852003:HSD852003 IBV852003:IBZ852003 ILR852003:ILV852003 IVN852003:IVR852003 JFJ852003:JFN852003 JPF852003:JPJ852003 JZB852003:JZF852003 KIX852003:KJB852003 KST852003:KSX852003 LCP852003:LCT852003 LML852003:LMP852003 LWH852003:LWL852003 MGD852003:MGH852003 MPZ852003:MQD852003 MZV852003:MZZ852003 NJR852003:NJV852003 NTN852003:NTR852003 ODJ852003:ODN852003 ONF852003:ONJ852003 OXB852003:OXF852003 PGX852003:PHB852003 PQT852003:PQX852003 QAP852003:QAT852003 QKL852003:QKP852003 QUH852003:QUL852003 RED852003:REH852003 RNZ852003:ROD852003 RXV852003:RXZ852003 SHR852003:SHV852003 SRN852003:SRR852003 TBJ852003:TBN852003 TLF852003:TLJ852003 TVB852003:TVF852003 UEX852003:UFB852003 UOT852003:UOX852003 UYP852003:UYT852003 VIL852003:VIP852003 VSH852003:VSL852003 WCD852003:WCH852003 WLZ852003:WMD852003 WVV852003:WVZ852003 N917539:R917539 JJ917539:JN917539 TF917539:TJ917539 ADB917539:ADF917539 AMX917539:ANB917539 AWT917539:AWX917539 BGP917539:BGT917539 BQL917539:BQP917539 CAH917539:CAL917539 CKD917539:CKH917539 CTZ917539:CUD917539 DDV917539:DDZ917539 DNR917539:DNV917539 DXN917539:DXR917539 EHJ917539:EHN917539 ERF917539:ERJ917539 FBB917539:FBF917539 FKX917539:FLB917539 FUT917539:FUX917539 GEP917539:GET917539 GOL917539:GOP917539 GYH917539:GYL917539 HID917539:HIH917539 HRZ917539:HSD917539 IBV917539:IBZ917539 ILR917539:ILV917539 IVN917539:IVR917539 JFJ917539:JFN917539 JPF917539:JPJ917539 JZB917539:JZF917539 KIX917539:KJB917539 KST917539:KSX917539 LCP917539:LCT917539 LML917539:LMP917539 LWH917539:LWL917539 MGD917539:MGH917539 MPZ917539:MQD917539 MZV917539:MZZ917539 NJR917539:NJV917539 NTN917539:NTR917539 ODJ917539:ODN917539 ONF917539:ONJ917539 OXB917539:OXF917539 PGX917539:PHB917539 PQT917539:PQX917539 QAP917539:QAT917539 QKL917539:QKP917539 QUH917539:QUL917539 RED917539:REH917539 RNZ917539:ROD917539 RXV917539:RXZ917539 SHR917539:SHV917539 SRN917539:SRR917539 TBJ917539:TBN917539 TLF917539:TLJ917539 TVB917539:TVF917539 UEX917539:UFB917539 UOT917539:UOX917539 UYP917539:UYT917539 VIL917539:VIP917539 VSH917539:VSL917539 WCD917539:WCH917539 WLZ917539:WMD917539 WVV917539:WVZ917539 N983075:R983075 JJ983075:JN983075 TF983075:TJ983075 ADB983075:ADF983075 AMX983075:ANB983075 AWT983075:AWX983075 BGP983075:BGT983075 BQL983075:BQP983075 CAH983075:CAL983075 CKD983075:CKH983075 CTZ983075:CUD983075 DDV983075:DDZ983075 DNR983075:DNV983075 DXN983075:DXR983075 EHJ983075:EHN983075 ERF983075:ERJ983075 FBB983075:FBF983075 FKX983075:FLB983075 FUT983075:FUX983075 GEP983075:GET983075 GOL983075:GOP983075 GYH983075:GYL983075 HID983075:HIH983075 HRZ983075:HSD983075 IBV983075:IBZ983075 ILR983075:ILV983075 IVN983075:IVR983075 JFJ983075:JFN983075 JPF983075:JPJ983075 JZB983075:JZF983075 KIX983075:KJB983075 KST983075:KSX983075 LCP983075:LCT983075 LML983075:LMP983075 LWH983075:LWL983075 MGD983075:MGH983075 MPZ983075:MQD983075 MZV983075:MZZ983075 NJR983075:NJV983075 NTN983075:NTR983075 ODJ983075:ODN983075 ONF983075:ONJ983075 OXB983075:OXF983075 PGX983075:PHB983075 PQT983075:PQX983075 QAP983075:QAT983075 QKL983075:QKP983075 QUH983075:QUL983075 RED983075:REH983075 RNZ983075:ROD983075 RXV983075:RXZ983075 SHR983075:SHV983075 SRN983075:SRR983075 TBJ983075:TBN983075 TLF983075:TLJ983075 TVB983075:TVF983075 UEX983075:UFB983075 UOT983075:UOX983075 UYP983075:UYT983075 VIL983075:VIP983075 VSH983075:VSL983075 WCD983075:WCH983075 WLZ983075:WMD983075 WVV983075:WVZ983075 N23:R23 JJ23:JN23 TF23:TJ23 ADB23:ADF23 AMX23:ANB23 AWT23:AWX23 BGP23:BGT23 BQL23:BQP23 CAH23:CAL23 CKD23:CKH23 CTZ23:CUD23 DDV23:DDZ23 DNR23:DNV23 DXN23:DXR23 EHJ23:EHN23 ERF23:ERJ23 FBB23:FBF23 FKX23:FLB23 FUT23:FUX23 GEP23:GET23 GOL23:GOP23 GYH23:GYL23 HID23:HIH23 HRZ23:HSD23 IBV23:IBZ23 ILR23:ILV23 IVN23:IVR23 JFJ23:JFN23 JPF23:JPJ23 JZB23:JZF23 KIX23:KJB23 KST23:KSX23 LCP23:LCT23 LML23:LMP23 LWH23:LWL23 MGD23:MGH23 MPZ23:MQD23 MZV23:MZZ23 NJR23:NJV23 NTN23:NTR23 ODJ23:ODN23 ONF23:ONJ23 OXB23:OXF23 PGX23:PHB23 PQT23:PQX23 QAP23:QAT23 QKL23:QKP23 QUH23:QUL23 RED23:REH23 RNZ23:ROD23 RXV23:RXZ23 SHR23:SHV23 SRN23:SRR23 TBJ23:TBN23 TLF23:TLJ23 TVB23:TVF23 UEX23:UFB23 UOT23:UOX23 UYP23:UYT23 VIL23:VIP23 VSH23:VSL23 WCD23:WCH23 WLZ23:WMD23 WVV23:WVZ23 N65559:R65559 JJ65559:JN65559 TF65559:TJ65559 ADB65559:ADF65559 AMX65559:ANB65559 AWT65559:AWX65559 BGP65559:BGT65559 BQL65559:BQP65559 CAH65559:CAL65559 CKD65559:CKH65559 CTZ65559:CUD65559 DDV65559:DDZ65559 DNR65559:DNV65559 DXN65559:DXR65559 EHJ65559:EHN65559 ERF65559:ERJ65559 FBB65559:FBF65559 FKX65559:FLB65559 FUT65559:FUX65559 GEP65559:GET65559 GOL65559:GOP65559 GYH65559:GYL65559 HID65559:HIH65559 HRZ65559:HSD65559 IBV65559:IBZ65559 ILR65559:ILV65559 IVN65559:IVR65559 JFJ65559:JFN65559 JPF65559:JPJ65559 JZB65559:JZF65559 KIX65559:KJB65559 KST65559:KSX65559 LCP65559:LCT65559 LML65559:LMP65559 LWH65559:LWL65559 MGD65559:MGH65559 MPZ65559:MQD65559 MZV65559:MZZ65559 NJR65559:NJV65559 NTN65559:NTR65559 ODJ65559:ODN65559 ONF65559:ONJ65559 OXB65559:OXF65559 PGX65559:PHB65559 PQT65559:PQX65559 QAP65559:QAT65559 QKL65559:QKP65559 QUH65559:QUL65559 RED65559:REH65559 RNZ65559:ROD65559 RXV65559:RXZ65559 SHR65559:SHV65559 SRN65559:SRR65559 TBJ65559:TBN65559 TLF65559:TLJ65559 TVB65559:TVF65559 UEX65559:UFB65559 UOT65559:UOX65559 UYP65559:UYT65559 VIL65559:VIP65559 VSH65559:VSL65559 WCD65559:WCH65559 WLZ65559:WMD65559 WVV65559:WVZ65559 N131095:R131095 JJ131095:JN131095 TF131095:TJ131095 ADB131095:ADF131095 AMX131095:ANB131095 AWT131095:AWX131095 BGP131095:BGT131095 BQL131095:BQP131095 CAH131095:CAL131095 CKD131095:CKH131095 CTZ131095:CUD131095 DDV131095:DDZ131095 DNR131095:DNV131095 DXN131095:DXR131095 EHJ131095:EHN131095 ERF131095:ERJ131095 FBB131095:FBF131095 FKX131095:FLB131095 FUT131095:FUX131095 GEP131095:GET131095 GOL131095:GOP131095 GYH131095:GYL131095 HID131095:HIH131095 HRZ131095:HSD131095 IBV131095:IBZ131095 ILR131095:ILV131095 IVN131095:IVR131095 JFJ131095:JFN131095 JPF131095:JPJ131095 JZB131095:JZF131095 KIX131095:KJB131095 KST131095:KSX131095 LCP131095:LCT131095 LML131095:LMP131095 LWH131095:LWL131095 MGD131095:MGH131095 MPZ131095:MQD131095 MZV131095:MZZ131095 NJR131095:NJV131095 NTN131095:NTR131095 ODJ131095:ODN131095 ONF131095:ONJ131095 OXB131095:OXF131095 PGX131095:PHB131095 PQT131095:PQX131095 QAP131095:QAT131095 QKL131095:QKP131095 QUH131095:QUL131095 RED131095:REH131095 RNZ131095:ROD131095 RXV131095:RXZ131095 SHR131095:SHV131095 SRN131095:SRR131095 TBJ131095:TBN131095 TLF131095:TLJ131095 TVB131095:TVF131095 UEX131095:UFB131095 UOT131095:UOX131095 UYP131095:UYT131095 VIL131095:VIP131095 VSH131095:VSL131095 WCD131095:WCH131095 WLZ131095:WMD131095 WVV131095:WVZ131095 N196631:R196631 JJ196631:JN196631 TF196631:TJ196631 ADB196631:ADF196631 AMX196631:ANB196631 AWT196631:AWX196631 BGP196631:BGT196631 BQL196631:BQP196631 CAH196631:CAL196631 CKD196631:CKH196631 CTZ196631:CUD196631 DDV196631:DDZ196631 DNR196631:DNV196631 DXN196631:DXR196631 EHJ196631:EHN196631 ERF196631:ERJ196631 FBB196631:FBF196631 FKX196631:FLB196631 FUT196631:FUX196631 GEP196631:GET196631 GOL196631:GOP196631 GYH196631:GYL196631 HID196631:HIH196631 HRZ196631:HSD196631 IBV196631:IBZ196631 ILR196631:ILV196631 IVN196631:IVR196631 JFJ196631:JFN196631 JPF196631:JPJ196631 JZB196631:JZF196631 KIX196631:KJB196631 KST196631:KSX196631 LCP196631:LCT196631 LML196631:LMP196631 LWH196631:LWL196631 MGD196631:MGH196631 MPZ196631:MQD196631 MZV196631:MZZ196631 NJR196631:NJV196631 NTN196631:NTR196631 ODJ196631:ODN196631 ONF196631:ONJ196631 OXB196631:OXF196631 PGX196631:PHB196631 PQT196631:PQX196631 QAP196631:QAT196631 QKL196631:QKP196631 QUH196631:QUL196631 RED196631:REH196631 RNZ196631:ROD196631 RXV196631:RXZ196631 SHR196631:SHV196631 SRN196631:SRR196631 TBJ196631:TBN196631 TLF196631:TLJ196631 TVB196631:TVF196631 UEX196631:UFB196631 UOT196631:UOX196631 UYP196631:UYT196631 VIL196631:VIP196631 VSH196631:VSL196631 WCD196631:WCH196631 WLZ196631:WMD196631 WVV196631:WVZ196631 N262167:R262167 JJ262167:JN262167 TF262167:TJ262167 ADB262167:ADF262167 AMX262167:ANB262167 AWT262167:AWX262167 BGP262167:BGT262167 BQL262167:BQP262167 CAH262167:CAL262167 CKD262167:CKH262167 CTZ262167:CUD262167 DDV262167:DDZ262167 DNR262167:DNV262167 DXN262167:DXR262167 EHJ262167:EHN262167 ERF262167:ERJ262167 FBB262167:FBF262167 FKX262167:FLB262167 FUT262167:FUX262167 GEP262167:GET262167 GOL262167:GOP262167 GYH262167:GYL262167 HID262167:HIH262167 HRZ262167:HSD262167 IBV262167:IBZ262167 ILR262167:ILV262167 IVN262167:IVR262167 JFJ262167:JFN262167 JPF262167:JPJ262167 JZB262167:JZF262167 KIX262167:KJB262167 KST262167:KSX262167 LCP262167:LCT262167 LML262167:LMP262167 LWH262167:LWL262167 MGD262167:MGH262167 MPZ262167:MQD262167 MZV262167:MZZ262167 NJR262167:NJV262167 NTN262167:NTR262167 ODJ262167:ODN262167 ONF262167:ONJ262167 OXB262167:OXF262167 PGX262167:PHB262167 PQT262167:PQX262167 QAP262167:QAT262167 QKL262167:QKP262167 QUH262167:QUL262167 RED262167:REH262167 RNZ262167:ROD262167 RXV262167:RXZ262167 SHR262167:SHV262167 SRN262167:SRR262167 TBJ262167:TBN262167 TLF262167:TLJ262167 TVB262167:TVF262167 UEX262167:UFB262167 UOT262167:UOX262167 UYP262167:UYT262167 VIL262167:VIP262167 VSH262167:VSL262167 WCD262167:WCH262167 WLZ262167:WMD262167 WVV262167:WVZ262167 N327703:R327703 JJ327703:JN327703 TF327703:TJ327703 ADB327703:ADF327703 AMX327703:ANB327703 AWT327703:AWX327703 BGP327703:BGT327703 BQL327703:BQP327703 CAH327703:CAL327703 CKD327703:CKH327703 CTZ327703:CUD327703 DDV327703:DDZ327703 DNR327703:DNV327703 DXN327703:DXR327703 EHJ327703:EHN327703 ERF327703:ERJ327703 FBB327703:FBF327703 FKX327703:FLB327703 FUT327703:FUX327703 GEP327703:GET327703 GOL327703:GOP327703 GYH327703:GYL327703 HID327703:HIH327703 HRZ327703:HSD327703 IBV327703:IBZ327703 ILR327703:ILV327703 IVN327703:IVR327703 JFJ327703:JFN327703 JPF327703:JPJ327703 JZB327703:JZF327703 KIX327703:KJB327703 KST327703:KSX327703 LCP327703:LCT327703 LML327703:LMP327703 LWH327703:LWL327703 MGD327703:MGH327703 MPZ327703:MQD327703 MZV327703:MZZ327703 NJR327703:NJV327703 NTN327703:NTR327703 ODJ327703:ODN327703 ONF327703:ONJ327703 OXB327703:OXF327703 PGX327703:PHB327703 PQT327703:PQX327703 QAP327703:QAT327703 QKL327703:QKP327703 QUH327703:QUL327703 RED327703:REH327703 RNZ327703:ROD327703 RXV327703:RXZ327703 SHR327703:SHV327703 SRN327703:SRR327703 TBJ327703:TBN327703 TLF327703:TLJ327703 TVB327703:TVF327703 UEX327703:UFB327703 UOT327703:UOX327703 UYP327703:UYT327703 VIL327703:VIP327703 VSH327703:VSL327703 WCD327703:WCH327703 WLZ327703:WMD327703 WVV327703:WVZ327703 N393239:R393239 JJ393239:JN393239 TF393239:TJ393239 ADB393239:ADF393239 AMX393239:ANB393239 AWT393239:AWX393239 BGP393239:BGT393239 BQL393239:BQP393239 CAH393239:CAL393239 CKD393239:CKH393239 CTZ393239:CUD393239 DDV393239:DDZ393239 DNR393239:DNV393239 DXN393239:DXR393239 EHJ393239:EHN393239 ERF393239:ERJ393239 FBB393239:FBF393239 FKX393239:FLB393239 FUT393239:FUX393239 GEP393239:GET393239 GOL393239:GOP393239 GYH393239:GYL393239 HID393239:HIH393239 HRZ393239:HSD393239 IBV393239:IBZ393239 ILR393239:ILV393239 IVN393239:IVR393239 JFJ393239:JFN393239 JPF393239:JPJ393239 JZB393239:JZF393239 KIX393239:KJB393239 KST393239:KSX393239 LCP393239:LCT393239 LML393239:LMP393239 LWH393239:LWL393239 MGD393239:MGH393239 MPZ393239:MQD393239 MZV393239:MZZ393239 NJR393239:NJV393239 NTN393239:NTR393239 ODJ393239:ODN393239 ONF393239:ONJ393239 OXB393239:OXF393239 PGX393239:PHB393239 PQT393239:PQX393239 QAP393239:QAT393239 QKL393239:QKP393239 QUH393239:QUL393239 RED393239:REH393239 RNZ393239:ROD393239 RXV393239:RXZ393239 SHR393239:SHV393239 SRN393239:SRR393239 TBJ393239:TBN393239 TLF393239:TLJ393239 TVB393239:TVF393239 UEX393239:UFB393239 UOT393239:UOX393239 UYP393239:UYT393239 VIL393239:VIP393239 VSH393239:VSL393239 WCD393239:WCH393239 WLZ393239:WMD393239 WVV393239:WVZ393239 N458775:R458775 JJ458775:JN458775 TF458775:TJ458775 ADB458775:ADF458775 AMX458775:ANB458775 AWT458775:AWX458775 BGP458775:BGT458775 BQL458775:BQP458775 CAH458775:CAL458775 CKD458775:CKH458775 CTZ458775:CUD458775 DDV458775:DDZ458775 DNR458775:DNV458775 DXN458775:DXR458775 EHJ458775:EHN458775 ERF458775:ERJ458775 FBB458775:FBF458775 FKX458775:FLB458775 FUT458775:FUX458775 GEP458775:GET458775 GOL458775:GOP458775 GYH458775:GYL458775 HID458775:HIH458775 HRZ458775:HSD458775 IBV458775:IBZ458775 ILR458775:ILV458775 IVN458775:IVR458775 JFJ458775:JFN458775 JPF458775:JPJ458775 JZB458775:JZF458775 KIX458775:KJB458775 KST458775:KSX458775 LCP458775:LCT458775 LML458775:LMP458775 LWH458775:LWL458775 MGD458775:MGH458775 MPZ458775:MQD458775 MZV458775:MZZ458775 NJR458775:NJV458775 NTN458775:NTR458775 ODJ458775:ODN458775 ONF458775:ONJ458775 OXB458775:OXF458775 PGX458775:PHB458775 PQT458775:PQX458775 QAP458775:QAT458775 QKL458775:QKP458775 QUH458775:QUL458775 RED458775:REH458775 RNZ458775:ROD458775 RXV458775:RXZ458775 SHR458775:SHV458775 SRN458775:SRR458775 TBJ458775:TBN458775 TLF458775:TLJ458775 TVB458775:TVF458775 UEX458775:UFB458775 UOT458775:UOX458775 UYP458775:UYT458775 VIL458775:VIP458775 VSH458775:VSL458775 WCD458775:WCH458775 WLZ458775:WMD458775 WVV458775:WVZ458775 N524311:R524311 JJ524311:JN524311 TF524311:TJ524311 ADB524311:ADF524311 AMX524311:ANB524311 AWT524311:AWX524311 BGP524311:BGT524311 BQL524311:BQP524311 CAH524311:CAL524311 CKD524311:CKH524311 CTZ524311:CUD524311 DDV524311:DDZ524311 DNR524311:DNV524311 DXN524311:DXR524311 EHJ524311:EHN524311 ERF524311:ERJ524311 FBB524311:FBF524311 FKX524311:FLB524311 FUT524311:FUX524311 GEP524311:GET524311 GOL524311:GOP524311 GYH524311:GYL524311 HID524311:HIH524311 HRZ524311:HSD524311 IBV524311:IBZ524311 ILR524311:ILV524311 IVN524311:IVR524311 JFJ524311:JFN524311 JPF524311:JPJ524311 JZB524311:JZF524311 KIX524311:KJB524311 KST524311:KSX524311 LCP524311:LCT524311 LML524311:LMP524311 LWH524311:LWL524311 MGD524311:MGH524311 MPZ524311:MQD524311 MZV524311:MZZ524311 NJR524311:NJV524311 NTN524311:NTR524311 ODJ524311:ODN524311 ONF524311:ONJ524311 OXB524311:OXF524311 PGX524311:PHB524311 PQT524311:PQX524311 QAP524311:QAT524311 QKL524311:QKP524311 QUH524311:QUL524311 RED524311:REH524311 RNZ524311:ROD524311 RXV524311:RXZ524311 SHR524311:SHV524311 SRN524311:SRR524311 TBJ524311:TBN524311 TLF524311:TLJ524311 TVB524311:TVF524311 UEX524311:UFB524311 UOT524311:UOX524311 UYP524311:UYT524311 VIL524311:VIP524311 VSH524311:VSL524311 WCD524311:WCH524311 WLZ524311:WMD524311 WVV524311:WVZ524311 N589847:R589847 JJ589847:JN589847 TF589847:TJ589847 ADB589847:ADF589847 AMX589847:ANB589847 AWT589847:AWX589847 BGP589847:BGT589847 BQL589847:BQP589847 CAH589847:CAL589847 CKD589847:CKH589847 CTZ589847:CUD589847 DDV589847:DDZ589847 DNR589847:DNV589847 DXN589847:DXR589847 EHJ589847:EHN589847 ERF589847:ERJ589847 FBB589847:FBF589847 FKX589847:FLB589847 FUT589847:FUX589847 GEP589847:GET589847 GOL589847:GOP589847 GYH589847:GYL589847 HID589847:HIH589847 HRZ589847:HSD589847 IBV589847:IBZ589847 ILR589847:ILV589847 IVN589847:IVR589847 JFJ589847:JFN589847 JPF589847:JPJ589847 JZB589847:JZF589847 KIX589847:KJB589847 KST589847:KSX589847 LCP589847:LCT589847 LML589847:LMP589847 LWH589847:LWL589847 MGD589847:MGH589847 MPZ589847:MQD589847 MZV589847:MZZ589847 NJR589847:NJV589847 NTN589847:NTR589847 ODJ589847:ODN589847 ONF589847:ONJ589847 OXB589847:OXF589847 PGX589847:PHB589847 PQT589847:PQX589847 QAP589847:QAT589847 QKL589847:QKP589847 QUH589847:QUL589847 RED589847:REH589847 RNZ589847:ROD589847 RXV589847:RXZ589847 SHR589847:SHV589847 SRN589847:SRR589847 TBJ589847:TBN589847 TLF589847:TLJ589847 TVB589847:TVF589847 UEX589847:UFB589847 UOT589847:UOX589847 UYP589847:UYT589847 VIL589847:VIP589847 VSH589847:VSL589847 WCD589847:WCH589847 WLZ589847:WMD589847 WVV589847:WVZ589847 N655383:R655383 JJ655383:JN655383 TF655383:TJ655383 ADB655383:ADF655383 AMX655383:ANB655383 AWT655383:AWX655383 BGP655383:BGT655383 BQL655383:BQP655383 CAH655383:CAL655383 CKD655383:CKH655383 CTZ655383:CUD655383 DDV655383:DDZ655383 DNR655383:DNV655383 DXN655383:DXR655383 EHJ655383:EHN655383 ERF655383:ERJ655383 FBB655383:FBF655383 FKX655383:FLB655383 FUT655383:FUX655383 GEP655383:GET655383 GOL655383:GOP655383 GYH655383:GYL655383 HID655383:HIH655383 HRZ655383:HSD655383 IBV655383:IBZ655383 ILR655383:ILV655383 IVN655383:IVR655383 JFJ655383:JFN655383 JPF655383:JPJ655383 JZB655383:JZF655383 KIX655383:KJB655383 KST655383:KSX655383 LCP655383:LCT655383 LML655383:LMP655383 LWH655383:LWL655383 MGD655383:MGH655383 MPZ655383:MQD655383 MZV655383:MZZ655383 NJR655383:NJV655383 NTN655383:NTR655383 ODJ655383:ODN655383 ONF655383:ONJ655383 OXB655383:OXF655383 PGX655383:PHB655383 PQT655383:PQX655383 QAP655383:QAT655383 QKL655383:QKP655383 QUH655383:QUL655383 RED655383:REH655383 RNZ655383:ROD655383 RXV655383:RXZ655383 SHR655383:SHV655383 SRN655383:SRR655383 TBJ655383:TBN655383 TLF655383:TLJ655383 TVB655383:TVF655383 UEX655383:UFB655383 UOT655383:UOX655383 UYP655383:UYT655383 VIL655383:VIP655383 VSH655383:VSL655383 WCD655383:WCH655383 WLZ655383:WMD655383 WVV655383:WVZ655383 N720919:R720919 JJ720919:JN720919 TF720919:TJ720919 ADB720919:ADF720919 AMX720919:ANB720919 AWT720919:AWX720919 BGP720919:BGT720919 BQL720919:BQP720919 CAH720919:CAL720919 CKD720919:CKH720919 CTZ720919:CUD720919 DDV720919:DDZ720919 DNR720919:DNV720919 DXN720919:DXR720919 EHJ720919:EHN720919 ERF720919:ERJ720919 FBB720919:FBF720919 FKX720919:FLB720919 FUT720919:FUX720919 GEP720919:GET720919 GOL720919:GOP720919 GYH720919:GYL720919 HID720919:HIH720919 HRZ720919:HSD720919 IBV720919:IBZ720919 ILR720919:ILV720919 IVN720919:IVR720919 JFJ720919:JFN720919 JPF720919:JPJ720919 JZB720919:JZF720919 KIX720919:KJB720919 KST720919:KSX720919 LCP720919:LCT720919 LML720919:LMP720919 LWH720919:LWL720919 MGD720919:MGH720919 MPZ720919:MQD720919 MZV720919:MZZ720919 NJR720919:NJV720919 NTN720919:NTR720919 ODJ720919:ODN720919 ONF720919:ONJ720919 OXB720919:OXF720919 PGX720919:PHB720919 PQT720919:PQX720919 QAP720919:QAT720919 QKL720919:QKP720919 QUH720919:QUL720919 RED720919:REH720919 RNZ720919:ROD720919 RXV720919:RXZ720919 SHR720919:SHV720919 SRN720919:SRR720919 TBJ720919:TBN720919 TLF720919:TLJ720919 TVB720919:TVF720919 UEX720919:UFB720919 UOT720919:UOX720919 UYP720919:UYT720919 VIL720919:VIP720919 VSH720919:VSL720919 WCD720919:WCH720919 WLZ720919:WMD720919 WVV720919:WVZ720919 N786455:R786455 JJ786455:JN786455 TF786455:TJ786455 ADB786455:ADF786455 AMX786455:ANB786455 AWT786455:AWX786455 BGP786455:BGT786455 BQL786455:BQP786455 CAH786455:CAL786455 CKD786455:CKH786455 CTZ786455:CUD786455 DDV786455:DDZ786455 DNR786455:DNV786455 DXN786455:DXR786455 EHJ786455:EHN786455 ERF786455:ERJ786455 FBB786455:FBF786455 FKX786455:FLB786455 FUT786455:FUX786455 GEP786455:GET786455 GOL786455:GOP786455 GYH786455:GYL786455 HID786455:HIH786455 HRZ786455:HSD786455 IBV786455:IBZ786455 ILR786455:ILV786455 IVN786455:IVR786455 JFJ786455:JFN786455 JPF786455:JPJ786455 JZB786455:JZF786455 KIX786455:KJB786455 KST786455:KSX786455 LCP786455:LCT786455 LML786455:LMP786455 LWH786455:LWL786455 MGD786455:MGH786455 MPZ786455:MQD786455 MZV786455:MZZ786455 NJR786455:NJV786455 NTN786455:NTR786455 ODJ786455:ODN786455 ONF786455:ONJ786455 OXB786455:OXF786455 PGX786455:PHB786455 PQT786455:PQX786455 QAP786455:QAT786455 QKL786455:QKP786455 QUH786455:QUL786455 RED786455:REH786455 RNZ786455:ROD786455 RXV786455:RXZ786455 SHR786455:SHV786455 SRN786455:SRR786455 TBJ786455:TBN786455 TLF786455:TLJ786455 TVB786455:TVF786455 UEX786455:UFB786455 UOT786455:UOX786455 UYP786455:UYT786455 VIL786455:VIP786455 VSH786455:VSL786455 WCD786455:WCH786455 WLZ786455:WMD786455 WVV786455:WVZ786455 N851991:R851991 JJ851991:JN851991 TF851991:TJ851991 ADB851991:ADF851991 AMX851991:ANB851991 AWT851991:AWX851991 BGP851991:BGT851991 BQL851991:BQP851991 CAH851991:CAL851991 CKD851991:CKH851991 CTZ851991:CUD851991 DDV851991:DDZ851991 DNR851991:DNV851991 DXN851991:DXR851991 EHJ851991:EHN851991 ERF851991:ERJ851991 FBB851991:FBF851991 FKX851991:FLB851991 FUT851991:FUX851991 GEP851991:GET851991 GOL851991:GOP851991 GYH851991:GYL851991 HID851991:HIH851991 HRZ851991:HSD851991 IBV851991:IBZ851991 ILR851991:ILV851991 IVN851991:IVR851991 JFJ851991:JFN851991 JPF851991:JPJ851991 JZB851991:JZF851991 KIX851991:KJB851991 KST851991:KSX851991 LCP851991:LCT851991 LML851991:LMP851991 LWH851991:LWL851991 MGD851991:MGH851991 MPZ851991:MQD851991 MZV851991:MZZ851991 NJR851991:NJV851991 NTN851991:NTR851991 ODJ851991:ODN851991 ONF851991:ONJ851991 OXB851991:OXF851991 PGX851991:PHB851991 PQT851991:PQX851991 QAP851991:QAT851991 QKL851991:QKP851991 QUH851991:QUL851991 RED851991:REH851991 RNZ851991:ROD851991 RXV851991:RXZ851991 SHR851991:SHV851991 SRN851991:SRR851991 TBJ851991:TBN851991 TLF851991:TLJ851991 TVB851991:TVF851991 UEX851991:UFB851991 UOT851991:UOX851991 UYP851991:UYT851991 VIL851991:VIP851991 VSH851991:VSL851991 WCD851991:WCH851991 WLZ851991:WMD851991 WVV851991:WVZ851991 N917527:R917527 JJ917527:JN917527 TF917527:TJ917527 ADB917527:ADF917527 AMX917527:ANB917527 AWT917527:AWX917527 BGP917527:BGT917527 BQL917527:BQP917527 CAH917527:CAL917527 CKD917527:CKH917527 CTZ917527:CUD917527 DDV917527:DDZ917527 DNR917527:DNV917527 DXN917527:DXR917527 EHJ917527:EHN917527 ERF917527:ERJ917527 FBB917527:FBF917527 FKX917527:FLB917527 FUT917527:FUX917527 GEP917527:GET917527 GOL917527:GOP917527 GYH917527:GYL917527 HID917527:HIH917527 HRZ917527:HSD917527 IBV917527:IBZ917527 ILR917527:ILV917527 IVN917527:IVR917527 JFJ917527:JFN917527 JPF917527:JPJ917527 JZB917527:JZF917527 KIX917527:KJB917527 KST917527:KSX917527 LCP917527:LCT917527 LML917527:LMP917527 LWH917527:LWL917527 MGD917527:MGH917527 MPZ917527:MQD917527 MZV917527:MZZ917527 NJR917527:NJV917527 NTN917527:NTR917527 ODJ917527:ODN917527 ONF917527:ONJ917527 OXB917527:OXF917527 PGX917527:PHB917527 PQT917527:PQX917527 QAP917527:QAT917527 QKL917527:QKP917527 QUH917527:QUL917527 RED917527:REH917527 RNZ917527:ROD917527 RXV917527:RXZ917527 SHR917527:SHV917527 SRN917527:SRR917527 TBJ917527:TBN917527 TLF917527:TLJ917527 TVB917527:TVF917527 UEX917527:UFB917527 UOT917527:UOX917527 UYP917527:UYT917527 VIL917527:VIP917527 VSH917527:VSL917527 WCD917527:WCH917527 WLZ917527:WMD917527 WVV917527:WVZ917527 N983063:R983063 JJ983063:JN983063 TF983063:TJ983063 ADB983063:ADF983063 AMX983063:ANB983063 AWT983063:AWX983063 BGP983063:BGT983063 BQL983063:BQP983063 CAH983063:CAL983063 CKD983063:CKH983063 CTZ983063:CUD983063 DDV983063:DDZ983063 DNR983063:DNV983063 DXN983063:DXR983063 EHJ983063:EHN983063 ERF983063:ERJ983063 FBB983063:FBF983063 FKX983063:FLB983063 FUT983063:FUX983063 GEP983063:GET983063 GOL983063:GOP983063 GYH983063:GYL983063 HID983063:HIH983063 HRZ983063:HSD983063 IBV983063:IBZ983063 ILR983063:ILV983063 IVN983063:IVR983063 JFJ983063:JFN983063 JPF983063:JPJ983063 JZB983063:JZF983063 KIX983063:KJB983063 KST983063:KSX983063 LCP983063:LCT983063 LML983063:LMP983063 LWH983063:LWL983063 MGD983063:MGH983063 MPZ983063:MQD983063 MZV983063:MZZ983063 NJR983063:NJV983063 NTN983063:NTR983063 ODJ983063:ODN983063 ONF983063:ONJ983063 OXB983063:OXF983063 PGX983063:PHB983063 PQT983063:PQX983063 QAP983063:QAT983063 QKL983063:QKP983063 QUH983063:QUL983063 RED983063:REH983063 RNZ983063:ROD983063 RXV983063:RXZ983063 SHR983063:SHV983063 SRN983063:SRR983063 TBJ983063:TBN983063 TLF983063:TLJ983063 TVB983063:TVF983063 UEX983063:UFB983063 UOT983063:UOX983063 UYP983063:UYT983063 VIL983063:VIP983063 VSH983063:VSL983063 WCD983063:WCH983063 WLZ983063:WMD983063 WVV983063:WVZ983063" xr:uid="{00000000-0002-0000-2B00-000000000000}"/>
    <dataValidation imeMode="hiragana" allowBlank="1" showInputMessage="1" showErrorMessage="1" sqref="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3:W65543 JQ65543:JS65543 TM65543:TO65543 ADI65543:ADK65543 ANE65543:ANG65543 AXA65543:AXC65543 BGW65543:BGY65543 BQS65543:BQU65543 CAO65543:CAQ65543 CKK65543:CKM65543 CUG65543:CUI65543 DEC65543:DEE65543 DNY65543:DOA65543 DXU65543:DXW65543 EHQ65543:EHS65543 ERM65543:ERO65543 FBI65543:FBK65543 FLE65543:FLG65543 FVA65543:FVC65543 GEW65543:GEY65543 GOS65543:GOU65543 GYO65543:GYQ65543 HIK65543:HIM65543 HSG65543:HSI65543 ICC65543:ICE65543 ILY65543:IMA65543 IVU65543:IVW65543 JFQ65543:JFS65543 JPM65543:JPO65543 JZI65543:JZK65543 KJE65543:KJG65543 KTA65543:KTC65543 LCW65543:LCY65543 LMS65543:LMU65543 LWO65543:LWQ65543 MGK65543:MGM65543 MQG65543:MQI65543 NAC65543:NAE65543 NJY65543:NKA65543 NTU65543:NTW65543 ODQ65543:ODS65543 ONM65543:ONO65543 OXI65543:OXK65543 PHE65543:PHG65543 PRA65543:PRC65543 QAW65543:QAY65543 QKS65543:QKU65543 QUO65543:QUQ65543 REK65543:REM65543 ROG65543:ROI65543 RYC65543:RYE65543 SHY65543:SIA65543 SRU65543:SRW65543 TBQ65543:TBS65543 TLM65543:TLO65543 TVI65543:TVK65543 UFE65543:UFG65543 UPA65543:UPC65543 UYW65543:UYY65543 VIS65543:VIU65543 VSO65543:VSQ65543 WCK65543:WCM65543 WMG65543:WMI65543 WWC65543:WWE65543 U131079:W131079 JQ131079:JS131079 TM131079:TO131079 ADI131079:ADK131079 ANE131079:ANG131079 AXA131079:AXC131079 BGW131079:BGY131079 BQS131079:BQU131079 CAO131079:CAQ131079 CKK131079:CKM131079 CUG131079:CUI131079 DEC131079:DEE131079 DNY131079:DOA131079 DXU131079:DXW131079 EHQ131079:EHS131079 ERM131079:ERO131079 FBI131079:FBK131079 FLE131079:FLG131079 FVA131079:FVC131079 GEW131079:GEY131079 GOS131079:GOU131079 GYO131079:GYQ131079 HIK131079:HIM131079 HSG131079:HSI131079 ICC131079:ICE131079 ILY131079:IMA131079 IVU131079:IVW131079 JFQ131079:JFS131079 JPM131079:JPO131079 JZI131079:JZK131079 KJE131079:KJG131079 KTA131079:KTC131079 LCW131079:LCY131079 LMS131079:LMU131079 LWO131079:LWQ131079 MGK131079:MGM131079 MQG131079:MQI131079 NAC131079:NAE131079 NJY131079:NKA131079 NTU131079:NTW131079 ODQ131079:ODS131079 ONM131079:ONO131079 OXI131079:OXK131079 PHE131079:PHG131079 PRA131079:PRC131079 QAW131079:QAY131079 QKS131079:QKU131079 QUO131079:QUQ131079 REK131079:REM131079 ROG131079:ROI131079 RYC131079:RYE131079 SHY131079:SIA131079 SRU131079:SRW131079 TBQ131079:TBS131079 TLM131079:TLO131079 TVI131079:TVK131079 UFE131079:UFG131079 UPA131079:UPC131079 UYW131079:UYY131079 VIS131079:VIU131079 VSO131079:VSQ131079 WCK131079:WCM131079 WMG131079:WMI131079 WWC131079:WWE131079 U196615:W196615 JQ196615:JS196615 TM196615:TO196615 ADI196615:ADK196615 ANE196615:ANG196615 AXA196615:AXC196615 BGW196615:BGY196615 BQS196615:BQU196615 CAO196615:CAQ196615 CKK196615:CKM196615 CUG196615:CUI196615 DEC196615:DEE196615 DNY196615:DOA196615 DXU196615:DXW196615 EHQ196615:EHS196615 ERM196615:ERO196615 FBI196615:FBK196615 FLE196615:FLG196615 FVA196615:FVC196615 GEW196615:GEY196615 GOS196615:GOU196615 GYO196615:GYQ196615 HIK196615:HIM196615 HSG196615:HSI196615 ICC196615:ICE196615 ILY196615:IMA196615 IVU196615:IVW196615 JFQ196615:JFS196615 JPM196615:JPO196615 JZI196615:JZK196615 KJE196615:KJG196615 KTA196615:KTC196615 LCW196615:LCY196615 LMS196615:LMU196615 LWO196615:LWQ196615 MGK196615:MGM196615 MQG196615:MQI196615 NAC196615:NAE196615 NJY196615:NKA196615 NTU196615:NTW196615 ODQ196615:ODS196615 ONM196615:ONO196615 OXI196615:OXK196615 PHE196615:PHG196615 PRA196615:PRC196615 QAW196615:QAY196615 QKS196615:QKU196615 QUO196615:QUQ196615 REK196615:REM196615 ROG196615:ROI196615 RYC196615:RYE196615 SHY196615:SIA196615 SRU196615:SRW196615 TBQ196615:TBS196615 TLM196615:TLO196615 TVI196615:TVK196615 UFE196615:UFG196615 UPA196615:UPC196615 UYW196615:UYY196615 VIS196615:VIU196615 VSO196615:VSQ196615 WCK196615:WCM196615 WMG196615:WMI196615 WWC196615:WWE196615 U262151:W262151 JQ262151:JS262151 TM262151:TO262151 ADI262151:ADK262151 ANE262151:ANG262151 AXA262151:AXC262151 BGW262151:BGY262151 BQS262151:BQU262151 CAO262151:CAQ262151 CKK262151:CKM262151 CUG262151:CUI262151 DEC262151:DEE262151 DNY262151:DOA262151 DXU262151:DXW262151 EHQ262151:EHS262151 ERM262151:ERO262151 FBI262151:FBK262151 FLE262151:FLG262151 FVA262151:FVC262151 GEW262151:GEY262151 GOS262151:GOU262151 GYO262151:GYQ262151 HIK262151:HIM262151 HSG262151:HSI262151 ICC262151:ICE262151 ILY262151:IMA262151 IVU262151:IVW262151 JFQ262151:JFS262151 JPM262151:JPO262151 JZI262151:JZK262151 KJE262151:KJG262151 KTA262151:KTC262151 LCW262151:LCY262151 LMS262151:LMU262151 LWO262151:LWQ262151 MGK262151:MGM262151 MQG262151:MQI262151 NAC262151:NAE262151 NJY262151:NKA262151 NTU262151:NTW262151 ODQ262151:ODS262151 ONM262151:ONO262151 OXI262151:OXK262151 PHE262151:PHG262151 PRA262151:PRC262151 QAW262151:QAY262151 QKS262151:QKU262151 QUO262151:QUQ262151 REK262151:REM262151 ROG262151:ROI262151 RYC262151:RYE262151 SHY262151:SIA262151 SRU262151:SRW262151 TBQ262151:TBS262151 TLM262151:TLO262151 TVI262151:TVK262151 UFE262151:UFG262151 UPA262151:UPC262151 UYW262151:UYY262151 VIS262151:VIU262151 VSO262151:VSQ262151 WCK262151:WCM262151 WMG262151:WMI262151 WWC262151:WWE262151 U327687:W327687 JQ327687:JS327687 TM327687:TO327687 ADI327687:ADK327687 ANE327687:ANG327687 AXA327687:AXC327687 BGW327687:BGY327687 BQS327687:BQU327687 CAO327687:CAQ327687 CKK327687:CKM327687 CUG327687:CUI327687 DEC327687:DEE327687 DNY327687:DOA327687 DXU327687:DXW327687 EHQ327687:EHS327687 ERM327687:ERO327687 FBI327687:FBK327687 FLE327687:FLG327687 FVA327687:FVC327687 GEW327687:GEY327687 GOS327687:GOU327687 GYO327687:GYQ327687 HIK327687:HIM327687 HSG327687:HSI327687 ICC327687:ICE327687 ILY327687:IMA327687 IVU327687:IVW327687 JFQ327687:JFS327687 JPM327687:JPO327687 JZI327687:JZK327687 KJE327687:KJG327687 KTA327687:KTC327687 LCW327687:LCY327687 LMS327687:LMU327687 LWO327687:LWQ327687 MGK327687:MGM327687 MQG327687:MQI327687 NAC327687:NAE327687 NJY327687:NKA327687 NTU327687:NTW327687 ODQ327687:ODS327687 ONM327687:ONO327687 OXI327687:OXK327687 PHE327687:PHG327687 PRA327687:PRC327687 QAW327687:QAY327687 QKS327687:QKU327687 QUO327687:QUQ327687 REK327687:REM327687 ROG327687:ROI327687 RYC327687:RYE327687 SHY327687:SIA327687 SRU327687:SRW327687 TBQ327687:TBS327687 TLM327687:TLO327687 TVI327687:TVK327687 UFE327687:UFG327687 UPA327687:UPC327687 UYW327687:UYY327687 VIS327687:VIU327687 VSO327687:VSQ327687 WCK327687:WCM327687 WMG327687:WMI327687 WWC327687:WWE327687 U393223:W393223 JQ393223:JS393223 TM393223:TO393223 ADI393223:ADK393223 ANE393223:ANG393223 AXA393223:AXC393223 BGW393223:BGY393223 BQS393223:BQU393223 CAO393223:CAQ393223 CKK393223:CKM393223 CUG393223:CUI393223 DEC393223:DEE393223 DNY393223:DOA393223 DXU393223:DXW393223 EHQ393223:EHS393223 ERM393223:ERO393223 FBI393223:FBK393223 FLE393223:FLG393223 FVA393223:FVC393223 GEW393223:GEY393223 GOS393223:GOU393223 GYO393223:GYQ393223 HIK393223:HIM393223 HSG393223:HSI393223 ICC393223:ICE393223 ILY393223:IMA393223 IVU393223:IVW393223 JFQ393223:JFS393223 JPM393223:JPO393223 JZI393223:JZK393223 KJE393223:KJG393223 KTA393223:KTC393223 LCW393223:LCY393223 LMS393223:LMU393223 LWO393223:LWQ393223 MGK393223:MGM393223 MQG393223:MQI393223 NAC393223:NAE393223 NJY393223:NKA393223 NTU393223:NTW393223 ODQ393223:ODS393223 ONM393223:ONO393223 OXI393223:OXK393223 PHE393223:PHG393223 PRA393223:PRC393223 QAW393223:QAY393223 QKS393223:QKU393223 QUO393223:QUQ393223 REK393223:REM393223 ROG393223:ROI393223 RYC393223:RYE393223 SHY393223:SIA393223 SRU393223:SRW393223 TBQ393223:TBS393223 TLM393223:TLO393223 TVI393223:TVK393223 UFE393223:UFG393223 UPA393223:UPC393223 UYW393223:UYY393223 VIS393223:VIU393223 VSO393223:VSQ393223 WCK393223:WCM393223 WMG393223:WMI393223 WWC393223:WWE393223 U458759:W458759 JQ458759:JS458759 TM458759:TO458759 ADI458759:ADK458759 ANE458759:ANG458759 AXA458759:AXC458759 BGW458759:BGY458759 BQS458759:BQU458759 CAO458759:CAQ458759 CKK458759:CKM458759 CUG458759:CUI458759 DEC458759:DEE458759 DNY458759:DOA458759 DXU458759:DXW458759 EHQ458759:EHS458759 ERM458759:ERO458759 FBI458759:FBK458759 FLE458759:FLG458759 FVA458759:FVC458759 GEW458759:GEY458759 GOS458759:GOU458759 GYO458759:GYQ458759 HIK458759:HIM458759 HSG458759:HSI458759 ICC458759:ICE458759 ILY458759:IMA458759 IVU458759:IVW458759 JFQ458759:JFS458759 JPM458759:JPO458759 JZI458759:JZK458759 KJE458759:KJG458759 KTA458759:KTC458759 LCW458759:LCY458759 LMS458759:LMU458759 LWO458759:LWQ458759 MGK458759:MGM458759 MQG458759:MQI458759 NAC458759:NAE458759 NJY458759:NKA458759 NTU458759:NTW458759 ODQ458759:ODS458759 ONM458759:ONO458759 OXI458759:OXK458759 PHE458759:PHG458759 PRA458759:PRC458759 QAW458759:QAY458759 QKS458759:QKU458759 QUO458759:QUQ458759 REK458759:REM458759 ROG458759:ROI458759 RYC458759:RYE458759 SHY458759:SIA458759 SRU458759:SRW458759 TBQ458759:TBS458759 TLM458759:TLO458759 TVI458759:TVK458759 UFE458759:UFG458759 UPA458759:UPC458759 UYW458759:UYY458759 VIS458759:VIU458759 VSO458759:VSQ458759 WCK458759:WCM458759 WMG458759:WMI458759 WWC458759:WWE458759 U524295:W524295 JQ524295:JS524295 TM524295:TO524295 ADI524295:ADK524295 ANE524295:ANG524295 AXA524295:AXC524295 BGW524295:BGY524295 BQS524295:BQU524295 CAO524295:CAQ524295 CKK524295:CKM524295 CUG524295:CUI524295 DEC524295:DEE524295 DNY524295:DOA524295 DXU524295:DXW524295 EHQ524295:EHS524295 ERM524295:ERO524295 FBI524295:FBK524295 FLE524295:FLG524295 FVA524295:FVC524295 GEW524295:GEY524295 GOS524295:GOU524295 GYO524295:GYQ524295 HIK524295:HIM524295 HSG524295:HSI524295 ICC524295:ICE524295 ILY524295:IMA524295 IVU524295:IVW524295 JFQ524295:JFS524295 JPM524295:JPO524295 JZI524295:JZK524295 KJE524295:KJG524295 KTA524295:KTC524295 LCW524295:LCY524295 LMS524295:LMU524295 LWO524295:LWQ524295 MGK524295:MGM524295 MQG524295:MQI524295 NAC524295:NAE524295 NJY524295:NKA524295 NTU524295:NTW524295 ODQ524295:ODS524295 ONM524295:ONO524295 OXI524295:OXK524295 PHE524295:PHG524295 PRA524295:PRC524295 QAW524295:QAY524295 QKS524295:QKU524295 QUO524295:QUQ524295 REK524295:REM524295 ROG524295:ROI524295 RYC524295:RYE524295 SHY524295:SIA524295 SRU524295:SRW524295 TBQ524295:TBS524295 TLM524295:TLO524295 TVI524295:TVK524295 UFE524295:UFG524295 UPA524295:UPC524295 UYW524295:UYY524295 VIS524295:VIU524295 VSO524295:VSQ524295 WCK524295:WCM524295 WMG524295:WMI524295 WWC524295:WWE524295 U589831:W589831 JQ589831:JS589831 TM589831:TO589831 ADI589831:ADK589831 ANE589831:ANG589831 AXA589831:AXC589831 BGW589831:BGY589831 BQS589831:BQU589831 CAO589831:CAQ589831 CKK589831:CKM589831 CUG589831:CUI589831 DEC589831:DEE589831 DNY589831:DOA589831 DXU589831:DXW589831 EHQ589831:EHS589831 ERM589831:ERO589831 FBI589831:FBK589831 FLE589831:FLG589831 FVA589831:FVC589831 GEW589831:GEY589831 GOS589831:GOU589831 GYO589831:GYQ589831 HIK589831:HIM589831 HSG589831:HSI589831 ICC589831:ICE589831 ILY589831:IMA589831 IVU589831:IVW589831 JFQ589831:JFS589831 JPM589831:JPO589831 JZI589831:JZK589831 KJE589831:KJG589831 KTA589831:KTC589831 LCW589831:LCY589831 LMS589831:LMU589831 LWO589831:LWQ589831 MGK589831:MGM589831 MQG589831:MQI589831 NAC589831:NAE589831 NJY589831:NKA589831 NTU589831:NTW589831 ODQ589831:ODS589831 ONM589831:ONO589831 OXI589831:OXK589831 PHE589831:PHG589831 PRA589831:PRC589831 QAW589831:QAY589831 QKS589831:QKU589831 QUO589831:QUQ589831 REK589831:REM589831 ROG589831:ROI589831 RYC589831:RYE589831 SHY589831:SIA589831 SRU589831:SRW589831 TBQ589831:TBS589831 TLM589831:TLO589831 TVI589831:TVK589831 UFE589831:UFG589831 UPA589831:UPC589831 UYW589831:UYY589831 VIS589831:VIU589831 VSO589831:VSQ589831 WCK589831:WCM589831 WMG589831:WMI589831 WWC589831:WWE589831 U655367:W655367 JQ655367:JS655367 TM655367:TO655367 ADI655367:ADK655367 ANE655367:ANG655367 AXA655367:AXC655367 BGW655367:BGY655367 BQS655367:BQU655367 CAO655367:CAQ655367 CKK655367:CKM655367 CUG655367:CUI655367 DEC655367:DEE655367 DNY655367:DOA655367 DXU655367:DXW655367 EHQ655367:EHS655367 ERM655367:ERO655367 FBI655367:FBK655367 FLE655367:FLG655367 FVA655367:FVC655367 GEW655367:GEY655367 GOS655367:GOU655367 GYO655367:GYQ655367 HIK655367:HIM655367 HSG655367:HSI655367 ICC655367:ICE655367 ILY655367:IMA655367 IVU655367:IVW655367 JFQ655367:JFS655367 JPM655367:JPO655367 JZI655367:JZK655367 KJE655367:KJG655367 KTA655367:KTC655367 LCW655367:LCY655367 LMS655367:LMU655367 LWO655367:LWQ655367 MGK655367:MGM655367 MQG655367:MQI655367 NAC655367:NAE655367 NJY655367:NKA655367 NTU655367:NTW655367 ODQ655367:ODS655367 ONM655367:ONO655367 OXI655367:OXK655367 PHE655367:PHG655367 PRA655367:PRC655367 QAW655367:QAY655367 QKS655367:QKU655367 QUO655367:QUQ655367 REK655367:REM655367 ROG655367:ROI655367 RYC655367:RYE655367 SHY655367:SIA655367 SRU655367:SRW655367 TBQ655367:TBS655367 TLM655367:TLO655367 TVI655367:TVK655367 UFE655367:UFG655367 UPA655367:UPC655367 UYW655367:UYY655367 VIS655367:VIU655367 VSO655367:VSQ655367 WCK655367:WCM655367 WMG655367:WMI655367 WWC655367:WWE655367 U720903:W720903 JQ720903:JS720903 TM720903:TO720903 ADI720903:ADK720903 ANE720903:ANG720903 AXA720903:AXC720903 BGW720903:BGY720903 BQS720903:BQU720903 CAO720903:CAQ720903 CKK720903:CKM720903 CUG720903:CUI720903 DEC720903:DEE720903 DNY720903:DOA720903 DXU720903:DXW720903 EHQ720903:EHS720903 ERM720903:ERO720903 FBI720903:FBK720903 FLE720903:FLG720903 FVA720903:FVC720903 GEW720903:GEY720903 GOS720903:GOU720903 GYO720903:GYQ720903 HIK720903:HIM720903 HSG720903:HSI720903 ICC720903:ICE720903 ILY720903:IMA720903 IVU720903:IVW720903 JFQ720903:JFS720903 JPM720903:JPO720903 JZI720903:JZK720903 KJE720903:KJG720903 KTA720903:KTC720903 LCW720903:LCY720903 LMS720903:LMU720903 LWO720903:LWQ720903 MGK720903:MGM720903 MQG720903:MQI720903 NAC720903:NAE720903 NJY720903:NKA720903 NTU720903:NTW720903 ODQ720903:ODS720903 ONM720903:ONO720903 OXI720903:OXK720903 PHE720903:PHG720903 PRA720903:PRC720903 QAW720903:QAY720903 QKS720903:QKU720903 QUO720903:QUQ720903 REK720903:REM720903 ROG720903:ROI720903 RYC720903:RYE720903 SHY720903:SIA720903 SRU720903:SRW720903 TBQ720903:TBS720903 TLM720903:TLO720903 TVI720903:TVK720903 UFE720903:UFG720903 UPA720903:UPC720903 UYW720903:UYY720903 VIS720903:VIU720903 VSO720903:VSQ720903 WCK720903:WCM720903 WMG720903:WMI720903 WWC720903:WWE720903 U786439:W786439 JQ786439:JS786439 TM786439:TO786439 ADI786439:ADK786439 ANE786439:ANG786439 AXA786439:AXC786439 BGW786439:BGY786439 BQS786439:BQU786439 CAO786439:CAQ786439 CKK786439:CKM786439 CUG786439:CUI786439 DEC786439:DEE786439 DNY786439:DOA786439 DXU786439:DXW786439 EHQ786439:EHS786439 ERM786439:ERO786439 FBI786439:FBK786439 FLE786439:FLG786439 FVA786439:FVC786439 GEW786439:GEY786439 GOS786439:GOU786439 GYO786439:GYQ786439 HIK786439:HIM786439 HSG786439:HSI786439 ICC786439:ICE786439 ILY786439:IMA786439 IVU786439:IVW786439 JFQ786439:JFS786439 JPM786439:JPO786439 JZI786439:JZK786439 KJE786439:KJG786439 KTA786439:KTC786439 LCW786439:LCY786439 LMS786439:LMU786439 LWO786439:LWQ786439 MGK786439:MGM786439 MQG786439:MQI786439 NAC786439:NAE786439 NJY786439:NKA786439 NTU786439:NTW786439 ODQ786439:ODS786439 ONM786439:ONO786439 OXI786439:OXK786439 PHE786439:PHG786439 PRA786439:PRC786439 QAW786439:QAY786439 QKS786439:QKU786439 QUO786439:QUQ786439 REK786439:REM786439 ROG786439:ROI786439 RYC786439:RYE786439 SHY786439:SIA786439 SRU786439:SRW786439 TBQ786439:TBS786439 TLM786439:TLO786439 TVI786439:TVK786439 UFE786439:UFG786439 UPA786439:UPC786439 UYW786439:UYY786439 VIS786439:VIU786439 VSO786439:VSQ786439 WCK786439:WCM786439 WMG786439:WMI786439 WWC786439:WWE786439 U851975:W851975 JQ851975:JS851975 TM851975:TO851975 ADI851975:ADK851975 ANE851975:ANG851975 AXA851975:AXC851975 BGW851975:BGY851975 BQS851975:BQU851975 CAO851975:CAQ851975 CKK851975:CKM851975 CUG851975:CUI851975 DEC851975:DEE851975 DNY851975:DOA851975 DXU851975:DXW851975 EHQ851975:EHS851975 ERM851975:ERO851975 FBI851975:FBK851975 FLE851975:FLG851975 FVA851975:FVC851975 GEW851975:GEY851975 GOS851975:GOU851975 GYO851975:GYQ851975 HIK851975:HIM851975 HSG851975:HSI851975 ICC851975:ICE851975 ILY851975:IMA851975 IVU851975:IVW851975 JFQ851975:JFS851975 JPM851975:JPO851975 JZI851975:JZK851975 KJE851975:KJG851975 KTA851975:KTC851975 LCW851975:LCY851975 LMS851975:LMU851975 LWO851975:LWQ851975 MGK851975:MGM851975 MQG851975:MQI851975 NAC851975:NAE851975 NJY851975:NKA851975 NTU851975:NTW851975 ODQ851975:ODS851975 ONM851975:ONO851975 OXI851975:OXK851975 PHE851975:PHG851975 PRA851975:PRC851975 QAW851975:QAY851975 QKS851975:QKU851975 QUO851975:QUQ851975 REK851975:REM851975 ROG851975:ROI851975 RYC851975:RYE851975 SHY851975:SIA851975 SRU851975:SRW851975 TBQ851975:TBS851975 TLM851975:TLO851975 TVI851975:TVK851975 UFE851975:UFG851975 UPA851975:UPC851975 UYW851975:UYY851975 VIS851975:VIU851975 VSO851975:VSQ851975 WCK851975:WCM851975 WMG851975:WMI851975 WWC851975:WWE851975 U917511:W917511 JQ917511:JS917511 TM917511:TO917511 ADI917511:ADK917511 ANE917511:ANG917511 AXA917511:AXC917511 BGW917511:BGY917511 BQS917511:BQU917511 CAO917511:CAQ917511 CKK917511:CKM917511 CUG917511:CUI917511 DEC917511:DEE917511 DNY917511:DOA917511 DXU917511:DXW917511 EHQ917511:EHS917511 ERM917511:ERO917511 FBI917511:FBK917511 FLE917511:FLG917511 FVA917511:FVC917511 GEW917511:GEY917511 GOS917511:GOU917511 GYO917511:GYQ917511 HIK917511:HIM917511 HSG917511:HSI917511 ICC917511:ICE917511 ILY917511:IMA917511 IVU917511:IVW917511 JFQ917511:JFS917511 JPM917511:JPO917511 JZI917511:JZK917511 KJE917511:KJG917511 KTA917511:KTC917511 LCW917511:LCY917511 LMS917511:LMU917511 LWO917511:LWQ917511 MGK917511:MGM917511 MQG917511:MQI917511 NAC917511:NAE917511 NJY917511:NKA917511 NTU917511:NTW917511 ODQ917511:ODS917511 ONM917511:ONO917511 OXI917511:OXK917511 PHE917511:PHG917511 PRA917511:PRC917511 QAW917511:QAY917511 QKS917511:QKU917511 QUO917511:QUQ917511 REK917511:REM917511 ROG917511:ROI917511 RYC917511:RYE917511 SHY917511:SIA917511 SRU917511:SRW917511 TBQ917511:TBS917511 TLM917511:TLO917511 TVI917511:TVK917511 UFE917511:UFG917511 UPA917511:UPC917511 UYW917511:UYY917511 VIS917511:VIU917511 VSO917511:VSQ917511 WCK917511:WCM917511 WMG917511:WMI917511 WWC917511:WWE917511 U983047:W983047 JQ983047:JS983047 TM983047:TO983047 ADI983047:ADK983047 ANE983047:ANG983047 AXA983047:AXC983047 BGW983047:BGY983047 BQS983047:BQU983047 CAO983047:CAQ983047 CKK983047:CKM983047 CUG983047:CUI983047 DEC983047:DEE983047 DNY983047:DOA983047 DXU983047:DXW983047 EHQ983047:EHS983047 ERM983047:ERO983047 FBI983047:FBK983047 FLE983047:FLG983047 FVA983047:FVC983047 GEW983047:GEY983047 GOS983047:GOU983047 GYO983047:GYQ983047 HIK983047:HIM983047 HSG983047:HSI983047 ICC983047:ICE983047 ILY983047:IMA983047 IVU983047:IVW983047 JFQ983047:JFS983047 JPM983047:JPO983047 JZI983047:JZK983047 KJE983047:KJG983047 KTA983047:KTC983047 LCW983047:LCY983047 LMS983047:LMU983047 LWO983047:LWQ983047 MGK983047:MGM983047 MQG983047:MQI983047 NAC983047:NAE983047 NJY983047:NKA983047 NTU983047:NTW983047 ODQ983047:ODS983047 ONM983047:ONO983047 OXI983047:OXK983047 PHE983047:PHG983047 PRA983047:PRC983047 QAW983047:QAY983047 QKS983047:QKU983047 QUO983047:QUQ983047 REK983047:REM983047 ROG983047:ROI983047 RYC983047:RYE983047 SHY983047:SIA983047 SRU983047:SRW983047 TBQ983047:TBS983047 TLM983047:TLO983047 TVI983047:TVK983047 UFE983047:UFG983047 UPA983047:UPC983047 UYW983047:UYY983047 VIS983047:VIU983047 VSO983047:VSQ983047 WCK983047:WCM983047 WMG983047:WMI983047 WWC983047:WWE983047 WVI983071:WWF98307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65552:W65552 JQ65552:JS65552 TM65552:TO65552 ADI65552:ADK65552 ANE65552:ANG65552 AXA65552:AXC65552 BGW65552:BGY65552 BQS65552:BQU65552 CAO65552:CAQ65552 CKK65552:CKM65552 CUG65552:CUI65552 DEC65552:DEE65552 DNY65552:DOA65552 DXU65552:DXW65552 EHQ65552:EHS65552 ERM65552:ERO65552 FBI65552:FBK65552 FLE65552:FLG65552 FVA65552:FVC65552 GEW65552:GEY65552 GOS65552:GOU65552 GYO65552:GYQ65552 HIK65552:HIM65552 HSG65552:HSI65552 ICC65552:ICE65552 ILY65552:IMA65552 IVU65552:IVW65552 JFQ65552:JFS65552 JPM65552:JPO65552 JZI65552:JZK65552 KJE65552:KJG65552 KTA65552:KTC65552 LCW65552:LCY65552 LMS65552:LMU65552 LWO65552:LWQ65552 MGK65552:MGM65552 MQG65552:MQI65552 NAC65552:NAE65552 NJY65552:NKA65552 NTU65552:NTW65552 ODQ65552:ODS65552 ONM65552:ONO65552 OXI65552:OXK65552 PHE65552:PHG65552 PRA65552:PRC65552 QAW65552:QAY65552 QKS65552:QKU65552 QUO65552:QUQ65552 REK65552:REM65552 ROG65552:ROI65552 RYC65552:RYE65552 SHY65552:SIA65552 SRU65552:SRW65552 TBQ65552:TBS65552 TLM65552:TLO65552 TVI65552:TVK65552 UFE65552:UFG65552 UPA65552:UPC65552 UYW65552:UYY65552 VIS65552:VIU65552 VSO65552:VSQ65552 WCK65552:WCM65552 WMG65552:WMI65552 WWC65552:WWE65552 U131088:W131088 JQ131088:JS131088 TM131088:TO131088 ADI131088:ADK131088 ANE131088:ANG131088 AXA131088:AXC131088 BGW131088:BGY131088 BQS131088:BQU131088 CAO131088:CAQ131088 CKK131088:CKM131088 CUG131088:CUI131088 DEC131088:DEE131088 DNY131088:DOA131088 DXU131088:DXW131088 EHQ131088:EHS131088 ERM131088:ERO131088 FBI131088:FBK131088 FLE131088:FLG131088 FVA131088:FVC131088 GEW131088:GEY131088 GOS131088:GOU131088 GYO131088:GYQ131088 HIK131088:HIM131088 HSG131088:HSI131088 ICC131088:ICE131088 ILY131088:IMA131088 IVU131088:IVW131088 JFQ131088:JFS131088 JPM131088:JPO131088 JZI131088:JZK131088 KJE131088:KJG131088 KTA131088:KTC131088 LCW131088:LCY131088 LMS131088:LMU131088 LWO131088:LWQ131088 MGK131088:MGM131088 MQG131088:MQI131088 NAC131088:NAE131088 NJY131088:NKA131088 NTU131088:NTW131088 ODQ131088:ODS131088 ONM131088:ONO131088 OXI131088:OXK131088 PHE131088:PHG131088 PRA131088:PRC131088 QAW131088:QAY131088 QKS131088:QKU131088 QUO131088:QUQ131088 REK131088:REM131088 ROG131088:ROI131088 RYC131088:RYE131088 SHY131088:SIA131088 SRU131088:SRW131088 TBQ131088:TBS131088 TLM131088:TLO131088 TVI131088:TVK131088 UFE131088:UFG131088 UPA131088:UPC131088 UYW131088:UYY131088 VIS131088:VIU131088 VSO131088:VSQ131088 WCK131088:WCM131088 WMG131088:WMI131088 WWC131088:WWE131088 U196624:W196624 JQ196624:JS196624 TM196624:TO196624 ADI196624:ADK196624 ANE196624:ANG196624 AXA196624:AXC196624 BGW196624:BGY196624 BQS196624:BQU196624 CAO196624:CAQ196624 CKK196624:CKM196624 CUG196624:CUI196624 DEC196624:DEE196624 DNY196624:DOA196624 DXU196624:DXW196624 EHQ196624:EHS196624 ERM196624:ERO196624 FBI196624:FBK196624 FLE196624:FLG196624 FVA196624:FVC196624 GEW196624:GEY196624 GOS196624:GOU196624 GYO196624:GYQ196624 HIK196624:HIM196624 HSG196624:HSI196624 ICC196624:ICE196624 ILY196624:IMA196624 IVU196624:IVW196624 JFQ196624:JFS196624 JPM196624:JPO196624 JZI196624:JZK196624 KJE196624:KJG196624 KTA196624:KTC196624 LCW196624:LCY196624 LMS196624:LMU196624 LWO196624:LWQ196624 MGK196624:MGM196624 MQG196624:MQI196624 NAC196624:NAE196624 NJY196624:NKA196624 NTU196624:NTW196624 ODQ196624:ODS196624 ONM196624:ONO196624 OXI196624:OXK196624 PHE196624:PHG196624 PRA196624:PRC196624 QAW196624:QAY196624 QKS196624:QKU196624 QUO196624:QUQ196624 REK196624:REM196624 ROG196624:ROI196624 RYC196624:RYE196624 SHY196624:SIA196624 SRU196624:SRW196624 TBQ196624:TBS196624 TLM196624:TLO196624 TVI196624:TVK196624 UFE196624:UFG196624 UPA196624:UPC196624 UYW196624:UYY196624 VIS196624:VIU196624 VSO196624:VSQ196624 WCK196624:WCM196624 WMG196624:WMI196624 WWC196624:WWE196624 U262160:W262160 JQ262160:JS262160 TM262160:TO262160 ADI262160:ADK262160 ANE262160:ANG262160 AXA262160:AXC262160 BGW262160:BGY262160 BQS262160:BQU262160 CAO262160:CAQ262160 CKK262160:CKM262160 CUG262160:CUI262160 DEC262160:DEE262160 DNY262160:DOA262160 DXU262160:DXW262160 EHQ262160:EHS262160 ERM262160:ERO262160 FBI262160:FBK262160 FLE262160:FLG262160 FVA262160:FVC262160 GEW262160:GEY262160 GOS262160:GOU262160 GYO262160:GYQ262160 HIK262160:HIM262160 HSG262160:HSI262160 ICC262160:ICE262160 ILY262160:IMA262160 IVU262160:IVW262160 JFQ262160:JFS262160 JPM262160:JPO262160 JZI262160:JZK262160 KJE262160:KJG262160 KTA262160:KTC262160 LCW262160:LCY262160 LMS262160:LMU262160 LWO262160:LWQ262160 MGK262160:MGM262160 MQG262160:MQI262160 NAC262160:NAE262160 NJY262160:NKA262160 NTU262160:NTW262160 ODQ262160:ODS262160 ONM262160:ONO262160 OXI262160:OXK262160 PHE262160:PHG262160 PRA262160:PRC262160 QAW262160:QAY262160 QKS262160:QKU262160 QUO262160:QUQ262160 REK262160:REM262160 ROG262160:ROI262160 RYC262160:RYE262160 SHY262160:SIA262160 SRU262160:SRW262160 TBQ262160:TBS262160 TLM262160:TLO262160 TVI262160:TVK262160 UFE262160:UFG262160 UPA262160:UPC262160 UYW262160:UYY262160 VIS262160:VIU262160 VSO262160:VSQ262160 WCK262160:WCM262160 WMG262160:WMI262160 WWC262160:WWE262160 U327696:W327696 JQ327696:JS327696 TM327696:TO327696 ADI327696:ADK327696 ANE327696:ANG327696 AXA327696:AXC327696 BGW327696:BGY327696 BQS327696:BQU327696 CAO327696:CAQ327696 CKK327696:CKM327696 CUG327696:CUI327696 DEC327696:DEE327696 DNY327696:DOA327696 DXU327696:DXW327696 EHQ327696:EHS327696 ERM327696:ERO327696 FBI327696:FBK327696 FLE327696:FLG327696 FVA327696:FVC327696 GEW327696:GEY327696 GOS327696:GOU327696 GYO327696:GYQ327696 HIK327696:HIM327696 HSG327696:HSI327696 ICC327696:ICE327696 ILY327696:IMA327696 IVU327696:IVW327696 JFQ327696:JFS327696 JPM327696:JPO327696 JZI327696:JZK327696 KJE327696:KJG327696 KTA327696:KTC327696 LCW327696:LCY327696 LMS327696:LMU327696 LWO327696:LWQ327696 MGK327696:MGM327696 MQG327696:MQI327696 NAC327696:NAE327696 NJY327696:NKA327696 NTU327696:NTW327696 ODQ327696:ODS327696 ONM327696:ONO327696 OXI327696:OXK327696 PHE327696:PHG327696 PRA327696:PRC327696 QAW327696:QAY327696 QKS327696:QKU327696 QUO327696:QUQ327696 REK327696:REM327696 ROG327696:ROI327696 RYC327696:RYE327696 SHY327696:SIA327696 SRU327696:SRW327696 TBQ327696:TBS327696 TLM327696:TLO327696 TVI327696:TVK327696 UFE327696:UFG327696 UPA327696:UPC327696 UYW327696:UYY327696 VIS327696:VIU327696 VSO327696:VSQ327696 WCK327696:WCM327696 WMG327696:WMI327696 WWC327696:WWE327696 U393232:W393232 JQ393232:JS393232 TM393232:TO393232 ADI393232:ADK393232 ANE393232:ANG393232 AXA393232:AXC393232 BGW393232:BGY393232 BQS393232:BQU393232 CAO393232:CAQ393232 CKK393232:CKM393232 CUG393232:CUI393232 DEC393232:DEE393232 DNY393232:DOA393232 DXU393232:DXW393232 EHQ393232:EHS393232 ERM393232:ERO393232 FBI393232:FBK393232 FLE393232:FLG393232 FVA393232:FVC393232 GEW393232:GEY393232 GOS393232:GOU393232 GYO393232:GYQ393232 HIK393232:HIM393232 HSG393232:HSI393232 ICC393232:ICE393232 ILY393232:IMA393232 IVU393232:IVW393232 JFQ393232:JFS393232 JPM393232:JPO393232 JZI393232:JZK393232 KJE393232:KJG393232 KTA393232:KTC393232 LCW393232:LCY393232 LMS393232:LMU393232 LWO393232:LWQ393232 MGK393232:MGM393232 MQG393232:MQI393232 NAC393232:NAE393232 NJY393232:NKA393232 NTU393232:NTW393232 ODQ393232:ODS393232 ONM393232:ONO393232 OXI393232:OXK393232 PHE393232:PHG393232 PRA393232:PRC393232 QAW393232:QAY393232 QKS393232:QKU393232 QUO393232:QUQ393232 REK393232:REM393232 ROG393232:ROI393232 RYC393232:RYE393232 SHY393232:SIA393232 SRU393232:SRW393232 TBQ393232:TBS393232 TLM393232:TLO393232 TVI393232:TVK393232 UFE393232:UFG393232 UPA393232:UPC393232 UYW393232:UYY393232 VIS393232:VIU393232 VSO393232:VSQ393232 WCK393232:WCM393232 WMG393232:WMI393232 WWC393232:WWE393232 U458768:W458768 JQ458768:JS458768 TM458768:TO458768 ADI458768:ADK458768 ANE458768:ANG458768 AXA458768:AXC458768 BGW458768:BGY458768 BQS458768:BQU458768 CAO458768:CAQ458768 CKK458768:CKM458768 CUG458768:CUI458768 DEC458768:DEE458768 DNY458768:DOA458768 DXU458768:DXW458768 EHQ458768:EHS458768 ERM458768:ERO458768 FBI458768:FBK458768 FLE458768:FLG458768 FVA458768:FVC458768 GEW458768:GEY458768 GOS458768:GOU458768 GYO458768:GYQ458768 HIK458768:HIM458768 HSG458768:HSI458768 ICC458768:ICE458768 ILY458768:IMA458768 IVU458768:IVW458768 JFQ458768:JFS458768 JPM458768:JPO458768 JZI458768:JZK458768 KJE458768:KJG458768 KTA458768:KTC458768 LCW458768:LCY458768 LMS458768:LMU458768 LWO458768:LWQ458768 MGK458768:MGM458768 MQG458768:MQI458768 NAC458768:NAE458768 NJY458768:NKA458768 NTU458768:NTW458768 ODQ458768:ODS458768 ONM458768:ONO458768 OXI458768:OXK458768 PHE458768:PHG458768 PRA458768:PRC458768 QAW458768:QAY458768 QKS458768:QKU458768 QUO458768:QUQ458768 REK458768:REM458768 ROG458768:ROI458768 RYC458768:RYE458768 SHY458768:SIA458768 SRU458768:SRW458768 TBQ458768:TBS458768 TLM458768:TLO458768 TVI458768:TVK458768 UFE458768:UFG458768 UPA458768:UPC458768 UYW458768:UYY458768 VIS458768:VIU458768 VSO458768:VSQ458768 WCK458768:WCM458768 WMG458768:WMI458768 WWC458768:WWE458768 U524304:W524304 JQ524304:JS524304 TM524304:TO524304 ADI524304:ADK524304 ANE524304:ANG524304 AXA524304:AXC524304 BGW524304:BGY524304 BQS524304:BQU524304 CAO524304:CAQ524304 CKK524304:CKM524304 CUG524304:CUI524304 DEC524304:DEE524304 DNY524304:DOA524304 DXU524304:DXW524304 EHQ524304:EHS524304 ERM524304:ERO524304 FBI524304:FBK524304 FLE524304:FLG524304 FVA524304:FVC524304 GEW524304:GEY524304 GOS524304:GOU524304 GYO524304:GYQ524304 HIK524304:HIM524304 HSG524304:HSI524304 ICC524304:ICE524304 ILY524304:IMA524304 IVU524304:IVW524304 JFQ524304:JFS524304 JPM524304:JPO524304 JZI524304:JZK524304 KJE524304:KJG524304 KTA524304:KTC524304 LCW524304:LCY524304 LMS524304:LMU524304 LWO524304:LWQ524304 MGK524304:MGM524304 MQG524304:MQI524304 NAC524304:NAE524304 NJY524304:NKA524304 NTU524304:NTW524304 ODQ524304:ODS524304 ONM524304:ONO524304 OXI524304:OXK524304 PHE524304:PHG524304 PRA524304:PRC524304 QAW524304:QAY524304 QKS524304:QKU524304 QUO524304:QUQ524304 REK524304:REM524304 ROG524304:ROI524304 RYC524304:RYE524304 SHY524304:SIA524304 SRU524304:SRW524304 TBQ524304:TBS524304 TLM524304:TLO524304 TVI524304:TVK524304 UFE524304:UFG524304 UPA524304:UPC524304 UYW524304:UYY524304 VIS524304:VIU524304 VSO524304:VSQ524304 WCK524304:WCM524304 WMG524304:WMI524304 WWC524304:WWE524304 U589840:W589840 JQ589840:JS589840 TM589840:TO589840 ADI589840:ADK589840 ANE589840:ANG589840 AXA589840:AXC589840 BGW589840:BGY589840 BQS589840:BQU589840 CAO589840:CAQ589840 CKK589840:CKM589840 CUG589840:CUI589840 DEC589840:DEE589840 DNY589840:DOA589840 DXU589840:DXW589840 EHQ589840:EHS589840 ERM589840:ERO589840 FBI589840:FBK589840 FLE589840:FLG589840 FVA589840:FVC589840 GEW589840:GEY589840 GOS589840:GOU589840 GYO589840:GYQ589840 HIK589840:HIM589840 HSG589840:HSI589840 ICC589840:ICE589840 ILY589840:IMA589840 IVU589840:IVW589840 JFQ589840:JFS589840 JPM589840:JPO589840 JZI589840:JZK589840 KJE589840:KJG589840 KTA589840:KTC589840 LCW589840:LCY589840 LMS589840:LMU589840 LWO589840:LWQ589840 MGK589840:MGM589840 MQG589840:MQI589840 NAC589840:NAE589840 NJY589840:NKA589840 NTU589840:NTW589840 ODQ589840:ODS589840 ONM589840:ONO589840 OXI589840:OXK589840 PHE589840:PHG589840 PRA589840:PRC589840 QAW589840:QAY589840 QKS589840:QKU589840 QUO589840:QUQ589840 REK589840:REM589840 ROG589840:ROI589840 RYC589840:RYE589840 SHY589840:SIA589840 SRU589840:SRW589840 TBQ589840:TBS589840 TLM589840:TLO589840 TVI589840:TVK589840 UFE589840:UFG589840 UPA589840:UPC589840 UYW589840:UYY589840 VIS589840:VIU589840 VSO589840:VSQ589840 WCK589840:WCM589840 WMG589840:WMI589840 WWC589840:WWE589840 U655376:W655376 JQ655376:JS655376 TM655376:TO655376 ADI655376:ADK655376 ANE655376:ANG655376 AXA655376:AXC655376 BGW655376:BGY655376 BQS655376:BQU655376 CAO655376:CAQ655376 CKK655376:CKM655376 CUG655376:CUI655376 DEC655376:DEE655376 DNY655376:DOA655376 DXU655376:DXW655376 EHQ655376:EHS655376 ERM655376:ERO655376 FBI655376:FBK655376 FLE655376:FLG655376 FVA655376:FVC655376 GEW655376:GEY655376 GOS655376:GOU655376 GYO655376:GYQ655376 HIK655376:HIM655376 HSG655376:HSI655376 ICC655376:ICE655376 ILY655376:IMA655376 IVU655376:IVW655376 JFQ655376:JFS655376 JPM655376:JPO655376 JZI655376:JZK655376 KJE655376:KJG655376 KTA655376:KTC655376 LCW655376:LCY655376 LMS655376:LMU655376 LWO655376:LWQ655376 MGK655376:MGM655376 MQG655376:MQI655376 NAC655376:NAE655376 NJY655376:NKA655376 NTU655376:NTW655376 ODQ655376:ODS655376 ONM655376:ONO655376 OXI655376:OXK655376 PHE655376:PHG655376 PRA655376:PRC655376 QAW655376:QAY655376 QKS655376:QKU655376 QUO655376:QUQ655376 REK655376:REM655376 ROG655376:ROI655376 RYC655376:RYE655376 SHY655376:SIA655376 SRU655376:SRW655376 TBQ655376:TBS655376 TLM655376:TLO655376 TVI655376:TVK655376 UFE655376:UFG655376 UPA655376:UPC655376 UYW655376:UYY655376 VIS655376:VIU655376 VSO655376:VSQ655376 WCK655376:WCM655376 WMG655376:WMI655376 WWC655376:WWE655376 U720912:W720912 JQ720912:JS720912 TM720912:TO720912 ADI720912:ADK720912 ANE720912:ANG720912 AXA720912:AXC720912 BGW720912:BGY720912 BQS720912:BQU720912 CAO720912:CAQ720912 CKK720912:CKM720912 CUG720912:CUI720912 DEC720912:DEE720912 DNY720912:DOA720912 DXU720912:DXW720912 EHQ720912:EHS720912 ERM720912:ERO720912 FBI720912:FBK720912 FLE720912:FLG720912 FVA720912:FVC720912 GEW720912:GEY720912 GOS720912:GOU720912 GYO720912:GYQ720912 HIK720912:HIM720912 HSG720912:HSI720912 ICC720912:ICE720912 ILY720912:IMA720912 IVU720912:IVW720912 JFQ720912:JFS720912 JPM720912:JPO720912 JZI720912:JZK720912 KJE720912:KJG720912 KTA720912:KTC720912 LCW720912:LCY720912 LMS720912:LMU720912 LWO720912:LWQ720912 MGK720912:MGM720912 MQG720912:MQI720912 NAC720912:NAE720912 NJY720912:NKA720912 NTU720912:NTW720912 ODQ720912:ODS720912 ONM720912:ONO720912 OXI720912:OXK720912 PHE720912:PHG720912 PRA720912:PRC720912 QAW720912:QAY720912 QKS720912:QKU720912 QUO720912:QUQ720912 REK720912:REM720912 ROG720912:ROI720912 RYC720912:RYE720912 SHY720912:SIA720912 SRU720912:SRW720912 TBQ720912:TBS720912 TLM720912:TLO720912 TVI720912:TVK720912 UFE720912:UFG720912 UPA720912:UPC720912 UYW720912:UYY720912 VIS720912:VIU720912 VSO720912:VSQ720912 WCK720912:WCM720912 WMG720912:WMI720912 WWC720912:WWE720912 U786448:W786448 JQ786448:JS786448 TM786448:TO786448 ADI786448:ADK786448 ANE786448:ANG786448 AXA786448:AXC786448 BGW786448:BGY786448 BQS786448:BQU786448 CAO786448:CAQ786448 CKK786448:CKM786448 CUG786448:CUI786448 DEC786448:DEE786448 DNY786448:DOA786448 DXU786448:DXW786448 EHQ786448:EHS786448 ERM786448:ERO786448 FBI786448:FBK786448 FLE786448:FLG786448 FVA786448:FVC786448 GEW786448:GEY786448 GOS786448:GOU786448 GYO786448:GYQ786448 HIK786448:HIM786448 HSG786448:HSI786448 ICC786448:ICE786448 ILY786448:IMA786448 IVU786448:IVW786448 JFQ786448:JFS786448 JPM786448:JPO786448 JZI786448:JZK786448 KJE786448:KJG786448 KTA786448:KTC786448 LCW786448:LCY786448 LMS786448:LMU786448 LWO786448:LWQ786448 MGK786448:MGM786448 MQG786448:MQI786448 NAC786448:NAE786448 NJY786448:NKA786448 NTU786448:NTW786448 ODQ786448:ODS786448 ONM786448:ONO786448 OXI786448:OXK786448 PHE786448:PHG786448 PRA786448:PRC786448 QAW786448:QAY786448 QKS786448:QKU786448 QUO786448:QUQ786448 REK786448:REM786448 ROG786448:ROI786448 RYC786448:RYE786448 SHY786448:SIA786448 SRU786448:SRW786448 TBQ786448:TBS786448 TLM786448:TLO786448 TVI786448:TVK786448 UFE786448:UFG786448 UPA786448:UPC786448 UYW786448:UYY786448 VIS786448:VIU786448 VSO786448:VSQ786448 WCK786448:WCM786448 WMG786448:WMI786448 WWC786448:WWE786448 U851984:W851984 JQ851984:JS851984 TM851984:TO851984 ADI851984:ADK851984 ANE851984:ANG851984 AXA851984:AXC851984 BGW851984:BGY851984 BQS851984:BQU851984 CAO851984:CAQ851984 CKK851984:CKM851984 CUG851984:CUI851984 DEC851984:DEE851984 DNY851984:DOA851984 DXU851984:DXW851984 EHQ851984:EHS851984 ERM851984:ERO851984 FBI851984:FBK851984 FLE851984:FLG851984 FVA851984:FVC851984 GEW851984:GEY851984 GOS851984:GOU851984 GYO851984:GYQ851984 HIK851984:HIM851984 HSG851984:HSI851984 ICC851984:ICE851984 ILY851984:IMA851984 IVU851984:IVW851984 JFQ851984:JFS851984 JPM851984:JPO851984 JZI851984:JZK851984 KJE851984:KJG851984 KTA851984:KTC851984 LCW851984:LCY851984 LMS851984:LMU851984 LWO851984:LWQ851984 MGK851984:MGM851984 MQG851984:MQI851984 NAC851984:NAE851984 NJY851984:NKA851984 NTU851984:NTW851984 ODQ851984:ODS851984 ONM851984:ONO851984 OXI851984:OXK851984 PHE851984:PHG851984 PRA851984:PRC851984 QAW851984:QAY851984 QKS851984:QKU851984 QUO851984:QUQ851984 REK851984:REM851984 ROG851984:ROI851984 RYC851984:RYE851984 SHY851984:SIA851984 SRU851984:SRW851984 TBQ851984:TBS851984 TLM851984:TLO851984 TVI851984:TVK851984 UFE851984:UFG851984 UPA851984:UPC851984 UYW851984:UYY851984 VIS851984:VIU851984 VSO851984:VSQ851984 WCK851984:WCM851984 WMG851984:WMI851984 WWC851984:WWE851984 U917520:W917520 JQ917520:JS917520 TM917520:TO917520 ADI917520:ADK917520 ANE917520:ANG917520 AXA917520:AXC917520 BGW917520:BGY917520 BQS917520:BQU917520 CAO917520:CAQ917520 CKK917520:CKM917520 CUG917520:CUI917520 DEC917520:DEE917520 DNY917520:DOA917520 DXU917520:DXW917520 EHQ917520:EHS917520 ERM917520:ERO917520 FBI917520:FBK917520 FLE917520:FLG917520 FVA917520:FVC917520 GEW917520:GEY917520 GOS917520:GOU917520 GYO917520:GYQ917520 HIK917520:HIM917520 HSG917520:HSI917520 ICC917520:ICE917520 ILY917520:IMA917520 IVU917520:IVW917520 JFQ917520:JFS917520 JPM917520:JPO917520 JZI917520:JZK917520 KJE917520:KJG917520 KTA917520:KTC917520 LCW917520:LCY917520 LMS917520:LMU917520 LWO917520:LWQ917520 MGK917520:MGM917520 MQG917520:MQI917520 NAC917520:NAE917520 NJY917520:NKA917520 NTU917520:NTW917520 ODQ917520:ODS917520 ONM917520:ONO917520 OXI917520:OXK917520 PHE917520:PHG917520 PRA917520:PRC917520 QAW917520:QAY917520 QKS917520:QKU917520 QUO917520:QUQ917520 REK917520:REM917520 ROG917520:ROI917520 RYC917520:RYE917520 SHY917520:SIA917520 SRU917520:SRW917520 TBQ917520:TBS917520 TLM917520:TLO917520 TVI917520:TVK917520 UFE917520:UFG917520 UPA917520:UPC917520 UYW917520:UYY917520 VIS917520:VIU917520 VSO917520:VSQ917520 WCK917520:WCM917520 WMG917520:WMI917520 WWC917520:WWE917520 U983056:W983056 JQ983056:JS983056 TM983056:TO983056 ADI983056:ADK983056 ANE983056:ANG983056 AXA983056:AXC983056 BGW983056:BGY983056 BQS983056:BQU983056 CAO983056:CAQ983056 CKK983056:CKM983056 CUG983056:CUI983056 DEC983056:DEE983056 DNY983056:DOA983056 DXU983056:DXW983056 EHQ983056:EHS983056 ERM983056:ERO983056 FBI983056:FBK983056 FLE983056:FLG983056 FVA983056:FVC983056 GEW983056:GEY983056 GOS983056:GOU983056 GYO983056:GYQ983056 HIK983056:HIM983056 HSG983056:HSI983056 ICC983056:ICE983056 ILY983056:IMA983056 IVU983056:IVW983056 JFQ983056:JFS983056 JPM983056:JPO983056 JZI983056:JZK983056 KJE983056:KJG983056 KTA983056:KTC983056 LCW983056:LCY983056 LMS983056:LMU983056 LWO983056:LWQ983056 MGK983056:MGM983056 MQG983056:MQI983056 NAC983056:NAE983056 NJY983056:NKA983056 NTU983056:NTW983056 ODQ983056:ODS983056 ONM983056:ONO983056 OXI983056:OXK983056 PHE983056:PHG983056 PRA983056:PRC983056 QAW983056:QAY983056 QKS983056:QKU983056 QUO983056:QUQ983056 REK983056:REM983056 ROG983056:ROI983056 RYC983056:RYE983056 SHY983056:SIA983056 SRU983056:SRW983056 TBQ983056:TBS983056 TLM983056:TLO983056 TVI983056:TVK983056 UFE983056:UFG983056 UPA983056:UPC983056 UYW983056:UYY983056 VIS983056:VIU983056 VSO983056:VSQ983056 WCK983056:WCM983056 WMG983056:WMI983056 WWC983056:WWE983056 U65555:W65555 JQ65555:JS65555 TM65555:TO65555 ADI65555:ADK65555 ANE65555:ANG65555 AXA65555:AXC65555 BGW65555:BGY65555 BQS65555:BQU65555 CAO65555:CAQ65555 CKK65555:CKM65555 CUG65555:CUI65555 DEC65555:DEE65555 DNY65555:DOA65555 DXU65555:DXW65555 EHQ65555:EHS65555 ERM65555:ERO65555 FBI65555:FBK65555 FLE65555:FLG65555 FVA65555:FVC65555 GEW65555:GEY65555 GOS65555:GOU65555 GYO65555:GYQ65555 HIK65555:HIM65555 HSG65555:HSI65555 ICC65555:ICE65555 ILY65555:IMA65555 IVU65555:IVW65555 JFQ65555:JFS65555 JPM65555:JPO65555 JZI65555:JZK65555 KJE65555:KJG65555 KTA65555:KTC65555 LCW65555:LCY65555 LMS65555:LMU65555 LWO65555:LWQ65555 MGK65555:MGM65555 MQG65555:MQI65555 NAC65555:NAE65555 NJY65555:NKA65555 NTU65555:NTW65555 ODQ65555:ODS65555 ONM65555:ONO65555 OXI65555:OXK65555 PHE65555:PHG65555 PRA65555:PRC65555 QAW65555:QAY65555 QKS65555:QKU65555 QUO65555:QUQ65555 REK65555:REM65555 ROG65555:ROI65555 RYC65555:RYE65555 SHY65555:SIA65555 SRU65555:SRW65555 TBQ65555:TBS65555 TLM65555:TLO65555 TVI65555:TVK65555 UFE65555:UFG65555 UPA65555:UPC65555 UYW65555:UYY65555 VIS65555:VIU65555 VSO65555:VSQ65555 WCK65555:WCM65555 WMG65555:WMI65555 WWC65555:WWE65555 U131091:W131091 JQ131091:JS131091 TM131091:TO131091 ADI131091:ADK131091 ANE131091:ANG131091 AXA131091:AXC131091 BGW131091:BGY131091 BQS131091:BQU131091 CAO131091:CAQ131091 CKK131091:CKM131091 CUG131091:CUI131091 DEC131091:DEE131091 DNY131091:DOA131091 DXU131091:DXW131091 EHQ131091:EHS131091 ERM131091:ERO131091 FBI131091:FBK131091 FLE131091:FLG131091 FVA131091:FVC131091 GEW131091:GEY131091 GOS131091:GOU131091 GYO131091:GYQ131091 HIK131091:HIM131091 HSG131091:HSI131091 ICC131091:ICE131091 ILY131091:IMA131091 IVU131091:IVW131091 JFQ131091:JFS131091 JPM131091:JPO131091 JZI131091:JZK131091 KJE131091:KJG131091 KTA131091:KTC131091 LCW131091:LCY131091 LMS131091:LMU131091 LWO131091:LWQ131091 MGK131091:MGM131091 MQG131091:MQI131091 NAC131091:NAE131091 NJY131091:NKA131091 NTU131091:NTW131091 ODQ131091:ODS131091 ONM131091:ONO131091 OXI131091:OXK131091 PHE131091:PHG131091 PRA131091:PRC131091 QAW131091:QAY131091 QKS131091:QKU131091 QUO131091:QUQ131091 REK131091:REM131091 ROG131091:ROI131091 RYC131091:RYE131091 SHY131091:SIA131091 SRU131091:SRW131091 TBQ131091:TBS131091 TLM131091:TLO131091 TVI131091:TVK131091 UFE131091:UFG131091 UPA131091:UPC131091 UYW131091:UYY131091 VIS131091:VIU131091 VSO131091:VSQ131091 WCK131091:WCM131091 WMG131091:WMI131091 WWC131091:WWE131091 U196627:W196627 JQ196627:JS196627 TM196627:TO196627 ADI196627:ADK196627 ANE196627:ANG196627 AXA196627:AXC196627 BGW196627:BGY196627 BQS196627:BQU196627 CAO196627:CAQ196627 CKK196627:CKM196627 CUG196627:CUI196627 DEC196627:DEE196627 DNY196627:DOA196627 DXU196627:DXW196627 EHQ196627:EHS196627 ERM196627:ERO196627 FBI196627:FBK196627 FLE196627:FLG196627 FVA196627:FVC196627 GEW196627:GEY196627 GOS196627:GOU196627 GYO196627:GYQ196627 HIK196627:HIM196627 HSG196627:HSI196627 ICC196627:ICE196627 ILY196627:IMA196627 IVU196627:IVW196627 JFQ196627:JFS196627 JPM196627:JPO196627 JZI196627:JZK196627 KJE196627:KJG196627 KTA196627:KTC196627 LCW196627:LCY196627 LMS196627:LMU196627 LWO196627:LWQ196627 MGK196627:MGM196627 MQG196627:MQI196627 NAC196627:NAE196627 NJY196627:NKA196627 NTU196627:NTW196627 ODQ196627:ODS196627 ONM196627:ONO196627 OXI196627:OXK196627 PHE196627:PHG196627 PRA196627:PRC196627 QAW196627:QAY196627 QKS196627:QKU196627 QUO196627:QUQ196627 REK196627:REM196627 ROG196627:ROI196627 RYC196627:RYE196627 SHY196627:SIA196627 SRU196627:SRW196627 TBQ196627:TBS196627 TLM196627:TLO196627 TVI196627:TVK196627 UFE196627:UFG196627 UPA196627:UPC196627 UYW196627:UYY196627 VIS196627:VIU196627 VSO196627:VSQ196627 WCK196627:WCM196627 WMG196627:WMI196627 WWC196627:WWE196627 U262163:W262163 JQ262163:JS262163 TM262163:TO262163 ADI262163:ADK262163 ANE262163:ANG262163 AXA262163:AXC262163 BGW262163:BGY262163 BQS262163:BQU262163 CAO262163:CAQ262163 CKK262163:CKM262163 CUG262163:CUI262163 DEC262163:DEE262163 DNY262163:DOA262163 DXU262163:DXW262163 EHQ262163:EHS262163 ERM262163:ERO262163 FBI262163:FBK262163 FLE262163:FLG262163 FVA262163:FVC262163 GEW262163:GEY262163 GOS262163:GOU262163 GYO262163:GYQ262163 HIK262163:HIM262163 HSG262163:HSI262163 ICC262163:ICE262163 ILY262163:IMA262163 IVU262163:IVW262163 JFQ262163:JFS262163 JPM262163:JPO262163 JZI262163:JZK262163 KJE262163:KJG262163 KTA262163:KTC262163 LCW262163:LCY262163 LMS262163:LMU262163 LWO262163:LWQ262163 MGK262163:MGM262163 MQG262163:MQI262163 NAC262163:NAE262163 NJY262163:NKA262163 NTU262163:NTW262163 ODQ262163:ODS262163 ONM262163:ONO262163 OXI262163:OXK262163 PHE262163:PHG262163 PRA262163:PRC262163 QAW262163:QAY262163 QKS262163:QKU262163 QUO262163:QUQ262163 REK262163:REM262163 ROG262163:ROI262163 RYC262163:RYE262163 SHY262163:SIA262163 SRU262163:SRW262163 TBQ262163:TBS262163 TLM262163:TLO262163 TVI262163:TVK262163 UFE262163:UFG262163 UPA262163:UPC262163 UYW262163:UYY262163 VIS262163:VIU262163 VSO262163:VSQ262163 WCK262163:WCM262163 WMG262163:WMI262163 WWC262163:WWE262163 U327699:W327699 JQ327699:JS327699 TM327699:TO327699 ADI327699:ADK327699 ANE327699:ANG327699 AXA327699:AXC327699 BGW327699:BGY327699 BQS327699:BQU327699 CAO327699:CAQ327699 CKK327699:CKM327699 CUG327699:CUI327699 DEC327699:DEE327699 DNY327699:DOA327699 DXU327699:DXW327699 EHQ327699:EHS327699 ERM327699:ERO327699 FBI327699:FBK327699 FLE327699:FLG327699 FVA327699:FVC327699 GEW327699:GEY327699 GOS327699:GOU327699 GYO327699:GYQ327699 HIK327699:HIM327699 HSG327699:HSI327699 ICC327699:ICE327699 ILY327699:IMA327699 IVU327699:IVW327699 JFQ327699:JFS327699 JPM327699:JPO327699 JZI327699:JZK327699 KJE327699:KJG327699 KTA327699:KTC327699 LCW327699:LCY327699 LMS327699:LMU327699 LWO327699:LWQ327699 MGK327699:MGM327699 MQG327699:MQI327699 NAC327699:NAE327699 NJY327699:NKA327699 NTU327699:NTW327699 ODQ327699:ODS327699 ONM327699:ONO327699 OXI327699:OXK327699 PHE327699:PHG327699 PRA327699:PRC327699 QAW327699:QAY327699 QKS327699:QKU327699 QUO327699:QUQ327699 REK327699:REM327699 ROG327699:ROI327699 RYC327699:RYE327699 SHY327699:SIA327699 SRU327699:SRW327699 TBQ327699:TBS327699 TLM327699:TLO327699 TVI327699:TVK327699 UFE327699:UFG327699 UPA327699:UPC327699 UYW327699:UYY327699 VIS327699:VIU327699 VSO327699:VSQ327699 WCK327699:WCM327699 WMG327699:WMI327699 WWC327699:WWE327699 U393235:W393235 JQ393235:JS393235 TM393235:TO393235 ADI393235:ADK393235 ANE393235:ANG393235 AXA393235:AXC393235 BGW393235:BGY393235 BQS393235:BQU393235 CAO393235:CAQ393235 CKK393235:CKM393235 CUG393235:CUI393235 DEC393235:DEE393235 DNY393235:DOA393235 DXU393235:DXW393235 EHQ393235:EHS393235 ERM393235:ERO393235 FBI393235:FBK393235 FLE393235:FLG393235 FVA393235:FVC393235 GEW393235:GEY393235 GOS393235:GOU393235 GYO393235:GYQ393235 HIK393235:HIM393235 HSG393235:HSI393235 ICC393235:ICE393235 ILY393235:IMA393235 IVU393235:IVW393235 JFQ393235:JFS393235 JPM393235:JPO393235 JZI393235:JZK393235 KJE393235:KJG393235 KTA393235:KTC393235 LCW393235:LCY393235 LMS393235:LMU393235 LWO393235:LWQ393235 MGK393235:MGM393235 MQG393235:MQI393235 NAC393235:NAE393235 NJY393235:NKA393235 NTU393235:NTW393235 ODQ393235:ODS393235 ONM393235:ONO393235 OXI393235:OXK393235 PHE393235:PHG393235 PRA393235:PRC393235 QAW393235:QAY393235 QKS393235:QKU393235 QUO393235:QUQ393235 REK393235:REM393235 ROG393235:ROI393235 RYC393235:RYE393235 SHY393235:SIA393235 SRU393235:SRW393235 TBQ393235:TBS393235 TLM393235:TLO393235 TVI393235:TVK393235 UFE393235:UFG393235 UPA393235:UPC393235 UYW393235:UYY393235 VIS393235:VIU393235 VSO393235:VSQ393235 WCK393235:WCM393235 WMG393235:WMI393235 WWC393235:WWE393235 U458771:W458771 JQ458771:JS458771 TM458771:TO458771 ADI458771:ADK458771 ANE458771:ANG458771 AXA458771:AXC458771 BGW458771:BGY458771 BQS458771:BQU458771 CAO458771:CAQ458771 CKK458771:CKM458771 CUG458771:CUI458771 DEC458771:DEE458771 DNY458771:DOA458771 DXU458771:DXW458771 EHQ458771:EHS458771 ERM458771:ERO458771 FBI458771:FBK458771 FLE458771:FLG458771 FVA458771:FVC458771 GEW458771:GEY458771 GOS458771:GOU458771 GYO458771:GYQ458771 HIK458771:HIM458771 HSG458771:HSI458771 ICC458771:ICE458771 ILY458771:IMA458771 IVU458771:IVW458771 JFQ458771:JFS458771 JPM458771:JPO458771 JZI458771:JZK458771 KJE458771:KJG458771 KTA458771:KTC458771 LCW458771:LCY458771 LMS458771:LMU458771 LWO458771:LWQ458771 MGK458771:MGM458771 MQG458771:MQI458771 NAC458771:NAE458771 NJY458771:NKA458771 NTU458771:NTW458771 ODQ458771:ODS458771 ONM458771:ONO458771 OXI458771:OXK458771 PHE458771:PHG458771 PRA458771:PRC458771 QAW458771:QAY458771 QKS458771:QKU458771 QUO458771:QUQ458771 REK458771:REM458771 ROG458771:ROI458771 RYC458771:RYE458771 SHY458771:SIA458771 SRU458771:SRW458771 TBQ458771:TBS458771 TLM458771:TLO458771 TVI458771:TVK458771 UFE458771:UFG458771 UPA458771:UPC458771 UYW458771:UYY458771 VIS458771:VIU458771 VSO458771:VSQ458771 WCK458771:WCM458771 WMG458771:WMI458771 WWC458771:WWE458771 U524307:W524307 JQ524307:JS524307 TM524307:TO524307 ADI524307:ADK524307 ANE524307:ANG524307 AXA524307:AXC524307 BGW524307:BGY524307 BQS524307:BQU524307 CAO524307:CAQ524307 CKK524307:CKM524307 CUG524307:CUI524307 DEC524307:DEE524307 DNY524307:DOA524307 DXU524307:DXW524307 EHQ524307:EHS524307 ERM524307:ERO524307 FBI524307:FBK524307 FLE524307:FLG524307 FVA524307:FVC524307 GEW524307:GEY524307 GOS524307:GOU524307 GYO524307:GYQ524307 HIK524307:HIM524307 HSG524307:HSI524307 ICC524307:ICE524307 ILY524307:IMA524307 IVU524307:IVW524307 JFQ524307:JFS524307 JPM524307:JPO524307 JZI524307:JZK524307 KJE524307:KJG524307 KTA524307:KTC524307 LCW524307:LCY524307 LMS524307:LMU524307 LWO524307:LWQ524307 MGK524307:MGM524307 MQG524307:MQI524307 NAC524307:NAE524307 NJY524307:NKA524307 NTU524307:NTW524307 ODQ524307:ODS524307 ONM524307:ONO524307 OXI524307:OXK524307 PHE524307:PHG524307 PRA524307:PRC524307 QAW524307:QAY524307 QKS524307:QKU524307 QUO524307:QUQ524307 REK524307:REM524307 ROG524307:ROI524307 RYC524307:RYE524307 SHY524307:SIA524307 SRU524307:SRW524307 TBQ524307:TBS524307 TLM524307:TLO524307 TVI524307:TVK524307 UFE524307:UFG524307 UPA524307:UPC524307 UYW524307:UYY524307 VIS524307:VIU524307 VSO524307:VSQ524307 WCK524307:WCM524307 WMG524307:WMI524307 WWC524307:WWE524307 U589843:W589843 JQ589843:JS589843 TM589843:TO589843 ADI589843:ADK589843 ANE589843:ANG589843 AXA589843:AXC589843 BGW589843:BGY589843 BQS589843:BQU589843 CAO589843:CAQ589843 CKK589843:CKM589843 CUG589843:CUI589843 DEC589843:DEE589843 DNY589843:DOA589843 DXU589843:DXW589843 EHQ589843:EHS589843 ERM589843:ERO589843 FBI589843:FBK589843 FLE589843:FLG589843 FVA589843:FVC589843 GEW589843:GEY589843 GOS589843:GOU589843 GYO589843:GYQ589843 HIK589843:HIM589843 HSG589843:HSI589843 ICC589843:ICE589843 ILY589843:IMA589843 IVU589843:IVW589843 JFQ589843:JFS589843 JPM589843:JPO589843 JZI589843:JZK589843 KJE589843:KJG589843 KTA589843:KTC589843 LCW589843:LCY589843 LMS589843:LMU589843 LWO589843:LWQ589843 MGK589843:MGM589843 MQG589843:MQI589843 NAC589843:NAE589843 NJY589843:NKA589843 NTU589843:NTW589843 ODQ589843:ODS589843 ONM589843:ONO589843 OXI589843:OXK589843 PHE589843:PHG589843 PRA589843:PRC589843 QAW589843:QAY589843 QKS589843:QKU589843 QUO589843:QUQ589843 REK589843:REM589843 ROG589843:ROI589843 RYC589843:RYE589843 SHY589843:SIA589843 SRU589843:SRW589843 TBQ589843:TBS589843 TLM589843:TLO589843 TVI589843:TVK589843 UFE589843:UFG589843 UPA589843:UPC589843 UYW589843:UYY589843 VIS589843:VIU589843 VSO589843:VSQ589843 WCK589843:WCM589843 WMG589843:WMI589843 WWC589843:WWE589843 U655379:W655379 JQ655379:JS655379 TM655379:TO655379 ADI655379:ADK655379 ANE655379:ANG655379 AXA655379:AXC655379 BGW655379:BGY655379 BQS655379:BQU655379 CAO655379:CAQ655379 CKK655379:CKM655379 CUG655379:CUI655379 DEC655379:DEE655379 DNY655379:DOA655379 DXU655379:DXW655379 EHQ655379:EHS655379 ERM655379:ERO655379 FBI655379:FBK655379 FLE655379:FLG655379 FVA655379:FVC655379 GEW655379:GEY655379 GOS655379:GOU655379 GYO655379:GYQ655379 HIK655379:HIM655379 HSG655379:HSI655379 ICC655379:ICE655379 ILY655379:IMA655379 IVU655379:IVW655379 JFQ655379:JFS655379 JPM655379:JPO655379 JZI655379:JZK655379 KJE655379:KJG655379 KTA655379:KTC655379 LCW655379:LCY655379 LMS655379:LMU655379 LWO655379:LWQ655379 MGK655379:MGM655379 MQG655379:MQI655379 NAC655379:NAE655379 NJY655379:NKA655379 NTU655379:NTW655379 ODQ655379:ODS655379 ONM655379:ONO655379 OXI655379:OXK655379 PHE655379:PHG655379 PRA655379:PRC655379 QAW655379:QAY655379 QKS655379:QKU655379 QUO655379:QUQ655379 REK655379:REM655379 ROG655379:ROI655379 RYC655379:RYE655379 SHY655379:SIA655379 SRU655379:SRW655379 TBQ655379:TBS655379 TLM655379:TLO655379 TVI655379:TVK655379 UFE655379:UFG655379 UPA655379:UPC655379 UYW655379:UYY655379 VIS655379:VIU655379 VSO655379:VSQ655379 WCK655379:WCM655379 WMG655379:WMI655379 WWC655379:WWE655379 U720915:W720915 JQ720915:JS720915 TM720915:TO720915 ADI720915:ADK720915 ANE720915:ANG720915 AXA720915:AXC720915 BGW720915:BGY720915 BQS720915:BQU720915 CAO720915:CAQ720915 CKK720915:CKM720915 CUG720915:CUI720915 DEC720915:DEE720915 DNY720915:DOA720915 DXU720915:DXW720915 EHQ720915:EHS720915 ERM720915:ERO720915 FBI720915:FBK720915 FLE720915:FLG720915 FVA720915:FVC720915 GEW720915:GEY720915 GOS720915:GOU720915 GYO720915:GYQ720915 HIK720915:HIM720915 HSG720915:HSI720915 ICC720915:ICE720915 ILY720915:IMA720915 IVU720915:IVW720915 JFQ720915:JFS720915 JPM720915:JPO720915 JZI720915:JZK720915 KJE720915:KJG720915 KTA720915:KTC720915 LCW720915:LCY720915 LMS720915:LMU720915 LWO720915:LWQ720915 MGK720915:MGM720915 MQG720915:MQI720915 NAC720915:NAE720915 NJY720915:NKA720915 NTU720915:NTW720915 ODQ720915:ODS720915 ONM720915:ONO720915 OXI720915:OXK720915 PHE720915:PHG720915 PRA720915:PRC720915 QAW720915:QAY720915 QKS720915:QKU720915 QUO720915:QUQ720915 REK720915:REM720915 ROG720915:ROI720915 RYC720915:RYE720915 SHY720915:SIA720915 SRU720915:SRW720915 TBQ720915:TBS720915 TLM720915:TLO720915 TVI720915:TVK720915 UFE720915:UFG720915 UPA720915:UPC720915 UYW720915:UYY720915 VIS720915:VIU720915 VSO720915:VSQ720915 WCK720915:WCM720915 WMG720915:WMI720915 WWC720915:WWE720915 U786451:W786451 JQ786451:JS786451 TM786451:TO786451 ADI786451:ADK786451 ANE786451:ANG786451 AXA786451:AXC786451 BGW786451:BGY786451 BQS786451:BQU786451 CAO786451:CAQ786451 CKK786451:CKM786451 CUG786451:CUI786451 DEC786451:DEE786451 DNY786451:DOA786451 DXU786451:DXW786451 EHQ786451:EHS786451 ERM786451:ERO786451 FBI786451:FBK786451 FLE786451:FLG786451 FVA786451:FVC786451 GEW786451:GEY786451 GOS786451:GOU786451 GYO786451:GYQ786451 HIK786451:HIM786451 HSG786451:HSI786451 ICC786451:ICE786451 ILY786451:IMA786451 IVU786451:IVW786451 JFQ786451:JFS786451 JPM786451:JPO786451 JZI786451:JZK786451 KJE786451:KJG786451 KTA786451:KTC786451 LCW786451:LCY786451 LMS786451:LMU786451 LWO786451:LWQ786451 MGK786451:MGM786451 MQG786451:MQI786451 NAC786451:NAE786451 NJY786451:NKA786451 NTU786451:NTW786451 ODQ786451:ODS786451 ONM786451:ONO786451 OXI786451:OXK786451 PHE786451:PHG786451 PRA786451:PRC786451 QAW786451:QAY786451 QKS786451:QKU786451 QUO786451:QUQ786451 REK786451:REM786451 ROG786451:ROI786451 RYC786451:RYE786451 SHY786451:SIA786451 SRU786451:SRW786451 TBQ786451:TBS786451 TLM786451:TLO786451 TVI786451:TVK786451 UFE786451:UFG786451 UPA786451:UPC786451 UYW786451:UYY786451 VIS786451:VIU786451 VSO786451:VSQ786451 WCK786451:WCM786451 WMG786451:WMI786451 WWC786451:WWE786451 U851987:W851987 JQ851987:JS851987 TM851987:TO851987 ADI851987:ADK851987 ANE851987:ANG851987 AXA851987:AXC851987 BGW851987:BGY851987 BQS851987:BQU851987 CAO851987:CAQ851987 CKK851987:CKM851987 CUG851987:CUI851987 DEC851987:DEE851987 DNY851987:DOA851987 DXU851987:DXW851987 EHQ851987:EHS851987 ERM851987:ERO851987 FBI851987:FBK851987 FLE851987:FLG851987 FVA851987:FVC851987 GEW851987:GEY851987 GOS851987:GOU851987 GYO851987:GYQ851987 HIK851987:HIM851987 HSG851987:HSI851987 ICC851987:ICE851987 ILY851987:IMA851987 IVU851987:IVW851987 JFQ851987:JFS851987 JPM851987:JPO851987 JZI851987:JZK851987 KJE851987:KJG851987 KTA851987:KTC851987 LCW851987:LCY851987 LMS851987:LMU851987 LWO851987:LWQ851987 MGK851987:MGM851987 MQG851987:MQI851987 NAC851987:NAE851987 NJY851987:NKA851987 NTU851987:NTW851987 ODQ851987:ODS851987 ONM851987:ONO851987 OXI851987:OXK851987 PHE851987:PHG851987 PRA851987:PRC851987 QAW851987:QAY851987 QKS851987:QKU851987 QUO851987:QUQ851987 REK851987:REM851987 ROG851987:ROI851987 RYC851987:RYE851987 SHY851987:SIA851987 SRU851987:SRW851987 TBQ851987:TBS851987 TLM851987:TLO851987 TVI851987:TVK851987 UFE851987:UFG851987 UPA851987:UPC851987 UYW851987:UYY851987 VIS851987:VIU851987 VSO851987:VSQ851987 WCK851987:WCM851987 WMG851987:WMI851987 WWC851987:WWE851987 U917523:W917523 JQ917523:JS917523 TM917523:TO917523 ADI917523:ADK917523 ANE917523:ANG917523 AXA917523:AXC917523 BGW917523:BGY917523 BQS917523:BQU917523 CAO917523:CAQ917523 CKK917523:CKM917523 CUG917523:CUI917523 DEC917523:DEE917523 DNY917523:DOA917523 DXU917523:DXW917523 EHQ917523:EHS917523 ERM917523:ERO917523 FBI917523:FBK917523 FLE917523:FLG917523 FVA917523:FVC917523 GEW917523:GEY917523 GOS917523:GOU917523 GYO917523:GYQ917523 HIK917523:HIM917523 HSG917523:HSI917523 ICC917523:ICE917523 ILY917523:IMA917523 IVU917523:IVW917523 JFQ917523:JFS917523 JPM917523:JPO917523 JZI917523:JZK917523 KJE917523:KJG917523 KTA917523:KTC917523 LCW917523:LCY917523 LMS917523:LMU917523 LWO917523:LWQ917523 MGK917523:MGM917523 MQG917523:MQI917523 NAC917523:NAE917523 NJY917523:NKA917523 NTU917523:NTW917523 ODQ917523:ODS917523 ONM917523:ONO917523 OXI917523:OXK917523 PHE917523:PHG917523 PRA917523:PRC917523 QAW917523:QAY917523 QKS917523:QKU917523 QUO917523:QUQ917523 REK917523:REM917523 ROG917523:ROI917523 RYC917523:RYE917523 SHY917523:SIA917523 SRU917523:SRW917523 TBQ917523:TBS917523 TLM917523:TLO917523 TVI917523:TVK917523 UFE917523:UFG917523 UPA917523:UPC917523 UYW917523:UYY917523 VIS917523:VIU917523 VSO917523:VSQ917523 WCK917523:WCM917523 WMG917523:WMI917523 WWC917523:WWE917523 U983059:W983059 JQ983059:JS983059 TM983059:TO983059 ADI983059:ADK983059 ANE983059:ANG983059 AXA983059:AXC983059 BGW983059:BGY983059 BQS983059:BQU983059 CAO983059:CAQ983059 CKK983059:CKM983059 CUG983059:CUI983059 DEC983059:DEE983059 DNY983059:DOA983059 DXU983059:DXW983059 EHQ983059:EHS983059 ERM983059:ERO983059 FBI983059:FBK983059 FLE983059:FLG983059 FVA983059:FVC983059 GEW983059:GEY983059 GOS983059:GOU983059 GYO983059:GYQ983059 HIK983059:HIM983059 HSG983059:HSI983059 ICC983059:ICE983059 ILY983059:IMA983059 IVU983059:IVW983059 JFQ983059:JFS983059 JPM983059:JPO983059 JZI983059:JZK983059 KJE983059:KJG983059 KTA983059:KTC983059 LCW983059:LCY983059 LMS983059:LMU983059 LWO983059:LWQ983059 MGK983059:MGM983059 MQG983059:MQI983059 NAC983059:NAE983059 NJY983059:NKA983059 NTU983059:NTW983059 ODQ983059:ODS983059 ONM983059:ONO983059 OXI983059:OXK983059 PHE983059:PHG983059 PRA983059:PRC983059 QAW983059:QAY983059 QKS983059:QKU983059 QUO983059:QUQ983059 REK983059:REM983059 ROG983059:ROI983059 RYC983059:RYE983059 SHY983059:SIA983059 SRU983059:SRW983059 TBQ983059:TBS983059 TLM983059:TLO983059 TVI983059:TVK983059 UFE983059:UFG983059 UPA983059:UPC983059 UYW983059:UYY983059 VIS983059:VIU983059 VSO983059:VSQ983059 WCK983059:WCM983059 WMG983059:WMI983059 WWC983059:WWE983059 A31:X33 IW31:JT33 SS31:TP33 ACO31:ADL33 AMK31:ANH33 AWG31:AXD33 BGC31:BGZ33 BPY31:BQV33 BZU31:CAR33 CJQ31:CKN33 CTM31:CUJ33 DDI31:DEF33 DNE31:DOB33 DXA31:DXX33 EGW31:EHT33 EQS31:ERP33 FAO31:FBL33 FKK31:FLH33 FUG31:FVD33 GEC31:GEZ33 GNY31:GOV33 GXU31:GYR33 HHQ31:HIN33 HRM31:HSJ33 IBI31:ICF33 ILE31:IMB33 IVA31:IVX33 JEW31:JFT33 JOS31:JPP33 JYO31:JZL33 KIK31:KJH33 KSG31:KTD33 LCC31:LCZ33 LLY31:LMV33 LVU31:LWR33 MFQ31:MGN33 MPM31:MQJ33 MZI31:NAF33 NJE31:NKB33 NTA31:NTX33 OCW31:ODT33 OMS31:ONP33 OWO31:OXL33 PGK31:PHH33 PQG31:PRD33 QAC31:QAZ33 QJY31:QKV33 QTU31:QUR33 RDQ31:REN33 RNM31:ROJ33 RXI31:RYF33 SHE31:SIB33 SRA31:SRX33 TAW31:TBT33 TKS31:TLP33 TUO31:TVL33 UEK31:UFH33 UOG31:UPD33 UYC31:UYZ33 VHY31:VIV33 VRU31:VSR33 WBQ31:WCN33 WLM31:WMJ33 WVI31:WWF33 A65567:X65569 IW65567:JT65569 SS65567:TP65569 ACO65567:ADL65569 AMK65567:ANH65569 AWG65567:AXD65569 BGC65567:BGZ65569 BPY65567:BQV65569 BZU65567:CAR65569 CJQ65567:CKN65569 CTM65567:CUJ65569 DDI65567:DEF65569 DNE65567:DOB65569 DXA65567:DXX65569 EGW65567:EHT65569 EQS65567:ERP65569 FAO65567:FBL65569 FKK65567:FLH65569 FUG65567:FVD65569 GEC65567:GEZ65569 GNY65567:GOV65569 GXU65567:GYR65569 HHQ65567:HIN65569 HRM65567:HSJ65569 IBI65567:ICF65569 ILE65567:IMB65569 IVA65567:IVX65569 JEW65567:JFT65569 JOS65567:JPP65569 JYO65567:JZL65569 KIK65567:KJH65569 KSG65567:KTD65569 LCC65567:LCZ65569 LLY65567:LMV65569 LVU65567:LWR65569 MFQ65567:MGN65569 MPM65567:MQJ65569 MZI65567:NAF65569 NJE65567:NKB65569 NTA65567:NTX65569 OCW65567:ODT65569 OMS65567:ONP65569 OWO65567:OXL65569 PGK65567:PHH65569 PQG65567:PRD65569 QAC65567:QAZ65569 QJY65567:QKV65569 QTU65567:QUR65569 RDQ65567:REN65569 RNM65567:ROJ65569 RXI65567:RYF65569 SHE65567:SIB65569 SRA65567:SRX65569 TAW65567:TBT65569 TKS65567:TLP65569 TUO65567:TVL65569 UEK65567:UFH65569 UOG65567:UPD65569 UYC65567:UYZ65569 VHY65567:VIV65569 VRU65567:VSR65569 WBQ65567:WCN65569 WLM65567:WMJ65569 WVI65567:WWF65569 A131103:X131105 IW131103:JT131105 SS131103:TP131105 ACO131103:ADL131105 AMK131103:ANH131105 AWG131103:AXD131105 BGC131103:BGZ131105 BPY131103:BQV131105 BZU131103:CAR131105 CJQ131103:CKN131105 CTM131103:CUJ131105 DDI131103:DEF131105 DNE131103:DOB131105 DXA131103:DXX131105 EGW131103:EHT131105 EQS131103:ERP131105 FAO131103:FBL131105 FKK131103:FLH131105 FUG131103:FVD131105 GEC131103:GEZ131105 GNY131103:GOV131105 GXU131103:GYR131105 HHQ131103:HIN131105 HRM131103:HSJ131105 IBI131103:ICF131105 ILE131103:IMB131105 IVA131103:IVX131105 JEW131103:JFT131105 JOS131103:JPP131105 JYO131103:JZL131105 KIK131103:KJH131105 KSG131103:KTD131105 LCC131103:LCZ131105 LLY131103:LMV131105 LVU131103:LWR131105 MFQ131103:MGN131105 MPM131103:MQJ131105 MZI131103:NAF131105 NJE131103:NKB131105 NTA131103:NTX131105 OCW131103:ODT131105 OMS131103:ONP131105 OWO131103:OXL131105 PGK131103:PHH131105 PQG131103:PRD131105 QAC131103:QAZ131105 QJY131103:QKV131105 QTU131103:QUR131105 RDQ131103:REN131105 RNM131103:ROJ131105 RXI131103:RYF131105 SHE131103:SIB131105 SRA131103:SRX131105 TAW131103:TBT131105 TKS131103:TLP131105 TUO131103:TVL131105 UEK131103:UFH131105 UOG131103:UPD131105 UYC131103:UYZ131105 VHY131103:VIV131105 VRU131103:VSR131105 WBQ131103:WCN131105 WLM131103:WMJ131105 WVI131103:WWF131105 A196639:X196641 IW196639:JT196641 SS196639:TP196641 ACO196639:ADL196641 AMK196639:ANH196641 AWG196639:AXD196641 BGC196639:BGZ196641 BPY196639:BQV196641 BZU196639:CAR196641 CJQ196639:CKN196641 CTM196639:CUJ196641 DDI196639:DEF196641 DNE196639:DOB196641 DXA196639:DXX196641 EGW196639:EHT196641 EQS196639:ERP196641 FAO196639:FBL196641 FKK196639:FLH196641 FUG196639:FVD196641 GEC196639:GEZ196641 GNY196639:GOV196641 GXU196639:GYR196641 HHQ196639:HIN196641 HRM196639:HSJ196641 IBI196639:ICF196641 ILE196639:IMB196641 IVA196639:IVX196641 JEW196639:JFT196641 JOS196639:JPP196641 JYO196639:JZL196641 KIK196639:KJH196641 KSG196639:KTD196641 LCC196639:LCZ196641 LLY196639:LMV196641 LVU196639:LWR196641 MFQ196639:MGN196641 MPM196639:MQJ196641 MZI196639:NAF196641 NJE196639:NKB196641 NTA196639:NTX196641 OCW196639:ODT196641 OMS196639:ONP196641 OWO196639:OXL196641 PGK196639:PHH196641 PQG196639:PRD196641 QAC196639:QAZ196641 QJY196639:QKV196641 QTU196639:QUR196641 RDQ196639:REN196641 RNM196639:ROJ196641 RXI196639:RYF196641 SHE196639:SIB196641 SRA196639:SRX196641 TAW196639:TBT196641 TKS196639:TLP196641 TUO196639:TVL196641 UEK196639:UFH196641 UOG196639:UPD196641 UYC196639:UYZ196641 VHY196639:VIV196641 VRU196639:VSR196641 WBQ196639:WCN196641 WLM196639:WMJ196641 WVI196639:WWF196641 A262175:X262177 IW262175:JT262177 SS262175:TP262177 ACO262175:ADL262177 AMK262175:ANH262177 AWG262175:AXD262177 BGC262175:BGZ262177 BPY262175:BQV262177 BZU262175:CAR262177 CJQ262175:CKN262177 CTM262175:CUJ262177 DDI262175:DEF262177 DNE262175:DOB262177 DXA262175:DXX262177 EGW262175:EHT262177 EQS262175:ERP262177 FAO262175:FBL262177 FKK262175:FLH262177 FUG262175:FVD262177 GEC262175:GEZ262177 GNY262175:GOV262177 GXU262175:GYR262177 HHQ262175:HIN262177 HRM262175:HSJ262177 IBI262175:ICF262177 ILE262175:IMB262177 IVA262175:IVX262177 JEW262175:JFT262177 JOS262175:JPP262177 JYO262175:JZL262177 KIK262175:KJH262177 KSG262175:KTD262177 LCC262175:LCZ262177 LLY262175:LMV262177 LVU262175:LWR262177 MFQ262175:MGN262177 MPM262175:MQJ262177 MZI262175:NAF262177 NJE262175:NKB262177 NTA262175:NTX262177 OCW262175:ODT262177 OMS262175:ONP262177 OWO262175:OXL262177 PGK262175:PHH262177 PQG262175:PRD262177 QAC262175:QAZ262177 QJY262175:QKV262177 QTU262175:QUR262177 RDQ262175:REN262177 RNM262175:ROJ262177 RXI262175:RYF262177 SHE262175:SIB262177 SRA262175:SRX262177 TAW262175:TBT262177 TKS262175:TLP262177 TUO262175:TVL262177 UEK262175:UFH262177 UOG262175:UPD262177 UYC262175:UYZ262177 VHY262175:VIV262177 VRU262175:VSR262177 WBQ262175:WCN262177 WLM262175:WMJ262177 WVI262175:WWF262177 A327711:X327713 IW327711:JT327713 SS327711:TP327713 ACO327711:ADL327713 AMK327711:ANH327713 AWG327711:AXD327713 BGC327711:BGZ327713 BPY327711:BQV327713 BZU327711:CAR327713 CJQ327711:CKN327713 CTM327711:CUJ327713 DDI327711:DEF327713 DNE327711:DOB327713 DXA327711:DXX327713 EGW327711:EHT327713 EQS327711:ERP327713 FAO327711:FBL327713 FKK327711:FLH327713 FUG327711:FVD327713 GEC327711:GEZ327713 GNY327711:GOV327713 GXU327711:GYR327713 HHQ327711:HIN327713 HRM327711:HSJ327713 IBI327711:ICF327713 ILE327711:IMB327713 IVA327711:IVX327713 JEW327711:JFT327713 JOS327711:JPP327713 JYO327711:JZL327713 KIK327711:KJH327713 KSG327711:KTD327713 LCC327711:LCZ327713 LLY327711:LMV327713 LVU327711:LWR327713 MFQ327711:MGN327713 MPM327711:MQJ327713 MZI327711:NAF327713 NJE327711:NKB327713 NTA327711:NTX327713 OCW327711:ODT327713 OMS327711:ONP327713 OWO327711:OXL327713 PGK327711:PHH327713 PQG327711:PRD327713 QAC327711:QAZ327713 QJY327711:QKV327713 QTU327711:QUR327713 RDQ327711:REN327713 RNM327711:ROJ327713 RXI327711:RYF327713 SHE327711:SIB327713 SRA327711:SRX327713 TAW327711:TBT327713 TKS327711:TLP327713 TUO327711:TVL327713 UEK327711:UFH327713 UOG327711:UPD327713 UYC327711:UYZ327713 VHY327711:VIV327713 VRU327711:VSR327713 WBQ327711:WCN327713 WLM327711:WMJ327713 WVI327711:WWF327713 A393247:X393249 IW393247:JT393249 SS393247:TP393249 ACO393247:ADL393249 AMK393247:ANH393249 AWG393247:AXD393249 BGC393247:BGZ393249 BPY393247:BQV393249 BZU393247:CAR393249 CJQ393247:CKN393249 CTM393247:CUJ393249 DDI393247:DEF393249 DNE393247:DOB393249 DXA393247:DXX393249 EGW393247:EHT393249 EQS393247:ERP393249 FAO393247:FBL393249 FKK393247:FLH393249 FUG393247:FVD393249 GEC393247:GEZ393249 GNY393247:GOV393249 GXU393247:GYR393249 HHQ393247:HIN393249 HRM393247:HSJ393249 IBI393247:ICF393249 ILE393247:IMB393249 IVA393247:IVX393249 JEW393247:JFT393249 JOS393247:JPP393249 JYO393247:JZL393249 KIK393247:KJH393249 KSG393247:KTD393249 LCC393247:LCZ393249 LLY393247:LMV393249 LVU393247:LWR393249 MFQ393247:MGN393249 MPM393247:MQJ393249 MZI393247:NAF393249 NJE393247:NKB393249 NTA393247:NTX393249 OCW393247:ODT393249 OMS393247:ONP393249 OWO393247:OXL393249 PGK393247:PHH393249 PQG393247:PRD393249 QAC393247:QAZ393249 QJY393247:QKV393249 QTU393247:QUR393249 RDQ393247:REN393249 RNM393247:ROJ393249 RXI393247:RYF393249 SHE393247:SIB393249 SRA393247:SRX393249 TAW393247:TBT393249 TKS393247:TLP393249 TUO393247:TVL393249 UEK393247:UFH393249 UOG393247:UPD393249 UYC393247:UYZ393249 VHY393247:VIV393249 VRU393247:VSR393249 WBQ393247:WCN393249 WLM393247:WMJ393249 WVI393247:WWF393249 A458783:X458785 IW458783:JT458785 SS458783:TP458785 ACO458783:ADL458785 AMK458783:ANH458785 AWG458783:AXD458785 BGC458783:BGZ458785 BPY458783:BQV458785 BZU458783:CAR458785 CJQ458783:CKN458785 CTM458783:CUJ458785 DDI458783:DEF458785 DNE458783:DOB458785 DXA458783:DXX458785 EGW458783:EHT458785 EQS458783:ERP458785 FAO458783:FBL458785 FKK458783:FLH458785 FUG458783:FVD458785 GEC458783:GEZ458785 GNY458783:GOV458785 GXU458783:GYR458785 HHQ458783:HIN458785 HRM458783:HSJ458785 IBI458783:ICF458785 ILE458783:IMB458785 IVA458783:IVX458785 JEW458783:JFT458785 JOS458783:JPP458785 JYO458783:JZL458785 KIK458783:KJH458785 KSG458783:KTD458785 LCC458783:LCZ458785 LLY458783:LMV458785 LVU458783:LWR458785 MFQ458783:MGN458785 MPM458783:MQJ458785 MZI458783:NAF458785 NJE458783:NKB458785 NTA458783:NTX458785 OCW458783:ODT458785 OMS458783:ONP458785 OWO458783:OXL458785 PGK458783:PHH458785 PQG458783:PRD458785 QAC458783:QAZ458785 QJY458783:QKV458785 QTU458783:QUR458785 RDQ458783:REN458785 RNM458783:ROJ458785 RXI458783:RYF458785 SHE458783:SIB458785 SRA458783:SRX458785 TAW458783:TBT458785 TKS458783:TLP458785 TUO458783:TVL458785 UEK458783:UFH458785 UOG458783:UPD458785 UYC458783:UYZ458785 VHY458783:VIV458785 VRU458783:VSR458785 WBQ458783:WCN458785 WLM458783:WMJ458785 WVI458783:WWF458785 A524319:X524321 IW524319:JT524321 SS524319:TP524321 ACO524319:ADL524321 AMK524319:ANH524321 AWG524319:AXD524321 BGC524319:BGZ524321 BPY524319:BQV524321 BZU524319:CAR524321 CJQ524319:CKN524321 CTM524319:CUJ524321 DDI524319:DEF524321 DNE524319:DOB524321 DXA524319:DXX524321 EGW524319:EHT524321 EQS524319:ERP524321 FAO524319:FBL524321 FKK524319:FLH524321 FUG524319:FVD524321 GEC524319:GEZ524321 GNY524319:GOV524321 GXU524319:GYR524321 HHQ524319:HIN524321 HRM524319:HSJ524321 IBI524319:ICF524321 ILE524319:IMB524321 IVA524319:IVX524321 JEW524319:JFT524321 JOS524319:JPP524321 JYO524319:JZL524321 KIK524319:KJH524321 KSG524319:KTD524321 LCC524319:LCZ524321 LLY524319:LMV524321 LVU524319:LWR524321 MFQ524319:MGN524321 MPM524319:MQJ524321 MZI524319:NAF524321 NJE524319:NKB524321 NTA524319:NTX524321 OCW524319:ODT524321 OMS524319:ONP524321 OWO524319:OXL524321 PGK524319:PHH524321 PQG524319:PRD524321 QAC524319:QAZ524321 QJY524319:QKV524321 QTU524319:QUR524321 RDQ524319:REN524321 RNM524319:ROJ524321 RXI524319:RYF524321 SHE524319:SIB524321 SRA524319:SRX524321 TAW524319:TBT524321 TKS524319:TLP524321 TUO524319:TVL524321 UEK524319:UFH524321 UOG524319:UPD524321 UYC524319:UYZ524321 VHY524319:VIV524321 VRU524319:VSR524321 WBQ524319:WCN524321 WLM524319:WMJ524321 WVI524319:WWF524321 A589855:X589857 IW589855:JT589857 SS589855:TP589857 ACO589855:ADL589857 AMK589855:ANH589857 AWG589855:AXD589857 BGC589855:BGZ589857 BPY589855:BQV589857 BZU589855:CAR589857 CJQ589855:CKN589857 CTM589855:CUJ589857 DDI589855:DEF589857 DNE589855:DOB589857 DXA589855:DXX589857 EGW589855:EHT589857 EQS589855:ERP589857 FAO589855:FBL589857 FKK589855:FLH589857 FUG589855:FVD589857 GEC589855:GEZ589857 GNY589855:GOV589857 GXU589855:GYR589857 HHQ589855:HIN589857 HRM589855:HSJ589857 IBI589855:ICF589857 ILE589855:IMB589857 IVA589855:IVX589857 JEW589855:JFT589857 JOS589855:JPP589857 JYO589855:JZL589857 KIK589855:KJH589857 KSG589855:KTD589857 LCC589855:LCZ589857 LLY589855:LMV589857 LVU589855:LWR589857 MFQ589855:MGN589857 MPM589855:MQJ589857 MZI589855:NAF589857 NJE589855:NKB589857 NTA589855:NTX589857 OCW589855:ODT589857 OMS589855:ONP589857 OWO589855:OXL589857 PGK589855:PHH589857 PQG589855:PRD589857 QAC589855:QAZ589857 QJY589855:QKV589857 QTU589855:QUR589857 RDQ589855:REN589857 RNM589855:ROJ589857 RXI589855:RYF589857 SHE589855:SIB589857 SRA589855:SRX589857 TAW589855:TBT589857 TKS589855:TLP589857 TUO589855:TVL589857 UEK589855:UFH589857 UOG589855:UPD589857 UYC589855:UYZ589857 VHY589855:VIV589857 VRU589855:VSR589857 WBQ589855:WCN589857 WLM589855:WMJ589857 WVI589855:WWF589857 A655391:X655393 IW655391:JT655393 SS655391:TP655393 ACO655391:ADL655393 AMK655391:ANH655393 AWG655391:AXD655393 BGC655391:BGZ655393 BPY655391:BQV655393 BZU655391:CAR655393 CJQ655391:CKN655393 CTM655391:CUJ655393 DDI655391:DEF655393 DNE655391:DOB655393 DXA655391:DXX655393 EGW655391:EHT655393 EQS655391:ERP655393 FAO655391:FBL655393 FKK655391:FLH655393 FUG655391:FVD655393 GEC655391:GEZ655393 GNY655391:GOV655393 GXU655391:GYR655393 HHQ655391:HIN655393 HRM655391:HSJ655393 IBI655391:ICF655393 ILE655391:IMB655393 IVA655391:IVX655393 JEW655391:JFT655393 JOS655391:JPP655393 JYO655391:JZL655393 KIK655391:KJH655393 KSG655391:KTD655393 LCC655391:LCZ655393 LLY655391:LMV655393 LVU655391:LWR655393 MFQ655391:MGN655393 MPM655391:MQJ655393 MZI655391:NAF655393 NJE655391:NKB655393 NTA655391:NTX655393 OCW655391:ODT655393 OMS655391:ONP655393 OWO655391:OXL655393 PGK655391:PHH655393 PQG655391:PRD655393 QAC655391:QAZ655393 QJY655391:QKV655393 QTU655391:QUR655393 RDQ655391:REN655393 RNM655391:ROJ655393 RXI655391:RYF655393 SHE655391:SIB655393 SRA655391:SRX655393 TAW655391:TBT655393 TKS655391:TLP655393 TUO655391:TVL655393 UEK655391:UFH655393 UOG655391:UPD655393 UYC655391:UYZ655393 VHY655391:VIV655393 VRU655391:VSR655393 WBQ655391:WCN655393 WLM655391:WMJ655393 WVI655391:WWF655393 A720927:X720929 IW720927:JT720929 SS720927:TP720929 ACO720927:ADL720929 AMK720927:ANH720929 AWG720927:AXD720929 BGC720927:BGZ720929 BPY720927:BQV720929 BZU720927:CAR720929 CJQ720927:CKN720929 CTM720927:CUJ720929 DDI720927:DEF720929 DNE720927:DOB720929 DXA720927:DXX720929 EGW720927:EHT720929 EQS720927:ERP720929 FAO720927:FBL720929 FKK720927:FLH720929 FUG720927:FVD720929 GEC720927:GEZ720929 GNY720927:GOV720929 GXU720927:GYR720929 HHQ720927:HIN720929 HRM720927:HSJ720929 IBI720927:ICF720929 ILE720927:IMB720929 IVA720927:IVX720929 JEW720927:JFT720929 JOS720927:JPP720929 JYO720927:JZL720929 KIK720927:KJH720929 KSG720927:KTD720929 LCC720927:LCZ720929 LLY720927:LMV720929 LVU720927:LWR720929 MFQ720927:MGN720929 MPM720927:MQJ720929 MZI720927:NAF720929 NJE720927:NKB720929 NTA720927:NTX720929 OCW720927:ODT720929 OMS720927:ONP720929 OWO720927:OXL720929 PGK720927:PHH720929 PQG720927:PRD720929 QAC720927:QAZ720929 QJY720927:QKV720929 QTU720927:QUR720929 RDQ720927:REN720929 RNM720927:ROJ720929 RXI720927:RYF720929 SHE720927:SIB720929 SRA720927:SRX720929 TAW720927:TBT720929 TKS720927:TLP720929 TUO720927:TVL720929 UEK720927:UFH720929 UOG720927:UPD720929 UYC720927:UYZ720929 VHY720927:VIV720929 VRU720927:VSR720929 WBQ720927:WCN720929 WLM720927:WMJ720929 WVI720927:WWF720929 A786463:X786465 IW786463:JT786465 SS786463:TP786465 ACO786463:ADL786465 AMK786463:ANH786465 AWG786463:AXD786465 BGC786463:BGZ786465 BPY786463:BQV786465 BZU786463:CAR786465 CJQ786463:CKN786465 CTM786463:CUJ786465 DDI786463:DEF786465 DNE786463:DOB786465 DXA786463:DXX786465 EGW786463:EHT786465 EQS786463:ERP786465 FAO786463:FBL786465 FKK786463:FLH786465 FUG786463:FVD786465 GEC786463:GEZ786465 GNY786463:GOV786465 GXU786463:GYR786465 HHQ786463:HIN786465 HRM786463:HSJ786465 IBI786463:ICF786465 ILE786463:IMB786465 IVA786463:IVX786465 JEW786463:JFT786465 JOS786463:JPP786465 JYO786463:JZL786465 KIK786463:KJH786465 KSG786463:KTD786465 LCC786463:LCZ786465 LLY786463:LMV786465 LVU786463:LWR786465 MFQ786463:MGN786465 MPM786463:MQJ786465 MZI786463:NAF786465 NJE786463:NKB786465 NTA786463:NTX786465 OCW786463:ODT786465 OMS786463:ONP786465 OWO786463:OXL786465 PGK786463:PHH786465 PQG786463:PRD786465 QAC786463:QAZ786465 QJY786463:QKV786465 QTU786463:QUR786465 RDQ786463:REN786465 RNM786463:ROJ786465 RXI786463:RYF786465 SHE786463:SIB786465 SRA786463:SRX786465 TAW786463:TBT786465 TKS786463:TLP786465 TUO786463:TVL786465 UEK786463:UFH786465 UOG786463:UPD786465 UYC786463:UYZ786465 VHY786463:VIV786465 VRU786463:VSR786465 WBQ786463:WCN786465 WLM786463:WMJ786465 WVI786463:WWF786465 A851999:X852001 IW851999:JT852001 SS851999:TP852001 ACO851999:ADL852001 AMK851999:ANH852001 AWG851999:AXD852001 BGC851999:BGZ852001 BPY851999:BQV852001 BZU851999:CAR852001 CJQ851999:CKN852001 CTM851999:CUJ852001 DDI851999:DEF852001 DNE851999:DOB852001 DXA851999:DXX852001 EGW851999:EHT852001 EQS851999:ERP852001 FAO851999:FBL852001 FKK851999:FLH852001 FUG851999:FVD852001 GEC851999:GEZ852001 GNY851999:GOV852001 GXU851999:GYR852001 HHQ851999:HIN852001 HRM851999:HSJ852001 IBI851999:ICF852001 ILE851999:IMB852001 IVA851999:IVX852001 JEW851999:JFT852001 JOS851999:JPP852001 JYO851999:JZL852001 KIK851999:KJH852001 KSG851999:KTD852001 LCC851999:LCZ852001 LLY851999:LMV852001 LVU851999:LWR852001 MFQ851999:MGN852001 MPM851999:MQJ852001 MZI851999:NAF852001 NJE851999:NKB852001 NTA851999:NTX852001 OCW851999:ODT852001 OMS851999:ONP852001 OWO851999:OXL852001 PGK851999:PHH852001 PQG851999:PRD852001 QAC851999:QAZ852001 QJY851999:QKV852001 QTU851999:QUR852001 RDQ851999:REN852001 RNM851999:ROJ852001 RXI851999:RYF852001 SHE851999:SIB852001 SRA851999:SRX852001 TAW851999:TBT852001 TKS851999:TLP852001 TUO851999:TVL852001 UEK851999:UFH852001 UOG851999:UPD852001 UYC851999:UYZ852001 VHY851999:VIV852001 VRU851999:VSR852001 WBQ851999:WCN852001 WLM851999:WMJ852001 WVI851999:WWF852001 A917535:X917537 IW917535:JT917537 SS917535:TP917537 ACO917535:ADL917537 AMK917535:ANH917537 AWG917535:AXD917537 BGC917535:BGZ917537 BPY917535:BQV917537 BZU917535:CAR917537 CJQ917535:CKN917537 CTM917535:CUJ917537 DDI917535:DEF917537 DNE917535:DOB917537 DXA917535:DXX917537 EGW917535:EHT917537 EQS917535:ERP917537 FAO917535:FBL917537 FKK917535:FLH917537 FUG917535:FVD917537 GEC917535:GEZ917537 GNY917535:GOV917537 GXU917535:GYR917537 HHQ917535:HIN917537 HRM917535:HSJ917537 IBI917535:ICF917537 ILE917535:IMB917537 IVA917535:IVX917537 JEW917535:JFT917537 JOS917535:JPP917537 JYO917535:JZL917537 KIK917535:KJH917537 KSG917535:KTD917537 LCC917535:LCZ917537 LLY917535:LMV917537 LVU917535:LWR917537 MFQ917535:MGN917537 MPM917535:MQJ917537 MZI917535:NAF917537 NJE917535:NKB917537 NTA917535:NTX917537 OCW917535:ODT917537 OMS917535:ONP917537 OWO917535:OXL917537 PGK917535:PHH917537 PQG917535:PRD917537 QAC917535:QAZ917537 QJY917535:QKV917537 QTU917535:QUR917537 RDQ917535:REN917537 RNM917535:ROJ917537 RXI917535:RYF917537 SHE917535:SIB917537 SRA917535:SRX917537 TAW917535:TBT917537 TKS917535:TLP917537 TUO917535:TVL917537 UEK917535:UFH917537 UOG917535:UPD917537 UYC917535:UYZ917537 VHY917535:VIV917537 VRU917535:VSR917537 WBQ917535:WCN917537 WLM917535:WMJ917537 WVI917535:WWF917537 A983071:X983073 IW983071:JT983073 SS983071:TP983073 ACO983071:ADL983073 AMK983071:ANH983073 AWG983071:AXD983073 BGC983071:BGZ983073 BPY983071:BQV983073 BZU983071:CAR983073 CJQ983071:CKN983073 CTM983071:CUJ983073 DDI983071:DEF983073 DNE983071:DOB983073 DXA983071:DXX983073 EGW983071:EHT983073 EQS983071:ERP983073 FAO983071:FBL983073 FKK983071:FLH983073 FUG983071:FVD983073 GEC983071:GEZ983073 GNY983071:GOV983073 GXU983071:GYR983073 HHQ983071:HIN983073 HRM983071:HSJ983073 IBI983071:ICF983073 ILE983071:IMB983073 IVA983071:IVX983073 JEW983071:JFT983073 JOS983071:JPP983073 JYO983071:JZL983073 KIK983071:KJH983073 KSG983071:KTD983073 LCC983071:LCZ983073 LLY983071:LMV983073 LVU983071:LWR983073 MFQ983071:MGN983073 MPM983071:MQJ983073 MZI983071:NAF983073 NJE983071:NKB983073 NTA983071:NTX983073 OCW983071:ODT983073 OMS983071:ONP983073 OWO983071:OXL983073 PGK983071:PHH983073 PQG983071:PRD983073 QAC983071:QAZ983073 QJY983071:QKV983073 QTU983071:QUR983073 RDQ983071:REN983073 RNM983071:ROJ983073 RXI983071:RYF983073 SHE983071:SIB983073 SRA983071:SRX983073 TAW983071:TBT983073 TKS983071:TLP983073 TUO983071:TVL983073 UEK983071:UFH983073 UOG983071:UPD983073 UYC983071:UYZ983073 VHY983071:VIV983073 VRU983071:VSR983073 WBQ983071:WCN983073 WLM983071:WMJ983073 U13:W13 C19:E19" xr:uid="{00000000-0002-0000-2B00-000001000000}"/>
  </dataValidations>
  <hyperlinks>
    <hyperlink ref="AA3" location="工事関係書類一覧表!A1" display="一覧表へ戻る" xr:uid="{00000000-0004-0000-2B00-000000000000}"/>
    <hyperlink ref="AA3:AE3" location="工事関係書類一覧表!F46" display="一覧表へ戻る" xr:uid="{00000000-0004-0000-2B00-000001000000}"/>
    <hyperlink ref="AA3:AG3" location="建設ﾘｻｲｸﾙ用入力表!C14" display="建設ﾘｻｲｸﾙ用入力表へ戻る" xr:uid="{00000000-0004-0000-2B00-000002000000}"/>
  </hyperlinks>
  <printOptions horizontalCentered="1"/>
  <pageMargins left="0.70866141732283472" right="0.59055118110236227"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0385" r:id="rId4" name="Check Box 1">
              <controlPr defaultSize="0" autoFill="0" autoLine="0" autoPict="0">
                <anchor moveWithCells="1">
                  <from>
                    <xdr:col>7</xdr:col>
                    <xdr:colOff>28575</xdr:colOff>
                    <xdr:row>8</xdr:row>
                    <xdr:rowOff>9525</xdr:rowOff>
                  </from>
                  <to>
                    <xdr:col>8</xdr:col>
                    <xdr:colOff>9525</xdr:colOff>
                    <xdr:row>9</xdr:row>
                    <xdr:rowOff>9525</xdr:rowOff>
                  </to>
                </anchor>
              </controlPr>
            </control>
          </mc:Choice>
        </mc:AlternateContent>
        <mc:AlternateContent xmlns:mc="http://schemas.openxmlformats.org/markup-compatibility/2006">
          <mc:Choice Requires="x14">
            <control shapeId="400386" r:id="rId5" name="Check Box 2">
              <controlPr defaultSize="0" autoFill="0" autoLine="0" autoPict="0">
                <anchor moveWithCells="1">
                  <from>
                    <xdr:col>10</xdr:col>
                    <xdr:colOff>28575</xdr:colOff>
                    <xdr:row>8</xdr:row>
                    <xdr:rowOff>9525</xdr:rowOff>
                  </from>
                  <to>
                    <xdr:col>11</xdr:col>
                    <xdr:colOff>9525</xdr:colOff>
                    <xdr:row>9</xdr:row>
                    <xdr:rowOff>19050</xdr:rowOff>
                  </to>
                </anchor>
              </controlPr>
            </control>
          </mc:Choice>
        </mc:AlternateContent>
        <mc:AlternateContent xmlns:mc="http://schemas.openxmlformats.org/markup-compatibility/2006">
          <mc:Choice Requires="x14">
            <control shapeId="400387" r:id="rId6" name="Check Box 3">
              <controlPr defaultSize="0" autoFill="0" autoLine="0" autoPict="0">
                <anchor moveWithCells="1">
                  <from>
                    <xdr:col>15</xdr:col>
                    <xdr:colOff>28575</xdr:colOff>
                    <xdr:row>7</xdr:row>
                    <xdr:rowOff>9525</xdr:rowOff>
                  </from>
                  <to>
                    <xdr:col>16</xdr:col>
                    <xdr:colOff>9525</xdr:colOff>
                    <xdr:row>8</xdr:row>
                    <xdr:rowOff>9525</xdr:rowOff>
                  </to>
                </anchor>
              </controlPr>
            </control>
          </mc:Choice>
        </mc:AlternateContent>
        <mc:AlternateContent xmlns:mc="http://schemas.openxmlformats.org/markup-compatibility/2006">
          <mc:Choice Requires="x14">
            <control shapeId="400388" r:id="rId7" name="Check Box 4">
              <controlPr defaultSize="0" autoFill="0" autoLine="0" autoPict="0">
                <anchor moveWithCells="1">
                  <from>
                    <xdr:col>15</xdr:col>
                    <xdr:colOff>28575</xdr:colOff>
                    <xdr:row>8</xdr:row>
                    <xdr:rowOff>9525</xdr:rowOff>
                  </from>
                  <to>
                    <xdr:col>16</xdr:col>
                    <xdr:colOff>9525</xdr:colOff>
                    <xdr:row>9</xdr:row>
                    <xdr:rowOff>28575</xdr:rowOff>
                  </to>
                </anchor>
              </controlPr>
            </control>
          </mc:Choice>
        </mc:AlternateContent>
        <mc:AlternateContent xmlns:mc="http://schemas.openxmlformats.org/markup-compatibility/2006">
          <mc:Choice Requires="x14">
            <control shapeId="400389" r:id="rId8" name="Check Box 5">
              <controlPr defaultSize="0" autoFill="0" autoLine="0" autoPict="0">
                <anchor moveWithCells="1">
                  <from>
                    <xdr:col>7</xdr:col>
                    <xdr:colOff>38100</xdr:colOff>
                    <xdr:row>10</xdr:row>
                    <xdr:rowOff>200025</xdr:rowOff>
                  </from>
                  <to>
                    <xdr:col>8</xdr:col>
                    <xdr:colOff>19050</xdr:colOff>
                    <xdr:row>12</xdr:row>
                    <xdr:rowOff>28575</xdr:rowOff>
                  </to>
                </anchor>
              </controlPr>
            </control>
          </mc:Choice>
        </mc:AlternateContent>
        <mc:AlternateContent xmlns:mc="http://schemas.openxmlformats.org/markup-compatibility/2006">
          <mc:Choice Requires="x14">
            <control shapeId="400409" r:id="rId9" name="Check Box 25">
              <controlPr defaultSize="0" autoFill="0" autoLine="0" autoPict="0">
                <anchor moveWithCells="1">
                  <from>
                    <xdr:col>10</xdr:col>
                    <xdr:colOff>38100</xdr:colOff>
                    <xdr:row>10</xdr:row>
                    <xdr:rowOff>219075</xdr:rowOff>
                  </from>
                  <to>
                    <xdr:col>11</xdr:col>
                    <xdr:colOff>19050</xdr:colOff>
                    <xdr:row>12</xdr:row>
                    <xdr:rowOff>9525</xdr:rowOff>
                  </to>
                </anchor>
              </controlPr>
            </control>
          </mc:Choice>
        </mc:AlternateContent>
        <mc:AlternateContent xmlns:mc="http://schemas.openxmlformats.org/markup-compatibility/2006">
          <mc:Choice Requires="x14">
            <control shapeId="400425" r:id="rId10" name="Check Box 41">
              <controlPr defaultSize="0" autoFill="0" autoLine="0" autoPict="0">
                <anchor moveWithCells="1">
                  <from>
                    <xdr:col>15</xdr:col>
                    <xdr:colOff>28575</xdr:colOff>
                    <xdr:row>10</xdr:row>
                    <xdr:rowOff>9525</xdr:rowOff>
                  </from>
                  <to>
                    <xdr:col>16</xdr:col>
                    <xdr:colOff>9525</xdr:colOff>
                    <xdr:row>11</xdr:row>
                    <xdr:rowOff>9525</xdr:rowOff>
                  </to>
                </anchor>
              </controlPr>
            </control>
          </mc:Choice>
        </mc:AlternateContent>
        <mc:AlternateContent xmlns:mc="http://schemas.openxmlformats.org/markup-compatibility/2006">
          <mc:Choice Requires="x14">
            <control shapeId="400426" r:id="rId11" name="Check Box 42">
              <controlPr defaultSize="0" autoFill="0" autoLine="0" autoPict="0">
                <anchor moveWithCells="1">
                  <from>
                    <xdr:col>15</xdr:col>
                    <xdr:colOff>28575</xdr:colOff>
                    <xdr:row>11</xdr:row>
                    <xdr:rowOff>9525</xdr:rowOff>
                  </from>
                  <to>
                    <xdr:col>16</xdr:col>
                    <xdr:colOff>9525</xdr:colOff>
                    <xdr:row>12</xdr:row>
                    <xdr:rowOff>28575</xdr:rowOff>
                  </to>
                </anchor>
              </controlPr>
            </control>
          </mc:Choice>
        </mc:AlternateContent>
        <mc:AlternateContent xmlns:mc="http://schemas.openxmlformats.org/markup-compatibility/2006">
          <mc:Choice Requires="x14">
            <control shapeId="400427" r:id="rId12" name="Check Box 43">
              <controlPr defaultSize="0" autoFill="0" autoLine="0" autoPict="0">
                <anchor moveWithCells="1">
                  <from>
                    <xdr:col>15</xdr:col>
                    <xdr:colOff>28575</xdr:colOff>
                    <xdr:row>13</xdr:row>
                    <xdr:rowOff>38100</xdr:rowOff>
                  </from>
                  <to>
                    <xdr:col>16</xdr:col>
                    <xdr:colOff>0</xdr:colOff>
                    <xdr:row>13</xdr:row>
                    <xdr:rowOff>295275</xdr:rowOff>
                  </to>
                </anchor>
              </controlPr>
            </control>
          </mc:Choice>
        </mc:AlternateContent>
        <mc:AlternateContent xmlns:mc="http://schemas.openxmlformats.org/markup-compatibility/2006">
          <mc:Choice Requires="x14">
            <control shapeId="400428" r:id="rId13" name="Check Box 44">
              <controlPr defaultSize="0" autoFill="0" autoLine="0" autoPict="0">
                <anchor moveWithCells="1">
                  <from>
                    <xdr:col>15</xdr:col>
                    <xdr:colOff>28575</xdr:colOff>
                    <xdr:row>14</xdr:row>
                    <xdr:rowOff>38100</xdr:rowOff>
                  </from>
                  <to>
                    <xdr:col>16</xdr:col>
                    <xdr:colOff>0</xdr:colOff>
                    <xdr:row>14</xdr:row>
                    <xdr:rowOff>295275</xdr:rowOff>
                  </to>
                </anchor>
              </controlPr>
            </control>
          </mc:Choice>
        </mc:AlternateContent>
        <mc:AlternateContent xmlns:mc="http://schemas.openxmlformats.org/markup-compatibility/2006">
          <mc:Choice Requires="x14">
            <control shapeId="400429" r:id="rId14" name="Check Box 45">
              <controlPr defaultSize="0" autoFill="0" autoLine="0" autoPict="0">
                <anchor moveWithCells="1">
                  <from>
                    <xdr:col>15</xdr:col>
                    <xdr:colOff>28575</xdr:colOff>
                    <xdr:row>15</xdr:row>
                    <xdr:rowOff>38100</xdr:rowOff>
                  </from>
                  <to>
                    <xdr:col>16</xdr:col>
                    <xdr:colOff>0</xdr:colOff>
                    <xdr:row>15</xdr:row>
                    <xdr:rowOff>295275</xdr:rowOff>
                  </to>
                </anchor>
              </controlPr>
            </control>
          </mc:Choice>
        </mc:AlternateContent>
        <mc:AlternateContent xmlns:mc="http://schemas.openxmlformats.org/markup-compatibility/2006">
          <mc:Choice Requires="x14">
            <control shapeId="400430" r:id="rId15" name="Check Box 46">
              <controlPr defaultSize="0" autoFill="0" autoLine="0" autoPict="0">
                <anchor moveWithCells="1">
                  <from>
                    <xdr:col>15</xdr:col>
                    <xdr:colOff>28575</xdr:colOff>
                    <xdr:row>16</xdr:row>
                    <xdr:rowOff>38100</xdr:rowOff>
                  </from>
                  <to>
                    <xdr:col>16</xdr:col>
                    <xdr:colOff>0</xdr:colOff>
                    <xdr:row>16</xdr:row>
                    <xdr:rowOff>295275</xdr:rowOff>
                  </to>
                </anchor>
              </controlPr>
            </control>
          </mc:Choice>
        </mc:AlternateContent>
        <mc:AlternateContent xmlns:mc="http://schemas.openxmlformats.org/markup-compatibility/2006">
          <mc:Choice Requires="x14">
            <control shapeId="400431" r:id="rId16" name="Check Box 47">
              <controlPr defaultSize="0" autoFill="0" autoLine="0" autoPict="0">
                <anchor moveWithCells="1">
                  <from>
                    <xdr:col>15</xdr:col>
                    <xdr:colOff>28575</xdr:colOff>
                    <xdr:row>17</xdr:row>
                    <xdr:rowOff>38100</xdr:rowOff>
                  </from>
                  <to>
                    <xdr:col>16</xdr:col>
                    <xdr:colOff>0</xdr:colOff>
                    <xdr:row>17</xdr:row>
                    <xdr:rowOff>295275</xdr:rowOff>
                  </to>
                </anchor>
              </controlPr>
            </control>
          </mc:Choice>
        </mc:AlternateContent>
        <mc:AlternateContent xmlns:mc="http://schemas.openxmlformats.org/markup-compatibility/2006">
          <mc:Choice Requires="x14">
            <control shapeId="400432" r:id="rId17" name="Check Box 48">
              <controlPr defaultSize="0" autoFill="0" autoLine="0" autoPict="0">
                <anchor moveWithCells="1">
                  <from>
                    <xdr:col>15</xdr:col>
                    <xdr:colOff>28575</xdr:colOff>
                    <xdr:row>18</xdr:row>
                    <xdr:rowOff>38100</xdr:rowOff>
                  </from>
                  <to>
                    <xdr:col>16</xdr:col>
                    <xdr:colOff>0</xdr:colOff>
                    <xdr:row>18</xdr:row>
                    <xdr:rowOff>295275</xdr:rowOff>
                  </to>
                </anchor>
              </controlPr>
            </control>
          </mc:Choice>
        </mc:AlternateContent>
        <mc:AlternateContent xmlns:mc="http://schemas.openxmlformats.org/markup-compatibility/2006">
          <mc:Choice Requires="x14">
            <control shapeId="400433" r:id="rId18" name="Check Box 49">
              <controlPr defaultSize="0" autoFill="0" autoLine="0" autoPict="0">
                <anchor moveWithCells="1">
                  <from>
                    <xdr:col>7</xdr:col>
                    <xdr:colOff>28575</xdr:colOff>
                    <xdr:row>14</xdr:row>
                    <xdr:rowOff>19050</xdr:rowOff>
                  </from>
                  <to>
                    <xdr:col>8</xdr:col>
                    <xdr:colOff>38100</xdr:colOff>
                    <xdr:row>15</xdr:row>
                    <xdr:rowOff>0</xdr:rowOff>
                  </to>
                </anchor>
              </controlPr>
            </control>
          </mc:Choice>
        </mc:AlternateContent>
        <mc:AlternateContent xmlns:mc="http://schemas.openxmlformats.org/markup-compatibility/2006">
          <mc:Choice Requires="x14">
            <control shapeId="400434" r:id="rId19" name="Check Box 50">
              <controlPr defaultSize="0" autoFill="0" autoLine="0" autoPict="0">
                <anchor moveWithCells="1">
                  <from>
                    <xdr:col>10</xdr:col>
                    <xdr:colOff>28575</xdr:colOff>
                    <xdr:row>14</xdr:row>
                    <xdr:rowOff>19050</xdr:rowOff>
                  </from>
                  <to>
                    <xdr:col>11</xdr:col>
                    <xdr:colOff>38100</xdr:colOff>
                    <xdr:row>15</xdr:row>
                    <xdr:rowOff>0</xdr:rowOff>
                  </to>
                </anchor>
              </controlPr>
            </control>
          </mc:Choice>
        </mc:AlternateContent>
        <mc:AlternateContent xmlns:mc="http://schemas.openxmlformats.org/markup-compatibility/2006">
          <mc:Choice Requires="x14">
            <control shapeId="400435" r:id="rId20" name="Check Box 51">
              <controlPr defaultSize="0" autoFill="0" autoLine="0" autoPict="0">
                <anchor moveWithCells="1">
                  <from>
                    <xdr:col>7</xdr:col>
                    <xdr:colOff>28575</xdr:colOff>
                    <xdr:row>16</xdr:row>
                    <xdr:rowOff>19050</xdr:rowOff>
                  </from>
                  <to>
                    <xdr:col>8</xdr:col>
                    <xdr:colOff>38100</xdr:colOff>
                    <xdr:row>17</xdr:row>
                    <xdr:rowOff>0</xdr:rowOff>
                  </to>
                </anchor>
              </controlPr>
            </control>
          </mc:Choice>
        </mc:AlternateContent>
        <mc:AlternateContent xmlns:mc="http://schemas.openxmlformats.org/markup-compatibility/2006">
          <mc:Choice Requires="x14">
            <control shapeId="400436" r:id="rId21" name="Check Box 52">
              <controlPr defaultSize="0" autoFill="0" autoLine="0" autoPict="0">
                <anchor moveWithCells="1">
                  <from>
                    <xdr:col>10</xdr:col>
                    <xdr:colOff>28575</xdr:colOff>
                    <xdr:row>16</xdr:row>
                    <xdr:rowOff>19050</xdr:rowOff>
                  </from>
                  <to>
                    <xdr:col>11</xdr:col>
                    <xdr:colOff>38100</xdr:colOff>
                    <xdr:row>17</xdr:row>
                    <xdr:rowOff>0</xdr:rowOff>
                  </to>
                </anchor>
              </controlPr>
            </control>
          </mc:Choice>
        </mc:AlternateContent>
        <mc:AlternateContent xmlns:mc="http://schemas.openxmlformats.org/markup-compatibility/2006">
          <mc:Choice Requires="x14">
            <control shapeId="400437" r:id="rId22" name="Check Box 53">
              <controlPr defaultSize="0" autoFill="0" autoLine="0" autoPict="0">
                <anchor moveWithCells="1">
                  <from>
                    <xdr:col>7</xdr:col>
                    <xdr:colOff>28575</xdr:colOff>
                    <xdr:row>18</xdr:row>
                    <xdr:rowOff>19050</xdr:rowOff>
                  </from>
                  <to>
                    <xdr:col>8</xdr:col>
                    <xdr:colOff>38100</xdr:colOff>
                    <xdr:row>19</xdr:row>
                    <xdr:rowOff>0</xdr:rowOff>
                  </to>
                </anchor>
              </controlPr>
            </control>
          </mc:Choice>
        </mc:AlternateContent>
        <mc:AlternateContent xmlns:mc="http://schemas.openxmlformats.org/markup-compatibility/2006">
          <mc:Choice Requires="x14">
            <control shapeId="400438" r:id="rId23" name="Check Box 54">
              <controlPr defaultSize="0" autoFill="0" autoLine="0" autoPict="0">
                <anchor moveWithCells="1">
                  <from>
                    <xdr:col>10</xdr:col>
                    <xdr:colOff>28575</xdr:colOff>
                    <xdr:row>18</xdr:row>
                    <xdr:rowOff>19050</xdr:rowOff>
                  </from>
                  <to>
                    <xdr:col>11</xdr:col>
                    <xdr:colOff>38100</xdr:colOff>
                    <xdr:row>19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142AB5B2-836F-465A-B53C-85AE44A03583}">
            <xm:f>別表1!$AN$29=TRUE</xm:f>
            <x14:dxf>
              <fill>
                <patternFill>
                  <bgColor rgb="FFFFFF00"/>
                </patternFill>
              </fill>
            </x14:dxf>
          </x14:cfRule>
          <xm:sqref>U10:W10</xm:sqref>
        </x14:conditionalFormatting>
        <x14:conditionalFormatting xmlns:xm="http://schemas.microsoft.com/office/excel/2006/main">
          <x14:cfRule type="expression" priority="5" id="{BC41DB12-63E2-4A85-9261-CDB50093A4CF}">
            <xm:f>別表1!$AN$32=TRUE</xm:f>
            <x14:dxf>
              <fill>
                <patternFill>
                  <bgColor rgb="FFFFFF00"/>
                </patternFill>
              </fill>
            </x14:dxf>
          </x14:cfRule>
          <xm:sqref>U13:W13</xm:sqref>
        </x14:conditionalFormatting>
        <x14:conditionalFormatting xmlns:xm="http://schemas.microsoft.com/office/excel/2006/main">
          <x14:cfRule type="expression" priority="3" id="{A2CF9FEE-ABFB-4E96-B4F0-C679B7398CF6}">
            <xm:f>別表1!$AK$38=TRUE</xm:f>
            <x14:dxf>
              <fill>
                <patternFill>
                  <bgColor rgb="FFFFFF00"/>
                </patternFill>
              </fill>
            </x14:dxf>
          </x14:cfRule>
          <xm:sqref>C19:E19</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tabColor rgb="FF92D050"/>
    <pageSetUpPr fitToPage="1"/>
  </sheetPr>
  <dimension ref="A1:I36"/>
  <sheetViews>
    <sheetView showGridLines="0" view="pageBreakPreview" zoomScaleNormal="100" zoomScaleSheetLayoutView="100" workbookViewId="0">
      <selection activeCell="I3" sqref="I3"/>
    </sheetView>
  </sheetViews>
  <sheetFormatPr defaultColWidth="9" defaultRowHeight="13.5"/>
  <cols>
    <col min="1" max="1" width="23.375" style="364" customWidth="1"/>
    <col min="2" max="2" width="17.75" style="364" customWidth="1"/>
    <col min="3" max="3" width="7" style="364" customWidth="1"/>
    <col min="4" max="4" width="9.625" style="364" customWidth="1"/>
    <col min="5" max="5" width="8" style="364" customWidth="1"/>
    <col min="6" max="6" width="20.875" style="364" customWidth="1"/>
    <col min="7" max="7" width="3.625" style="364" customWidth="1"/>
    <col min="8" max="8" width="6.375" style="364" customWidth="1"/>
    <col min="9" max="9" width="12.875" style="364" customWidth="1"/>
    <col min="10" max="16384" width="9" style="364"/>
  </cols>
  <sheetData>
    <row r="1" spans="1:9">
      <c r="A1" s="569" t="s">
        <v>1705</v>
      </c>
    </row>
    <row r="2" spans="1:9">
      <c r="A2" s="569"/>
    </row>
    <row r="3" spans="1:9">
      <c r="B3" s="564"/>
      <c r="C3" s="564"/>
      <c r="D3" s="564"/>
      <c r="E3" s="566"/>
      <c r="F3" s="3104" t="str">
        <f>IF(入力表!D52="","令和　　年　　月　　日",入力表!D52)</f>
        <v>令和　　年　　月　　日</v>
      </c>
      <c r="G3" s="3104"/>
      <c r="I3" s="295" t="s">
        <v>385</v>
      </c>
    </row>
    <row r="4" spans="1:9">
      <c r="A4" s="564"/>
      <c r="B4" s="564"/>
      <c r="C4" s="564"/>
      <c r="D4" s="564"/>
      <c r="E4" s="564"/>
      <c r="F4" s="564"/>
      <c r="G4" s="564"/>
      <c r="I4" s="919" t="s">
        <v>606</v>
      </c>
    </row>
    <row r="5" spans="1:9">
      <c r="A5" s="524"/>
      <c r="C5" s="564"/>
      <c r="D5" s="564"/>
      <c r="E5" s="564"/>
      <c r="F5" s="564"/>
      <c r="G5" s="564"/>
    </row>
    <row r="6" spans="1:9">
      <c r="A6" s="3043" t="s">
        <v>1669</v>
      </c>
      <c r="B6" s="3043"/>
      <c r="C6" s="949"/>
      <c r="D6" s="949"/>
      <c r="E6" s="564"/>
      <c r="F6" s="564"/>
      <c r="G6" s="564"/>
    </row>
    <row r="7" spans="1:9">
      <c r="A7" s="949"/>
      <c r="B7" s="949"/>
      <c r="C7" s="949"/>
      <c r="D7" s="949"/>
      <c r="E7" s="564"/>
      <c r="F7" s="564"/>
      <c r="G7" s="564"/>
    </row>
    <row r="8" spans="1:9" ht="17.25" customHeight="1">
      <c r="A8" s="564"/>
      <c r="B8" s="564"/>
      <c r="C8" s="564"/>
      <c r="D8" s="537" t="s">
        <v>1670</v>
      </c>
      <c r="E8" s="3110" t="str">
        <f>IF(入力表!B11="","",入力表!B11)</f>
        <v/>
      </c>
      <c r="F8" s="3110"/>
      <c r="G8" s="568"/>
    </row>
    <row r="9" spans="1:9" ht="17.25" customHeight="1">
      <c r="A9" s="564"/>
      <c r="B9" s="564"/>
      <c r="C9" s="538"/>
      <c r="D9" s="564"/>
      <c r="E9" s="2935" t="str">
        <f>IF(入力表!B12="","",入力表!B12)</f>
        <v/>
      </c>
      <c r="F9" s="2935"/>
      <c r="G9" s="568"/>
    </row>
    <row r="10" spans="1:9" ht="17.25" customHeight="1">
      <c r="A10" s="564"/>
      <c r="B10" s="564"/>
      <c r="C10" s="564"/>
      <c r="D10" s="536" t="s">
        <v>1671</v>
      </c>
      <c r="E10" s="2935" t="str">
        <f>IF(入力表!B13="","",入力表!B13)</f>
        <v/>
      </c>
      <c r="F10" s="2935"/>
      <c r="G10" s="567"/>
    </row>
    <row r="11" spans="1:9" ht="17.25" customHeight="1">
      <c r="A11" s="564"/>
      <c r="B11" s="564"/>
      <c r="C11" s="564"/>
      <c r="D11" s="566" t="s">
        <v>1706</v>
      </c>
      <c r="E11" s="2935" t="str">
        <f>IF(入力表!B8="","",入力表!B8)</f>
        <v/>
      </c>
      <c r="F11" s="2935"/>
      <c r="G11" s="953" t="s">
        <v>613</v>
      </c>
    </row>
    <row r="12" spans="1:9" ht="17.25" customHeight="1">
      <c r="A12" s="564"/>
      <c r="B12" s="564"/>
      <c r="C12" s="564"/>
      <c r="D12" s="566"/>
      <c r="G12" s="953"/>
    </row>
    <row r="13" spans="1:9">
      <c r="A13" s="564"/>
      <c r="B13" s="564"/>
      <c r="C13" s="564"/>
      <c r="D13" s="564"/>
      <c r="E13" s="564"/>
      <c r="F13" s="564"/>
      <c r="G13" s="564"/>
    </row>
    <row r="14" spans="1:9" ht="18.75">
      <c r="A14" s="3105" t="s">
        <v>1707</v>
      </c>
      <c r="B14" s="3105"/>
      <c r="C14" s="3105"/>
      <c r="D14" s="3105"/>
      <c r="E14" s="3105"/>
      <c r="F14" s="3105"/>
      <c r="G14" s="3105"/>
    </row>
    <row r="15" spans="1:9">
      <c r="A15" s="564"/>
      <c r="B15" s="564"/>
      <c r="C15" s="564"/>
      <c r="D15" s="564"/>
      <c r="E15" s="564"/>
      <c r="F15" s="564"/>
      <c r="G15" s="564"/>
    </row>
    <row r="16" spans="1:9">
      <c r="A16" s="565"/>
      <c r="B16" s="565"/>
      <c r="C16" s="565"/>
      <c r="D16" s="565"/>
      <c r="E16" s="565"/>
      <c r="F16" s="564"/>
      <c r="G16" s="564"/>
    </row>
    <row r="17" spans="1:7" ht="18" customHeight="1">
      <c r="A17" s="3107" t="str">
        <f>"　"&amp;IF(入力表!B5="","令和　　年　　月　　日",TEXT(入力表!B5,"ggge年m月d日"))&amp;"付けをもって請負契約を締結した"&amp;入力表!B2&amp;"　"&amp;入力表!B3&amp;"における下記の発生品を引き渡します。"</f>
        <v>　令和　　年　　月　　日付けをもって請負契約を締結した　における下記の発生品を引き渡します。</v>
      </c>
      <c r="B17" s="3107"/>
      <c r="C17" s="3107"/>
      <c r="D17" s="3107"/>
      <c r="E17" s="3107"/>
      <c r="F17" s="3107"/>
      <c r="G17" s="3107"/>
    </row>
    <row r="18" spans="1:7" ht="18" customHeight="1">
      <c r="A18" s="3107"/>
      <c r="B18" s="3107"/>
      <c r="C18" s="3107"/>
      <c r="D18" s="3107"/>
      <c r="E18" s="3107"/>
      <c r="F18" s="3107"/>
      <c r="G18" s="3107"/>
    </row>
    <row r="19" spans="1:7">
      <c r="A19" s="564"/>
      <c r="B19" s="564"/>
      <c r="C19" s="564"/>
      <c r="D19" s="564"/>
      <c r="E19" s="564"/>
      <c r="F19" s="564"/>
      <c r="G19" s="564"/>
    </row>
    <row r="20" spans="1:7">
      <c r="A20" s="3106" t="s">
        <v>616</v>
      </c>
      <c r="B20" s="3106"/>
      <c r="C20" s="3106"/>
      <c r="D20" s="3106"/>
      <c r="E20" s="3106"/>
      <c r="F20" s="3106"/>
      <c r="G20" s="3106"/>
    </row>
    <row r="21" spans="1:7" ht="14.25" thickBot="1">
      <c r="A21" s="564"/>
      <c r="B21" s="564"/>
      <c r="C21" s="564"/>
      <c r="D21" s="564"/>
      <c r="E21" s="564"/>
      <c r="F21" s="564"/>
      <c r="G21" s="564"/>
    </row>
    <row r="22" spans="1:7" ht="30" customHeight="1">
      <c r="A22" s="563" t="s">
        <v>1708</v>
      </c>
      <c r="B22" s="562" t="s">
        <v>1709</v>
      </c>
      <c r="C22" s="562" t="s">
        <v>1677</v>
      </c>
      <c r="D22" s="3112" t="s">
        <v>1710</v>
      </c>
      <c r="E22" s="3113"/>
      <c r="F22" s="3112" t="s">
        <v>1711</v>
      </c>
      <c r="G22" s="3114"/>
    </row>
    <row r="23" spans="1:7" ht="30" customHeight="1">
      <c r="A23" s="954"/>
      <c r="B23" s="955"/>
      <c r="C23" s="560"/>
      <c r="D23" s="3108"/>
      <c r="E23" s="3111"/>
      <c r="F23" s="3108"/>
      <c r="G23" s="3109"/>
    </row>
    <row r="24" spans="1:7" ht="30" customHeight="1">
      <c r="A24" s="561"/>
      <c r="B24" s="560"/>
      <c r="C24" s="560"/>
      <c r="D24" s="3108"/>
      <c r="E24" s="3111"/>
      <c r="F24" s="3108"/>
      <c r="G24" s="3109"/>
    </row>
    <row r="25" spans="1:7" ht="30" customHeight="1">
      <c r="A25" s="561"/>
      <c r="B25" s="560"/>
      <c r="C25" s="560"/>
      <c r="D25" s="3108"/>
      <c r="E25" s="3111"/>
      <c r="F25" s="3108"/>
      <c r="G25" s="3109"/>
    </row>
    <row r="26" spans="1:7" ht="30" customHeight="1">
      <c r="A26" s="561"/>
      <c r="B26" s="560"/>
      <c r="C26" s="560"/>
      <c r="D26" s="3108"/>
      <c r="E26" s="3111"/>
      <c r="F26" s="3108"/>
      <c r="G26" s="3109"/>
    </row>
    <row r="27" spans="1:7" ht="30" customHeight="1">
      <c r="A27" s="561"/>
      <c r="B27" s="560"/>
      <c r="C27" s="560"/>
      <c r="D27" s="3108"/>
      <c r="E27" s="3111"/>
      <c r="F27" s="3108"/>
      <c r="G27" s="3109"/>
    </row>
    <row r="28" spans="1:7" ht="30" customHeight="1">
      <c r="A28" s="559"/>
      <c r="B28" s="558"/>
      <c r="C28" s="558"/>
      <c r="D28" s="3108"/>
      <c r="E28" s="3111"/>
      <c r="F28" s="3108"/>
      <c r="G28" s="3109"/>
    </row>
    <row r="29" spans="1:7" ht="30" customHeight="1">
      <c r="A29" s="559"/>
      <c r="B29" s="558"/>
      <c r="C29" s="558"/>
      <c r="D29" s="3108"/>
      <c r="E29" s="3111"/>
      <c r="F29" s="3108"/>
      <c r="G29" s="3109"/>
    </row>
    <row r="30" spans="1:7" ht="30" customHeight="1">
      <c r="A30" s="559"/>
      <c r="B30" s="558"/>
      <c r="C30" s="558"/>
      <c r="D30" s="3108"/>
      <c r="E30" s="3111"/>
      <c r="F30" s="3108"/>
      <c r="G30" s="3109"/>
    </row>
    <row r="31" spans="1:7" ht="30" customHeight="1">
      <c r="A31" s="559"/>
      <c r="B31" s="558"/>
      <c r="C31" s="558"/>
      <c r="D31" s="3108"/>
      <c r="E31" s="3111"/>
      <c r="F31" s="3108"/>
      <c r="G31" s="3109"/>
    </row>
    <row r="32" spans="1:7" ht="30" customHeight="1">
      <c r="A32" s="559"/>
      <c r="B32" s="558"/>
      <c r="C32" s="558"/>
      <c r="D32" s="3108"/>
      <c r="E32" s="3111"/>
      <c r="F32" s="3108"/>
      <c r="G32" s="3109"/>
    </row>
    <row r="33" spans="1:7" ht="30" customHeight="1">
      <c r="A33" s="559"/>
      <c r="B33" s="558"/>
      <c r="C33" s="558"/>
      <c r="D33" s="3108"/>
      <c r="E33" s="3111"/>
      <c r="F33" s="3108"/>
      <c r="G33" s="3109"/>
    </row>
    <row r="34" spans="1:7" ht="30" customHeight="1">
      <c r="A34" s="559"/>
      <c r="B34" s="558"/>
      <c r="C34" s="558"/>
      <c r="D34" s="3108"/>
      <c r="E34" s="3111"/>
      <c r="F34" s="3108"/>
      <c r="G34" s="3109"/>
    </row>
    <row r="35" spans="1:7" ht="30" customHeight="1">
      <c r="A35" s="559"/>
      <c r="B35" s="558"/>
      <c r="C35" s="558"/>
      <c r="D35" s="3108"/>
      <c r="E35" s="3111"/>
      <c r="F35" s="3108"/>
      <c r="G35" s="3109"/>
    </row>
    <row r="36" spans="1:7" ht="30" customHeight="1" thickBot="1">
      <c r="A36" s="557"/>
      <c r="B36" s="556"/>
      <c r="C36" s="556"/>
      <c r="D36" s="3115"/>
      <c r="E36" s="3116"/>
      <c r="F36" s="3115"/>
      <c r="G36" s="3117"/>
    </row>
  </sheetData>
  <mergeCells count="39">
    <mergeCell ref="D35:E35"/>
    <mergeCell ref="F35:G35"/>
    <mergeCell ref="D36:E36"/>
    <mergeCell ref="F36:G36"/>
    <mergeCell ref="D32:E32"/>
    <mergeCell ref="F32:G32"/>
    <mergeCell ref="D33:E33"/>
    <mergeCell ref="F33:G33"/>
    <mergeCell ref="D34:E34"/>
    <mergeCell ref="F34:G34"/>
    <mergeCell ref="D29:E29"/>
    <mergeCell ref="F29:G29"/>
    <mergeCell ref="D30:E30"/>
    <mergeCell ref="F30:G30"/>
    <mergeCell ref="D31:E31"/>
    <mergeCell ref="F31:G31"/>
    <mergeCell ref="D26:E26"/>
    <mergeCell ref="F26:G26"/>
    <mergeCell ref="D27:E27"/>
    <mergeCell ref="F27:G27"/>
    <mergeCell ref="D28:E28"/>
    <mergeCell ref="F28:G28"/>
    <mergeCell ref="F23:G23"/>
    <mergeCell ref="E8:F8"/>
    <mergeCell ref="E9:F9"/>
    <mergeCell ref="E10:F10"/>
    <mergeCell ref="D25:E25"/>
    <mergeCell ref="F25:G25"/>
    <mergeCell ref="D24:E24"/>
    <mergeCell ref="F24:G24"/>
    <mergeCell ref="D22:E22"/>
    <mergeCell ref="F22:G22"/>
    <mergeCell ref="D23:E23"/>
    <mergeCell ref="A6:B6"/>
    <mergeCell ref="F3:G3"/>
    <mergeCell ref="E11:F11"/>
    <mergeCell ref="A14:G14"/>
    <mergeCell ref="A20:G20"/>
    <mergeCell ref="A17:G18"/>
  </mergeCells>
  <phoneticPr fontId="9"/>
  <conditionalFormatting sqref="A23:G36">
    <cfRule type="cellIs" dxfId="33" priority="1" operator="equal">
      <formula>""</formula>
    </cfRule>
  </conditionalFormatting>
  <hyperlinks>
    <hyperlink ref="I3" location="工事関係書類一覧表!F73" display="一覧表へ戻る" xr:uid="{84811995-4528-415A-932E-7956E15C1EC3}"/>
    <hyperlink ref="I4" location="入力表!D52" display="入力表へ戻る" xr:uid="{92E3DCAE-D91A-4052-ACA7-BCC4CD68CDEE}"/>
  </hyperlinks>
  <printOptions horizontalCentered="1" gridLinesSet="0"/>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rgb="FF92D050"/>
    <pageSetUpPr fitToPage="1"/>
  </sheetPr>
  <dimension ref="A1:AP43"/>
  <sheetViews>
    <sheetView showGridLines="0" view="pageBreakPreview" zoomScaleNormal="100" zoomScaleSheetLayoutView="100" workbookViewId="0">
      <selection activeCell="AL3" sqref="AL3:AP3"/>
    </sheetView>
  </sheetViews>
  <sheetFormatPr defaultColWidth="2.375" defaultRowHeight="13.5"/>
  <cols>
    <col min="1" max="16384" width="2.375" style="429"/>
  </cols>
  <sheetData>
    <row r="1" spans="1:42">
      <c r="A1" s="429" t="s">
        <v>1712</v>
      </c>
    </row>
    <row r="3" spans="1:42" ht="17.25" customHeight="1">
      <c r="Z3" s="2933" t="str">
        <f>IF(入力表!D53="","令和　　年　　月　　日",入力表!D53)</f>
        <v>令和　　年　　月　　日</v>
      </c>
      <c r="AA3" s="2933"/>
      <c r="AB3" s="2933"/>
      <c r="AC3" s="2933"/>
      <c r="AD3" s="2933"/>
      <c r="AE3" s="2933"/>
      <c r="AF3" s="2933"/>
      <c r="AG3" s="2933"/>
      <c r="AH3" s="2933"/>
      <c r="AI3" s="2933"/>
      <c r="AL3" s="1382" t="s">
        <v>385</v>
      </c>
      <c r="AM3" s="1382"/>
      <c r="AN3" s="1382"/>
      <c r="AO3" s="1382"/>
      <c r="AP3" s="1382"/>
    </row>
    <row r="4" spans="1:42" ht="17.25" customHeight="1">
      <c r="AL4" s="2688" t="s">
        <v>606</v>
      </c>
      <c r="AM4" s="2688"/>
      <c r="AN4" s="2688"/>
      <c r="AO4" s="2688"/>
      <c r="AP4" s="2688"/>
    </row>
    <row r="5" spans="1:42">
      <c r="A5" s="364"/>
      <c r="B5" s="512" t="s">
        <v>771</v>
      </c>
      <c r="C5" s="364"/>
      <c r="D5" s="364"/>
      <c r="E5" s="364"/>
      <c r="F5" s="364"/>
      <c r="G5" s="364"/>
      <c r="H5" s="364"/>
      <c r="I5" s="364"/>
      <c r="J5" s="364"/>
      <c r="K5" s="364"/>
      <c r="L5" s="364"/>
      <c r="M5" s="364"/>
    </row>
    <row r="6" spans="1:42">
      <c r="A6" s="364"/>
      <c r="B6" s="3006" t="s">
        <v>1649</v>
      </c>
      <c r="C6" s="3006"/>
      <c r="D6" s="3006"/>
      <c r="E6" s="3006"/>
      <c r="F6" s="3006"/>
      <c r="G6" s="3006"/>
      <c r="H6" s="3006"/>
      <c r="I6" s="3006"/>
      <c r="J6" s="3006"/>
      <c r="K6" s="3006"/>
      <c r="L6" s="3006"/>
      <c r="M6" s="3006"/>
      <c r="N6" s="3006"/>
    </row>
    <row r="10" spans="1:42" ht="17.25" customHeight="1">
      <c r="V10" s="1879" t="str">
        <f>IF(入力表!B11="","",入力表!B11)</f>
        <v/>
      </c>
      <c r="W10" s="1879"/>
      <c r="X10" s="1879"/>
      <c r="Y10" s="1879"/>
      <c r="Z10" s="1879"/>
      <c r="AA10" s="1879"/>
      <c r="AB10" s="1879"/>
      <c r="AC10" s="1879"/>
      <c r="AD10" s="1879"/>
      <c r="AE10" s="1879"/>
      <c r="AF10" s="1879"/>
      <c r="AG10" s="1879"/>
      <c r="AH10" s="1879"/>
      <c r="AI10" s="1879"/>
    </row>
    <row r="11" spans="1:42" ht="17.25" customHeight="1">
      <c r="U11" s="365" t="s">
        <v>1544</v>
      </c>
      <c r="V11" s="1878" t="str">
        <f>IF(入力表!B12="","",入力表!B12)</f>
        <v/>
      </c>
      <c r="W11" s="1878"/>
      <c r="X11" s="1878"/>
      <c r="Y11" s="1878"/>
      <c r="Z11" s="1878"/>
      <c r="AA11" s="1878"/>
      <c r="AB11" s="1878"/>
      <c r="AC11" s="1878"/>
      <c r="AD11" s="1878"/>
      <c r="AE11" s="1878"/>
      <c r="AF11" s="1878"/>
      <c r="AG11" s="1878"/>
      <c r="AH11" s="1878"/>
      <c r="AI11" s="1878"/>
    </row>
    <row r="12" spans="1:42" ht="17.25" customHeight="1">
      <c r="V12" s="1879" t="str">
        <f>IF(入力表!B13="","",入力表!B13)</f>
        <v/>
      </c>
      <c r="W12" s="1879"/>
      <c r="X12" s="1879"/>
      <c r="Y12" s="1879"/>
      <c r="Z12" s="1879"/>
      <c r="AA12" s="1879"/>
      <c r="AB12" s="1879"/>
      <c r="AC12" s="1879"/>
      <c r="AD12" s="1879"/>
      <c r="AE12" s="1879"/>
      <c r="AF12" s="1879"/>
      <c r="AG12" s="1879"/>
      <c r="AH12" s="1879"/>
      <c r="AI12" s="429" t="s">
        <v>613</v>
      </c>
    </row>
    <row r="14" spans="1:42" ht="30" customHeight="1">
      <c r="A14" s="1547" t="s">
        <v>1713</v>
      </c>
      <c r="B14" s="1547"/>
      <c r="C14" s="1547"/>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row>
    <row r="17" spans="1:35">
      <c r="C17" s="364"/>
      <c r="D17" s="429" t="s">
        <v>1714</v>
      </c>
      <c r="I17" s="2933"/>
      <c r="J17" s="2933"/>
      <c r="K17" s="2933"/>
      <c r="L17" s="2933"/>
      <c r="M17" s="2933"/>
      <c r="N17" s="2933"/>
      <c r="O17" s="2933"/>
      <c r="P17" s="2933"/>
      <c r="Q17" s="2933"/>
      <c r="R17" s="429" t="s">
        <v>1715</v>
      </c>
    </row>
    <row r="19" spans="1:35">
      <c r="C19" s="429" t="s">
        <v>1716</v>
      </c>
      <c r="D19" s="364"/>
    </row>
    <row r="22" spans="1:35">
      <c r="A22" s="1597" t="s">
        <v>1549</v>
      </c>
      <c r="B22" s="1597"/>
      <c r="C22" s="1597"/>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row>
    <row r="25" spans="1:35">
      <c r="D25" s="429" t="s">
        <v>1717</v>
      </c>
      <c r="E25" s="3118" t="s">
        <v>955</v>
      </c>
      <c r="F25" s="3118"/>
      <c r="G25" s="3118"/>
      <c r="H25" s="3118"/>
      <c r="I25" s="3118"/>
      <c r="K25" s="429" t="str">
        <f>IF(入力表!B2="","",入力表!B2)</f>
        <v/>
      </c>
    </row>
    <row r="26" spans="1:35">
      <c r="E26" s="573"/>
      <c r="F26" s="574"/>
      <c r="G26" s="574"/>
      <c r="H26" s="574"/>
      <c r="I26" s="574"/>
    </row>
    <row r="27" spans="1:35">
      <c r="E27" s="573"/>
      <c r="F27" s="574"/>
      <c r="G27" s="574"/>
      <c r="H27" s="574"/>
      <c r="I27" s="574"/>
    </row>
    <row r="28" spans="1:35">
      <c r="D28" s="571" t="s">
        <v>1718</v>
      </c>
      <c r="E28" s="3118" t="s">
        <v>1444</v>
      </c>
      <c r="F28" s="3118"/>
      <c r="G28" s="3118"/>
      <c r="H28" s="3118"/>
      <c r="I28" s="3118"/>
      <c r="K28" s="3120" t="str">
        <f>IF(入力表!B3="","",入力表!B3)</f>
        <v/>
      </c>
      <c r="L28" s="312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row>
    <row r="29" spans="1:35">
      <c r="E29" s="574"/>
      <c r="F29" s="574"/>
      <c r="G29" s="574"/>
      <c r="H29" s="574"/>
      <c r="I29" s="574"/>
      <c r="K29" s="3120"/>
      <c r="L29" s="3120"/>
      <c r="M29" s="3120"/>
      <c r="N29" s="3120"/>
      <c r="O29" s="3120"/>
      <c r="P29" s="3120"/>
      <c r="Q29" s="3120"/>
      <c r="R29" s="3120"/>
      <c r="S29" s="3120"/>
      <c r="T29" s="3120"/>
      <c r="U29" s="3120"/>
      <c r="V29" s="3120"/>
      <c r="W29" s="3120"/>
      <c r="X29" s="3120"/>
      <c r="Y29" s="3120"/>
      <c r="Z29" s="3120"/>
      <c r="AA29" s="3120"/>
      <c r="AB29" s="3120"/>
      <c r="AC29" s="3120"/>
      <c r="AD29" s="3120"/>
      <c r="AE29" s="3120"/>
      <c r="AF29" s="3120"/>
      <c r="AG29" s="3120"/>
    </row>
    <row r="30" spans="1:35">
      <c r="E30" s="956"/>
      <c r="F30" s="956"/>
      <c r="G30" s="956"/>
      <c r="H30" s="956"/>
      <c r="I30" s="574"/>
    </row>
    <row r="31" spans="1:35">
      <c r="D31" s="571" t="s">
        <v>1719</v>
      </c>
      <c r="E31" s="3118" t="s">
        <v>1551</v>
      </c>
      <c r="F31" s="3118"/>
      <c r="G31" s="3118"/>
      <c r="H31" s="3118"/>
      <c r="I31" s="3118"/>
      <c r="K31" s="1885" t="str">
        <f>IF(入力表!B7="","",入力表!B7)</f>
        <v/>
      </c>
      <c r="L31" s="1885"/>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row>
    <row r="32" spans="1:35">
      <c r="E32" s="956"/>
      <c r="F32" s="956"/>
      <c r="G32" s="956"/>
      <c r="H32" s="956"/>
      <c r="I32" s="574"/>
    </row>
    <row r="33" spans="1:35">
      <c r="E33" s="956"/>
      <c r="F33" s="956"/>
      <c r="G33" s="956"/>
      <c r="H33" s="956"/>
      <c r="I33" s="574"/>
    </row>
    <row r="34" spans="1:35">
      <c r="D34" s="571" t="s">
        <v>1720</v>
      </c>
      <c r="E34" s="3118" t="s">
        <v>777</v>
      </c>
      <c r="F34" s="3118"/>
      <c r="G34" s="3118"/>
      <c r="H34" s="3118"/>
      <c r="I34" s="3118"/>
      <c r="K34" s="3119" t="str">
        <f>IF(入力表!B5="","令和　　年　　月　　日",入力表!B5)</f>
        <v>令和　　年　　月　　日</v>
      </c>
      <c r="L34" s="3119"/>
      <c r="M34" s="3119"/>
      <c r="N34" s="3119"/>
      <c r="O34" s="3119"/>
      <c r="P34" s="3119"/>
      <c r="Q34" s="3119"/>
      <c r="R34" s="3119"/>
      <c r="S34" s="3119"/>
    </row>
    <row r="35" spans="1:35">
      <c r="E35" s="956"/>
      <c r="F35" s="956"/>
      <c r="G35" s="956"/>
      <c r="H35" s="956"/>
      <c r="I35" s="574"/>
    </row>
    <row r="36" spans="1:35">
      <c r="E36" s="956"/>
      <c r="F36" s="956"/>
      <c r="G36" s="956"/>
      <c r="H36" s="956"/>
      <c r="I36" s="574"/>
    </row>
    <row r="37" spans="1:35">
      <c r="D37" s="571" t="s">
        <v>1721</v>
      </c>
      <c r="E37" s="3118" t="s">
        <v>1182</v>
      </c>
      <c r="F37" s="3118"/>
      <c r="G37" s="3118"/>
      <c r="H37" s="3118"/>
      <c r="I37" s="3118"/>
      <c r="K37" s="429" t="s">
        <v>645</v>
      </c>
      <c r="L37" s="570"/>
      <c r="M37" s="3119" t="str">
        <f>IF(入力表!B6="","令和　　年　　月　　日",入力表!B6)</f>
        <v>令和　　年　　月　　日</v>
      </c>
      <c r="N37" s="3119"/>
      <c r="O37" s="3119"/>
      <c r="P37" s="3119"/>
      <c r="Q37" s="3119"/>
      <c r="R37" s="3119"/>
      <c r="S37" s="3119"/>
      <c r="T37" s="3119"/>
      <c r="V37" s="429" t="s">
        <v>1347</v>
      </c>
      <c r="X37" s="3119" t="str">
        <f>IF(入力表!E6="","令和　　年　　月　　日",入力表!E6)</f>
        <v>令和　　年　　月　　日</v>
      </c>
      <c r="Y37" s="3119"/>
      <c r="Z37" s="3119"/>
      <c r="AA37" s="3119"/>
      <c r="AB37" s="3119"/>
      <c r="AC37" s="3119"/>
      <c r="AD37" s="3119"/>
      <c r="AE37" s="3119"/>
    </row>
    <row r="40" spans="1:3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row>
    <row r="43" spans="1:35">
      <c r="D43" s="429" t="s">
        <v>1639</v>
      </c>
      <c r="F43" s="429" t="s">
        <v>1722</v>
      </c>
    </row>
  </sheetData>
  <mergeCells count="20">
    <mergeCell ref="E37:I37"/>
    <mergeCell ref="B6:N6"/>
    <mergeCell ref="A14:AI14"/>
    <mergeCell ref="M37:T37"/>
    <mergeCell ref="X37:AE37"/>
    <mergeCell ref="I17:Q17"/>
    <mergeCell ref="A22:AI22"/>
    <mergeCell ref="K28:AG29"/>
    <mergeCell ref="K34:S34"/>
    <mergeCell ref="V10:AI10"/>
    <mergeCell ref="V11:AI11"/>
    <mergeCell ref="V12:AH12"/>
    <mergeCell ref="K31:AG31"/>
    <mergeCell ref="E25:I25"/>
    <mergeCell ref="E28:I28"/>
    <mergeCell ref="AL3:AP3"/>
    <mergeCell ref="AL4:AP4"/>
    <mergeCell ref="E31:I31"/>
    <mergeCell ref="Z3:AI3"/>
    <mergeCell ref="E34:I34"/>
  </mergeCells>
  <phoneticPr fontId="9"/>
  <conditionalFormatting sqref="I17:Q17">
    <cfRule type="cellIs" dxfId="32" priority="1" operator="equal">
      <formula>""</formula>
    </cfRule>
  </conditionalFormatting>
  <dataValidations count="1">
    <dataValidation allowBlank="1" showInputMessage="1" showErrorMessage="1" prompt="西暦下2桁／月／日で入力_x000a_「例：24/4/1」" sqref="I17:Q17" xr:uid="{57A3956F-84CA-492A-A505-6A49FBD651CF}"/>
  </dataValidations>
  <hyperlinks>
    <hyperlink ref="AL3" location="工事関係書類一覧表!A1" display="一覧表へ戻る" xr:uid="{F187C45F-E087-42C4-A060-40B11A4738EF}"/>
    <hyperlink ref="AL3:AP3" location="工事関係書類一覧表!F74" display="一覧表へ戻る" xr:uid="{50971846-6D81-4EAD-A011-3785CA8A0047}"/>
    <hyperlink ref="AL4" location="入力表!C19" display="入力表へ戻る" xr:uid="{168FA0B2-6702-4D35-9B6A-19D543743405}"/>
    <hyperlink ref="AL4:AP4" location="入力表!D53" display="入力表へ戻る" xr:uid="{6BB03257-F4D2-4524-A5C9-2E6A36B23543}"/>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BD36"/>
  <sheetViews>
    <sheetView showGridLines="0" view="pageBreakPreview" zoomScaleNormal="100" zoomScaleSheetLayoutView="100" workbookViewId="0">
      <selection activeCell="AZ2" sqref="AZ2:BD2"/>
    </sheetView>
  </sheetViews>
  <sheetFormatPr defaultColWidth="2.625" defaultRowHeight="13.5"/>
  <cols>
    <col min="1" max="16384" width="2.625" style="250"/>
  </cols>
  <sheetData>
    <row r="1" spans="1:56">
      <c r="A1" s="1530" t="s">
        <v>255</v>
      </c>
      <c r="B1" s="1530"/>
      <c r="C1" s="1530"/>
      <c r="D1" s="1530"/>
      <c r="E1" s="1530"/>
      <c r="F1" s="1530"/>
    </row>
    <row r="2" spans="1:56" ht="21">
      <c r="A2" s="1520" t="s">
        <v>1723</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Z2" s="1382" t="s">
        <v>385</v>
      </c>
      <c r="BA2" s="1382"/>
      <c r="BB2" s="1382"/>
      <c r="BC2" s="1382"/>
      <c r="BD2" s="1382"/>
    </row>
    <row r="3" spans="1:56" ht="18" customHeight="1">
      <c r="A3" s="3122" t="s">
        <v>1724</v>
      </c>
      <c r="B3" s="3123"/>
      <c r="C3" s="3123"/>
      <c r="D3" s="3124" t="s">
        <v>1725</v>
      </c>
      <c r="E3" s="3125"/>
      <c r="F3" s="3125"/>
      <c r="G3" s="3125"/>
      <c r="H3" s="3125"/>
      <c r="I3" s="3125"/>
      <c r="J3" s="3125"/>
      <c r="K3" s="3126"/>
      <c r="L3" s="3130" t="s">
        <v>1726</v>
      </c>
      <c r="M3" s="3131"/>
      <c r="N3" s="3131"/>
      <c r="O3" s="3131"/>
      <c r="P3" s="3131"/>
      <c r="Q3" s="3131"/>
      <c r="R3" s="3131"/>
      <c r="S3" s="3131"/>
      <c r="T3" s="3131"/>
      <c r="U3" s="3132"/>
      <c r="V3" s="3136" t="s">
        <v>1727</v>
      </c>
      <c r="W3" s="3137"/>
      <c r="X3" s="3137"/>
      <c r="Y3" s="3137"/>
      <c r="Z3" s="3137" t="s">
        <v>1728</v>
      </c>
      <c r="AA3" s="3137"/>
      <c r="AB3" s="3137"/>
      <c r="AC3" s="3137"/>
      <c r="AD3" s="3137"/>
      <c r="AE3" s="3137"/>
      <c r="AF3" s="3137"/>
      <c r="AG3" s="3137"/>
      <c r="AH3" s="3137" t="s">
        <v>1729</v>
      </c>
      <c r="AI3" s="3137"/>
      <c r="AJ3" s="3137"/>
      <c r="AK3" s="3137"/>
      <c r="AL3" s="3137"/>
      <c r="AM3" s="3137"/>
      <c r="AN3" s="3137"/>
      <c r="AO3" s="3137"/>
      <c r="AP3" s="3137" t="s">
        <v>1730</v>
      </c>
      <c r="AQ3" s="3137"/>
      <c r="AR3" s="3137"/>
      <c r="AS3" s="3137"/>
      <c r="AT3" s="3137" t="s">
        <v>1731</v>
      </c>
      <c r="AU3" s="3137"/>
      <c r="AV3" s="3137"/>
      <c r="AW3" s="3137"/>
      <c r="AX3" s="3137"/>
      <c r="AZ3" s="2688"/>
      <c r="BA3" s="2688"/>
      <c r="BB3" s="2688"/>
      <c r="BC3" s="2688"/>
      <c r="BD3" s="2688"/>
    </row>
    <row r="4" spans="1:56" ht="18" customHeight="1">
      <c r="A4" s="3123"/>
      <c r="B4" s="3123"/>
      <c r="C4" s="3123"/>
      <c r="D4" s="3127"/>
      <c r="E4" s="3128"/>
      <c r="F4" s="3128"/>
      <c r="G4" s="3128"/>
      <c r="H4" s="3128"/>
      <c r="I4" s="3128"/>
      <c r="J4" s="3128"/>
      <c r="K4" s="3129"/>
      <c r="L4" s="3133"/>
      <c r="M4" s="3134"/>
      <c r="N4" s="3134"/>
      <c r="O4" s="3134"/>
      <c r="P4" s="3134"/>
      <c r="Q4" s="3134"/>
      <c r="R4" s="3134"/>
      <c r="S4" s="3134"/>
      <c r="T4" s="3134"/>
      <c r="U4" s="3135"/>
      <c r="V4" s="3137"/>
      <c r="W4" s="3137"/>
      <c r="X4" s="3137"/>
      <c r="Y4" s="3137"/>
      <c r="Z4" s="3137" t="s">
        <v>1732</v>
      </c>
      <c r="AA4" s="3137"/>
      <c r="AB4" s="3137"/>
      <c r="AC4" s="3137"/>
      <c r="AD4" s="3137" t="s">
        <v>1733</v>
      </c>
      <c r="AE4" s="3137"/>
      <c r="AF4" s="3137"/>
      <c r="AG4" s="3137"/>
      <c r="AH4" s="3137" t="s">
        <v>1732</v>
      </c>
      <c r="AI4" s="3137"/>
      <c r="AJ4" s="3137"/>
      <c r="AK4" s="3137"/>
      <c r="AL4" s="3137" t="s">
        <v>1733</v>
      </c>
      <c r="AM4" s="3137"/>
      <c r="AN4" s="3137"/>
      <c r="AO4" s="3137"/>
      <c r="AP4" s="3137"/>
      <c r="AQ4" s="3137"/>
      <c r="AR4" s="3137"/>
      <c r="AS4" s="3137"/>
      <c r="AT4" s="3137"/>
      <c r="AU4" s="3137"/>
      <c r="AV4" s="3137"/>
      <c r="AW4" s="3137"/>
      <c r="AX4" s="3137"/>
    </row>
    <row r="5" spans="1:56" ht="18" customHeight="1">
      <c r="A5" s="3121"/>
      <c r="B5" s="3121"/>
      <c r="C5" s="3121"/>
      <c r="D5" s="3121"/>
      <c r="E5" s="3121"/>
      <c r="F5" s="3121"/>
      <c r="G5" s="3121"/>
      <c r="H5" s="3121"/>
      <c r="I5" s="3121"/>
      <c r="J5" s="3121"/>
      <c r="K5" s="3121"/>
      <c r="L5" s="3121"/>
      <c r="M5" s="3121"/>
      <c r="N5" s="3121"/>
      <c r="O5" s="3121"/>
      <c r="P5" s="3121"/>
      <c r="Q5" s="3121"/>
      <c r="R5" s="3121"/>
      <c r="S5" s="3121"/>
      <c r="T5" s="3121"/>
      <c r="U5" s="3121"/>
      <c r="V5" s="3121"/>
      <c r="W5" s="3121"/>
      <c r="X5" s="3121"/>
      <c r="Y5" s="3121"/>
      <c r="Z5" s="3121"/>
      <c r="AA5" s="3121"/>
      <c r="AB5" s="3121"/>
      <c r="AC5" s="3121"/>
      <c r="AD5" s="3121"/>
      <c r="AE5" s="3121"/>
      <c r="AF5" s="3121"/>
      <c r="AG5" s="3121"/>
      <c r="AH5" s="3121"/>
      <c r="AI5" s="3121"/>
      <c r="AJ5" s="3121"/>
      <c r="AK5" s="3121"/>
      <c r="AL5" s="3121"/>
      <c r="AM5" s="3121"/>
      <c r="AN5" s="3121"/>
      <c r="AO5" s="3121"/>
      <c r="AP5" s="3121"/>
      <c r="AQ5" s="3121"/>
      <c r="AR5" s="3121"/>
      <c r="AS5" s="3121"/>
      <c r="AT5" s="3121"/>
      <c r="AU5" s="3121"/>
      <c r="AV5" s="3121"/>
      <c r="AW5" s="3121"/>
      <c r="AX5" s="3121"/>
    </row>
    <row r="6" spans="1:56" ht="18" customHeight="1">
      <c r="A6" s="3121"/>
      <c r="B6" s="3121"/>
      <c r="C6" s="3121"/>
      <c r="D6" s="3121"/>
      <c r="E6" s="3121"/>
      <c r="F6" s="3121"/>
      <c r="G6" s="3121"/>
      <c r="H6" s="3121"/>
      <c r="I6" s="3121"/>
      <c r="J6" s="3121"/>
      <c r="K6" s="3121"/>
      <c r="L6" s="3121"/>
      <c r="M6" s="3121"/>
      <c r="N6" s="3121"/>
      <c r="O6" s="3121"/>
      <c r="P6" s="3121"/>
      <c r="Q6" s="3121"/>
      <c r="R6" s="3121"/>
      <c r="S6" s="3121"/>
      <c r="T6" s="3121"/>
      <c r="U6" s="3121"/>
      <c r="V6" s="3121"/>
      <c r="W6" s="3121"/>
      <c r="X6" s="3121"/>
      <c r="Y6" s="3121"/>
      <c r="Z6" s="3121"/>
      <c r="AA6" s="3121"/>
      <c r="AB6" s="3121"/>
      <c r="AC6" s="3121"/>
      <c r="AD6" s="3121"/>
      <c r="AE6" s="3121"/>
      <c r="AF6" s="3121"/>
      <c r="AG6" s="3121"/>
      <c r="AH6" s="3121"/>
      <c r="AI6" s="3121"/>
      <c r="AJ6" s="3121"/>
      <c r="AK6" s="3121"/>
      <c r="AL6" s="3121"/>
      <c r="AM6" s="3121"/>
      <c r="AN6" s="3121"/>
      <c r="AO6" s="3121"/>
      <c r="AP6" s="3121"/>
      <c r="AQ6" s="3121"/>
      <c r="AR6" s="3121"/>
      <c r="AS6" s="3121"/>
      <c r="AT6" s="3121"/>
      <c r="AU6" s="3121"/>
      <c r="AV6" s="3121"/>
      <c r="AW6" s="3121"/>
      <c r="AX6" s="3121"/>
    </row>
    <row r="7" spans="1:56" ht="18" customHeight="1">
      <c r="A7" s="3121"/>
      <c r="B7" s="3121"/>
      <c r="C7" s="3121"/>
      <c r="D7" s="3121"/>
      <c r="E7" s="3121"/>
      <c r="F7" s="3121"/>
      <c r="G7" s="3121"/>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3121"/>
      <c r="AU7" s="3121"/>
      <c r="AV7" s="3121"/>
      <c r="AW7" s="3121"/>
      <c r="AX7" s="3121"/>
    </row>
    <row r="8" spans="1:56" ht="18" customHeight="1">
      <c r="A8" s="3121"/>
      <c r="B8" s="3121"/>
      <c r="C8" s="3121"/>
      <c r="D8" s="3121"/>
      <c r="E8" s="3121"/>
      <c r="F8" s="3121"/>
      <c r="G8" s="3121"/>
      <c r="H8" s="3121"/>
      <c r="I8" s="3121"/>
      <c r="J8" s="3121"/>
      <c r="K8" s="3121"/>
      <c r="L8" s="3121"/>
      <c r="M8" s="3121"/>
      <c r="N8" s="3121"/>
      <c r="O8" s="3121"/>
      <c r="P8" s="3121"/>
      <c r="Q8" s="3121"/>
      <c r="R8" s="3121"/>
      <c r="S8" s="3121"/>
      <c r="T8" s="3121"/>
      <c r="U8" s="3121"/>
      <c r="V8" s="3121"/>
      <c r="W8" s="3121"/>
      <c r="X8" s="3121"/>
      <c r="Y8" s="3121"/>
      <c r="Z8" s="3121"/>
      <c r="AA8" s="3121"/>
      <c r="AB8" s="3121"/>
      <c r="AC8" s="3121"/>
      <c r="AD8" s="3121"/>
      <c r="AE8" s="3121"/>
      <c r="AF8" s="3121"/>
      <c r="AG8" s="3121"/>
      <c r="AH8" s="3121"/>
      <c r="AI8" s="3121"/>
      <c r="AJ8" s="3121"/>
      <c r="AK8" s="3121"/>
      <c r="AL8" s="3121"/>
      <c r="AM8" s="3121"/>
      <c r="AN8" s="3121"/>
      <c r="AO8" s="3121"/>
      <c r="AP8" s="3121"/>
      <c r="AQ8" s="3121"/>
      <c r="AR8" s="3121"/>
      <c r="AS8" s="3121"/>
      <c r="AT8" s="3121"/>
      <c r="AU8" s="3121"/>
      <c r="AV8" s="3121"/>
      <c r="AW8" s="3121"/>
      <c r="AX8" s="3121"/>
    </row>
    <row r="9" spans="1:56" ht="18" customHeight="1">
      <c r="A9" s="3121"/>
      <c r="B9" s="3121"/>
      <c r="C9" s="3121"/>
      <c r="D9" s="3121"/>
      <c r="E9" s="3121"/>
      <c r="F9" s="3121"/>
      <c r="G9" s="3121"/>
      <c r="H9" s="3121"/>
      <c r="I9" s="3121"/>
      <c r="J9" s="3121"/>
      <c r="K9" s="3121"/>
      <c r="L9" s="3121"/>
      <c r="M9" s="3121"/>
      <c r="N9" s="3121"/>
      <c r="O9" s="3121"/>
      <c r="P9" s="3121"/>
      <c r="Q9" s="3121"/>
      <c r="R9" s="3121"/>
      <c r="S9" s="3121"/>
      <c r="T9" s="3121"/>
      <c r="U9" s="3121"/>
      <c r="V9" s="3121"/>
      <c r="W9" s="3121"/>
      <c r="X9" s="3121"/>
      <c r="Y9" s="3121"/>
      <c r="Z9" s="3121"/>
      <c r="AA9" s="3121"/>
      <c r="AB9" s="3121"/>
      <c r="AC9" s="3121"/>
      <c r="AD9" s="3121"/>
      <c r="AE9" s="3121"/>
      <c r="AF9" s="3121"/>
      <c r="AG9" s="3121"/>
      <c r="AH9" s="3121"/>
      <c r="AI9" s="3121"/>
      <c r="AJ9" s="3121"/>
      <c r="AK9" s="3121"/>
      <c r="AL9" s="3121"/>
      <c r="AM9" s="3121"/>
      <c r="AN9" s="3121"/>
      <c r="AO9" s="3121"/>
      <c r="AP9" s="3121"/>
      <c r="AQ9" s="3121"/>
      <c r="AR9" s="3121"/>
      <c r="AS9" s="3121"/>
      <c r="AT9" s="3121"/>
      <c r="AU9" s="3121"/>
      <c r="AV9" s="3121"/>
      <c r="AW9" s="3121"/>
      <c r="AX9" s="3121"/>
    </row>
    <row r="10" spans="1:56" ht="18" customHeight="1">
      <c r="A10" s="3121"/>
      <c r="B10" s="3121"/>
      <c r="C10" s="3121"/>
      <c r="D10" s="3121"/>
      <c r="E10" s="3121"/>
      <c r="F10" s="3121"/>
      <c r="G10" s="3121"/>
      <c r="H10" s="3121"/>
      <c r="I10" s="3121"/>
      <c r="J10" s="3121"/>
      <c r="K10" s="3121"/>
      <c r="L10" s="3121"/>
      <c r="M10" s="3121"/>
      <c r="N10" s="3121"/>
      <c r="O10" s="3121"/>
      <c r="P10" s="3121"/>
      <c r="Q10" s="3121"/>
      <c r="R10" s="3121"/>
      <c r="S10" s="3121"/>
      <c r="T10" s="3121"/>
      <c r="U10" s="3121"/>
      <c r="V10" s="3121"/>
      <c r="W10" s="3121"/>
      <c r="X10" s="3121"/>
      <c r="Y10" s="3121"/>
      <c r="Z10" s="3121"/>
      <c r="AA10" s="3121"/>
      <c r="AB10" s="3121"/>
      <c r="AC10" s="3121"/>
      <c r="AD10" s="3121"/>
      <c r="AE10" s="3121"/>
      <c r="AF10" s="3121"/>
      <c r="AG10" s="3121"/>
      <c r="AH10" s="3121"/>
      <c r="AI10" s="3121"/>
      <c r="AJ10" s="3121"/>
      <c r="AK10" s="3121"/>
      <c r="AL10" s="3121"/>
      <c r="AM10" s="3121"/>
      <c r="AN10" s="3121"/>
      <c r="AO10" s="3121"/>
      <c r="AP10" s="3121"/>
      <c r="AQ10" s="3121"/>
      <c r="AR10" s="3121"/>
      <c r="AS10" s="3121"/>
      <c r="AT10" s="3121"/>
      <c r="AU10" s="3121"/>
      <c r="AV10" s="3121"/>
      <c r="AW10" s="3121"/>
      <c r="AX10" s="3121"/>
    </row>
    <row r="11" spans="1:56" ht="18" customHeight="1">
      <c r="A11" s="3121"/>
      <c r="B11" s="3121"/>
      <c r="C11" s="3121"/>
      <c r="D11" s="3121"/>
      <c r="E11" s="3121"/>
      <c r="F11" s="3121"/>
      <c r="G11" s="3121"/>
      <c r="H11" s="3121"/>
      <c r="I11" s="3121"/>
      <c r="J11" s="3121"/>
      <c r="K11" s="3121"/>
      <c r="L11" s="3121"/>
      <c r="M11" s="3121"/>
      <c r="N11" s="3121"/>
      <c r="O11" s="3121"/>
      <c r="P11" s="3121"/>
      <c r="Q11" s="3121"/>
      <c r="R11" s="3121"/>
      <c r="S11" s="3121"/>
      <c r="T11" s="3121"/>
      <c r="U11" s="3121"/>
      <c r="V11" s="3121"/>
      <c r="W11" s="3121"/>
      <c r="X11" s="3121"/>
      <c r="Y11" s="3121"/>
      <c r="Z11" s="3121"/>
      <c r="AA11" s="3121"/>
      <c r="AB11" s="3121"/>
      <c r="AC11" s="3121"/>
      <c r="AD11" s="3121"/>
      <c r="AE11" s="3121"/>
      <c r="AF11" s="3121"/>
      <c r="AG11" s="3121"/>
      <c r="AH11" s="3121"/>
      <c r="AI11" s="3121"/>
      <c r="AJ11" s="3121"/>
      <c r="AK11" s="3121"/>
      <c r="AL11" s="3121"/>
      <c r="AM11" s="3121"/>
      <c r="AN11" s="3121"/>
      <c r="AO11" s="3121"/>
      <c r="AP11" s="3121"/>
      <c r="AQ11" s="3121"/>
      <c r="AR11" s="3121"/>
      <c r="AS11" s="3121"/>
      <c r="AT11" s="3121"/>
      <c r="AU11" s="3121"/>
      <c r="AV11" s="3121"/>
      <c r="AW11" s="3121"/>
      <c r="AX11" s="3121"/>
    </row>
    <row r="12" spans="1:56" ht="18" customHeight="1">
      <c r="A12" s="3121"/>
      <c r="B12" s="3121"/>
      <c r="C12" s="3121"/>
      <c r="D12" s="3121"/>
      <c r="E12" s="3121"/>
      <c r="F12" s="3121"/>
      <c r="G12" s="3121"/>
      <c r="H12" s="3121"/>
      <c r="I12" s="3121"/>
      <c r="J12" s="3121"/>
      <c r="K12" s="3121"/>
      <c r="L12" s="3121"/>
      <c r="M12" s="3121"/>
      <c r="N12" s="3121"/>
      <c r="O12" s="3121"/>
      <c r="P12" s="3121"/>
      <c r="Q12" s="3121"/>
      <c r="R12" s="3121"/>
      <c r="S12" s="3121"/>
      <c r="T12" s="3121"/>
      <c r="U12" s="3121"/>
      <c r="V12" s="3121"/>
      <c r="W12" s="3121"/>
      <c r="X12" s="3121"/>
      <c r="Y12" s="3121"/>
      <c r="Z12" s="3121"/>
      <c r="AA12" s="3121"/>
      <c r="AB12" s="3121"/>
      <c r="AC12" s="3121"/>
      <c r="AD12" s="3121"/>
      <c r="AE12" s="3121"/>
      <c r="AF12" s="3121"/>
      <c r="AG12" s="3121"/>
      <c r="AH12" s="3121"/>
      <c r="AI12" s="3121"/>
      <c r="AJ12" s="3121"/>
      <c r="AK12" s="3121"/>
      <c r="AL12" s="3121"/>
      <c r="AM12" s="3121"/>
      <c r="AN12" s="3121"/>
      <c r="AO12" s="3121"/>
      <c r="AP12" s="3121"/>
      <c r="AQ12" s="3121"/>
      <c r="AR12" s="3121"/>
      <c r="AS12" s="3121"/>
      <c r="AT12" s="3121"/>
      <c r="AU12" s="3121"/>
      <c r="AV12" s="3121"/>
      <c r="AW12" s="3121"/>
      <c r="AX12" s="3121"/>
    </row>
    <row r="13" spans="1:56" ht="18" customHeight="1">
      <c r="A13" s="3121"/>
      <c r="B13" s="3121"/>
      <c r="C13" s="3121"/>
      <c r="D13" s="3121"/>
      <c r="E13" s="3121"/>
      <c r="F13" s="3121"/>
      <c r="G13" s="3121"/>
      <c r="H13" s="3121"/>
      <c r="I13" s="3121"/>
      <c r="J13" s="3121"/>
      <c r="K13" s="3121"/>
      <c r="L13" s="3121"/>
      <c r="M13" s="3121"/>
      <c r="N13" s="3121"/>
      <c r="O13" s="3121"/>
      <c r="P13" s="3121"/>
      <c r="Q13" s="3121"/>
      <c r="R13" s="3121"/>
      <c r="S13" s="3121"/>
      <c r="T13" s="3121"/>
      <c r="U13" s="3121"/>
      <c r="V13" s="3121"/>
      <c r="W13" s="3121"/>
      <c r="X13" s="3121"/>
      <c r="Y13" s="3121"/>
      <c r="Z13" s="3121"/>
      <c r="AA13" s="3121"/>
      <c r="AB13" s="3121"/>
      <c r="AC13" s="3121"/>
      <c r="AD13" s="3121"/>
      <c r="AE13" s="3121"/>
      <c r="AF13" s="3121"/>
      <c r="AG13" s="3121"/>
      <c r="AH13" s="3121"/>
      <c r="AI13" s="3121"/>
      <c r="AJ13" s="3121"/>
      <c r="AK13" s="3121"/>
      <c r="AL13" s="3121"/>
      <c r="AM13" s="3121"/>
      <c r="AN13" s="3121"/>
      <c r="AO13" s="3121"/>
      <c r="AP13" s="3121"/>
      <c r="AQ13" s="3121"/>
      <c r="AR13" s="3121"/>
      <c r="AS13" s="3121"/>
      <c r="AT13" s="3121"/>
      <c r="AU13" s="3121"/>
      <c r="AV13" s="3121"/>
      <c r="AW13" s="3121"/>
      <c r="AX13" s="3121"/>
    </row>
    <row r="14" spans="1:56" ht="18" customHeight="1">
      <c r="A14" s="3121"/>
      <c r="B14" s="3121"/>
      <c r="C14" s="3121"/>
      <c r="D14" s="3121"/>
      <c r="E14" s="3121"/>
      <c r="F14" s="3121"/>
      <c r="G14" s="3121"/>
      <c r="H14" s="3121"/>
      <c r="I14" s="3121"/>
      <c r="J14" s="3121"/>
      <c r="K14" s="3121"/>
      <c r="L14" s="3121"/>
      <c r="M14" s="3121"/>
      <c r="N14" s="3121"/>
      <c r="O14" s="3121"/>
      <c r="P14" s="3121"/>
      <c r="Q14" s="3121"/>
      <c r="R14" s="3121"/>
      <c r="S14" s="3121"/>
      <c r="T14" s="3121"/>
      <c r="U14" s="3121"/>
      <c r="V14" s="3121"/>
      <c r="W14" s="3121"/>
      <c r="X14" s="3121"/>
      <c r="Y14" s="3121"/>
      <c r="Z14" s="3121"/>
      <c r="AA14" s="3121"/>
      <c r="AB14" s="3121"/>
      <c r="AC14" s="3121"/>
      <c r="AD14" s="3121"/>
      <c r="AE14" s="3121"/>
      <c r="AF14" s="3121"/>
      <c r="AG14" s="3121"/>
      <c r="AH14" s="3121"/>
      <c r="AI14" s="3121"/>
      <c r="AJ14" s="3121"/>
      <c r="AK14" s="3121"/>
      <c r="AL14" s="3121"/>
      <c r="AM14" s="3121"/>
      <c r="AN14" s="3121"/>
      <c r="AO14" s="3121"/>
      <c r="AP14" s="3121"/>
      <c r="AQ14" s="3121"/>
      <c r="AR14" s="3121"/>
      <c r="AS14" s="3121"/>
      <c r="AT14" s="3121"/>
      <c r="AU14" s="3121"/>
      <c r="AV14" s="3121"/>
      <c r="AW14" s="3121"/>
      <c r="AX14" s="3121"/>
    </row>
    <row r="15" spans="1:56" ht="18" customHeight="1">
      <c r="A15" s="3121"/>
      <c r="B15" s="3121"/>
      <c r="C15" s="3121"/>
      <c r="D15" s="3121"/>
      <c r="E15" s="3121"/>
      <c r="F15" s="3121"/>
      <c r="G15" s="3121"/>
      <c r="H15" s="3121"/>
      <c r="I15" s="3121"/>
      <c r="J15" s="3121"/>
      <c r="K15" s="3121"/>
      <c r="L15" s="3121"/>
      <c r="M15" s="3121"/>
      <c r="N15" s="3121"/>
      <c r="O15" s="3121"/>
      <c r="P15" s="3121"/>
      <c r="Q15" s="3121"/>
      <c r="R15" s="3121"/>
      <c r="S15" s="3121"/>
      <c r="T15" s="3121"/>
      <c r="U15" s="3121"/>
      <c r="V15" s="3121"/>
      <c r="W15" s="3121"/>
      <c r="X15" s="3121"/>
      <c r="Y15" s="3121"/>
      <c r="Z15" s="3121"/>
      <c r="AA15" s="3121"/>
      <c r="AB15" s="3121"/>
      <c r="AC15" s="3121"/>
      <c r="AD15" s="3121"/>
      <c r="AE15" s="3121"/>
      <c r="AF15" s="3121"/>
      <c r="AG15" s="3121"/>
      <c r="AH15" s="3121"/>
      <c r="AI15" s="3121"/>
      <c r="AJ15" s="3121"/>
      <c r="AK15" s="3121"/>
      <c r="AL15" s="3121"/>
      <c r="AM15" s="3121"/>
      <c r="AN15" s="3121"/>
      <c r="AO15" s="3121"/>
      <c r="AP15" s="3121"/>
      <c r="AQ15" s="3121"/>
      <c r="AR15" s="3121"/>
      <c r="AS15" s="3121"/>
      <c r="AT15" s="3121"/>
      <c r="AU15" s="3121"/>
      <c r="AV15" s="3121"/>
      <c r="AW15" s="3121"/>
      <c r="AX15" s="3121"/>
    </row>
    <row r="16" spans="1:56" ht="18" customHeight="1">
      <c r="A16" s="3121"/>
      <c r="B16" s="3121"/>
      <c r="C16" s="3121"/>
      <c r="D16" s="3121"/>
      <c r="E16" s="3121"/>
      <c r="F16" s="3121"/>
      <c r="G16" s="3121"/>
      <c r="H16" s="3121"/>
      <c r="I16" s="3121"/>
      <c r="J16" s="3121"/>
      <c r="K16" s="3121"/>
      <c r="L16" s="3121"/>
      <c r="M16" s="3121"/>
      <c r="N16" s="3121"/>
      <c r="O16" s="3121"/>
      <c r="P16" s="3121"/>
      <c r="Q16" s="3121"/>
      <c r="R16" s="3121"/>
      <c r="S16" s="3121"/>
      <c r="T16" s="3121"/>
      <c r="U16" s="3121"/>
      <c r="V16" s="3121"/>
      <c r="W16" s="3121"/>
      <c r="X16" s="3121"/>
      <c r="Y16" s="3121"/>
      <c r="Z16" s="3121"/>
      <c r="AA16" s="3121"/>
      <c r="AB16" s="3121"/>
      <c r="AC16" s="3121"/>
      <c r="AD16" s="3121"/>
      <c r="AE16" s="3121"/>
      <c r="AF16" s="3121"/>
      <c r="AG16" s="3121"/>
      <c r="AH16" s="3121"/>
      <c r="AI16" s="3121"/>
      <c r="AJ16" s="3121"/>
      <c r="AK16" s="3121"/>
      <c r="AL16" s="3121"/>
      <c r="AM16" s="3121"/>
      <c r="AN16" s="3121"/>
      <c r="AO16" s="3121"/>
      <c r="AP16" s="3121"/>
      <c r="AQ16" s="3121"/>
      <c r="AR16" s="3121"/>
      <c r="AS16" s="3121"/>
      <c r="AT16" s="3121"/>
      <c r="AU16" s="3121"/>
      <c r="AV16" s="3121"/>
      <c r="AW16" s="3121"/>
      <c r="AX16" s="3121"/>
    </row>
    <row r="17" spans="1:50" ht="18" customHeight="1">
      <c r="A17" s="3121"/>
      <c r="B17" s="3121"/>
      <c r="C17" s="3121"/>
      <c r="D17" s="3121"/>
      <c r="E17" s="3121"/>
      <c r="F17" s="3121"/>
      <c r="G17" s="3121"/>
      <c r="H17" s="3121"/>
      <c r="I17" s="3121"/>
      <c r="J17" s="3121"/>
      <c r="K17" s="3121"/>
      <c r="L17" s="3121"/>
      <c r="M17" s="3121"/>
      <c r="N17" s="3121"/>
      <c r="O17" s="3121"/>
      <c r="P17" s="3121"/>
      <c r="Q17" s="3121"/>
      <c r="R17" s="3121"/>
      <c r="S17" s="3121"/>
      <c r="T17" s="3121"/>
      <c r="U17" s="3121"/>
      <c r="V17" s="3121"/>
      <c r="W17" s="3121"/>
      <c r="X17" s="3121"/>
      <c r="Y17" s="3121"/>
      <c r="Z17" s="3121"/>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row>
    <row r="18" spans="1:50" ht="18" customHeight="1">
      <c r="A18" s="3121"/>
      <c r="B18" s="3121"/>
      <c r="C18" s="3121"/>
      <c r="D18" s="3121"/>
      <c r="E18" s="3121"/>
      <c r="F18" s="3121"/>
      <c r="G18" s="3121"/>
      <c r="H18" s="3121"/>
      <c r="I18" s="3121"/>
      <c r="J18" s="3121"/>
      <c r="K18" s="3121"/>
      <c r="L18" s="3121"/>
      <c r="M18" s="3121"/>
      <c r="N18" s="3121"/>
      <c r="O18" s="3121"/>
      <c r="P18" s="3121"/>
      <c r="Q18" s="3121"/>
      <c r="R18" s="3121"/>
      <c r="S18" s="3121"/>
      <c r="T18" s="3121"/>
      <c r="U18" s="3121"/>
      <c r="V18" s="3121"/>
      <c r="W18" s="3121"/>
      <c r="X18" s="3121"/>
      <c r="Y18" s="3121"/>
      <c r="Z18" s="3121"/>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row>
    <row r="19" spans="1:50" ht="18" customHeight="1">
      <c r="A19" s="3121"/>
      <c r="B19" s="3121"/>
      <c r="C19" s="3121"/>
      <c r="D19" s="3121"/>
      <c r="E19" s="3121"/>
      <c r="F19" s="3121"/>
      <c r="G19" s="3121"/>
      <c r="H19" s="3121"/>
      <c r="I19" s="3121"/>
      <c r="J19" s="3121"/>
      <c r="K19" s="3121"/>
      <c r="L19" s="3121"/>
      <c r="M19" s="3121"/>
      <c r="N19" s="3121"/>
      <c r="O19" s="3121"/>
      <c r="P19" s="3121"/>
      <c r="Q19" s="3121"/>
      <c r="R19" s="3121"/>
      <c r="S19" s="3121"/>
      <c r="T19" s="3121"/>
      <c r="U19" s="3121"/>
      <c r="V19" s="3121"/>
      <c r="W19" s="3121"/>
      <c r="X19" s="3121"/>
      <c r="Y19" s="3121"/>
      <c r="Z19" s="3121"/>
      <c r="AA19" s="3121"/>
      <c r="AB19" s="3121"/>
      <c r="AC19" s="3121"/>
      <c r="AD19" s="3121"/>
      <c r="AE19" s="3121"/>
      <c r="AF19" s="3121"/>
      <c r="AG19" s="3121"/>
      <c r="AH19" s="3121"/>
      <c r="AI19" s="3121"/>
      <c r="AJ19" s="3121"/>
      <c r="AK19" s="3121"/>
      <c r="AL19" s="3121"/>
      <c r="AM19" s="3121"/>
      <c r="AN19" s="3121"/>
      <c r="AO19" s="3121"/>
      <c r="AP19" s="3121"/>
      <c r="AQ19" s="3121"/>
      <c r="AR19" s="3121"/>
      <c r="AS19" s="3121"/>
      <c r="AT19" s="3121"/>
      <c r="AU19" s="3121"/>
      <c r="AV19" s="3121"/>
      <c r="AW19" s="3121"/>
      <c r="AX19" s="3121"/>
    </row>
    <row r="20" spans="1:50" ht="18" customHeight="1">
      <c r="A20" s="3121"/>
      <c r="B20" s="3121"/>
      <c r="C20" s="3121"/>
      <c r="D20" s="3121"/>
      <c r="E20" s="3121"/>
      <c r="F20" s="3121"/>
      <c r="G20" s="3121"/>
      <c r="H20" s="3121"/>
      <c r="I20" s="3121"/>
      <c r="J20" s="3121"/>
      <c r="K20" s="3121"/>
      <c r="L20" s="3121"/>
      <c r="M20" s="3121"/>
      <c r="N20" s="3121"/>
      <c r="O20" s="3121"/>
      <c r="P20" s="3121"/>
      <c r="Q20" s="3121"/>
      <c r="R20" s="3121"/>
      <c r="S20" s="3121"/>
      <c r="T20" s="3121"/>
      <c r="U20" s="3121"/>
      <c r="V20" s="3121"/>
      <c r="W20" s="3121"/>
      <c r="X20" s="3121"/>
      <c r="Y20" s="3121"/>
      <c r="Z20" s="3121"/>
      <c r="AA20" s="3121"/>
      <c r="AB20" s="3121"/>
      <c r="AC20" s="3121"/>
      <c r="AD20" s="3121"/>
      <c r="AE20" s="3121"/>
      <c r="AF20" s="3121"/>
      <c r="AG20" s="3121"/>
      <c r="AH20" s="3121"/>
      <c r="AI20" s="3121"/>
      <c r="AJ20" s="3121"/>
      <c r="AK20" s="3121"/>
      <c r="AL20" s="3121"/>
      <c r="AM20" s="3121"/>
      <c r="AN20" s="3121"/>
      <c r="AO20" s="3121"/>
      <c r="AP20" s="3121"/>
      <c r="AQ20" s="3121"/>
      <c r="AR20" s="3121"/>
      <c r="AS20" s="3121"/>
      <c r="AT20" s="3121"/>
      <c r="AU20" s="3121"/>
      <c r="AV20" s="3121"/>
      <c r="AW20" s="3121"/>
      <c r="AX20" s="3121"/>
    </row>
    <row r="21" spans="1:50" ht="18" customHeight="1">
      <c r="A21" s="3121"/>
      <c r="B21" s="3121"/>
      <c r="C21" s="3121"/>
      <c r="D21" s="3121"/>
      <c r="E21" s="3121"/>
      <c r="F21" s="3121"/>
      <c r="G21" s="3121"/>
      <c r="H21" s="3121"/>
      <c r="I21" s="3121"/>
      <c r="J21" s="3121"/>
      <c r="K21" s="3121"/>
      <c r="L21" s="3121"/>
      <c r="M21" s="3121"/>
      <c r="N21" s="3121"/>
      <c r="O21" s="3121"/>
      <c r="P21" s="3121"/>
      <c r="Q21" s="3121"/>
      <c r="R21" s="3121"/>
      <c r="S21" s="3121"/>
      <c r="T21" s="3121"/>
      <c r="U21" s="3121"/>
      <c r="V21" s="3121"/>
      <c r="W21" s="3121"/>
      <c r="X21" s="3121"/>
      <c r="Y21" s="3121"/>
      <c r="Z21" s="3121"/>
      <c r="AA21" s="3121"/>
      <c r="AB21" s="3121"/>
      <c r="AC21" s="3121"/>
      <c r="AD21" s="3121"/>
      <c r="AE21" s="3121"/>
      <c r="AF21" s="3121"/>
      <c r="AG21" s="3121"/>
      <c r="AH21" s="3121"/>
      <c r="AI21" s="3121"/>
      <c r="AJ21" s="3121"/>
      <c r="AK21" s="3121"/>
      <c r="AL21" s="3121"/>
      <c r="AM21" s="3121"/>
      <c r="AN21" s="3121"/>
      <c r="AO21" s="3121"/>
      <c r="AP21" s="3121"/>
      <c r="AQ21" s="3121"/>
      <c r="AR21" s="3121"/>
      <c r="AS21" s="3121"/>
      <c r="AT21" s="3121"/>
      <c r="AU21" s="3121"/>
      <c r="AV21" s="3121"/>
      <c r="AW21" s="3121"/>
      <c r="AX21" s="3121"/>
    </row>
    <row r="22" spans="1:50" ht="18" customHeight="1">
      <c r="A22" s="3121"/>
      <c r="B22" s="3121"/>
      <c r="C22" s="3121"/>
      <c r="D22" s="3121"/>
      <c r="E22" s="3121"/>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1"/>
      <c r="AK22" s="3121"/>
      <c r="AL22" s="3121"/>
      <c r="AM22" s="3121"/>
      <c r="AN22" s="3121"/>
      <c r="AO22" s="3121"/>
      <c r="AP22" s="3121"/>
      <c r="AQ22" s="3121"/>
      <c r="AR22" s="3121"/>
      <c r="AS22" s="3121"/>
      <c r="AT22" s="3121"/>
      <c r="AU22" s="3121"/>
      <c r="AV22" s="3121"/>
      <c r="AW22" s="3121"/>
      <c r="AX22" s="3121"/>
    </row>
    <row r="23" spans="1:50" ht="18" customHeight="1">
      <c r="A23" s="3121"/>
      <c r="B23" s="3121"/>
      <c r="C23" s="3121"/>
      <c r="D23" s="3121"/>
      <c r="E23" s="3121"/>
      <c r="F23" s="3121"/>
      <c r="G23" s="3121"/>
      <c r="H23" s="3121"/>
      <c r="I23" s="3121"/>
      <c r="J23" s="3121"/>
      <c r="K23" s="3121"/>
      <c r="L23" s="3121"/>
      <c r="M23" s="3121"/>
      <c r="N23" s="3121"/>
      <c r="O23" s="3121"/>
      <c r="P23" s="3121"/>
      <c r="Q23" s="3121"/>
      <c r="R23" s="3121"/>
      <c r="S23" s="3121"/>
      <c r="T23" s="3121"/>
      <c r="U23" s="3121"/>
      <c r="V23" s="3121"/>
      <c r="W23" s="3121"/>
      <c r="X23" s="3121"/>
      <c r="Y23" s="3121"/>
      <c r="Z23" s="3121"/>
      <c r="AA23" s="3121"/>
      <c r="AB23" s="3121"/>
      <c r="AC23" s="3121"/>
      <c r="AD23" s="3121"/>
      <c r="AE23" s="3121"/>
      <c r="AF23" s="3121"/>
      <c r="AG23" s="3121"/>
      <c r="AH23" s="3121"/>
      <c r="AI23" s="3121"/>
      <c r="AJ23" s="3121"/>
      <c r="AK23" s="3121"/>
      <c r="AL23" s="3121"/>
      <c r="AM23" s="3121"/>
      <c r="AN23" s="3121"/>
      <c r="AO23" s="3121"/>
      <c r="AP23" s="3121"/>
      <c r="AQ23" s="3121"/>
      <c r="AR23" s="3121"/>
      <c r="AS23" s="3121"/>
      <c r="AT23" s="3121"/>
      <c r="AU23" s="3121"/>
      <c r="AV23" s="3121"/>
      <c r="AW23" s="3121"/>
      <c r="AX23" s="3121"/>
    </row>
    <row r="24" spans="1:50" ht="18" customHeight="1">
      <c r="A24" s="3121"/>
      <c r="B24" s="3121"/>
      <c r="C24" s="3121"/>
      <c r="D24" s="3121"/>
      <c r="E24" s="3121"/>
      <c r="F24" s="3121"/>
      <c r="G24" s="3121"/>
      <c r="H24" s="3121"/>
      <c r="I24" s="3121"/>
      <c r="J24" s="3121"/>
      <c r="K24" s="3121"/>
      <c r="L24" s="3121"/>
      <c r="M24" s="3121"/>
      <c r="N24" s="3121"/>
      <c r="O24" s="3121"/>
      <c r="P24" s="3121"/>
      <c r="Q24" s="3121"/>
      <c r="R24" s="3121"/>
      <c r="S24" s="3121"/>
      <c r="T24" s="3121"/>
      <c r="U24" s="3121"/>
      <c r="V24" s="3121"/>
      <c r="W24" s="3121"/>
      <c r="X24" s="3121"/>
      <c r="Y24" s="3121"/>
      <c r="Z24" s="3121"/>
      <c r="AA24" s="3121"/>
      <c r="AB24" s="3121"/>
      <c r="AC24" s="3121"/>
      <c r="AD24" s="3121"/>
      <c r="AE24" s="3121"/>
      <c r="AF24" s="3121"/>
      <c r="AG24" s="3121"/>
      <c r="AH24" s="3121"/>
      <c r="AI24" s="3121"/>
      <c r="AJ24" s="3121"/>
      <c r="AK24" s="3121"/>
      <c r="AL24" s="3121"/>
      <c r="AM24" s="3121"/>
      <c r="AN24" s="3121"/>
      <c r="AO24" s="3121"/>
      <c r="AP24" s="3121"/>
      <c r="AQ24" s="3121"/>
      <c r="AR24" s="3121"/>
      <c r="AS24" s="3121"/>
      <c r="AT24" s="3121"/>
      <c r="AU24" s="3121"/>
      <c r="AV24" s="3121"/>
      <c r="AW24" s="3121"/>
      <c r="AX24" s="3121"/>
    </row>
    <row r="25" spans="1:50" ht="18" customHeight="1">
      <c r="A25" s="3121"/>
      <c r="B25" s="3121"/>
      <c r="C25" s="3121"/>
      <c r="D25" s="3121"/>
      <c r="E25" s="3121"/>
      <c r="F25" s="3121"/>
      <c r="G25" s="3121"/>
      <c r="H25" s="3121"/>
      <c r="I25" s="3121"/>
      <c r="J25" s="3121"/>
      <c r="K25" s="3121"/>
      <c r="L25" s="3121"/>
      <c r="M25" s="3121"/>
      <c r="N25" s="3121"/>
      <c r="O25" s="3121"/>
      <c r="P25" s="3121"/>
      <c r="Q25" s="3121"/>
      <c r="R25" s="3121"/>
      <c r="S25" s="3121"/>
      <c r="T25" s="3121"/>
      <c r="U25" s="3121"/>
      <c r="V25" s="3121"/>
      <c r="W25" s="3121"/>
      <c r="X25" s="3121"/>
      <c r="Y25" s="3121"/>
      <c r="Z25" s="3121"/>
      <c r="AA25" s="3121"/>
      <c r="AB25" s="3121"/>
      <c r="AC25" s="3121"/>
      <c r="AD25" s="3121"/>
      <c r="AE25" s="3121"/>
      <c r="AF25" s="3121"/>
      <c r="AG25" s="3121"/>
      <c r="AH25" s="3121"/>
      <c r="AI25" s="3121"/>
      <c r="AJ25" s="3121"/>
      <c r="AK25" s="3121"/>
      <c r="AL25" s="3121"/>
      <c r="AM25" s="3121"/>
      <c r="AN25" s="3121"/>
      <c r="AO25" s="3121"/>
      <c r="AP25" s="3121"/>
      <c r="AQ25" s="3121"/>
      <c r="AR25" s="3121"/>
      <c r="AS25" s="3121"/>
      <c r="AT25" s="3121"/>
      <c r="AU25" s="3121"/>
      <c r="AV25" s="3121"/>
      <c r="AW25" s="3121"/>
      <c r="AX25" s="3121"/>
    </row>
    <row r="26" spans="1:50" ht="18" customHeight="1">
      <c r="A26" s="3121"/>
      <c r="B26" s="3121"/>
      <c r="C26" s="3121"/>
      <c r="D26" s="3121"/>
      <c r="E26" s="3121"/>
      <c r="F26" s="3121"/>
      <c r="G26" s="3121"/>
      <c r="H26" s="3121"/>
      <c r="I26" s="3121"/>
      <c r="J26" s="3121"/>
      <c r="K26" s="3121"/>
      <c r="L26" s="3121"/>
      <c r="M26" s="3121"/>
      <c r="N26" s="3121"/>
      <c r="O26" s="3121"/>
      <c r="P26" s="3121"/>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1"/>
      <c r="AM26" s="3121"/>
      <c r="AN26" s="3121"/>
      <c r="AO26" s="3121"/>
      <c r="AP26" s="3121"/>
      <c r="AQ26" s="3121"/>
      <c r="AR26" s="3121"/>
      <c r="AS26" s="3121"/>
      <c r="AT26" s="3121"/>
      <c r="AU26" s="3121"/>
      <c r="AV26" s="3121"/>
      <c r="AW26" s="3121"/>
      <c r="AX26" s="3121"/>
    </row>
    <row r="27" spans="1:50" ht="18" customHeight="1">
      <c r="A27" s="3121"/>
      <c r="B27" s="3121"/>
      <c r="C27" s="3121"/>
      <c r="D27" s="3121"/>
      <c r="E27" s="3121"/>
      <c r="F27" s="3121"/>
      <c r="G27" s="3121"/>
      <c r="H27" s="3121"/>
      <c r="I27" s="3121"/>
      <c r="J27" s="3121"/>
      <c r="K27" s="3121"/>
      <c r="L27" s="3121"/>
      <c r="M27" s="3121"/>
      <c r="N27" s="3121"/>
      <c r="O27" s="3121"/>
      <c r="P27" s="3121"/>
      <c r="Q27" s="3121"/>
      <c r="R27" s="3121"/>
      <c r="S27" s="3121"/>
      <c r="T27" s="3121"/>
      <c r="U27" s="3121"/>
      <c r="V27" s="3121"/>
      <c r="W27" s="3121"/>
      <c r="X27" s="3121"/>
      <c r="Y27" s="3121"/>
      <c r="Z27" s="3121"/>
      <c r="AA27" s="3121"/>
      <c r="AB27" s="3121"/>
      <c r="AC27" s="3121"/>
      <c r="AD27" s="3121"/>
      <c r="AE27" s="3121"/>
      <c r="AF27" s="3121"/>
      <c r="AG27" s="3121"/>
      <c r="AH27" s="3121"/>
      <c r="AI27" s="3121"/>
      <c r="AJ27" s="3121"/>
      <c r="AK27" s="3121"/>
      <c r="AL27" s="3121"/>
      <c r="AM27" s="3121"/>
      <c r="AN27" s="3121"/>
      <c r="AO27" s="3121"/>
      <c r="AP27" s="3121"/>
      <c r="AQ27" s="3121"/>
      <c r="AR27" s="3121"/>
      <c r="AS27" s="3121"/>
      <c r="AT27" s="3121"/>
      <c r="AU27" s="3121"/>
      <c r="AV27" s="3121"/>
      <c r="AW27" s="3121"/>
      <c r="AX27" s="3121"/>
    </row>
    <row r="28" spans="1:50" ht="18" customHeight="1"/>
    <row r="29" spans="1:50" ht="18" customHeight="1"/>
    <row r="30" spans="1:50" ht="18" customHeight="1"/>
    <row r="31" spans="1:50" ht="18" customHeight="1"/>
    <row r="32" spans="1:50" ht="18" customHeight="1"/>
    <row r="33" ht="18" customHeight="1"/>
    <row r="34" ht="18" customHeight="1"/>
    <row r="35" ht="18" customHeight="1"/>
    <row r="36" ht="18" customHeight="1"/>
  </sheetData>
  <mergeCells count="246">
    <mergeCell ref="A1:F1"/>
    <mergeCell ref="AZ2:BD2"/>
    <mergeCell ref="A2:AX2"/>
    <mergeCell ref="A3:C4"/>
    <mergeCell ref="D3:K4"/>
    <mergeCell ref="L3:U4"/>
    <mergeCell ref="V3:Y4"/>
    <mergeCell ref="Z3:AG3"/>
    <mergeCell ref="AH3:AO3"/>
    <mergeCell ref="AP3:AS4"/>
    <mergeCell ref="AT3:AX4"/>
    <mergeCell ref="Z4:AC4"/>
    <mergeCell ref="AD4:AG4"/>
    <mergeCell ref="AH4:AK4"/>
    <mergeCell ref="AL4:AO4"/>
    <mergeCell ref="AZ3:BD3"/>
    <mergeCell ref="AT5:AX5"/>
    <mergeCell ref="A6:C6"/>
    <mergeCell ref="D6:K6"/>
    <mergeCell ref="L6:U6"/>
    <mergeCell ref="V6:Y6"/>
    <mergeCell ref="Z6:AC6"/>
    <mergeCell ref="AD6:AG6"/>
    <mergeCell ref="AH6:AK6"/>
    <mergeCell ref="AL6:AO6"/>
    <mergeCell ref="AP6:AS6"/>
    <mergeCell ref="AT6:AX6"/>
    <mergeCell ref="A5:C5"/>
    <mergeCell ref="D5:K5"/>
    <mergeCell ref="L5:U5"/>
    <mergeCell ref="V5:Y5"/>
    <mergeCell ref="Z5:AC5"/>
    <mergeCell ref="AD5:AG5"/>
    <mergeCell ref="AH5:AK5"/>
    <mergeCell ref="AL5:AO5"/>
    <mergeCell ref="AP5:AS5"/>
    <mergeCell ref="AT7:AX7"/>
    <mergeCell ref="A8:C8"/>
    <mergeCell ref="D8:K8"/>
    <mergeCell ref="L8:U8"/>
    <mergeCell ref="V8:Y8"/>
    <mergeCell ref="Z8:AC8"/>
    <mergeCell ref="AD8:AG8"/>
    <mergeCell ref="AH8:AK8"/>
    <mergeCell ref="AL8:AO8"/>
    <mergeCell ref="AP8:AS8"/>
    <mergeCell ref="AT8:AX8"/>
    <mergeCell ref="A7:C7"/>
    <mergeCell ref="D7:K7"/>
    <mergeCell ref="L7:U7"/>
    <mergeCell ref="V7:Y7"/>
    <mergeCell ref="Z7:AC7"/>
    <mergeCell ref="AD7:AG7"/>
    <mergeCell ref="AH7:AK7"/>
    <mergeCell ref="AL7:AO7"/>
    <mergeCell ref="AP7:AS7"/>
    <mergeCell ref="AT9:AX9"/>
    <mergeCell ref="A10:C10"/>
    <mergeCell ref="D10:K10"/>
    <mergeCell ref="L10:U10"/>
    <mergeCell ref="V10:Y10"/>
    <mergeCell ref="Z10:AC10"/>
    <mergeCell ref="AD10:AG10"/>
    <mergeCell ref="AH10:AK10"/>
    <mergeCell ref="AL10:AO10"/>
    <mergeCell ref="AP10:AS10"/>
    <mergeCell ref="AT10:AX10"/>
    <mergeCell ref="A9:C9"/>
    <mergeCell ref="D9:K9"/>
    <mergeCell ref="L9:U9"/>
    <mergeCell ref="V9:Y9"/>
    <mergeCell ref="Z9:AC9"/>
    <mergeCell ref="AD9:AG9"/>
    <mergeCell ref="AH9:AK9"/>
    <mergeCell ref="AL9:AO9"/>
    <mergeCell ref="AP9:AS9"/>
    <mergeCell ref="AT11:AX11"/>
    <mergeCell ref="A12:C12"/>
    <mergeCell ref="D12:K12"/>
    <mergeCell ref="L12:U12"/>
    <mergeCell ref="V12:Y12"/>
    <mergeCell ref="Z12:AC12"/>
    <mergeCell ref="AD12:AG12"/>
    <mergeCell ref="AH12:AK12"/>
    <mergeCell ref="AL12:AO12"/>
    <mergeCell ref="AP12:AS12"/>
    <mergeCell ref="AT12:AX12"/>
    <mergeCell ref="A11:C11"/>
    <mergeCell ref="D11:K11"/>
    <mergeCell ref="L11:U11"/>
    <mergeCell ref="V11:Y11"/>
    <mergeCell ref="Z11:AC11"/>
    <mergeCell ref="AD11:AG11"/>
    <mergeCell ref="AH11:AK11"/>
    <mergeCell ref="AL11:AO11"/>
    <mergeCell ref="AP11:AS11"/>
    <mergeCell ref="AT13:AX13"/>
    <mergeCell ref="A14:C14"/>
    <mergeCell ref="D14:K14"/>
    <mergeCell ref="L14:U14"/>
    <mergeCell ref="V14:Y14"/>
    <mergeCell ref="Z14:AC14"/>
    <mergeCell ref="AD14:AG14"/>
    <mergeCell ref="AH14:AK14"/>
    <mergeCell ref="AL14:AO14"/>
    <mergeCell ref="AP14:AS14"/>
    <mergeCell ref="AT14:AX14"/>
    <mergeCell ref="A13:C13"/>
    <mergeCell ref="D13:K13"/>
    <mergeCell ref="L13:U13"/>
    <mergeCell ref="V13:Y13"/>
    <mergeCell ref="Z13:AC13"/>
    <mergeCell ref="AD13:AG13"/>
    <mergeCell ref="AH13:AK13"/>
    <mergeCell ref="AL13:AO13"/>
    <mergeCell ref="AP13:AS13"/>
    <mergeCell ref="AT15:AX15"/>
    <mergeCell ref="A16:C16"/>
    <mergeCell ref="D16:K16"/>
    <mergeCell ref="L16:U16"/>
    <mergeCell ref="V16:Y16"/>
    <mergeCell ref="Z16:AC16"/>
    <mergeCell ref="AD16:AG16"/>
    <mergeCell ref="AH16:AK16"/>
    <mergeCell ref="AL16:AO16"/>
    <mergeCell ref="AP16:AS16"/>
    <mergeCell ref="AT16:AX16"/>
    <mergeCell ref="A15:C15"/>
    <mergeCell ref="D15:K15"/>
    <mergeCell ref="L15:U15"/>
    <mergeCell ref="V15:Y15"/>
    <mergeCell ref="Z15:AC15"/>
    <mergeCell ref="AD15:AG15"/>
    <mergeCell ref="AH15:AK15"/>
    <mergeCell ref="AL15:AO15"/>
    <mergeCell ref="AP15:AS15"/>
    <mergeCell ref="AT17:AX17"/>
    <mergeCell ref="A18:C18"/>
    <mergeCell ref="D18:K18"/>
    <mergeCell ref="L18:U18"/>
    <mergeCell ref="V18:Y18"/>
    <mergeCell ref="Z18:AC18"/>
    <mergeCell ref="AD18:AG18"/>
    <mergeCell ref="AH18:AK18"/>
    <mergeCell ref="AL18:AO18"/>
    <mergeCell ref="AP18:AS18"/>
    <mergeCell ref="AT18:AX18"/>
    <mergeCell ref="A17:C17"/>
    <mergeCell ref="D17:K17"/>
    <mergeCell ref="L17:U17"/>
    <mergeCell ref="V17:Y17"/>
    <mergeCell ref="Z17:AC17"/>
    <mergeCell ref="AD17:AG17"/>
    <mergeCell ref="AH17:AK17"/>
    <mergeCell ref="AL17:AO17"/>
    <mergeCell ref="AP17:AS17"/>
    <mergeCell ref="AT19:AX19"/>
    <mergeCell ref="A20:C20"/>
    <mergeCell ref="D20:K20"/>
    <mergeCell ref="L20:U20"/>
    <mergeCell ref="V20:Y20"/>
    <mergeCell ref="Z20:AC20"/>
    <mergeCell ref="AD20:AG20"/>
    <mergeCell ref="AH20:AK20"/>
    <mergeCell ref="AL20:AO20"/>
    <mergeCell ref="AP20:AS20"/>
    <mergeCell ref="AT20:AX20"/>
    <mergeCell ref="A19:C19"/>
    <mergeCell ref="D19:K19"/>
    <mergeCell ref="L19:U19"/>
    <mergeCell ref="V19:Y19"/>
    <mergeCell ref="Z19:AC19"/>
    <mergeCell ref="AD19:AG19"/>
    <mergeCell ref="AH19:AK19"/>
    <mergeCell ref="AL19:AO19"/>
    <mergeCell ref="AP19:AS19"/>
    <mergeCell ref="AL23:AO23"/>
    <mergeCell ref="AP23:AS23"/>
    <mergeCell ref="AT21:AX21"/>
    <mergeCell ref="A22:C22"/>
    <mergeCell ref="D22:K22"/>
    <mergeCell ref="L22:U22"/>
    <mergeCell ref="V22:Y22"/>
    <mergeCell ref="Z22:AC22"/>
    <mergeCell ref="AD22:AG22"/>
    <mergeCell ref="AH22:AK22"/>
    <mergeCell ref="AL22:AO22"/>
    <mergeCell ref="AP22:AS22"/>
    <mergeCell ref="AT22:AX22"/>
    <mergeCell ref="A21:C21"/>
    <mergeCell ref="D21:K21"/>
    <mergeCell ref="L21:U21"/>
    <mergeCell ref="V21:Y21"/>
    <mergeCell ref="Z21:AC21"/>
    <mergeCell ref="AD21:AG21"/>
    <mergeCell ref="AH21:AK21"/>
    <mergeCell ref="AL21:AO21"/>
    <mergeCell ref="AP21:AS21"/>
    <mergeCell ref="V25:Y25"/>
    <mergeCell ref="Z25:AC25"/>
    <mergeCell ref="AD25:AG25"/>
    <mergeCell ref="AH25:AK25"/>
    <mergeCell ref="AL25:AO25"/>
    <mergeCell ref="AP25:AS25"/>
    <mergeCell ref="AT23:AX23"/>
    <mergeCell ref="A24:C24"/>
    <mergeCell ref="D24:K24"/>
    <mergeCell ref="L24:U24"/>
    <mergeCell ref="V24:Y24"/>
    <mergeCell ref="Z24:AC24"/>
    <mergeCell ref="AD24:AG24"/>
    <mergeCell ref="AH24:AK24"/>
    <mergeCell ref="AL24:AO24"/>
    <mergeCell ref="AP24:AS24"/>
    <mergeCell ref="AT24:AX24"/>
    <mergeCell ref="A23:C23"/>
    <mergeCell ref="D23:K23"/>
    <mergeCell ref="L23:U23"/>
    <mergeCell ref="V23:Y23"/>
    <mergeCell ref="Z23:AC23"/>
    <mergeCell ref="AD23:AG23"/>
    <mergeCell ref="AH23:AK23"/>
    <mergeCell ref="AT25:AX25"/>
    <mergeCell ref="A26:C26"/>
    <mergeCell ref="D26:K26"/>
    <mergeCell ref="L26:U26"/>
    <mergeCell ref="V26:Y26"/>
    <mergeCell ref="Z26:AC26"/>
    <mergeCell ref="AD26:AG26"/>
    <mergeCell ref="AH26:AK26"/>
    <mergeCell ref="AL27:AO27"/>
    <mergeCell ref="AP27:AS27"/>
    <mergeCell ref="AT27:AX27"/>
    <mergeCell ref="AL26:AO26"/>
    <mergeCell ref="AP26:AS26"/>
    <mergeCell ref="AT26:AX26"/>
    <mergeCell ref="A27:C27"/>
    <mergeCell ref="D27:K27"/>
    <mergeCell ref="L27:U27"/>
    <mergeCell ref="V27:Y27"/>
    <mergeCell ref="Z27:AC27"/>
    <mergeCell ref="AD27:AG27"/>
    <mergeCell ref="AH27:AK27"/>
    <mergeCell ref="A25:C25"/>
    <mergeCell ref="D25:K25"/>
    <mergeCell ref="L25:U25"/>
  </mergeCells>
  <phoneticPr fontId="9"/>
  <hyperlinks>
    <hyperlink ref="AZ2" location="工事関係書類一覧表!A1" display="一覧表へ戻る" xr:uid="{00000000-0004-0000-5100-000000000000}"/>
    <hyperlink ref="AZ2:BD2" location="工事関係書類一覧表!F77" display="一覧表へ戻る" xr:uid="{00000000-0004-0000-5100-000001000000}"/>
  </hyperlinks>
  <printOptions horizontalCentered="1"/>
  <pageMargins left="0.78740157480314965" right="0.78740157480314965" top="0.98425196850393704" bottom="0.98425196850393704"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dimension ref="A1:BD28"/>
  <sheetViews>
    <sheetView showGridLines="0" view="pageBreakPreview" zoomScaleNormal="100" zoomScaleSheetLayoutView="100" workbookViewId="0">
      <selection activeCell="AZ2" sqref="AZ2:BD2"/>
    </sheetView>
  </sheetViews>
  <sheetFormatPr defaultColWidth="2.625" defaultRowHeight="13.5"/>
  <cols>
    <col min="1" max="16384" width="2.625" style="250"/>
  </cols>
  <sheetData>
    <row r="1" spans="1:56">
      <c r="A1" s="1530" t="s">
        <v>257</v>
      </c>
      <c r="B1" s="1530"/>
      <c r="C1" s="1530"/>
      <c r="D1" s="1530"/>
      <c r="E1" s="1530"/>
      <c r="F1" s="1530"/>
    </row>
    <row r="2" spans="1:56" ht="21">
      <c r="A2" s="3138" t="s">
        <v>1734</v>
      </c>
      <c r="B2" s="3138"/>
      <c r="C2" s="3138"/>
      <c r="D2" s="3138"/>
      <c r="E2" s="3138"/>
      <c r="F2" s="3138"/>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Z2" s="1382" t="s">
        <v>385</v>
      </c>
      <c r="BA2" s="1382"/>
      <c r="BB2" s="1382"/>
      <c r="BC2" s="1382"/>
      <c r="BD2" s="1382"/>
    </row>
    <row r="3" spans="1:56" ht="16.5" customHeight="1">
      <c r="A3" s="3122" t="s">
        <v>1724</v>
      </c>
      <c r="B3" s="3123"/>
      <c r="C3" s="3123"/>
      <c r="D3" s="3124" t="s">
        <v>1725</v>
      </c>
      <c r="E3" s="3125"/>
      <c r="F3" s="3125"/>
      <c r="G3" s="3125"/>
      <c r="H3" s="3125"/>
      <c r="I3" s="3125"/>
      <c r="J3" s="3125"/>
      <c r="K3" s="3126"/>
      <c r="L3" s="3130" t="s">
        <v>1735</v>
      </c>
      <c r="M3" s="3131"/>
      <c r="N3" s="3131"/>
      <c r="O3" s="3131"/>
      <c r="P3" s="3131"/>
      <c r="Q3" s="3131"/>
      <c r="R3" s="3131"/>
      <c r="S3" s="3131"/>
      <c r="T3" s="3131"/>
      <c r="U3" s="3131"/>
      <c r="V3" s="3132"/>
      <c r="W3" s="3139" t="s">
        <v>1736</v>
      </c>
      <c r="X3" s="3140"/>
      <c r="Y3" s="3140"/>
      <c r="Z3" s="3140"/>
      <c r="AA3" s="3140"/>
      <c r="AB3" s="3140"/>
      <c r="AC3" s="3140"/>
      <c r="AD3" s="3140"/>
      <c r="AE3" s="3140"/>
      <c r="AF3" s="3140"/>
      <c r="AG3" s="3140"/>
      <c r="AH3" s="3140"/>
      <c r="AI3" s="3140"/>
      <c r="AJ3" s="3140"/>
      <c r="AK3" s="3140"/>
      <c r="AL3" s="3141"/>
      <c r="AM3" s="3145" t="s">
        <v>1737</v>
      </c>
      <c r="AN3" s="3146"/>
      <c r="AO3" s="3146"/>
      <c r="AP3" s="3146"/>
      <c r="AQ3" s="3146"/>
      <c r="AR3" s="3147"/>
      <c r="AS3" s="3137" t="s">
        <v>1731</v>
      </c>
      <c r="AT3" s="3137"/>
      <c r="AU3" s="3137"/>
      <c r="AV3" s="3137"/>
      <c r="AW3" s="3137"/>
      <c r="AX3" s="3137"/>
      <c r="AZ3" s="2688"/>
      <c r="BA3" s="2688"/>
      <c r="BB3" s="2688"/>
      <c r="BC3" s="2688"/>
      <c r="BD3" s="2688"/>
    </row>
    <row r="4" spans="1:56" ht="16.5" customHeight="1">
      <c r="A4" s="3123"/>
      <c r="B4" s="3123"/>
      <c r="C4" s="3123"/>
      <c r="D4" s="3127"/>
      <c r="E4" s="3128"/>
      <c r="F4" s="3128"/>
      <c r="G4" s="3128"/>
      <c r="H4" s="3128"/>
      <c r="I4" s="3128"/>
      <c r="J4" s="3128"/>
      <c r="K4" s="3129"/>
      <c r="L4" s="3133"/>
      <c r="M4" s="3134"/>
      <c r="N4" s="3134"/>
      <c r="O4" s="3134"/>
      <c r="P4" s="3134"/>
      <c r="Q4" s="3134"/>
      <c r="R4" s="3134"/>
      <c r="S4" s="3134"/>
      <c r="T4" s="3134"/>
      <c r="U4" s="3134"/>
      <c r="V4" s="3135"/>
      <c r="W4" s="3142"/>
      <c r="X4" s="3143"/>
      <c r="Y4" s="3143"/>
      <c r="Z4" s="3143"/>
      <c r="AA4" s="3143"/>
      <c r="AB4" s="3143"/>
      <c r="AC4" s="3143"/>
      <c r="AD4" s="3143"/>
      <c r="AE4" s="3143"/>
      <c r="AF4" s="3143"/>
      <c r="AG4" s="3143"/>
      <c r="AH4" s="3143"/>
      <c r="AI4" s="3143"/>
      <c r="AJ4" s="3143"/>
      <c r="AK4" s="3143"/>
      <c r="AL4" s="3144"/>
      <c r="AM4" s="3137" t="s">
        <v>1738</v>
      </c>
      <c r="AN4" s="3137"/>
      <c r="AO4" s="3137"/>
      <c r="AP4" s="3137" t="s">
        <v>1730</v>
      </c>
      <c r="AQ4" s="3137"/>
      <c r="AR4" s="3137"/>
      <c r="AS4" s="3137"/>
      <c r="AT4" s="3137"/>
      <c r="AU4" s="3137"/>
      <c r="AV4" s="3137"/>
      <c r="AW4" s="3137"/>
      <c r="AX4" s="3137"/>
    </row>
    <row r="5" spans="1:56" ht="18" customHeight="1">
      <c r="A5" s="3121"/>
      <c r="B5" s="3121"/>
      <c r="C5" s="3121"/>
      <c r="D5" s="3121"/>
      <c r="E5" s="3121"/>
      <c r="F5" s="3121"/>
      <c r="G5" s="3121"/>
      <c r="H5" s="3121"/>
      <c r="I5" s="3121"/>
      <c r="J5" s="3121"/>
      <c r="K5" s="3121"/>
      <c r="L5" s="3121"/>
      <c r="M5" s="3121"/>
      <c r="N5" s="3121"/>
      <c r="O5" s="3121"/>
      <c r="P5" s="3121"/>
      <c r="Q5" s="3121"/>
      <c r="R5" s="3121"/>
      <c r="S5" s="3121"/>
      <c r="T5" s="3121"/>
      <c r="U5" s="3121"/>
      <c r="V5" s="3121"/>
      <c r="W5" s="3121"/>
      <c r="X5" s="3121"/>
      <c r="Y5" s="3121"/>
      <c r="Z5" s="3121"/>
      <c r="AA5" s="3121"/>
      <c r="AB5" s="3121"/>
      <c r="AC5" s="3121"/>
      <c r="AD5" s="3121"/>
      <c r="AE5" s="3121"/>
      <c r="AF5" s="3121"/>
      <c r="AG5" s="3121"/>
      <c r="AH5" s="3121"/>
      <c r="AI5" s="3121"/>
      <c r="AJ5" s="3121"/>
      <c r="AK5" s="3121"/>
      <c r="AL5" s="3121"/>
      <c r="AM5" s="3121"/>
      <c r="AN5" s="3121"/>
      <c r="AO5" s="3121"/>
      <c r="AP5" s="3121"/>
      <c r="AQ5" s="3121"/>
      <c r="AR5" s="3121"/>
      <c r="AS5" s="3121"/>
      <c r="AT5" s="3121"/>
      <c r="AU5" s="3121"/>
      <c r="AV5" s="3121"/>
      <c r="AW5" s="3121"/>
      <c r="AX5" s="3121"/>
    </row>
    <row r="6" spans="1:56" ht="18" customHeight="1">
      <c r="A6" s="3121"/>
      <c r="B6" s="3121"/>
      <c r="C6" s="3121"/>
      <c r="D6" s="3121"/>
      <c r="E6" s="3121"/>
      <c r="F6" s="3121"/>
      <c r="G6" s="3121"/>
      <c r="H6" s="3121"/>
      <c r="I6" s="3121"/>
      <c r="J6" s="3121"/>
      <c r="K6" s="3121"/>
      <c r="L6" s="3121"/>
      <c r="M6" s="3121"/>
      <c r="N6" s="3121"/>
      <c r="O6" s="3121"/>
      <c r="P6" s="3121"/>
      <c r="Q6" s="3121"/>
      <c r="R6" s="3121"/>
      <c r="S6" s="3121"/>
      <c r="T6" s="3121"/>
      <c r="U6" s="3121"/>
      <c r="V6" s="3121"/>
      <c r="W6" s="3121"/>
      <c r="X6" s="3121"/>
      <c r="Y6" s="3121"/>
      <c r="Z6" s="3121"/>
      <c r="AA6" s="3121"/>
      <c r="AB6" s="3121"/>
      <c r="AC6" s="3121"/>
      <c r="AD6" s="3121"/>
      <c r="AE6" s="3121"/>
      <c r="AF6" s="3121"/>
      <c r="AG6" s="3121"/>
      <c r="AH6" s="3121"/>
      <c r="AI6" s="3121"/>
      <c r="AJ6" s="3121"/>
      <c r="AK6" s="3121"/>
      <c r="AL6" s="3121"/>
      <c r="AM6" s="3121"/>
      <c r="AN6" s="3121"/>
      <c r="AO6" s="3121"/>
      <c r="AP6" s="3121"/>
      <c r="AQ6" s="3121"/>
      <c r="AR6" s="3121"/>
      <c r="AS6" s="3121"/>
      <c r="AT6" s="3121"/>
      <c r="AU6" s="3121"/>
      <c r="AV6" s="3121"/>
      <c r="AW6" s="3121"/>
      <c r="AX6" s="3121"/>
    </row>
    <row r="7" spans="1:56" ht="18" customHeight="1">
      <c r="A7" s="3121"/>
      <c r="B7" s="3121"/>
      <c r="C7" s="3121"/>
      <c r="D7" s="3121"/>
      <c r="E7" s="3121"/>
      <c r="F7" s="3121"/>
      <c r="G7" s="3121"/>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3121"/>
      <c r="AU7" s="3121"/>
      <c r="AV7" s="3121"/>
      <c r="AW7" s="3121"/>
      <c r="AX7" s="3121"/>
    </row>
    <row r="8" spans="1:56" ht="18" customHeight="1">
      <c r="A8" s="3121"/>
      <c r="B8" s="3121"/>
      <c r="C8" s="3121"/>
      <c r="D8" s="3121"/>
      <c r="E8" s="3121"/>
      <c r="F8" s="3121"/>
      <c r="G8" s="3121"/>
      <c r="H8" s="3121"/>
      <c r="I8" s="3121"/>
      <c r="J8" s="3121"/>
      <c r="K8" s="3121"/>
      <c r="L8" s="3121"/>
      <c r="M8" s="3121"/>
      <c r="N8" s="3121"/>
      <c r="O8" s="3121"/>
      <c r="P8" s="3121"/>
      <c r="Q8" s="3121"/>
      <c r="R8" s="3121"/>
      <c r="S8" s="3121"/>
      <c r="T8" s="3121"/>
      <c r="U8" s="3121"/>
      <c r="V8" s="3121"/>
      <c r="W8" s="3121"/>
      <c r="X8" s="3121"/>
      <c r="Y8" s="3121"/>
      <c r="Z8" s="3121"/>
      <c r="AA8" s="3121"/>
      <c r="AB8" s="3121"/>
      <c r="AC8" s="3121"/>
      <c r="AD8" s="3121"/>
      <c r="AE8" s="3121"/>
      <c r="AF8" s="3121"/>
      <c r="AG8" s="3121"/>
      <c r="AH8" s="3121"/>
      <c r="AI8" s="3121"/>
      <c r="AJ8" s="3121"/>
      <c r="AK8" s="3121"/>
      <c r="AL8" s="3121"/>
      <c r="AM8" s="3121"/>
      <c r="AN8" s="3121"/>
      <c r="AO8" s="3121"/>
      <c r="AP8" s="3121"/>
      <c r="AQ8" s="3121"/>
      <c r="AR8" s="3121"/>
      <c r="AS8" s="3121"/>
      <c r="AT8" s="3121"/>
      <c r="AU8" s="3121"/>
      <c r="AV8" s="3121"/>
      <c r="AW8" s="3121"/>
      <c r="AX8" s="3121"/>
    </row>
    <row r="9" spans="1:56" ht="18" customHeight="1">
      <c r="A9" s="3121"/>
      <c r="B9" s="3121"/>
      <c r="C9" s="3121"/>
      <c r="D9" s="3121"/>
      <c r="E9" s="3121"/>
      <c r="F9" s="3121"/>
      <c r="G9" s="3121"/>
      <c r="H9" s="3121"/>
      <c r="I9" s="3121"/>
      <c r="J9" s="3121"/>
      <c r="K9" s="3121"/>
      <c r="L9" s="3121"/>
      <c r="M9" s="3121"/>
      <c r="N9" s="3121"/>
      <c r="O9" s="3121"/>
      <c r="P9" s="3121"/>
      <c r="Q9" s="3121"/>
      <c r="R9" s="3121"/>
      <c r="S9" s="3121"/>
      <c r="T9" s="3121"/>
      <c r="U9" s="3121"/>
      <c r="V9" s="3121"/>
      <c r="W9" s="3121"/>
      <c r="X9" s="3121"/>
      <c r="Y9" s="3121"/>
      <c r="Z9" s="3121"/>
      <c r="AA9" s="3121"/>
      <c r="AB9" s="3121"/>
      <c r="AC9" s="3121"/>
      <c r="AD9" s="3121"/>
      <c r="AE9" s="3121"/>
      <c r="AF9" s="3121"/>
      <c r="AG9" s="3121"/>
      <c r="AH9" s="3121"/>
      <c r="AI9" s="3121"/>
      <c r="AJ9" s="3121"/>
      <c r="AK9" s="3121"/>
      <c r="AL9" s="3121"/>
      <c r="AM9" s="3121"/>
      <c r="AN9" s="3121"/>
      <c r="AO9" s="3121"/>
      <c r="AP9" s="3121"/>
      <c r="AQ9" s="3121"/>
      <c r="AR9" s="3121"/>
      <c r="AS9" s="3121"/>
      <c r="AT9" s="3121"/>
      <c r="AU9" s="3121"/>
      <c r="AV9" s="3121"/>
      <c r="AW9" s="3121"/>
      <c r="AX9" s="3121"/>
    </row>
    <row r="10" spans="1:56" ht="18" customHeight="1">
      <c r="A10" s="3121"/>
      <c r="B10" s="3121"/>
      <c r="C10" s="3121"/>
      <c r="D10" s="3121"/>
      <c r="E10" s="3121"/>
      <c r="F10" s="3121"/>
      <c r="G10" s="3121"/>
      <c r="H10" s="3121"/>
      <c r="I10" s="3121"/>
      <c r="J10" s="3121"/>
      <c r="K10" s="3121"/>
      <c r="L10" s="3121"/>
      <c r="M10" s="3121"/>
      <c r="N10" s="3121"/>
      <c r="O10" s="3121"/>
      <c r="P10" s="3121"/>
      <c r="Q10" s="3121"/>
      <c r="R10" s="3121"/>
      <c r="S10" s="3121"/>
      <c r="T10" s="3121"/>
      <c r="U10" s="3121"/>
      <c r="V10" s="3121"/>
      <c r="W10" s="3121"/>
      <c r="X10" s="3121"/>
      <c r="Y10" s="3121"/>
      <c r="Z10" s="3121"/>
      <c r="AA10" s="3121"/>
      <c r="AB10" s="3121"/>
      <c r="AC10" s="3121"/>
      <c r="AD10" s="3121"/>
      <c r="AE10" s="3121"/>
      <c r="AF10" s="3121"/>
      <c r="AG10" s="3121"/>
      <c r="AH10" s="3121"/>
      <c r="AI10" s="3121"/>
      <c r="AJ10" s="3121"/>
      <c r="AK10" s="3121"/>
      <c r="AL10" s="3121"/>
      <c r="AM10" s="3121"/>
      <c r="AN10" s="3121"/>
      <c r="AO10" s="3121"/>
      <c r="AP10" s="3121"/>
      <c r="AQ10" s="3121"/>
      <c r="AR10" s="3121"/>
      <c r="AS10" s="3121"/>
      <c r="AT10" s="3121"/>
      <c r="AU10" s="3121"/>
      <c r="AV10" s="3121"/>
      <c r="AW10" s="3121"/>
      <c r="AX10" s="3121"/>
    </row>
    <row r="11" spans="1:56" ht="18" customHeight="1">
      <c r="A11" s="3121"/>
      <c r="B11" s="3121"/>
      <c r="C11" s="3121"/>
      <c r="D11" s="3121"/>
      <c r="E11" s="3121"/>
      <c r="F11" s="3121"/>
      <c r="G11" s="3121"/>
      <c r="H11" s="3121"/>
      <c r="I11" s="3121"/>
      <c r="J11" s="3121"/>
      <c r="K11" s="3121"/>
      <c r="L11" s="3121"/>
      <c r="M11" s="3121"/>
      <c r="N11" s="3121"/>
      <c r="O11" s="3121"/>
      <c r="P11" s="3121"/>
      <c r="Q11" s="3121"/>
      <c r="R11" s="3121"/>
      <c r="S11" s="3121"/>
      <c r="T11" s="3121"/>
      <c r="U11" s="3121"/>
      <c r="V11" s="3121"/>
      <c r="W11" s="3121"/>
      <c r="X11" s="3121"/>
      <c r="Y11" s="3121"/>
      <c r="Z11" s="3121"/>
      <c r="AA11" s="3121"/>
      <c r="AB11" s="3121"/>
      <c r="AC11" s="3121"/>
      <c r="AD11" s="3121"/>
      <c r="AE11" s="3121"/>
      <c r="AF11" s="3121"/>
      <c r="AG11" s="3121"/>
      <c r="AH11" s="3121"/>
      <c r="AI11" s="3121"/>
      <c r="AJ11" s="3121"/>
      <c r="AK11" s="3121"/>
      <c r="AL11" s="3121"/>
      <c r="AM11" s="3121"/>
      <c r="AN11" s="3121"/>
      <c r="AO11" s="3121"/>
      <c r="AP11" s="3121"/>
      <c r="AQ11" s="3121"/>
      <c r="AR11" s="3121"/>
      <c r="AS11" s="3121"/>
      <c r="AT11" s="3121"/>
      <c r="AU11" s="3121"/>
      <c r="AV11" s="3121"/>
      <c r="AW11" s="3121"/>
      <c r="AX11" s="3121"/>
    </row>
    <row r="12" spans="1:56" ht="18" customHeight="1">
      <c r="A12" s="3121"/>
      <c r="B12" s="3121"/>
      <c r="C12" s="3121"/>
      <c r="D12" s="3121"/>
      <c r="E12" s="3121"/>
      <c r="F12" s="3121"/>
      <c r="G12" s="3121"/>
      <c r="H12" s="3121"/>
      <c r="I12" s="3121"/>
      <c r="J12" s="3121"/>
      <c r="K12" s="3121"/>
      <c r="L12" s="3121"/>
      <c r="M12" s="3121"/>
      <c r="N12" s="3121"/>
      <c r="O12" s="3121"/>
      <c r="P12" s="3121"/>
      <c r="Q12" s="3121"/>
      <c r="R12" s="3121"/>
      <c r="S12" s="3121"/>
      <c r="T12" s="3121"/>
      <c r="U12" s="3121"/>
      <c r="V12" s="3121"/>
      <c r="W12" s="3121"/>
      <c r="X12" s="3121"/>
      <c r="Y12" s="3121"/>
      <c r="Z12" s="3121"/>
      <c r="AA12" s="3121"/>
      <c r="AB12" s="3121"/>
      <c r="AC12" s="3121"/>
      <c r="AD12" s="3121"/>
      <c r="AE12" s="3121"/>
      <c r="AF12" s="3121"/>
      <c r="AG12" s="3121"/>
      <c r="AH12" s="3121"/>
      <c r="AI12" s="3121"/>
      <c r="AJ12" s="3121"/>
      <c r="AK12" s="3121"/>
      <c r="AL12" s="3121"/>
      <c r="AM12" s="3121"/>
      <c r="AN12" s="3121"/>
      <c r="AO12" s="3121"/>
      <c r="AP12" s="3121"/>
      <c r="AQ12" s="3121"/>
      <c r="AR12" s="3121"/>
      <c r="AS12" s="3121"/>
      <c r="AT12" s="3121"/>
      <c r="AU12" s="3121"/>
      <c r="AV12" s="3121"/>
      <c r="AW12" s="3121"/>
      <c r="AX12" s="3121"/>
    </row>
    <row r="13" spans="1:56" ht="18" customHeight="1">
      <c r="A13" s="3121"/>
      <c r="B13" s="3121"/>
      <c r="C13" s="3121"/>
      <c r="D13" s="3121"/>
      <c r="E13" s="3121"/>
      <c r="F13" s="3121"/>
      <c r="G13" s="3121"/>
      <c r="H13" s="3121"/>
      <c r="I13" s="3121"/>
      <c r="J13" s="3121"/>
      <c r="K13" s="3121"/>
      <c r="L13" s="3121"/>
      <c r="M13" s="3121"/>
      <c r="N13" s="3121"/>
      <c r="O13" s="3121"/>
      <c r="P13" s="3121"/>
      <c r="Q13" s="3121"/>
      <c r="R13" s="3121"/>
      <c r="S13" s="3121"/>
      <c r="T13" s="3121"/>
      <c r="U13" s="3121"/>
      <c r="V13" s="3121"/>
      <c r="W13" s="3121"/>
      <c r="X13" s="3121"/>
      <c r="Y13" s="3121"/>
      <c r="Z13" s="3121"/>
      <c r="AA13" s="3121"/>
      <c r="AB13" s="3121"/>
      <c r="AC13" s="3121"/>
      <c r="AD13" s="3121"/>
      <c r="AE13" s="3121"/>
      <c r="AF13" s="3121"/>
      <c r="AG13" s="3121"/>
      <c r="AH13" s="3121"/>
      <c r="AI13" s="3121"/>
      <c r="AJ13" s="3121"/>
      <c r="AK13" s="3121"/>
      <c r="AL13" s="3121"/>
      <c r="AM13" s="3121"/>
      <c r="AN13" s="3121"/>
      <c r="AO13" s="3121"/>
      <c r="AP13" s="3121"/>
      <c r="AQ13" s="3121"/>
      <c r="AR13" s="3121"/>
      <c r="AS13" s="3121"/>
      <c r="AT13" s="3121"/>
      <c r="AU13" s="3121"/>
      <c r="AV13" s="3121"/>
      <c r="AW13" s="3121"/>
      <c r="AX13" s="3121"/>
    </row>
    <row r="14" spans="1:56" ht="18" customHeight="1">
      <c r="A14" s="3121"/>
      <c r="B14" s="3121"/>
      <c r="C14" s="3121"/>
      <c r="D14" s="3121"/>
      <c r="E14" s="3121"/>
      <c r="F14" s="3121"/>
      <c r="G14" s="3121"/>
      <c r="H14" s="3121"/>
      <c r="I14" s="3121"/>
      <c r="J14" s="3121"/>
      <c r="K14" s="3121"/>
      <c r="L14" s="3121"/>
      <c r="M14" s="3121"/>
      <c r="N14" s="3121"/>
      <c r="O14" s="3121"/>
      <c r="P14" s="3121"/>
      <c r="Q14" s="3121"/>
      <c r="R14" s="3121"/>
      <c r="S14" s="3121"/>
      <c r="T14" s="3121"/>
      <c r="U14" s="3121"/>
      <c r="V14" s="3121"/>
      <c r="W14" s="3121"/>
      <c r="X14" s="3121"/>
      <c r="Y14" s="3121"/>
      <c r="Z14" s="3121"/>
      <c r="AA14" s="3121"/>
      <c r="AB14" s="3121"/>
      <c r="AC14" s="3121"/>
      <c r="AD14" s="3121"/>
      <c r="AE14" s="3121"/>
      <c r="AF14" s="3121"/>
      <c r="AG14" s="3121"/>
      <c r="AH14" s="3121"/>
      <c r="AI14" s="3121"/>
      <c r="AJ14" s="3121"/>
      <c r="AK14" s="3121"/>
      <c r="AL14" s="3121"/>
      <c r="AM14" s="3121"/>
      <c r="AN14" s="3121"/>
      <c r="AO14" s="3121"/>
      <c r="AP14" s="3121"/>
      <c r="AQ14" s="3121"/>
      <c r="AR14" s="3121"/>
      <c r="AS14" s="3121"/>
      <c r="AT14" s="3121"/>
      <c r="AU14" s="3121"/>
      <c r="AV14" s="3121"/>
      <c r="AW14" s="3121"/>
      <c r="AX14" s="3121"/>
    </row>
    <row r="15" spans="1:56" ht="18" customHeight="1">
      <c r="A15" s="3121"/>
      <c r="B15" s="3121"/>
      <c r="C15" s="3121"/>
      <c r="D15" s="3121"/>
      <c r="E15" s="3121"/>
      <c r="F15" s="3121"/>
      <c r="G15" s="3121"/>
      <c r="H15" s="3121"/>
      <c r="I15" s="3121"/>
      <c r="J15" s="3121"/>
      <c r="K15" s="3121"/>
      <c r="L15" s="3121"/>
      <c r="M15" s="3121"/>
      <c r="N15" s="3121"/>
      <c r="O15" s="3121"/>
      <c r="P15" s="3121"/>
      <c r="Q15" s="3121"/>
      <c r="R15" s="3121"/>
      <c r="S15" s="3121"/>
      <c r="T15" s="3121"/>
      <c r="U15" s="3121"/>
      <c r="V15" s="3121"/>
      <c r="W15" s="3121"/>
      <c r="X15" s="3121"/>
      <c r="Y15" s="3121"/>
      <c r="Z15" s="3121"/>
      <c r="AA15" s="3121"/>
      <c r="AB15" s="3121"/>
      <c r="AC15" s="3121"/>
      <c r="AD15" s="3121"/>
      <c r="AE15" s="3121"/>
      <c r="AF15" s="3121"/>
      <c r="AG15" s="3121"/>
      <c r="AH15" s="3121"/>
      <c r="AI15" s="3121"/>
      <c r="AJ15" s="3121"/>
      <c r="AK15" s="3121"/>
      <c r="AL15" s="3121"/>
      <c r="AM15" s="3121"/>
      <c r="AN15" s="3121"/>
      <c r="AO15" s="3121"/>
      <c r="AP15" s="3121"/>
      <c r="AQ15" s="3121"/>
      <c r="AR15" s="3121"/>
      <c r="AS15" s="3121"/>
      <c r="AT15" s="3121"/>
      <c r="AU15" s="3121"/>
      <c r="AV15" s="3121"/>
      <c r="AW15" s="3121"/>
      <c r="AX15" s="3121"/>
    </row>
    <row r="16" spans="1:56" ht="18" customHeight="1">
      <c r="A16" s="3121"/>
      <c r="B16" s="3121"/>
      <c r="C16" s="3121"/>
      <c r="D16" s="3121"/>
      <c r="E16" s="3121"/>
      <c r="F16" s="3121"/>
      <c r="G16" s="3121"/>
      <c r="H16" s="3121"/>
      <c r="I16" s="3121"/>
      <c r="J16" s="3121"/>
      <c r="K16" s="3121"/>
      <c r="L16" s="3121"/>
      <c r="M16" s="3121"/>
      <c r="N16" s="3121"/>
      <c r="O16" s="3121"/>
      <c r="P16" s="3121"/>
      <c r="Q16" s="3121"/>
      <c r="R16" s="3121"/>
      <c r="S16" s="3121"/>
      <c r="T16" s="3121"/>
      <c r="U16" s="3121"/>
      <c r="V16" s="3121"/>
      <c r="W16" s="3121"/>
      <c r="X16" s="3121"/>
      <c r="Y16" s="3121"/>
      <c r="Z16" s="3121"/>
      <c r="AA16" s="3121"/>
      <c r="AB16" s="3121"/>
      <c r="AC16" s="3121"/>
      <c r="AD16" s="3121"/>
      <c r="AE16" s="3121"/>
      <c r="AF16" s="3121"/>
      <c r="AG16" s="3121"/>
      <c r="AH16" s="3121"/>
      <c r="AI16" s="3121"/>
      <c r="AJ16" s="3121"/>
      <c r="AK16" s="3121"/>
      <c r="AL16" s="3121"/>
      <c r="AM16" s="3121"/>
      <c r="AN16" s="3121"/>
      <c r="AO16" s="3121"/>
      <c r="AP16" s="3121"/>
      <c r="AQ16" s="3121"/>
      <c r="AR16" s="3121"/>
      <c r="AS16" s="3121"/>
      <c r="AT16" s="3121"/>
      <c r="AU16" s="3121"/>
      <c r="AV16" s="3121"/>
      <c r="AW16" s="3121"/>
      <c r="AX16" s="3121"/>
    </row>
    <row r="17" spans="1:50" ht="18" customHeight="1">
      <c r="A17" s="3121"/>
      <c r="B17" s="3121"/>
      <c r="C17" s="3121"/>
      <c r="D17" s="3121"/>
      <c r="E17" s="3121"/>
      <c r="F17" s="3121"/>
      <c r="G17" s="3121"/>
      <c r="H17" s="3121"/>
      <c r="I17" s="3121"/>
      <c r="J17" s="3121"/>
      <c r="K17" s="3121"/>
      <c r="L17" s="3121"/>
      <c r="M17" s="3121"/>
      <c r="N17" s="3121"/>
      <c r="O17" s="3121"/>
      <c r="P17" s="3121"/>
      <c r="Q17" s="3121"/>
      <c r="R17" s="3121"/>
      <c r="S17" s="3121"/>
      <c r="T17" s="3121"/>
      <c r="U17" s="3121"/>
      <c r="V17" s="3121"/>
      <c r="W17" s="3121"/>
      <c r="X17" s="3121"/>
      <c r="Y17" s="3121"/>
      <c r="Z17" s="3121"/>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row>
    <row r="18" spans="1:50" ht="18" customHeight="1">
      <c r="A18" s="3121"/>
      <c r="B18" s="3121"/>
      <c r="C18" s="3121"/>
      <c r="D18" s="3121"/>
      <c r="E18" s="3121"/>
      <c r="F18" s="3121"/>
      <c r="G18" s="3121"/>
      <c r="H18" s="3121"/>
      <c r="I18" s="3121"/>
      <c r="J18" s="3121"/>
      <c r="K18" s="3121"/>
      <c r="L18" s="3121"/>
      <c r="M18" s="3121"/>
      <c r="N18" s="3121"/>
      <c r="O18" s="3121"/>
      <c r="P18" s="3121"/>
      <c r="Q18" s="3121"/>
      <c r="R18" s="3121"/>
      <c r="S18" s="3121"/>
      <c r="T18" s="3121"/>
      <c r="U18" s="3121"/>
      <c r="V18" s="3121"/>
      <c r="W18" s="3121"/>
      <c r="X18" s="3121"/>
      <c r="Y18" s="3121"/>
      <c r="Z18" s="3121"/>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row>
    <row r="19" spans="1:50" ht="18" customHeight="1">
      <c r="A19" s="3121"/>
      <c r="B19" s="3121"/>
      <c r="C19" s="3121"/>
      <c r="D19" s="3121"/>
      <c r="E19" s="3121"/>
      <c r="F19" s="3121"/>
      <c r="G19" s="3121"/>
      <c r="H19" s="3121"/>
      <c r="I19" s="3121"/>
      <c r="J19" s="3121"/>
      <c r="K19" s="3121"/>
      <c r="L19" s="3121"/>
      <c r="M19" s="3121"/>
      <c r="N19" s="3121"/>
      <c r="O19" s="3121"/>
      <c r="P19" s="3121"/>
      <c r="Q19" s="3121"/>
      <c r="R19" s="3121"/>
      <c r="S19" s="3121"/>
      <c r="T19" s="3121"/>
      <c r="U19" s="3121"/>
      <c r="V19" s="3121"/>
      <c r="W19" s="3121"/>
      <c r="X19" s="3121"/>
      <c r="Y19" s="3121"/>
      <c r="Z19" s="3121"/>
      <c r="AA19" s="3121"/>
      <c r="AB19" s="3121"/>
      <c r="AC19" s="3121"/>
      <c r="AD19" s="3121"/>
      <c r="AE19" s="3121"/>
      <c r="AF19" s="3121"/>
      <c r="AG19" s="3121"/>
      <c r="AH19" s="3121"/>
      <c r="AI19" s="3121"/>
      <c r="AJ19" s="3121"/>
      <c r="AK19" s="3121"/>
      <c r="AL19" s="3121"/>
      <c r="AM19" s="3121"/>
      <c r="AN19" s="3121"/>
      <c r="AO19" s="3121"/>
      <c r="AP19" s="3121"/>
      <c r="AQ19" s="3121"/>
      <c r="AR19" s="3121"/>
      <c r="AS19" s="3121"/>
      <c r="AT19" s="3121"/>
      <c r="AU19" s="3121"/>
      <c r="AV19" s="3121"/>
      <c r="AW19" s="3121"/>
      <c r="AX19" s="3121"/>
    </row>
    <row r="20" spans="1:50" ht="18" customHeight="1">
      <c r="A20" s="3121"/>
      <c r="B20" s="3121"/>
      <c r="C20" s="3121"/>
      <c r="D20" s="3121"/>
      <c r="E20" s="3121"/>
      <c r="F20" s="3121"/>
      <c r="G20" s="3121"/>
      <c r="H20" s="3121"/>
      <c r="I20" s="3121"/>
      <c r="J20" s="3121"/>
      <c r="K20" s="3121"/>
      <c r="L20" s="3121"/>
      <c r="M20" s="3121"/>
      <c r="N20" s="3121"/>
      <c r="O20" s="3121"/>
      <c r="P20" s="3121"/>
      <c r="Q20" s="3121"/>
      <c r="R20" s="3121"/>
      <c r="S20" s="3121"/>
      <c r="T20" s="3121"/>
      <c r="U20" s="3121"/>
      <c r="V20" s="3121"/>
      <c r="W20" s="3121"/>
      <c r="X20" s="3121"/>
      <c r="Y20" s="3121"/>
      <c r="Z20" s="3121"/>
      <c r="AA20" s="3121"/>
      <c r="AB20" s="3121"/>
      <c r="AC20" s="3121"/>
      <c r="AD20" s="3121"/>
      <c r="AE20" s="3121"/>
      <c r="AF20" s="3121"/>
      <c r="AG20" s="3121"/>
      <c r="AH20" s="3121"/>
      <c r="AI20" s="3121"/>
      <c r="AJ20" s="3121"/>
      <c r="AK20" s="3121"/>
      <c r="AL20" s="3121"/>
      <c r="AM20" s="3121"/>
      <c r="AN20" s="3121"/>
      <c r="AO20" s="3121"/>
      <c r="AP20" s="3121"/>
      <c r="AQ20" s="3121"/>
      <c r="AR20" s="3121"/>
      <c r="AS20" s="3121"/>
      <c r="AT20" s="3121"/>
      <c r="AU20" s="3121"/>
      <c r="AV20" s="3121"/>
      <c r="AW20" s="3121"/>
      <c r="AX20" s="3121"/>
    </row>
    <row r="21" spans="1:50" ht="18" customHeight="1">
      <c r="A21" s="3121"/>
      <c r="B21" s="3121"/>
      <c r="C21" s="3121"/>
      <c r="D21" s="3121"/>
      <c r="E21" s="3121"/>
      <c r="F21" s="3121"/>
      <c r="G21" s="3121"/>
      <c r="H21" s="3121"/>
      <c r="I21" s="3121"/>
      <c r="J21" s="3121"/>
      <c r="K21" s="3121"/>
      <c r="L21" s="3121"/>
      <c r="M21" s="3121"/>
      <c r="N21" s="3121"/>
      <c r="O21" s="3121"/>
      <c r="P21" s="3121"/>
      <c r="Q21" s="3121"/>
      <c r="R21" s="3121"/>
      <c r="S21" s="3121"/>
      <c r="T21" s="3121"/>
      <c r="U21" s="3121"/>
      <c r="V21" s="3121"/>
      <c r="W21" s="3121"/>
      <c r="X21" s="3121"/>
      <c r="Y21" s="3121"/>
      <c r="Z21" s="3121"/>
      <c r="AA21" s="3121"/>
      <c r="AB21" s="3121"/>
      <c r="AC21" s="3121"/>
      <c r="AD21" s="3121"/>
      <c r="AE21" s="3121"/>
      <c r="AF21" s="3121"/>
      <c r="AG21" s="3121"/>
      <c r="AH21" s="3121"/>
      <c r="AI21" s="3121"/>
      <c r="AJ21" s="3121"/>
      <c r="AK21" s="3121"/>
      <c r="AL21" s="3121"/>
      <c r="AM21" s="3121"/>
      <c r="AN21" s="3121"/>
      <c r="AO21" s="3121"/>
      <c r="AP21" s="3121"/>
      <c r="AQ21" s="3121"/>
      <c r="AR21" s="3121"/>
      <c r="AS21" s="3121"/>
      <c r="AT21" s="3121"/>
      <c r="AU21" s="3121"/>
      <c r="AV21" s="3121"/>
      <c r="AW21" s="3121"/>
      <c r="AX21" s="3121"/>
    </row>
    <row r="22" spans="1:50" ht="18" customHeight="1">
      <c r="A22" s="3121"/>
      <c r="B22" s="3121"/>
      <c r="C22" s="3121"/>
      <c r="D22" s="3121"/>
      <c r="E22" s="3121"/>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1"/>
      <c r="AK22" s="3121"/>
      <c r="AL22" s="3121"/>
      <c r="AM22" s="3121"/>
      <c r="AN22" s="3121"/>
      <c r="AO22" s="3121"/>
      <c r="AP22" s="3121"/>
      <c r="AQ22" s="3121"/>
      <c r="AR22" s="3121"/>
      <c r="AS22" s="3121"/>
      <c r="AT22" s="3121"/>
      <c r="AU22" s="3121"/>
      <c r="AV22" s="3121"/>
      <c r="AW22" s="3121"/>
      <c r="AX22" s="3121"/>
    </row>
    <row r="23" spans="1:50" ht="18" customHeight="1">
      <c r="A23" s="3121"/>
      <c r="B23" s="3121"/>
      <c r="C23" s="3121"/>
      <c r="D23" s="3121"/>
      <c r="E23" s="3121"/>
      <c r="F23" s="3121"/>
      <c r="G23" s="3121"/>
      <c r="H23" s="3121"/>
      <c r="I23" s="3121"/>
      <c r="J23" s="3121"/>
      <c r="K23" s="3121"/>
      <c r="L23" s="3121"/>
      <c r="M23" s="3121"/>
      <c r="N23" s="3121"/>
      <c r="O23" s="3121"/>
      <c r="P23" s="3121"/>
      <c r="Q23" s="3121"/>
      <c r="R23" s="3121"/>
      <c r="S23" s="3121"/>
      <c r="T23" s="3121"/>
      <c r="U23" s="3121"/>
      <c r="V23" s="3121"/>
      <c r="W23" s="3121"/>
      <c r="X23" s="3121"/>
      <c r="Y23" s="3121"/>
      <c r="Z23" s="3121"/>
      <c r="AA23" s="3121"/>
      <c r="AB23" s="3121"/>
      <c r="AC23" s="3121"/>
      <c r="AD23" s="3121"/>
      <c r="AE23" s="3121"/>
      <c r="AF23" s="3121"/>
      <c r="AG23" s="3121"/>
      <c r="AH23" s="3121"/>
      <c r="AI23" s="3121"/>
      <c r="AJ23" s="3121"/>
      <c r="AK23" s="3121"/>
      <c r="AL23" s="3121"/>
      <c r="AM23" s="3121"/>
      <c r="AN23" s="3121"/>
      <c r="AO23" s="3121"/>
      <c r="AP23" s="3121"/>
      <c r="AQ23" s="3121"/>
      <c r="AR23" s="3121"/>
      <c r="AS23" s="3121"/>
      <c r="AT23" s="3121"/>
      <c r="AU23" s="3121"/>
      <c r="AV23" s="3121"/>
      <c r="AW23" s="3121"/>
      <c r="AX23" s="3121"/>
    </row>
    <row r="24" spans="1:50" ht="18" customHeight="1">
      <c r="A24" s="3121"/>
      <c r="B24" s="3121"/>
      <c r="C24" s="3121"/>
      <c r="D24" s="3121"/>
      <c r="E24" s="3121"/>
      <c r="F24" s="3121"/>
      <c r="G24" s="3121"/>
      <c r="H24" s="3121"/>
      <c r="I24" s="3121"/>
      <c r="J24" s="3121"/>
      <c r="K24" s="3121"/>
      <c r="L24" s="3121"/>
      <c r="M24" s="3121"/>
      <c r="N24" s="3121"/>
      <c r="O24" s="3121"/>
      <c r="P24" s="3121"/>
      <c r="Q24" s="3121"/>
      <c r="R24" s="3121"/>
      <c r="S24" s="3121"/>
      <c r="T24" s="3121"/>
      <c r="U24" s="3121"/>
      <c r="V24" s="3121"/>
      <c r="W24" s="3121"/>
      <c r="X24" s="3121"/>
      <c r="Y24" s="3121"/>
      <c r="Z24" s="3121"/>
      <c r="AA24" s="3121"/>
      <c r="AB24" s="3121"/>
      <c r="AC24" s="3121"/>
      <c r="AD24" s="3121"/>
      <c r="AE24" s="3121"/>
      <c r="AF24" s="3121"/>
      <c r="AG24" s="3121"/>
      <c r="AH24" s="3121"/>
      <c r="AI24" s="3121"/>
      <c r="AJ24" s="3121"/>
      <c r="AK24" s="3121"/>
      <c r="AL24" s="3121"/>
      <c r="AM24" s="3121"/>
      <c r="AN24" s="3121"/>
      <c r="AO24" s="3121"/>
      <c r="AP24" s="3121"/>
      <c r="AQ24" s="3121"/>
      <c r="AR24" s="3121"/>
      <c r="AS24" s="3121"/>
      <c r="AT24" s="3121"/>
      <c r="AU24" s="3121"/>
      <c r="AV24" s="3121"/>
      <c r="AW24" s="3121"/>
      <c r="AX24" s="3121"/>
    </row>
    <row r="25" spans="1:50" ht="18" customHeight="1">
      <c r="A25" s="3121"/>
      <c r="B25" s="3121"/>
      <c r="C25" s="3121"/>
      <c r="D25" s="3121"/>
      <c r="E25" s="3121"/>
      <c r="F25" s="3121"/>
      <c r="G25" s="3121"/>
      <c r="H25" s="3121"/>
      <c r="I25" s="3121"/>
      <c r="J25" s="3121"/>
      <c r="K25" s="3121"/>
      <c r="L25" s="3121"/>
      <c r="M25" s="3121"/>
      <c r="N25" s="3121"/>
      <c r="O25" s="3121"/>
      <c r="P25" s="3121"/>
      <c r="Q25" s="3121"/>
      <c r="R25" s="3121"/>
      <c r="S25" s="3121"/>
      <c r="T25" s="3121"/>
      <c r="U25" s="3121"/>
      <c r="V25" s="3121"/>
      <c r="W25" s="3121"/>
      <c r="X25" s="3121"/>
      <c r="Y25" s="3121"/>
      <c r="Z25" s="3121"/>
      <c r="AA25" s="3121"/>
      <c r="AB25" s="3121"/>
      <c r="AC25" s="3121"/>
      <c r="AD25" s="3121"/>
      <c r="AE25" s="3121"/>
      <c r="AF25" s="3121"/>
      <c r="AG25" s="3121"/>
      <c r="AH25" s="3121"/>
      <c r="AI25" s="3121"/>
      <c r="AJ25" s="3121"/>
      <c r="AK25" s="3121"/>
      <c r="AL25" s="3121"/>
      <c r="AM25" s="3121"/>
      <c r="AN25" s="3121"/>
      <c r="AO25" s="3121"/>
      <c r="AP25" s="3121"/>
      <c r="AQ25" s="3121"/>
      <c r="AR25" s="3121"/>
      <c r="AS25" s="3121"/>
      <c r="AT25" s="3121"/>
      <c r="AU25" s="3121"/>
      <c r="AV25" s="3121"/>
      <c r="AW25" s="3121"/>
      <c r="AX25" s="3121"/>
    </row>
    <row r="26" spans="1:50" ht="18" customHeight="1">
      <c r="A26" s="3121"/>
      <c r="B26" s="3121"/>
      <c r="C26" s="3121"/>
      <c r="D26" s="3121"/>
      <c r="E26" s="3121"/>
      <c r="F26" s="3121"/>
      <c r="G26" s="3121"/>
      <c r="H26" s="3121"/>
      <c r="I26" s="3121"/>
      <c r="J26" s="3121"/>
      <c r="K26" s="3121"/>
      <c r="L26" s="3121"/>
      <c r="M26" s="3121"/>
      <c r="N26" s="3121"/>
      <c r="O26" s="3121"/>
      <c r="P26" s="3121"/>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1"/>
      <c r="AM26" s="3121"/>
      <c r="AN26" s="3121"/>
      <c r="AO26" s="3121"/>
      <c r="AP26" s="3121"/>
      <c r="AQ26" s="3121"/>
      <c r="AR26" s="3121"/>
      <c r="AS26" s="3121"/>
      <c r="AT26" s="3121"/>
      <c r="AU26" s="3121"/>
      <c r="AV26" s="3121"/>
      <c r="AW26" s="3121"/>
      <c r="AX26" s="3121"/>
    </row>
    <row r="27" spans="1:50" ht="18" customHeight="1">
      <c r="A27" s="3121"/>
      <c r="B27" s="3121"/>
      <c r="C27" s="3121"/>
      <c r="D27" s="3121"/>
      <c r="E27" s="3121"/>
      <c r="F27" s="3121"/>
      <c r="G27" s="3121"/>
      <c r="H27" s="3121"/>
      <c r="I27" s="3121"/>
      <c r="J27" s="3121"/>
      <c r="K27" s="3121"/>
      <c r="L27" s="3121"/>
      <c r="M27" s="3121"/>
      <c r="N27" s="3121"/>
      <c r="O27" s="3121"/>
      <c r="P27" s="3121"/>
      <c r="Q27" s="3121"/>
      <c r="R27" s="3121"/>
      <c r="S27" s="3121"/>
      <c r="T27" s="3121"/>
      <c r="U27" s="3121"/>
      <c r="V27" s="3121"/>
      <c r="W27" s="3121"/>
      <c r="X27" s="3121"/>
      <c r="Y27" s="3121"/>
      <c r="Z27" s="3121"/>
      <c r="AA27" s="3121"/>
      <c r="AB27" s="3121"/>
      <c r="AC27" s="3121"/>
      <c r="AD27" s="3121"/>
      <c r="AE27" s="3121"/>
      <c r="AF27" s="3121"/>
      <c r="AG27" s="3121"/>
      <c r="AH27" s="3121"/>
      <c r="AI27" s="3121"/>
      <c r="AJ27" s="3121"/>
      <c r="AK27" s="3121"/>
      <c r="AL27" s="3121"/>
      <c r="AM27" s="3121"/>
      <c r="AN27" s="3121"/>
      <c r="AO27" s="3121"/>
      <c r="AP27" s="3121"/>
      <c r="AQ27" s="3121"/>
      <c r="AR27" s="3121"/>
      <c r="AS27" s="3121"/>
      <c r="AT27" s="3121"/>
      <c r="AU27" s="3121"/>
      <c r="AV27" s="3121"/>
      <c r="AW27" s="3121"/>
      <c r="AX27" s="3121"/>
    </row>
    <row r="28" spans="1:50" ht="18" customHeight="1">
      <c r="A28" s="3121"/>
      <c r="B28" s="3121"/>
      <c r="C28" s="3121"/>
      <c r="D28" s="3121"/>
      <c r="E28" s="3121"/>
      <c r="F28" s="3121"/>
      <c r="G28" s="3121"/>
      <c r="H28" s="3121"/>
      <c r="I28" s="3121"/>
      <c r="J28" s="3121"/>
      <c r="K28" s="3121"/>
      <c r="L28" s="3121"/>
      <c r="M28" s="3121"/>
      <c r="N28" s="3121"/>
      <c r="O28" s="3121"/>
      <c r="P28" s="3121"/>
      <c r="Q28" s="3121"/>
      <c r="R28" s="3121"/>
      <c r="S28" s="3121"/>
      <c r="T28" s="3121"/>
      <c r="U28" s="3121"/>
      <c r="V28" s="3121"/>
      <c r="W28" s="3121"/>
      <c r="X28" s="3121"/>
      <c r="Y28" s="3121"/>
      <c r="Z28" s="3121"/>
      <c r="AA28" s="3121"/>
      <c r="AB28" s="3121"/>
      <c r="AC28" s="3121"/>
      <c r="AD28" s="3121"/>
      <c r="AE28" s="3121"/>
      <c r="AF28" s="3121"/>
      <c r="AG28" s="3121"/>
      <c r="AH28" s="3121"/>
      <c r="AI28" s="3121"/>
      <c r="AJ28" s="3121"/>
      <c r="AK28" s="3121"/>
      <c r="AL28" s="3121"/>
      <c r="AM28" s="3121"/>
      <c r="AN28" s="3121"/>
      <c r="AO28" s="3121"/>
      <c r="AP28" s="3121"/>
      <c r="AQ28" s="3121"/>
      <c r="AR28" s="3121"/>
      <c r="AS28" s="3121"/>
      <c r="AT28" s="3121"/>
      <c r="AU28" s="3121"/>
      <c r="AV28" s="3121"/>
      <c r="AW28" s="3121"/>
      <c r="AX28" s="3121"/>
    </row>
  </sheetData>
  <mergeCells count="252">
    <mergeCell ref="A1:F1"/>
    <mergeCell ref="AZ2:BD2"/>
    <mergeCell ref="A2:AX2"/>
    <mergeCell ref="A3:C4"/>
    <mergeCell ref="D3:K4"/>
    <mergeCell ref="L3:V4"/>
    <mergeCell ref="W3:AL4"/>
    <mergeCell ref="AM3:AR3"/>
    <mergeCell ref="AS3:AX4"/>
    <mergeCell ref="AM4:AO4"/>
    <mergeCell ref="AP4:AR4"/>
    <mergeCell ref="AZ3:BD3"/>
    <mergeCell ref="AI5:AL5"/>
    <mergeCell ref="AM5:AO5"/>
    <mergeCell ref="AP5:AR5"/>
    <mergeCell ref="AS5:AX5"/>
    <mergeCell ref="A6:C6"/>
    <mergeCell ref="D6:K6"/>
    <mergeCell ref="L6:V6"/>
    <mergeCell ref="W6:Z6"/>
    <mergeCell ref="AA6:AD6"/>
    <mergeCell ref="AE6:AH6"/>
    <mergeCell ref="A5:C5"/>
    <mergeCell ref="D5:K5"/>
    <mergeCell ref="L5:V5"/>
    <mergeCell ref="W5:Z5"/>
    <mergeCell ref="AA5:AD5"/>
    <mergeCell ref="AE5:AH5"/>
    <mergeCell ref="AI6:AL6"/>
    <mergeCell ref="AM6:AO6"/>
    <mergeCell ref="AP6:AR6"/>
    <mergeCell ref="AS6:AX6"/>
    <mergeCell ref="AS7:AX7"/>
    <mergeCell ref="A8:C8"/>
    <mergeCell ref="D8:K8"/>
    <mergeCell ref="L8:V8"/>
    <mergeCell ref="W8:Z8"/>
    <mergeCell ref="AA8:AD8"/>
    <mergeCell ref="AE8:AH8"/>
    <mergeCell ref="AI8:AL8"/>
    <mergeCell ref="AM8:AO8"/>
    <mergeCell ref="AP8:AR8"/>
    <mergeCell ref="AS8:AX8"/>
    <mergeCell ref="A7:C7"/>
    <mergeCell ref="D7:K7"/>
    <mergeCell ref="L7:V7"/>
    <mergeCell ref="W7:Z7"/>
    <mergeCell ref="AA7:AD7"/>
    <mergeCell ref="AE7:AH7"/>
    <mergeCell ref="AI7:AL7"/>
    <mergeCell ref="AM7:AO7"/>
    <mergeCell ref="AP7:AR7"/>
    <mergeCell ref="AS9:AX9"/>
    <mergeCell ref="A10:C10"/>
    <mergeCell ref="D10:K10"/>
    <mergeCell ref="L10:V10"/>
    <mergeCell ref="W10:Z10"/>
    <mergeCell ref="AA10:AD10"/>
    <mergeCell ref="AE10:AH10"/>
    <mergeCell ref="AI10:AL10"/>
    <mergeCell ref="AM10:AO10"/>
    <mergeCell ref="AP10:AR10"/>
    <mergeCell ref="AS10:AX10"/>
    <mergeCell ref="A9:C9"/>
    <mergeCell ref="D9:K9"/>
    <mergeCell ref="L9:V9"/>
    <mergeCell ref="W9:Z9"/>
    <mergeCell ref="AA9:AD9"/>
    <mergeCell ref="AE9:AH9"/>
    <mergeCell ref="AI9:AL9"/>
    <mergeCell ref="AM9:AO9"/>
    <mergeCell ref="AP9:AR9"/>
    <mergeCell ref="AS11:AX11"/>
    <mergeCell ref="A12:C12"/>
    <mergeCell ref="D12:K12"/>
    <mergeCell ref="L12:V12"/>
    <mergeCell ref="W12:Z12"/>
    <mergeCell ref="AA12:AD12"/>
    <mergeCell ref="AE12:AH12"/>
    <mergeCell ref="AI12:AL12"/>
    <mergeCell ref="AM12:AO12"/>
    <mergeCell ref="AP12:AR12"/>
    <mergeCell ref="AS12:AX12"/>
    <mergeCell ref="A11:C11"/>
    <mergeCell ref="D11:K11"/>
    <mergeCell ref="L11:V11"/>
    <mergeCell ref="W11:Z11"/>
    <mergeCell ref="AA11:AD11"/>
    <mergeCell ref="AE11:AH11"/>
    <mergeCell ref="AI11:AL11"/>
    <mergeCell ref="AM11:AO11"/>
    <mergeCell ref="AP11:AR11"/>
    <mergeCell ref="AS13:AX13"/>
    <mergeCell ref="A14:C14"/>
    <mergeCell ref="D14:K14"/>
    <mergeCell ref="L14:V14"/>
    <mergeCell ref="W14:Z14"/>
    <mergeCell ref="AA14:AD14"/>
    <mergeCell ref="AE14:AH14"/>
    <mergeCell ref="AI14:AL14"/>
    <mergeCell ref="AM14:AO14"/>
    <mergeCell ref="AP14:AR14"/>
    <mergeCell ref="AS14:AX14"/>
    <mergeCell ref="A13:C13"/>
    <mergeCell ref="D13:K13"/>
    <mergeCell ref="L13:V13"/>
    <mergeCell ref="W13:Z13"/>
    <mergeCell ref="AA13:AD13"/>
    <mergeCell ref="AE13:AH13"/>
    <mergeCell ref="AI13:AL13"/>
    <mergeCell ref="AM13:AO13"/>
    <mergeCell ref="AP13:AR13"/>
    <mergeCell ref="AS15:AX15"/>
    <mergeCell ref="A16:C16"/>
    <mergeCell ref="D16:K16"/>
    <mergeCell ref="L16:V16"/>
    <mergeCell ref="W16:Z16"/>
    <mergeCell ref="AA16:AD16"/>
    <mergeCell ref="AE16:AH16"/>
    <mergeCell ref="AI16:AL16"/>
    <mergeCell ref="AM16:AO16"/>
    <mergeCell ref="AP16:AR16"/>
    <mergeCell ref="AS16:AX16"/>
    <mergeCell ref="A15:C15"/>
    <mergeCell ref="D15:K15"/>
    <mergeCell ref="L15:V15"/>
    <mergeCell ref="W15:Z15"/>
    <mergeCell ref="AA15:AD15"/>
    <mergeCell ref="AE15:AH15"/>
    <mergeCell ref="AI15:AL15"/>
    <mergeCell ref="AM15:AO15"/>
    <mergeCell ref="AP15:AR15"/>
    <mergeCell ref="AS17:AX17"/>
    <mergeCell ref="A18:C18"/>
    <mergeCell ref="D18:K18"/>
    <mergeCell ref="L18:V18"/>
    <mergeCell ref="W18:Z18"/>
    <mergeCell ref="AA18:AD18"/>
    <mergeCell ref="AE18:AH18"/>
    <mergeCell ref="AI18:AL18"/>
    <mergeCell ref="AM18:AO18"/>
    <mergeCell ref="AP18:AR18"/>
    <mergeCell ref="AS18:AX18"/>
    <mergeCell ref="A17:C17"/>
    <mergeCell ref="D17:K17"/>
    <mergeCell ref="L17:V17"/>
    <mergeCell ref="W17:Z17"/>
    <mergeCell ref="AA17:AD17"/>
    <mergeCell ref="AE17:AH17"/>
    <mergeCell ref="AI17:AL17"/>
    <mergeCell ref="AM17:AO17"/>
    <mergeCell ref="AP17:AR17"/>
    <mergeCell ref="AS19:AX19"/>
    <mergeCell ref="A20:C20"/>
    <mergeCell ref="D20:K20"/>
    <mergeCell ref="L20:V20"/>
    <mergeCell ref="W20:Z20"/>
    <mergeCell ref="AA20:AD20"/>
    <mergeCell ref="AE20:AH20"/>
    <mergeCell ref="AI20:AL20"/>
    <mergeCell ref="AM20:AO20"/>
    <mergeCell ref="AP20:AR20"/>
    <mergeCell ref="AS20:AX20"/>
    <mergeCell ref="A19:C19"/>
    <mergeCell ref="D19:K19"/>
    <mergeCell ref="L19:V19"/>
    <mergeCell ref="W19:Z19"/>
    <mergeCell ref="AA19:AD19"/>
    <mergeCell ref="AE19:AH19"/>
    <mergeCell ref="AI19:AL19"/>
    <mergeCell ref="AM19:AO19"/>
    <mergeCell ref="AP19:AR19"/>
    <mergeCell ref="AS21:AX21"/>
    <mergeCell ref="A22:C22"/>
    <mergeCell ref="D22:K22"/>
    <mergeCell ref="L22:V22"/>
    <mergeCell ref="W22:Z22"/>
    <mergeCell ref="AA22:AD22"/>
    <mergeCell ref="AE22:AH22"/>
    <mergeCell ref="AI22:AL22"/>
    <mergeCell ref="AM22:AO22"/>
    <mergeCell ref="AP22:AR22"/>
    <mergeCell ref="AS22:AX22"/>
    <mergeCell ref="A21:C21"/>
    <mergeCell ref="D21:K21"/>
    <mergeCell ref="L21:V21"/>
    <mergeCell ref="W21:Z21"/>
    <mergeCell ref="AA21:AD21"/>
    <mergeCell ref="AE21:AH21"/>
    <mergeCell ref="AI21:AL21"/>
    <mergeCell ref="AM21:AO21"/>
    <mergeCell ref="AP21:AR21"/>
    <mergeCell ref="AS23:AX23"/>
    <mergeCell ref="A24:C24"/>
    <mergeCell ref="D24:K24"/>
    <mergeCell ref="L24:V24"/>
    <mergeCell ref="W24:Z24"/>
    <mergeCell ref="AA24:AD24"/>
    <mergeCell ref="AE24:AH24"/>
    <mergeCell ref="AI24:AL24"/>
    <mergeCell ref="AM24:AO24"/>
    <mergeCell ref="AP24:AR24"/>
    <mergeCell ref="AS24:AX24"/>
    <mergeCell ref="A23:C23"/>
    <mergeCell ref="D23:K23"/>
    <mergeCell ref="L23:V23"/>
    <mergeCell ref="W23:Z23"/>
    <mergeCell ref="AA23:AD23"/>
    <mergeCell ref="AE23:AH23"/>
    <mergeCell ref="AI23:AL23"/>
    <mergeCell ref="AM23:AO23"/>
    <mergeCell ref="AP23:AR23"/>
    <mergeCell ref="AS25:AX25"/>
    <mergeCell ref="A26:C26"/>
    <mergeCell ref="D26:K26"/>
    <mergeCell ref="L26:V26"/>
    <mergeCell ref="W26:Z26"/>
    <mergeCell ref="AA26:AD26"/>
    <mergeCell ref="AE26:AH26"/>
    <mergeCell ref="AI26:AL26"/>
    <mergeCell ref="AM26:AO26"/>
    <mergeCell ref="AP26:AR26"/>
    <mergeCell ref="AS26:AX26"/>
    <mergeCell ref="A25:C25"/>
    <mergeCell ref="D25:K25"/>
    <mergeCell ref="L25:V25"/>
    <mergeCell ref="W25:Z25"/>
    <mergeCell ref="AA25:AD25"/>
    <mergeCell ref="AE25:AH25"/>
    <mergeCell ref="AI25:AL25"/>
    <mergeCell ref="AM25:AO25"/>
    <mergeCell ref="AP25:AR25"/>
    <mergeCell ref="AS28:AX28"/>
    <mergeCell ref="AI27:AL27"/>
    <mergeCell ref="AM27:AO27"/>
    <mergeCell ref="AP27:AR27"/>
    <mergeCell ref="AS27:AX27"/>
    <mergeCell ref="A28:C28"/>
    <mergeCell ref="D28:K28"/>
    <mergeCell ref="L28:V28"/>
    <mergeCell ref="W28:Z28"/>
    <mergeCell ref="AA28:AD28"/>
    <mergeCell ref="AE28:AH28"/>
    <mergeCell ref="A27:C27"/>
    <mergeCell ref="D27:K27"/>
    <mergeCell ref="L27:V27"/>
    <mergeCell ref="W27:Z27"/>
    <mergeCell ref="AA27:AD27"/>
    <mergeCell ref="AE27:AH27"/>
    <mergeCell ref="AI28:AL28"/>
    <mergeCell ref="AM28:AO28"/>
    <mergeCell ref="AP28:AR28"/>
  </mergeCells>
  <phoneticPr fontId="9"/>
  <hyperlinks>
    <hyperlink ref="AZ2" location="工事関係書類一覧表!A1" display="一覧表へ戻る" xr:uid="{00000000-0004-0000-5200-000000000000}"/>
    <hyperlink ref="AZ2:BD2" location="工事関係書類一覧表!F78" display="一覧表へ戻る" xr:uid="{00000000-0004-0000-5200-000001000000}"/>
  </hyperlinks>
  <printOptions horizontalCentered="1"/>
  <pageMargins left="0.78740157480314965" right="0.78740157480314965" top="0.98425196850393704" bottom="0.78740157480314965"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dimension ref="A1:L43"/>
  <sheetViews>
    <sheetView showGridLines="0" view="pageBreakPreview" zoomScaleNormal="100" zoomScaleSheetLayoutView="100" workbookViewId="0">
      <pane ySplit="8" topLeftCell="A9" activePane="bottomLeft" state="frozen"/>
      <selection activeCell="AF3" sqref="AF3:AG3"/>
      <selection pane="bottomLeft" activeCell="K3" sqref="K3"/>
    </sheetView>
  </sheetViews>
  <sheetFormatPr defaultColWidth="9" defaultRowHeight="13.5"/>
  <cols>
    <col min="1" max="1" width="5.125" style="178" customWidth="1"/>
    <col min="2" max="2" width="6.125" style="178" customWidth="1"/>
    <col min="3" max="3" width="13" style="176" customWidth="1"/>
    <col min="4" max="4" width="11.375" style="176" customWidth="1"/>
    <col min="5" max="5" width="14" style="176" customWidth="1"/>
    <col min="6" max="6" width="6.25" style="176" customWidth="1"/>
    <col min="7" max="7" width="9" style="176"/>
    <col min="8" max="8" width="19.375" style="176" customWidth="1"/>
    <col min="9" max="9" width="9" style="176"/>
    <col min="10" max="10" width="4.25" style="176" customWidth="1"/>
    <col min="11" max="11" width="14.625" style="176" customWidth="1"/>
    <col min="12" max="16384" width="9" style="176"/>
  </cols>
  <sheetData>
    <row r="1" spans="1:12">
      <c r="A1" s="3150" t="s">
        <v>1739</v>
      </c>
      <c r="B1" s="3150"/>
      <c r="C1" s="3150"/>
    </row>
    <row r="2" spans="1:12">
      <c r="A2" s="3151" t="s">
        <v>1740</v>
      </c>
      <c r="B2" s="3151"/>
      <c r="C2" s="3151"/>
      <c r="D2" s="3151"/>
      <c r="E2" s="3151"/>
      <c r="F2" s="3151"/>
      <c r="G2" s="3151"/>
      <c r="H2" s="3151"/>
      <c r="I2" s="3151"/>
    </row>
    <row r="3" spans="1:12">
      <c r="A3" s="3151"/>
      <c r="B3" s="3151"/>
      <c r="C3" s="3151"/>
      <c r="D3" s="3151"/>
      <c r="E3" s="3151"/>
      <c r="F3" s="3151"/>
      <c r="G3" s="3151"/>
      <c r="H3" s="3151"/>
      <c r="I3" s="3151"/>
      <c r="K3" s="295" t="s">
        <v>385</v>
      </c>
    </row>
    <row r="4" spans="1:12">
      <c r="K4" s="919"/>
      <c r="L4" s="919"/>
    </row>
    <row r="5" spans="1:12" ht="18.75" customHeight="1">
      <c r="A5" s="3159" t="s">
        <v>1741</v>
      </c>
      <c r="B5" s="3159"/>
      <c r="C5" s="3150" t="str">
        <f>IF(入力表!B2="","",入力表!B2)</f>
        <v/>
      </c>
      <c r="D5" s="3150"/>
      <c r="E5" s="3150"/>
      <c r="F5" s="3152" t="s">
        <v>1742</v>
      </c>
      <c r="G5" s="3152"/>
      <c r="H5" s="3150" t="str">
        <f>IF(入力表!B12="","",入力表!B12)</f>
        <v/>
      </c>
      <c r="I5" s="3150"/>
    </row>
    <row r="6" spans="1:12" s="175" customFormat="1" ht="18.75" customHeight="1">
      <c r="A6" s="3160" t="s">
        <v>1743</v>
      </c>
      <c r="B6" s="3160"/>
      <c r="C6" s="3157" t="str">
        <f>IF(入力表!B3="","",入力表!B3)</f>
        <v/>
      </c>
      <c r="D6" s="3157"/>
      <c r="E6" s="3157"/>
      <c r="F6" s="928" t="s">
        <v>1744</v>
      </c>
      <c r="G6" s="928"/>
      <c r="H6" s="3158" t="str">
        <f>IF(入力表!B8="","",入力表!B8)</f>
        <v/>
      </c>
      <c r="I6" s="3158"/>
    </row>
    <row r="7" spans="1:12" s="178" customFormat="1" ht="18.75" customHeight="1">
      <c r="A7" s="3153" t="s">
        <v>1745</v>
      </c>
      <c r="B7" s="3161" t="s">
        <v>1746</v>
      </c>
      <c r="C7" s="3162"/>
      <c r="D7" s="3155" t="s">
        <v>1747</v>
      </c>
      <c r="E7" s="177" t="s">
        <v>1748</v>
      </c>
      <c r="F7" s="3155" t="s">
        <v>1749</v>
      </c>
      <c r="G7" s="3155" t="s">
        <v>1750</v>
      </c>
      <c r="H7" s="3155" t="s">
        <v>1751</v>
      </c>
      <c r="I7" s="3155" t="s">
        <v>1752</v>
      </c>
    </row>
    <row r="8" spans="1:12" s="178" customFormat="1" ht="18.75" customHeight="1">
      <c r="A8" s="3154"/>
      <c r="B8" s="3163"/>
      <c r="C8" s="3164"/>
      <c r="D8" s="3156"/>
      <c r="E8" s="179" t="s">
        <v>1753</v>
      </c>
      <c r="F8" s="3156"/>
      <c r="G8" s="3156"/>
      <c r="H8" s="3156"/>
      <c r="I8" s="3156"/>
    </row>
    <row r="9" spans="1:12" ht="21" customHeight="1">
      <c r="A9" s="180">
        <v>1</v>
      </c>
      <c r="B9" s="3148"/>
      <c r="C9" s="3149"/>
      <c r="D9" s="957"/>
      <c r="E9" s="958"/>
      <c r="F9" s="181"/>
      <c r="G9" s="181"/>
      <c r="H9" s="181"/>
      <c r="I9" s="181"/>
    </row>
    <row r="10" spans="1:12" ht="21" customHeight="1">
      <c r="A10" s="180">
        <v>2</v>
      </c>
      <c r="B10" s="3148"/>
      <c r="C10" s="3149"/>
      <c r="D10" s="957"/>
      <c r="E10" s="958"/>
      <c r="F10" s="181"/>
      <c r="G10" s="181"/>
      <c r="H10" s="181"/>
      <c r="I10" s="181"/>
    </row>
    <row r="11" spans="1:12" ht="21" customHeight="1">
      <c r="A11" s="180">
        <v>3</v>
      </c>
      <c r="B11" s="3148"/>
      <c r="C11" s="3149"/>
      <c r="D11" s="957"/>
      <c r="E11" s="958"/>
      <c r="F11" s="181"/>
      <c r="G11" s="181"/>
      <c r="H11" s="181"/>
      <c r="I11" s="181"/>
    </row>
    <row r="12" spans="1:12" ht="21" customHeight="1">
      <c r="A12" s="180">
        <v>4</v>
      </c>
      <c r="B12" s="3148"/>
      <c r="C12" s="3149"/>
      <c r="D12" s="957"/>
      <c r="E12" s="958"/>
      <c r="F12" s="181"/>
      <c r="G12" s="181"/>
      <c r="H12" s="181"/>
      <c r="I12" s="181"/>
    </row>
    <row r="13" spans="1:12" ht="21" customHeight="1">
      <c r="A13" s="180">
        <v>5</v>
      </c>
      <c r="B13" s="3148"/>
      <c r="C13" s="3149"/>
      <c r="D13" s="957"/>
      <c r="E13" s="958"/>
      <c r="F13" s="181"/>
      <c r="G13" s="181"/>
      <c r="H13" s="181"/>
      <c r="I13" s="181"/>
    </row>
    <row r="14" spans="1:12" ht="21" customHeight="1">
      <c r="A14" s="180">
        <v>6</v>
      </c>
      <c r="B14" s="3148"/>
      <c r="C14" s="3149"/>
      <c r="D14" s="957"/>
      <c r="E14" s="958"/>
      <c r="F14" s="181"/>
      <c r="G14" s="181"/>
      <c r="H14" s="181"/>
      <c r="I14" s="181"/>
    </row>
    <row r="15" spans="1:12" ht="21" customHeight="1">
      <c r="A15" s="180">
        <v>7</v>
      </c>
      <c r="B15" s="3148"/>
      <c r="C15" s="3149"/>
      <c r="D15" s="957"/>
      <c r="E15" s="958"/>
      <c r="F15" s="181"/>
      <c r="G15" s="181"/>
      <c r="H15" s="181"/>
      <c r="I15" s="181"/>
    </row>
    <row r="16" spans="1:12" ht="21" customHeight="1">
      <c r="A16" s="180">
        <v>8</v>
      </c>
      <c r="B16" s="3148"/>
      <c r="C16" s="3149"/>
      <c r="D16" s="957"/>
      <c r="E16" s="958"/>
      <c r="F16" s="181"/>
      <c r="G16" s="181"/>
      <c r="H16" s="181"/>
      <c r="I16" s="181"/>
    </row>
    <row r="17" spans="1:9" ht="21" customHeight="1">
      <c r="A17" s="180">
        <v>9</v>
      </c>
      <c r="B17" s="3148"/>
      <c r="C17" s="3149"/>
      <c r="D17" s="957"/>
      <c r="E17" s="958"/>
      <c r="F17" s="181"/>
      <c r="G17" s="181"/>
      <c r="H17" s="181"/>
      <c r="I17" s="181"/>
    </row>
    <row r="18" spans="1:9" ht="21" customHeight="1">
      <c r="A18" s="180">
        <v>10</v>
      </c>
      <c r="B18" s="3148"/>
      <c r="C18" s="3149"/>
      <c r="D18" s="957"/>
      <c r="E18" s="958"/>
      <c r="F18" s="181"/>
      <c r="G18" s="181"/>
      <c r="H18" s="181"/>
      <c r="I18" s="181"/>
    </row>
    <row r="19" spans="1:9" ht="21" customHeight="1">
      <c r="A19" s="180">
        <v>11</v>
      </c>
      <c r="B19" s="3148"/>
      <c r="C19" s="3149"/>
      <c r="D19" s="957"/>
      <c r="E19" s="958"/>
      <c r="F19" s="181"/>
      <c r="G19" s="181"/>
      <c r="H19" s="181"/>
      <c r="I19" s="181"/>
    </row>
    <row r="20" spans="1:9" ht="21" customHeight="1">
      <c r="A20" s="180">
        <v>12</v>
      </c>
      <c r="B20" s="3148"/>
      <c r="C20" s="3149"/>
      <c r="D20" s="957"/>
      <c r="E20" s="958"/>
      <c r="F20" s="181"/>
      <c r="G20" s="181"/>
      <c r="H20" s="181"/>
      <c r="I20" s="181"/>
    </row>
    <row r="21" spans="1:9" ht="21" customHeight="1">
      <c r="A21" s="180">
        <v>13</v>
      </c>
      <c r="B21" s="3148"/>
      <c r="C21" s="3149"/>
      <c r="D21" s="957"/>
      <c r="E21" s="958"/>
      <c r="F21" s="181"/>
      <c r="G21" s="181"/>
      <c r="H21" s="181"/>
      <c r="I21" s="181"/>
    </row>
    <row r="22" spans="1:9" ht="21" customHeight="1">
      <c r="A22" s="180">
        <v>14</v>
      </c>
      <c r="B22" s="3148"/>
      <c r="C22" s="3149"/>
      <c r="D22" s="957"/>
      <c r="E22" s="958"/>
      <c r="F22" s="181"/>
      <c r="G22" s="181"/>
      <c r="H22" s="181"/>
      <c r="I22" s="181"/>
    </row>
    <row r="23" spans="1:9" ht="21" customHeight="1">
      <c r="A23" s="180">
        <v>15</v>
      </c>
      <c r="B23" s="3148"/>
      <c r="C23" s="3149"/>
      <c r="D23" s="957"/>
      <c r="E23" s="958"/>
      <c r="F23" s="181"/>
      <c r="G23" s="181"/>
      <c r="H23" s="181"/>
      <c r="I23" s="181"/>
    </row>
    <row r="24" spans="1:9" ht="21" customHeight="1">
      <c r="A24" s="180">
        <v>16</v>
      </c>
      <c r="B24" s="3148"/>
      <c r="C24" s="3149"/>
      <c r="D24" s="957"/>
      <c r="E24" s="958"/>
      <c r="F24" s="181"/>
      <c r="G24" s="181"/>
      <c r="H24" s="181"/>
      <c r="I24" s="181"/>
    </row>
    <row r="25" spans="1:9" ht="21" customHeight="1">
      <c r="A25" s="180">
        <v>17</v>
      </c>
      <c r="B25" s="3148"/>
      <c r="C25" s="3149"/>
      <c r="D25" s="957"/>
      <c r="E25" s="958"/>
      <c r="F25" s="181"/>
      <c r="G25" s="181"/>
      <c r="H25" s="181"/>
      <c r="I25" s="181"/>
    </row>
    <row r="26" spans="1:9" ht="21" customHeight="1">
      <c r="A26" s="180">
        <v>18</v>
      </c>
      <c r="B26" s="3148"/>
      <c r="C26" s="3149"/>
      <c r="D26" s="957"/>
      <c r="E26" s="958"/>
      <c r="F26" s="181"/>
      <c r="G26" s="181"/>
      <c r="H26" s="181"/>
      <c r="I26" s="181"/>
    </row>
    <row r="27" spans="1:9" ht="21" customHeight="1">
      <c r="A27" s="180">
        <v>19</v>
      </c>
      <c r="B27" s="3148"/>
      <c r="C27" s="3149"/>
      <c r="D27" s="957"/>
      <c r="E27" s="958"/>
      <c r="F27" s="181"/>
      <c r="G27" s="181"/>
      <c r="H27" s="181"/>
      <c r="I27" s="181"/>
    </row>
    <row r="28" spans="1:9" ht="21" customHeight="1">
      <c r="A28" s="180">
        <v>20</v>
      </c>
      <c r="B28" s="3148"/>
      <c r="C28" s="3149"/>
      <c r="D28" s="957"/>
      <c r="E28" s="958"/>
      <c r="F28" s="181"/>
      <c r="G28" s="181"/>
      <c r="H28" s="181"/>
      <c r="I28" s="181"/>
    </row>
    <row r="29" spans="1:9" ht="21" customHeight="1">
      <c r="A29" s="180">
        <v>21</v>
      </c>
      <c r="B29" s="3148"/>
      <c r="C29" s="3149"/>
      <c r="D29" s="957"/>
      <c r="E29" s="958"/>
      <c r="F29" s="181"/>
      <c r="G29" s="181"/>
      <c r="H29" s="181"/>
      <c r="I29" s="181"/>
    </row>
    <row r="30" spans="1:9" ht="21" customHeight="1">
      <c r="A30" s="180">
        <v>22</v>
      </c>
      <c r="B30" s="3148"/>
      <c r="C30" s="3149"/>
      <c r="D30" s="957"/>
      <c r="E30" s="958"/>
      <c r="F30" s="181"/>
      <c r="G30" s="181"/>
      <c r="H30" s="181"/>
      <c r="I30" s="181"/>
    </row>
    <row r="31" spans="1:9" ht="21" customHeight="1">
      <c r="A31" s="180">
        <v>23</v>
      </c>
      <c r="B31" s="3148"/>
      <c r="C31" s="3149"/>
      <c r="D31" s="957"/>
      <c r="E31" s="958"/>
      <c r="F31" s="181"/>
      <c r="G31" s="181"/>
      <c r="H31" s="181"/>
      <c r="I31" s="181"/>
    </row>
    <row r="32" spans="1:9" ht="21" customHeight="1">
      <c r="A32" s="180">
        <v>24</v>
      </c>
      <c r="B32" s="3148"/>
      <c r="C32" s="3149"/>
      <c r="D32" s="957"/>
      <c r="E32" s="958"/>
      <c r="F32" s="181"/>
      <c r="G32" s="181"/>
      <c r="H32" s="181"/>
      <c r="I32" s="181"/>
    </row>
    <row r="33" spans="1:9" ht="21" customHeight="1">
      <c r="A33" s="180">
        <v>25</v>
      </c>
      <c r="B33" s="3148"/>
      <c r="C33" s="3149"/>
      <c r="D33" s="957"/>
      <c r="E33" s="958"/>
      <c r="F33" s="181"/>
      <c r="G33" s="181"/>
      <c r="H33" s="181"/>
      <c r="I33" s="181"/>
    </row>
    <row r="34" spans="1:9" ht="21" customHeight="1">
      <c r="A34" s="180">
        <v>26</v>
      </c>
      <c r="B34" s="3148"/>
      <c r="C34" s="3149"/>
      <c r="D34" s="957"/>
      <c r="E34" s="958"/>
      <c r="F34" s="181"/>
      <c r="G34" s="181"/>
      <c r="H34" s="181"/>
      <c r="I34" s="181"/>
    </row>
    <row r="35" spans="1:9" ht="21" customHeight="1">
      <c r="A35" s="180">
        <v>27</v>
      </c>
      <c r="B35" s="3148"/>
      <c r="C35" s="3149"/>
      <c r="D35" s="957"/>
      <c r="E35" s="958"/>
      <c r="F35" s="181"/>
      <c r="G35" s="181"/>
      <c r="H35" s="181"/>
      <c r="I35" s="181"/>
    </row>
    <row r="36" spans="1:9" ht="21" customHeight="1">
      <c r="A36" s="180">
        <v>28</v>
      </c>
      <c r="B36" s="3148"/>
      <c r="C36" s="3149"/>
      <c r="D36" s="957"/>
      <c r="E36" s="958"/>
      <c r="F36" s="181"/>
      <c r="G36" s="181"/>
      <c r="H36" s="181"/>
      <c r="I36" s="181"/>
    </row>
    <row r="37" spans="1:9" ht="21" customHeight="1">
      <c r="A37" s="180">
        <v>29</v>
      </c>
      <c r="B37" s="3148"/>
      <c r="C37" s="3149"/>
      <c r="D37" s="957"/>
      <c r="E37" s="958"/>
      <c r="F37" s="181"/>
      <c r="G37" s="181"/>
      <c r="H37" s="181"/>
      <c r="I37" s="181"/>
    </row>
    <row r="38" spans="1:9" ht="21" customHeight="1">
      <c r="A38" s="180">
        <v>30</v>
      </c>
      <c r="B38" s="3148"/>
      <c r="C38" s="3149"/>
      <c r="D38" s="957"/>
      <c r="E38" s="958"/>
      <c r="F38" s="181"/>
      <c r="G38" s="181"/>
      <c r="H38" s="181"/>
      <c r="I38" s="181"/>
    </row>
    <row r="39" spans="1:9" s="175" customFormat="1">
      <c r="A39" s="175" t="s">
        <v>1754</v>
      </c>
    </row>
    <row r="40" spans="1:9" s="175" customFormat="1">
      <c r="A40" s="175" t="s">
        <v>1755</v>
      </c>
    </row>
    <row r="41" spans="1:9" s="175" customFormat="1">
      <c r="A41" s="175" t="s">
        <v>1756</v>
      </c>
    </row>
    <row r="42" spans="1:9" s="175" customFormat="1">
      <c r="A42" s="175" t="s">
        <v>1757</v>
      </c>
    </row>
    <row r="43" spans="1:9" s="175" customFormat="1">
      <c r="A43" s="175" t="s">
        <v>1949</v>
      </c>
    </row>
  </sheetData>
  <mergeCells count="46">
    <mergeCell ref="A1:C1"/>
    <mergeCell ref="A2:I3"/>
    <mergeCell ref="F5:G5"/>
    <mergeCell ref="A7:A8"/>
    <mergeCell ref="D7:D8"/>
    <mergeCell ref="C5:E5"/>
    <mergeCell ref="C6:E6"/>
    <mergeCell ref="H5:I5"/>
    <mergeCell ref="H6:I6"/>
    <mergeCell ref="F7:F8"/>
    <mergeCell ref="G7:G8"/>
    <mergeCell ref="H7:H8"/>
    <mergeCell ref="I7:I8"/>
    <mergeCell ref="A5:B5"/>
    <mergeCell ref="A6:B6"/>
    <mergeCell ref="B7: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7:C37"/>
    <mergeCell ref="B38:C38"/>
    <mergeCell ref="B32:C32"/>
    <mergeCell ref="B33:C33"/>
    <mergeCell ref="B34:C34"/>
    <mergeCell ref="B35:C35"/>
    <mergeCell ref="B36:C36"/>
  </mergeCells>
  <phoneticPr fontId="9"/>
  <conditionalFormatting sqref="D9:I38 A9:B38">
    <cfRule type="cellIs" dxfId="31" priority="1" operator="equal">
      <formula>""</formula>
    </cfRule>
  </conditionalFormatting>
  <dataValidations count="1">
    <dataValidation type="whole" allowBlank="1" showInputMessage="1" showErrorMessage="1" prompt="11桁の数字を入力" sqref="E9:E38" xr:uid="{3D9D46BF-9038-434E-BDA3-BAF053B3C589}">
      <formula1>1</formula1>
      <formula2>99999999999</formula2>
    </dataValidation>
  </dataValidations>
  <hyperlinks>
    <hyperlink ref="K3" location="工事関係書類一覧表!F86" display="一覧表へ戻る" xr:uid="{00000000-0004-0000-5400-000000000000}"/>
  </hyperlinks>
  <printOptions horizontalCentered="1"/>
  <pageMargins left="0.62992125984251968" right="0.39370078740157483" top="0.70866141732283472" bottom="0.31496062992125984" header="0.51181102362204722" footer="0.31496062992125984"/>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ransitionEvaluation="1" codeName="Sheet89"/>
  <dimension ref="A1:K34"/>
  <sheetViews>
    <sheetView showGridLines="0" view="pageBreakPreview" zoomScaleNormal="100" zoomScaleSheetLayoutView="100" workbookViewId="0">
      <selection activeCell="K2" sqref="K2"/>
    </sheetView>
  </sheetViews>
  <sheetFormatPr defaultColWidth="20.125" defaultRowHeight="15" customHeight="1"/>
  <cols>
    <col min="1" max="1" width="10.375" style="75" customWidth="1"/>
    <col min="2" max="2" width="6.25" style="75" customWidth="1"/>
    <col min="3" max="3" width="13.625" style="75" customWidth="1"/>
    <col min="4" max="4" width="10.75" style="75" customWidth="1"/>
    <col min="5" max="5" width="12.75" style="75" customWidth="1"/>
    <col min="6" max="6" width="11.625" style="75" customWidth="1"/>
    <col min="7" max="7" width="9" style="75" customWidth="1"/>
    <col min="8" max="8" width="10.375" style="75" customWidth="1"/>
    <col min="9" max="9" width="4.375" style="75" customWidth="1"/>
    <col min="10" max="10" width="4.125" style="76" customWidth="1"/>
    <col min="11" max="11" width="15.125" style="76" customWidth="1"/>
    <col min="12" max="16384" width="20.125" style="76"/>
  </cols>
  <sheetData>
    <row r="1" spans="1:11" ht="15" customHeight="1">
      <c r="A1" s="184" t="s">
        <v>1758</v>
      </c>
    </row>
    <row r="2" spans="1:11" ht="30" customHeight="1">
      <c r="A2" s="3178" t="s">
        <v>1759</v>
      </c>
      <c r="B2" s="3178"/>
      <c r="C2" s="3178"/>
      <c r="D2" s="3178"/>
      <c r="E2" s="3178"/>
      <c r="F2" s="3178"/>
      <c r="G2" s="3178"/>
      <c r="H2" s="3178"/>
      <c r="I2" s="3178"/>
      <c r="K2" s="295" t="s">
        <v>385</v>
      </c>
    </row>
    <row r="3" spans="1:11" ht="15" customHeight="1">
      <c r="K3" s="919"/>
    </row>
    <row r="8" spans="1:11" ht="15" customHeight="1">
      <c r="A8" s="76" t="s">
        <v>1760</v>
      </c>
      <c r="B8" s="3168" t="str">
        <f>IF(入力表!B2="","",入力表!B2)</f>
        <v/>
      </c>
      <c r="C8" s="3169"/>
      <c r="D8" s="3169"/>
      <c r="E8" s="3169"/>
      <c r="F8" s="78" t="s">
        <v>1761</v>
      </c>
      <c r="G8" s="3167" t="str">
        <f>IF(入力表!B12="","",入力表!B12)</f>
        <v/>
      </c>
      <c r="H8" s="3167"/>
      <c r="I8" s="3167"/>
    </row>
    <row r="9" spans="1:11" ht="15" customHeight="1">
      <c r="A9" s="77"/>
      <c r="B9" s="77"/>
      <c r="C9" s="77"/>
      <c r="D9" s="77"/>
      <c r="E9" s="77"/>
      <c r="F9" s="77"/>
      <c r="G9" s="77"/>
      <c r="H9" s="78"/>
      <c r="I9" s="77"/>
    </row>
    <row r="10" spans="1:11" ht="15" customHeight="1">
      <c r="A10" s="76" t="s">
        <v>1762</v>
      </c>
      <c r="B10" s="3168" t="str">
        <f>IF(入力表!B3="","",入力表!B3)</f>
        <v/>
      </c>
      <c r="C10" s="3169"/>
      <c r="D10" s="3169"/>
      <c r="E10" s="3169"/>
      <c r="F10" s="78" t="s">
        <v>1763</v>
      </c>
      <c r="G10" s="3167" t="str">
        <f>IF(入力表!B8="","",入力表!B8)</f>
        <v/>
      </c>
      <c r="H10" s="3167"/>
      <c r="I10" s="3167"/>
    </row>
    <row r="11" spans="1:11" ht="15" customHeight="1">
      <c r="A11" s="182"/>
    </row>
    <row r="12" spans="1:11" ht="30" customHeight="1">
      <c r="A12" s="3165" t="s">
        <v>1764</v>
      </c>
      <c r="B12" s="3166"/>
      <c r="C12" s="959" t="s">
        <v>1765</v>
      </c>
      <c r="D12" s="3165" t="s">
        <v>1766</v>
      </c>
      <c r="E12" s="3170"/>
      <c r="F12" s="3166"/>
      <c r="G12" s="959" t="s">
        <v>1767</v>
      </c>
      <c r="H12" s="3165" t="s">
        <v>1768</v>
      </c>
      <c r="I12" s="3166"/>
    </row>
    <row r="13" spans="1:11" ht="30" customHeight="1">
      <c r="A13" s="3171"/>
      <c r="B13" s="3172"/>
      <c r="C13" s="960"/>
      <c r="D13" s="3173"/>
      <c r="E13" s="3174"/>
      <c r="F13" s="3175"/>
      <c r="G13" s="183"/>
      <c r="H13" s="3176"/>
      <c r="I13" s="3177"/>
    </row>
    <row r="14" spans="1:11" ht="30" customHeight="1">
      <c r="A14" s="3171"/>
      <c r="B14" s="3172"/>
      <c r="C14" s="960"/>
      <c r="D14" s="3173"/>
      <c r="E14" s="3174"/>
      <c r="F14" s="3175"/>
      <c r="G14" s="183"/>
      <c r="H14" s="3176"/>
      <c r="I14" s="3177"/>
    </row>
    <row r="15" spans="1:11" ht="30" customHeight="1">
      <c r="A15" s="3171"/>
      <c r="B15" s="3172"/>
      <c r="C15" s="961"/>
      <c r="D15" s="3173"/>
      <c r="E15" s="3174"/>
      <c r="F15" s="3175"/>
      <c r="G15" s="183"/>
      <c r="H15" s="3176"/>
      <c r="I15" s="3177"/>
    </row>
    <row r="16" spans="1:11" ht="30" customHeight="1">
      <c r="A16" s="3171"/>
      <c r="B16" s="3172"/>
      <c r="C16" s="961"/>
      <c r="D16" s="3173"/>
      <c r="E16" s="3174"/>
      <c r="F16" s="3175"/>
      <c r="G16" s="183"/>
      <c r="H16" s="3176"/>
      <c r="I16" s="3177"/>
    </row>
    <row r="17" spans="1:9" ht="30" customHeight="1">
      <c r="A17" s="3171"/>
      <c r="B17" s="3172"/>
      <c r="C17" s="961"/>
      <c r="D17" s="3173"/>
      <c r="E17" s="3174"/>
      <c r="F17" s="3175"/>
      <c r="G17" s="183"/>
      <c r="H17" s="3176"/>
      <c r="I17" s="3177"/>
    </row>
    <row r="18" spans="1:9" ht="30" customHeight="1">
      <c r="A18" s="3171"/>
      <c r="B18" s="3172"/>
      <c r="C18" s="961"/>
      <c r="D18" s="3173"/>
      <c r="E18" s="3174"/>
      <c r="F18" s="3175"/>
      <c r="G18" s="183"/>
      <c r="H18" s="3176"/>
      <c r="I18" s="3177"/>
    </row>
    <row r="19" spans="1:9" ht="30" customHeight="1">
      <c r="A19" s="3171"/>
      <c r="B19" s="3172"/>
      <c r="C19" s="961"/>
      <c r="D19" s="3173"/>
      <c r="E19" s="3174"/>
      <c r="F19" s="3175"/>
      <c r="G19" s="183"/>
      <c r="H19" s="3176"/>
      <c r="I19" s="3177"/>
    </row>
    <row r="20" spans="1:9" ht="30" customHeight="1">
      <c r="A20" s="3171"/>
      <c r="B20" s="3172"/>
      <c r="C20" s="961"/>
      <c r="D20" s="3173"/>
      <c r="E20" s="3174"/>
      <c r="F20" s="3175"/>
      <c r="G20" s="183"/>
      <c r="H20" s="3176"/>
      <c r="I20" s="3177"/>
    </row>
    <row r="21" spans="1:9" ht="30" customHeight="1">
      <c r="A21" s="3171"/>
      <c r="B21" s="3172"/>
      <c r="C21" s="961"/>
      <c r="D21" s="3173"/>
      <c r="E21" s="3174"/>
      <c r="F21" s="3175"/>
      <c r="G21" s="183"/>
      <c r="H21" s="3176"/>
      <c r="I21" s="3177"/>
    </row>
    <row r="22" spans="1:9" ht="30" customHeight="1">
      <c r="A22" s="3171"/>
      <c r="B22" s="3172"/>
      <c r="C22" s="961"/>
      <c r="D22" s="3173"/>
      <c r="E22" s="3174"/>
      <c r="F22" s="3175"/>
      <c r="G22" s="183"/>
      <c r="H22" s="3176"/>
      <c r="I22" s="3177"/>
    </row>
    <row r="23" spans="1:9" ht="30" customHeight="1">
      <c r="A23" s="3171"/>
      <c r="B23" s="3172"/>
      <c r="C23" s="961"/>
      <c r="D23" s="3173"/>
      <c r="E23" s="3174"/>
      <c r="F23" s="3175"/>
      <c r="G23" s="183"/>
      <c r="H23" s="3176"/>
      <c r="I23" s="3177"/>
    </row>
    <row r="24" spans="1:9" ht="30" customHeight="1">
      <c r="A24" s="3171"/>
      <c r="B24" s="3172"/>
      <c r="C24" s="961"/>
      <c r="D24" s="3173"/>
      <c r="E24" s="3174"/>
      <c r="F24" s="3175"/>
      <c r="G24" s="183"/>
      <c r="H24" s="3176"/>
      <c r="I24" s="3177"/>
    </row>
    <row r="25" spans="1:9" ht="30" customHeight="1">
      <c r="A25" s="3171"/>
      <c r="B25" s="3172"/>
      <c r="C25" s="961"/>
      <c r="D25" s="3173"/>
      <c r="E25" s="3174"/>
      <c r="F25" s="3175"/>
      <c r="G25" s="183"/>
      <c r="H25" s="3176"/>
      <c r="I25" s="3177"/>
    </row>
    <row r="26" spans="1:9" ht="30" customHeight="1">
      <c r="A26" s="3171"/>
      <c r="B26" s="3172"/>
      <c r="C26" s="961"/>
      <c r="D26" s="3173"/>
      <c r="E26" s="3174"/>
      <c r="F26" s="3175"/>
      <c r="G26" s="183"/>
      <c r="H26" s="3176"/>
      <c r="I26" s="3177"/>
    </row>
    <row r="27" spans="1:9" ht="30" customHeight="1">
      <c r="A27" s="3171"/>
      <c r="B27" s="3172"/>
      <c r="C27" s="961"/>
      <c r="D27" s="3173"/>
      <c r="E27" s="3174"/>
      <c r="F27" s="3175"/>
      <c r="G27" s="183"/>
      <c r="H27" s="3176"/>
      <c r="I27" s="3177"/>
    </row>
    <row r="28" spans="1:9" ht="30" customHeight="1">
      <c r="A28" s="3171"/>
      <c r="B28" s="3172"/>
      <c r="C28" s="961"/>
      <c r="D28" s="3173"/>
      <c r="E28" s="3174"/>
      <c r="F28" s="3175"/>
      <c r="G28" s="183"/>
      <c r="H28" s="3176"/>
      <c r="I28" s="3177"/>
    </row>
    <row r="30" spans="1:9" ht="15" customHeight="1">
      <c r="A30" s="185" t="s">
        <v>1769</v>
      </c>
    </row>
    <row r="31" spans="1:9" ht="15" customHeight="1">
      <c r="A31" s="185" t="s">
        <v>1770</v>
      </c>
    </row>
    <row r="32" spans="1:9" ht="15" customHeight="1">
      <c r="A32" s="185" t="s">
        <v>1771</v>
      </c>
    </row>
    <row r="33" spans="1:1" ht="15" customHeight="1">
      <c r="A33" s="185" t="s">
        <v>1772</v>
      </c>
    </row>
    <row r="34" spans="1:1" ht="15" customHeight="1">
      <c r="A34" s="185" t="s">
        <v>1773</v>
      </c>
    </row>
  </sheetData>
  <mergeCells count="56">
    <mergeCell ref="A2:I2"/>
    <mergeCell ref="A27:B27"/>
    <mergeCell ref="D27:F27"/>
    <mergeCell ref="H27:I27"/>
    <mergeCell ref="A28:B28"/>
    <mergeCell ref="D28:F28"/>
    <mergeCell ref="H28:I28"/>
    <mergeCell ref="A25:B25"/>
    <mergeCell ref="D25:F25"/>
    <mergeCell ref="H25:I25"/>
    <mergeCell ref="A26:B26"/>
    <mergeCell ref="D26:F26"/>
    <mergeCell ref="H26:I26"/>
    <mergeCell ref="A23:B23"/>
    <mergeCell ref="D23:F23"/>
    <mergeCell ref="H23:I23"/>
    <mergeCell ref="A24:B24"/>
    <mergeCell ref="D24:F24"/>
    <mergeCell ref="H24:I24"/>
    <mergeCell ref="A21:B21"/>
    <mergeCell ref="D21:F21"/>
    <mergeCell ref="H21:I21"/>
    <mergeCell ref="A22:B22"/>
    <mergeCell ref="D22:F22"/>
    <mergeCell ref="H22:I22"/>
    <mergeCell ref="A19:B19"/>
    <mergeCell ref="D19:F19"/>
    <mergeCell ref="H19:I19"/>
    <mergeCell ref="A20:B20"/>
    <mergeCell ref="D20:F20"/>
    <mergeCell ref="H20:I20"/>
    <mergeCell ref="A17:B17"/>
    <mergeCell ref="D17:F17"/>
    <mergeCell ref="H17:I17"/>
    <mergeCell ref="A18:B18"/>
    <mergeCell ref="D18:F18"/>
    <mergeCell ref="H18:I18"/>
    <mergeCell ref="A15:B15"/>
    <mergeCell ref="D15:F15"/>
    <mergeCell ref="H15:I15"/>
    <mergeCell ref="A16:B16"/>
    <mergeCell ref="D16:F16"/>
    <mergeCell ref="H16:I16"/>
    <mergeCell ref="A13:B13"/>
    <mergeCell ref="D13:F13"/>
    <mergeCell ref="H13:I13"/>
    <mergeCell ref="A14:B14"/>
    <mergeCell ref="D14:F14"/>
    <mergeCell ref="H14:I14"/>
    <mergeCell ref="H12:I12"/>
    <mergeCell ref="G8:I8"/>
    <mergeCell ref="G10:I10"/>
    <mergeCell ref="B8:E8"/>
    <mergeCell ref="B10:E10"/>
    <mergeCell ref="A12:B12"/>
    <mergeCell ref="D12:F12"/>
  </mergeCells>
  <phoneticPr fontId="9"/>
  <conditionalFormatting sqref="A13:I28">
    <cfRule type="cellIs" dxfId="30" priority="1" operator="equal">
      <formula>""</formula>
    </cfRule>
  </conditionalFormatting>
  <dataValidations count="3">
    <dataValidation allowBlank="1" showInputMessage="1" showErrorMessage="1" prompt="西暦下2桁／月／日で入力_x000a_「例：24/4/1」" sqref="A13:B28" xr:uid="{97AF646F-0CD1-4AEB-AAAF-091D9EEAA075}"/>
    <dataValidation allowBlank="1" showInputMessage="1" showErrorMessage="1" prompt="何時から何時までを入力_x000a_「例　8:00～12:00」" sqref="C13:C28" xr:uid="{3F01E76B-F066-4AD9-B439-27D29079D3B3}"/>
    <dataValidation allowBlank="1" showInputMessage="1" showErrorMessage="1" prompt="月別の集計時間を入力_x000a_「例　４ｈ」" sqref="H13:I28" xr:uid="{7F65D805-ECBA-4CD3-BDC6-13E7535E727B}"/>
  </dataValidations>
  <hyperlinks>
    <hyperlink ref="K2" location="工事関係書類一覧表!F88" display="一覧表へ戻る" xr:uid="{00000000-0004-0000-5500-000000000000}"/>
  </hyperlinks>
  <printOptions horizontalCentered="1"/>
  <pageMargins left="0.6692913385826772" right="0.43307086614173229" top="0.98425196850393704" bottom="0.59055118110236227" header="0.51181102362204722" footer="0.19685039370078741"/>
  <pageSetup paperSize="9" orientation="portrait" blackAndWhite="1" r:id="rId1"/>
  <headerFooter alignWithMargins="0"/>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tabColor rgb="FF92D050"/>
  </sheetPr>
  <dimension ref="A1:J77"/>
  <sheetViews>
    <sheetView showGridLines="0" view="pageBreakPreview" zoomScaleNormal="100" zoomScaleSheetLayoutView="100" workbookViewId="0">
      <selection activeCell="J2" sqref="J2"/>
    </sheetView>
  </sheetViews>
  <sheetFormatPr defaultColWidth="9" defaultRowHeight="13.5"/>
  <cols>
    <col min="1" max="1" width="2.875" style="576" customWidth="1"/>
    <col min="2" max="2" width="13.375" style="576" customWidth="1"/>
    <col min="3" max="3" width="2.875" style="576" customWidth="1"/>
    <col min="4" max="4" width="14.875" style="576" customWidth="1"/>
    <col min="5" max="5" width="18.375" style="576" customWidth="1"/>
    <col min="6" max="6" width="9" style="576"/>
    <col min="7" max="7" width="23.25" style="576" customWidth="1"/>
    <col min="8" max="8" width="3.375" style="576" customWidth="1"/>
    <col min="9" max="9" width="4.75" style="576" customWidth="1"/>
    <col min="10" max="10" width="13.75" style="576" customWidth="1"/>
    <col min="11" max="16384" width="9" style="576"/>
  </cols>
  <sheetData>
    <row r="1" spans="1:10">
      <c r="A1" s="475" t="s">
        <v>1774</v>
      </c>
      <c r="B1" s="475"/>
    </row>
    <row r="2" spans="1:10">
      <c r="A2" s="475"/>
      <c r="B2" s="475"/>
      <c r="J2" s="295" t="s">
        <v>385</v>
      </c>
    </row>
    <row r="3" spans="1:10" ht="17.25">
      <c r="A3" s="3189" t="s">
        <v>1775</v>
      </c>
      <c r="B3" s="3189"/>
      <c r="C3" s="3189"/>
      <c r="D3" s="3189"/>
      <c r="E3" s="3189"/>
      <c r="F3" s="3189"/>
      <c r="G3" s="3189"/>
      <c r="H3" s="3189"/>
      <c r="J3" s="295" t="s">
        <v>606</v>
      </c>
    </row>
    <row r="4" spans="1:10">
      <c r="J4" s="295" t="s">
        <v>1776</v>
      </c>
    </row>
    <row r="5" spans="1:10" ht="45" customHeight="1">
      <c r="A5" s="3194" t="s">
        <v>1777</v>
      </c>
      <c r="B5" s="3195"/>
      <c r="C5" s="3190" t="str">
        <f>IF(入力表!B3="","",入力表!B3)</f>
        <v/>
      </c>
      <c r="D5" s="3191"/>
      <c r="E5" s="3192"/>
      <c r="F5" s="578" t="s">
        <v>1778</v>
      </c>
      <c r="G5" s="3198" t="str">
        <f>IF(入力表!B12="","",入力表!B12)</f>
        <v/>
      </c>
      <c r="H5" s="3199"/>
      <c r="J5" s="1015" t="s">
        <v>1779</v>
      </c>
    </row>
    <row r="6" spans="1:10" ht="20.25" customHeight="1">
      <c r="A6" s="3196" t="s">
        <v>1780</v>
      </c>
      <c r="B6" s="3197"/>
      <c r="C6" s="3196" t="s">
        <v>1781</v>
      </c>
      <c r="D6" s="3197"/>
      <c r="E6" s="3193" t="s">
        <v>1782</v>
      </c>
      <c r="F6" s="3193"/>
      <c r="G6" s="3193"/>
      <c r="H6" s="3193"/>
    </row>
    <row r="7" spans="1:10" ht="16.5" customHeight="1">
      <c r="A7" s="962"/>
      <c r="B7" s="932"/>
      <c r="C7" s="962"/>
      <c r="D7" s="932"/>
      <c r="E7" s="3181"/>
      <c r="F7" s="3181"/>
      <c r="G7" s="3181"/>
      <c r="H7" s="3182"/>
    </row>
    <row r="8" spans="1:10" ht="16.5" customHeight="1">
      <c r="A8" s="963"/>
      <c r="B8" s="930" t="s">
        <v>1783</v>
      </c>
      <c r="C8" s="963"/>
      <c r="D8" s="930" t="s">
        <v>1784</v>
      </c>
      <c r="E8" s="3181" t="s">
        <v>1785</v>
      </c>
      <c r="F8" s="3181"/>
      <c r="G8" s="3181"/>
      <c r="H8" s="3182"/>
    </row>
    <row r="9" spans="1:10" ht="16.5" customHeight="1">
      <c r="A9" s="963"/>
      <c r="B9" s="930"/>
      <c r="C9" s="963"/>
      <c r="D9" s="930"/>
      <c r="E9" s="3181" t="s">
        <v>1786</v>
      </c>
      <c r="F9" s="3181"/>
      <c r="G9" s="3181"/>
      <c r="H9" s="3182"/>
    </row>
    <row r="10" spans="1:10" ht="16.5" customHeight="1">
      <c r="A10" s="963"/>
      <c r="B10" s="930"/>
      <c r="C10" s="963"/>
      <c r="D10" s="930"/>
      <c r="E10" s="3181" t="s">
        <v>1787</v>
      </c>
      <c r="F10" s="3181"/>
      <c r="G10" s="3181"/>
      <c r="H10" s="3182"/>
    </row>
    <row r="11" spans="1:10" ht="16.5" customHeight="1">
      <c r="A11" s="3179" t="s">
        <v>1788</v>
      </c>
      <c r="B11" s="3180"/>
      <c r="C11" s="963"/>
      <c r="D11" s="930"/>
      <c r="E11" s="3181" t="s">
        <v>1789</v>
      </c>
      <c r="F11" s="3181"/>
      <c r="G11" s="3181"/>
      <c r="H11" s="3182"/>
    </row>
    <row r="12" spans="1:10" ht="16.5" customHeight="1">
      <c r="A12" s="3179"/>
      <c r="B12" s="3180"/>
      <c r="C12" s="963"/>
      <c r="D12" s="930"/>
      <c r="E12" s="3181" t="s">
        <v>1790</v>
      </c>
      <c r="F12" s="3181"/>
      <c r="G12" s="3181"/>
      <c r="H12" s="3182"/>
    </row>
    <row r="13" spans="1:10" ht="16.5" customHeight="1">
      <c r="A13" s="3179"/>
      <c r="B13" s="3180"/>
      <c r="C13" s="963"/>
      <c r="D13" s="930"/>
      <c r="E13" s="3181" t="s">
        <v>1791</v>
      </c>
      <c r="F13" s="3181"/>
      <c r="G13" s="3181"/>
      <c r="H13" s="3182"/>
    </row>
    <row r="14" spans="1:10" ht="16.5" customHeight="1">
      <c r="A14" s="963"/>
      <c r="B14" s="930"/>
      <c r="C14" s="964"/>
      <c r="D14" s="931"/>
      <c r="E14" s="3183"/>
      <c r="F14" s="3183"/>
      <c r="G14" s="3183"/>
      <c r="H14" s="3184"/>
    </row>
    <row r="15" spans="1:10" ht="16.5" customHeight="1">
      <c r="A15" s="963"/>
      <c r="B15" s="930"/>
      <c r="C15" s="964"/>
      <c r="D15" s="931"/>
      <c r="E15" s="3183"/>
      <c r="F15" s="3183"/>
      <c r="G15" s="3183"/>
      <c r="H15" s="3184"/>
    </row>
    <row r="16" spans="1:10" ht="16.5" customHeight="1">
      <c r="A16" s="963"/>
      <c r="B16" s="930"/>
      <c r="C16" s="962"/>
      <c r="D16" s="932"/>
      <c r="E16" s="3185"/>
      <c r="F16" s="3185"/>
      <c r="G16" s="3185"/>
      <c r="H16" s="3186"/>
    </row>
    <row r="17" spans="1:8" ht="16.5" customHeight="1">
      <c r="A17" s="963"/>
      <c r="B17" s="930"/>
      <c r="C17" s="963"/>
      <c r="D17" s="930" t="s">
        <v>1792</v>
      </c>
      <c r="E17" s="3181" t="s">
        <v>1793</v>
      </c>
      <c r="F17" s="3181"/>
      <c r="G17" s="3181"/>
      <c r="H17" s="3182"/>
    </row>
    <row r="18" spans="1:8" ht="16.5" customHeight="1">
      <c r="A18" s="963"/>
      <c r="B18" s="930"/>
      <c r="C18" s="963"/>
      <c r="D18" s="930"/>
      <c r="E18" s="3181" t="s">
        <v>1794</v>
      </c>
      <c r="F18" s="3181"/>
      <c r="G18" s="3181"/>
      <c r="H18" s="3182"/>
    </row>
    <row r="19" spans="1:8" ht="16.5" customHeight="1">
      <c r="A19" s="964"/>
      <c r="B19" s="931"/>
      <c r="C19" s="963"/>
      <c r="D19" s="930"/>
      <c r="E19" s="3181" t="s">
        <v>1795</v>
      </c>
      <c r="F19" s="3181"/>
      <c r="G19" s="3181"/>
      <c r="H19" s="3182"/>
    </row>
    <row r="20" spans="1:8" ht="16.5" customHeight="1">
      <c r="A20" s="964"/>
      <c r="B20" s="931"/>
      <c r="C20" s="963"/>
      <c r="D20" s="930"/>
      <c r="E20" s="3181" t="s">
        <v>1950</v>
      </c>
      <c r="F20" s="3181"/>
      <c r="G20" s="3181"/>
      <c r="H20" s="3182"/>
    </row>
    <row r="21" spans="1:8" ht="16.5" customHeight="1">
      <c r="A21" s="964"/>
      <c r="B21" s="931"/>
      <c r="C21" s="963"/>
      <c r="D21" s="930"/>
      <c r="E21" s="3181" t="s">
        <v>1951</v>
      </c>
      <c r="F21" s="3181"/>
      <c r="G21" s="3181"/>
      <c r="H21" s="3182"/>
    </row>
    <row r="22" spans="1:8" ht="16.5" customHeight="1">
      <c r="A22" s="964"/>
      <c r="B22" s="931"/>
      <c r="C22" s="963"/>
      <c r="D22" s="930"/>
      <c r="E22" s="3183"/>
      <c r="F22" s="3183"/>
      <c r="G22" s="3183"/>
      <c r="H22" s="3184"/>
    </row>
    <row r="23" spans="1:8" ht="16.5" customHeight="1">
      <c r="A23" s="964"/>
      <c r="B23" s="931"/>
      <c r="C23" s="966"/>
      <c r="D23" s="934"/>
      <c r="E23" s="3187"/>
      <c r="F23" s="3187"/>
      <c r="G23" s="3187"/>
      <c r="H23" s="3188"/>
    </row>
    <row r="24" spans="1:8" ht="16.5" customHeight="1">
      <c r="A24" s="964"/>
      <c r="B24" s="931"/>
      <c r="C24" s="963"/>
      <c r="D24" s="930"/>
      <c r="E24" s="3181"/>
      <c r="F24" s="3181"/>
      <c r="G24" s="3181"/>
      <c r="H24" s="3182"/>
    </row>
    <row r="25" spans="1:8" ht="16.5" customHeight="1">
      <c r="A25" s="964"/>
      <c r="B25" s="931"/>
      <c r="C25" s="963"/>
      <c r="D25" s="930" t="s">
        <v>1796</v>
      </c>
      <c r="E25" s="3181" t="s">
        <v>1797</v>
      </c>
      <c r="F25" s="3181"/>
      <c r="G25" s="3181"/>
      <c r="H25" s="3182"/>
    </row>
    <row r="26" spans="1:8" ht="16.5" customHeight="1">
      <c r="A26" s="964"/>
      <c r="B26" s="931"/>
      <c r="C26" s="963"/>
      <c r="D26" s="930"/>
      <c r="E26" s="3181" t="s">
        <v>1798</v>
      </c>
      <c r="F26" s="3181"/>
      <c r="G26" s="3181"/>
      <c r="H26" s="3182"/>
    </row>
    <row r="27" spans="1:8" ht="16.5" customHeight="1">
      <c r="A27" s="964"/>
      <c r="B27" s="931"/>
      <c r="C27" s="963"/>
      <c r="D27" s="930"/>
      <c r="E27" s="3181" t="s">
        <v>1799</v>
      </c>
      <c r="F27" s="3181"/>
      <c r="G27" s="3181"/>
      <c r="H27" s="3182"/>
    </row>
    <row r="28" spans="1:8" ht="16.5" customHeight="1">
      <c r="A28" s="964"/>
      <c r="B28" s="931"/>
      <c r="C28" s="963"/>
      <c r="D28" s="930"/>
      <c r="E28" s="3181" t="s">
        <v>1800</v>
      </c>
      <c r="F28" s="3181"/>
      <c r="G28" s="3181"/>
      <c r="H28" s="3182"/>
    </row>
    <row r="29" spans="1:8" ht="16.5" customHeight="1">
      <c r="A29" s="964"/>
      <c r="B29" s="931"/>
      <c r="C29" s="963"/>
      <c r="D29" s="930"/>
      <c r="E29" s="929"/>
      <c r="F29" s="929"/>
      <c r="G29" s="929"/>
      <c r="H29" s="930"/>
    </row>
    <row r="30" spans="1:8" ht="16.5" customHeight="1">
      <c r="A30" s="964"/>
      <c r="B30" s="931"/>
      <c r="C30" s="963"/>
      <c r="D30" s="930"/>
      <c r="E30" s="3201"/>
      <c r="F30" s="3201"/>
      <c r="G30" s="3201"/>
      <c r="H30" s="3202"/>
    </row>
    <row r="31" spans="1:8" ht="16.5" customHeight="1">
      <c r="A31" s="964"/>
      <c r="B31" s="931"/>
      <c r="C31" s="962"/>
      <c r="D31" s="932"/>
      <c r="E31" s="3185"/>
      <c r="F31" s="3185"/>
      <c r="G31" s="3185"/>
      <c r="H31" s="3186"/>
    </row>
    <row r="32" spans="1:8" ht="16.5" customHeight="1">
      <c r="A32" s="964"/>
      <c r="B32" s="931"/>
      <c r="C32" s="963"/>
      <c r="D32" s="930" t="s">
        <v>1801</v>
      </c>
      <c r="E32" s="3181" t="s">
        <v>1802</v>
      </c>
      <c r="F32" s="3181"/>
      <c r="G32" s="3181"/>
      <c r="H32" s="3182"/>
    </row>
    <row r="33" spans="1:8" ht="16.5" customHeight="1">
      <c r="A33" s="964"/>
      <c r="B33" s="931"/>
      <c r="C33" s="963"/>
      <c r="D33" s="930"/>
      <c r="E33" s="3181" t="s">
        <v>1803</v>
      </c>
      <c r="F33" s="3181"/>
      <c r="G33" s="3181"/>
      <c r="H33" s="3182"/>
    </row>
    <row r="34" spans="1:8" ht="16.5" customHeight="1">
      <c r="A34" s="964"/>
      <c r="B34" s="931"/>
      <c r="C34" s="963"/>
      <c r="D34" s="930"/>
      <c r="E34" s="3181" t="s">
        <v>1804</v>
      </c>
      <c r="F34" s="3181"/>
      <c r="G34" s="3181"/>
      <c r="H34" s="3182"/>
    </row>
    <row r="35" spans="1:8" ht="16.5" customHeight="1">
      <c r="A35" s="964"/>
      <c r="B35" s="931"/>
      <c r="C35" s="963"/>
      <c r="D35" s="930"/>
      <c r="E35" s="3181" t="s">
        <v>1805</v>
      </c>
      <c r="F35" s="3181"/>
      <c r="G35" s="3181"/>
      <c r="H35" s="3182"/>
    </row>
    <row r="36" spans="1:8" ht="16.5" customHeight="1">
      <c r="A36" s="964"/>
      <c r="B36" s="931"/>
      <c r="C36" s="963"/>
      <c r="D36" s="930"/>
      <c r="E36" s="3200" t="s">
        <v>1806</v>
      </c>
      <c r="F36" s="3181"/>
      <c r="G36" s="3181"/>
      <c r="H36" s="3182"/>
    </row>
    <row r="37" spans="1:8" ht="16.5" customHeight="1">
      <c r="A37" s="964"/>
      <c r="B37" s="931"/>
      <c r="C37" s="963"/>
      <c r="D37" s="930"/>
      <c r="E37" s="929"/>
      <c r="F37" s="929"/>
      <c r="G37" s="929"/>
      <c r="H37" s="930"/>
    </row>
    <row r="38" spans="1:8" ht="16.5" customHeight="1">
      <c r="A38" s="964"/>
      <c r="B38" s="931"/>
      <c r="C38" s="966"/>
      <c r="D38" s="934"/>
      <c r="E38" s="3203"/>
      <c r="F38" s="3203"/>
      <c r="G38" s="3203"/>
      <c r="H38" s="3204"/>
    </row>
    <row r="39" spans="1:8" ht="16.5" customHeight="1">
      <c r="A39" s="962"/>
      <c r="B39" s="932"/>
      <c r="C39" s="963"/>
      <c r="D39" s="930"/>
      <c r="E39" s="3181"/>
      <c r="F39" s="3181"/>
      <c r="G39" s="3181"/>
      <c r="H39" s="3182"/>
    </row>
    <row r="40" spans="1:8" ht="16.5" customHeight="1">
      <c r="A40" s="963"/>
      <c r="B40" s="930" t="s">
        <v>1807</v>
      </c>
      <c r="C40" s="963"/>
      <c r="D40" s="930" t="s">
        <v>1808</v>
      </c>
      <c r="E40" s="3181" t="s">
        <v>1809</v>
      </c>
      <c r="F40" s="3181"/>
      <c r="G40" s="3181"/>
      <c r="H40" s="3182"/>
    </row>
    <row r="41" spans="1:8" ht="16.5" customHeight="1">
      <c r="A41" s="963"/>
      <c r="B41" s="930"/>
      <c r="C41" s="963"/>
      <c r="D41" s="930"/>
      <c r="E41" s="3181" t="s">
        <v>1810</v>
      </c>
      <c r="F41" s="3181"/>
      <c r="G41" s="3181"/>
      <c r="H41" s="3182"/>
    </row>
    <row r="42" spans="1:8" ht="16.5" customHeight="1">
      <c r="A42" s="3208" t="s">
        <v>1811</v>
      </c>
      <c r="B42" s="3209"/>
      <c r="C42" s="963"/>
      <c r="D42" s="930"/>
      <c r="E42" s="3181" t="s">
        <v>1812</v>
      </c>
      <c r="F42" s="3181"/>
      <c r="G42" s="3181"/>
      <c r="H42" s="3182"/>
    </row>
    <row r="43" spans="1:8" ht="16.5" customHeight="1">
      <c r="A43" s="3208"/>
      <c r="B43" s="3209"/>
      <c r="C43" s="963"/>
      <c r="D43" s="930"/>
      <c r="E43" s="3181" t="s">
        <v>1813</v>
      </c>
      <c r="F43" s="3181"/>
      <c r="G43" s="3181"/>
      <c r="H43" s="3182"/>
    </row>
    <row r="44" spans="1:8" ht="16.5" customHeight="1">
      <c r="A44" s="967"/>
      <c r="B44" s="968"/>
      <c r="C44" s="963"/>
      <c r="D44" s="930"/>
      <c r="E44" s="929"/>
      <c r="F44" s="929"/>
      <c r="G44" s="929"/>
      <c r="H44" s="930"/>
    </row>
    <row r="45" spans="1:8" ht="16.5" customHeight="1">
      <c r="A45" s="965"/>
      <c r="B45" s="933"/>
      <c r="C45" s="966"/>
      <c r="D45" s="934"/>
      <c r="E45" s="3187"/>
      <c r="F45" s="3187"/>
      <c r="G45" s="3187"/>
      <c r="H45" s="3188"/>
    </row>
    <row r="46" spans="1:8">
      <c r="A46" s="576" t="s">
        <v>1814</v>
      </c>
    </row>
    <row r="47" spans="1:8">
      <c r="A47" s="576" t="s">
        <v>1815</v>
      </c>
    </row>
    <row r="48" spans="1:8">
      <c r="A48" s="576" t="s">
        <v>1816</v>
      </c>
    </row>
    <row r="50" spans="1:10" s="73" customFormat="1">
      <c r="A50" s="3210" t="s">
        <v>1817</v>
      </c>
      <c r="B50" s="3210"/>
      <c r="C50" s="3206"/>
      <c r="D50" s="3206"/>
      <c r="E50" s="3206"/>
      <c r="F50" s="3206"/>
      <c r="G50" s="3206"/>
      <c r="H50" s="3206"/>
    </row>
    <row r="51" spans="1:10" s="73" customFormat="1" ht="14.25" customHeight="1">
      <c r="A51" s="1104"/>
      <c r="B51" s="1104"/>
      <c r="C51" s="189"/>
      <c r="D51" s="189"/>
      <c r="E51" s="189"/>
      <c r="F51" s="189"/>
      <c r="G51" s="189"/>
      <c r="H51" s="189"/>
    </row>
    <row r="52" spans="1:10" s="73" customFormat="1" ht="14.25" customHeight="1">
      <c r="A52" s="1104"/>
      <c r="B52" s="1104"/>
      <c r="C52" s="189"/>
      <c r="D52" s="189"/>
      <c r="E52" s="189"/>
      <c r="F52" s="189"/>
      <c r="G52" s="189"/>
      <c r="H52" s="189"/>
      <c r="J52" s="295" t="s">
        <v>385</v>
      </c>
    </row>
    <row r="53" spans="1:10" s="73" customFormat="1" ht="14.25" customHeight="1">
      <c r="A53" s="187"/>
      <c r="B53" s="187"/>
      <c r="C53" s="189"/>
      <c r="D53" s="189"/>
      <c r="E53" s="189"/>
      <c r="F53" s="189"/>
      <c r="G53" s="189"/>
      <c r="H53" s="189"/>
      <c r="J53" s="295" t="s">
        <v>606</v>
      </c>
    </row>
    <row r="54" spans="1:10" s="73" customFormat="1" ht="20.25" customHeight="1">
      <c r="A54" s="1105"/>
      <c r="B54" s="1105" t="s">
        <v>1818</v>
      </c>
      <c r="C54" s="189"/>
      <c r="D54" s="189"/>
      <c r="E54" s="189"/>
      <c r="F54" s="189"/>
      <c r="G54" s="189"/>
      <c r="H54" s="189"/>
      <c r="J54" s="295" t="s">
        <v>1819</v>
      </c>
    </row>
    <row r="55" spans="1:10" s="73" customFormat="1" ht="69" customHeight="1">
      <c r="A55" s="1106"/>
      <c r="B55" s="3214" t="s">
        <v>1820</v>
      </c>
      <c r="C55" s="3214"/>
      <c r="D55" s="3214"/>
      <c r="E55" s="3214"/>
      <c r="F55" s="3214"/>
      <c r="G55" s="3214"/>
      <c r="H55" s="1107"/>
    </row>
    <row r="56" spans="1:10" s="73" customFormat="1">
      <c r="A56" s="1106"/>
      <c r="B56" s="1106"/>
      <c r="C56" s="1106"/>
      <c r="D56" s="1106"/>
      <c r="E56" s="1106"/>
      <c r="F56" s="1106"/>
      <c r="G56" s="1106"/>
      <c r="H56" s="1107"/>
    </row>
    <row r="57" spans="1:10" s="73" customFormat="1">
      <c r="A57" s="187"/>
      <c r="B57" s="187"/>
      <c r="C57" s="189"/>
      <c r="D57" s="189"/>
      <c r="E57" s="189"/>
      <c r="F57" s="189"/>
      <c r="G57" s="189"/>
      <c r="H57" s="189"/>
    </row>
    <row r="58" spans="1:10" s="73" customFormat="1">
      <c r="A58" s="3211" t="s">
        <v>616</v>
      </c>
      <c r="B58" s="3211"/>
      <c r="C58" s="3206"/>
      <c r="D58" s="3206"/>
      <c r="E58" s="3206"/>
      <c r="F58" s="3206"/>
      <c r="G58" s="3206"/>
      <c r="H58" s="3206"/>
    </row>
    <row r="59" spans="1:10" s="73" customFormat="1">
      <c r="A59" s="187"/>
      <c r="B59" s="187"/>
      <c r="C59" s="189"/>
      <c r="D59" s="189"/>
      <c r="E59" s="189"/>
      <c r="F59" s="189"/>
      <c r="G59" s="189"/>
      <c r="H59" s="189"/>
    </row>
    <row r="60" spans="1:10" s="73" customFormat="1">
      <c r="A60" s="186"/>
      <c r="B60" s="186"/>
      <c r="C60" s="189"/>
      <c r="D60" s="189"/>
      <c r="E60" s="189"/>
      <c r="F60" s="189"/>
      <c r="G60" s="189"/>
      <c r="H60" s="189"/>
    </row>
    <row r="61" spans="1:10" s="73" customFormat="1" ht="13.5" customHeight="1">
      <c r="A61" s="1108"/>
      <c r="B61" s="3205" t="s">
        <v>1821</v>
      </c>
      <c r="C61" s="3205"/>
      <c r="D61" s="3205"/>
      <c r="E61" s="3205"/>
      <c r="F61" s="3205"/>
      <c r="G61" s="3205"/>
      <c r="H61" s="189"/>
    </row>
    <row r="62" spans="1:10" s="73" customFormat="1" ht="13.5" customHeight="1">
      <c r="A62" s="3205" t="s">
        <v>1822</v>
      </c>
      <c r="B62" s="3205"/>
      <c r="C62" s="3206"/>
      <c r="D62" s="3206"/>
      <c r="E62" s="3206"/>
      <c r="F62" s="3206"/>
      <c r="G62" s="3206"/>
      <c r="H62" s="3206"/>
    </row>
    <row r="63" spans="1:10" s="73" customFormat="1" ht="13.5" customHeight="1">
      <c r="A63" s="189"/>
      <c r="B63" s="1108"/>
      <c r="C63" s="3215" t="s">
        <v>1823</v>
      </c>
      <c r="D63" s="3215"/>
      <c r="E63" s="3215"/>
      <c r="F63" s="189"/>
      <c r="G63" s="189"/>
      <c r="H63" s="189"/>
    </row>
    <row r="64" spans="1:10" s="73" customFormat="1">
      <c r="A64" s="187"/>
      <c r="B64" s="187"/>
      <c r="C64" s="189"/>
      <c r="D64" s="189"/>
      <c r="E64" s="189"/>
      <c r="F64" s="189"/>
      <c r="G64" s="189"/>
      <c r="H64" s="189"/>
    </row>
    <row r="65" spans="1:8" s="73" customFormat="1" ht="13.5" customHeight="1">
      <c r="A65" s="189"/>
      <c r="B65" s="1109" t="b">
        <v>0</v>
      </c>
      <c r="C65" s="3213" t="s">
        <v>1824</v>
      </c>
      <c r="D65" s="3213"/>
      <c r="E65" s="3213"/>
      <c r="F65" s="3213"/>
      <c r="G65" s="189"/>
      <c r="H65" s="189"/>
    </row>
    <row r="66" spans="1:8" s="73" customFormat="1" ht="28.5" customHeight="1">
      <c r="A66" s="1108"/>
      <c r="B66" s="1108" t="s">
        <v>1825</v>
      </c>
      <c r="C66" s="3206"/>
      <c r="D66" s="3206"/>
      <c r="E66" s="3206"/>
      <c r="F66" s="3206"/>
      <c r="G66" s="189" t="s">
        <v>449</v>
      </c>
      <c r="H66" s="189"/>
    </row>
    <row r="67" spans="1:8" s="73" customFormat="1" ht="13.5" customHeight="1">
      <c r="A67" s="3212" t="s">
        <v>1826</v>
      </c>
      <c r="B67" s="3212"/>
      <c r="C67" s="3206"/>
      <c r="D67" s="3206"/>
      <c r="E67" s="3206"/>
      <c r="F67" s="3206"/>
      <c r="G67" s="3206"/>
      <c r="H67" s="3206"/>
    </row>
    <row r="68" spans="1:8" s="73" customFormat="1" ht="13.5" customHeight="1">
      <c r="A68" s="3205" t="s">
        <v>1827</v>
      </c>
      <c r="B68" s="3205"/>
      <c r="C68" s="3206"/>
      <c r="D68" s="3206"/>
      <c r="E68" s="3206"/>
      <c r="F68" s="3206"/>
      <c r="G68" s="3206"/>
      <c r="H68" s="3206"/>
    </row>
    <row r="69" spans="1:8" s="73" customFormat="1" ht="13.5" customHeight="1">
      <c r="A69" s="3205" t="s">
        <v>1827</v>
      </c>
      <c r="B69" s="3205"/>
      <c r="C69" s="3206"/>
      <c r="D69" s="3206"/>
      <c r="E69" s="3206"/>
      <c r="F69" s="3206"/>
      <c r="G69" s="3206"/>
      <c r="H69" s="3206"/>
    </row>
    <row r="70" spans="1:8" s="73" customFormat="1" ht="13.5" customHeight="1">
      <c r="A70" s="3205" t="s">
        <v>1827</v>
      </c>
      <c r="B70" s="3205"/>
      <c r="C70" s="3206"/>
      <c r="D70" s="3206"/>
      <c r="E70" s="3206"/>
      <c r="F70" s="3206"/>
      <c r="G70" s="3206"/>
      <c r="H70" s="3206"/>
    </row>
    <row r="71" spans="1:8" s="73" customFormat="1">
      <c r="A71" s="187"/>
      <c r="B71" s="187"/>
      <c r="C71" s="189"/>
      <c r="D71" s="189"/>
      <c r="E71" s="189"/>
      <c r="F71" s="189"/>
      <c r="G71" s="189"/>
      <c r="H71" s="189"/>
    </row>
    <row r="72" spans="1:8" s="73" customFormat="1">
      <c r="A72" s="187"/>
      <c r="B72" s="187"/>
      <c r="C72" s="189"/>
      <c r="D72" s="189"/>
      <c r="E72" s="189"/>
      <c r="F72" s="189"/>
      <c r="G72" s="189"/>
      <c r="H72" s="189"/>
    </row>
    <row r="73" spans="1:8" s="73" customFormat="1" ht="13.5" customHeight="1">
      <c r="A73" s="189"/>
      <c r="B73" s="1110"/>
      <c r="C73" s="3207" t="str">
        <f>IF(入力表!D55="","令和　　年　　月　　日",入力表!D55)</f>
        <v>令和　　年　　月　　日</v>
      </c>
      <c r="D73" s="3207"/>
      <c r="E73" s="3207"/>
      <c r="F73" s="1111"/>
      <c r="G73" s="1111"/>
      <c r="H73" s="1111"/>
    </row>
    <row r="74" spans="1:8" s="73" customFormat="1">
      <c r="A74" s="187"/>
      <c r="B74" s="187"/>
      <c r="C74" s="189"/>
      <c r="D74" s="189"/>
      <c r="E74" s="189"/>
      <c r="F74" s="189"/>
      <c r="G74" s="189"/>
      <c r="H74" s="189"/>
    </row>
    <row r="75" spans="1:8" s="73" customFormat="1" ht="18.75" customHeight="1">
      <c r="A75" s="1112"/>
      <c r="B75" s="1112"/>
      <c r="C75" s="189"/>
      <c r="D75" s="189"/>
      <c r="E75" s="1113" t="s">
        <v>1828</v>
      </c>
      <c r="F75" s="3206" t="str">
        <f>IF(入力表!B11="","",入力表!B11)</f>
        <v/>
      </c>
      <c r="G75" s="3206"/>
      <c r="H75" s="3206"/>
    </row>
    <row r="76" spans="1:8" s="73" customFormat="1" ht="18.75" customHeight="1">
      <c r="A76" s="1112"/>
      <c r="B76" s="1112"/>
      <c r="C76" s="189"/>
      <c r="D76" s="189"/>
      <c r="E76" s="1113" t="s">
        <v>898</v>
      </c>
      <c r="F76" s="3206" t="str">
        <f>IF(入力表!B12="","",入力表!B12)</f>
        <v/>
      </c>
      <c r="G76" s="3206"/>
      <c r="H76" s="3206"/>
    </row>
    <row r="77" spans="1:8" s="73" customFormat="1" ht="18.75" customHeight="1">
      <c r="A77" s="1112"/>
      <c r="B77" s="1112"/>
      <c r="C77" s="189"/>
      <c r="D77" s="189"/>
      <c r="E77" s="1113" t="s">
        <v>1829</v>
      </c>
      <c r="F77" s="3206" t="str">
        <f>IF(入力表!B13="","",入力表!B13)</f>
        <v/>
      </c>
      <c r="G77" s="3206"/>
      <c r="H77" s="189" t="s">
        <v>613</v>
      </c>
    </row>
  </sheetData>
  <mergeCells count="61">
    <mergeCell ref="F75:H75"/>
    <mergeCell ref="C73:E73"/>
    <mergeCell ref="F77:G77"/>
    <mergeCell ref="A42:B43"/>
    <mergeCell ref="A50:H50"/>
    <mergeCell ref="A58:H58"/>
    <mergeCell ref="A62:H62"/>
    <mergeCell ref="A67:H67"/>
    <mergeCell ref="C65:F65"/>
    <mergeCell ref="C66:F66"/>
    <mergeCell ref="B55:G55"/>
    <mergeCell ref="B61:G61"/>
    <mergeCell ref="C63:E63"/>
    <mergeCell ref="E45:H45"/>
    <mergeCell ref="F76:H76"/>
    <mergeCell ref="A68:H68"/>
    <mergeCell ref="A69:H69"/>
    <mergeCell ref="A70:H70"/>
    <mergeCell ref="E39:H39"/>
    <mergeCell ref="E42:H42"/>
    <mergeCell ref="E43:H43"/>
    <mergeCell ref="E36:H36"/>
    <mergeCell ref="E41:H41"/>
    <mergeCell ref="E40:H40"/>
    <mergeCell ref="E27:H27"/>
    <mergeCell ref="E28:H28"/>
    <mergeCell ref="E30:H30"/>
    <mergeCell ref="E31:H31"/>
    <mergeCell ref="E32:H32"/>
    <mergeCell ref="E33:H33"/>
    <mergeCell ref="E34:H34"/>
    <mergeCell ref="E35:H35"/>
    <mergeCell ref="E38:H38"/>
    <mergeCell ref="A3:H3"/>
    <mergeCell ref="C5:E5"/>
    <mergeCell ref="E6:H6"/>
    <mergeCell ref="E7:H7"/>
    <mergeCell ref="E8:H8"/>
    <mergeCell ref="A5:B5"/>
    <mergeCell ref="A6:B6"/>
    <mergeCell ref="C6:D6"/>
    <mergeCell ref="G5:H5"/>
    <mergeCell ref="E9:H9"/>
    <mergeCell ref="E10:H10"/>
    <mergeCell ref="E11:H11"/>
    <mergeCell ref="E12:H12"/>
    <mergeCell ref="E13:H13"/>
    <mergeCell ref="A11:B13"/>
    <mergeCell ref="E26:H26"/>
    <mergeCell ref="E15:H15"/>
    <mergeCell ref="E16:H16"/>
    <mergeCell ref="E17:H17"/>
    <mergeCell ref="E18:H18"/>
    <mergeCell ref="E19:H19"/>
    <mergeCell ref="E20:H20"/>
    <mergeCell ref="E21:H21"/>
    <mergeCell ref="E14:H14"/>
    <mergeCell ref="E22:H22"/>
    <mergeCell ref="E23:H23"/>
    <mergeCell ref="E24:H24"/>
    <mergeCell ref="E25:H25"/>
  </mergeCells>
  <phoneticPr fontId="9"/>
  <conditionalFormatting sqref="C66:F66">
    <cfRule type="cellIs" dxfId="29" priority="1" operator="notEqual">
      <formula>""</formula>
    </cfRule>
    <cfRule type="expression" dxfId="28" priority="2">
      <formula>$B$65=TRUE</formula>
    </cfRule>
  </conditionalFormatting>
  <hyperlinks>
    <hyperlink ref="J2" location="工事関係書類一覧表!F89" display="一覧表へ戻る" xr:uid="{9871E2B4-BA62-4113-9AAA-8305995F1AE3}"/>
    <hyperlink ref="J3" location="入力表!D55" display="入力表へ戻る" xr:uid="{BC3FA923-A9B7-4A82-AD83-1804C55266FD}"/>
    <hyperlink ref="J54" location="'統一様式-34(1)'!A1" display="実施状況へ" xr:uid="{9D56F18E-8E33-4558-B3E3-DB0ECFA20B02}"/>
    <hyperlink ref="J52" location="工事関係書類一覧表!F89" display="一覧表へ戻る" xr:uid="{58E3A5E2-3BB7-4975-BFEB-2C83C65612E2}"/>
    <hyperlink ref="J4" location="'統一様式-34(1)'!A63" display="実施状況へ" xr:uid="{1F4DADC1-66E4-49E4-BB25-F5F105F6E86C}"/>
    <hyperlink ref="J53" location="入力表!D55" display="入力表へ戻る" xr:uid="{065FA364-3BBE-49F4-8864-2B68184A6BD5}"/>
    <hyperlink ref="J5" location="'統一様式-34(2)'!A1" display="内容説明へ" xr:uid="{98D1DD45-3D6B-43C7-8A12-28DB22E0B852}"/>
  </hyperlinks>
  <printOptions horizontalCentered="1"/>
  <pageMargins left="0.70866141732283472" right="0.5" top="0.74803149606299213" bottom="0.33" header="0.31496062992125984" footer="0.51"/>
  <pageSetup paperSize="9" orientation="portrait" r:id="rId1"/>
  <rowBreaks count="1" manualBreakCount="1">
    <brk id="49"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761857" r:id="rId4" name="Check Box 1">
              <controlPr defaultSize="0" autoFill="0" autoLine="0" autoPict="0">
                <anchor moveWithCells="1">
                  <from>
                    <xdr:col>1</xdr:col>
                    <xdr:colOff>466725</xdr:colOff>
                    <xdr:row>62</xdr:row>
                    <xdr:rowOff>0</xdr:rowOff>
                  </from>
                  <to>
                    <xdr:col>3</xdr:col>
                    <xdr:colOff>552450</xdr:colOff>
                    <xdr:row>63</xdr:row>
                    <xdr:rowOff>9525</xdr:rowOff>
                  </to>
                </anchor>
              </controlPr>
            </control>
          </mc:Choice>
        </mc:AlternateContent>
        <mc:AlternateContent xmlns:mc="http://schemas.openxmlformats.org/markup-compatibility/2006">
          <mc:Choice Requires="x14">
            <control shapeId="761858" r:id="rId5" name="Check Box 2">
              <controlPr defaultSize="0" autoFill="0" autoLine="0" autoPict="0">
                <anchor moveWithCells="1">
                  <from>
                    <xdr:col>1</xdr:col>
                    <xdr:colOff>457200</xdr:colOff>
                    <xdr:row>64</xdr:row>
                    <xdr:rowOff>0</xdr:rowOff>
                  </from>
                  <to>
                    <xdr:col>3</xdr:col>
                    <xdr:colOff>523875</xdr:colOff>
                    <xdr:row>65</xdr:row>
                    <xdr:rowOff>9525</xdr:rowOff>
                  </to>
                </anchor>
              </controlPr>
            </control>
          </mc:Choice>
        </mc:AlternateContent>
        <mc:AlternateContent xmlns:mc="http://schemas.openxmlformats.org/markup-compatibility/2006">
          <mc:Choice Requires="x14">
            <control shapeId="761859" r:id="rId6" name="Check Box 3">
              <controlPr defaultSize="0" autoFill="0" autoLine="0" autoPict="0">
                <anchor moveWithCells="1">
                  <from>
                    <xdr:col>0</xdr:col>
                    <xdr:colOff>9525</xdr:colOff>
                    <xdr:row>7</xdr:row>
                    <xdr:rowOff>38100</xdr:rowOff>
                  </from>
                  <to>
                    <xdr:col>2</xdr:col>
                    <xdr:colOff>104775</xdr:colOff>
                    <xdr:row>7</xdr:row>
                    <xdr:rowOff>190500</xdr:rowOff>
                  </to>
                </anchor>
              </controlPr>
            </control>
          </mc:Choice>
        </mc:AlternateContent>
        <mc:AlternateContent xmlns:mc="http://schemas.openxmlformats.org/markup-compatibility/2006">
          <mc:Choice Requires="x14">
            <control shapeId="761860" r:id="rId7" name="Check Box 4">
              <controlPr defaultSize="0" autoFill="0" autoLine="0" autoPict="0">
                <anchor moveWithCells="1">
                  <from>
                    <xdr:col>0</xdr:col>
                    <xdr:colOff>9525</xdr:colOff>
                    <xdr:row>39</xdr:row>
                    <xdr:rowOff>28575</xdr:rowOff>
                  </from>
                  <to>
                    <xdr:col>2</xdr:col>
                    <xdr:colOff>104775</xdr:colOff>
                    <xdr:row>39</xdr:row>
                    <xdr:rowOff>180975</xdr:rowOff>
                  </to>
                </anchor>
              </controlPr>
            </control>
          </mc:Choice>
        </mc:AlternateContent>
        <mc:AlternateContent xmlns:mc="http://schemas.openxmlformats.org/markup-compatibility/2006">
          <mc:Choice Requires="x14">
            <control shapeId="761861" r:id="rId8" name="Check Box 5">
              <controlPr defaultSize="0" autoFill="0" autoLine="0" autoPict="0">
                <anchor moveWithCells="1">
                  <from>
                    <xdr:col>2</xdr:col>
                    <xdr:colOff>9525</xdr:colOff>
                    <xdr:row>7</xdr:row>
                    <xdr:rowOff>28575</xdr:rowOff>
                  </from>
                  <to>
                    <xdr:col>4</xdr:col>
                    <xdr:colOff>95250</xdr:colOff>
                    <xdr:row>7</xdr:row>
                    <xdr:rowOff>190500</xdr:rowOff>
                  </to>
                </anchor>
              </controlPr>
            </control>
          </mc:Choice>
        </mc:AlternateContent>
        <mc:AlternateContent xmlns:mc="http://schemas.openxmlformats.org/markup-compatibility/2006">
          <mc:Choice Requires="x14">
            <control shapeId="761862" r:id="rId9" name="Check Box 6">
              <controlPr defaultSize="0" autoFill="0" autoLine="0" autoPict="0">
                <anchor moveWithCells="1">
                  <from>
                    <xdr:col>2</xdr:col>
                    <xdr:colOff>9525</xdr:colOff>
                    <xdr:row>16</xdr:row>
                    <xdr:rowOff>28575</xdr:rowOff>
                  </from>
                  <to>
                    <xdr:col>4</xdr:col>
                    <xdr:colOff>95250</xdr:colOff>
                    <xdr:row>16</xdr:row>
                    <xdr:rowOff>190500</xdr:rowOff>
                  </to>
                </anchor>
              </controlPr>
            </control>
          </mc:Choice>
        </mc:AlternateContent>
        <mc:AlternateContent xmlns:mc="http://schemas.openxmlformats.org/markup-compatibility/2006">
          <mc:Choice Requires="x14">
            <control shapeId="761863" r:id="rId10" name="Check Box 7">
              <controlPr defaultSize="0" autoFill="0" autoLine="0" autoPict="0">
                <anchor moveWithCells="1">
                  <from>
                    <xdr:col>2</xdr:col>
                    <xdr:colOff>9525</xdr:colOff>
                    <xdr:row>24</xdr:row>
                    <xdr:rowOff>28575</xdr:rowOff>
                  </from>
                  <to>
                    <xdr:col>4</xdr:col>
                    <xdr:colOff>95250</xdr:colOff>
                    <xdr:row>24</xdr:row>
                    <xdr:rowOff>190500</xdr:rowOff>
                  </to>
                </anchor>
              </controlPr>
            </control>
          </mc:Choice>
        </mc:AlternateContent>
        <mc:AlternateContent xmlns:mc="http://schemas.openxmlformats.org/markup-compatibility/2006">
          <mc:Choice Requires="x14">
            <control shapeId="761864" r:id="rId11" name="Check Box 8">
              <controlPr defaultSize="0" autoFill="0" autoLine="0" autoPict="0">
                <anchor moveWithCells="1">
                  <from>
                    <xdr:col>2</xdr:col>
                    <xdr:colOff>9525</xdr:colOff>
                    <xdr:row>31</xdr:row>
                    <xdr:rowOff>28575</xdr:rowOff>
                  </from>
                  <to>
                    <xdr:col>4</xdr:col>
                    <xdr:colOff>95250</xdr:colOff>
                    <xdr:row>31</xdr:row>
                    <xdr:rowOff>190500</xdr:rowOff>
                  </to>
                </anchor>
              </controlPr>
            </control>
          </mc:Choice>
        </mc:AlternateContent>
        <mc:AlternateContent xmlns:mc="http://schemas.openxmlformats.org/markup-compatibility/2006">
          <mc:Choice Requires="x14">
            <control shapeId="761865" r:id="rId12" name="Check Box 9">
              <controlPr defaultSize="0" autoFill="0" autoLine="0" autoPict="0">
                <anchor moveWithCells="1">
                  <from>
                    <xdr:col>2</xdr:col>
                    <xdr:colOff>9525</xdr:colOff>
                    <xdr:row>39</xdr:row>
                    <xdr:rowOff>28575</xdr:rowOff>
                  </from>
                  <to>
                    <xdr:col>4</xdr:col>
                    <xdr:colOff>95250</xdr:colOff>
                    <xdr:row>39</xdr:row>
                    <xdr:rowOff>190500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rgb="FF92D050"/>
    <pageSetUpPr fitToPage="1"/>
  </sheetPr>
  <dimension ref="A1:G46"/>
  <sheetViews>
    <sheetView showGridLines="0" view="pageBreakPreview" zoomScaleNormal="100" zoomScaleSheetLayoutView="100" workbookViewId="0">
      <selection activeCell="G3" sqref="G3"/>
    </sheetView>
  </sheetViews>
  <sheetFormatPr defaultColWidth="9" defaultRowHeight="13.5"/>
  <cols>
    <col min="1" max="1" width="22.625" style="579" customWidth="1"/>
    <col min="2" max="5" width="16" style="579" customWidth="1"/>
    <col min="6" max="6" width="4.375" style="579" customWidth="1"/>
    <col min="7" max="7" width="14.375" style="579" customWidth="1"/>
    <col min="8" max="16384" width="9" style="579"/>
  </cols>
  <sheetData>
    <row r="1" spans="1:7">
      <c r="A1" s="511" t="s">
        <v>1830</v>
      </c>
    </row>
    <row r="2" spans="1:7" ht="17.25">
      <c r="A2" s="3189" t="s">
        <v>1831</v>
      </c>
      <c r="B2" s="3189"/>
      <c r="C2" s="3189"/>
      <c r="D2" s="3189"/>
      <c r="E2" s="3189"/>
    </row>
    <row r="3" spans="1:7">
      <c r="G3" s="295" t="s">
        <v>385</v>
      </c>
    </row>
    <row r="4" spans="1:7" ht="18" customHeight="1">
      <c r="A4" s="577" t="s">
        <v>1832</v>
      </c>
      <c r="B4" s="3225" t="str">
        <f>IF(入力表!B3="","",入力表!B3)</f>
        <v/>
      </c>
      <c r="C4" s="3226"/>
      <c r="D4" s="3226"/>
      <c r="E4" s="3227"/>
      <c r="G4" s="295" t="s">
        <v>606</v>
      </c>
    </row>
    <row r="5" spans="1:7" ht="18" customHeight="1">
      <c r="A5" s="577" t="s">
        <v>1780</v>
      </c>
      <c r="B5" s="577"/>
      <c r="C5" s="577" t="s">
        <v>1781</v>
      </c>
      <c r="D5" s="3196"/>
      <c r="E5" s="3197"/>
      <c r="G5" s="295" t="s">
        <v>1833</v>
      </c>
    </row>
    <row r="6" spans="1:7" ht="23.25" customHeight="1">
      <c r="A6" s="581" t="s">
        <v>1834</v>
      </c>
      <c r="B6" s="3228"/>
      <c r="C6" s="3229"/>
      <c r="D6" s="3229"/>
      <c r="E6" s="3230"/>
    </row>
    <row r="7" spans="1:7">
      <c r="A7" s="3222" t="s">
        <v>1835</v>
      </c>
      <c r="B7" s="3223"/>
      <c r="C7" s="3223"/>
      <c r="D7" s="3223"/>
      <c r="E7" s="3224"/>
    </row>
    <row r="8" spans="1:7">
      <c r="A8" s="3216"/>
      <c r="B8" s="3217"/>
      <c r="C8" s="3217"/>
      <c r="D8" s="3217"/>
      <c r="E8" s="3218"/>
    </row>
    <row r="9" spans="1:7">
      <c r="A9" s="3216"/>
      <c r="B9" s="3217"/>
      <c r="C9" s="3217"/>
      <c r="D9" s="3217"/>
      <c r="E9" s="3218"/>
    </row>
    <row r="10" spans="1:7">
      <c r="A10" s="3216"/>
      <c r="B10" s="3217"/>
      <c r="C10" s="3217"/>
      <c r="D10" s="3217"/>
      <c r="E10" s="3218"/>
    </row>
    <row r="11" spans="1:7">
      <c r="A11" s="3216"/>
      <c r="B11" s="3217"/>
      <c r="C11" s="3217"/>
      <c r="D11" s="3217"/>
      <c r="E11" s="3218"/>
    </row>
    <row r="12" spans="1:7">
      <c r="A12" s="3216"/>
      <c r="B12" s="3217"/>
      <c r="C12" s="3217"/>
      <c r="D12" s="3217"/>
      <c r="E12" s="3218"/>
    </row>
    <row r="13" spans="1:7">
      <c r="A13" s="3216"/>
      <c r="B13" s="3217"/>
      <c r="C13" s="3217"/>
      <c r="D13" s="3217"/>
      <c r="E13" s="3218"/>
    </row>
    <row r="14" spans="1:7">
      <c r="A14" s="3219"/>
      <c r="B14" s="3220"/>
      <c r="C14" s="3220"/>
      <c r="D14" s="3220"/>
      <c r="E14" s="3221"/>
    </row>
    <row r="15" spans="1:7">
      <c r="A15" s="3222" t="s">
        <v>1836</v>
      </c>
      <c r="B15" s="3223"/>
      <c r="C15" s="3223"/>
      <c r="D15" s="3223"/>
      <c r="E15" s="3224"/>
    </row>
    <row r="16" spans="1:7">
      <c r="A16" s="3216"/>
      <c r="B16" s="3217"/>
      <c r="C16" s="3217"/>
      <c r="D16" s="3217"/>
      <c r="E16" s="3218"/>
    </row>
    <row r="17" spans="1:5">
      <c r="A17" s="3216"/>
      <c r="B17" s="3217"/>
      <c r="C17" s="3217"/>
      <c r="D17" s="3217"/>
      <c r="E17" s="3218"/>
    </row>
    <row r="18" spans="1:5">
      <c r="A18" s="3216"/>
      <c r="B18" s="3217"/>
      <c r="C18" s="3217"/>
      <c r="D18" s="3217"/>
      <c r="E18" s="3218"/>
    </row>
    <row r="19" spans="1:5">
      <c r="A19" s="3216"/>
      <c r="B19" s="3217"/>
      <c r="C19" s="3217"/>
      <c r="D19" s="3217"/>
      <c r="E19" s="3218"/>
    </row>
    <row r="20" spans="1:5">
      <c r="A20" s="3216"/>
      <c r="B20" s="3217"/>
      <c r="C20" s="3217"/>
      <c r="D20" s="3217"/>
      <c r="E20" s="3218"/>
    </row>
    <row r="21" spans="1:5">
      <c r="A21" s="3216"/>
      <c r="B21" s="3217"/>
      <c r="C21" s="3217"/>
      <c r="D21" s="3217"/>
      <c r="E21" s="3218"/>
    </row>
    <row r="22" spans="1:5">
      <c r="A22" s="3216"/>
      <c r="B22" s="3217"/>
      <c r="C22" s="3217"/>
      <c r="D22" s="3217"/>
      <c r="E22" s="3218"/>
    </row>
    <row r="23" spans="1:5">
      <c r="A23" s="3216"/>
      <c r="B23" s="3217"/>
      <c r="C23" s="3217"/>
      <c r="D23" s="3217"/>
      <c r="E23" s="3218"/>
    </row>
    <row r="24" spans="1:5">
      <c r="A24" s="3216"/>
      <c r="B24" s="3217"/>
      <c r="C24" s="3217"/>
      <c r="D24" s="3217"/>
      <c r="E24" s="3218"/>
    </row>
    <row r="25" spans="1:5">
      <c r="A25" s="3216"/>
      <c r="B25" s="3217"/>
      <c r="C25" s="3217"/>
      <c r="D25" s="3217"/>
      <c r="E25" s="3218"/>
    </row>
    <row r="26" spans="1:5">
      <c r="A26" s="3216"/>
      <c r="B26" s="3217"/>
      <c r="C26" s="3217"/>
      <c r="D26" s="3217"/>
      <c r="E26" s="3218"/>
    </row>
    <row r="27" spans="1:5">
      <c r="A27" s="3216"/>
      <c r="B27" s="3217"/>
      <c r="C27" s="3217"/>
      <c r="D27" s="3217"/>
      <c r="E27" s="3218"/>
    </row>
    <row r="28" spans="1:5">
      <c r="A28" s="3216"/>
      <c r="B28" s="3217"/>
      <c r="C28" s="3217"/>
      <c r="D28" s="3217"/>
      <c r="E28" s="3218"/>
    </row>
    <row r="29" spans="1:5">
      <c r="A29" s="3216"/>
      <c r="B29" s="3217"/>
      <c r="C29" s="3217"/>
      <c r="D29" s="3217"/>
      <c r="E29" s="3218"/>
    </row>
    <row r="30" spans="1:5">
      <c r="A30" s="3216"/>
      <c r="B30" s="3217"/>
      <c r="C30" s="3217"/>
      <c r="D30" s="3217"/>
      <c r="E30" s="3218"/>
    </row>
    <row r="31" spans="1:5">
      <c r="A31" s="3216"/>
      <c r="B31" s="3217"/>
      <c r="C31" s="3217"/>
      <c r="D31" s="3217"/>
      <c r="E31" s="3218"/>
    </row>
    <row r="32" spans="1:5">
      <c r="A32" s="3216"/>
      <c r="B32" s="3217"/>
      <c r="C32" s="3217"/>
      <c r="D32" s="3217"/>
      <c r="E32" s="3218"/>
    </row>
    <row r="33" spans="1:5">
      <c r="A33" s="3216"/>
      <c r="B33" s="3217"/>
      <c r="C33" s="3217"/>
      <c r="D33" s="3217"/>
      <c r="E33" s="3218"/>
    </row>
    <row r="34" spans="1:5">
      <c r="A34" s="3216"/>
      <c r="B34" s="3217"/>
      <c r="C34" s="3217"/>
      <c r="D34" s="3217"/>
      <c r="E34" s="3218"/>
    </row>
    <row r="35" spans="1:5">
      <c r="A35" s="3216"/>
      <c r="B35" s="3217"/>
      <c r="C35" s="3217"/>
      <c r="D35" s="3217"/>
      <c r="E35" s="3218"/>
    </row>
    <row r="36" spans="1:5">
      <c r="A36" s="3216"/>
      <c r="B36" s="3217"/>
      <c r="C36" s="3217"/>
      <c r="D36" s="3217"/>
      <c r="E36" s="3218"/>
    </row>
    <row r="37" spans="1:5">
      <c r="A37" s="3216"/>
      <c r="B37" s="3217"/>
      <c r="C37" s="3217"/>
      <c r="D37" s="3217"/>
      <c r="E37" s="3218"/>
    </row>
    <row r="38" spans="1:5">
      <c r="A38" s="3216"/>
      <c r="B38" s="3217"/>
      <c r="C38" s="3217"/>
      <c r="D38" s="3217"/>
      <c r="E38" s="3218"/>
    </row>
    <row r="39" spans="1:5">
      <c r="A39" s="3216"/>
      <c r="B39" s="3217"/>
      <c r="C39" s="3217"/>
      <c r="D39" s="3217"/>
      <c r="E39" s="3218"/>
    </row>
    <row r="40" spans="1:5">
      <c r="A40" s="3216"/>
      <c r="B40" s="3217"/>
      <c r="C40" s="3217"/>
      <c r="D40" s="3217"/>
      <c r="E40" s="3218"/>
    </row>
    <row r="41" spans="1:5">
      <c r="A41" s="3216"/>
      <c r="B41" s="3217"/>
      <c r="C41" s="3217"/>
      <c r="D41" s="3217"/>
      <c r="E41" s="3218"/>
    </row>
    <row r="42" spans="1:5">
      <c r="A42" s="3216"/>
      <c r="B42" s="3217"/>
      <c r="C42" s="3217"/>
      <c r="D42" s="3217"/>
      <c r="E42" s="3218"/>
    </row>
    <row r="43" spans="1:5">
      <c r="A43" s="3216"/>
      <c r="B43" s="3217"/>
      <c r="C43" s="3217"/>
      <c r="D43" s="3217"/>
      <c r="E43" s="3218"/>
    </row>
    <row r="44" spans="1:5">
      <c r="A44" s="3216"/>
      <c r="B44" s="3217"/>
      <c r="C44" s="3217"/>
      <c r="D44" s="3217"/>
      <c r="E44" s="3218"/>
    </row>
    <row r="45" spans="1:5">
      <c r="A45" s="3219"/>
      <c r="B45" s="3220"/>
      <c r="C45" s="3220"/>
      <c r="D45" s="3220"/>
      <c r="E45" s="3221"/>
    </row>
    <row r="46" spans="1:5">
      <c r="A46" s="580" t="s">
        <v>1837</v>
      </c>
    </row>
  </sheetData>
  <mergeCells count="43">
    <mergeCell ref="A42:E42"/>
    <mergeCell ref="A43:E43"/>
    <mergeCell ref="A44:E44"/>
    <mergeCell ref="A45:E45"/>
    <mergeCell ref="A37:E37"/>
    <mergeCell ref="A38:E38"/>
    <mergeCell ref="A39:E39"/>
    <mergeCell ref="A40:E40"/>
    <mergeCell ref="A41:E41"/>
    <mergeCell ref="A32:E32"/>
    <mergeCell ref="A33:E33"/>
    <mergeCell ref="A34:E34"/>
    <mergeCell ref="A35:E35"/>
    <mergeCell ref="A36:E36"/>
    <mergeCell ref="A27:E27"/>
    <mergeCell ref="A28:E28"/>
    <mergeCell ref="A29:E29"/>
    <mergeCell ref="A30:E30"/>
    <mergeCell ref="A31:E31"/>
    <mergeCell ref="A22:E22"/>
    <mergeCell ref="A23:E23"/>
    <mergeCell ref="A24:E24"/>
    <mergeCell ref="A25:E25"/>
    <mergeCell ref="A26:E26"/>
    <mergeCell ref="A17:E17"/>
    <mergeCell ref="A18:E18"/>
    <mergeCell ref="A19:E19"/>
    <mergeCell ref="A20:E20"/>
    <mergeCell ref="A21:E21"/>
    <mergeCell ref="A2:E2"/>
    <mergeCell ref="B4:E4"/>
    <mergeCell ref="D5:E5"/>
    <mergeCell ref="B6:E6"/>
    <mergeCell ref="A7:E7"/>
    <mergeCell ref="A13:E13"/>
    <mergeCell ref="A14:E14"/>
    <mergeCell ref="A15:E15"/>
    <mergeCell ref="A16:E16"/>
    <mergeCell ref="A8:E8"/>
    <mergeCell ref="A9:E9"/>
    <mergeCell ref="A10:E10"/>
    <mergeCell ref="A11:E11"/>
    <mergeCell ref="A12:E12"/>
  </mergeCells>
  <phoneticPr fontId="9"/>
  <hyperlinks>
    <hyperlink ref="G3" location="工事関係書類一覧表!F88" display="一覧表へ戻る" xr:uid="{3EDE52D4-6436-4588-B952-75DD4B5381C6}"/>
    <hyperlink ref="G4" location="入力表!D55" display="入力表へ戻る" xr:uid="{7D3CE7F3-9DBA-409D-BD08-D6D2E1AA34E0}"/>
    <hyperlink ref="G5" location="'統一様式-34(1)'!A1" display="実施項目へ" xr:uid="{1E3D1F60-7E51-46BC-8B11-6E044670659E}"/>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3"/>
  <dimension ref="A1:Y35"/>
  <sheetViews>
    <sheetView showGridLines="0" view="pageBreakPreview" zoomScaleNormal="100" zoomScaleSheetLayoutView="100" workbookViewId="0">
      <selection activeCell="W2" sqref="W2"/>
    </sheetView>
  </sheetViews>
  <sheetFormatPr defaultRowHeight="14.25"/>
  <cols>
    <col min="1" max="5" width="3" style="236" customWidth="1"/>
    <col min="6" max="7" width="7.25" style="236" customWidth="1"/>
    <col min="8" max="22" width="4.125" style="236" customWidth="1"/>
    <col min="23" max="23" width="14.375" style="236" customWidth="1"/>
    <col min="24" max="25" width="4.125" style="236" customWidth="1"/>
    <col min="26" max="256" width="9" style="236"/>
    <col min="257" max="261" width="3" style="236" customWidth="1"/>
    <col min="262" max="263" width="7.25" style="236" customWidth="1"/>
    <col min="264" max="281" width="4.125" style="236" customWidth="1"/>
    <col min="282" max="512" width="9" style="236"/>
    <col min="513" max="517" width="3" style="236" customWidth="1"/>
    <col min="518" max="519" width="7.25" style="236" customWidth="1"/>
    <col min="520" max="537" width="4.125" style="236" customWidth="1"/>
    <col min="538" max="768" width="9" style="236"/>
    <col min="769" max="773" width="3" style="236" customWidth="1"/>
    <col min="774" max="775" width="7.25" style="236" customWidth="1"/>
    <col min="776" max="793" width="4.125" style="236" customWidth="1"/>
    <col min="794" max="1024" width="9" style="236"/>
    <col min="1025" max="1029" width="3" style="236" customWidth="1"/>
    <col min="1030" max="1031" width="7.25" style="236" customWidth="1"/>
    <col min="1032" max="1049" width="4.125" style="236" customWidth="1"/>
    <col min="1050" max="1280" width="9" style="236"/>
    <col min="1281" max="1285" width="3" style="236" customWidth="1"/>
    <col min="1286" max="1287" width="7.25" style="236" customWidth="1"/>
    <col min="1288" max="1305" width="4.125" style="236" customWidth="1"/>
    <col min="1306" max="1536" width="9" style="236"/>
    <col min="1537" max="1541" width="3" style="236" customWidth="1"/>
    <col min="1542" max="1543" width="7.25" style="236" customWidth="1"/>
    <col min="1544" max="1561" width="4.125" style="236" customWidth="1"/>
    <col min="1562" max="1792" width="9" style="236"/>
    <col min="1793" max="1797" width="3" style="236" customWidth="1"/>
    <col min="1798" max="1799" width="7.25" style="236" customWidth="1"/>
    <col min="1800" max="1817" width="4.125" style="236" customWidth="1"/>
    <col min="1818" max="2048" width="9" style="236"/>
    <col min="2049" max="2053" width="3" style="236" customWidth="1"/>
    <col min="2054" max="2055" width="7.25" style="236" customWidth="1"/>
    <col min="2056" max="2073" width="4.125" style="236" customWidth="1"/>
    <col min="2074" max="2304" width="9" style="236"/>
    <col min="2305" max="2309" width="3" style="236" customWidth="1"/>
    <col min="2310" max="2311" width="7.25" style="236" customWidth="1"/>
    <col min="2312" max="2329" width="4.125" style="236" customWidth="1"/>
    <col min="2330" max="2560" width="9" style="236"/>
    <col min="2561" max="2565" width="3" style="236" customWidth="1"/>
    <col min="2566" max="2567" width="7.25" style="236" customWidth="1"/>
    <col min="2568" max="2585" width="4.125" style="236" customWidth="1"/>
    <col min="2586" max="2816" width="9" style="236"/>
    <col min="2817" max="2821" width="3" style="236" customWidth="1"/>
    <col min="2822" max="2823" width="7.25" style="236" customWidth="1"/>
    <col min="2824" max="2841" width="4.125" style="236" customWidth="1"/>
    <col min="2842" max="3072" width="9" style="236"/>
    <col min="3073" max="3077" width="3" style="236" customWidth="1"/>
    <col min="3078" max="3079" width="7.25" style="236" customWidth="1"/>
    <col min="3080" max="3097" width="4.125" style="236" customWidth="1"/>
    <col min="3098" max="3328" width="9" style="236"/>
    <col min="3329" max="3333" width="3" style="236" customWidth="1"/>
    <col min="3334" max="3335" width="7.25" style="236" customWidth="1"/>
    <col min="3336" max="3353" width="4.125" style="236" customWidth="1"/>
    <col min="3354" max="3584" width="9" style="236"/>
    <col min="3585" max="3589" width="3" style="236" customWidth="1"/>
    <col min="3590" max="3591" width="7.25" style="236" customWidth="1"/>
    <col min="3592" max="3609" width="4.125" style="236" customWidth="1"/>
    <col min="3610" max="3840" width="9" style="236"/>
    <col min="3841" max="3845" width="3" style="236" customWidth="1"/>
    <col min="3846" max="3847" width="7.25" style="236" customWidth="1"/>
    <col min="3848" max="3865" width="4.125" style="236" customWidth="1"/>
    <col min="3866" max="4096" width="9" style="236"/>
    <col min="4097" max="4101" width="3" style="236" customWidth="1"/>
    <col min="4102" max="4103" width="7.25" style="236" customWidth="1"/>
    <col min="4104" max="4121" width="4.125" style="236" customWidth="1"/>
    <col min="4122" max="4352" width="9" style="236"/>
    <col min="4353" max="4357" width="3" style="236" customWidth="1"/>
    <col min="4358" max="4359" width="7.25" style="236" customWidth="1"/>
    <col min="4360" max="4377" width="4.125" style="236" customWidth="1"/>
    <col min="4378" max="4608" width="9" style="236"/>
    <col min="4609" max="4613" width="3" style="236" customWidth="1"/>
    <col min="4614" max="4615" width="7.25" style="236" customWidth="1"/>
    <col min="4616" max="4633" width="4.125" style="236" customWidth="1"/>
    <col min="4634" max="4864" width="9" style="236"/>
    <col min="4865" max="4869" width="3" style="236" customWidth="1"/>
    <col min="4870" max="4871" width="7.25" style="236" customWidth="1"/>
    <col min="4872" max="4889" width="4.125" style="236" customWidth="1"/>
    <col min="4890" max="5120" width="9" style="236"/>
    <col min="5121" max="5125" width="3" style="236" customWidth="1"/>
    <col min="5126" max="5127" width="7.25" style="236" customWidth="1"/>
    <col min="5128" max="5145" width="4.125" style="236" customWidth="1"/>
    <col min="5146" max="5376" width="9" style="236"/>
    <col min="5377" max="5381" width="3" style="236" customWidth="1"/>
    <col min="5382" max="5383" width="7.25" style="236" customWidth="1"/>
    <col min="5384" max="5401" width="4.125" style="236" customWidth="1"/>
    <col min="5402" max="5632" width="9" style="236"/>
    <col min="5633" max="5637" width="3" style="236" customWidth="1"/>
    <col min="5638" max="5639" width="7.25" style="236" customWidth="1"/>
    <col min="5640" max="5657" width="4.125" style="236" customWidth="1"/>
    <col min="5658" max="5888" width="9" style="236"/>
    <col min="5889" max="5893" width="3" style="236" customWidth="1"/>
    <col min="5894" max="5895" width="7.25" style="236" customWidth="1"/>
    <col min="5896" max="5913" width="4.125" style="236" customWidth="1"/>
    <col min="5914" max="6144" width="9" style="236"/>
    <col min="6145" max="6149" width="3" style="236" customWidth="1"/>
    <col min="6150" max="6151" width="7.25" style="236" customWidth="1"/>
    <col min="6152" max="6169" width="4.125" style="236" customWidth="1"/>
    <col min="6170" max="6400" width="9" style="236"/>
    <col min="6401" max="6405" width="3" style="236" customWidth="1"/>
    <col min="6406" max="6407" width="7.25" style="236" customWidth="1"/>
    <col min="6408" max="6425" width="4.125" style="236" customWidth="1"/>
    <col min="6426" max="6656" width="9" style="236"/>
    <col min="6657" max="6661" width="3" style="236" customWidth="1"/>
    <col min="6662" max="6663" width="7.25" style="236" customWidth="1"/>
    <col min="6664" max="6681" width="4.125" style="236" customWidth="1"/>
    <col min="6682" max="6912" width="9" style="236"/>
    <col min="6913" max="6917" width="3" style="236" customWidth="1"/>
    <col min="6918" max="6919" width="7.25" style="236" customWidth="1"/>
    <col min="6920" max="6937" width="4.125" style="236" customWidth="1"/>
    <col min="6938" max="7168" width="9" style="236"/>
    <col min="7169" max="7173" width="3" style="236" customWidth="1"/>
    <col min="7174" max="7175" width="7.25" style="236" customWidth="1"/>
    <col min="7176" max="7193" width="4.125" style="236" customWidth="1"/>
    <col min="7194" max="7424" width="9" style="236"/>
    <col min="7425" max="7429" width="3" style="236" customWidth="1"/>
    <col min="7430" max="7431" width="7.25" style="236" customWidth="1"/>
    <col min="7432" max="7449" width="4.125" style="236" customWidth="1"/>
    <col min="7450" max="7680" width="9" style="236"/>
    <col min="7681" max="7685" width="3" style="236" customWidth="1"/>
    <col min="7686" max="7687" width="7.25" style="236" customWidth="1"/>
    <col min="7688" max="7705" width="4.125" style="236" customWidth="1"/>
    <col min="7706" max="7936" width="9" style="236"/>
    <col min="7937" max="7941" width="3" style="236" customWidth="1"/>
    <col min="7942" max="7943" width="7.25" style="236" customWidth="1"/>
    <col min="7944" max="7961" width="4.125" style="236" customWidth="1"/>
    <col min="7962" max="8192" width="9" style="236"/>
    <col min="8193" max="8197" width="3" style="236" customWidth="1"/>
    <col min="8198" max="8199" width="7.25" style="236" customWidth="1"/>
    <col min="8200" max="8217" width="4.125" style="236" customWidth="1"/>
    <col min="8218" max="8448" width="9" style="236"/>
    <col min="8449" max="8453" width="3" style="236" customWidth="1"/>
    <col min="8454" max="8455" width="7.25" style="236" customWidth="1"/>
    <col min="8456" max="8473" width="4.125" style="236" customWidth="1"/>
    <col min="8474" max="8704" width="9" style="236"/>
    <col min="8705" max="8709" width="3" style="236" customWidth="1"/>
    <col min="8710" max="8711" width="7.25" style="236" customWidth="1"/>
    <col min="8712" max="8729" width="4.125" style="236" customWidth="1"/>
    <col min="8730" max="8960" width="9" style="236"/>
    <col min="8961" max="8965" width="3" style="236" customWidth="1"/>
    <col min="8966" max="8967" width="7.25" style="236" customWidth="1"/>
    <col min="8968" max="8985" width="4.125" style="236" customWidth="1"/>
    <col min="8986" max="9216" width="9" style="236"/>
    <col min="9217" max="9221" width="3" style="236" customWidth="1"/>
    <col min="9222" max="9223" width="7.25" style="236" customWidth="1"/>
    <col min="9224" max="9241" width="4.125" style="236" customWidth="1"/>
    <col min="9242" max="9472" width="9" style="236"/>
    <col min="9473" max="9477" width="3" style="236" customWidth="1"/>
    <col min="9478" max="9479" width="7.25" style="236" customWidth="1"/>
    <col min="9480" max="9497" width="4.125" style="236" customWidth="1"/>
    <col min="9498" max="9728" width="9" style="236"/>
    <col min="9729" max="9733" width="3" style="236" customWidth="1"/>
    <col min="9734" max="9735" width="7.25" style="236" customWidth="1"/>
    <col min="9736" max="9753" width="4.125" style="236" customWidth="1"/>
    <col min="9754" max="9984" width="9" style="236"/>
    <col min="9985" max="9989" width="3" style="236" customWidth="1"/>
    <col min="9990" max="9991" width="7.25" style="236" customWidth="1"/>
    <col min="9992" max="10009" width="4.125" style="236" customWidth="1"/>
    <col min="10010" max="10240" width="9" style="236"/>
    <col min="10241" max="10245" width="3" style="236" customWidth="1"/>
    <col min="10246" max="10247" width="7.25" style="236" customWidth="1"/>
    <col min="10248" max="10265" width="4.125" style="236" customWidth="1"/>
    <col min="10266" max="10496" width="9" style="236"/>
    <col min="10497" max="10501" width="3" style="236" customWidth="1"/>
    <col min="10502" max="10503" width="7.25" style="236" customWidth="1"/>
    <col min="10504" max="10521" width="4.125" style="236" customWidth="1"/>
    <col min="10522" max="10752" width="9" style="236"/>
    <col min="10753" max="10757" width="3" style="236" customWidth="1"/>
    <col min="10758" max="10759" width="7.25" style="236" customWidth="1"/>
    <col min="10760" max="10777" width="4.125" style="236" customWidth="1"/>
    <col min="10778" max="11008" width="9" style="236"/>
    <col min="11009" max="11013" width="3" style="236" customWidth="1"/>
    <col min="11014" max="11015" width="7.25" style="236" customWidth="1"/>
    <col min="11016" max="11033" width="4.125" style="236" customWidth="1"/>
    <col min="11034" max="11264" width="9" style="236"/>
    <col min="11265" max="11269" width="3" style="236" customWidth="1"/>
    <col min="11270" max="11271" width="7.25" style="236" customWidth="1"/>
    <col min="11272" max="11289" width="4.125" style="236" customWidth="1"/>
    <col min="11290" max="11520" width="9" style="236"/>
    <col min="11521" max="11525" width="3" style="236" customWidth="1"/>
    <col min="11526" max="11527" width="7.25" style="236" customWidth="1"/>
    <col min="11528" max="11545" width="4.125" style="236" customWidth="1"/>
    <col min="11546" max="11776" width="9" style="236"/>
    <col min="11777" max="11781" width="3" style="236" customWidth="1"/>
    <col min="11782" max="11783" width="7.25" style="236" customWidth="1"/>
    <col min="11784" max="11801" width="4.125" style="236" customWidth="1"/>
    <col min="11802" max="12032" width="9" style="236"/>
    <col min="12033" max="12037" width="3" style="236" customWidth="1"/>
    <col min="12038" max="12039" width="7.25" style="236" customWidth="1"/>
    <col min="12040" max="12057" width="4.125" style="236" customWidth="1"/>
    <col min="12058" max="12288" width="9" style="236"/>
    <col min="12289" max="12293" width="3" style="236" customWidth="1"/>
    <col min="12294" max="12295" width="7.25" style="236" customWidth="1"/>
    <col min="12296" max="12313" width="4.125" style="236" customWidth="1"/>
    <col min="12314" max="12544" width="9" style="236"/>
    <col min="12545" max="12549" width="3" style="236" customWidth="1"/>
    <col min="12550" max="12551" width="7.25" style="236" customWidth="1"/>
    <col min="12552" max="12569" width="4.125" style="236" customWidth="1"/>
    <col min="12570" max="12800" width="9" style="236"/>
    <col min="12801" max="12805" width="3" style="236" customWidth="1"/>
    <col min="12806" max="12807" width="7.25" style="236" customWidth="1"/>
    <col min="12808" max="12825" width="4.125" style="236" customWidth="1"/>
    <col min="12826" max="13056" width="9" style="236"/>
    <col min="13057" max="13061" width="3" style="236" customWidth="1"/>
    <col min="13062" max="13063" width="7.25" style="236" customWidth="1"/>
    <col min="13064" max="13081" width="4.125" style="236" customWidth="1"/>
    <col min="13082" max="13312" width="9" style="236"/>
    <col min="13313" max="13317" width="3" style="236" customWidth="1"/>
    <col min="13318" max="13319" width="7.25" style="236" customWidth="1"/>
    <col min="13320" max="13337" width="4.125" style="236" customWidth="1"/>
    <col min="13338" max="13568" width="9" style="236"/>
    <col min="13569" max="13573" width="3" style="236" customWidth="1"/>
    <col min="13574" max="13575" width="7.25" style="236" customWidth="1"/>
    <col min="13576" max="13593" width="4.125" style="236" customWidth="1"/>
    <col min="13594" max="13824" width="9" style="236"/>
    <col min="13825" max="13829" width="3" style="236" customWidth="1"/>
    <col min="13830" max="13831" width="7.25" style="236" customWidth="1"/>
    <col min="13832" max="13849" width="4.125" style="236" customWidth="1"/>
    <col min="13850" max="14080" width="9" style="236"/>
    <col min="14081" max="14085" width="3" style="236" customWidth="1"/>
    <col min="14086" max="14087" width="7.25" style="236" customWidth="1"/>
    <col min="14088" max="14105" width="4.125" style="236" customWidth="1"/>
    <col min="14106" max="14336" width="9" style="236"/>
    <col min="14337" max="14341" width="3" style="236" customWidth="1"/>
    <col min="14342" max="14343" width="7.25" style="236" customWidth="1"/>
    <col min="14344" max="14361" width="4.125" style="236" customWidth="1"/>
    <col min="14362" max="14592" width="9" style="236"/>
    <col min="14593" max="14597" width="3" style="236" customWidth="1"/>
    <col min="14598" max="14599" width="7.25" style="236" customWidth="1"/>
    <col min="14600" max="14617" width="4.125" style="236" customWidth="1"/>
    <col min="14618" max="14848" width="9" style="236"/>
    <col min="14849" max="14853" width="3" style="236" customWidth="1"/>
    <col min="14854" max="14855" width="7.25" style="236" customWidth="1"/>
    <col min="14856" max="14873" width="4.125" style="236" customWidth="1"/>
    <col min="14874" max="15104" width="9" style="236"/>
    <col min="15105" max="15109" width="3" style="236" customWidth="1"/>
    <col min="15110" max="15111" width="7.25" style="236" customWidth="1"/>
    <col min="15112" max="15129" width="4.125" style="236" customWidth="1"/>
    <col min="15130" max="15360" width="9" style="236"/>
    <col min="15361" max="15365" width="3" style="236" customWidth="1"/>
    <col min="15366" max="15367" width="7.25" style="236" customWidth="1"/>
    <col min="15368" max="15385" width="4.125" style="236" customWidth="1"/>
    <col min="15386" max="15616" width="9" style="236"/>
    <col min="15617" max="15621" width="3" style="236" customWidth="1"/>
    <col min="15622" max="15623" width="7.25" style="236" customWidth="1"/>
    <col min="15624" max="15641" width="4.125" style="236" customWidth="1"/>
    <col min="15642" max="15872" width="9" style="236"/>
    <col min="15873" max="15877" width="3" style="236" customWidth="1"/>
    <col min="15878" max="15879" width="7.25" style="236" customWidth="1"/>
    <col min="15880" max="15897" width="4.125" style="236" customWidth="1"/>
    <col min="15898" max="16128" width="9" style="236"/>
    <col min="16129" max="16133" width="3" style="236" customWidth="1"/>
    <col min="16134" max="16135" width="7.25" style="236" customWidth="1"/>
    <col min="16136" max="16153" width="4.125" style="236" customWidth="1"/>
    <col min="16154" max="16384" width="9" style="236"/>
  </cols>
  <sheetData>
    <row r="1" spans="1:25" ht="20.100000000000001" customHeight="1">
      <c r="A1" s="1527" t="s">
        <v>286</v>
      </c>
      <c r="B1" s="1527"/>
      <c r="C1" s="1527"/>
      <c r="D1" s="1527"/>
      <c r="E1" s="1527"/>
      <c r="V1" s="1382"/>
      <c r="W1" s="1382"/>
      <c r="X1" s="1382"/>
    </row>
    <row r="2" spans="1:25" ht="20.100000000000001" customHeight="1">
      <c r="V2" s="295"/>
      <c r="W2" s="295" t="s">
        <v>385</v>
      </c>
      <c r="X2" s="295"/>
    </row>
    <row r="3" spans="1:25" ht="20.100000000000001" customHeight="1">
      <c r="A3" s="3244" t="s">
        <v>1838</v>
      </c>
      <c r="B3" s="3244"/>
      <c r="C3" s="3244"/>
      <c r="D3" s="3244"/>
      <c r="E3" s="3244"/>
      <c r="F3" s="3244"/>
      <c r="G3" s="3244"/>
      <c r="H3" s="3244"/>
      <c r="I3" s="3244"/>
      <c r="J3" s="3244"/>
      <c r="K3" s="3244"/>
      <c r="L3" s="3244"/>
      <c r="M3" s="3244"/>
      <c r="N3" s="3244"/>
      <c r="O3" s="3244"/>
      <c r="P3" s="3244"/>
      <c r="Q3" s="3244"/>
      <c r="R3" s="3244"/>
      <c r="S3" s="3244"/>
      <c r="T3" s="3244"/>
      <c r="U3" s="3244"/>
      <c r="W3" s="295"/>
      <c r="X3" s="294"/>
      <c r="Y3" s="294"/>
    </row>
    <row r="4" spans="1:25" ht="20.100000000000001" customHeight="1"/>
    <row r="5" spans="1:25" ht="20.100000000000001" customHeight="1">
      <c r="A5" s="3245" t="s">
        <v>1839</v>
      </c>
      <c r="B5" s="3245"/>
      <c r="C5" s="3245"/>
      <c r="D5" s="3245"/>
      <c r="E5" s="3245"/>
      <c r="F5" s="3245"/>
      <c r="G5" s="3245"/>
      <c r="H5" s="237"/>
    </row>
    <row r="6" spans="1:25" ht="20.100000000000001" customHeight="1">
      <c r="A6" s="938"/>
      <c r="B6" s="938"/>
      <c r="C6" s="938"/>
      <c r="D6" s="938"/>
      <c r="E6" s="938"/>
      <c r="F6" s="938"/>
      <c r="G6" s="938"/>
      <c r="H6" s="237"/>
    </row>
    <row r="7" spans="1:25" ht="19.5" customHeight="1"/>
    <row r="8" spans="1:25" ht="20.100000000000001" customHeight="1">
      <c r="J8" s="1527" t="s">
        <v>1840</v>
      </c>
      <c r="K8" s="1527"/>
      <c r="L8" s="1527"/>
      <c r="M8" s="1527"/>
      <c r="N8" s="3242" t="str">
        <f>IF(入力表!B11="","",入力表!B11)</f>
        <v/>
      </c>
      <c r="O8" s="3242"/>
      <c r="P8" s="3242"/>
      <c r="Q8" s="3242"/>
      <c r="R8" s="3242"/>
      <c r="S8" s="3242"/>
      <c r="T8" s="3242"/>
      <c r="U8" s="3242"/>
    </row>
    <row r="9" spans="1:25" ht="20.100000000000001" customHeight="1">
      <c r="J9" s="1527" t="s">
        <v>1841</v>
      </c>
      <c r="K9" s="1527"/>
      <c r="L9" s="1527"/>
      <c r="M9" s="1527"/>
      <c r="N9" s="3242" t="str">
        <f>IF(入力表!B12="","",入力表!B12)</f>
        <v/>
      </c>
      <c r="O9" s="3242"/>
      <c r="P9" s="3242"/>
      <c r="Q9" s="3242"/>
      <c r="R9" s="3242"/>
      <c r="S9" s="3242"/>
      <c r="T9" s="3242"/>
      <c r="U9" s="3242"/>
    </row>
    <row r="10" spans="1:25" ht="20.100000000000001" customHeight="1">
      <c r="J10" s="3242" t="s">
        <v>1842</v>
      </c>
      <c r="K10" s="3242"/>
      <c r="L10" s="3242"/>
      <c r="M10" s="3242"/>
      <c r="N10" s="1527" t="str">
        <f>IF(入力表!B8="","",入力表!B8)</f>
        <v/>
      </c>
      <c r="O10" s="1527"/>
      <c r="P10" s="1527"/>
      <c r="Q10" s="1527"/>
      <c r="R10" s="1527"/>
      <c r="S10" s="1527"/>
      <c r="T10" s="1527"/>
      <c r="U10" s="238" t="s">
        <v>613</v>
      </c>
    </row>
    <row r="11" spans="1:25" ht="20.100000000000001" customHeight="1"/>
    <row r="12" spans="1:25" ht="20.100000000000001" customHeight="1"/>
    <row r="13" spans="1:25" ht="20.100000000000001" customHeight="1">
      <c r="A13" s="3231" t="s">
        <v>1843</v>
      </c>
      <c r="B13" s="3231"/>
      <c r="C13" s="3231"/>
      <c r="D13" s="3231"/>
      <c r="E13" s="3231"/>
      <c r="F13" s="3231"/>
      <c r="G13" s="3231"/>
      <c r="H13" s="3231"/>
      <c r="I13" s="3231"/>
      <c r="J13" s="3231"/>
      <c r="K13" s="3231"/>
      <c r="L13" s="3231"/>
    </row>
    <row r="14" spans="1:25" ht="20.100000000000001" customHeight="1"/>
    <row r="15" spans="1:25" ht="20.100000000000001" customHeight="1">
      <c r="A15" s="3243" t="s">
        <v>423</v>
      </c>
      <c r="B15" s="3243"/>
      <c r="C15" s="3243"/>
      <c r="D15" s="3243"/>
      <c r="E15" s="3243"/>
      <c r="F15" s="3243"/>
      <c r="G15" s="3243"/>
      <c r="H15" s="3243"/>
      <c r="I15" s="3243"/>
      <c r="J15" s="3243"/>
      <c r="K15" s="3243"/>
      <c r="L15" s="3243"/>
      <c r="M15" s="3243"/>
      <c r="N15" s="3243"/>
      <c r="O15" s="3243"/>
      <c r="P15" s="3243"/>
      <c r="Q15" s="3243"/>
      <c r="R15" s="3243"/>
      <c r="S15" s="3243"/>
      <c r="T15" s="3243"/>
      <c r="U15" s="3243"/>
    </row>
    <row r="16" spans="1:25" ht="20.100000000000001" customHeight="1"/>
    <row r="17" spans="1:21" ht="30" customHeight="1">
      <c r="A17" s="3233" t="s">
        <v>392</v>
      </c>
      <c r="B17" s="3233"/>
      <c r="C17" s="3233"/>
      <c r="D17" s="3236" t="str">
        <f>IF(入力表!B3="","",入力表!B3)</f>
        <v/>
      </c>
      <c r="E17" s="3237"/>
      <c r="F17" s="3237"/>
      <c r="G17" s="3237"/>
      <c r="H17" s="3237"/>
      <c r="I17" s="3237"/>
      <c r="J17" s="3237"/>
      <c r="K17" s="3238"/>
      <c r="L17" s="3233" t="s">
        <v>1844</v>
      </c>
      <c r="M17" s="3233"/>
      <c r="N17" s="3233"/>
      <c r="O17" s="3233"/>
      <c r="P17" s="3233"/>
      <c r="Q17" s="3233"/>
      <c r="R17" s="3233"/>
      <c r="S17" s="3233"/>
      <c r="T17" s="3233"/>
      <c r="U17" s="3233"/>
    </row>
    <row r="18" spans="1:21" ht="26.25" customHeight="1">
      <c r="A18" s="3239" t="s">
        <v>1845</v>
      </c>
      <c r="B18" s="3240"/>
      <c r="C18" s="3240"/>
      <c r="D18" s="3240"/>
      <c r="E18" s="3241"/>
      <c r="F18" s="3233" t="s">
        <v>1846</v>
      </c>
      <c r="G18" s="3233"/>
      <c r="H18" s="3233" t="s">
        <v>1847</v>
      </c>
      <c r="I18" s="3233"/>
      <c r="J18" s="3234" t="s">
        <v>1848</v>
      </c>
      <c r="K18" s="3234"/>
      <c r="L18" s="3233" t="s">
        <v>1849</v>
      </c>
      <c r="M18" s="3233"/>
      <c r="N18" s="3233"/>
      <c r="O18" s="3233"/>
      <c r="P18" s="3233"/>
      <c r="Q18" s="3233"/>
      <c r="R18" s="3233"/>
      <c r="S18" s="3233" t="s">
        <v>1850</v>
      </c>
      <c r="T18" s="3233"/>
      <c r="U18" s="3233"/>
    </row>
    <row r="19" spans="1:21" ht="28.5" customHeight="1">
      <c r="A19" s="3235"/>
      <c r="B19" s="3235"/>
      <c r="C19" s="3235"/>
      <c r="D19" s="3235"/>
      <c r="E19" s="3235"/>
      <c r="F19" s="3233"/>
      <c r="G19" s="3233"/>
      <c r="H19" s="3233"/>
      <c r="I19" s="3233"/>
      <c r="J19" s="3234"/>
      <c r="K19" s="3234"/>
      <c r="L19" s="3235"/>
      <c r="M19" s="3235"/>
      <c r="N19" s="3235"/>
      <c r="O19" s="3235"/>
      <c r="P19" s="3235"/>
      <c r="Q19" s="3235"/>
      <c r="R19" s="3235"/>
      <c r="S19" s="3233"/>
      <c r="T19" s="3233"/>
      <c r="U19" s="3233"/>
    </row>
    <row r="20" spans="1:21" ht="28.5" customHeight="1">
      <c r="A20" s="3235"/>
      <c r="B20" s="3235"/>
      <c r="C20" s="3235"/>
      <c r="D20" s="3235"/>
      <c r="E20" s="3235"/>
      <c r="F20" s="3233"/>
      <c r="G20" s="3233"/>
      <c r="H20" s="3233"/>
      <c r="I20" s="3233"/>
      <c r="J20" s="3234"/>
      <c r="K20" s="3234"/>
      <c r="L20" s="3235"/>
      <c r="M20" s="3235"/>
      <c r="N20" s="3235"/>
      <c r="O20" s="3235"/>
      <c r="P20" s="3235"/>
      <c r="Q20" s="3235"/>
      <c r="R20" s="3235"/>
      <c r="S20" s="3233"/>
      <c r="T20" s="3233"/>
      <c r="U20" s="3233"/>
    </row>
    <row r="21" spans="1:21" ht="28.5" customHeight="1">
      <c r="A21" s="3232"/>
      <c r="B21" s="3232"/>
      <c r="C21" s="3232"/>
      <c r="D21" s="3232"/>
      <c r="E21" s="3232"/>
      <c r="F21" s="3233"/>
      <c r="G21" s="3233"/>
      <c r="H21" s="3233"/>
      <c r="I21" s="3233"/>
      <c r="J21" s="3234"/>
      <c r="K21" s="3234"/>
      <c r="L21" s="3235"/>
      <c r="M21" s="3235"/>
      <c r="N21" s="3235"/>
      <c r="O21" s="3235"/>
      <c r="P21" s="3235"/>
      <c r="Q21" s="3235"/>
      <c r="R21" s="3235"/>
      <c r="S21" s="3233"/>
      <c r="T21" s="3233"/>
      <c r="U21" s="3233"/>
    </row>
    <row r="22" spans="1:21" ht="28.5" customHeight="1">
      <c r="A22" s="3235"/>
      <c r="B22" s="3235"/>
      <c r="C22" s="3235"/>
      <c r="D22" s="3235"/>
      <c r="E22" s="3235"/>
      <c r="F22" s="3233"/>
      <c r="G22" s="3233"/>
      <c r="H22" s="3233"/>
      <c r="I22" s="3233"/>
      <c r="J22" s="3234"/>
      <c r="K22" s="3234"/>
      <c r="L22" s="3235"/>
      <c r="M22" s="3235"/>
      <c r="N22" s="3235"/>
      <c r="O22" s="3235"/>
      <c r="P22" s="3235"/>
      <c r="Q22" s="3235"/>
      <c r="R22" s="3235"/>
      <c r="S22" s="3233"/>
      <c r="T22" s="3233"/>
      <c r="U22" s="3233"/>
    </row>
    <row r="23" spans="1:21" ht="28.5" customHeight="1">
      <c r="A23" s="3232"/>
      <c r="B23" s="3232"/>
      <c r="C23" s="3232"/>
      <c r="D23" s="3232"/>
      <c r="E23" s="3232"/>
      <c r="F23" s="3233"/>
      <c r="G23" s="3233"/>
      <c r="H23" s="3233"/>
      <c r="I23" s="3233"/>
      <c r="J23" s="3234"/>
      <c r="K23" s="3234"/>
      <c r="L23" s="3235"/>
      <c r="M23" s="3235"/>
      <c r="N23" s="3235"/>
      <c r="O23" s="3235"/>
      <c r="P23" s="3235"/>
      <c r="Q23" s="3235"/>
      <c r="R23" s="3235"/>
      <c r="S23" s="3233"/>
      <c r="T23" s="3233"/>
      <c r="U23" s="3233"/>
    </row>
    <row r="24" spans="1:21" ht="28.5" customHeight="1">
      <c r="A24" s="3235"/>
      <c r="B24" s="3235"/>
      <c r="C24" s="3235"/>
      <c r="D24" s="3235"/>
      <c r="E24" s="3235"/>
      <c r="F24" s="3233"/>
      <c r="G24" s="3233"/>
      <c r="H24" s="3233"/>
      <c r="I24" s="3233"/>
      <c r="J24" s="3234"/>
      <c r="K24" s="3234"/>
      <c r="L24" s="3235"/>
      <c r="M24" s="3235"/>
      <c r="N24" s="3235"/>
      <c r="O24" s="3235"/>
      <c r="P24" s="3235"/>
      <c r="Q24" s="3235"/>
      <c r="R24" s="3235"/>
      <c r="S24" s="3233"/>
      <c r="T24" s="3233"/>
      <c r="U24" s="3233"/>
    </row>
    <row r="25" spans="1:21" ht="28.5" customHeight="1">
      <c r="A25" s="3232"/>
      <c r="B25" s="3232"/>
      <c r="C25" s="3232"/>
      <c r="D25" s="3232"/>
      <c r="E25" s="3232"/>
      <c r="F25" s="3233"/>
      <c r="G25" s="3233"/>
      <c r="H25" s="3233"/>
      <c r="I25" s="3233"/>
      <c r="J25" s="3234"/>
      <c r="K25" s="3234"/>
      <c r="L25" s="3235"/>
      <c r="M25" s="3235"/>
      <c r="N25" s="3235"/>
      <c r="O25" s="3235"/>
      <c r="P25" s="3235"/>
      <c r="Q25" s="3235"/>
      <c r="R25" s="3235"/>
      <c r="S25" s="3233"/>
      <c r="T25" s="3233"/>
      <c r="U25" s="3233"/>
    </row>
    <row r="26" spans="1:21" ht="20.100000000000001" customHeight="1">
      <c r="A26" s="239"/>
      <c r="B26" s="239"/>
      <c r="C26" s="239"/>
      <c r="D26" s="239"/>
      <c r="E26" s="239"/>
      <c r="F26" s="239"/>
      <c r="G26" s="239"/>
      <c r="H26" s="239"/>
      <c r="I26" s="239"/>
      <c r="J26" s="239"/>
      <c r="K26" s="239"/>
      <c r="L26" s="239"/>
      <c r="M26" s="239"/>
      <c r="N26" s="239"/>
      <c r="O26" s="239"/>
      <c r="P26" s="239"/>
      <c r="Q26" s="239"/>
      <c r="R26" s="239"/>
    </row>
    <row r="27" spans="1:21" ht="20.100000000000001" customHeight="1">
      <c r="A27" s="3231" t="s">
        <v>1851</v>
      </c>
      <c r="B27" s="3231"/>
      <c r="C27" s="3231"/>
      <c r="D27" s="3231"/>
      <c r="E27" s="3231"/>
      <c r="F27" s="3231"/>
      <c r="G27" s="3231"/>
    </row>
    <row r="28" spans="1:21" ht="20.100000000000001" customHeight="1"/>
    <row r="29" spans="1:21" ht="20.100000000000001" customHeight="1"/>
    <row r="30" spans="1:21" ht="20.100000000000001" customHeight="1"/>
    <row r="31" spans="1:21" ht="20.100000000000001" customHeight="1"/>
    <row r="32" spans="1:21" ht="20.100000000000001" customHeight="1"/>
    <row r="33" spans="18:20" ht="20.100000000000001" customHeight="1"/>
    <row r="34" spans="18:20" ht="20.100000000000001" customHeight="1"/>
    <row r="35" spans="18:20" ht="20.100000000000001" customHeight="1">
      <c r="R35" s="1382"/>
      <c r="S35" s="1382"/>
      <c r="T35" s="1382"/>
    </row>
  </sheetData>
  <mergeCells count="66">
    <mergeCell ref="N8:U8"/>
    <mergeCell ref="A15:U15"/>
    <mergeCell ref="V1:X1"/>
    <mergeCell ref="A3:U3"/>
    <mergeCell ref="A5:G5"/>
    <mergeCell ref="J8:M8"/>
    <mergeCell ref="J9:M9"/>
    <mergeCell ref="J10:M10"/>
    <mergeCell ref="A13:L13"/>
    <mergeCell ref="A1:E1"/>
    <mergeCell ref="N10:T10"/>
    <mergeCell ref="N9:U9"/>
    <mergeCell ref="A17:C17"/>
    <mergeCell ref="D17:K17"/>
    <mergeCell ref="L17:R17"/>
    <mergeCell ref="S17:U17"/>
    <mergeCell ref="A18:E18"/>
    <mergeCell ref="F18:G18"/>
    <mergeCell ref="H18:I18"/>
    <mergeCell ref="J18:K18"/>
    <mergeCell ref="L18:R18"/>
    <mergeCell ref="S18:U18"/>
    <mergeCell ref="S20:U20"/>
    <mergeCell ref="A19:E19"/>
    <mergeCell ref="F19:G19"/>
    <mergeCell ref="H19:I19"/>
    <mergeCell ref="J19:K19"/>
    <mergeCell ref="L19:R19"/>
    <mergeCell ref="S19:U19"/>
    <mergeCell ref="A20:E20"/>
    <mergeCell ref="F20:G20"/>
    <mergeCell ref="H20:I20"/>
    <mergeCell ref="J20:K20"/>
    <mergeCell ref="L20:R20"/>
    <mergeCell ref="S22:U22"/>
    <mergeCell ref="A21:E21"/>
    <mergeCell ref="F21:G21"/>
    <mergeCell ref="H21:I21"/>
    <mergeCell ref="J21:K21"/>
    <mergeCell ref="L21:R21"/>
    <mergeCell ref="S21:U21"/>
    <mergeCell ref="A22:E22"/>
    <mergeCell ref="F22:G22"/>
    <mergeCell ref="H22:I22"/>
    <mergeCell ref="J22:K22"/>
    <mergeCell ref="L22:R22"/>
    <mergeCell ref="S24:U24"/>
    <mergeCell ref="A23:E23"/>
    <mergeCell ref="F23:G23"/>
    <mergeCell ref="H23:I23"/>
    <mergeCell ref="J23:K23"/>
    <mergeCell ref="L23:R23"/>
    <mergeCell ref="S23:U23"/>
    <mergeCell ref="A24:E24"/>
    <mergeCell ref="F24:G24"/>
    <mergeCell ref="H24:I24"/>
    <mergeCell ref="J24:K24"/>
    <mergeCell ref="L24:R24"/>
    <mergeCell ref="A27:G27"/>
    <mergeCell ref="R35:T35"/>
    <mergeCell ref="A25:E25"/>
    <mergeCell ref="F25:G25"/>
    <mergeCell ref="H25:I25"/>
    <mergeCell ref="J25:K25"/>
    <mergeCell ref="L25:R25"/>
    <mergeCell ref="S25:U25"/>
  </mergeCells>
  <phoneticPr fontId="9"/>
  <conditionalFormatting sqref="A19:U25">
    <cfRule type="cellIs" dxfId="27" priority="2" operator="equal">
      <formula>""</formula>
    </cfRule>
  </conditionalFormatting>
  <conditionalFormatting sqref="S17:U17">
    <cfRule type="cellIs" dxfId="26" priority="1" operator="equal">
      <formula>""</formula>
    </cfRule>
  </conditionalFormatting>
  <dataValidations count="1">
    <dataValidation allowBlank="1" showInputMessage="1" showErrorMessage="1" prompt="10桁の番号" sqref="S17:U17" xr:uid="{880844BF-9318-47DB-9158-47E5C4B4CB8E}"/>
  </dataValidations>
  <hyperlinks>
    <hyperlink ref="W2" location="工事関係書類一覧表!F90" display="一覧表へ戻る" xr:uid="{45722675-86BA-40F0-9DBF-11EB674B354C}"/>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dimension ref="A1:AV35"/>
  <sheetViews>
    <sheetView showGridLines="0" view="pageBreakPreview" zoomScaleNormal="100" zoomScaleSheetLayoutView="100" workbookViewId="0">
      <selection activeCell="AS3" sqref="AS3"/>
    </sheetView>
  </sheetViews>
  <sheetFormatPr defaultColWidth="9" defaultRowHeight="13.5"/>
  <cols>
    <col min="1" max="3" width="2.375" style="73" customWidth="1"/>
    <col min="4" max="4" width="2.625" style="73" customWidth="1"/>
    <col min="5" max="42" width="3" style="73" customWidth="1"/>
    <col min="43" max="43" width="2.375" style="73" customWidth="1"/>
    <col min="44" max="44" width="4.625" style="73" customWidth="1"/>
    <col min="45" max="45" width="13.75" style="73" customWidth="1"/>
    <col min="46" max="16384" width="9" style="73"/>
  </cols>
  <sheetData>
    <row r="1" spans="1:48" ht="18.75" customHeight="1" thickBot="1">
      <c r="A1" s="79"/>
      <c r="B1" s="3257" t="s">
        <v>1852</v>
      </c>
      <c r="C1" s="3257"/>
      <c r="D1" s="3257"/>
      <c r="E1" s="3257"/>
      <c r="F1" s="3257"/>
      <c r="G1" s="3257"/>
      <c r="H1" s="3257"/>
      <c r="I1" s="3257"/>
      <c r="J1" s="3257"/>
      <c r="K1" s="3257"/>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row>
    <row r="2" spans="1:48" ht="14.25" customHeight="1">
      <c r="A2" s="3247"/>
      <c r="B2" s="3248"/>
      <c r="C2" s="3249"/>
      <c r="D2" s="3249"/>
      <c r="E2" s="3249"/>
      <c r="F2" s="324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50"/>
    </row>
    <row r="3" spans="1:48" ht="21.75" customHeight="1">
      <c r="A3" s="3247"/>
      <c r="B3" s="3251" t="s">
        <v>1853</v>
      </c>
      <c r="C3" s="3252"/>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3"/>
      <c r="AS3" s="295" t="s">
        <v>385</v>
      </c>
    </row>
    <row r="4" spans="1:48" ht="14.25" customHeight="1">
      <c r="A4" s="3247"/>
      <c r="B4" s="974"/>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975"/>
      <c r="AS4" s="919" t="s">
        <v>606</v>
      </c>
    </row>
    <row r="5" spans="1:48" ht="15" customHeight="1">
      <c r="A5" s="3247"/>
      <c r="B5" s="978"/>
      <c r="C5" s="976" t="s">
        <v>621</v>
      </c>
      <c r="D5" s="973"/>
      <c r="E5" s="3254" t="s">
        <v>1854</v>
      </c>
      <c r="F5" s="3254"/>
      <c r="G5" s="3254"/>
      <c r="H5" s="3254"/>
      <c r="I5" s="3254"/>
      <c r="J5" s="973"/>
      <c r="K5" s="973"/>
      <c r="L5" s="3246" t="str">
        <f>IF(入力表!B2="","",入力表!B2)</f>
        <v/>
      </c>
      <c r="M5" s="3246"/>
      <c r="N5" s="3246"/>
      <c r="O5" s="3246"/>
      <c r="P5" s="3246"/>
      <c r="Q5" s="3246"/>
      <c r="R5" s="3246"/>
      <c r="S5" s="3246"/>
      <c r="T5" s="3246"/>
      <c r="U5" s="3246"/>
      <c r="V5" s="3246"/>
      <c r="W5" s="3246"/>
      <c r="X5" s="3246"/>
      <c r="Y5" s="3246"/>
      <c r="Z5" s="3246"/>
      <c r="AA5" s="3246"/>
      <c r="AB5" s="3246"/>
      <c r="AC5" s="3246"/>
      <c r="AD5" s="3246"/>
      <c r="AE5" s="3246"/>
      <c r="AF5" s="3246"/>
      <c r="AG5" s="3246"/>
      <c r="AH5" s="3246"/>
      <c r="AI5" s="3246"/>
      <c r="AJ5" s="3246"/>
      <c r="AK5" s="973"/>
      <c r="AL5" s="973"/>
      <c r="AM5" s="973"/>
      <c r="AN5" s="973"/>
      <c r="AO5" s="973"/>
      <c r="AP5" s="973"/>
      <c r="AQ5" s="979"/>
    </row>
    <row r="6" spans="1:48" ht="14.25" customHeight="1">
      <c r="A6" s="3247"/>
      <c r="B6" s="978"/>
      <c r="D6" s="973"/>
      <c r="E6" s="973"/>
      <c r="F6" s="973"/>
      <c r="G6" s="973"/>
      <c r="H6" s="973"/>
      <c r="I6" s="973"/>
      <c r="J6" s="973"/>
      <c r="K6" s="973"/>
      <c r="L6" s="973"/>
      <c r="N6" s="973"/>
      <c r="O6" s="973"/>
      <c r="P6" s="973"/>
      <c r="Q6" s="973"/>
      <c r="R6" s="973"/>
      <c r="S6" s="973"/>
      <c r="T6" s="973"/>
      <c r="U6" s="973"/>
      <c r="V6" s="973"/>
      <c r="W6" s="973"/>
      <c r="X6" s="973"/>
      <c r="Y6" s="973"/>
      <c r="Z6" s="973"/>
      <c r="AA6" s="973"/>
      <c r="AB6" s="973"/>
      <c r="AC6" s="973"/>
      <c r="AD6" s="973"/>
      <c r="AE6" s="973"/>
      <c r="AF6" s="973"/>
      <c r="AG6" s="973"/>
      <c r="AH6" s="973"/>
      <c r="AI6" s="973"/>
      <c r="AJ6" s="973"/>
      <c r="AK6" s="973"/>
      <c r="AL6" s="973"/>
      <c r="AM6" s="973"/>
      <c r="AN6" s="973"/>
      <c r="AO6" s="973"/>
      <c r="AP6" s="973"/>
      <c r="AQ6" s="979"/>
    </row>
    <row r="7" spans="1:48" ht="15" customHeight="1">
      <c r="A7" s="3247"/>
      <c r="B7" s="978"/>
      <c r="C7" s="988" t="s">
        <v>1855</v>
      </c>
      <c r="D7" s="973"/>
      <c r="E7" s="3254" t="s">
        <v>1856</v>
      </c>
      <c r="F7" s="3254"/>
      <c r="G7" s="3254"/>
      <c r="H7" s="3254"/>
      <c r="I7" s="3254"/>
      <c r="J7" s="973"/>
      <c r="K7" s="973"/>
      <c r="L7" s="3246" t="str">
        <f>IF(入力表!B3="","",入力表!B3)</f>
        <v/>
      </c>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973"/>
      <c r="AQ7" s="979"/>
      <c r="AV7" s="73" t="s">
        <v>1857</v>
      </c>
    </row>
    <row r="8" spans="1:48" ht="14.25" customHeight="1">
      <c r="A8" s="3247"/>
      <c r="B8" s="978"/>
      <c r="D8" s="973"/>
      <c r="E8" s="973"/>
      <c r="F8" s="973"/>
      <c r="G8" s="973"/>
      <c r="H8" s="973"/>
      <c r="I8" s="973"/>
      <c r="J8" s="973"/>
      <c r="K8" s="973"/>
      <c r="L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9"/>
      <c r="AV8" s="73" t="s">
        <v>1858</v>
      </c>
    </row>
    <row r="9" spans="1:48" ht="15" customHeight="1">
      <c r="A9" s="3247"/>
      <c r="B9" s="978"/>
      <c r="C9" s="976" t="s">
        <v>1859</v>
      </c>
      <c r="D9" s="973"/>
      <c r="E9" s="3254" t="s">
        <v>1860</v>
      </c>
      <c r="F9" s="3254"/>
      <c r="G9" s="3254"/>
      <c r="H9" s="3254"/>
      <c r="I9" s="3254"/>
      <c r="J9" s="973"/>
      <c r="K9" s="973"/>
      <c r="L9" s="3246" t="str">
        <f>IF(入力表!B4="","",入力表!B4)</f>
        <v/>
      </c>
      <c r="M9" s="3246"/>
      <c r="N9" s="3246"/>
      <c r="O9" s="3246"/>
      <c r="P9" s="3246"/>
      <c r="Q9" s="3246"/>
      <c r="R9" s="3246"/>
      <c r="S9" s="3246"/>
      <c r="T9" s="3246"/>
      <c r="U9" s="3246"/>
      <c r="V9" s="3246"/>
      <c r="W9" s="3246"/>
      <c r="X9" s="3246"/>
      <c r="Y9" s="3246"/>
      <c r="Z9" s="3246"/>
      <c r="AA9" s="3246"/>
      <c r="AB9" s="3246"/>
      <c r="AC9" s="3246"/>
      <c r="AD9" s="3246"/>
      <c r="AE9" s="3246"/>
      <c r="AF9" s="3246"/>
      <c r="AG9" s="3246"/>
      <c r="AH9" s="3246"/>
      <c r="AI9" s="3246"/>
      <c r="AJ9" s="3246"/>
      <c r="AK9" s="973"/>
      <c r="AL9" s="973"/>
      <c r="AM9" s="973"/>
      <c r="AN9" s="973"/>
      <c r="AO9" s="973"/>
      <c r="AP9" s="973"/>
      <c r="AQ9" s="979"/>
      <c r="AV9" s="73" t="s">
        <v>1861</v>
      </c>
    </row>
    <row r="10" spans="1:48" ht="14.25" customHeight="1">
      <c r="A10" s="3247"/>
      <c r="B10" s="978"/>
      <c r="D10" s="973"/>
      <c r="E10" s="973"/>
      <c r="F10" s="973"/>
      <c r="G10" s="973"/>
      <c r="H10" s="973"/>
      <c r="I10" s="973"/>
      <c r="J10" s="973"/>
      <c r="K10" s="973"/>
      <c r="L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c r="AL10" s="973"/>
      <c r="AM10" s="973"/>
      <c r="AN10" s="973"/>
      <c r="AO10" s="973"/>
      <c r="AP10" s="973"/>
      <c r="AQ10" s="979"/>
      <c r="AV10" s="73" t="s">
        <v>1862</v>
      </c>
    </row>
    <row r="11" spans="1:48" ht="15" customHeight="1">
      <c r="A11" s="3247"/>
      <c r="B11" s="978"/>
      <c r="C11" s="976" t="s">
        <v>1863</v>
      </c>
      <c r="D11" s="977"/>
      <c r="E11" s="3254" t="s">
        <v>1864</v>
      </c>
      <c r="F11" s="3254"/>
      <c r="G11" s="3254"/>
      <c r="H11" s="3254"/>
      <c r="I11" s="3254"/>
      <c r="J11" s="977"/>
      <c r="K11" s="977"/>
      <c r="L11" s="3246"/>
      <c r="M11" s="3246"/>
      <c r="N11" s="3246"/>
      <c r="O11" s="3246"/>
      <c r="P11" s="3246"/>
      <c r="Q11" s="3246"/>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9"/>
    </row>
    <row r="12" spans="1:48" ht="14.25" customHeight="1">
      <c r="A12" s="3247"/>
      <c r="B12" s="978"/>
      <c r="C12" s="189"/>
      <c r="D12" s="973"/>
      <c r="E12" s="973"/>
      <c r="F12" s="973"/>
      <c r="G12" s="973"/>
      <c r="H12" s="973"/>
      <c r="I12" s="973"/>
      <c r="J12" s="973"/>
      <c r="K12" s="973"/>
      <c r="L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9"/>
    </row>
    <row r="13" spans="1:48" ht="15" customHeight="1">
      <c r="A13" s="3247"/>
      <c r="B13" s="978"/>
      <c r="C13" s="976" t="s">
        <v>1865</v>
      </c>
      <c r="D13" s="973"/>
      <c r="E13" s="3254" t="s">
        <v>1866</v>
      </c>
      <c r="F13" s="3254"/>
      <c r="G13" s="3254"/>
      <c r="H13" s="3254"/>
      <c r="I13" s="3254"/>
      <c r="J13" s="973"/>
      <c r="K13" s="973"/>
      <c r="L13" s="3255"/>
      <c r="M13" s="3255"/>
      <c r="N13" s="3255"/>
      <c r="O13" s="3255"/>
      <c r="P13" s="3255"/>
      <c r="Q13" s="3255"/>
      <c r="R13" s="3255"/>
      <c r="S13" s="3255"/>
      <c r="T13" s="3255"/>
      <c r="U13" s="3255"/>
      <c r="V13" s="3255"/>
      <c r="W13" s="973"/>
      <c r="X13" s="973"/>
      <c r="Y13" s="973"/>
      <c r="Z13" s="973"/>
      <c r="AA13" s="973"/>
      <c r="AB13" s="973"/>
      <c r="AC13" s="973"/>
      <c r="AD13" s="973"/>
      <c r="AE13" s="973"/>
      <c r="AF13" s="973"/>
      <c r="AG13" s="973"/>
      <c r="AH13" s="973"/>
      <c r="AI13" s="973"/>
      <c r="AJ13" s="973"/>
      <c r="AK13" s="973"/>
      <c r="AL13" s="973"/>
      <c r="AM13" s="973"/>
      <c r="AN13" s="973"/>
      <c r="AO13" s="973"/>
      <c r="AP13" s="973"/>
      <c r="AQ13" s="979"/>
    </row>
    <row r="14" spans="1:48" ht="14.25" customHeight="1">
      <c r="A14" s="3247"/>
      <c r="B14" s="978"/>
      <c r="C14" s="189"/>
      <c r="D14" s="973"/>
      <c r="E14" s="973"/>
      <c r="F14" s="973"/>
      <c r="G14" s="973"/>
      <c r="H14" s="973"/>
      <c r="I14" s="973"/>
      <c r="J14" s="973"/>
      <c r="K14" s="973"/>
      <c r="L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9"/>
    </row>
    <row r="15" spans="1:48" ht="15" customHeight="1">
      <c r="A15" s="3247"/>
      <c r="B15" s="978"/>
      <c r="C15" s="976" t="s">
        <v>1867</v>
      </c>
      <c r="D15" s="973"/>
      <c r="E15" s="3254" t="s">
        <v>1868</v>
      </c>
      <c r="F15" s="3254"/>
      <c r="G15" s="3254"/>
      <c r="H15" s="3254"/>
      <c r="I15" s="3254"/>
      <c r="J15" s="973"/>
      <c r="K15" s="973"/>
      <c r="L15" s="3255"/>
      <c r="M15" s="3255"/>
      <c r="N15" s="3255"/>
      <c r="O15" s="3255"/>
      <c r="P15" s="3255"/>
      <c r="Q15" s="3255"/>
      <c r="R15" s="3255"/>
      <c r="S15" s="3255"/>
      <c r="T15" s="3255"/>
      <c r="U15" s="3255"/>
      <c r="V15" s="3255"/>
      <c r="W15" s="973"/>
      <c r="X15" s="973"/>
      <c r="Y15" s="973"/>
      <c r="Z15" s="973"/>
      <c r="AA15" s="973"/>
      <c r="AB15" s="973"/>
      <c r="AC15" s="973"/>
      <c r="AD15" s="973"/>
      <c r="AE15" s="973"/>
      <c r="AF15" s="973"/>
      <c r="AG15" s="973"/>
      <c r="AH15" s="973"/>
      <c r="AI15" s="973"/>
      <c r="AJ15" s="973"/>
      <c r="AK15" s="973"/>
      <c r="AL15" s="973"/>
      <c r="AM15" s="973"/>
      <c r="AN15" s="973"/>
      <c r="AO15" s="973"/>
      <c r="AP15" s="973"/>
      <c r="AQ15" s="979"/>
    </row>
    <row r="16" spans="1:48" ht="14.25" customHeight="1">
      <c r="A16" s="3247"/>
      <c r="B16" s="978"/>
      <c r="C16" s="189"/>
      <c r="D16" s="973"/>
      <c r="E16" s="973"/>
      <c r="F16" s="973"/>
      <c r="G16" s="973"/>
      <c r="H16" s="973"/>
      <c r="I16" s="973"/>
      <c r="J16" s="973"/>
      <c r="K16" s="973"/>
      <c r="L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9"/>
    </row>
    <row r="17" spans="1:43" ht="15" customHeight="1">
      <c r="A17" s="3247"/>
      <c r="B17" s="978"/>
      <c r="C17" s="976" t="s">
        <v>1869</v>
      </c>
      <c r="D17" s="973"/>
      <c r="E17" s="3254" t="s">
        <v>1870</v>
      </c>
      <c r="F17" s="3254"/>
      <c r="G17" s="3254"/>
      <c r="H17" s="3254"/>
      <c r="I17" s="3254"/>
      <c r="J17" s="973"/>
      <c r="K17" s="973"/>
      <c r="L17" s="3255"/>
      <c r="M17" s="3255"/>
      <c r="N17" s="3255"/>
      <c r="O17" s="3255"/>
      <c r="P17" s="3255"/>
      <c r="Q17" s="3255"/>
      <c r="R17" s="3255"/>
      <c r="S17" s="3255"/>
      <c r="T17" s="3255"/>
      <c r="U17" s="3255"/>
      <c r="V17" s="3255"/>
      <c r="W17" s="973"/>
      <c r="X17" s="973"/>
      <c r="Y17" s="973"/>
      <c r="Z17" s="973"/>
      <c r="AA17" s="973"/>
      <c r="AB17" s="973"/>
      <c r="AC17" s="973"/>
      <c r="AD17" s="973"/>
      <c r="AE17" s="973"/>
      <c r="AF17" s="973"/>
      <c r="AG17" s="973"/>
      <c r="AH17" s="973"/>
      <c r="AI17" s="973"/>
      <c r="AJ17" s="973"/>
      <c r="AK17" s="973"/>
      <c r="AL17" s="973"/>
      <c r="AM17" s="973"/>
      <c r="AN17" s="973"/>
      <c r="AO17" s="973"/>
      <c r="AP17" s="973"/>
      <c r="AQ17" s="979"/>
    </row>
    <row r="18" spans="1:43" ht="14.25" customHeight="1">
      <c r="A18" s="3247"/>
      <c r="B18" s="978"/>
      <c r="C18" s="189"/>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9"/>
    </row>
    <row r="19" spans="1:43" ht="14.25" customHeight="1">
      <c r="A19" s="3247"/>
      <c r="B19" s="978"/>
      <c r="C19" s="189" t="s">
        <v>1871</v>
      </c>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c r="AL19" s="973"/>
      <c r="AM19" s="973"/>
      <c r="AN19" s="973"/>
      <c r="AO19" s="973"/>
      <c r="AP19" s="973"/>
      <c r="AQ19" s="979"/>
    </row>
    <row r="20" spans="1:43" ht="14.25" customHeight="1">
      <c r="A20" s="3247"/>
      <c r="B20" s="978"/>
      <c r="C20" s="189"/>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9"/>
    </row>
    <row r="21" spans="1:43" ht="14.25" customHeight="1">
      <c r="A21" s="3247"/>
      <c r="B21" s="989"/>
      <c r="C21" s="189"/>
      <c r="D21" s="982"/>
      <c r="E21" s="982"/>
      <c r="F21" s="3267" t="str">
        <f>IF(入力表!D56="","令和　　年　　月　　日",入力表!D56)</f>
        <v>令和　　年　　月　　日</v>
      </c>
      <c r="G21" s="3267"/>
      <c r="H21" s="3267"/>
      <c r="I21" s="3267"/>
      <c r="J21" s="3267"/>
      <c r="K21" s="3267"/>
      <c r="L21" s="3267"/>
      <c r="M21" s="3267"/>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c r="AL21" s="982"/>
      <c r="AM21" s="982"/>
      <c r="AN21" s="982"/>
      <c r="AO21" s="982"/>
      <c r="AP21" s="982"/>
      <c r="AQ21" s="984"/>
    </row>
    <row r="22" spans="1:43" ht="14.25" customHeight="1">
      <c r="A22" s="3247"/>
      <c r="B22" s="981"/>
      <c r="C22" s="983"/>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4"/>
    </row>
    <row r="23" spans="1:43" ht="19.5" customHeight="1">
      <c r="A23" s="3247"/>
      <c r="B23" s="978"/>
      <c r="C23" s="189"/>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C23" s="3246" t="str">
        <f>IF(入力表!B11="","",入力表!B11)</f>
        <v/>
      </c>
      <c r="AD23" s="3246"/>
      <c r="AE23" s="3246"/>
      <c r="AF23" s="3246"/>
      <c r="AG23" s="3246"/>
      <c r="AH23" s="3246"/>
      <c r="AI23" s="3246"/>
      <c r="AJ23" s="3246"/>
      <c r="AK23" s="3246"/>
      <c r="AL23" s="3246"/>
      <c r="AM23" s="3246"/>
      <c r="AN23" s="3246"/>
      <c r="AO23" s="3246"/>
      <c r="AP23" s="3246"/>
      <c r="AQ23" s="979"/>
    </row>
    <row r="24" spans="1:43" ht="19.5" customHeight="1">
      <c r="A24" s="3247"/>
      <c r="B24" s="978"/>
      <c r="D24" s="79"/>
      <c r="E24" s="79"/>
      <c r="F24" s="79"/>
      <c r="G24" s="79"/>
      <c r="H24" s="79"/>
      <c r="I24" s="79"/>
      <c r="J24" s="79"/>
      <c r="K24" s="79"/>
      <c r="L24" s="79"/>
      <c r="M24" s="79"/>
      <c r="N24" s="79"/>
      <c r="O24" s="79"/>
      <c r="P24" s="79"/>
      <c r="Q24" s="79"/>
      <c r="R24" s="79"/>
      <c r="S24" s="79"/>
      <c r="T24" s="79"/>
      <c r="U24" s="79"/>
      <c r="V24" s="79"/>
      <c r="W24" s="79"/>
      <c r="X24" s="79"/>
      <c r="Y24" s="79"/>
      <c r="Z24" s="79"/>
      <c r="AA24" s="977" t="s">
        <v>1872</v>
      </c>
      <c r="AC24" s="3246" t="str">
        <f>IF(入力表!B12="","",入力表!B12)</f>
        <v/>
      </c>
      <c r="AD24" s="3246"/>
      <c r="AE24" s="3246"/>
      <c r="AF24" s="3246"/>
      <c r="AG24" s="3246"/>
      <c r="AH24" s="3246"/>
      <c r="AI24" s="3246"/>
      <c r="AJ24" s="3246"/>
      <c r="AK24" s="3246"/>
      <c r="AL24" s="3246"/>
      <c r="AM24" s="3246"/>
      <c r="AN24" s="3246"/>
      <c r="AO24" s="3246"/>
      <c r="AP24" s="3246"/>
      <c r="AQ24" s="979"/>
    </row>
    <row r="25" spans="1:43" ht="19.5" customHeight="1">
      <c r="A25" s="3247"/>
      <c r="B25" s="978"/>
      <c r="C25" s="189"/>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C25" s="3246" t="str">
        <f>IF(入力表!B13="","",入力表!B13)</f>
        <v/>
      </c>
      <c r="AD25" s="3246"/>
      <c r="AE25" s="3246"/>
      <c r="AF25" s="3246"/>
      <c r="AG25" s="3246"/>
      <c r="AH25" s="3246"/>
      <c r="AI25" s="3246"/>
      <c r="AJ25" s="3246"/>
      <c r="AK25" s="3246"/>
      <c r="AL25" s="3246"/>
      <c r="AM25" s="3246"/>
      <c r="AN25" s="3246"/>
      <c r="AO25" s="3246"/>
      <c r="AP25" s="973" t="s">
        <v>613</v>
      </c>
      <c r="AQ25" s="979"/>
    </row>
    <row r="26" spans="1:43" ht="14.25" customHeight="1">
      <c r="A26" s="3247"/>
      <c r="B26" s="978"/>
      <c r="C26" s="973"/>
      <c r="D26" s="973"/>
      <c r="E26" s="973"/>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c r="AL26" s="973"/>
      <c r="AM26" s="973"/>
      <c r="AN26" s="973"/>
      <c r="AO26" s="973"/>
      <c r="AP26" s="973"/>
      <c r="AQ26" s="979"/>
    </row>
    <row r="27" spans="1:43" ht="14.25" customHeight="1">
      <c r="A27" s="3247"/>
      <c r="B27" s="978"/>
      <c r="C27" s="973"/>
      <c r="D27" s="3258" t="s">
        <v>1873</v>
      </c>
      <c r="E27" s="3258"/>
      <c r="F27" s="3258"/>
      <c r="G27" s="3256"/>
      <c r="H27" s="3256"/>
      <c r="I27" s="3256"/>
      <c r="J27" s="3256"/>
      <c r="K27" s="3256"/>
      <c r="L27" s="3256"/>
      <c r="M27" s="973" t="s">
        <v>417</v>
      </c>
      <c r="N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980"/>
    </row>
    <row r="28" spans="1:43" ht="14.25" customHeight="1" thickBot="1">
      <c r="A28" s="3247"/>
      <c r="B28" s="985"/>
      <c r="C28" s="986"/>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986"/>
      <c r="AD28" s="986"/>
      <c r="AE28" s="986"/>
      <c r="AF28" s="986"/>
      <c r="AG28" s="986"/>
      <c r="AH28" s="986"/>
      <c r="AI28" s="986"/>
      <c r="AJ28" s="986"/>
      <c r="AK28" s="986"/>
      <c r="AL28" s="986"/>
      <c r="AM28" s="986"/>
      <c r="AN28" s="986"/>
      <c r="AO28" s="986"/>
      <c r="AP28" s="986"/>
      <c r="AQ28" s="987"/>
    </row>
    <row r="29" spans="1:43" ht="14.25" customHeight="1">
      <c r="A29" s="3247"/>
      <c r="B29" s="3259" t="s">
        <v>1874</v>
      </c>
      <c r="C29" s="3260"/>
      <c r="D29" s="3260"/>
      <c r="E29" s="3260"/>
      <c r="F29" s="3260"/>
      <c r="G29" s="3261"/>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s="990"/>
      <c r="AM29" s="990"/>
      <c r="AN29" s="990"/>
      <c r="AO29" s="990"/>
      <c r="AP29" s="990"/>
      <c r="AQ29" s="991"/>
    </row>
    <row r="30" spans="1:43" ht="14.25" customHeight="1">
      <c r="A30" s="3247"/>
      <c r="B30" s="3262"/>
      <c r="C30" s="3256"/>
      <c r="D30" s="3256"/>
      <c r="E30" s="3256"/>
      <c r="F30" s="3256"/>
      <c r="G30" s="3263"/>
      <c r="H30" s="973"/>
      <c r="I30" s="973" t="s">
        <v>1875</v>
      </c>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c r="AO30" s="973"/>
      <c r="AP30" s="973"/>
      <c r="AQ30" s="979"/>
    </row>
    <row r="31" spans="1:43" ht="14.25" customHeight="1">
      <c r="A31" s="3247"/>
      <c r="B31" s="3262"/>
      <c r="C31" s="3256"/>
      <c r="D31" s="3256"/>
      <c r="E31" s="3256"/>
      <c r="F31" s="3256"/>
      <c r="G31" s="326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3"/>
      <c r="AQ31" s="979"/>
    </row>
    <row r="32" spans="1:43" ht="14.25" customHeight="1">
      <c r="A32" s="3247"/>
      <c r="B32" s="3262"/>
      <c r="C32" s="3256"/>
      <c r="D32" s="3256"/>
      <c r="E32" s="3256"/>
      <c r="F32" s="3256"/>
      <c r="G32" s="3263"/>
      <c r="H32" s="973"/>
      <c r="I32" s="973"/>
      <c r="J32" s="3255" t="s">
        <v>1342</v>
      </c>
      <c r="K32" s="3255"/>
      <c r="L32" s="3255"/>
      <c r="M32" s="3255"/>
      <c r="N32" s="3255"/>
      <c r="O32" s="3255"/>
      <c r="P32" s="3255"/>
      <c r="Q32" s="3255"/>
      <c r="R32" s="3255"/>
      <c r="S32" s="3255"/>
      <c r="T32" s="992"/>
      <c r="U32" s="973"/>
      <c r="V32" s="973"/>
      <c r="W32" s="973"/>
      <c r="X32" s="973"/>
      <c r="Y32" s="973"/>
      <c r="Z32" s="973"/>
      <c r="AA32" s="973"/>
      <c r="AC32" s="973"/>
      <c r="AE32" s="973"/>
      <c r="AF32" s="1080" t="s">
        <v>1876</v>
      </c>
      <c r="AG32" s="973"/>
      <c r="AH32" s="3256"/>
      <c r="AI32" s="3256"/>
      <c r="AJ32" s="3256"/>
      <c r="AK32" s="3256"/>
      <c r="AL32" s="3256"/>
      <c r="AM32" s="3256"/>
      <c r="AN32" s="973"/>
      <c r="AO32" s="973"/>
      <c r="AP32" s="973" t="s">
        <v>613</v>
      </c>
      <c r="AQ32" s="979"/>
    </row>
    <row r="33" spans="1:43" ht="14.25" customHeight="1" thickBot="1">
      <c r="A33" s="3247"/>
      <c r="B33" s="3264"/>
      <c r="C33" s="3265"/>
      <c r="D33" s="3265"/>
      <c r="E33" s="3265"/>
      <c r="F33" s="3265"/>
      <c r="G33" s="326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c r="AF33" s="986"/>
      <c r="AG33" s="986"/>
      <c r="AH33" s="986"/>
      <c r="AI33" s="986"/>
      <c r="AJ33" s="986"/>
      <c r="AK33" s="986"/>
      <c r="AL33" s="986"/>
      <c r="AM33" s="986"/>
      <c r="AN33" s="986"/>
      <c r="AO33" s="986"/>
      <c r="AP33" s="986"/>
      <c r="AQ33" s="987"/>
    </row>
    <row r="34" spans="1:4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row>
    <row r="35" spans="1:43">
      <c r="A35" s="74"/>
    </row>
  </sheetData>
  <mergeCells count="27">
    <mergeCell ref="B1:K1"/>
    <mergeCell ref="D27:F27"/>
    <mergeCell ref="G27:L27"/>
    <mergeCell ref="B29:G33"/>
    <mergeCell ref="J32:S32"/>
    <mergeCell ref="L7:AO7"/>
    <mergeCell ref="F21:M21"/>
    <mergeCell ref="AC25:AO25"/>
    <mergeCell ref="AC24:AP24"/>
    <mergeCell ref="AC23:AP23"/>
    <mergeCell ref="E5:I5"/>
    <mergeCell ref="E7:I7"/>
    <mergeCell ref="E9:I9"/>
    <mergeCell ref="E11:I11"/>
    <mergeCell ref="E13:I13"/>
    <mergeCell ref="L11:Q11"/>
    <mergeCell ref="L9:AJ9"/>
    <mergeCell ref="L5:AJ5"/>
    <mergeCell ref="A2:A33"/>
    <mergeCell ref="B2:AQ2"/>
    <mergeCell ref="B3:AQ3"/>
    <mergeCell ref="E15:I15"/>
    <mergeCell ref="E17:I17"/>
    <mergeCell ref="L17:V17"/>
    <mergeCell ref="L15:V15"/>
    <mergeCell ref="L13:V13"/>
    <mergeCell ref="AH32:AM32"/>
  </mergeCells>
  <phoneticPr fontId="9"/>
  <conditionalFormatting sqref="L11">
    <cfRule type="cellIs" dxfId="25" priority="7" operator="equal">
      <formula>""</formula>
    </cfRule>
  </conditionalFormatting>
  <conditionalFormatting sqref="L13">
    <cfRule type="cellIs" dxfId="24" priority="6" operator="equal">
      <formula>""</formula>
    </cfRule>
  </conditionalFormatting>
  <conditionalFormatting sqref="L15">
    <cfRule type="cellIs" dxfId="23" priority="5" operator="equal">
      <formula>""</formula>
    </cfRule>
  </conditionalFormatting>
  <conditionalFormatting sqref="L17">
    <cfRule type="cellIs" dxfId="22" priority="4" operator="equal">
      <formula>""</formula>
    </cfRule>
  </conditionalFormatting>
  <conditionalFormatting sqref="G27">
    <cfRule type="cellIs" dxfId="21" priority="3" operator="equal">
      <formula>""</formula>
    </cfRule>
  </conditionalFormatting>
  <conditionalFormatting sqref="J32">
    <cfRule type="cellIs" dxfId="20" priority="2" operator="equal">
      <formula>""</formula>
    </cfRule>
  </conditionalFormatting>
  <conditionalFormatting sqref="AH32">
    <cfRule type="cellIs" dxfId="19" priority="1" operator="equal">
      <formula>""</formula>
    </cfRule>
  </conditionalFormatting>
  <dataValidations count="2">
    <dataValidation allowBlank="1" showInputMessage="1" showErrorMessage="1" prompt="西暦下2桁／月／日で入力_x000a_「例：24/4/1」" sqref="L13:V13 L15:V15 L17:V17 J32 T32" xr:uid="{BB255585-61B2-498F-9D31-8FCBF858A9E8}"/>
    <dataValidation type="list" allowBlank="1" showInputMessage="1" showErrorMessage="1" sqref="L11:Q11" xr:uid="{336F7ECA-378E-4D98-889C-D43EA45CA056}">
      <formula1>$AV$6:$AV$10</formula1>
    </dataValidation>
  </dataValidations>
  <hyperlinks>
    <hyperlink ref="AS3" location="工事関係書類一覧表!F92" display="一覧表へ戻る" xr:uid="{00000000-0004-0000-5A00-000000000000}"/>
    <hyperlink ref="AS4" location="入力表!D56" display="入力表へ戻る" xr:uid="{00000000-0004-0000-5A00-000001000000}"/>
  </hyperlinks>
  <printOptions horizontalCentered="1"/>
  <pageMargins left="0.74803149606299213" right="0.74803149606299213" top="0.98425196850393704" bottom="0.98425196850393704" header="0.51181102362204722" footer="0.51181102362204722"/>
  <pageSetup paperSize="9" scale="96" orientation="landscape" r:id="rId1"/>
  <rowBreaks count="1" manualBreakCount="1">
    <brk id="34" max="42"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11">
    <tabColor theme="5" tint="0.39997558519241921"/>
  </sheetPr>
  <dimension ref="A1:AW42"/>
  <sheetViews>
    <sheetView showGridLines="0" view="pageBreakPreview" zoomScaleNormal="100" zoomScaleSheetLayoutView="100" workbookViewId="0">
      <selection activeCell="AJ3" sqref="AJ3:AS3"/>
    </sheetView>
  </sheetViews>
  <sheetFormatPr defaultColWidth="2.625" defaultRowHeight="15" customHeight="1"/>
  <cols>
    <col min="1" max="32" width="2.625" style="281"/>
    <col min="33" max="33" width="2.875" style="281" customWidth="1"/>
    <col min="34" max="34" width="2.375" style="281" bestFit="1" customWidth="1"/>
    <col min="35" max="36" width="2.625" style="281"/>
    <col min="37" max="38" width="2.625" style="281" hidden="1" customWidth="1"/>
    <col min="39" max="288" width="2.625" style="281"/>
    <col min="289" max="289" width="2.875" style="281" customWidth="1"/>
    <col min="290" max="290" width="2.375" style="281" bestFit="1" customWidth="1"/>
    <col min="291" max="292" width="2.625" style="281"/>
    <col min="293" max="294" width="0" style="281" hidden="1" customWidth="1"/>
    <col min="295" max="544" width="2.625" style="281"/>
    <col min="545" max="545" width="2.875" style="281" customWidth="1"/>
    <col min="546" max="546" width="2.375" style="281" bestFit="1" customWidth="1"/>
    <col min="547" max="548" width="2.625" style="281"/>
    <col min="549" max="550" width="0" style="281" hidden="1" customWidth="1"/>
    <col min="551" max="800" width="2.625" style="281"/>
    <col min="801" max="801" width="2.875" style="281" customWidth="1"/>
    <col min="802" max="802" width="2.375" style="281" bestFit="1" customWidth="1"/>
    <col min="803" max="804" width="2.625" style="281"/>
    <col min="805" max="806" width="0" style="281" hidden="1" customWidth="1"/>
    <col min="807" max="1056" width="2.625" style="281"/>
    <col min="1057" max="1057" width="2.875" style="281" customWidth="1"/>
    <col min="1058" max="1058" width="2.375" style="281" bestFit="1" customWidth="1"/>
    <col min="1059" max="1060" width="2.625" style="281"/>
    <col min="1061" max="1062" width="0" style="281" hidden="1" customWidth="1"/>
    <col min="1063" max="1312" width="2.625" style="281"/>
    <col min="1313" max="1313" width="2.875" style="281" customWidth="1"/>
    <col min="1314" max="1314" width="2.375" style="281" bestFit="1" customWidth="1"/>
    <col min="1315" max="1316" width="2.625" style="281"/>
    <col min="1317" max="1318" width="0" style="281" hidden="1" customWidth="1"/>
    <col min="1319" max="1568" width="2.625" style="281"/>
    <col min="1569" max="1569" width="2.875" style="281" customWidth="1"/>
    <col min="1570" max="1570" width="2.375" style="281" bestFit="1" customWidth="1"/>
    <col min="1571" max="1572" width="2.625" style="281"/>
    <col min="1573" max="1574" width="0" style="281" hidden="1" customWidth="1"/>
    <col min="1575" max="1824" width="2.625" style="281"/>
    <col min="1825" max="1825" width="2.875" style="281" customWidth="1"/>
    <col min="1826" max="1826" width="2.375" style="281" bestFit="1" customWidth="1"/>
    <col min="1827" max="1828" width="2.625" style="281"/>
    <col min="1829" max="1830" width="0" style="281" hidden="1" customWidth="1"/>
    <col min="1831" max="2080" width="2.625" style="281"/>
    <col min="2081" max="2081" width="2.875" style="281" customWidth="1"/>
    <col min="2082" max="2082" width="2.375" style="281" bestFit="1" customWidth="1"/>
    <col min="2083" max="2084" width="2.625" style="281"/>
    <col min="2085" max="2086" width="0" style="281" hidden="1" customWidth="1"/>
    <col min="2087" max="2336" width="2.625" style="281"/>
    <col min="2337" max="2337" width="2.875" style="281" customWidth="1"/>
    <col min="2338" max="2338" width="2.375" style="281" bestFit="1" customWidth="1"/>
    <col min="2339" max="2340" width="2.625" style="281"/>
    <col min="2341" max="2342" width="0" style="281" hidden="1" customWidth="1"/>
    <col min="2343" max="2592" width="2.625" style="281"/>
    <col min="2593" max="2593" width="2.875" style="281" customWidth="1"/>
    <col min="2594" max="2594" width="2.375" style="281" bestFit="1" customWidth="1"/>
    <col min="2595" max="2596" width="2.625" style="281"/>
    <col min="2597" max="2598" width="0" style="281" hidden="1" customWidth="1"/>
    <col min="2599" max="2848" width="2.625" style="281"/>
    <col min="2849" max="2849" width="2.875" style="281" customWidth="1"/>
    <col min="2850" max="2850" width="2.375" style="281" bestFit="1" customWidth="1"/>
    <col min="2851" max="2852" width="2.625" style="281"/>
    <col min="2853" max="2854" width="0" style="281" hidden="1" customWidth="1"/>
    <col min="2855" max="3104" width="2.625" style="281"/>
    <col min="3105" max="3105" width="2.875" style="281" customWidth="1"/>
    <col min="3106" max="3106" width="2.375" style="281" bestFit="1" customWidth="1"/>
    <col min="3107" max="3108" width="2.625" style="281"/>
    <col min="3109" max="3110" width="0" style="281" hidden="1" customWidth="1"/>
    <col min="3111" max="3360" width="2.625" style="281"/>
    <col min="3361" max="3361" width="2.875" style="281" customWidth="1"/>
    <col min="3362" max="3362" width="2.375" style="281" bestFit="1" customWidth="1"/>
    <col min="3363" max="3364" width="2.625" style="281"/>
    <col min="3365" max="3366" width="0" style="281" hidden="1" customWidth="1"/>
    <col min="3367" max="3616" width="2.625" style="281"/>
    <col min="3617" max="3617" width="2.875" style="281" customWidth="1"/>
    <col min="3618" max="3618" width="2.375" style="281" bestFit="1" customWidth="1"/>
    <col min="3619" max="3620" width="2.625" style="281"/>
    <col min="3621" max="3622" width="0" style="281" hidden="1" customWidth="1"/>
    <col min="3623" max="3872" width="2.625" style="281"/>
    <col min="3873" max="3873" width="2.875" style="281" customWidth="1"/>
    <col min="3874" max="3874" width="2.375" style="281" bestFit="1" customWidth="1"/>
    <col min="3875" max="3876" width="2.625" style="281"/>
    <col min="3877" max="3878" width="0" style="281" hidden="1" customWidth="1"/>
    <col min="3879" max="4128" width="2.625" style="281"/>
    <col min="4129" max="4129" width="2.875" style="281" customWidth="1"/>
    <col min="4130" max="4130" width="2.375" style="281" bestFit="1" customWidth="1"/>
    <col min="4131" max="4132" width="2.625" style="281"/>
    <col min="4133" max="4134" width="0" style="281" hidden="1" customWidth="1"/>
    <col min="4135" max="4384" width="2.625" style="281"/>
    <col min="4385" max="4385" width="2.875" style="281" customWidth="1"/>
    <col min="4386" max="4386" width="2.375" style="281" bestFit="1" customWidth="1"/>
    <col min="4387" max="4388" width="2.625" style="281"/>
    <col min="4389" max="4390" width="0" style="281" hidden="1" customWidth="1"/>
    <col min="4391" max="4640" width="2.625" style="281"/>
    <col min="4641" max="4641" width="2.875" style="281" customWidth="1"/>
    <col min="4642" max="4642" width="2.375" style="281" bestFit="1" customWidth="1"/>
    <col min="4643" max="4644" width="2.625" style="281"/>
    <col min="4645" max="4646" width="0" style="281" hidden="1" customWidth="1"/>
    <col min="4647" max="4896" width="2.625" style="281"/>
    <col min="4897" max="4897" width="2.875" style="281" customWidth="1"/>
    <col min="4898" max="4898" width="2.375" style="281" bestFit="1" customWidth="1"/>
    <col min="4899" max="4900" width="2.625" style="281"/>
    <col min="4901" max="4902" width="0" style="281" hidden="1" customWidth="1"/>
    <col min="4903" max="5152" width="2.625" style="281"/>
    <col min="5153" max="5153" width="2.875" style="281" customWidth="1"/>
    <col min="5154" max="5154" width="2.375" style="281" bestFit="1" customWidth="1"/>
    <col min="5155" max="5156" width="2.625" style="281"/>
    <col min="5157" max="5158" width="0" style="281" hidden="1" customWidth="1"/>
    <col min="5159" max="5408" width="2.625" style="281"/>
    <col min="5409" max="5409" width="2.875" style="281" customWidth="1"/>
    <col min="5410" max="5410" width="2.375" style="281" bestFit="1" customWidth="1"/>
    <col min="5411" max="5412" width="2.625" style="281"/>
    <col min="5413" max="5414" width="0" style="281" hidden="1" customWidth="1"/>
    <col min="5415" max="5664" width="2.625" style="281"/>
    <col min="5665" max="5665" width="2.875" style="281" customWidth="1"/>
    <col min="5666" max="5666" width="2.375" style="281" bestFit="1" customWidth="1"/>
    <col min="5667" max="5668" width="2.625" style="281"/>
    <col min="5669" max="5670" width="0" style="281" hidden="1" customWidth="1"/>
    <col min="5671" max="5920" width="2.625" style="281"/>
    <col min="5921" max="5921" width="2.875" style="281" customWidth="1"/>
    <col min="5922" max="5922" width="2.375" style="281" bestFit="1" customWidth="1"/>
    <col min="5923" max="5924" width="2.625" style="281"/>
    <col min="5925" max="5926" width="0" style="281" hidden="1" customWidth="1"/>
    <col min="5927" max="6176" width="2.625" style="281"/>
    <col min="6177" max="6177" width="2.875" style="281" customWidth="1"/>
    <col min="6178" max="6178" width="2.375" style="281" bestFit="1" customWidth="1"/>
    <col min="6179" max="6180" width="2.625" style="281"/>
    <col min="6181" max="6182" width="0" style="281" hidden="1" customWidth="1"/>
    <col min="6183" max="6432" width="2.625" style="281"/>
    <col min="6433" max="6433" width="2.875" style="281" customWidth="1"/>
    <col min="6434" max="6434" width="2.375" style="281" bestFit="1" customWidth="1"/>
    <col min="6435" max="6436" width="2.625" style="281"/>
    <col min="6437" max="6438" width="0" style="281" hidden="1" customWidth="1"/>
    <col min="6439" max="6688" width="2.625" style="281"/>
    <col min="6689" max="6689" width="2.875" style="281" customWidth="1"/>
    <col min="6690" max="6690" width="2.375" style="281" bestFit="1" customWidth="1"/>
    <col min="6691" max="6692" width="2.625" style="281"/>
    <col min="6693" max="6694" width="0" style="281" hidden="1" customWidth="1"/>
    <col min="6695" max="6944" width="2.625" style="281"/>
    <col min="6945" max="6945" width="2.875" style="281" customWidth="1"/>
    <col min="6946" max="6946" width="2.375" style="281" bestFit="1" customWidth="1"/>
    <col min="6947" max="6948" width="2.625" style="281"/>
    <col min="6949" max="6950" width="0" style="281" hidden="1" customWidth="1"/>
    <col min="6951" max="7200" width="2.625" style="281"/>
    <col min="7201" max="7201" width="2.875" style="281" customWidth="1"/>
    <col min="7202" max="7202" width="2.375" style="281" bestFit="1" customWidth="1"/>
    <col min="7203" max="7204" width="2.625" style="281"/>
    <col min="7205" max="7206" width="0" style="281" hidden="1" customWidth="1"/>
    <col min="7207" max="7456" width="2.625" style="281"/>
    <col min="7457" max="7457" width="2.875" style="281" customWidth="1"/>
    <col min="7458" max="7458" width="2.375" style="281" bestFit="1" customWidth="1"/>
    <col min="7459" max="7460" width="2.625" style="281"/>
    <col min="7461" max="7462" width="0" style="281" hidden="1" customWidth="1"/>
    <col min="7463" max="7712" width="2.625" style="281"/>
    <col min="7713" max="7713" width="2.875" style="281" customWidth="1"/>
    <col min="7714" max="7714" width="2.375" style="281" bestFit="1" customWidth="1"/>
    <col min="7715" max="7716" width="2.625" style="281"/>
    <col min="7717" max="7718" width="0" style="281" hidden="1" customWidth="1"/>
    <col min="7719" max="7968" width="2.625" style="281"/>
    <col min="7969" max="7969" width="2.875" style="281" customWidth="1"/>
    <col min="7970" max="7970" width="2.375" style="281" bestFit="1" customWidth="1"/>
    <col min="7971" max="7972" width="2.625" style="281"/>
    <col min="7973" max="7974" width="0" style="281" hidden="1" customWidth="1"/>
    <col min="7975" max="8224" width="2.625" style="281"/>
    <col min="8225" max="8225" width="2.875" style="281" customWidth="1"/>
    <col min="8226" max="8226" width="2.375" style="281" bestFit="1" customWidth="1"/>
    <col min="8227" max="8228" width="2.625" style="281"/>
    <col min="8229" max="8230" width="0" style="281" hidden="1" customWidth="1"/>
    <col min="8231" max="8480" width="2.625" style="281"/>
    <col min="8481" max="8481" width="2.875" style="281" customWidth="1"/>
    <col min="8482" max="8482" width="2.375" style="281" bestFit="1" customWidth="1"/>
    <col min="8483" max="8484" width="2.625" style="281"/>
    <col min="8485" max="8486" width="0" style="281" hidden="1" customWidth="1"/>
    <col min="8487" max="8736" width="2.625" style="281"/>
    <col min="8737" max="8737" width="2.875" style="281" customWidth="1"/>
    <col min="8738" max="8738" width="2.375" style="281" bestFit="1" customWidth="1"/>
    <col min="8739" max="8740" width="2.625" style="281"/>
    <col min="8741" max="8742" width="0" style="281" hidden="1" customWidth="1"/>
    <col min="8743" max="8992" width="2.625" style="281"/>
    <col min="8993" max="8993" width="2.875" style="281" customWidth="1"/>
    <col min="8994" max="8994" width="2.375" style="281" bestFit="1" customWidth="1"/>
    <col min="8995" max="8996" width="2.625" style="281"/>
    <col min="8997" max="8998" width="0" style="281" hidden="1" customWidth="1"/>
    <col min="8999" max="9248" width="2.625" style="281"/>
    <col min="9249" max="9249" width="2.875" style="281" customWidth="1"/>
    <col min="9250" max="9250" width="2.375" style="281" bestFit="1" customWidth="1"/>
    <col min="9251" max="9252" width="2.625" style="281"/>
    <col min="9253" max="9254" width="0" style="281" hidden="1" customWidth="1"/>
    <col min="9255" max="9504" width="2.625" style="281"/>
    <col min="9505" max="9505" width="2.875" style="281" customWidth="1"/>
    <col min="9506" max="9506" width="2.375" style="281" bestFit="1" customWidth="1"/>
    <col min="9507" max="9508" width="2.625" style="281"/>
    <col min="9509" max="9510" width="0" style="281" hidden="1" customWidth="1"/>
    <col min="9511" max="9760" width="2.625" style="281"/>
    <col min="9761" max="9761" width="2.875" style="281" customWidth="1"/>
    <col min="9762" max="9762" width="2.375" style="281" bestFit="1" customWidth="1"/>
    <col min="9763" max="9764" width="2.625" style="281"/>
    <col min="9765" max="9766" width="0" style="281" hidden="1" customWidth="1"/>
    <col min="9767" max="10016" width="2.625" style="281"/>
    <col min="10017" max="10017" width="2.875" style="281" customWidth="1"/>
    <col min="10018" max="10018" width="2.375" style="281" bestFit="1" customWidth="1"/>
    <col min="10019" max="10020" width="2.625" style="281"/>
    <col min="10021" max="10022" width="0" style="281" hidden="1" customWidth="1"/>
    <col min="10023" max="10272" width="2.625" style="281"/>
    <col min="10273" max="10273" width="2.875" style="281" customWidth="1"/>
    <col min="10274" max="10274" width="2.375" style="281" bestFit="1" customWidth="1"/>
    <col min="10275" max="10276" width="2.625" style="281"/>
    <col min="10277" max="10278" width="0" style="281" hidden="1" customWidth="1"/>
    <col min="10279" max="10528" width="2.625" style="281"/>
    <col min="10529" max="10529" width="2.875" style="281" customWidth="1"/>
    <col min="10530" max="10530" width="2.375" style="281" bestFit="1" customWidth="1"/>
    <col min="10531" max="10532" width="2.625" style="281"/>
    <col min="10533" max="10534" width="0" style="281" hidden="1" customWidth="1"/>
    <col min="10535" max="10784" width="2.625" style="281"/>
    <col min="10785" max="10785" width="2.875" style="281" customWidth="1"/>
    <col min="10786" max="10786" width="2.375" style="281" bestFit="1" customWidth="1"/>
    <col min="10787" max="10788" width="2.625" style="281"/>
    <col min="10789" max="10790" width="0" style="281" hidden="1" customWidth="1"/>
    <col min="10791" max="11040" width="2.625" style="281"/>
    <col min="11041" max="11041" width="2.875" style="281" customWidth="1"/>
    <col min="11042" max="11042" width="2.375" style="281" bestFit="1" customWidth="1"/>
    <col min="11043" max="11044" width="2.625" style="281"/>
    <col min="11045" max="11046" width="0" style="281" hidden="1" customWidth="1"/>
    <col min="11047" max="11296" width="2.625" style="281"/>
    <col min="11297" max="11297" width="2.875" style="281" customWidth="1"/>
    <col min="11298" max="11298" width="2.375" style="281" bestFit="1" customWidth="1"/>
    <col min="11299" max="11300" width="2.625" style="281"/>
    <col min="11301" max="11302" width="0" style="281" hidden="1" customWidth="1"/>
    <col min="11303" max="11552" width="2.625" style="281"/>
    <col min="11553" max="11553" width="2.875" style="281" customWidth="1"/>
    <col min="11554" max="11554" width="2.375" style="281" bestFit="1" customWidth="1"/>
    <col min="11555" max="11556" width="2.625" style="281"/>
    <col min="11557" max="11558" width="0" style="281" hidden="1" customWidth="1"/>
    <col min="11559" max="11808" width="2.625" style="281"/>
    <col min="11809" max="11809" width="2.875" style="281" customWidth="1"/>
    <col min="11810" max="11810" width="2.375" style="281" bestFit="1" customWidth="1"/>
    <col min="11811" max="11812" width="2.625" style="281"/>
    <col min="11813" max="11814" width="0" style="281" hidden="1" customWidth="1"/>
    <col min="11815" max="12064" width="2.625" style="281"/>
    <col min="12065" max="12065" width="2.875" style="281" customWidth="1"/>
    <col min="12066" max="12066" width="2.375" style="281" bestFit="1" customWidth="1"/>
    <col min="12067" max="12068" width="2.625" style="281"/>
    <col min="12069" max="12070" width="0" style="281" hidden="1" customWidth="1"/>
    <col min="12071" max="12320" width="2.625" style="281"/>
    <col min="12321" max="12321" width="2.875" style="281" customWidth="1"/>
    <col min="12322" max="12322" width="2.375" style="281" bestFit="1" customWidth="1"/>
    <col min="12323" max="12324" width="2.625" style="281"/>
    <col min="12325" max="12326" width="0" style="281" hidden="1" customWidth="1"/>
    <col min="12327" max="12576" width="2.625" style="281"/>
    <col min="12577" max="12577" width="2.875" style="281" customWidth="1"/>
    <col min="12578" max="12578" width="2.375" style="281" bestFit="1" customWidth="1"/>
    <col min="12579" max="12580" width="2.625" style="281"/>
    <col min="12581" max="12582" width="0" style="281" hidden="1" customWidth="1"/>
    <col min="12583" max="12832" width="2.625" style="281"/>
    <col min="12833" max="12833" width="2.875" style="281" customWidth="1"/>
    <col min="12834" max="12834" width="2.375" style="281" bestFit="1" customWidth="1"/>
    <col min="12835" max="12836" width="2.625" style="281"/>
    <col min="12837" max="12838" width="0" style="281" hidden="1" customWidth="1"/>
    <col min="12839" max="13088" width="2.625" style="281"/>
    <col min="13089" max="13089" width="2.875" style="281" customWidth="1"/>
    <col min="13090" max="13090" width="2.375" style="281" bestFit="1" customWidth="1"/>
    <col min="13091" max="13092" width="2.625" style="281"/>
    <col min="13093" max="13094" width="0" style="281" hidden="1" customWidth="1"/>
    <col min="13095" max="13344" width="2.625" style="281"/>
    <col min="13345" max="13345" width="2.875" style="281" customWidth="1"/>
    <col min="13346" max="13346" width="2.375" style="281" bestFit="1" customWidth="1"/>
    <col min="13347" max="13348" width="2.625" style="281"/>
    <col min="13349" max="13350" width="0" style="281" hidden="1" customWidth="1"/>
    <col min="13351" max="13600" width="2.625" style="281"/>
    <col min="13601" max="13601" width="2.875" style="281" customWidth="1"/>
    <col min="13602" max="13602" width="2.375" style="281" bestFit="1" customWidth="1"/>
    <col min="13603" max="13604" width="2.625" style="281"/>
    <col min="13605" max="13606" width="0" style="281" hidden="1" customWidth="1"/>
    <col min="13607" max="13856" width="2.625" style="281"/>
    <col min="13857" max="13857" width="2.875" style="281" customWidth="1"/>
    <col min="13858" max="13858" width="2.375" style="281" bestFit="1" customWidth="1"/>
    <col min="13859" max="13860" width="2.625" style="281"/>
    <col min="13861" max="13862" width="0" style="281" hidden="1" customWidth="1"/>
    <col min="13863" max="14112" width="2.625" style="281"/>
    <col min="14113" max="14113" width="2.875" style="281" customWidth="1"/>
    <col min="14114" max="14114" width="2.375" style="281" bestFit="1" customWidth="1"/>
    <col min="14115" max="14116" width="2.625" style="281"/>
    <col min="14117" max="14118" width="0" style="281" hidden="1" customWidth="1"/>
    <col min="14119" max="14368" width="2.625" style="281"/>
    <col min="14369" max="14369" width="2.875" style="281" customWidth="1"/>
    <col min="14370" max="14370" width="2.375" style="281" bestFit="1" customWidth="1"/>
    <col min="14371" max="14372" width="2.625" style="281"/>
    <col min="14373" max="14374" width="0" style="281" hidden="1" customWidth="1"/>
    <col min="14375" max="14624" width="2.625" style="281"/>
    <col min="14625" max="14625" width="2.875" style="281" customWidth="1"/>
    <col min="14626" max="14626" width="2.375" style="281" bestFit="1" customWidth="1"/>
    <col min="14627" max="14628" width="2.625" style="281"/>
    <col min="14629" max="14630" width="0" style="281" hidden="1" customWidth="1"/>
    <col min="14631" max="14880" width="2.625" style="281"/>
    <col min="14881" max="14881" width="2.875" style="281" customWidth="1"/>
    <col min="14882" max="14882" width="2.375" style="281" bestFit="1" customWidth="1"/>
    <col min="14883" max="14884" width="2.625" style="281"/>
    <col min="14885" max="14886" width="0" style="281" hidden="1" customWidth="1"/>
    <col min="14887" max="15136" width="2.625" style="281"/>
    <col min="15137" max="15137" width="2.875" style="281" customWidth="1"/>
    <col min="15138" max="15138" width="2.375" style="281" bestFit="1" customWidth="1"/>
    <col min="15139" max="15140" width="2.625" style="281"/>
    <col min="15141" max="15142" width="0" style="281" hidden="1" customWidth="1"/>
    <col min="15143" max="15392" width="2.625" style="281"/>
    <col min="15393" max="15393" width="2.875" style="281" customWidth="1"/>
    <col min="15394" max="15394" width="2.375" style="281" bestFit="1" customWidth="1"/>
    <col min="15395" max="15396" width="2.625" style="281"/>
    <col min="15397" max="15398" width="0" style="281" hidden="1" customWidth="1"/>
    <col min="15399" max="15648" width="2.625" style="281"/>
    <col min="15649" max="15649" width="2.875" style="281" customWidth="1"/>
    <col min="15650" max="15650" width="2.375" style="281" bestFit="1" customWidth="1"/>
    <col min="15651" max="15652" width="2.625" style="281"/>
    <col min="15653" max="15654" width="0" style="281" hidden="1" customWidth="1"/>
    <col min="15655" max="15904" width="2.625" style="281"/>
    <col min="15905" max="15905" width="2.875" style="281" customWidth="1"/>
    <col min="15906" max="15906" width="2.375" style="281" bestFit="1" customWidth="1"/>
    <col min="15907" max="15908" width="2.625" style="281"/>
    <col min="15909" max="15910" width="0" style="281" hidden="1" customWidth="1"/>
    <col min="15911" max="16160" width="2.625" style="281"/>
    <col min="16161" max="16161" width="2.875" style="281" customWidth="1"/>
    <col min="16162" max="16162" width="2.375" style="281" bestFit="1" customWidth="1"/>
    <col min="16163" max="16164" width="2.625" style="281"/>
    <col min="16165" max="16166" width="0" style="281" hidden="1" customWidth="1"/>
    <col min="16167" max="16384" width="2.625" style="281"/>
  </cols>
  <sheetData>
    <row r="1" spans="1:49" ht="15" customHeight="1">
      <c r="A1" s="281" t="s">
        <v>398</v>
      </c>
    </row>
    <row r="2" spans="1:49" ht="15" customHeight="1">
      <c r="O2" s="1391" t="s">
        <v>539</v>
      </c>
      <c r="P2" s="1392"/>
      <c r="Q2" s="1392"/>
      <c r="R2" s="1392"/>
      <c r="S2" s="1392"/>
      <c r="T2" s="1392"/>
      <c r="U2" s="1392"/>
      <c r="V2" s="1392"/>
      <c r="W2" s="1392"/>
      <c r="X2" s="1392"/>
      <c r="Y2" s="1392"/>
      <c r="Z2" s="1392"/>
      <c r="AA2" s="1392"/>
      <c r="AB2" s="1392"/>
      <c r="AC2" s="1392"/>
      <c r="AD2" s="1392"/>
      <c r="AE2" s="1392"/>
      <c r="AF2" s="1392"/>
      <c r="AG2" s="1392"/>
      <c r="AH2" s="1393"/>
    </row>
    <row r="3" spans="1:49" ht="21">
      <c r="A3" s="1445" t="s">
        <v>434</v>
      </c>
      <c r="B3" s="1445"/>
      <c r="C3" s="1445"/>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J3" s="1382" t="s">
        <v>408</v>
      </c>
      <c r="AK3" s="1382"/>
      <c r="AL3" s="1382"/>
      <c r="AM3" s="1382"/>
      <c r="AN3" s="1382"/>
      <c r="AO3" s="1382"/>
      <c r="AP3" s="1382"/>
      <c r="AQ3" s="1382"/>
      <c r="AR3" s="1382"/>
      <c r="AS3" s="1382"/>
      <c r="AT3" s="294"/>
      <c r="AU3" s="294"/>
      <c r="AV3" s="294"/>
      <c r="AW3" s="294"/>
    </row>
    <row r="4" spans="1:49" ht="18" customHeight="1">
      <c r="A4" s="1435" t="s">
        <v>540</v>
      </c>
      <c r="B4" s="1436"/>
      <c r="C4" s="1436"/>
      <c r="D4" s="1436"/>
      <c r="E4" s="1436"/>
      <c r="F4" s="1436"/>
      <c r="G4" s="1436"/>
      <c r="H4" s="1436"/>
      <c r="I4" s="1436"/>
      <c r="J4" s="1437"/>
      <c r="K4" s="284"/>
      <c r="L4" s="285" t="s">
        <v>541</v>
      </c>
      <c r="M4" s="285"/>
      <c r="N4" s="285"/>
      <c r="O4" s="285"/>
      <c r="P4" s="285"/>
      <c r="Q4" s="285"/>
      <c r="R4" s="285"/>
      <c r="S4" s="285" t="s">
        <v>542</v>
      </c>
      <c r="T4" s="285"/>
      <c r="U4" s="285"/>
      <c r="V4" s="285"/>
      <c r="W4" s="285"/>
      <c r="X4" s="285"/>
      <c r="Y4" s="285"/>
      <c r="Z4" s="285"/>
      <c r="AA4" s="285"/>
      <c r="AB4" s="285"/>
      <c r="AC4" s="285"/>
      <c r="AD4" s="285"/>
      <c r="AE4" s="285"/>
      <c r="AF4" s="285"/>
      <c r="AG4" s="285"/>
      <c r="AH4" s="286"/>
    </row>
    <row r="5" spans="1:49" ht="18" customHeight="1">
      <c r="A5" s="1441"/>
      <c r="B5" s="1442"/>
      <c r="C5" s="1442"/>
      <c r="D5" s="1442"/>
      <c r="E5" s="1442"/>
      <c r="F5" s="1442"/>
      <c r="G5" s="1442"/>
      <c r="H5" s="1442"/>
      <c r="I5" s="1442"/>
      <c r="J5" s="1443"/>
      <c r="K5" s="290"/>
      <c r="L5" s="291" t="s">
        <v>543</v>
      </c>
      <c r="M5" s="291"/>
      <c r="N5" s="291"/>
      <c r="O5" s="291"/>
      <c r="P5" s="291"/>
      <c r="Q5" s="291"/>
      <c r="R5" s="291"/>
      <c r="S5" s="291"/>
      <c r="T5" s="291"/>
      <c r="U5" s="291"/>
      <c r="V5" s="291"/>
      <c r="W5" s="291"/>
      <c r="X5" s="291"/>
      <c r="Y5" s="291" t="s">
        <v>544</v>
      </c>
      <c r="Z5" s="291"/>
      <c r="AA5" s="291"/>
      <c r="AB5" s="291"/>
      <c r="AC5" s="291"/>
      <c r="AD5" s="291"/>
      <c r="AE5" s="302"/>
      <c r="AF5" s="302"/>
      <c r="AG5" s="302"/>
      <c r="AH5" s="292"/>
    </row>
    <row r="6" spans="1:49" ht="18" customHeight="1">
      <c r="A6" s="1435" t="s">
        <v>443</v>
      </c>
      <c r="B6" s="1436"/>
      <c r="C6" s="1436"/>
      <c r="D6" s="1437"/>
      <c r="E6" s="1404" t="s">
        <v>444</v>
      </c>
      <c r="F6" s="1405"/>
      <c r="G6" s="1405"/>
      <c r="H6" s="1405"/>
      <c r="I6" s="1405"/>
      <c r="J6" s="1406"/>
      <c r="K6" s="1404" t="s">
        <v>445</v>
      </c>
      <c r="L6" s="1405"/>
      <c r="M6" s="1405"/>
      <c r="N6" s="1392"/>
      <c r="O6" s="1392"/>
      <c r="P6" s="314" t="s">
        <v>446</v>
      </c>
      <c r="Q6" s="314"/>
      <c r="R6" s="314"/>
      <c r="S6" s="314"/>
      <c r="T6" s="1392"/>
      <c r="U6" s="1392"/>
      <c r="V6" s="314" t="s">
        <v>447</v>
      </c>
      <c r="W6" s="314"/>
      <c r="X6" s="314"/>
      <c r="Y6" s="314"/>
      <c r="Z6" s="314"/>
      <c r="AA6" s="314"/>
      <c r="AB6" s="314"/>
      <c r="AC6" s="314"/>
      <c r="AD6" s="314"/>
      <c r="AE6" s="314"/>
      <c r="AF6" s="314"/>
      <c r="AG6" s="314"/>
      <c r="AH6" s="315"/>
    </row>
    <row r="7" spans="1:49" ht="18" customHeight="1">
      <c r="A7" s="1438"/>
      <c r="B7" s="1439"/>
      <c r="C7" s="1439"/>
      <c r="D7" s="1440"/>
      <c r="E7" s="1409"/>
      <c r="F7" s="1410"/>
      <c r="G7" s="1410"/>
      <c r="H7" s="1410"/>
      <c r="I7" s="1410"/>
      <c r="J7" s="1411"/>
      <c r="K7" s="316" t="s">
        <v>448</v>
      </c>
      <c r="L7" s="317"/>
      <c r="M7" s="317"/>
      <c r="N7" s="317"/>
      <c r="O7" s="1374"/>
      <c r="P7" s="1374"/>
      <c r="Q7" s="1374"/>
      <c r="R7" s="1374"/>
      <c r="S7" s="1374"/>
      <c r="T7" s="1374"/>
      <c r="U7" s="1374"/>
      <c r="V7" s="1374"/>
      <c r="W7" s="1374"/>
      <c r="X7" s="1374"/>
      <c r="Y7" s="1374"/>
      <c r="Z7" s="1374"/>
      <c r="AA7" s="1374"/>
      <c r="AB7" s="1374"/>
      <c r="AC7" s="1374"/>
      <c r="AD7" s="1374"/>
      <c r="AE7" s="317" t="s">
        <v>449</v>
      </c>
      <c r="AF7" s="317"/>
      <c r="AG7" s="317"/>
      <c r="AH7" s="318"/>
    </row>
    <row r="8" spans="1:49" ht="18" customHeight="1">
      <c r="A8" s="1438"/>
      <c r="B8" s="1439"/>
      <c r="C8" s="1439"/>
      <c r="D8" s="1440"/>
      <c r="E8" s="1404" t="s">
        <v>450</v>
      </c>
      <c r="F8" s="1405"/>
      <c r="G8" s="1405"/>
      <c r="H8" s="1405"/>
      <c r="I8" s="1405"/>
      <c r="J8" s="1406"/>
      <c r="K8" s="284" t="s">
        <v>451</v>
      </c>
      <c r="L8" s="285"/>
      <c r="M8" s="285"/>
      <c r="N8" s="285"/>
      <c r="O8" s="285"/>
      <c r="P8" s="285"/>
      <c r="Q8" s="285"/>
      <c r="R8" s="285" t="s">
        <v>452</v>
      </c>
      <c r="S8" s="285"/>
      <c r="T8" s="285"/>
      <c r="U8" s="285"/>
      <c r="V8" s="285" t="s">
        <v>453</v>
      </c>
      <c r="W8" s="285"/>
      <c r="X8" s="285"/>
      <c r="Y8" s="285"/>
      <c r="Z8" s="285"/>
      <c r="AA8" s="285"/>
      <c r="AB8" s="285" t="s">
        <v>454</v>
      </c>
      <c r="AC8" s="285"/>
      <c r="AD8" s="285"/>
      <c r="AE8" s="285"/>
      <c r="AF8" s="285"/>
      <c r="AG8" s="285"/>
      <c r="AH8" s="286"/>
    </row>
    <row r="9" spans="1:49" ht="18" customHeight="1">
      <c r="A9" s="1438"/>
      <c r="B9" s="1439"/>
      <c r="C9" s="1439"/>
      <c r="D9" s="1440"/>
      <c r="E9" s="1407"/>
      <c r="F9" s="1362"/>
      <c r="G9" s="1362"/>
      <c r="H9" s="1362"/>
      <c r="I9" s="1362"/>
      <c r="J9" s="1408"/>
      <c r="K9" s="287"/>
      <c r="L9" s="257"/>
      <c r="M9" s="257"/>
      <c r="N9" s="257"/>
      <c r="O9" s="257"/>
      <c r="P9" s="257"/>
      <c r="Q9" s="257"/>
      <c r="R9" s="257" t="s">
        <v>455</v>
      </c>
      <c r="S9" s="257"/>
      <c r="T9" s="257"/>
      <c r="U9" s="1017" t="b">
        <v>0</v>
      </c>
      <c r="V9" s="257" t="s">
        <v>441</v>
      </c>
      <c r="W9" s="257"/>
      <c r="X9" s="257"/>
      <c r="Y9" s="1480"/>
      <c r="Z9" s="1480"/>
      <c r="AA9" s="1480"/>
      <c r="AB9" s="1480"/>
      <c r="AC9" s="1480"/>
      <c r="AD9" s="1480"/>
      <c r="AE9" s="1480"/>
      <c r="AF9" s="257" t="s">
        <v>442</v>
      </c>
      <c r="AG9" s="257"/>
      <c r="AH9" s="288"/>
    </row>
    <row r="10" spans="1:49" ht="18" customHeight="1">
      <c r="A10" s="1438"/>
      <c r="B10" s="1439"/>
      <c r="C10" s="1439"/>
      <c r="D10" s="1440"/>
      <c r="E10" s="1407"/>
      <c r="F10" s="1362"/>
      <c r="G10" s="1362"/>
      <c r="H10" s="1362"/>
      <c r="I10" s="1362"/>
      <c r="J10" s="1408"/>
      <c r="K10" s="287" t="s">
        <v>456</v>
      </c>
      <c r="L10" s="257"/>
      <c r="M10" s="257"/>
      <c r="N10" s="257"/>
      <c r="O10" s="257"/>
      <c r="P10" s="257"/>
      <c r="Q10" s="257"/>
      <c r="R10" s="257"/>
      <c r="S10" s="257"/>
      <c r="T10" s="257" t="s">
        <v>457</v>
      </c>
      <c r="U10" s="1479"/>
      <c r="V10" s="1479"/>
      <c r="W10" s="257" t="s">
        <v>458</v>
      </c>
      <c r="X10" s="257"/>
      <c r="Y10" s="257"/>
      <c r="Z10" s="257"/>
      <c r="AA10" s="257"/>
      <c r="AB10" s="257"/>
      <c r="AC10" s="257"/>
      <c r="AD10" s="257"/>
      <c r="AE10" s="257"/>
      <c r="AF10" s="257"/>
      <c r="AG10" s="257"/>
      <c r="AH10" s="288"/>
    </row>
    <row r="11" spans="1:49" ht="18" customHeight="1">
      <c r="A11" s="1441"/>
      <c r="B11" s="1442"/>
      <c r="C11" s="1442"/>
      <c r="D11" s="1443"/>
      <c r="E11" s="1409"/>
      <c r="F11" s="1410"/>
      <c r="G11" s="1410"/>
      <c r="H11" s="1410"/>
      <c r="I11" s="1410"/>
      <c r="J11" s="1411"/>
      <c r="K11" s="290" t="s">
        <v>448</v>
      </c>
      <c r="L11" s="291"/>
      <c r="M11" s="291"/>
      <c r="N11" s="291"/>
      <c r="O11" s="1464"/>
      <c r="P11" s="1464"/>
      <c r="Q11" s="1464"/>
      <c r="R11" s="1464"/>
      <c r="S11" s="1464"/>
      <c r="T11" s="1464"/>
      <c r="U11" s="1464"/>
      <c r="V11" s="1464"/>
      <c r="W11" s="1464"/>
      <c r="X11" s="1464"/>
      <c r="Y11" s="1464"/>
      <c r="Z11" s="1464"/>
      <c r="AA11" s="1464"/>
      <c r="AB11" s="1464"/>
      <c r="AC11" s="1464"/>
      <c r="AD11" s="1464"/>
      <c r="AE11" s="291" t="s">
        <v>449</v>
      </c>
      <c r="AF11" s="291"/>
      <c r="AG11" s="291"/>
      <c r="AH11" s="292"/>
    </row>
    <row r="12" spans="1:49" ht="20.25" customHeight="1">
      <c r="A12" s="1435" t="s">
        <v>459</v>
      </c>
      <c r="B12" s="1436"/>
      <c r="C12" s="1436"/>
      <c r="D12" s="1437"/>
      <c r="E12" s="1391"/>
      <c r="F12" s="1392"/>
      <c r="G12" s="1392"/>
      <c r="H12" s="1392"/>
      <c r="I12" s="1392"/>
      <c r="J12" s="1393"/>
      <c r="K12" s="1391" t="s">
        <v>460</v>
      </c>
      <c r="L12" s="1392"/>
      <c r="M12" s="1392"/>
      <c r="N12" s="1392"/>
      <c r="O12" s="1392"/>
      <c r="P12" s="1392"/>
      <c r="Q12" s="1392"/>
      <c r="R12" s="1392"/>
      <c r="S12" s="1392"/>
      <c r="T12" s="1392"/>
      <c r="U12" s="1392"/>
      <c r="V12" s="1393"/>
      <c r="W12" s="1387" t="s">
        <v>461</v>
      </c>
      <c r="X12" s="1376"/>
      <c r="Y12" s="1376"/>
      <c r="Z12" s="1376"/>
      <c r="AA12" s="1376"/>
      <c r="AB12" s="1376"/>
      <c r="AC12" s="1376"/>
      <c r="AD12" s="1376"/>
      <c r="AE12" s="1376"/>
      <c r="AF12" s="1376"/>
      <c r="AG12" s="1376"/>
      <c r="AH12" s="1388"/>
    </row>
    <row r="13" spans="1:49" ht="18" customHeight="1">
      <c r="A13" s="1438"/>
      <c r="B13" s="1439"/>
      <c r="C13" s="1439"/>
      <c r="D13" s="1440"/>
      <c r="E13" s="1404" t="s">
        <v>462</v>
      </c>
      <c r="F13" s="1405"/>
      <c r="G13" s="1405"/>
      <c r="H13" s="1405"/>
      <c r="I13" s="1405"/>
      <c r="J13" s="1406"/>
      <c r="K13" s="313" t="s">
        <v>462</v>
      </c>
      <c r="L13" s="314"/>
      <c r="M13" s="314"/>
      <c r="N13" s="314"/>
      <c r="O13" s="314"/>
      <c r="P13" s="314" t="s">
        <v>463</v>
      </c>
      <c r="Q13" s="314"/>
      <c r="R13" s="314"/>
      <c r="S13" s="314"/>
      <c r="T13" s="314" t="s">
        <v>464</v>
      </c>
      <c r="U13" s="314"/>
      <c r="V13" s="315"/>
      <c r="W13" s="1416"/>
      <c r="X13" s="1389"/>
      <c r="Y13" s="1389"/>
      <c r="Z13" s="1389"/>
      <c r="AA13" s="1389"/>
      <c r="AB13" s="1389"/>
      <c r="AC13" s="1389"/>
      <c r="AD13" s="1389"/>
      <c r="AE13" s="1389"/>
      <c r="AF13" s="1389"/>
      <c r="AG13" s="1389"/>
      <c r="AH13" s="1390"/>
    </row>
    <row r="14" spans="1:49" ht="18" customHeight="1">
      <c r="A14" s="1438"/>
      <c r="B14" s="1439"/>
      <c r="C14" s="1439"/>
      <c r="D14" s="1440"/>
      <c r="E14" s="1407"/>
      <c r="F14" s="1362"/>
      <c r="G14" s="1362"/>
      <c r="H14" s="1362"/>
      <c r="I14" s="1362"/>
      <c r="J14" s="1408"/>
      <c r="K14" s="319" t="s">
        <v>441</v>
      </c>
      <c r="N14" s="1364"/>
      <c r="O14" s="1364"/>
      <c r="P14" s="1364"/>
      <c r="Q14" s="1364"/>
      <c r="R14" s="1364"/>
      <c r="S14" s="1364"/>
      <c r="T14" s="1364"/>
      <c r="U14" s="1364"/>
      <c r="V14" s="320" t="s">
        <v>442</v>
      </c>
      <c r="W14" s="1417"/>
      <c r="X14" s="1373"/>
      <c r="Y14" s="1373"/>
      <c r="Z14" s="1373"/>
      <c r="AA14" s="1373"/>
      <c r="AB14" s="1373"/>
      <c r="AC14" s="1373"/>
      <c r="AD14" s="1373"/>
      <c r="AE14" s="1373"/>
      <c r="AF14" s="1373"/>
      <c r="AG14" s="1373"/>
      <c r="AH14" s="1418"/>
    </row>
    <row r="15" spans="1:49" ht="18" customHeight="1">
      <c r="A15" s="1438"/>
      <c r="B15" s="1439"/>
      <c r="C15" s="1439"/>
      <c r="D15" s="1440"/>
      <c r="E15" s="1409"/>
      <c r="F15" s="1410"/>
      <c r="G15" s="1410"/>
      <c r="H15" s="1410"/>
      <c r="I15" s="1410"/>
      <c r="J15" s="1411"/>
      <c r="K15" s="1385"/>
      <c r="L15" s="1374"/>
      <c r="M15" s="1374"/>
      <c r="N15" s="1374"/>
      <c r="O15" s="1374"/>
      <c r="P15" s="1374"/>
      <c r="Q15" s="1374"/>
      <c r="R15" s="1374"/>
      <c r="S15" s="1374"/>
      <c r="T15" s="1374"/>
      <c r="U15" s="1374"/>
      <c r="V15" s="1386"/>
      <c r="W15" s="1419"/>
      <c r="X15" s="1375"/>
      <c r="Y15" s="1375"/>
      <c r="Z15" s="1375"/>
      <c r="AA15" s="1375"/>
      <c r="AB15" s="1375"/>
      <c r="AC15" s="1375"/>
      <c r="AD15" s="1375"/>
      <c r="AE15" s="1375"/>
      <c r="AF15" s="1375"/>
      <c r="AG15" s="1375"/>
      <c r="AH15" s="1420"/>
    </row>
    <row r="16" spans="1:49" ht="18" customHeight="1">
      <c r="A16" s="1438"/>
      <c r="B16" s="1439"/>
      <c r="C16" s="1439"/>
      <c r="D16" s="1440"/>
      <c r="E16" s="1404" t="s">
        <v>465</v>
      </c>
      <c r="F16" s="1405"/>
      <c r="G16" s="1405"/>
      <c r="H16" s="1405"/>
      <c r="I16" s="1405"/>
      <c r="J16" s="1406"/>
      <c r="K16" s="284" t="s">
        <v>466</v>
      </c>
      <c r="L16" s="285"/>
      <c r="M16" s="285"/>
      <c r="N16" s="337" t="b">
        <v>0</v>
      </c>
      <c r="O16" s="285" t="s">
        <v>467</v>
      </c>
      <c r="P16" s="1478"/>
      <c r="Q16" s="1478"/>
      <c r="R16" s="1478"/>
      <c r="S16" s="1478"/>
      <c r="T16" s="1478"/>
      <c r="U16" s="285"/>
      <c r="V16" s="285" t="s">
        <v>468</v>
      </c>
      <c r="W16" s="1432"/>
      <c r="X16" s="1383"/>
      <c r="Y16" s="1383"/>
      <c r="Z16" s="1383"/>
      <c r="AA16" s="1383"/>
      <c r="AB16" s="1383"/>
      <c r="AC16" s="1383"/>
      <c r="AD16" s="1383"/>
      <c r="AE16" s="1383"/>
      <c r="AF16" s="1383"/>
      <c r="AG16" s="1383"/>
      <c r="AH16" s="1384"/>
    </row>
    <row r="17" spans="1:38" ht="18" customHeight="1">
      <c r="A17" s="1438"/>
      <c r="B17" s="1439"/>
      <c r="C17" s="1439"/>
      <c r="D17" s="1440"/>
      <c r="E17" s="1407"/>
      <c r="F17" s="1362"/>
      <c r="G17" s="1362"/>
      <c r="H17" s="1362"/>
      <c r="I17" s="1362"/>
      <c r="J17" s="1408"/>
      <c r="K17" s="287" t="s">
        <v>469</v>
      </c>
      <c r="L17" s="257"/>
      <c r="M17" s="257"/>
      <c r="N17" s="257"/>
      <c r="O17" s="257"/>
      <c r="P17" s="257"/>
      <c r="Q17" s="257"/>
      <c r="R17" s="1479"/>
      <c r="S17" s="1479"/>
      <c r="T17" s="257" t="s">
        <v>458</v>
      </c>
      <c r="U17" s="257"/>
      <c r="V17" s="257"/>
      <c r="W17" s="1417"/>
      <c r="X17" s="1373"/>
      <c r="Y17" s="1373"/>
      <c r="Z17" s="1373"/>
      <c r="AA17" s="1373"/>
      <c r="AB17" s="1373"/>
      <c r="AC17" s="1373"/>
      <c r="AD17" s="1373"/>
      <c r="AE17" s="1373"/>
      <c r="AF17" s="1373"/>
      <c r="AG17" s="1373"/>
      <c r="AH17" s="1418"/>
    </row>
    <row r="18" spans="1:38" ht="18" customHeight="1">
      <c r="A18" s="1438"/>
      <c r="B18" s="1439"/>
      <c r="C18" s="1439"/>
      <c r="D18" s="1440"/>
      <c r="E18" s="1407"/>
      <c r="F18" s="1362"/>
      <c r="G18" s="1362"/>
      <c r="H18" s="1362"/>
      <c r="I18" s="1362"/>
      <c r="J18" s="1408"/>
      <c r="K18" s="287" t="s">
        <v>470</v>
      </c>
      <c r="L18" s="257"/>
      <c r="M18" s="257"/>
      <c r="N18" s="257"/>
      <c r="O18" s="257"/>
      <c r="P18" s="257" t="s">
        <v>467</v>
      </c>
      <c r="Q18" s="257"/>
      <c r="R18" s="257"/>
      <c r="S18" s="257"/>
      <c r="T18" s="257" t="s">
        <v>468</v>
      </c>
      <c r="U18" s="257"/>
      <c r="V18" s="257"/>
      <c r="W18" s="1417"/>
      <c r="X18" s="1373"/>
      <c r="Y18" s="1373"/>
      <c r="Z18" s="1373"/>
      <c r="AA18" s="1373"/>
      <c r="AB18" s="1373"/>
      <c r="AC18" s="1373"/>
      <c r="AD18" s="1373"/>
      <c r="AE18" s="1373"/>
      <c r="AF18" s="1373"/>
      <c r="AG18" s="1373"/>
      <c r="AH18" s="1418"/>
    </row>
    <row r="19" spans="1:38" ht="18" customHeight="1">
      <c r="A19" s="1438"/>
      <c r="B19" s="1439"/>
      <c r="C19" s="1439"/>
      <c r="D19" s="1440"/>
      <c r="E19" s="1409"/>
      <c r="F19" s="1410"/>
      <c r="G19" s="1410"/>
      <c r="H19" s="1410"/>
      <c r="I19" s="1410"/>
      <c r="J19" s="1411"/>
      <c r="K19" s="290" t="s">
        <v>441</v>
      </c>
      <c r="L19" s="291"/>
      <c r="M19" s="291"/>
      <c r="N19" s="1464"/>
      <c r="O19" s="1464"/>
      <c r="P19" s="1464"/>
      <c r="Q19" s="1464"/>
      <c r="R19" s="1464"/>
      <c r="S19" s="1464"/>
      <c r="T19" s="1464"/>
      <c r="U19" s="1464"/>
      <c r="V19" s="291" t="s">
        <v>442</v>
      </c>
      <c r="W19" s="1419"/>
      <c r="X19" s="1375"/>
      <c r="Y19" s="1375"/>
      <c r="Z19" s="1375"/>
      <c r="AA19" s="1375"/>
      <c r="AB19" s="1375"/>
      <c r="AC19" s="1375"/>
      <c r="AD19" s="1375"/>
      <c r="AE19" s="1375"/>
      <c r="AF19" s="1375"/>
      <c r="AG19" s="1375"/>
      <c r="AH19" s="1420"/>
    </row>
    <row r="20" spans="1:38" ht="18" customHeight="1">
      <c r="A20" s="1438"/>
      <c r="B20" s="1439"/>
      <c r="C20" s="1439"/>
      <c r="D20" s="1440"/>
      <c r="E20" s="1468" t="s">
        <v>545</v>
      </c>
      <c r="F20" s="1469"/>
      <c r="G20" s="1469"/>
      <c r="H20" s="1469"/>
      <c r="I20" s="1469"/>
      <c r="J20" s="1470"/>
      <c r="K20" s="284"/>
      <c r="L20" s="337" t="b">
        <v>0</v>
      </c>
      <c r="M20" s="285" t="s">
        <v>467</v>
      </c>
      <c r="N20" s="285"/>
      <c r="O20" s="285"/>
      <c r="P20" s="285"/>
      <c r="Q20" s="285"/>
      <c r="R20" s="285"/>
      <c r="S20" s="285"/>
      <c r="T20" s="285"/>
      <c r="U20" s="285"/>
      <c r="V20" s="286"/>
      <c r="W20" s="1416"/>
      <c r="X20" s="1389"/>
      <c r="Y20" s="1389"/>
      <c r="Z20" s="1389"/>
      <c r="AA20" s="1389"/>
      <c r="AB20" s="1389"/>
      <c r="AC20" s="1389"/>
      <c r="AD20" s="1389"/>
      <c r="AE20" s="1389"/>
      <c r="AF20" s="1389"/>
      <c r="AG20" s="1389"/>
      <c r="AH20" s="1390"/>
    </row>
    <row r="21" spans="1:38" ht="18" customHeight="1">
      <c r="A21" s="1438"/>
      <c r="B21" s="1439"/>
      <c r="C21" s="1439"/>
      <c r="D21" s="1440"/>
      <c r="E21" s="1471"/>
      <c r="F21" s="1472"/>
      <c r="G21" s="1472"/>
      <c r="H21" s="1472"/>
      <c r="I21" s="1472"/>
      <c r="J21" s="1473"/>
      <c r="K21" s="287"/>
      <c r="L21" s="257" t="s">
        <v>472</v>
      </c>
      <c r="M21" s="1477"/>
      <c r="N21" s="1477"/>
      <c r="O21" s="1477"/>
      <c r="P21" s="1477"/>
      <c r="Q21" s="1477"/>
      <c r="R21" s="1477"/>
      <c r="S21" s="1477"/>
      <c r="T21" s="1477"/>
      <c r="U21" s="1477"/>
      <c r="V21" s="288" t="s">
        <v>442</v>
      </c>
      <c r="W21" s="1417"/>
      <c r="X21" s="1373"/>
      <c r="Y21" s="1373"/>
      <c r="Z21" s="1373"/>
      <c r="AA21" s="1373"/>
      <c r="AB21" s="1373"/>
      <c r="AC21" s="1373"/>
      <c r="AD21" s="1373"/>
      <c r="AE21" s="1373"/>
      <c r="AF21" s="1373"/>
      <c r="AG21" s="1373"/>
      <c r="AH21" s="1418"/>
    </row>
    <row r="22" spans="1:38" ht="18" customHeight="1">
      <c r="A22" s="1438"/>
      <c r="B22" s="1439"/>
      <c r="C22" s="1439"/>
      <c r="D22" s="1440"/>
      <c r="E22" s="1474"/>
      <c r="F22" s="1475"/>
      <c r="G22" s="1475"/>
      <c r="H22" s="1475"/>
      <c r="I22" s="1475"/>
      <c r="J22" s="1476"/>
      <c r="K22" s="290"/>
      <c r="L22" s="291"/>
      <c r="M22" s="291" t="s">
        <v>468</v>
      </c>
      <c r="N22" s="291"/>
      <c r="O22" s="291"/>
      <c r="P22" s="291"/>
      <c r="Q22" s="291"/>
      <c r="R22" s="291"/>
      <c r="S22" s="291"/>
      <c r="T22" s="291"/>
      <c r="U22" s="291"/>
      <c r="V22" s="292"/>
      <c r="W22" s="1419"/>
      <c r="X22" s="1375"/>
      <c r="Y22" s="1375"/>
      <c r="Z22" s="1375"/>
      <c r="AA22" s="1375"/>
      <c r="AB22" s="1375"/>
      <c r="AC22" s="1375"/>
      <c r="AD22" s="1375"/>
      <c r="AE22" s="1375"/>
      <c r="AF22" s="1375"/>
      <c r="AG22" s="1375"/>
      <c r="AH22" s="1420"/>
    </row>
    <row r="23" spans="1:38" ht="18" customHeight="1">
      <c r="A23" s="1438"/>
      <c r="B23" s="1439"/>
      <c r="C23" s="1439"/>
      <c r="D23" s="1440"/>
      <c r="E23" s="1404" t="s">
        <v>15</v>
      </c>
      <c r="F23" s="1405"/>
      <c r="G23" s="1405"/>
      <c r="H23" s="1405"/>
      <c r="I23" s="1405"/>
      <c r="J23" s="1406"/>
      <c r="K23" s="1416"/>
      <c r="L23" s="1389"/>
      <c r="M23" s="1389"/>
      <c r="N23" s="1389"/>
      <c r="O23" s="1389"/>
      <c r="P23" s="1389"/>
      <c r="Q23" s="1389"/>
      <c r="R23" s="1389"/>
      <c r="S23" s="1389"/>
      <c r="T23" s="1389"/>
      <c r="U23" s="1389"/>
      <c r="V23" s="1390"/>
      <c r="W23" s="1417"/>
      <c r="X23" s="1373"/>
      <c r="Y23" s="1373"/>
      <c r="Z23" s="1373"/>
      <c r="AA23" s="1373"/>
      <c r="AB23" s="1373"/>
      <c r="AC23" s="1373"/>
      <c r="AD23" s="1373"/>
      <c r="AE23" s="1373"/>
      <c r="AF23" s="1373"/>
      <c r="AG23" s="1373"/>
      <c r="AH23" s="1418"/>
    </row>
    <row r="24" spans="1:38" ht="18" customHeight="1">
      <c r="A24" s="1441"/>
      <c r="B24" s="1442"/>
      <c r="C24" s="1442"/>
      <c r="D24" s="1443"/>
      <c r="E24" s="1409"/>
      <c r="F24" s="1410"/>
      <c r="G24" s="1410"/>
      <c r="H24" s="1410"/>
      <c r="I24" s="1410"/>
      <c r="J24" s="1411"/>
      <c r="K24" s="1419"/>
      <c r="L24" s="1375"/>
      <c r="M24" s="1375"/>
      <c r="N24" s="1375"/>
      <c r="O24" s="1375"/>
      <c r="P24" s="1375"/>
      <c r="Q24" s="1375"/>
      <c r="R24" s="1375"/>
      <c r="S24" s="1375"/>
      <c r="T24" s="1375"/>
      <c r="U24" s="1375"/>
      <c r="V24" s="1420"/>
      <c r="W24" s="1419"/>
      <c r="X24" s="1375"/>
      <c r="Y24" s="1375"/>
      <c r="Z24" s="1375"/>
      <c r="AA24" s="1375"/>
      <c r="AB24" s="1375"/>
      <c r="AC24" s="1375"/>
      <c r="AD24" s="1375"/>
      <c r="AE24" s="1375"/>
      <c r="AF24" s="1375"/>
      <c r="AG24" s="1375"/>
      <c r="AH24" s="1420"/>
    </row>
    <row r="25" spans="1:38" ht="21" customHeight="1">
      <c r="A25" s="1429" t="s">
        <v>546</v>
      </c>
      <c r="B25" s="1391" t="s">
        <v>475</v>
      </c>
      <c r="C25" s="1392"/>
      <c r="D25" s="1392"/>
      <c r="E25" s="1392"/>
      <c r="F25" s="1392"/>
      <c r="G25" s="1392"/>
      <c r="H25" s="1392"/>
      <c r="I25" s="1392"/>
      <c r="J25" s="1392"/>
      <c r="K25" s="1393"/>
      <c r="L25" s="1391" t="s">
        <v>476</v>
      </c>
      <c r="M25" s="1392"/>
      <c r="N25" s="1392"/>
      <c r="O25" s="1392"/>
      <c r="P25" s="1392"/>
      <c r="Q25" s="1392"/>
      <c r="R25" s="1392"/>
      <c r="S25" s="1392"/>
      <c r="T25" s="1392"/>
      <c r="U25" s="1392"/>
      <c r="V25" s="1392"/>
      <c r="W25" s="1392"/>
      <c r="X25" s="1405"/>
      <c r="Y25" s="1405"/>
      <c r="Z25" s="1405"/>
      <c r="AA25" s="1405"/>
      <c r="AB25" s="1405"/>
      <c r="AC25" s="1405"/>
      <c r="AD25" s="1405"/>
      <c r="AE25" s="1405"/>
      <c r="AF25" s="1405"/>
      <c r="AG25" s="1405"/>
      <c r="AH25" s="1405"/>
    </row>
    <row r="26" spans="1:38" ht="25.5" customHeight="1">
      <c r="A26" s="1430"/>
      <c r="B26" s="1432" t="s">
        <v>547</v>
      </c>
      <c r="C26" s="1383"/>
      <c r="D26" s="1383"/>
      <c r="E26" s="1383"/>
      <c r="F26" s="1383"/>
      <c r="G26" s="1383"/>
      <c r="H26" s="1383"/>
      <c r="I26" s="1383"/>
      <c r="J26" s="1383"/>
      <c r="K26" s="1384"/>
      <c r="L26" s="313" t="s">
        <v>548</v>
      </c>
      <c r="M26" s="314"/>
      <c r="N26" s="314"/>
      <c r="O26" s="314"/>
      <c r="P26" s="314"/>
      <c r="Q26" s="314"/>
      <c r="R26" s="314"/>
      <c r="S26" s="314"/>
      <c r="T26" s="314"/>
      <c r="U26" s="314"/>
      <c r="V26" s="314"/>
      <c r="W26" s="285"/>
      <c r="X26" s="285" t="s">
        <v>467</v>
      </c>
      <c r="Y26" s="285"/>
      <c r="Z26" s="285"/>
      <c r="AA26" s="285"/>
      <c r="AB26" s="285" t="s">
        <v>468</v>
      </c>
      <c r="AC26" s="285"/>
      <c r="AD26" s="285"/>
      <c r="AE26" s="285"/>
      <c r="AF26" s="285"/>
      <c r="AG26" s="285"/>
      <c r="AH26" s="286"/>
      <c r="AK26" s="322"/>
      <c r="AL26" s="322"/>
    </row>
    <row r="27" spans="1:38" ht="25.5" customHeight="1">
      <c r="A27" s="1430"/>
      <c r="B27" s="1432" t="s">
        <v>549</v>
      </c>
      <c r="C27" s="1383"/>
      <c r="D27" s="1383"/>
      <c r="E27" s="1383"/>
      <c r="F27" s="1383"/>
      <c r="G27" s="1383"/>
      <c r="H27" s="1383"/>
      <c r="I27" s="1383"/>
      <c r="J27" s="1383"/>
      <c r="K27" s="1384"/>
      <c r="L27" s="313" t="s">
        <v>550</v>
      </c>
      <c r="M27" s="314"/>
      <c r="N27" s="314"/>
      <c r="O27" s="314"/>
      <c r="P27" s="314"/>
      <c r="Q27" s="314"/>
      <c r="R27" s="314"/>
      <c r="S27" s="314"/>
      <c r="T27" s="314"/>
      <c r="U27" s="314"/>
      <c r="V27" s="314"/>
      <c r="W27" s="285"/>
      <c r="X27" s="285" t="s">
        <v>467</v>
      </c>
      <c r="Y27" s="285"/>
      <c r="Z27" s="285"/>
      <c r="AA27" s="285"/>
      <c r="AB27" s="285" t="s">
        <v>468</v>
      </c>
      <c r="AC27" s="285"/>
      <c r="AD27" s="285"/>
      <c r="AE27" s="285"/>
      <c r="AF27" s="285"/>
      <c r="AG27" s="285"/>
      <c r="AH27" s="286"/>
      <c r="AK27" s="322"/>
      <c r="AL27" s="322"/>
    </row>
    <row r="28" spans="1:38" ht="25.5" customHeight="1">
      <c r="A28" s="1430"/>
      <c r="B28" s="1432" t="s">
        <v>551</v>
      </c>
      <c r="C28" s="1383"/>
      <c r="D28" s="1383"/>
      <c r="E28" s="1383"/>
      <c r="F28" s="1383"/>
      <c r="G28" s="1383"/>
      <c r="H28" s="1383"/>
      <c r="I28" s="1383"/>
      <c r="J28" s="1383"/>
      <c r="K28" s="1384"/>
      <c r="L28" s="313" t="s">
        <v>552</v>
      </c>
      <c r="M28" s="314"/>
      <c r="N28" s="314"/>
      <c r="O28" s="314"/>
      <c r="P28" s="314"/>
      <c r="Q28" s="314"/>
      <c r="R28" s="314"/>
      <c r="S28" s="314"/>
      <c r="T28" s="314"/>
      <c r="U28" s="314"/>
      <c r="V28" s="314"/>
      <c r="W28" s="285"/>
      <c r="X28" s="285" t="s">
        <v>467</v>
      </c>
      <c r="Y28" s="285"/>
      <c r="Z28" s="285"/>
      <c r="AA28" s="285"/>
      <c r="AB28" s="285" t="s">
        <v>468</v>
      </c>
      <c r="AC28" s="285"/>
      <c r="AD28" s="285"/>
      <c r="AE28" s="285"/>
      <c r="AF28" s="285"/>
      <c r="AG28" s="285"/>
      <c r="AH28" s="286"/>
      <c r="AK28" s="322"/>
      <c r="AL28" s="322"/>
    </row>
    <row r="29" spans="1:38" ht="25.5" customHeight="1">
      <c r="A29" s="1430"/>
      <c r="B29" s="1432" t="s">
        <v>553</v>
      </c>
      <c r="C29" s="1383"/>
      <c r="D29" s="1383"/>
      <c r="E29" s="1383"/>
      <c r="F29" s="1383"/>
      <c r="G29" s="1383"/>
      <c r="H29" s="1383"/>
      <c r="I29" s="1383"/>
      <c r="J29" s="1383"/>
      <c r="K29" s="1384"/>
      <c r="L29" s="325" t="s">
        <v>554</v>
      </c>
      <c r="M29" s="326"/>
      <c r="N29" s="326"/>
      <c r="O29" s="326"/>
      <c r="P29" s="326"/>
      <c r="Q29" s="326"/>
      <c r="R29" s="326"/>
      <c r="S29" s="326"/>
      <c r="T29" s="326"/>
      <c r="U29" s="326"/>
      <c r="V29" s="326"/>
      <c r="W29" s="338"/>
      <c r="X29" s="338" t="s">
        <v>467</v>
      </c>
      <c r="Y29" s="338"/>
      <c r="Z29" s="338"/>
      <c r="AA29" s="338"/>
      <c r="AB29" s="338" t="s">
        <v>468</v>
      </c>
      <c r="AC29" s="338"/>
      <c r="AD29" s="338"/>
      <c r="AE29" s="338"/>
      <c r="AF29" s="338"/>
      <c r="AG29" s="338"/>
      <c r="AH29" s="339"/>
      <c r="AK29" s="322"/>
      <c r="AL29" s="322"/>
    </row>
    <row r="30" spans="1:38" ht="25.5" customHeight="1">
      <c r="A30" s="1430"/>
      <c r="B30" s="1466" t="s">
        <v>555</v>
      </c>
      <c r="C30" s="1377"/>
      <c r="D30" s="1377"/>
      <c r="E30" s="1377"/>
      <c r="F30" s="1377"/>
      <c r="G30" s="1377"/>
      <c r="H30" s="1377"/>
      <c r="I30" s="1377"/>
      <c r="J30" s="1377"/>
      <c r="K30" s="1467"/>
      <c r="L30" s="313" t="s">
        <v>556</v>
      </c>
      <c r="M30" s="314"/>
      <c r="N30" s="314"/>
      <c r="O30" s="314"/>
      <c r="P30" s="314"/>
      <c r="Q30" s="314"/>
      <c r="R30" s="314"/>
      <c r="S30" s="314"/>
      <c r="T30" s="314"/>
      <c r="U30" s="314"/>
      <c r="V30" s="314"/>
      <c r="W30" s="291"/>
      <c r="X30" s="291" t="s">
        <v>467</v>
      </c>
      <c r="Y30" s="291"/>
      <c r="Z30" s="291"/>
      <c r="AA30" s="291"/>
      <c r="AB30" s="291" t="s">
        <v>468</v>
      </c>
      <c r="AC30" s="291"/>
      <c r="AD30" s="285"/>
      <c r="AE30" s="285"/>
      <c r="AF30" s="285"/>
      <c r="AG30" s="285"/>
      <c r="AH30" s="286"/>
      <c r="AK30" s="322"/>
      <c r="AL30" s="322"/>
    </row>
    <row r="31" spans="1:38" ht="15" customHeight="1">
      <c r="A31" s="1430"/>
      <c r="B31" s="1432" t="s">
        <v>557</v>
      </c>
      <c r="C31" s="1383"/>
      <c r="D31" s="1383"/>
      <c r="E31" s="1383"/>
      <c r="F31" s="1383"/>
      <c r="G31" s="1383"/>
      <c r="H31" s="1383"/>
      <c r="I31" s="1383"/>
      <c r="J31" s="1383"/>
      <c r="K31" s="1384"/>
      <c r="L31" s="1432" t="s">
        <v>558</v>
      </c>
      <c r="M31" s="1383"/>
      <c r="N31" s="1383"/>
      <c r="O31" s="1383"/>
      <c r="P31" s="1383"/>
      <c r="Q31" s="1383"/>
      <c r="R31" s="1383"/>
      <c r="S31" s="1383"/>
      <c r="T31" s="1383"/>
      <c r="U31" s="1383"/>
      <c r="V31" s="314"/>
      <c r="W31" s="285"/>
      <c r="X31" s="1463" t="s">
        <v>467</v>
      </c>
      <c r="Y31" s="285"/>
      <c r="Z31" s="285"/>
      <c r="AA31" s="285"/>
      <c r="AB31" s="1463" t="s">
        <v>468</v>
      </c>
      <c r="AC31" s="1463"/>
      <c r="AD31" s="285"/>
      <c r="AE31" s="285"/>
      <c r="AF31" s="285"/>
      <c r="AG31" s="285"/>
      <c r="AH31" s="286"/>
      <c r="AK31" s="1465" t="b">
        <v>0</v>
      </c>
      <c r="AL31" s="1465"/>
    </row>
    <row r="32" spans="1:38" ht="15" customHeight="1">
      <c r="A32" s="1431"/>
      <c r="B32" s="316" t="s">
        <v>491</v>
      </c>
      <c r="C32" s="1375"/>
      <c r="D32" s="1375"/>
      <c r="E32" s="1375"/>
      <c r="F32" s="1375"/>
      <c r="G32" s="1375"/>
      <c r="H32" s="1375"/>
      <c r="I32" s="1375"/>
      <c r="J32" s="1375"/>
      <c r="K32" s="318" t="s">
        <v>442</v>
      </c>
      <c r="L32" s="1385"/>
      <c r="M32" s="1374"/>
      <c r="N32" s="1374"/>
      <c r="O32" s="1374"/>
      <c r="P32" s="1374"/>
      <c r="Q32" s="1374"/>
      <c r="R32" s="1374"/>
      <c r="S32" s="1374"/>
      <c r="T32" s="1374"/>
      <c r="U32" s="1374"/>
      <c r="V32" s="317"/>
      <c r="W32" s="291"/>
      <c r="X32" s="1464"/>
      <c r="Y32" s="291"/>
      <c r="Z32" s="291"/>
      <c r="AA32" s="291"/>
      <c r="AB32" s="1464"/>
      <c r="AC32" s="1464"/>
      <c r="AD32" s="291"/>
      <c r="AE32" s="291"/>
      <c r="AF32" s="291"/>
      <c r="AG32" s="291"/>
      <c r="AH32" s="292"/>
      <c r="AK32" s="1465"/>
      <c r="AL32" s="1465"/>
    </row>
    <row r="33" spans="1:34" ht="18.75" customHeight="1">
      <c r="A33" s="1396" t="s">
        <v>502</v>
      </c>
      <c r="B33" s="1398" t="s">
        <v>559</v>
      </c>
      <c r="C33" s="1398"/>
      <c r="D33" s="1398"/>
      <c r="E33" s="1398"/>
      <c r="F33" s="1398"/>
      <c r="G33" s="1398"/>
      <c r="H33" s="1398"/>
      <c r="I33" s="1398"/>
      <c r="J33" s="1398"/>
      <c r="K33" s="1399"/>
      <c r="L33" s="1391" t="s">
        <v>504</v>
      </c>
      <c r="M33" s="1392"/>
      <c r="N33" s="1392"/>
      <c r="O33" s="1392"/>
      <c r="P33" s="1392"/>
      <c r="Q33" s="1392"/>
      <c r="R33" s="1392"/>
      <c r="S33" s="1392"/>
      <c r="T33" s="1392"/>
      <c r="U33" s="1393"/>
      <c r="V33" s="1391" t="s">
        <v>505</v>
      </c>
      <c r="W33" s="1392"/>
      <c r="X33" s="1392"/>
      <c r="Y33" s="1393"/>
      <c r="Z33" s="1387" t="s">
        <v>506</v>
      </c>
      <c r="AA33" s="1376"/>
      <c r="AB33" s="1376"/>
      <c r="AC33" s="1376"/>
      <c r="AD33" s="1376"/>
      <c r="AE33" s="1376"/>
      <c r="AF33" s="1376"/>
      <c r="AG33" s="1376"/>
      <c r="AH33" s="1388"/>
    </row>
    <row r="34" spans="1:34" ht="18.75" customHeight="1">
      <c r="A34" s="1397"/>
      <c r="B34" s="1400"/>
      <c r="C34" s="1400"/>
      <c r="D34" s="1400"/>
      <c r="E34" s="1400"/>
      <c r="F34" s="1400"/>
      <c r="G34" s="1400"/>
      <c r="H34" s="1400"/>
      <c r="I34" s="1400"/>
      <c r="J34" s="1400"/>
      <c r="K34" s="1401"/>
      <c r="L34" s="1021" t="b">
        <v>0</v>
      </c>
      <c r="M34" s="285" t="s">
        <v>507</v>
      </c>
      <c r="N34" s="285"/>
      <c r="O34" s="285"/>
      <c r="P34" s="285"/>
      <c r="Q34" s="285"/>
      <c r="R34" s="285"/>
      <c r="S34" s="285"/>
      <c r="T34" s="285"/>
      <c r="U34" s="286"/>
      <c r="V34" s="1412"/>
      <c r="W34" s="1413"/>
      <c r="X34" s="1413"/>
      <c r="Y34" s="1406" t="s">
        <v>508</v>
      </c>
      <c r="Z34" s="313"/>
      <c r="AA34" s="314" t="s">
        <v>509</v>
      </c>
      <c r="AB34" s="314"/>
      <c r="AC34" s="314" t="s">
        <v>510</v>
      </c>
      <c r="AD34" s="314"/>
      <c r="AE34" s="314" t="s">
        <v>511</v>
      </c>
      <c r="AF34" s="314"/>
      <c r="AG34" s="314" t="s">
        <v>512</v>
      </c>
      <c r="AH34" s="315"/>
    </row>
    <row r="35" spans="1:34" ht="18.75" customHeight="1">
      <c r="A35" s="1397"/>
      <c r="B35" s="1400"/>
      <c r="C35" s="1400"/>
      <c r="D35" s="1400"/>
      <c r="E35" s="1400"/>
      <c r="F35" s="1400"/>
      <c r="G35" s="1400"/>
      <c r="H35" s="1400"/>
      <c r="I35" s="1400"/>
      <c r="J35" s="1400"/>
      <c r="K35" s="1401"/>
      <c r="L35" s="1016"/>
      <c r="M35" s="291"/>
      <c r="N35" s="291"/>
      <c r="O35" s="291"/>
      <c r="P35" s="291"/>
      <c r="Q35" s="291"/>
      <c r="R35" s="291"/>
      <c r="S35" s="291"/>
      <c r="T35" s="291"/>
      <c r="U35" s="292"/>
      <c r="V35" s="1414"/>
      <c r="W35" s="1415"/>
      <c r="X35" s="1415"/>
      <c r="Y35" s="1411"/>
      <c r="Z35" s="316"/>
      <c r="AA35" s="317" t="s">
        <v>513</v>
      </c>
      <c r="AB35" s="317"/>
      <c r="AC35" s="317" t="s">
        <v>560</v>
      </c>
      <c r="AD35" s="317"/>
      <c r="AE35" s="317"/>
      <c r="AF35" s="317"/>
      <c r="AG35" s="317"/>
      <c r="AH35" s="318"/>
    </row>
    <row r="36" spans="1:34" ht="18.75" customHeight="1">
      <c r="A36" s="1397"/>
      <c r="B36" s="1400"/>
      <c r="C36" s="1400"/>
      <c r="D36" s="1400"/>
      <c r="E36" s="1400"/>
      <c r="F36" s="1400"/>
      <c r="G36" s="1400"/>
      <c r="H36" s="1400"/>
      <c r="I36" s="1400"/>
      <c r="J36" s="1400"/>
      <c r="K36" s="1401"/>
      <c r="L36" s="1022" t="b">
        <v>0</v>
      </c>
      <c r="M36" s="1461" t="s">
        <v>514</v>
      </c>
      <c r="N36" s="1461"/>
      <c r="O36" s="1461"/>
      <c r="P36" s="1461"/>
      <c r="Q36" s="1461"/>
      <c r="R36" s="1461"/>
      <c r="S36" s="1461"/>
      <c r="T36" s="1461"/>
      <c r="U36" s="1462"/>
      <c r="V36" s="1412"/>
      <c r="W36" s="1413"/>
      <c r="X36" s="1413"/>
      <c r="Y36" s="1406" t="s">
        <v>508</v>
      </c>
      <c r="Z36" s="313"/>
      <c r="AA36" s="314" t="s">
        <v>509</v>
      </c>
      <c r="AB36" s="314"/>
      <c r="AC36" s="314" t="s">
        <v>510</v>
      </c>
      <c r="AD36" s="314"/>
      <c r="AE36" s="314" t="s">
        <v>511</v>
      </c>
      <c r="AF36" s="314"/>
      <c r="AG36" s="314" t="s">
        <v>512</v>
      </c>
      <c r="AH36" s="315"/>
    </row>
    <row r="37" spans="1:34" ht="18.75" customHeight="1">
      <c r="A37" s="1397"/>
      <c r="B37" s="1400"/>
      <c r="C37" s="1400"/>
      <c r="D37" s="1400"/>
      <c r="E37" s="1400"/>
      <c r="F37" s="1400"/>
      <c r="G37" s="1400"/>
      <c r="H37" s="1400"/>
      <c r="I37" s="1400"/>
      <c r="J37" s="1400"/>
      <c r="K37" s="1401"/>
      <c r="L37" s="1023"/>
      <c r="M37" s="291"/>
      <c r="N37" s="291"/>
      <c r="O37" s="291"/>
      <c r="P37" s="291"/>
      <c r="Q37" s="291"/>
      <c r="R37" s="291"/>
      <c r="S37" s="291"/>
      <c r="T37" s="291"/>
      <c r="U37" s="292"/>
      <c r="V37" s="1414"/>
      <c r="W37" s="1415"/>
      <c r="X37" s="1415"/>
      <c r="Y37" s="1411"/>
      <c r="Z37" s="316"/>
      <c r="AA37" s="317" t="s">
        <v>513</v>
      </c>
      <c r="AB37" s="317"/>
      <c r="AC37" s="317" t="s">
        <v>560</v>
      </c>
      <c r="AD37" s="317"/>
      <c r="AE37" s="317"/>
      <c r="AF37" s="317"/>
      <c r="AG37" s="317"/>
      <c r="AH37" s="318"/>
    </row>
    <row r="38" spans="1:34" ht="18.75" customHeight="1">
      <c r="A38" s="1397"/>
      <c r="B38" s="1400"/>
      <c r="C38" s="1400"/>
      <c r="D38" s="1400"/>
      <c r="E38" s="1400"/>
      <c r="F38" s="1400"/>
      <c r="G38" s="1400"/>
      <c r="H38" s="1400"/>
      <c r="I38" s="1400"/>
      <c r="J38" s="1400"/>
      <c r="K38" s="1401"/>
      <c r="L38" s="1022" t="b">
        <v>0</v>
      </c>
      <c r="M38" s="285" t="s">
        <v>515</v>
      </c>
      <c r="N38" s="285"/>
      <c r="O38" s="285"/>
      <c r="P38" s="285"/>
      <c r="Q38" s="285"/>
      <c r="R38" s="285"/>
      <c r="S38" s="285"/>
      <c r="T38" s="285"/>
      <c r="U38" s="286"/>
      <c r="V38" s="1412"/>
      <c r="W38" s="1413"/>
      <c r="X38" s="1413"/>
      <c r="Y38" s="1406" t="s">
        <v>508</v>
      </c>
      <c r="Z38" s="313"/>
      <c r="AA38" s="314" t="s">
        <v>509</v>
      </c>
      <c r="AB38" s="314"/>
      <c r="AC38" s="314" t="s">
        <v>510</v>
      </c>
      <c r="AD38" s="314"/>
      <c r="AE38" s="314" t="s">
        <v>511</v>
      </c>
      <c r="AF38" s="314"/>
      <c r="AG38" s="314" t="s">
        <v>512</v>
      </c>
      <c r="AH38" s="315"/>
    </row>
    <row r="39" spans="1:34" ht="18.75" customHeight="1">
      <c r="A39" s="1397"/>
      <c r="B39" s="1402"/>
      <c r="C39" s="1402"/>
      <c r="D39" s="1402"/>
      <c r="E39" s="1402"/>
      <c r="F39" s="1402"/>
      <c r="G39" s="1402"/>
      <c r="H39" s="1402"/>
      <c r="I39" s="1402"/>
      <c r="J39" s="1402"/>
      <c r="K39" s="1403"/>
      <c r="L39" s="290"/>
      <c r="M39" s="291"/>
      <c r="N39" s="291"/>
      <c r="O39" s="291"/>
      <c r="P39" s="291"/>
      <c r="Q39" s="291"/>
      <c r="R39" s="291"/>
      <c r="S39" s="291"/>
      <c r="T39" s="291"/>
      <c r="U39" s="292"/>
      <c r="V39" s="1414"/>
      <c r="W39" s="1415"/>
      <c r="X39" s="1415"/>
      <c r="Y39" s="1411"/>
      <c r="Z39" s="316"/>
      <c r="AA39" s="317" t="s">
        <v>513</v>
      </c>
      <c r="AB39" s="317"/>
      <c r="AC39" s="317" t="s">
        <v>560</v>
      </c>
      <c r="AD39" s="317"/>
      <c r="AE39" s="317"/>
      <c r="AF39" s="317"/>
      <c r="AG39" s="317"/>
      <c r="AH39" s="318"/>
    </row>
    <row r="40" spans="1:34" ht="18.75" customHeight="1">
      <c r="A40" s="1397"/>
      <c r="B40" s="1394" t="s">
        <v>561</v>
      </c>
      <c r="C40" s="1378"/>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E40" s="1378"/>
      <c r="AF40" s="1378"/>
      <c r="AG40" s="1378"/>
      <c r="AH40" s="1395"/>
    </row>
    <row r="41" spans="1:34" ht="18.75" customHeight="1">
      <c r="A41" s="313" t="s">
        <v>517</v>
      </c>
      <c r="B41" s="314"/>
      <c r="C41" s="1383"/>
      <c r="D41" s="1383"/>
      <c r="E41" s="1383"/>
      <c r="F41" s="1383"/>
      <c r="G41" s="1383"/>
      <c r="H41" s="1383"/>
      <c r="I41" s="1383"/>
      <c r="J41" s="1383"/>
      <c r="K41" s="1383"/>
      <c r="L41" s="1383"/>
      <c r="M41" s="1383"/>
      <c r="N41" s="1383"/>
      <c r="O41" s="1383"/>
      <c r="P41" s="1383"/>
      <c r="Q41" s="1383"/>
      <c r="R41" s="1383"/>
      <c r="S41" s="1383"/>
      <c r="T41" s="1383"/>
      <c r="U41" s="1383"/>
      <c r="V41" s="1383"/>
      <c r="W41" s="1383"/>
      <c r="X41" s="1383"/>
      <c r="Y41" s="1383"/>
      <c r="Z41" s="1383"/>
      <c r="AA41" s="1383"/>
      <c r="AB41" s="1383"/>
      <c r="AC41" s="1383"/>
      <c r="AD41" s="1383"/>
      <c r="AE41" s="1383"/>
      <c r="AF41" s="1383"/>
      <c r="AG41" s="1383"/>
      <c r="AH41" s="1384"/>
    </row>
    <row r="42" spans="1:34" ht="18.75" customHeight="1">
      <c r="A42" s="1385"/>
      <c r="B42" s="1374"/>
      <c r="C42" s="1374"/>
      <c r="D42" s="1374"/>
      <c r="E42" s="1374"/>
      <c r="F42" s="1374"/>
      <c r="G42" s="1374"/>
      <c r="H42" s="1374"/>
      <c r="I42" s="1374"/>
      <c r="J42" s="1374"/>
      <c r="K42" s="1374"/>
      <c r="L42" s="1374"/>
      <c r="M42" s="1374"/>
      <c r="N42" s="1374"/>
      <c r="O42" s="1374"/>
      <c r="P42" s="1374"/>
      <c r="Q42" s="1374"/>
      <c r="R42" s="1374"/>
      <c r="S42" s="1374"/>
      <c r="T42" s="1374"/>
      <c r="U42" s="1374"/>
      <c r="V42" s="1374"/>
      <c r="W42" s="1374"/>
      <c r="X42" s="1374"/>
      <c r="Y42" s="1374"/>
      <c r="Z42" s="1374"/>
      <c r="AA42" s="1374"/>
      <c r="AB42" s="1374"/>
      <c r="AC42" s="1374"/>
      <c r="AD42" s="1374"/>
      <c r="AE42" s="1374"/>
      <c r="AF42" s="1374"/>
      <c r="AG42" s="1374"/>
      <c r="AH42" s="1386"/>
    </row>
  </sheetData>
  <mergeCells count="74">
    <mergeCell ref="O2:AH2"/>
    <mergeCell ref="A3:AH3"/>
    <mergeCell ref="A4:J5"/>
    <mergeCell ref="A6:D11"/>
    <mergeCell ref="E6:J7"/>
    <mergeCell ref="K6:M6"/>
    <mergeCell ref="N6:O6"/>
    <mergeCell ref="T6:U6"/>
    <mergeCell ref="O7:AD7"/>
    <mergeCell ref="E8:J11"/>
    <mergeCell ref="Y9:AE9"/>
    <mergeCell ref="U10:V10"/>
    <mergeCell ref="O11:AD11"/>
    <mergeCell ref="A12:D24"/>
    <mergeCell ref="E12:J12"/>
    <mergeCell ref="K12:V12"/>
    <mergeCell ref="W12:AH12"/>
    <mergeCell ref="E13:J15"/>
    <mergeCell ref="W13:AH13"/>
    <mergeCell ref="N14:U14"/>
    <mergeCell ref="W14:AH14"/>
    <mergeCell ref="K15:V15"/>
    <mergeCell ref="W15:AH15"/>
    <mergeCell ref="E16:J19"/>
    <mergeCell ref="P16:T16"/>
    <mergeCell ref="W16:AH16"/>
    <mergeCell ref="R17:S17"/>
    <mergeCell ref="W17:AH17"/>
    <mergeCell ref="W18:AH18"/>
    <mergeCell ref="N19:U19"/>
    <mergeCell ref="W19:AH19"/>
    <mergeCell ref="E20:J22"/>
    <mergeCell ref="W20:AH20"/>
    <mergeCell ref="M21:U21"/>
    <mergeCell ref="W21:AH21"/>
    <mergeCell ref="W22:AH22"/>
    <mergeCell ref="K23:V23"/>
    <mergeCell ref="W23:AH23"/>
    <mergeCell ref="K24:V24"/>
    <mergeCell ref="W24:AH24"/>
    <mergeCell ref="A25:A32"/>
    <mergeCell ref="B25:K25"/>
    <mergeCell ref="L25:W25"/>
    <mergeCell ref="X25:AH25"/>
    <mergeCell ref="B26:K26"/>
    <mergeCell ref="L31:U32"/>
    <mergeCell ref="C32:J32"/>
    <mergeCell ref="B27:K27"/>
    <mergeCell ref="B28:K28"/>
    <mergeCell ref="B29:K29"/>
    <mergeCell ref="B30:K30"/>
    <mergeCell ref="B31:K31"/>
    <mergeCell ref="B40:AH40"/>
    <mergeCell ref="C41:AH41"/>
    <mergeCell ref="A42:AH42"/>
    <mergeCell ref="AJ3:AS3"/>
    <mergeCell ref="A33:A40"/>
    <mergeCell ref="B33:K39"/>
    <mergeCell ref="L33:U33"/>
    <mergeCell ref="V33:Y33"/>
    <mergeCell ref="Z33:AH33"/>
    <mergeCell ref="M36:U36"/>
    <mergeCell ref="X31:X32"/>
    <mergeCell ref="AB31:AB32"/>
    <mergeCell ref="AC31:AC32"/>
    <mergeCell ref="AK31:AK32"/>
    <mergeCell ref="AL31:AL32"/>
    <mergeCell ref="E23:J24"/>
    <mergeCell ref="V34:X35"/>
    <mergeCell ref="Y34:Y35"/>
    <mergeCell ref="V36:X37"/>
    <mergeCell ref="Y36:Y37"/>
    <mergeCell ref="V38:X39"/>
    <mergeCell ref="Y38:Y39"/>
  </mergeCells>
  <phoneticPr fontId="9"/>
  <conditionalFormatting sqref="M21:U21">
    <cfRule type="notContainsBlanks" priority="11" stopIfTrue="1">
      <formula>LEN(TRIM(M21))&gt;0</formula>
    </cfRule>
    <cfRule type="expression" dxfId="2117" priority="12">
      <formula>$L$20=TRUE</formula>
    </cfRule>
  </conditionalFormatting>
  <conditionalFormatting sqref="P16:S16">
    <cfRule type="notContainsBlanks" priority="13" stopIfTrue="1">
      <formula>LEN(TRIM(P16))&gt;0</formula>
    </cfRule>
    <cfRule type="expression" dxfId="2116" priority="14">
      <formula>$N$16=TRUE</formula>
    </cfRule>
  </conditionalFormatting>
  <conditionalFormatting sqref="Y9:AE9">
    <cfRule type="cellIs" dxfId="2115" priority="9" operator="notEqual">
      <formula>""</formula>
    </cfRule>
    <cfRule type="expression" dxfId="2114" priority="10">
      <formula>U9=TRUE</formula>
    </cfRule>
  </conditionalFormatting>
  <conditionalFormatting sqref="V34:X35">
    <cfRule type="cellIs" dxfId="2113" priority="7" operator="notEqual">
      <formula>""</formula>
    </cfRule>
    <cfRule type="expression" dxfId="2112" priority="8">
      <formula>L34=TRUE</formula>
    </cfRule>
  </conditionalFormatting>
  <conditionalFormatting sqref="V36:X37">
    <cfRule type="cellIs" dxfId="2111" priority="5" operator="notEqual">
      <formula>""</formula>
    </cfRule>
    <cfRule type="expression" dxfId="2110" priority="6">
      <formula>L36=TRUE</formula>
    </cfRule>
  </conditionalFormatting>
  <conditionalFormatting sqref="V38:X39">
    <cfRule type="cellIs" dxfId="2109" priority="3" operator="notEqual">
      <formula>""</formula>
    </cfRule>
    <cfRule type="expression" dxfId="2108" priority="4">
      <formula>L38=TRUE</formula>
    </cfRule>
  </conditionalFormatting>
  <conditionalFormatting sqref="C32:J32">
    <cfRule type="cellIs" dxfId="2107" priority="1" operator="notEqual">
      <formula>""</formula>
    </cfRule>
    <cfRule type="expression" dxfId="2106" priority="2">
      <formula>$AK$31=TRUE</formula>
    </cfRule>
  </conditionalFormatting>
  <dataValidations count="1">
    <dataValidation imeMode="off" allowBlank="1" showInputMessage="1" showErrorMessage="1" sqref="WCD983046:WCE983046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WLZ983046:WMA98304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R17:S17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U10:V10 JN17:JO17 TJ17:TK17 ADF17:ADG17 ANB17:ANC17 AWX17:AWY17 BGT17:BGU17 BQP17:BQQ17 CAL17:CAM17 CKH17:CKI17 CUD17:CUE17 DDZ17:DEA17 DNV17:DNW17 DXR17:DXS17 EHN17:EHO17 ERJ17:ERK17 FBF17:FBG17 FLB17:FLC17 FUX17:FUY17 GET17:GEU17 GOP17:GOQ17 GYL17:GYM17 HIH17:HII17 HSD17:HSE17 IBZ17:ICA17 ILV17:ILW17 IVR17:IVS17 JFN17:JFO17 JPJ17:JPK17 JZF17:JZG17 KJB17:KJC17 KSX17:KSY17 LCT17:LCU17 LMP17:LMQ17 LWL17:LWM17 MGH17:MGI17 MQD17:MQE17 MZZ17:NAA17 NJV17:NJW17 NTR17:NTS17 ODN17:ODO17 ONJ17:ONK17 OXF17:OXG17 PHB17:PHC17 PQX17:PQY17 QAT17:QAU17 QKP17:QKQ17 QUL17:QUM17 REH17:REI17 ROD17:ROE17 RXZ17:RYA17 SHV17:SHW17 SRR17:SRS17 TBN17:TBO17 TLJ17:TLK17 TVF17:TVG17 UFB17:UFC17 UOX17:UOY17 UYT17:UYU17 VIP17:VIQ17 VSL17:VSM17 WCH17:WCI17 WMD17:WME17 WVZ17:WWA17 R65553:S65553 JN65553:JO65553 TJ65553:TK65553 ADF65553:ADG65553 ANB65553:ANC65553 AWX65553:AWY65553 BGT65553:BGU65553 BQP65553:BQQ65553 CAL65553:CAM65553 CKH65553:CKI65553 CUD65553:CUE65553 DDZ65553:DEA65553 DNV65553:DNW65553 DXR65553:DXS65553 EHN65553:EHO65553 ERJ65553:ERK65553 FBF65553:FBG65553 FLB65553:FLC65553 FUX65553:FUY65553 GET65553:GEU65553 GOP65553:GOQ65553 GYL65553:GYM65553 HIH65553:HII65553 HSD65553:HSE65553 IBZ65553:ICA65553 ILV65553:ILW65553 IVR65553:IVS65553 JFN65553:JFO65553 JPJ65553:JPK65553 JZF65553:JZG65553 KJB65553:KJC65553 KSX65553:KSY65553 LCT65553:LCU65553 LMP65553:LMQ65553 LWL65553:LWM65553 MGH65553:MGI65553 MQD65553:MQE65553 MZZ65553:NAA65553 NJV65553:NJW65553 NTR65553:NTS65553 ODN65553:ODO65553 ONJ65553:ONK65553 OXF65553:OXG65553 PHB65553:PHC65553 PQX65553:PQY65553 QAT65553:QAU65553 QKP65553:QKQ65553 QUL65553:QUM65553 REH65553:REI65553 ROD65553:ROE65553 RXZ65553:RYA65553 SHV65553:SHW65553 SRR65553:SRS65553 TBN65553:TBO65553 TLJ65553:TLK65553 TVF65553:TVG65553 UFB65553:UFC65553 UOX65553:UOY65553 UYT65553:UYU65553 VIP65553:VIQ65553 VSL65553:VSM65553 WCH65553:WCI65553 WMD65553:WME65553 WVZ65553:WWA65553 R131089:S131089 JN131089:JO131089 TJ131089:TK131089 ADF131089:ADG131089 ANB131089:ANC131089 AWX131089:AWY131089 BGT131089:BGU131089 BQP131089:BQQ131089 CAL131089:CAM131089 CKH131089:CKI131089 CUD131089:CUE131089 DDZ131089:DEA131089 DNV131089:DNW131089 DXR131089:DXS131089 EHN131089:EHO131089 ERJ131089:ERK131089 FBF131089:FBG131089 FLB131089:FLC131089 FUX131089:FUY131089 GET131089:GEU131089 GOP131089:GOQ131089 GYL131089:GYM131089 HIH131089:HII131089 HSD131089:HSE131089 IBZ131089:ICA131089 ILV131089:ILW131089 IVR131089:IVS131089 JFN131089:JFO131089 JPJ131089:JPK131089 JZF131089:JZG131089 KJB131089:KJC131089 KSX131089:KSY131089 LCT131089:LCU131089 LMP131089:LMQ131089 LWL131089:LWM131089 MGH131089:MGI131089 MQD131089:MQE131089 MZZ131089:NAA131089 NJV131089:NJW131089 NTR131089:NTS131089 ODN131089:ODO131089 ONJ131089:ONK131089 OXF131089:OXG131089 PHB131089:PHC131089 PQX131089:PQY131089 QAT131089:QAU131089 QKP131089:QKQ131089 QUL131089:QUM131089 REH131089:REI131089 ROD131089:ROE131089 RXZ131089:RYA131089 SHV131089:SHW131089 SRR131089:SRS131089 TBN131089:TBO131089 TLJ131089:TLK131089 TVF131089:TVG131089 UFB131089:UFC131089 UOX131089:UOY131089 UYT131089:UYU131089 VIP131089:VIQ131089 VSL131089:VSM131089 WCH131089:WCI131089 WMD131089:WME131089 WVZ131089:WWA131089 R196625:S196625 JN196625:JO196625 TJ196625:TK196625 ADF196625:ADG196625 ANB196625:ANC196625 AWX196625:AWY196625 BGT196625:BGU196625 BQP196625:BQQ196625 CAL196625:CAM196625 CKH196625:CKI196625 CUD196625:CUE196625 DDZ196625:DEA196625 DNV196625:DNW196625 DXR196625:DXS196625 EHN196625:EHO196625 ERJ196625:ERK196625 FBF196625:FBG196625 FLB196625:FLC196625 FUX196625:FUY196625 GET196625:GEU196625 GOP196625:GOQ196625 GYL196625:GYM196625 HIH196625:HII196625 HSD196625:HSE196625 IBZ196625:ICA196625 ILV196625:ILW196625 IVR196625:IVS196625 JFN196625:JFO196625 JPJ196625:JPK196625 JZF196625:JZG196625 KJB196625:KJC196625 KSX196625:KSY196625 LCT196625:LCU196625 LMP196625:LMQ196625 LWL196625:LWM196625 MGH196625:MGI196625 MQD196625:MQE196625 MZZ196625:NAA196625 NJV196625:NJW196625 NTR196625:NTS196625 ODN196625:ODO196625 ONJ196625:ONK196625 OXF196625:OXG196625 PHB196625:PHC196625 PQX196625:PQY196625 QAT196625:QAU196625 QKP196625:QKQ196625 QUL196625:QUM196625 REH196625:REI196625 ROD196625:ROE196625 RXZ196625:RYA196625 SHV196625:SHW196625 SRR196625:SRS196625 TBN196625:TBO196625 TLJ196625:TLK196625 TVF196625:TVG196625 UFB196625:UFC196625 UOX196625:UOY196625 UYT196625:UYU196625 VIP196625:VIQ196625 VSL196625:VSM196625 WCH196625:WCI196625 WMD196625:WME196625 WVZ196625:WWA196625 R262161:S262161 JN262161:JO262161 TJ262161:TK262161 ADF262161:ADG262161 ANB262161:ANC262161 AWX262161:AWY262161 BGT262161:BGU262161 BQP262161:BQQ262161 CAL262161:CAM262161 CKH262161:CKI262161 CUD262161:CUE262161 DDZ262161:DEA262161 DNV262161:DNW262161 DXR262161:DXS262161 EHN262161:EHO262161 ERJ262161:ERK262161 FBF262161:FBG262161 FLB262161:FLC262161 FUX262161:FUY262161 GET262161:GEU262161 GOP262161:GOQ262161 GYL262161:GYM262161 HIH262161:HII262161 HSD262161:HSE262161 IBZ262161:ICA262161 ILV262161:ILW262161 IVR262161:IVS262161 JFN262161:JFO262161 JPJ262161:JPK262161 JZF262161:JZG262161 KJB262161:KJC262161 KSX262161:KSY262161 LCT262161:LCU262161 LMP262161:LMQ262161 LWL262161:LWM262161 MGH262161:MGI262161 MQD262161:MQE262161 MZZ262161:NAA262161 NJV262161:NJW262161 NTR262161:NTS262161 ODN262161:ODO262161 ONJ262161:ONK262161 OXF262161:OXG262161 PHB262161:PHC262161 PQX262161:PQY262161 QAT262161:QAU262161 QKP262161:QKQ262161 QUL262161:QUM262161 REH262161:REI262161 ROD262161:ROE262161 RXZ262161:RYA262161 SHV262161:SHW262161 SRR262161:SRS262161 TBN262161:TBO262161 TLJ262161:TLK262161 TVF262161:TVG262161 UFB262161:UFC262161 UOX262161:UOY262161 UYT262161:UYU262161 VIP262161:VIQ262161 VSL262161:VSM262161 WCH262161:WCI262161 WMD262161:WME262161 WVZ262161:WWA262161 R327697:S327697 JN327697:JO327697 TJ327697:TK327697 ADF327697:ADG327697 ANB327697:ANC327697 AWX327697:AWY327697 BGT327697:BGU327697 BQP327697:BQQ327697 CAL327697:CAM327697 CKH327697:CKI327697 CUD327697:CUE327697 DDZ327697:DEA327697 DNV327697:DNW327697 DXR327697:DXS327697 EHN327697:EHO327697 ERJ327697:ERK327697 FBF327697:FBG327697 FLB327697:FLC327697 FUX327697:FUY327697 GET327697:GEU327697 GOP327697:GOQ327697 GYL327697:GYM327697 HIH327697:HII327697 HSD327697:HSE327697 IBZ327697:ICA327697 ILV327697:ILW327697 IVR327697:IVS327697 JFN327697:JFO327697 JPJ327697:JPK327697 JZF327697:JZG327697 KJB327697:KJC327697 KSX327697:KSY327697 LCT327697:LCU327697 LMP327697:LMQ327697 LWL327697:LWM327697 MGH327697:MGI327697 MQD327697:MQE327697 MZZ327697:NAA327697 NJV327697:NJW327697 NTR327697:NTS327697 ODN327697:ODO327697 ONJ327697:ONK327697 OXF327697:OXG327697 PHB327697:PHC327697 PQX327697:PQY327697 QAT327697:QAU327697 QKP327697:QKQ327697 QUL327697:QUM327697 REH327697:REI327697 ROD327697:ROE327697 RXZ327697:RYA327697 SHV327697:SHW327697 SRR327697:SRS327697 TBN327697:TBO327697 TLJ327697:TLK327697 TVF327697:TVG327697 UFB327697:UFC327697 UOX327697:UOY327697 UYT327697:UYU327697 VIP327697:VIQ327697 VSL327697:VSM327697 WCH327697:WCI327697 WMD327697:WME327697 WVZ327697:WWA327697 R393233:S393233 JN393233:JO393233 TJ393233:TK393233 ADF393233:ADG393233 ANB393233:ANC393233 AWX393233:AWY393233 BGT393233:BGU393233 BQP393233:BQQ393233 CAL393233:CAM393233 CKH393233:CKI393233 CUD393233:CUE393233 DDZ393233:DEA393233 DNV393233:DNW393233 DXR393233:DXS393233 EHN393233:EHO393233 ERJ393233:ERK393233 FBF393233:FBG393233 FLB393233:FLC393233 FUX393233:FUY393233 GET393233:GEU393233 GOP393233:GOQ393233 GYL393233:GYM393233 HIH393233:HII393233 HSD393233:HSE393233 IBZ393233:ICA393233 ILV393233:ILW393233 IVR393233:IVS393233 JFN393233:JFO393233 JPJ393233:JPK393233 JZF393233:JZG393233 KJB393233:KJC393233 KSX393233:KSY393233 LCT393233:LCU393233 LMP393233:LMQ393233 LWL393233:LWM393233 MGH393233:MGI393233 MQD393233:MQE393233 MZZ393233:NAA393233 NJV393233:NJW393233 NTR393233:NTS393233 ODN393233:ODO393233 ONJ393233:ONK393233 OXF393233:OXG393233 PHB393233:PHC393233 PQX393233:PQY393233 QAT393233:QAU393233 QKP393233:QKQ393233 QUL393233:QUM393233 REH393233:REI393233 ROD393233:ROE393233 RXZ393233:RYA393233 SHV393233:SHW393233 SRR393233:SRS393233 TBN393233:TBO393233 TLJ393233:TLK393233 TVF393233:TVG393233 UFB393233:UFC393233 UOX393233:UOY393233 UYT393233:UYU393233 VIP393233:VIQ393233 VSL393233:VSM393233 WCH393233:WCI393233 WMD393233:WME393233 WVZ393233:WWA393233 R458769:S458769 JN458769:JO458769 TJ458769:TK458769 ADF458769:ADG458769 ANB458769:ANC458769 AWX458769:AWY458769 BGT458769:BGU458769 BQP458769:BQQ458769 CAL458769:CAM458769 CKH458769:CKI458769 CUD458769:CUE458769 DDZ458769:DEA458769 DNV458769:DNW458769 DXR458769:DXS458769 EHN458769:EHO458769 ERJ458769:ERK458769 FBF458769:FBG458769 FLB458769:FLC458769 FUX458769:FUY458769 GET458769:GEU458769 GOP458769:GOQ458769 GYL458769:GYM458769 HIH458769:HII458769 HSD458769:HSE458769 IBZ458769:ICA458769 ILV458769:ILW458769 IVR458769:IVS458769 JFN458769:JFO458769 JPJ458769:JPK458769 JZF458769:JZG458769 KJB458769:KJC458769 KSX458769:KSY458769 LCT458769:LCU458769 LMP458769:LMQ458769 LWL458769:LWM458769 MGH458769:MGI458769 MQD458769:MQE458769 MZZ458769:NAA458769 NJV458769:NJW458769 NTR458769:NTS458769 ODN458769:ODO458769 ONJ458769:ONK458769 OXF458769:OXG458769 PHB458769:PHC458769 PQX458769:PQY458769 QAT458769:QAU458769 QKP458769:QKQ458769 QUL458769:QUM458769 REH458769:REI458769 ROD458769:ROE458769 RXZ458769:RYA458769 SHV458769:SHW458769 SRR458769:SRS458769 TBN458769:TBO458769 TLJ458769:TLK458769 TVF458769:TVG458769 UFB458769:UFC458769 UOX458769:UOY458769 UYT458769:UYU458769 VIP458769:VIQ458769 VSL458769:VSM458769 WCH458769:WCI458769 WMD458769:WME458769 WVZ458769:WWA458769 R524305:S524305 JN524305:JO524305 TJ524305:TK524305 ADF524305:ADG524305 ANB524305:ANC524305 AWX524305:AWY524305 BGT524305:BGU524305 BQP524305:BQQ524305 CAL524305:CAM524305 CKH524305:CKI524305 CUD524305:CUE524305 DDZ524305:DEA524305 DNV524305:DNW524305 DXR524305:DXS524305 EHN524305:EHO524305 ERJ524305:ERK524305 FBF524305:FBG524305 FLB524305:FLC524305 FUX524305:FUY524305 GET524305:GEU524305 GOP524305:GOQ524305 GYL524305:GYM524305 HIH524305:HII524305 HSD524305:HSE524305 IBZ524305:ICA524305 ILV524305:ILW524305 IVR524305:IVS524305 JFN524305:JFO524305 JPJ524305:JPK524305 JZF524305:JZG524305 KJB524305:KJC524305 KSX524305:KSY524305 LCT524305:LCU524305 LMP524305:LMQ524305 LWL524305:LWM524305 MGH524305:MGI524305 MQD524305:MQE524305 MZZ524305:NAA524305 NJV524305:NJW524305 NTR524305:NTS524305 ODN524305:ODO524305 ONJ524305:ONK524305 OXF524305:OXG524305 PHB524305:PHC524305 PQX524305:PQY524305 QAT524305:QAU524305 QKP524305:QKQ524305 QUL524305:QUM524305 REH524305:REI524305 ROD524305:ROE524305 RXZ524305:RYA524305 SHV524305:SHW524305 SRR524305:SRS524305 TBN524305:TBO524305 TLJ524305:TLK524305 TVF524305:TVG524305 UFB524305:UFC524305 UOX524305:UOY524305 UYT524305:UYU524305 VIP524305:VIQ524305 VSL524305:VSM524305 WCH524305:WCI524305 WMD524305:WME524305 WVZ524305:WWA524305 R589841:S589841 JN589841:JO589841 TJ589841:TK589841 ADF589841:ADG589841 ANB589841:ANC589841 AWX589841:AWY589841 BGT589841:BGU589841 BQP589841:BQQ589841 CAL589841:CAM589841 CKH589841:CKI589841 CUD589841:CUE589841 DDZ589841:DEA589841 DNV589841:DNW589841 DXR589841:DXS589841 EHN589841:EHO589841 ERJ589841:ERK589841 FBF589841:FBG589841 FLB589841:FLC589841 FUX589841:FUY589841 GET589841:GEU589841 GOP589841:GOQ589841 GYL589841:GYM589841 HIH589841:HII589841 HSD589841:HSE589841 IBZ589841:ICA589841 ILV589841:ILW589841 IVR589841:IVS589841 JFN589841:JFO589841 JPJ589841:JPK589841 JZF589841:JZG589841 KJB589841:KJC589841 KSX589841:KSY589841 LCT589841:LCU589841 LMP589841:LMQ589841 LWL589841:LWM589841 MGH589841:MGI589841 MQD589841:MQE589841 MZZ589841:NAA589841 NJV589841:NJW589841 NTR589841:NTS589841 ODN589841:ODO589841 ONJ589841:ONK589841 OXF589841:OXG589841 PHB589841:PHC589841 PQX589841:PQY589841 QAT589841:QAU589841 QKP589841:QKQ589841 QUL589841:QUM589841 REH589841:REI589841 ROD589841:ROE589841 RXZ589841:RYA589841 SHV589841:SHW589841 SRR589841:SRS589841 TBN589841:TBO589841 TLJ589841:TLK589841 TVF589841:TVG589841 UFB589841:UFC589841 UOX589841:UOY589841 UYT589841:UYU589841 VIP589841:VIQ589841 VSL589841:VSM589841 WCH589841:WCI589841 WMD589841:WME589841 WVZ589841:WWA589841 R655377:S655377 JN655377:JO655377 TJ655377:TK655377 ADF655377:ADG655377 ANB655377:ANC655377 AWX655377:AWY655377 BGT655377:BGU655377 BQP655377:BQQ655377 CAL655377:CAM655377 CKH655377:CKI655377 CUD655377:CUE655377 DDZ655377:DEA655377 DNV655377:DNW655377 DXR655377:DXS655377 EHN655377:EHO655377 ERJ655377:ERK655377 FBF655377:FBG655377 FLB655377:FLC655377 FUX655377:FUY655377 GET655377:GEU655377 GOP655377:GOQ655377 GYL655377:GYM655377 HIH655377:HII655377 HSD655377:HSE655377 IBZ655377:ICA655377 ILV655377:ILW655377 IVR655377:IVS655377 JFN655377:JFO655377 JPJ655377:JPK655377 JZF655377:JZG655377 KJB655377:KJC655377 KSX655377:KSY655377 LCT655377:LCU655377 LMP655377:LMQ655377 LWL655377:LWM655377 MGH655377:MGI655377 MQD655377:MQE655377 MZZ655377:NAA655377 NJV655377:NJW655377 NTR655377:NTS655377 ODN655377:ODO655377 ONJ655377:ONK655377 OXF655377:OXG655377 PHB655377:PHC655377 PQX655377:PQY655377 QAT655377:QAU655377 QKP655377:QKQ655377 QUL655377:QUM655377 REH655377:REI655377 ROD655377:ROE655377 RXZ655377:RYA655377 SHV655377:SHW655377 SRR655377:SRS655377 TBN655377:TBO655377 TLJ655377:TLK655377 TVF655377:TVG655377 UFB655377:UFC655377 UOX655377:UOY655377 UYT655377:UYU655377 VIP655377:VIQ655377 VSL655377:VSM655377 WCH655377:WCI655377 WMD655377:WME655377 WVZ655377:WWA655377 R720913:S720913 JN720913:JO720913 TJ720913:TK720913 ADF720913:ADG720913 ANB720913:ANC720913 AWX720913:AWY720913 BGT720913:BGU720913 BQP720913:BQQ720913 CAL720913:CAM720913 CKH720913:CKI720913 CUD720913:CUE720913 DDZ720913:DEA720913 DNV720913:DNW720913 DXR720913:DXS720913 EHN720913:EHO720913 ERJ720913:ERK720913 FBF720913:FBG720913 FLB720913:FLC720913 FUX720913:FUY720913 GET720913:GEU720913 GOP720913:GOQ720913 GYL720913:GYM720913 HIH720913:HII720913 HSD720913:HSE720913 IBZ720913:ICA720913 ILV720913:ILW720913 IVR720913:IVS720913 JFN720913:JFO720913 JPJ720913:JPK720913 JZF720913:JZG720913 KJB720913:KJC720913 KSX720913:KSY720913 LCT720913:LCU720913 LMP720913:LMQ720913 LWL720913:LWM720913 MGH720913:MGI720913 MQD720913:MQE720913 MZZ720913:NAA720913 NJV720913:NJW720913 NTR720913:NTS720913 ODN720913:ODO720913 ONJ720913:ONK720913 OXF720913:OXG720913 PHB720913:PHC720913 PQX720913:PQY720913 QAT720913:QAU720913 QKP720913:QKQ720913 QUL720913:QUM720913 REH720913:REI720913 ROD720913:ROE720913 RXZ720913:RYA720913 SHV720913:SHW720913 SRR720913:SRS720913 TBN720913:TBO720913 TLJ720913:TLK720913 TVF720913:TVG720913 UFB720913:UFC720913 UOX720913:UOY720913 UYT720913:UYU720913 VIP720913:VIQ720913 VSL720913:VSM720913 WCH720913:WCI720913 WMD720913:WME720913 WVZ720913:WWA720913 R786449:S786449 JN786449:JO786449 TJ786449:TK786449 ADF786449:ADG786449 ANB786449:ANC786449 AWX786449:AWY786449 BGT786449:BGU786449 BQP786449:BQQ786449 CAL786449:CAM786449 CKH786449:CKI786449 CUD786449:CUE786449 DDZ786449:DEA786449 DNV786449:DNW786449 DXR786449:DXS786449 EHN786449:EHO786449 ERJ786449:ERK786449 FBF786449:FBG786449 FLB786449:FLC786449 FUX786449:FUY786449 GET786449:GEU786449 GOP786449:GOQ786449 GYL786449:GYM786449 HIH786449:HII786449 HSD786449:HSE786449 IBZ786449:ICA786449 ILV786449:ILW786449 IVR786449:IVS786449 JFN786449:JFO786449 JPJ786449:JPK786449 JZF786449:JZG786449 KJB786449:KJC786449 KSX786449:KSY786449 LCT786449:LCU786449 LMP786449:LMQ786449 LWL786449:LWM786449 MGH786449:MGI786449 MQD786449:MQE786449 MZZ786449:NAA786449 NJV786449:NJW786449 NTR786449:NTS786449 ODN786449:ODO786449 ONJ786449:ONK786449 OXF786449:OXG786449 PHB786449:PHC786449 PQX786449:PQY786449 QAT786449:QAU786449 QKP786449:QKQ786449 QUL786449:QUM786449 REH786449:REI786449 ROD786449:ROE786449 RXZ786449:RYA786449 SHV786449:SHW786449 SRR786449:SRS786449 TBN786449:TBO786449 TLJ786449:TLK786449 TVF786449:TVG786449 UFB786449:UFC786449 UOX786449:UOY786449 UYT786449:UYU786449 VIP786449:VIQ786449 VSL786449:VSM786449 WCH786449:WCI786449 WMD786449:WME786449 WVZ786449:WWA786449 R851985:S851985 JN851985:JO851985 TJ851985:TK851985 ADF851985:ADG851985 ANB851985:ANC851985 AWX851985:AWY851985 BGT851985:BGU851985 BQP851985:BQQ851985 CAL851985:CAM851985 CKH851985:CKI851985 CUD851985:CUE851985 DDZ851985:DEA851985 DNV851985:DNW851985 DXR851985:DXS851985 EHN851985:EHO851985 ERJ851985:ERK851985 FBF851985:FBG851985 FLB851985:FLC851985 FUX851985:FUY851985 GET851985:GEU851985 GOP851985:GOQ851985 GYL851985:GYM851985 HIH851985:HII851985 HSD851985:HSE851985 IBZ851985:ICA851985 ILV851985:ILW851985 IVR851985:IVS851985 JFN851985:JFO851985 JPJ851985:JPK851985 JZF851985:JZG851985 KJB851985:KJC851985 KSX851985:KSY851985 LCT851985:LCU851985 LMP851985:LMQ851985 LWL851985:LWM851985 MGH851985:MGI851985 MQD851985:MQE851985 MZZ851985:NAA851985 NJV851985:NJW851985 NTR851985:NTS851985 ODN851985:ODO851985 ONJ851985:ONK851985 OXF851985:OXG851985 PHB851985:PHC851985 PQX851985:PQY851985 QAT851985:QAU851985 QKP851985:QKQ851985 QUL851985:QUM851985 REH851985:REI851985 ROD851985:ROE851985 RXZ851985:RYA851985 SHV851985:SHW851985 SRR851985:SRS851985 TBN851985:TBO851985 TLJ851985:TLK851985 TVF851985:TVG851985 UFB851985:UFC851985 UOX851985:UOY851985 UYT851985:UYU851985 VIP851985:VIQ851985 VSL851985:VSM851985 WCH851985:WCI851985 WMD851985:WME851985 WVZ851985:WWA851985 R917521:S917521 JN917521:JO917521 TJ917521:TK917521 ADF917521:ADG917521 ANB917521:ANC917521 AWX917521:AWY917521 BGT917521:BGU917521 BQP917521:BQQ917521 CAL917521:CAM917521 CKH917521:CKI917521 CUD917521:CUE917521 DDZ917521:DEA917521 DNV917521:DNW917521 DXR917521:DXS917521 EHN917521:EHO917521 ERJ917521:ERK917521 FBF917521:FBG917521 FLB917521:FLC917521 FUX917521:FUY917521 GET917521:GEU917521 GOP917521:GOQ917521 GYL917521:GYM917521 HIH917521:HII917521 HSD917521:HSE917521 IBZ917521:ICA917521 ILV917521:ILW917521 IVR917521:IVS917521 JFN917521:JFO917521 JPJ917521:JPK917521 JZF917521:JZG917521 KJB917521:KJC917521 KSX917521:KSY917521 LCT917521:LCU917521 LMP917521:LMQ917521 LWL917521:LWM917521 MGH917521:MGI917521 MQD917521:MQE917521 MZZ917521:NAA917521 NJV917521:NJW917521 NTR917521:NTS917521 ODN917521:ODO917521 ONJ917521:ONK917521 OXF917521:OXG917521 PHB917521:PHC917521 PQX917521:PQY917521 QAT917521:QAU917521 QKP917521:QKQ917521 QUL917521:QUM917521 REH917521:REI917521 ROD917521:ROE917521 RXZ917521:RYA917521 SHV917521:SHW917521 SRR917521:SRS917521 TBN917521:TBO917521 TLJ917521:TLK917521 TVF917521:TVG917521 UFB917521:UFC917521 UOX917521:UOY917521 UYT917521:UYU917521 VIP917521:VIQ917521 VSL917521:VSM917521 WCH917521:WCI917521 WMD917521:WME917521 WVZ917521:WWA917521 R983057:S983057 JN983057:JO983057 TJ983057:TK983057 ADF983057:ADG983057 ANB983057:ANC983057 AWX983057:AWY983057 BGT983057:BGU983057 BQP983057:BQQ983057 CAL983057:CAM983057 CKH983057:CKI983057 CUD983057:CUE983057 DDZ983057:DEA983057 DNV983057:DNW983057 DXR983057:DXS983057 EHN983057:EHO983057 ERJ983057:ERK983057 FBF983057:FBG983057 FLB983057:FLC983057 FUX983057:FUY983057 GET983057:GEU983057 GOP983057:GOQ983057 GYL983057:GYM983057 HIH983057:HII983057 HSD983057:HSE983057 IBZ983057:ICA983057 ILV983057:ILW983057 IVR983057:IVS983057 JFN983057:JFO983057 JPJ983057:JPK983057 JZF983057:JZG983057 KJB983057:KJC983057 KSX983057:KSY983057 LCT983057:LCU983057 LMP983057:LMQ983057 LWL983057:LWM983057 MGH983057:MGI983057 MQD983057:MQE983057 MZZ983057:NAA983057 NJV983057:NJW983057 NTR983057:NTS983057 ODN983057:ODO983057 ONJ983057:ONK983057 OXF983057:OXG983057 PHB983057:PHC983057 PQX983057:PQY983057 QAT983057:QAU983057 QKP983057:QKQ983057 QUL983057:QUM983057 REH983057:REI983057 ROD983057:ROE983057 RXZ983057:RYA983057 SHV983057:SHW983057 SRR983057:SRS983057 TBN983057:TBO983057 TLJ983057:TLK983057 TVF983057:TVG983057 UFB983057:UFC983057 UOX983057:UOY983057 UYT983057:UYU983057 VIP983057:VIQ983057 VSL983057:VSM983057 WCH983057:WCI983057 WMD983057:WME983057 WVZ983057:WWA983057 WVV983046:WVW983046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V34 V36 V38" xr:uid="{00000000-0002-0000-2C00-000000000000}"/>
  </dataValidations>
  <hyperlinks>
    <hyperlink ref="AJ3" location="工事関係書類一覧表!A1" display="一覧表へ戻る" xr:uid="{00000000-0004-0000-2C00-000000000000}"/>
    <hyperlink ref="AJ3:AN3" location="工事関係書類一覧表!F46" display="一覧表へ戻る" xr:uid="{00000000-0004-0000-2C00-000001000000}"/>
    <hyperlink ref="AJ3:AS3" location="建設ﾘｻｲｸﾙ用入力表!C15:C16" display="建設ﾘｻｲｸﾙ用入力表へ戻る" xr:uid="{00000000-0004-0000-2C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1409" r:id="rId4" name="Check Box 1">
              <controlPr defaultSize="0" autoFill="0" autoLine="0" autoPict="0">
                <anchor moveWithCells="1">
                  <from>
                    <xdr:col>9</xdr:col>
                    <xdr:colOff>190500</xdr:colOff>
                    <xdr:row>3</xdr:row>
                    <xdr:rowOff>19050</xdr:rowOff>
                  </from>
                  <to>
                    <xdr:col>10</xdr:col>
                    <xdr:colOff>0</xdr:colOff>
                    <xdr:row>4</xdr:row>
                    <xdr:rowOff>0</xdr:rowOff>
                  </to>
                </anchor>
              </controlPr>
            </control>
          </mc:Choice>
        </mc:AlternateContent>
        <mc:AlternateContent xmlns:mc="http://schemas.openxmlformats.org/markup-compatibility/2006">
          <mc:Choice Requires="x14">
            <control shapeId="401411" r:id="rId5" name="Check Box 3">
              <controlPr defaultSize="0" autoFill="0" autoLine="0" autoPict="0">
                <anchor moveWithCells="1">
                  <from>
                    <xdr:col>9</xdr:col>
                    <xdr:colOff>190500</xdr:colOff>
                    <xdr:row>4</xdr:row>
                    <xdr:rowOff>9525</xdr:rowOff>
                  </from>
                  <to>
                    <xdr:col>10</xdr:col>
                    <xdr:colOff>0</xdr:colOff>
                    <xdr:row>4</xdr:row>
                    <xdr:rowOff>219075</xdr:rowOff>
                  </to>
                </anchor>
              </controlPr>
            </control>
          </mc:Choice>
        </mc:AlternateContent>
        <mc:AlternateContent xmlns:mc="http://schemas.openxmlformats.org/markup-compatibility/2006">
          <mc:Choice Requires="x14">
            <control shapeId="401413" r:id="rId6" name="Check Box 5">
              <controlPr defaultSize="0" autoFill="0" autoLine="0" autoPict="0">
                <anchor moveWithCells="1">
                  <from>
                    <xdr:col>12</xdr:col>
                    <xdr:colOff>180975</xdr:colOff>
                    <xdr:row>15</xdr:row>
                    <xdr:rowOff>19050</xdr:rowOff>
                  </from>
                  <to>
                    <xdr:col>13</xdr:col>
                    <xdr:colOff>0</xdr:colOff>
                    <xdr:row>16</xdr:row>
                    <xdr:rowOff>0</xdr:rowOff>
                  </to>
                </anchor>
              </controlPr>
            </control>
          </mc:Choice>
        </mc:AlternateContent>
        <mc:AlternateContent xmlns:mc="http://schemas.openxmlformats.org/markup-compatibility/2006">
          <mc:Choice Requires="x14">
            <control shapeId="401414" r:id="rId7" name="Check Box 6">
              <controlPr defaultSize="0" autoFill="0" autoLine="0" autoPict="0">
                <anchor moveWithCells="1">
                  <from>
                    <xdr:col>19</xdr:col>
                    <xdr:colOff>190500</xdr:colOff>
                    <xdr:row>15</xdr:row>
                    <xdr:rowOff>19050</xdr:rowOff>
                  </from>
                  <to>
                    <xdr:col>20</xdr:col>
                    <xdr:colOff>0</xdr:colOff>
                    <xdr:row>16</xdr:row>
                    <xdr:rowOff>0</xdr:rowOff>
                  </to>
                </anchor>
              </controlPr>
            </control>
          </mc:Choice>
        </mc:AlternateContent>
        <mc:AlternateContent xmlns:mc="http://schemas.openxmlformats.org/markup-compatibility/2006">
          <mc:Choice Requires="x14">
            <control shapeId="401415" r:id="rId8" name="Check Box 7">
              <controlPr defaultSize="0" autoFill="0" autoLine="0" autoPict="0">
                <anchor moveWithCells="1">
                  <from>
                    <xdr:col>13</xdr:col>
                    <xdr:colOff>180975</xdr:colOff>
                    <xdr:row>17</xdr:row>
                    <xdr:rowOff>19050</xdr:rowOff>
                  </from>
                  <to>
                    <xdr:col>14</xdr:col>
                    <xdr:colOff>0</xdr:colOff>
                    <xdr:row>18</xdr:row>
                    <xdr:rowOff>0</xdr:rowOff>
                  </to>
                </anchor>
              </controlPr>
            </control>
          </mc:Choice>
        </mc:AlternateContent>
        <mc:AlternateContent xmlns:mc="http://schemas.openxmlformats.org/markup-compatibility/2006">
          <mc:Choice Requires="x14">
            <control shapeId="401416" r:id="rId9" name="Check Box 8">
              <controlPr defaultSize="0" autoFill="0" autoLine="0" autoPict="0">
                <anchor moveWithCells="1">
                  <from>
                    <xdr:col>17</xdr:col>
                    <xdr:colOff>180975</xdr:colOff>
                    <xdr:row>17</xdr:row>
                    <xdr:rowOff>19050</xdr:rowOff>
                  </from>
                  <to>
                    <xdr:col>18</xdr:col>
                    <xdr:colOff>0</xdr:colOff>
                    <xdr:row>18</xdr:row>
                    <xdr:rowOff>0</xdr:rowOff>
                  </to>
                </anchor>
              </controlPr>
            </control>
          </mc:Choice>
        </mc:AlternateContent>
        <mc:AlternateContent xmlns:mc="http://schemas.openxmlformats.org/markup-compatibility/2006">
          <mc:Choice Requires="x14">
            <control shapeId="401417" r:id="rId10" name="Check Box 9">
              <controlPr defaultSize="0" autoFill="0" autoLine="0" autoPict="0">
                <anchor moveWithCells="1">
                  <from>
                    <xdr:col>10</xdr:col>
                    <xdr:colOff>190500</xdr:colOff>
                    <xdr:row>19</xdr:row>
                    <xdr:rowOff>28575</xdr:rowOff>
                  </from>
                  <to>
                    <xdr:col>11</xdr:col>
                    <xdr:colOff>0</xdr:colOff>
                    <xdr:row>20</xdr:row>
                    <xdr:rowOff>9525</xdr:rowOff>
                  </to>
                </anchor>
              </controlPr>
            </control>
          </mc:Choice>
        </mc:AlternateContent>
        <mc:AlternateContent xmlns:mc="http://schemas.openxmlformats.org/markup-compatibility/2006">
          <mc:Choice Requires="x14">
            <control shapeId="401418" r:id="rId11" name="Check Box 10">
              <controlPr defaultSize="0" autoFill="0" autoLine="0" autoPict="0">
                <anchor moveWithCells="1">
                  <from>
                    <xdr:col>10</xdr:col>
                    <xdr:colOff>180975</xdr:colOff>
                    <xdr:row>21</xdr:row>
                    <xdr:rowOff>19050</xdr:rowOff>
                  </from>
                  <to>
                    <xdr:col>11</xdr:col>
                    <xdr:colOff>0</xdr:colOff>
                    <xdr:row>22</xdr:row>
                    <xdr:rowOff>0</xdr:rowOff>
                  </to>
                </anchor>
              </controlPr>
            </control>
          </mc:Choice>
        </mc:AlternateContent>
        <mc:AlternateContent xmlns:mc="http://schemas.openxmlformats.org/markup-compatibility/2006">
          <mc:Choice Requires="x14">
            <control shapeId="401419" r:id="rId12" name="Check Box 11">
              <controlPr defaultSize="0" autoFill="0" autoLine="0" autoPict="0">
                <anchor moveWithCells="1">
                  <from>
                    <xdr:col>21</xdr:col>
                    <xdr:colOff>180975</xdr:colOff>
                    <xdr:row>25</xdr:row>
                    <xdr:rowOff>76200</xdr:rowOff>
                  </from>
                  <to>
                    <xdr:col>22</xdr:col>
                    <xdr:colOff>0</xdr:colOff>
                    <xdr:row>25</xdr:row>
                    <xdr:rowOff>285750</xdr:rowOff>
                  </to>
                </anchor>
              </controlPr>
            </control>
          </mc:Choice>
        </mc:AlternateContent>
        <mc:AlternateContent xmlns:mc="http://schemas.openxmlformats.org/markup-compatibility/2006">
          <mc:Choice Requires="x14">
            <control shapeId="401420" r:id="rId13" name="Check Box 12">
              <controlPr defaultSize="0" autoFill="0" autoLine="0" autoPict="0">
                <anchor moveWithCells="1">
                  <from>
                    <xdr:col>25</xdr:col>
                    <xdr:colOff>190500</xdr:colOff>
                    <xdr:row>25</xdr:row>
                    <xdr:rowOff>76200</xdr:rowOff>
                  </from>
                  <to>
                    <xdr:col>26</xdr:col>
                    <xdr:colOff>0</xdr:colOff>
                    <xdr:row>25</xdr:row>
                    <xdr:rowOff>285750</xdr:rowOff>
                  </to>
                </anchor>
              </controlPr>
            </control>
          </mc:Choice>
        </mc:AlternateContent>
        <mc:AlternateContent xmlns:mc="http://schemas.openxmlformats.org/markup-compatibility/2006">
          <mc:Choice Requires="x14">
            <control shapeId="401421" r:id="rId14" name="Check Box 13">
              <controlPr defaultSize="0" autoFill="0" autoLine="0" autoPict="0">
                <anchor moveWithCells="1">
                  <from>
                    <xdr:col>21</xdr:col>
                    <xdr:colOff>180975</xdr:colOff>
                    <xdr:row>26</xdr:row>
                    <xdr:rowOff>66675</xdr:rowOff>
                  </from>
                  <to>
                    <xdr:col>22</xdr:col>
                    <xdr:colOff>0</xdr:colOff>
                    <xdr:row>26</xdr:row>
                    <xdr:rowOff>276225</xdr:rowOff>
                  </to>
                </anchor>
              </controlPr>
            </control>
          </mc:Choice>
        </mc:AlternateContent>
        <mc:AlternateContent xmlns:mc="http://schemas.openxmlformats.org/markup-compatibility/2006">
          <mc:Choice Requires="x14">
            <control shapeId="401422" r:id="rId15" name="Check Box 14">
              <controlPr defaultSize="0" autoFill="0" autoLine="0" autoPict="0">
                <anchor moveWithCells="1">
                  <from>
                    <xdr:col>25</xdr:col>
                    <xdr:colOff>190500</xdr:colOff>
                    <xdr:row>26</xdr:row>
                    <xdr:rowOff>66675</xdr:rowOff>
                  </from>
                  <to>
                    <xdr:col>26</xdr:col>
                    <xdr:colOff>0</xdr:colOff>
                    <xdr:row>26</xdr:row>
                    <xdr:rowOff>276225</xdr:rowOff>
                  </to>
                </anchor>
              </controlPr>
            </control>
          </mc:Choice>
        </mc:AlternateContent>
        <mc:AlternateContent xmlns:mc="http://schemas.openxmlformats.org/markup-compatibility/2006">
          <mc:Choice Requires="x14">
            <control shapeId="401423" r:id="rId16" name="Check Box 15">
              <controlPr defaultSize="0" autoFill="0" autoLine="0" autoPict="0">
                <anchor moveWithCells="1">
                  <from>
                    <xdr:col>21</xdr:col>
                    <xdr:colOff>180975</xdr:colOff>
                    <xdr:row>27</xdr:row>
                    <xdr:rowOff>76200</xdr:rowOff>
                  </from>
                  <to>
                    <xdr:col>22</xdr:col>
                    <xdr:colOff>0</xdr:colOff>
                    <xdr:row>27</xdr:row>
                    <xdr:rowOff>285750</xdr:rowOff>
                  </to>
                </anchor>
              </controlPr>
            </control>
          </mc:Choice>
        </mc:AlternateContent>
        <mc:AlternateContent xmlns:mc="http://schemas.openxmlformats.org/markup-compatibility/2006">
          <mc:Choice Requires="x14">
            <control shapeId="401424" r:id="rId17" name="Check Box 16">
              <controlPr defaultSize="0" autoFill="0" autoLine="0" autoPict="0">
                <anchor moveWithCells="1">
                  <from>
                    <xdr:col>25</xdr:col>
                    <xdr:colOff>190500</xdr:colOff>
                    <xdr:row>27</xdr:row>
                    <xdr:rowOff>76200</xdr:rowOff>
                  </from>
                  <to>
                    <xdr:col>26</xdr:col>
                    <xdr:colOff>0</xdr:colOff>
                    <xdr:row>27</xdr:row>
                    <xdr:rowOff>285750</xdr:rowOff>
                  </to>
                </anchor>
              </controlPr>
            </control>
          </mc:Choice>
        </mc:AlternateContent>
        <mc:AlternateContent xmlns:mc="http://schemas.openxmlformats.org/markup-compatibility/2006">
          <mc:Choice Requires="x14">
            <control shapeId="401425" r:id="rId18" name="Check Box 17">
              <controlPr defaultSize="0" autoFill="0" autoLine="0" autoPict="0">
                <anchor moveWithCells="1">
                  <from>
                    <xdr:col>21</xdr:col>
                    <xdr:colOff>180975</xdr:colOff>
                    <xdr:row>28</xdr:row>
                    <xdr:rowOff>76200</xdr:rowOff>
                  </from>
                  <to>
                    <xdr:col>22</xdr:col>
                    <xdr:colOff>0</xdr:colOff>
                    <xdr:row>28</xdr:row>
                    <xdr:rowOff>285750</xdr:rowOff>
                  </to>
                </anchor>
              </controlPr>
            </control>
          </mc:Choice>
        </mc:AlternateContent>
        <mc:AlternateContent xmlns:mc="http://schemas.openxmlformats.org/markup-compatibility/2006">
          <mc:Choice Requires="x14">
            <control shapeId="401426" r:id="rId19" name="Check Box 18">
              <controlPr defaultSize="0" autoFill="0" autoLine="0" autoPict="0">
                <anchor moveWithCells="1">
                  <from>
                    <xdr:col>25</xdr:col>
                    <xdr:colOff>190500</xdr:colOff>
                    <xdr:row>28</xdr:row>
                    <xdr:rowOff>76200</xdr:rowOff>
                  </from>
                  <to>
                    <xdr:col>26</xdr:col>
                    <xdr:colOff>0</xdr:colOff>
                    <xdr:row>28</xdr:row>
                    <xdr:rowOff>285750</xdr:rowOff>
                  </to>
                </anchor>
              </controlPr>
            </control>
          </mc:Choice>
        </mc:AlternateContent>
        <mc:AlternateContent xmlns:mc="http://schemas.openxmlformats.org/markup-compatibility/2006">
          <mc:Choice Requires="x14">
            <control shapeId="401427" r:id="rId20" name="Check Box 19">
              <controlPr defaultSize="0" autoFill="0" autoLine="0" autoPict="0">
                <anchor moveWithCells="1">
                  <from>
                    <xdr:col>15</xdr:col>
                    <xdr:colOff>190500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401428" r:id="rId21" name="Check Box 20">
              <controlPr defaultSize="0" autoFill="0" autoLine="0" autoPict="0">
                <anchor moveWithCells="1">
                  <from>
                    <xdr:col>19</xdr:col>
                    <xdr:colOff>190500</xdr:colOff>
                    <xdr:row>8</xdr:row>
                    <xdr:rowOff>19050</xdr:rowOff>
                  </from>
                  <to>
                    <xdr:col>20</xdr:col>
                    <xdr:colOff>0</xdr:colOff>
                    <xdr:row>9</xdr:row>
                    <xdr:rowOff>0</xdr:rowOff>
                  </to>
                </anchor>
              </controlPr>
            </control>
          </mc:Choice>
        </mc:AlternateContent>
        <mc:AlternateContent xmlns:mc="http://schemas.openxmlformats.org/markup-compatibility/2006">
          <mc:Choice Requires="x14">
            <control shapeId="401429" r:id="rId22" name="Check Box 21">
              <controlPr defaultSize="0" autoFill="0" autoLine="0" autoPict="0">
                <anchor moveWithCells="1">
                  <from>
                    <xdr:col>15</xdr:col>
                    <xdr:colOff>190500</xdr:colOff>
                    <xdr:row>8</xdr:row>
                    <xdr:rowOff>19050</xdr:rowOff>
                  </from>
                  <to>
                    <xdr:col>16</xdr:col>
                    <xdr:colOff>0</xdr:colOff>
                    <xdr:row>9</xdr:row>
                    <xdr:rowOff>0</xdr:rowOff>
                  </to>
                </anchor>
              </controlPr>
            </control>
          </mc:Choice>
        </mc:AlternateContent>
        <mc:AlternateContent xmlns:mc="http://schemas.openxmlformats.org/markup-compatibility/2006">
          <mc:Choice Requires="x14">
            <control shapeId="401430" r:id="rId23" name="Check Box 22">
              <controlPr defaultSize="0" autoFill="0" autoLine="0" autoPict="0">
                <anchor moveWithCells="1">
                  <from>
                    <xdr:col>19</xdr:col>
                    <xdr:colOff>190500</xdr:colOff>
                    <xdr:row>7</xdr:row>
                    <xdr:rowOff>19050</xdr:rowOff>
                  </from>
                  <to>
                    <xdr:col>20</xdr:col>
                    <xdr:colOff>0</xdr:colOff>
                    <xdr:row>8</xdr:row>
                    <xdr:rowOff>0</xdr:rowOff>
                  </to>
                </anchor>
              </controlPr>
            </control>
          </mc:Choice>
        </mc:AlternateContent>
        <mc:AlternateContent xmlns:mc="http://schemas.openxmlformats.org/markup-compatibility/2006">
          <mc:Choice Requires="x14">
            <control shapeId="401431" r:id="rId24" name="Check Box 23">
              <controlPr defaultSize="0" autoFill="0" autoLine="0" autoPict="0">
                <anchor moveWithCells="1">
                  <from>
                    <xdr:col>25</xdr:col>
                    <xdr:colOff>190500</xdr:colOff>
                    <xdr:row>7</xdr:row>
                    <xdr:rowOff>19050</xdr:rowOff>
                  </from>
                  <to>
                    <xdr:col>26</xdr:col>
                    <xdr:colOff>0</xdr:colOff>
                    <xdr:row>8</xdr:row>
                    <xdr:rowOff>0</xdr:rowOff>
                  </to>
                </anchor>
              </controlPr>
            </control>
          </mc:Choice>
        </mc:AlternateContent>
        <mc:AlternateContent xmlns:mc="http://schemas.openxmlformats.org/markup-compatibility/2006">
          <mc:Choice Requires="x14">
            <control shapeId="401432" r:id="rId25" name="Check Box 24">
              <controlPr defaultSize="0" autoFill="0" autoLine="0" autoPict="0">
                <anchor moveWithCells="1">
                  <from>
                    <xdr:col>14</xdr:col>
                    <xdr:colOff>0</xdr:colOff>
                    <xdr:row>12</xdr:row>
                    <xdr:rowOff>9525</xdr:rowOff>
                  </from>
                  <to>
                    <xdr:col>15</xdr:col>
                    <xdr:colOff>0</xdr:colOff>
                    <xdr:row>13</xdr:row>
                    <xdr:rowOff>19050</xdr:rowOff>
                  </to>
                </anchor>
              </controlPr>
            </control>
          </mc:Choice>
        </mc:AlternateContent>
        <mc:AlternateContent xmlns:mc="http://schemas.openxmlformats.org/markup-compatibility/2006">
          <mc:Choice Requires="x14">
            <control shapeId="401433" r:id="rId26" name="Check Box 25">
              <controlPr defaultSize="0" autoFill="0" autoLine="0" autoPict="0">
                <anchor moveWithCells="1">
                  <from>
                    <xdr:col>17</xdr:col>
                    <xdr:colOff>190500</xdr:colOff>
                    <xdr:row>12</xdr:row>
                    <xdr:rowOff>9525</xdr:rowOff>
                  </from>
                  <to>
                    <xdr:col>18</xdr:col>
                    <xdr:colOff>0</xdr:colOff>
                    <xdr:row>12</xdr:row>
                    <xdr:rowOff>219075</xdr:rowOff>
                  </to>
                </anchor>
              </controlPr>
            </control>
          </mc:Choice>
        </mc:AlternateContent>
        <mc:AlternateContent xmlns:mc="http://schemas.openxmlformats.org/markup-compatibility/2006">
          <mc:Choice Requires="x14">
            <control shapeId="401434" r:id="rId27" name="Check Box 26">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35" r:id="rId28" name="Check Box 27">
              <controlPr defaultSize="0" autoFill="0" autoLine="0" autoPict="0">
                <anchor moveWithCells="1">
                  <from>
                    <xdr:col>26</xdr:col>
                    <xdr:colOff>190500</xdr:colOff>
                    <xdr:row>33</xdr:row>
                    <xdr:rowOff>19050</xdr:rowOff>
                  </from>
                  <to>
                    <xdr:col>27</xdr:col>
                    <xdr:colOff>0</xdr:colOff>
                    <xdr:row>33</xdr:row>
                    <xdr:rowOff>228600</xdr:rowOff>
                  </to>
                </anchor>
              </controlPr>
            </control>
          </mc:Choice>
        </mc:AlternateContent>
        <mc:AlternateContent xmlns:mc="http://schemas.openxmlformats.org/markup-compatibility/2006">
          <mc:Choice Requires="x14">
            <control shapeId="401436" r:id="rId29" name="Check Box 28">
              <controlPr defaultSize="0" autoFill="0" autoLine="0" autoPict="0">
                <anchor moveWithCells="1">
                  <from>
                    <xdr:col>29</xdr:col>
                    <xdr:colOff>0</xdr:colOff>
                    <xdr:row>33</xdr:row>
                    <xdr:rowOff>19050</xdr:rowOff>
                  </from>
                  <to>
                    <xdr:col>30</xdr:col>
                    <xdr:colOff>0</xdr:colOff>
                    <xdr:row>34</xdr:row>
                    <xdr:rowOff>9525</xdr:rowOff>
                  </to>
                </anchor>
              </controlPr>
            </control>
          </mc:Choice>
        </mc:AlternateContent>
        <mc:AlternateContent xmlns:mc="http://schemas.openxmlformats.org/markup-compatibility/2006">
          <mc:Choice Requires="x14">
            <control shapeId="401437" r:id="rId30" name="Check Box 29">
              <controlPr defaultSize="0" autoFill="0" autoLine="0" autoPict="0">
                <anchor moveWithCells="1">
                  <from>
                    <xdr:col>31</xdr:col>
                    <xdr:colOff>9525</xdr:colOff>
                    <xdr:row>33</xdr:row>
                    <xdr:rowOff>19050</xdr:rowOff>
                  </from>
                  <to>
                    <xdr:col>32</xdr:col>
                    <xdr:colOff>0</xdr:colOff>
                    <xdr:row>34</xdr:row>
                    <xdr:rowOff>19050</xdr:rowOff>
                  </to>
                </anchor>
              </controlPr>
            </control>
          </mc:Choice>
        </mc:AlternateContent>
        <mc:AlternateContent xmlns:mc="http://schemas.openxmlformats.org/markup-compatibility/2006">
          <mc:Choice Requires="x14">
            <control shapeId="401438" r:id="rId31" name="Check Box 30">
              <controlPr defaultSize="0" autoFill="0" autoLine="0" autoPict="0">
                <anchor moveWithCells="1">
                  <from>
                    <xdr:col>25</xdr:col>
                    <xdr:colOff>0</xdr:colOff>
                    <xdr:row>34</xdr:row>
                    <xdr:rowOff>19050</xdr:rowOff>
                  </from>
                  <to>
                    <xdr:col>26</xdr:col>
                    <xdr:colOff>19050</xdr:colOff>
                    <xdr:row>35</xdr:row>
                    <xdr:rowOff>19050</xdr:rowOff>
                  </to>
                </anchor>
              </controlPr>
            </control>
          </mc:Choice>
        </mc:AlternateContent>
        <mc:AlternateContent xmlns:mc="http://schemas.openxmlformats.org/markup-compatibility/2006">
          <mc:Choice Requires="x14">
            <control shapeId="401440" r:id="rId32" name="Check Box 32">
              <controlPr defaultSize="0" autoFill="0" autoLine="0" autoPict="0">
                <anchor moveWithCells="1">
                  <from>
                    <xdr:col>26</xdr:col>
                    <xdr:colOff>190500</xdr:colOff>
                    <xdr:row>35</xdr:row>
                    <xdr:rowOff>19050</xdr:rowOff>
                  </from>
                  <to>
                    <xdr:col>27</xdr:col>
                    <xdr:colOff>0</xdr:colOff>
                    <xdr:row>35</xdr:row>
                    <xdr:rowOff>228600</xdr:rowOff>
                  </to>
                </anchor>
              </controlPr>
            </control>
          </mc:Choice>
        </mc:AlternateContent>
        <mc:AlternateContent xmlns:mc="http://schemas.openxmlformats.org/markup-compatibility/2006">
          <mc:Choice Requires="x14">
            <control shapeId="401445" r:id="rId33" name="Check Box 37">
              <controlPr defaultSize="0" autoFill="0" autoLine="0" autoPict="0">
                <anchor moveWithCells="1">
                  <from>
                    <xdr:col>26</xdr:col>
                    <xdr:colOff>190500</xdr:colOff>
                    <xdr:row>37</xdr:row>
                    <xdr:rowOff>19050</xdr:rowOff>
                  </from>
                  <to>
                    <xdr:col>27</xdr:col>
                    <xdr:colOff>0</xdr:colOff>
                    <xdr:row>37</xdr:row>
                    <xdr:rowOff>228600</xdr:rowOff>
                  </to>
                </anchor>
              </controlPr>
            </control>
          </mc:Choice>
        </mc:AlternateContent>
        <mc:AlternateContent xmlns:mc="http://schemas.openxmlformats.org/markup-compatibility/2006">
          <mc:Choice Requires="x14">
            <control shapeId="401449" r:id="rId34" name="Check Box 41">
              <controlPr defaultSize="0" autoFill="0" autoLine="0" autoPict="0">
                <anchor moveWithCells="1">
                  <from>
                    <xdr:col>10</xdr:col>
                    <xdr:colOff>190500</xdr:colOff>
                    <xdr:row>33</xdr:row>
                    <xdr:rowOff>0</xdr:rowOff>
                  </from>
                  <to>
                    <xdr:col>11</xdr:col>
                    <xdr:colOff>0</xdr:colOff>
                    <xdr:row>33</xdr:row>
                    <xdr:rowOff>209550</xdr:rowOff>
                  </to>
                </anchor>
              </controlPr>
            </control>
          </mc:Choice>
        </mc:AlternateContent>
        <mc:AlternateContent xmlns:mc="http://schemas.openxmlformats.org/markup-compatibility/2006">
          <mc:Choice Requires="x14">
            <control shapeId="401450" r:id="rId35" name="Check Box 42">
              <controlPr defaultSize="0" autoFill="0" autoLine="0" autoPict="0">
                <anchor moveWithCells="1">
                  <from>
                    <xdr:col>10</xdr:col>
                    <xdr:colOff>190500</xdr:colOff>
                    <xdr:row>35</xdr:row>
                    <xdr:rowOff>0</xdr:rowOff>
                  </from>
                  <to>
                    <xdr:col>11</xdr:col>
                    <xdr:colOff>0</xdr:colOff>
                    <xdr:row>35</xdr:row>
                    <xdr:rowOff>209550</xdr:rowOff>
                  </to>
                </anchor>
              </controlPr>
            </control>
          </mc:Choice>
        </mc:AlternateContent>
        <mc:AlternateContent xmlns:mc="http://schemas.openxmlformats.org/markup-compatibility/2006">
          <mc:Choice Requires="x14">
            <control shapeId="401451" r:id="rId36" name="Check Box 43">
              <controlPr defaultSize="0" autoFill="0" autoLine="0" autoPict="0">
                <anchor moveWithCells="1">
                  <from>
                    <xdr:col>10</xdr:col>
                    <xdr:colOff>190500</xdr:colOff>
                    <xdr:row>37</xdr:row>
                    <xdr:rowOff>0</xdr:rowOff>
                  </from>
                  <to>
                    <xdr:col>11</xdr:col>
                    <xdr:colOff>0</xdr:colOff>
                    <xdr:row>37</xdr:row>
                    <xdr:rowOff>209550</xdr:rowOff>
                  </to>
                </anchor>
              </controlPr>
            </control>
          </mc:Choice>
        </mc:AlternateContent>
        <mc:AlternateContent xmlns:mc="http://schemas.openxmlformats.org/markup-compatibility/2006">
          <mc:Choice Requires="x14">
            <control shapeId="401452" r:id="rId37" name="Check Box 44">
              <controlPr defaultSize="0" autoFill="0" autoLine="0" autoPict="0">
                <anchor moveWithCells="1">
                  <from>
                    <xdr:col>21</xdr:col>
                    <xdr:colOff>180975</xdr:colOff>
                    <xdr:row>29</xdr:row>
                    <xdr:rowOff>76200</xdr:rowOff>
                  </from>
                  <to>
                    <xdr:col>22</xdr:col>
                    <xdr:colOff>0</xdr:colOff>
                    <xdr:row>29</xdr:row>
                    <xdr:rowOff>285750</xdr:rowOff>
                  </to>
                </anchor>
              </controlPr>
            </control>
          </mc:Choice>
        </mc:AlternateContent>
        <mc:AlternateContent xmlns:mc="http://schemas.openxmlformats.org/markup-compatibility/2006">
          <mc:Choice Requires="x14">
            <control shapeId="401453" r:id="rId38" name="Check Box 45">
              <controlPr defaultSize="0" autoFill="0" autoLine="0" autoPict="0">
                <anchor moveWithCells="1">
                  <from>
                    <xdr:col>25</xdr:col>
                    <xdr:colOff>190500</xdr:colOff>
                    <xdr:row>29</xdr:row>
                    <xdr:rowOff>76200</xdr:rowOff>
                  </from>
                  <to>
                    <xdr:col>26</xdr:col>
                    <xdr:colOff>0</xdr:colOff>
                    <xdr:row>29</xdr:row>
                    <xdr:rowOff>285750</xdr:rowOff>
                  </to>
                </anchor>
              </controlPr>
            </control>
          </mc:Choice>
        </mc:AlternateContent>
        <mc:AlternateContent xmlns:mc="http://schemas.openxmlformats.org/markup-compatibility/2006">
          <mc:Choice Requires="x14">
            <control shapeId="401454" r:id="rId39" name="Check Box 46">
              <controlPr defaultSize="0" autoFill="0" autoLine="0" autoPict="0">
                <anchor moveWithCells="1">
                  <from>
                    <xdr:col>21</xdr:col>
                    <xdr:colOff>180975</xdr:colOff>
                    <xdr:row>30</xdr:row>
                    <xdr:rowOff>95250</xdr:rowOff>
                  </from>
                  <to>
                    <xdr:col>22</xdr:col>
                    <xdr:colOff>0</xdr:colOff>
                    <xdr:row>31</xdr:row>
                    <xdr:rowOff>114300</xdr:rowOff>
                  </to>
                </anchor>
              </controlPr>
            </control>
          </mc:Choice>
        </mc:AlternateContent>
        <mc:AlternateContent xmlns:mc="http://schemas.openxmlformats.org/markup-compatibility/2006">
          <mc:Choice Requires="x14">
            <control shapeId="401455" r:id="rId40" name="Check Box 47">
              <controlPr defaultSize="0" autoFill="0" autoLine="0" autoPict="0">
                <anchor moveWithCells="1">
                  <from>
                    <xdr:col>25</xdr:col>
                    <xdr:colOff>190500</xdr:colOff>
                    <xdr:row>30</xdr:row>
                    <xdr:rowOff>95250</xdr:rowOff>
                  </from>
                  <to>
                    <xdr:col>26</xdr:col>
                    <xdr:colOff>0</xdr:colOff>
                    <xdr:row>31</xdr:row>
                    <xdr:rowOff>114300</xdr:rowOff>
                  </to>
                </anchor>
              </controlPr>
            </control>
          </mc:Choice>
        </mc:AlternateContent>
        <mc:AlternateContent xmlns:mc="http://schemas.openxmlformats.org/markup-compatibility/2006">
          <mc:Choice Requires="x14">
            <control shapeId="401456" r:id="rId41" name="Check Box 48">
              <controlPr defaultSize="0" autoFill="0" autoLine="0" autoPict="0">
                <anchor moveWithCells="1">
                  <from>
                    <xdr:col>26</xdr:col>
                    <xdr:colOff>190500</xdr:colOff>
                    <xdr:row>34</xdr:row>
                    <xdr:rowOff>19050</xdr:rowOff>
                  </from>
                  <to>
                    <xdr:col>27</xdr:col>
                    <xdr:colOff>0</xdr:colOff>
                    <xdr:row>34</xdr:row>
                    <xdr:rowOff>228600</xdr:rowOff>
                  </to>
                </anchor>
              </controlPr>
            </control>
          </mc:Choice>
        </mc:AlternateContent>
        <mc:AlternateContent xmlns:mc="http://schemas.openxmlformats.org/markup-compatibility/2006">
          <mc:Choice Requires="x14">
            <control shapeId="401457" r:id="rId42" name="Check Box 49">
              <controlPr defaultSize="0" autoFill="0" autoLine="0" autoPict="0">
                <anchor moveWithCells="1">
                  <from>
                    <xdr:col>26</xdr:col>
                    <xdr:colOff>190500</xdr:colOff>
                    <xdr:row>36</xdr:row>
                    <xdr:rowOff>19050</xdr:rowOff>
                  </from>
                  <to>
                    <xdr:col>27</xdr:col>
                    <xdr:colOff>0</xdr:colOff>
                    <xdr:row>36</xdr:row>
                    <xdr:rowOff>228600</xdr:rowOff>
                  </to>
                </anchor>
              </controlPr>
            </control>
          </mc:Choice>
        </mc:AlternateContent>
        <mc:AlternateContent xmlns:mc="http://schemas.openxmlformats.org/markup-compatibility/2006">
          <mc:Choice Requires="x14">
            <control shapeId="401458" r:id="rId43" name="Check Box 50">
              <controlPr defaultSize="0" autoFill="0" autoLine="0" autoPict="0">
                <anchor moveWithCells="1">
                  <from>
                    <xdr:col>26</xdr:col>
                    <xdr:colOff>190500</xdr:colOff>
                    <xdr:row>38</xdr:row>
                    <xdr:rowOff>19050</xdr:rowOff>
                  </from>
                  <to>
                    <xdr:col>27</xdr:col>
                    <xdr:colOff>0</xdr:colOff>
                    <xdr:row>38</xdr:row>
                    <xdr:rowOff>228600</xdr:rowOff>
                  </to>
                </anchor>
              </controlPr>
            </control>
          </mc:Choice>
        </mc:AlternateContent>
        <mc:AlternateContent xmlns:mc="http://schemas.openxmlformats.org/markup-compatibility/2006">
          <mc:Choice Requires="x14">
            <control shapeId="401460" r:id="rId44" name="Check Box 52">
              <controlPr defaultSize="0" autoFill="0" autoLine="0" autoPict="0">
                <anchor moveWithCells="1">
                  <from>
                    <xdr:col>27</xdr:col>
                    <xdr:colOff>0</xdr:colOff>
                    <xdr:row>33</xdr:row>
                    <xdr:rowOff>19050</xdr:rowOff>
                  </from>
                  <to>
                    <xdr:col>28</xdr:col>
                    <xdr:colOff>0</xdr:colOff>
                    <xdr:row>33</xdr:row>
                    <xdr:rowOff>228600</xdr:rowOff>
                  </to>
                </anchor>
              </controlPr>
            </control>
          </mc:Choice>
        </mc:AlternateContent>
        <mc:AlternateContent xmlns:mc="http://schemas.openxmlformats.org/markup-compatibility/2006">
          <mc:Choice Requires="x14">
            <control shapeId="401461" r:id="rId45" name="Check Box 53">
              <controlPr defaultSize="0" autoFill="0" autoLine="0" autoPict="0">
                <anchor moveWithCells="1">
                  <from>
                    <xdr:col>27</xdr:col>
                    <xdr:colOff>0</xdr:colOff>
                    <xdr:row>34</xdr:row>
                    <xdr:rowOff>19050</xdr:rowOff>
                  </from>
                  <to>
                    <xdr:col>28</xdr:col>
                    <xdr:colOff>0</xdr:colOff>
                    <xdr:row>34</xdr:row>
                    <xdr:rowOff>228600</xdr:rowOff>
                  </to>
                </anchor>
              </controlPr>
            </control>
          </mc:Choice>
        </mc:AlternateContent>
        <mc:AlternateContent xmlns:mc="http://schemas.openxmlformats.org/markup-compatibility/2006">
          <mc:Choice Requires="x14">
            <control shapeId="401462" r:id="rId46" name="Check Box 54">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72" r:id="rId47" name="Check Box 64">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73" r:id="rId48" name="Check Box 65">
              <controlPr defaultSize="0" autoFill="0" autoLine="0" autoPict="0">
                <anchor moveWithCells="1">
                  <from>
                    <xdr:col>26</xdr:col>
                    <xdr:colOff>190500</xdr:colOff>
                    <xdr:row>35</xdr:row>
                    <xdr:rowOff>19050</xdr:rowOff>
                  </from>
                  <to>
                    <xdr:col>27</xdr:col>
                    <xdr:colOff>0</xdr:colOff>
                    <xdr:row>36</xdr:row>
                    <xdr:rowOff>57150</xdr:rowOff>
                  </to>
                </anchor>
              </controlPr>
            </control>
          </mc:Choice>
        </mc:AlternateContent>
        <mc:AlternateContent xmlns:mc="http://schemas.openxmlformats.org/markup-compatibility/2006">
          <mc:Choice Requires="x14">
            <control shapeId="401474" r:id="rId49" name="Check Box 66">
              <controlPr defaultSize="0" autoFill="0" autoLine="0" autoPict="0">
                <anchor moveWithCells="1">
                  <from>
                    <xdr:col>29</xdr:col>
                    <xdr:colOff>0</xdr:colOff>
                    <xdr:row>35</xdr:row>
                    <xdr:rowOff>19050</xdr:rowOff>
                  </from>
                  <to>
                    <xdr:col>30</xdr:col>
                    <xdr:colOff>0</xdr:colOff>
                    <xdr:row>36</xdr:row>
                    <xdr:rowOff>9525</xdr:rowOff>
                  </to>
                </anchor>
              </controlPr>
            </control>
          </mc:Choice>
        </mc:AlternateContent>
        <mc:AlternateContent xmlns:mc="http://schemas.openxmlformats.org/markup-compatibility/2006">
          <mc:Choice Requires="x14">
            <control shapeId="401475" r:id="rId50" name="Check Box 67">
              <controlPr defaultSize="0" autoFill="0" autoLine="0" autoPict="0">
                <anchor moveWithCells="1">
                  <from>
                    <xdr:col>31</xdr:col>
                    <xdr:colOff>9525</xdr:colOff>
                    <xdr:row>35</xdr:row>
                    <xdr:rowOff>19050</xdr:rowOff>
                  </from>
                  <to>
                    <xdr:col>32</xdr:col>
                    <xdr:colOff>0</xdr:colOff>
                    <xdr:row>36</xdr:row>
                    <xdr:rowOff>19050</xdr:rowOff>
                  </to>
                </anchor>
              </controlPr>
            </control>
          </mc:Choice>
        </mc:AlternateContent>
        <mc:AlternateContent xmlns:mc="http://schemas.openxmlformats.org/markup-compatibility/2006">
          <mc:Choice Requires="x14">
            <control shapeId="401476" r:id="rId51" name="Check Box 68">
              <controlPr defaultSize="0" autoFill="0" autoLine="0" autoPict="0">
                <anchor moveWithCells="1">
                  <from>
                    <xdr:col>25</xdr:col>
                    <xdr:colOff>0</xdr:colOff>
                    <xdr:row>36</xdr:row>
                    <xdr:rowOff>19050</xdr:rowOff>
                  </from>
                  <to>
                    <xdr:col>26</xdr:col>
                    <xdr:colOff>19050</xdr:colOff>
                    <xdr:row>37</xdr:row>
                    <xdr:rowOff>19050</xdr:rowOff>
                  </to>
                </anchor>
              </controlPr>
            </control>
          </mc:Choice>
        </mc:AlternateContent>
        <mc:AlternateContent xmlns:mc="http://schemas.openxmlformats.org/markup-compatibility/2006">
          <mc:Choice Requires="x14">
            <control shapeId="401477" r:id="rId52" name="Check Box 69">
              <controlPr defaultSize="0" autoFill="0" autoLine="0" autoPict="0">
                <anchor moveWithCells="1">
                  <from>
                    <xdr:col>26</xdr:col>
                    <xdr:colOff>190500</xdr:colOff>
                    <xdr:row>36</xdr:row>
                    <xdr:rowOff>19050</xdr:rowOff>
                  </from>
                  <to>
                    <xdr:col>27</xdr:col>
                    <xdr:colOff>0</xdr:colOff>
                    <xdr:row>37</xdr:row>
                    <xdr:rowOff>57150</xdr:rowOff>
                  </to>
                </anchor>
              </controlPr>
            </control>
          </mc:Choice>
        </mc:AlternateContent>
        <mc:AlternateContent xmlns:mc="http://schemas.openxmlformats.org/markup-compatibility/2006">
          <mc:Choice Requires="x14">
            <control shapeId="401478" r:id="rId53" name="Check Box 70">
              <controlPr defaultSize="0" autoFill="0" autoLine="0" autoPict="0">
                <anchor moveWithCells="1">
                  <from>
                    <xdr:col>27</xdr:col>
                    <xdr:colOff>0</xdr:colOff>
                    <xdr:row>35</xdr:row>
                    <xdr:rowOff>19050</xdr:rowOff>
                  </from>
                  <to>
                    <xdr:col>28</xdr:col>
                    <xdr:colOff>0</xdr:colOff>
                    <xdr:row>35</xdr:row>
                    <xdr:rowOff>228600</xdr:rowOff>
                  </to>
                </anchor>
              </controlPr>
            </control>
          </mc:Choice>
        </mc:AlternateContent>
        <mc:AlternateContent xmlns:mc="http://schemas.openxmlformats.org/markup-compatibility/2006">
          <mc:Choice Requires="x14">
            <control shapeId="401479" r:id="rId54" name="Check Box 71">
              <controlPr defaultSize="0" autoFill="0" autoLine="0" autoPict="0">
                <anchor moveWithCells="1">
                  <from>
                    <xdr:col>27</xdr:col>
                    <xdr:colOff>0</xdr:colOff>
                    <xdr:row>36</xdr:row>
                    <xdr:rowOff>19050</xdr:rowOff>
                  </from>
                  <to>
                    <xdr:col>28</xdr:col>
                    <xdr:colOff>0</xdr:colOff>
                    <xdr:row>36</xdr:row>
                    <xdr:rowOff>228600</xdr:rowOff>
                  </to>
                </anchor>
              </controlPr>
            </control>
          </mc:Choice>
        </mc:AlternateContent>
        <mc:AlternateContent xmlns:mc="http://schemas.openxmlformats.org/markup-compatibility/2006">
          <mc:Choice Requires="x14">
            <control shapeId="401480" r:id="rId55" name="Check Box 72">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81" r:id="rId56" name="Check Box 73">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82" r:id="rId57" name="Check Box 74">
              <controlPr defaultSize="0" autoFill="0" autoLine="0" autoPict="0">
                <anchor moveWithCells="1">
                  <from>
                    <xdr:col>26</xdr:col>
                    <xdr:colOff>190500</xdr:colOff>
                    <xdr:row>37</xdr:row>
                    <xdr:rowOff>19050</xdr:rowOff>
                  </from>
                  <to>
                    <xdr:col>27</xdr:col>
                    <xdr:colOff>0</xdr:colOff>
                    <xdr:row>38</xdr:row>
                    <xdr:rowOff>57150</xdr:rowOff>
                  </to>
                </anchor>
              </controlPr>
            </control>
          </mc:Choice>
        </mc:AlternateContent>
        <mc:AlternateContent xmlns:mc="http://schemas.openxmlformats.org/markup-compatibility/2006">
          <mc:Choice Requires="x14">
            <control shapeId="401483" r:id="rId58" name="Check Box 75">
              <controlPr defaultSize="0" autoFill="0" autoLine="0" autoPict="0">
                <anchor moveWithCells="1">
                  <from>
                    <xdr:col>29</xdr:col>
                    <xdr:colOff>0</xdr:colOff>
                    <xdr:row>37</xdr:row>
                    <xdr:rowOff>19050</xdr:rowOff>
                  </from>
                  <to>
                    <xdr:col>30</xdr:col>
                    <xdr:colOff>0</xdr:colOff>
                    <xdr:row>38</xdr:row>
                    <xdr:rowOff>9525</xdr:rowOff>
                  </to>
                </anchor>
              </controlPr>
            </control>
          </mc:Choice>
        </mc:AlternateContent>
        <mc:AlternateContent xmlns:mc="http://schemas.openxmlformats.org/markup-compatibility/2006">
          <mc:Choice Requires="x14">
            <control shapeId="401484" r:id="rId59" name="Check Box 76">
              <controlPr defaultSize="0" autoFill="0" autoLine="0" autoPict="0">
                <anchor moveWithCells="1">
                  <from>
                    <xdr:col>31</xdr:col>
                    <xdr:colOff>9525</xdr:colOff>
                    <xdr:row>37</xdr:row>
                    <xdr:rowOff>19050</xdr:rowOff>
                  </from>
                  <to>
                    <xdr:col>32</xdr:col>
                    <xdr:colOff>0</xdr:colOff>
                    <xdr:row>38</xdr:row>
                    <xdr:rowOff>19050</xdr:rowOff>
                  </to>
                </anchor>
              </controlPr>
            </control>
          </mc:Choice>
        </mc:AlternateContent>
        <mc:AlternateContent xmlns:mc="http://schemas.openxmlformats.org/markup-compatibility/2006">
          <mc:Choice Requires="x14">
            <control shapeId="401485" r:id="rId60" name="Check Box 77">
              <controlPr defaultSize="0" autoFill="0" autoLine="0" autoPict="0">
                <anchor moveWithCells="1">
                  <from>
                    <xdr:col>25</xdr:col>
                    <xdr:colOff>0</xdr:colOff>
                    <xdr:row>38</xdr:row>
                    <xdr:rowOff>19050</xdr:rowOff>
                  </from>
                  <to>
                    <xdr:col>26</xdr:col>
                    <xdr:colOff>19050</xdr:colOff>
                    <xdr:row>39</xdr:row>
                    <xdr:rowOff>19050</xdr:rowOff>
                  </to>
                </anchor>
              </controlPr>
            </control>
          </mc:Choice>
        </mc:AlternateContent>
        <mc:AlternateContent xmlns:mc="http://schemas.openxmlformats.org/markup-compatibility/2006">
          <mc:Choice Requires="x14">
            <control shapeId="401486" r:id="rId61" name="Check Box 78">
              <controlPr defaultSize="0" autoFill="0" autoLine="0" autoPict="0">
                <anchor moveWithCells="1">
                  <from>
                    <xdr:col>26</xdr:col>
                    <xdr:colOff>190500</xdr:colOff>
                    <xdr:row>38</xdr:row>
                    <xdr:rowOff>19050</xdr:rowOff>
                  </from>
                  <to>
                    <xdr:col>27</xdr:col>
                    <xdr:colOff>0</xdr:colOff>
                    <xdr:row>39</xdr:row>
                    <xdr:rowOff>57150</xdr:rowOff>
                  </to>
                </anchor>
              </controlPr>
            </control>
          </mc:Choice>
        </mc:AlternateContent>
        <mc:AlternateContent xmlns:mc="http://schemas.openxmlformats.org/markup-compatibility/2006">
          <mc:Choice Requires="x14">
            <control shapeId="401487" r:id="rId62" name="Check Box 79">
              <controlPr defaultSize="0" autoFill="0" autoLine="0" autoPict="0">
                <anchor moveWithCells="1">
                  <from>
                    <xdr:col>27</xdr:col>
                    <xdr:colOff>0</xdr:colOff>
                    <xdr:row>37</xdr:row>
                    <xdr:rowOff>19050</xdr:rowOff>
                  </from>
                  <to>
                    <xdr:col>28</xdr:col>
                    <xdr:colOff>0</xdr:colOff>
                    <xdr:row>37</xdr:row>
                    <xdr:rowOff>228600</xdr:rowOff>
                  </to>
                </anchor>
              </controlPr>
            </control>
          </mc:Choice>
        </mc:AlternateContent>
        <mc:AlternateContent xmlns:mc="http://schemas.openxmlformats.org/markup-compatibility/2006">
          <mc:Choice Requires="x14">
            <control shapeId="401488" r:id="rId63" name="Check Box 80">
              <controlPr defaultSize="0" autoFill="0" autoLine="0" autoPict="0">
                <anchor moveWithCells="1">
                  <from>
                    <xdr:col>27</xdr:col>
                    <xdr:colOff>0</xdr:colOff>
                    <xdr:row>38</xdr:row>
                    <xdr:rowOff>19050</xdr:rowOff>
                  </from>
                  <to>
                    <xdr:col>28</xdr:col>
                    <xdr:colOff>0</xdr:colOff>
                    <xdr:row>38</xdr:row>
                    <xdr:rowOff>228600</xdr:rowOff>
                  </to>
                </anchor>
              </controlPr>
            </control>
          </mc:Choice>
        </mc:AlternateContent>
        <mc:AlternateContent xmlns:mc="http://schemas.openxmlformats.org/markup-compatibility/2006">
          <mc:Choice Requires="x14">
            <control shapeId="401489" r:id="rId64" name="Check Box 81">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90" r:id="rId65" name="Check Box 82">
              <controlPr defaultSize="0" autoFill="0" autoLine="0" autoPict="0">
                <anchor moveWithCells="1">
                  <from>
                    <xdr:col>9</xdr:col>
                    <xdr:colOff>190500</xdr:colOff>
                    <xdr:row>3</xdr:row>
                    <xdr:rowOff>19050</xdr:rowOff>
                  </from>
                  <to>
                    <xdr:col>11</xdr:col>
                    <xdr:colOff>95250</xdr:colOff>
                    <xdr:row>4</xdr:row>
                    <xdr:rowOff>0</xdr:rowOff>
                  </to>
                </anchor>
              </controlPr>
            </control>
          </mc:Choice>
        </mc:AlternateContent>
        <mc:AlternateContent xmlns:mc="http://schemas.openxmlformats.org/markup-compatibility/2006">
          <mc:Choice Requires="x14">
            <control shapeId="401491" r:id="rId66" name="Check Box 83">
              <controlPr defaultSize="0" autoFill="0" autoLine="0" autoPict="0">
                <anchor moveWithCells="1">
                  <from>
                    <xdr:col>17</xdr:col>
                    <xdr:colOff>0</xdr:colOff>
                    <xdr:row>3</xdr:row>
                    <xdr:rowOff>19050</xdr:rowOff>
                  </from>
                  <to>
                    <xdr:col>18</xdr:col>
                    <xdr:colOff>104775</xdr:colOff>
                    <xdr:row>4</xdr:row>
                    <xdr:rowOff>0</xdr:rowOff>
                  </to>
                </anchor>
              </controlPr>
            </control>
          </mc:Choice>
        </mc:AlternateContent>
        <mc:AlternateContent xmlns:mc="http://schemas.openxmlformats.org/markup-compatibility/2006">
          <mc:Choice Requires="x14">
            <control shapeId="401492" r:id="rId67" name="Check Box 84">
              <controlPr defaultSize="0" autoFill="0" autoLine="0" autoPict="0">
                <anchor moveWithCells="1">
                  <from>
                    <xdr:col>9</xdr:col>
                    <xdr:colOff>190500</xdr:colOff>
                    <xdr:row>4</xdr:row>
                    <xdr:rowOff>9525</xdr:rowOff>
                  </from>
                  <to>
                    <xdr:col>11</xdr:col>
                    <xdr:colOff>95250</xdr:colOff>
                    <xdr:row>4</xdr:row>
                    <xdr:rowOff>219075</xdr:rowOff>
                  </to>
                </anchor>
              </controlPr>
            </control>
          </mc:Choice>
        </mc:AlternateContent>
        <mc:AlternateContent xmlns:mc="http://schemas.openxmlformats.org/markup-compatibility/2006">
          <mc:Choice Requires="x14">
            <control shapeId="401493" r:id="rId68" name="Check Box 85">
              <controlPr defaultSize="0" autoFill="0" autoLine="0" autoPict="0">
                <anchor moveWithCells="1">
                  <from>
                    <xdr:col>23</xdr:col>
                    <xdr:colOff>0</xdr:colOff>
                    <xdr:row>4</xdr:row>
                    <xdr:rowOff>9525</xdr:rowOff>
                  </from>
                  <to>
                    <xdr:col>24</xdr:col>
                    <xdr:colOff>104775</xdr:colOff>
                    <xdr:row>4</xdr:row>
                    <xdr:rowOff>219075</xdr:rowOff>
                  </to>
                </anchor>
              </controlPr>
            </control>
          </mc:Choice>
        </mc:AlternateContent>
        <mc:AlternateContent xmlns:mc="http://schemas.openxmlformats.org/markup-compatibility/2006">
          <mc:Choice Requires="x14">
            <control shapeId="401494" r:id="rId69" name="Check Box 86">
              <controlPr defaultSize="0" autoFill="0" autoLine="0" autoPict="0">
                <anchor moveWithCells="1">
                  <from>
                    <xdr:col>15</xdr:col>
                    <xdr:colOff>190500</xdr:colOff>
                    <xdr:row>7</xdr:row>
                    <xdr:rowOff>19050</xdr:rowOff>
                  </from>
                  <to>
                    <xdr:col>17</xdr:col>
                    <xdr:colOff>95250</xdr:colOff>
                    <xdr:row>8</xdr:row>
                    <xdr:rowOff>0</xdr:rowOff>
                  </to>
                </anchor>
              </controlPr>
            </control>
          </mc:Choice>
        </mc:AlternateContent>
        <mc:AlternateContent xmlns:mc="http://schemas.openxmlformats.org/markup-compatibility/2006">
          <mc:Choice Requires="x14">
            <control shapeId="401495" r:id="rId70" name="Check Box 87">
              <controlPr defaultSize="0" autoFill="0" autoLine="0" autoPict="0">
                <anchor moveWithCells="1">
                  <from>
                    <xdr:col>19</xdr:col>
                    <xdr:colOff>190500</xdr:colOff>
                    <xdr:row>8</xdr:row>
                    <xdr:rowOff>19050</xdr:rowOff>
                  </from>
                  <to>
                    <xdr:col>21</xdr:col>
                    <xdr:colOff>95250</xdr:colOff>
                    <xdr:row>9</xdr:row>
                    <xdr:rowOff>0</xdr:rowOff>
                  </to>
                </anchor>
              </controlPr>
            </control>
          </mc:Choice>
        </mc:AlternateContent>
        <mc:AlternateContent xmlns:mc="http://schemas.openxmlformats.org/markup-compatibility/2006">
          <mc:Choice Requires="x14">
            <control shapeId="401496" r:id="rId71" name="Check Box 88">
              <controlPr defaultSize="0" autoFill="0" autoLine="0" autoPict="0">
                <anchor moveWithCells="1">
                  <from>
                    <xdr:col>15</xdr:col>
                    <xdr:colOff>190500</xdr:colOff>
                    <xdr:row>8</xdr:row>
                    <xdr:rowOff>19050</xdr:rowOff>
                  </from>
                  <to>
                    <xdr:col>17</xdr:col>
                    <xdr:colOff>95250</xdr:colOff>
                    <xdr:row>9</xdr:row>
                    <xdr:rowOff>0</xdr:rowOff>
                  </to>
                </anchor>
              </controlPr>
            </control>
          </mc:Choice>
        </mc:AlternateContent>
        <mc:AlternateContent xmlns:mc="http://schemas.openxmlformats.org/markup-compatibility/2006">
          <mc:Choice Requires="x14">
            <control shapeId="401497" r:id="rId72" name="Check Box 89">
              <controlPr defaultSize="0" autoFill="0" autoLine="0" autoPict="0">
                <anchor moveWithCells="1">
                  <from>
                    <xdr:col>19</xdr:col>
                    <xdr:colOff>190500</xdr:colOff>
                    <xdr:row>7</xdr:row>
                    <xdr:rowOff>19050</xdr:rowOff>
                  </from>
                  <to>
                    <xdr:col>21</xdr:col>
                    <xdr:colOff>95250</xdr:colOff>
                    <xdr:row>8</xdr:row>
                    <xdr:rowOff>0</xdr:rowOff>
                  </to>
                </anchor>
              </controlPr>
            </control>
          </mc:Choice>
        </mc:AlternateContent>
        <mc:AlternateContent xmlns:mc="http://schemas.openxmlformats.org/markup-compatibility/2006">
          <mc:Choice Requires="x14">
            <control shapeId="401498" r:id="rId73" name="Check Box 90">
              <controlPr defaultSize="0" autoFill="0" autoLine="0" autoPict="0">
                <anchor moveWithCells="1">
                  <from>
                    <xdr:col>25</xdr:col>
                    <xdr:colOff>190500</xdr:colOff>
                    <xdr:row>7</xdr:row>
                    <xdr:rowOff>19050</xdr:rowOff>
                  </from>
                  <to>
                    <xdr:col>27</xdr:col>
                    <xdr:colOff>95250</xdr:colOff>
                    <xdr:row>8</xdr:row>
                    <xdr:rowOff>0</xdr:rowOff>
                  </to>
                </anchor>
              </controlPr>
            </control>
          </mc:Choice>
        </mc:AlternateContent>
        <mc:AlternateContent xmlns:mc="http://schemas.openxmlformats.org/markup-compatibility/2006">
          <mc:Choice Requires="x14">
            <control shapeId="401499" r:id="rId74" name="Check Box 91">
              <controlPr defaultSize="0" autoFill="0" autoLine="0" autoPict="0">
                <anchor moveWithCells="1">
                  <from>
                    <xdr:col>12</xdr:col>
                    <xdr:colOff>180975</xdr:colOff>
                    <xdr:row>15</xdr:row>
                    <xdr:rowOff>19050</xdr:rowOff>
                  </from>
                  <to>
                    <xdr:col>14</xdr:col>
                    <xdr:colOff>85725</xdr:colOff>
                    <xdr:row>16</xdr:row>
                    <xdr:rowOff>0</xdr:rowOff>
                  </to>
                </anchor>
              </controlPr>
            </control>
          </mc:Choice>
        </mc:AlternateContent>
        <mc:AlternateContent xmlns:mc="http://schemas.openxmlformats.org/markup-compatibility/2006">
          <mc:Choice Requires="x14">
            <control shapeId="401500" r:id="rId75" name="Check Box 92">
              <controlPr defaultSize="0" autoFill="0" autoLine="0" autoPict="0">
                <anchor moveWithCells="1">
                  <from>
                    <xdr:col>19</xdr:col>
                    <xdr:colOff>190500</xdr:colOff>
                    <xdr:row>15</xdr:row>
                    <xdr:rowOff>19050</xdr:rowOff>
                  </from>
                  <to>
                    <xdr:col>21</xdr:col>
                    <xdr:colOff>95250</xdr:colOff>
                    <xdr:row>16</xdr:row>
                    <xdr:rowOff>0</xdr:rowOff>
                  </to>
                </anchor>
              </controlPr>
            </control>
          </mc:Choice>
        </mc:AlternateContent>
        <mc:AlternateContent xmlns:mc="http://schemas.openxmlformats.org/markup-compatibility/2006">
          <mc:Choice Requires="x14">
            <control shapeId="401501" r:id="rId76" name="Check Box 93">
              <controlPr defaultSize="0" autoFill="0" autoLine="0" autoPict="0">
                <anchor moveWithCells="1">
                  <from>
                    <xdr:col>13</xdr:col>
                    <xdr:colOff>180975</xdr:colOff>
                    <xdr:row>17</xdr:row>
                    <xdr:rowOff>19050</xdr:rowOff>
                  </from>
                  <to>
                    <xdr:col>15</xdr:col>
                    <xdr:colOff>85725</xdr:colOff>
                    <xdr:row>18</xdr:row>
                    <xdr:rowOff>0</xdr:rowOff>
                  </to>
                </anchor>
              </controlPr>
            </control>
          </mc:Choice>
        </mc:AlternateContent>
        <mc:AlternateContent xmlns:mc="http://schemas.openxmlformats.org/markup-compatibility/2006">
          <mc:Choice Requires="x14">
            <control shapeId="401502" r:id="rId77" name="Check Box 94">
              <controlPr defaultSize="0" autoFill="0" autoLine="0" autoPict="0">
                <anchor moveWithCells="1">
                  <from>
                    <xdr:col>17</xdr:col>
                    <xdr:colOff>180975</xdr:colOff>
                    <xdr:row>17</xdr:row>
                    <xdr:rowOff>19050</xdr:rowOff>
                  </from>
                  <to>
                    <xdr:col>19</xdr:col>
                    <xdr:colOff>85725</xdr:colOff>
                    <xdr:row>18</xdr:row>
                    <xdr:rowOff>0</xdr:rowOff>
                  </to>
                </anchor>
              </controlPr>
            </control>
          </mc:Choice>
        </mc:AlternateContent>
        <mc:AlternateContent xmlns:mc="http://schemas.openxmlformats.org/markup-compatibility/2006">
          <mc:Choice Requires="x14">
            <control shapeId="401504" r:id="rId78" name="Check Box 96">
              <controlPr defaultSize="0" autoFill="0" autoLine="0" autoPict="0">
                <anchor moveWithCells="1">
                  <from>
                    <xdr:col>10</xdr:col>
                    <xdr:colOff>190500</xdr:colOff>
                    <xdr:row>19</xdr:row>
                    <xdr:rowOff>28575</xdr:rowOff>
                  </from>
                  <to>
                    <xdr:col>12</xdr:col>
                    <xdr:colOff>95250</xdr:colOff>
                    <xdr:row>20</xdr:row>
                    <xdr:rowOff>9525</xdr:rowOff>
                  </to>
                </anchor>
              </controlPr>
            </control>
          </mc:Choice>
        </mc:AlternateContent>
        <mc:AlternateContent xmlns:mc="http://schemas.openxmlformats.org/markup-compatibility/2006">
          <mc:Choice Requires="x14">
            <control shapeId="401505" r:id="rId79" name="Check Box 97">
              <controlPr defaultSize="0" autoFill="0" autoLine="0" autoPict="0">
                <anchor moveWithCells="1">
                  <from>
                    <xdr:col>10</xdr:col>
                    <xdr:colOff>180975</xdr:colOff>
                    <xdr:row>21</xdr:row>
                    <xdr:rowOff>19050</xdr:rowOff>
                  </from>
                  <to>
                    <xdr:col>12</xdr:col>
                    <xdr:colOff>85725</xdr:colOff>
                    <xdr:row>22</xdr:row>
                    <xdr:rowOff>0</xdr:rowOff>
                  </to>
                </anchor>
              </controlPr>
            </control>
          </mc:Choice>
        </mc:AlternateContent>
        <mc:AlternateContent xmlns:mc="http://schemas.openxmlformats.org/markup-compatibility/2006">
          <mc:Choice Requires="x14">
            <control shapeId="401506" r:id="rId80" name="Check Box 98">
              <controlPr defaultSize="0" autoFill="0" autoLine="0" autoPict="0">
                <anchor moveWithCells="1">
                  <from>
                    <xdr:col>21</xdr:col>
                    <xdr:colOff>180975</xdr:colOff>
                    <xdr:row>25</xdr:row>
                    <xdr:rowOff>76200</xdr:rowOff>
                  </from>
                  <to>
                    <xdr:col>23</xdr:col>
                    <xdr:colOff>85725</xdr:colOff>
                    <xdr:row>25</xdr:row>
                    <xdr:rowOff>285750</xdr:rowOff>
                  </to>
                </anchor>
              </controlPr>
            </control>
          </mc:Choice>
        </mc:AlternateContent>
        <mc:AlternateContent xmlns:mc="http://schemas.openxmlformats.org/markup-compatibility/2006">
          <mc:Choice Requires="x14">
            <control shapeId="401507" r:id="rId81" name="Check Box 99">
              <controlPr defaultSize="0" autoFill="0" autoLine="0" autoPict="0">
                <anchor moveWithCells="1">
                  <from>
                    <xdr:col>25</xdr:col>
                    <xdr:colOff>190500</xdr:colOff>
                    <xdr:row>25</xdr:row>
                    <xdr:rowOff>76200</xdr:rowOff>
                  </from>
                  <to>
                    <xdr:col>27</xdr:col>
                    <xdr:colOff>95250</xdr:colOff>
                    <xdr:row>25</xdr:row>
                    <xdr:rowOff>285750</xdr:rowOff>
                  </to>
                </anchor>
              </controlPr>
            </control>
          </mc:Choice>
        </mc:AlternateContent>
        <mc:AlternateContent xmlns:mc="http://schemas.openxmlformats.org/markup-compatibility/2006">
          <mc:Choice Requires="x14">
            <control shapeId="401508" r:id="rId82" name="Check Box 100">
              <controlPr defaultSize="0" autoFill="0" autoLine="0" autoPict="0">
                <anchor moveWithCells="1">
                  <from>
                    <xdr:col>21</xdr:col>
                    <xdr:colOff>180975</xdr:colOff>
                    <xdr:row>26</xdr:row>
                    <xdr:rowOff>66675</xdr:rowOff>
                  </from>
                  <to>
                    <xdr:col>23</xdr:col>
                    <xdr:colOff>85725</xdr:colOff>
                    <xdr:row>26</xdr:row>
                    <xdr:rowOff>276225</xdr:rowOff>
                  </to>
                </anchor>
              </controlPr>
            </control>
          </mc:Choice>
        </mc:AlternateContent>
        <mc:AlternateContent xmlns:mc="http://schemas.openxmlformats.org/markup-compatibility/2006">
          <mc:Choice Requires="x14">
            <control shapeId="401509" r:id="rId83" name="Check Box 101">
              <controlPr defaultSize="0" autoFill="0" autoLine="0" autoPict="0">
                <anchor moveWithCells="1">
                  <from>
                    <xdr:col>25</xdr:col>
                    <xdr:colOff>190500</xdr:colOff>
                    <xdr:row>26</xdr:row>
                    <xdr:rowOff>66675</xdr:rowOff>
                  </from>
                  <to>
                    <xdr:col>27</xdr:col>
                    <xdr:colOff>95250</xdr:colOff>
                    <xdr:row>26</xdr:row>
                    <xdr:rowOff>276225</xdr:rowOff>
                  </to>
                </anchor>
              </controlPr>
            </control>
          </mc:Choice>
        </mc:AlternateContent>
        <mc:AlternateContent xmlns:mc="http://schemas.openxmlformats.org/markup-compatibility/2006">
          <mc:Choice Requires="x14">
            <control shapeId="401510" r:id="rId84" name="Check Box 102">
              <controlPr defaultSize="0" autoFill="0" autoLine="0" autoPict="0">
                <anchor moveWithCells="1">
                  <from>
                    <xdr:col>21</xdr:col>
                    <xdr:colOff>180975</xdr:colOff>
                    <xdr:row>27</xdr:row>
                    <xdr:rowOff>76200</xdr:rowOff>
                  </from>
                  <to>
                    <xdr:col>23</xdr:col>
                    <xdr:colOff>85725</xdr:colOff>
                    <xdr:row>27</xdr:row>
                    <xdr:rowOff>285750</xdr:rowOff>
                  </to>
                </anchor>
              </controlPr>
            </control>
          </mc:Choice>
        </mc:AlternateContent>
        <mc:AlternateContent xmlns:mc="http://schemas.openxmlformats.org/markup-compatibility/2006">
          <mc:Choice Requires="x14">
            <control shapeId="401511" r:id="rId85" name="Check Box 103">
              <controlPr defaultSize="0" autoFill="0" autoLine="0" autoPict="0">
                <anchor moveWithCells="1">
                  <from>
                    <xdr:col>25</xdr:col>
                    <xdr:colOff>190500</xdr:colOff>
                    <xdr:row>27</xdr:row>
                    <xdr:rowOff>76200</xdr:rowOff>
                  </from>
                  <to>
                    <xdr:col>27</xdr:col>
                    <xdr:colOff>95250</xdr:colOff>
                    <xdr:row>27</xdr:row>
                    <xdr:rowOff>285750</xdr:rowOff>
                  </to>
                </anchor>
              </controlPr>
            </control>
          </mc:Choice>
        </mc:AlternateContent>
        <mc:AlternateContent xmlns:mc="http://schemas.openxmlformats.org/markup-compatibility/2006">
          <mc:Choice Requires="x14">
            <control shapeId="401512" r:id="rId86" name="Check Box 104">
              <controlPr defaultSize="0" autoFill="0" autoLine="0" autoPict="0">
                <anchor moveWithCells="1">
                  <from>
                    <xdr:col>21</xdr:col>
                    <xdr:colOff>180975</xdr:colOff>
                    <xdr:row>28</xdr:row>
                    <xdr:rowOff>76200</xdr:rowOff>
                  </from>
                  <to>
                    <xdr:col>23</xdr:col>
                    <xdr:colOff>85725</xdr:colOff>
                    <xdr:row>28</xdr:row>
                    <xdr:rowOff>285750</xdr:rowOff>
                  </to>
                </anchor>
              </controlPr>
            </control>
          </mc:Choice>
        </mc:AlternateContent>
        <mc:AlternateContent xmlns:mc="http://schemas.openxmlformats.org/markup-compatibility/2006">
          <mc:Choice Requires="x14">
            <control shapeId="401513" r:id="rId87" name="Check Box 105">
              <controlPr defaultSize="0" autoFill="0" autoLine="0" autoPict="0">
                <anchor moveWithCells="1">
                  <from>
                    <xdr:col>25</xdr:col>
                    <xdr:colOff>190500</xdr:colOff>
                    <xdr:row>28</xdr:row>
                    <xdr:rowOff>76200</xdr:rowOff>
                  </from>
                  <to>
                    <xdr:col>27</xdr:col>
                    <xdr:colOff>95250</xdr:colOff>
                    <xdr:row>28</xdr:row>
                    <xdr:rowOff>285750</xdr:rowOff>
                  </to>
                </anchor>
              </controlPr>
            </control>
          </mc:Choice>
        </mc:AlternateContent>
        <mc:AlternateContent xmlns:mc="http://schemas.openxmlformats.org/markup-compatibility/2006">
          <mc:Choice Requires="x14">
            <control shapeId="401514" r:id="rId88" name="Check Box 106">
              <controlPr defaultSize="0" autoFill="0" autoLine="0" autoPict="0">
                <anchor moveWithCells="1">
                  <from>
                    <xdr:col>21</xdr:col>
                    <xdr:colOff>180975</xdr:colOff>
                    <xdr:row>29</xdr:row>
                    <xdr:rowOff>76200</xdr:rowOff>
                  </from>
                  <to>
                    <xdr:col>23</xdr:col>
                    <xdr:colOff>85725</xdr:colOff>
                    <xdr:row>29</xdr:row>
                    <xdr:rowOff>285750</xdr:rowOff>
                  </to>
                </anchor>
              </controlPr>
            </control>
          </mc:Choice>
        </mc:AlternateContent>
        <mc:AlternateContent xmlns:mc="http://schemas.openxmlformats.org/markup-compatibility/2006">
          <mc:Choice Requires="x14">
            <control shapeId="401515" r:id="rId89" name="Check Box 107">
              <controlPr defaultSize="0" autoFill="0" autoLine="0" autoPict="0">
                <anchor moveWithCells="1">
                  <from>
                    <xdr:col>25</xdr:col>
                    <xdr:colOff>190500</xdr:colOff>
                    <xdr:row>29</xdr:row>
                    <xdr:rowOff>76200</xdr:rowOff>
                  </from>
                  <to>
                    <xdr:col>27</xdr:col>
                    <xdr:colOff>95250</xdr:colOff>
                    <xdr:row>29</xdr:row>
                    <xdr:rowOff>285750</xdr:rowOff>
                  </to>
                </anchor>
              </controlPr>
            </control>
          </mc:Choice>
        </mc:AlternateContent>
        <mc:AlternateContent xmlns:mc="http://schemas.openxmlformats.org/markup-compatibility/2006">
          <mc:Choice Requires="x14">
            <control shapeId="401516" r:id="rId90" name="Check Box 108">
              <controlPr defaultSize="0" autoFill="0" autoLine="0" autoPict="0">
                <anchor moveWithCells="1">
                  <from>
                    <xdr:col>21</xdr:col>
                    <xdr:colOff>180975</xdr:colOff>
                    <xdr:row>30</xdr:row>
                    <xdr:rowOff>95250</xdr:rowOff>
                  </from>
                  <to>
                    <xdr:col>23</xdr:col>
                    <xdr:colOff>85725</xdr:colOff>
                    <xdr:row>31</xdr:row>
                    <xdr:rowOff>114300</xdr:rowOff>
                  </to>
                </anchor>
              </controlPr>
            </control>
          </mc:Choice>
        </mc:AlternateContent>
        <mc:AlternateContent xmlns:mc="http://schemas.openxmlformats.org/markup-compatibility/2006">
          <mc:Choice Requires="x14">
            <control shapeId="401517" r:id="rId91" name="Check Box 109">
              <controlPr defaultSize="0" autoFill="0" autoLine="0" autoPict="0">
                <anchor moveWithCells="1">
                  <from>
                    <xdr:col>25</xdr:col>
                    <xdr:colOff>190500</xdr:colOff>
                    <xdr:row>30</xdr:row>
                    <xdr:rowOff>95250</xdr:rowOff>
                  </from>
                  <to>
                    <xdr:col>27</xdr:col>
                    <xdr:colOff>95250</xdr:colOff>
                    <xdr:row>31</xdr:row>
                    <xdr:rowOff>114300</xdr:rowOff>
                  </to>
                </anchor>
              </controlPr>
            </control>
          </mc:Choice>
        </mc:AlternateContent>
        <mc:AlternateContent xmlns:mc="http://schemas.openxmlformats.org/markup-compatibility/2006">
          <mc:Choice Requires="x14">
            <control shapeId="401518" r:id="rId92" name="Check Box 110">
              <controlPr defaultSize="0" autoFill="0" autoLine="0" autoPict="0">
                <anchor moveWithCells="1">
                  <from>
                    <xdr:col>11</xdr:col>
                    <xdr:colOff>9525</xdr:colOff>
                    <xdr:row>33</xdr:row>
                    <xdr:rowOff>28575</xdr:rowOff>
                  </from>
                  <to>
                    <xdr:col>12</xdr:col>
                    <xdr:colOff>114300</xdr:colOff>
                    <xdr:row>34</xdr:row>
                    <xdr:rowOff>0</xdr:rowOff>
                  </to>
                </anchor>
              </controlPr>
            </control>
          </mc:Choice>
        </mc:AlternateContent>
        <mc:AlternateContent xmlns:mc="http://schemas.openxmlformats.org/markup-compatibility/2006">
          <mc:Choice Requires="x14">
            <control shapeId="401519" r:id="rId93" name="Check Box 111">
              <controlPr defaultSize="0" autoFill="0" autoLine="0" autoPict="0">
                <anchor moveWithCells="1">
                  <from>
                    <xdr:col>11</xdr:col>
                    <xdr:colOff>9525</xdr:colOff>
                    <xdr:row>35</xdr:row>
                    <xdr:rowOff>28575</xdr:rowOff>
                  </from>
                  <to>
                    <xdr:col>12</xdr:col>
                    <xdr:colOff>114300</xdr:colOff>
                    <xdr:row>36</xdr:row>
                    <xdr:rowOff>0</xdr:rowOff>
                  </to>
                </anchor>
              </controlPr>
            </control>
          </mc:Choice>
        </mc:AlternateContent>
        <mc:AlternateContent xmlns:mc="http://schemas.openxmlformats.org/markup-compatibility/2006">
          <mc:Choice Requires="x14">
            <control shapeId="401520" r:id="rId94" name="Check Box 112">
              <controlPr defaultSize="0" autoFill="0" autoLine="0" autoPict="0">
                <anchor moveWithCells="1">
                  <from>
                    <xdr:col>11</xdr:col>
                    <xdr:colOff>9525</xdr:colOff>
                    <xdr:row>37</xdr:row>
                    <xdr:rowOff>28575</xdr:rowOff>
                  </from>
                  <to>
                    <xdr:col>12</xdr:col>
                    <xdr:colOff>114300</xdr:colOff>
                    <xdr:row>38</xdr:row>
                    <xdr:rowOff>0</xdr:rowOff>
                  </to>
                </anchor>
              </controlPr>
            </control>
          </mc:Choice>
        </mc:AlternateContent>
        <mc:AlternateContent xmlns:mc="http://schemas.openxmlformats.org/markup-compatibility/2006">
          <mc:Choice Requires="x14">
            <control shapeId="401521" r:id="rId95" name="Check Box 113">
              <controlPr defaultSize="0" autoFill="0" autoLine="0" autoPict="0">
                <anchor moveWithCells="1">
                  <from>
                    <xdr:col>17</xdr:col>
                    <xdr:colOff>180975</xdr:colOff>
                    <xdr:row>12</xdr:row>
                    <xdr:rowOff>9525</xdr:rowOff>
                  </from>
                  <to>
                    <xdr:col>19</xdr:col>
                    <xdr:colOff>0</xdr:colOff>
                    <xdr:row>13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C00-000001000000}">
          <xm:sqref>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WLM983082:WMT983082 JU9:KA9 TQ9:TW9 ADM9:ADS9 ANI9:ANO9 AXE9:AXK9 BHA9:BHG9 BQW9:BRC9 CAS9:CAY9 CKO9:CKU9 CUK9:CUQ9 DEG9:DEM9 DOC9:DOI9 DXY9:DYE9 EHU9:EIA9 ERQ9:ERW9 FBM9:FBS9 FLI9:FLO9 FVE9:FVK9 GFA9:GFG9 GOW9:GPC9 GYS9:GYY9 HIO9:HIU9 HSK9:HSQ9 ICG9:ICM9 IMC9:IMI9 IVY9:IWE9 JFU9:JGA9 JPQ9:JPW9 JZM9:JZS9 KJI9:KJO9 KTE9:KTK9 LDA9:LDG9 LMW9:LNC9 LWS9:LWY9 MGO9:MGU9 MQK9:MQQ9 NAG9:NAM9 NKC9:NKI9 NTY9:NUE9 ODU9:OEA9 ONQ9:ONW9 OXM9:OXS9 PHI9:PHO9 PRE9:PRK9 QBA9:QBG9 QKW9:QLC9 QUS9:QUY9 REO9:REU9 ROK9:ROQ9 RYG9:RYM9 SIC9:SII9 SRY9:SSE9 TBU9:TCA9 TLQ9:TLW9 TVM9:TVS9 UFI9:UFO9 UPE9:UPK9 UZA9:UZG9 VIW9:VJC9 VSS9:VSY9 WCO9:WCU9 WMK9:WMQ9 WWG9:WWM9 Y65545:AE65545 JU65545:KA65545 TQ65545:TW65545 ADM65545:ADS65545 ANI65545:ANO65545 AXE65545:AXK65545 BHA65545:BHG65545 BQW65545:BRC65545 CAS65545:CAY65545 CKO65545:CKU65545 CUK65545:CUQ65545 DEG65545:DEM65545 DOC65545:DOI65545 DXY65545:DYE65545 EHU65545:EIA65545 ERQ65545:ERW65545 FBM65545:FBS65545 FLI65545:FLO65545 FVE65545:FVK65545 GFA65545:GFG65545 GOW65545:GPC65545 GYS65545:GYY65545 HIO65545:HIU65545 HSK65545:HSQ65545 ICG65545:ICM65545 IMC65545:IMI65545 IVY65545:IWE65545 JFU65545:JGA65545 JPQ65545:JPW65545 JZM65545:JZS65545 KJI65545:KJO65545 KTE65545:KTK65545 LDA65545:LDG65545 LMW65545:LNC65545 LWS65545:LWY65545 MGO65545:MGU65545 MQK65545:MQQ65545 NAG65545:NAM65545 NKC65545:NKI65545 NTY65545:NUE65545 ODU65545:OEA65545 ONQ65545:ONW65545 OXM65545:OXS65545 PHI65545:PHO65545 PRE65545:PRK65545 QBA65545:QBG65545 QKW65545:QLC65545 QUS65545:QUY65545 REO65545:REU65545 ROK65545:ROQ65545 RYG65545:RYM65545 SIC65545:SII65545 SRY65545:SSE65545 TBU65545:TCA65545 TLQ65545:TLW65545 TVM65545:TVS65545 UFI65545:UFO65545 UPE65545:UPK65545 UZA65545:UZG65545 VIW65545:VJC65545 VSS65545:VSY65545 WCO65545:WCU65545 WMK65545:WMQ65545 WWG65545:WWM65545 Y131081:AE131081 JU131081:KA131081 TQ131081:TW131081 ADM131081:ADS131081 ANI131081:ANO131081 AXE131081:AXK131081 BHA131081:BHG131081 BQW131081:BRC131081 CAS131081:CAY131081 CKO131081:CKU131081 CUK131081:CUQ131081 DEG131081:DEM131081 DOC131081:DOI131081 DXY131081:DYE131081 EHU131081:EIA131081 ERQ131081:ERW131081 FBM131081:FBS131081 FLI131081:FLO131081 FVE131081:FVK131081 GFA131081:GFG131081 GOW131081:GPC131081 GYS131081:GYY131081 HIO131081:HIU131081 HSK131081:HSQ131081 ICG131081:ICM131081 IMC131081:IMI131081 IVY131081:IWE131081 JFU131081:JGA131081 JPQ131081:JPW131081 JZM131081:JZS131081 KJI131081:KJO131081 KTE131081:KTK131081 LDA131081:LDG131081 LMW131081:LNC131081 LWS131081:LWY131081 MGO131081:MGU131081 MQK131081:MQQ131081 NAG131081:NAM131081 NKC131081:NKI131081 NTY131081:NUE131081 ODU131081:OEA131081 ONQ131081:ONW131081 OXM131081:OXS131081 PHI131081:PHO131081 PRE131081:PRK131081 QBA131081:QBG131081 QKW131081:QLC131081 QUS131081:QUY131081 REO131081:REU131081 ROK131081:ROQ131081 RYG131081:RYM131081 SIC131081:SII131081 SRY131081:SSE131081 TBU131081:TCA131081 TLQ131081:TLW131081 TVM131081:TVS131081 UFI131081:UFO131081 UPE131081:UPK131081 UZA131081:UZG131081 VIW131081:VJC131081 VSS131081:VSY131081 WCO131081:WCU131081 WMK131081:WMQ131081 WWG131081:WWM131081 Y196617:AE196617 JU196617:KA196617 TQ196617:TW196617 ADM196617:ADS196617 ANI196617:ANO196617 AXE196617:AXK196617 BHA196617:BHG196617 BQW196617:BRC196617 CAS196617:CAY196617 CKO196617:CKU196617 CUK196617:CUQ196617 DEG196617:DEM196617 DOC196617:DOI196617 DXY196617:DYE196617 EHU196617:EIA196617 ERQ196617:ERW196617 FBM196617:FBS196617 FLI196617:FLO196617 FVE196617:FVK196617 GFA196617:GFG196617 GOW196617:GPC196617 GYS196617:GYY196617 HIO196617:HIU196617 HSK196617:HSQ196617 ICG196617:ICM196617 IMC196617:IMI196617 IVY196617:IWE196617 JFU196617:JGA196617 JPQ196617:JPW196617 JZM196617:JZS196617 KJI196617:KJO196617 KTE196617:KTK196617 LDA196617:LDG196617 LMW196617:LNC196617 LWS196617:LWY196617 MGO196617:MGU196617 MQK196617:MQQ196617 NAG196617:NAM196617 NKC196617:NKI196617 NTY196617:NUE196617 ODU196617:OEA196617 ONQ196617:ONW196617 OXM196617:OXS196617 PHI196617:PHO196617 PRE196617:PRK196617 QBA196617:QBG196617 QKW196617:QLC196617 QUS196617:QUY196617 REO196617:REU196617 ROK196617:ROQ196617 RYG196617:RYM196617 SIC196617:SII196617 SRY196617:SSE196617 TBU196617:TCA196617 TLQ196617:TLW196617 TVM196617:TVS196617 UFI196617:UFO196617 UPE196617:UPK196617 UZA196617:UZG196617 VIW196617:VJC196617 VSS196617:VSY196617 WCO196617:WCU196617 WMK196617:WMQ196617 WWG196617:WWM196617 Y262153:AE262153 JU262153:KA262153 TQ262153:TW262153 ADM262153:ADS262153 ANI262153:ANO262153 AXE262153:AXK262153 BHA262153:BHG262153 BQW262153:BRC262153 CAS262153:CAY262153 CKO262153:CKU262153 CUK262153:CUQ262153 DEG262153:DEM262153 DOC262153:DOI262153 DXY262153:DYE262153 EHU262153:EIA262153 ERQ262153:ERW262153 FBM262153:FBS262153 FLI262153:FLO262153 FVE262153:FVK262153 GFA262153:GFG262153 GOW262153:GPC262153 GYS262153:GYY262153 HIO262153:HIU262153 HSK262153:HSQ262153 ICG262153:ICM262153 IMC262153:IMI262153 IVY262153:IWE262153 JFU262153:JGA262153 JPQ262153:JPW262153 JZM262153:JZS262153 KJI262153:KJO262153 KTE262153:KTK262153 LDA262153:LDG262153 LMW262153:LNC262153 LWS262153:LWY262153 MGO262153:MGU262153 MQK262153:MQQ262153 NAG262153:NAM262153 NKC262153:NKI262153 NTY262153:NUE262153 ODU262153:OEA262153 ONQ262153:ONW262153 OXM262153:OXS262153 PHI262153:PHO262153 PRE262153:PRK262153 QBA262153:QBG262153 QKW262153:QLC262153 QUS262153:QUY262153 REO262153:REU262153 ROK262153:ROQ262153 RYG262153:RYM262153 SIC262153:SII262153 SRY262153:SSE262153 TBU262153:TCA262153 TLQ262153:TLW262153 TVM262153:TVS262153 UFI262153:UFO262153 UPE262153:UPK262153 UZA262153:UZG262153 VIW262153:VJC262153 VSS262153:VSY262153 WCO262153:WCU262153 WMK262153:WMQ262153 WWG262153:WWM262153 Y327689:AE327689 JU327689:KA327689 TQ327689:TW327689 ADM327689:ADS327689 ANI327689:ANO327689 AXE327689:AXK327689 BHA327689:BHG327689 BQW327689:BRC327689 CAS327689:CAY327689 CKO327689:CKU327689 CUK327689:CUQ327689 DEG327689:DEM327689 DOC327689:DOI327689 DXY327689:DYE327689 EHU327689:EIA327689 ERQ327689:ERW327689 FBM327689:FBS327689 FLI327689:FLO327689 FVE327689:FVK327689 GFA327689:GFG327689 GOW327689:GPC327689 GYS327689:GYY327689 HIO327689:HIU327689 HSK327689:HSQ327689 ICG327689:ICM327689 IMC327689:IMI327689 IVY327689:IWE327689 JFU327689:JGA327689 JPQ327689:JPW327689 JZM327689:JZS327689 KJI327689:KJO327689 KTE327689:KTK327689 LDA327689:LDG327689 LMW327689:LNC327689 LWS327689:LWY327689 MGO327689:MGU327689 MQK327689:MQQ327689 NAG327689:NAM327689 NKC327689:NKI327689 NTY327689:NUE327689 ODU327689:OEA327689 ONQ327689:ONW327689 OXM327689:OXS327689 PHI327689:PHO327689 PRE327689:PRK327689 QBA327689:QBG327689 QKW327689:QLC327689 QUS327689:QUY327689 REO327689:REU327689 ROK327689:ROQ327689 RYG327689:RYM327689 SIC327689:SII327689 SRY327689:SSE327689 TBU327689:TCA327689 TLQ327689:TLW327689 TVM327689:TVS327689 UFI327689:UFO327689 UPE327689:UPK327689 UZA327689:UZG327689 VIW327689:VJC327689 VSS327689:VSY327689 WCO327689:WCU327689 WMK327689:WMQ327689 WWG327689:WWM327689 Y393225:AE393225 JU393225:KA393225 TQ393225:TW393225 ADM393225:ADS393225 ANI393225:ANO393225 AXE393225:AXK393225 BHA393225:BHG393225 BQW393225:BRC393225 CAS393225:CAY393225 CKO393225:CKU393225 CUK393225:CUQ393225 DEG393225:DEM393225 DOC393225:DOI393225 DXY393225:DYE393225 EHU393225:EIA393225 ERQ393225:ERW393225 FBM393225:FBS393225 FLI393225:FLO393225 FVE393225:FVK393225 GFA393225:GFG393225 GOW393225:GPC393225 GYS393225:GYY393225 HIO393225:HIU393225 HSK393225:HSQ393225 ICG393225:ICM393225 IMC393225:IMI393225 IVY393225:IWE393225 JFU393225:JGA393225 JPQ393225:JPW393225 JZM393225:JZS393225 KJI393225:KJO393225 KTE393225:KTK393225 LDA393225:LDG393225 LMW393225:LNC393225 LWS393225:LWY393225 MGO393225:MGU393225 MQK393225:MQQ393225 NAG393225:NAM393225 NKC393225:NKI393225 NTY393225:NUE393225 ODU393225:OEA393225 ONQ393225:ONW393225 OXM393225:OXS393225 PHI393225:PHO393225 PRE393225:PRK393225 QBA393225:QBG393225 QKW393225:QLC393225 QUS393225:QUY393225 REO393225:REU393225 ROK393225:ROQ393225 RYG393225:RYM393225 SIC393225:SII393225 SRY393225:SSE393225 TBU393225:TCA393225 TLQ393225:TLW393225 TVM393225:TVS393225 UFI393225:UFO393225 UPE393225:UPK393225 UZA393225:UZG393225 VIW393225:VJC393225 VSS393225:VSY393225 WCO393225:WCU393225 WMK393225:WMQ393225 WWG393225:WWM393225 Y458761:AE458761 JU458761:KA458761 TQ458761:TW458761 ADM458761:ADS458761 ANI458761:ANO458761 AXE458761:AXK458761 BHA458761:BHG458761 BQW458761:BRC458761 CAS458761:CAY458761 CKO458761:CKU458761 CUK458761:CUQ458761 DEG458761:DEM458761 DOC458761:DOI458761 DXY458761:DYE458761 EHU458761:EIA458761 ERQ458761:ERW458761 FBM458761:FBS458761 FLI458761:FLO458761 FVE458761:FVK458761 GFA458761:GFG458761 GOW458761:GPC458761 GYS458761:GYY458761 HIO458761:HIU458761 HSK458761:HSQ458761 ICG458761:ICM458761 IMC458761:IMI458761 IVY458761:IWE458761 JFU458761:JGA458761 JPQ458761:JPW458761 JZM458761:JZS458761 KJI458761:KJO458761 KTE458761:KTK458761 LDA458761:LDG458761 LMW458761:LNC458761 LWS458761:LWY458761 MGO458761:MGU458761 MQK458761:MQQ458761 NAG458761:NAM458761 NKC458761:NKI458761 NTY458761:NUE458761 ODU458761:OEA458761 ONQ458761:ONW458761 OXM458761:OXS458761 PHI458761:PHO458761 PRE458761:PRK458761 QBA458761:QBG458761 QKW458761:QLC458761 QUS458761:QUY458761 REO458761:REU458761 ROK458761:ROQ458761 RYG458761:RYM458761 SIC458761:SII458761 SRY458761:SSE458761 TBU458761:TCA458761 TLQ458761:TLW458761 TVM458761:TVS458761 UFI458761:UFO458761 UPE458761:UPK458761 UZA458761:UZG458761 VIW458761:VJC458761 VSS458761:VSY458761 WCO458761:WCU458761 WMK458761:WMQ458761 WWG458761:WWM458761 Y524297:AE524297 JU524297:KA524297 TQ524297:TW524297 ADM524297:ADS524297 ANI524297:ANO524297 AXE524297:AXK524297 BHA524297:BHG524297 BQW524297:BRC524297 CAS524297:CAY524297 CKO524297:CKU524297 CUK524297:CUQ524297 DEG524297:DEM524297 DOC524297:DOI524297 DXY524297:DYE524297 EHU524297:EIA524297 ERQ524297:ERW524297 FBM524297:FBS524297 FLI524297:FLO524297 FVE524297:FVK524297 GFA524297:GFG524297 GOW524297:GPC524297 GYS524297:GYY524297 HIO524297:HIU524297 HSK524297:HSQ524297 ICG524297:ICM524297 IMC524297:IMI524297 IVY524297:IWE524297 JFU524297:JGA524297 JPQ524297:JPW524297 JZM524297:JZS524297 KJI524297:KJO524297 KTE524297:KTK524297 LDA524297:LDG524297 LMW524297:LNC524297 LWS524297:LWY524297 MGO524297:MGU524297 MQK524297:MQQ524297 NAG524297:NAM524297 NKC524297:NKI524297 NTY524297:NUE524297 ODU524297:OEA524297 ONQ524297:ONW524297 OXM524297:OXS524297 PHI524297:PHO524297 PRE524297:PRK524297 QBA524297:QBG524297 QKW524297:QLC524297 QUS524297:QUY524297 REO524297:REU524297 ROK524297:ROQ524297 RYG524297:RYM524297 SIC524297:SII524297 SRY524297:SSE524297 TBU524297:TCA524297 TLQ524297:TLW524297 TVM524297:TVS524297 UFI524297:UFO524297 UPE524297:UPK524297 UZA524297:UZG524297 VIW524297:VJC524297 VSS524297:VSY524297 WCO524297:WCU524297 WMK524297:WMQ524297 WWG524297:WWM524297 Y589833:AE589833 JU589833:KA589833 TQ589833:TW589833 ADM589833:ADS589833 ANI589833:ANO589833 AXE589833:AXK589833 BHA589833:BHG589833 BQW589833:BRC589833 CAS589833:CAY589833 CKO589833:CKU589833 CUK589833:CUQ589833 DEG589833:DEM589833 DOC589833:DOI589833 DXY589833:DYE589833 EHU589833:EIA589833 ERQ589833:ERW589833 FBM589833:FBS589833 FLI589833:FLO589833 FVE589833:FVK589833 GFA589833:GFG589833 GOW589833:GPC589833 GYS589833:GYY589833 HIO589833:HIU589833 HSK589833:HSQ589833 ICG589833:ICM589833 IMC589833:IMI589833 IVY589833:IWE589833 JFU589833:JGA589833 JPQ589833:JPW589833 JZM589833:JZS589833 KJI589833:KJO589833 KTE589833:KTK589833 LDA589833:LDG589833 LMW589833:LNC589833 LWS589833:LWY589833 MGO589833:MGU589833 MQK589833:MQQ589833 NAG589833:NAM589833 NKC589833:NKI589833 NTY589833:NUE589833 ODU589833:OEA589833 ONQ589833:ONW589833 OXM589833:OXS589833 PHI589833:PHO589833 PRE589833:PRK589833 QBA589833:QBG589833 QKW589833:QLC589833 QUS589833:QUY589833 REO589833:REU589833 ROK589833:ROQ589833 RYG589833:RYM589833 SIC589833:SII589833 SRY589833:SSE589833 TBU589833:TCA589833 TLQ589833:TLW589833 TVM589833:TVS589833 UFI589833:UFO589833 UPE589833:UPK589833 UZA589833:UZG589833 VIW589833:VJC589833 VSS589833:VSY589833 WCO589833:WCU589833 WMK589833:WMQ589833 WWG589833:WWM589833 Y655369:AE655369 JU655369:KA655369 TQ655369:TW655369 ADM655369:ADS655369 ANI655369:ANO655369 AXE655369:AXK655369 BHA655369:BHG655369 BQW655369:BRC655369 CAS655369:CAY655369 CKO655369:CKU655369 CUK655369:CUQ655369 DEG655369:DEM655369 DOC655369:DOI655369 DXY655369:DYE655369 EHU655369:EIA655369 ERQ655369:ERW655369 FBM655369:FBS655369 FLI655369:FLO655369 FVE655369:FVK655369 GFA655369:GFG655369 GOW655369:GPC655369 GYS655369:GYY655369 HIO655369:HIU655369 HSK655369:HSQ655369 ICG655369:ICM655369 IMC655369:IMI655369 IVY655369:IWE655369 JFU655369:JGA655369 JPQ655369:JPW655369 JZM655369:JZS655369 KJI655369:KJO655369 KTE655369:KTK655369 LDA655369:LDG655369 LMW655369:LNC655369 LWS655369:LWY655369 MGO655369:MGU655369 MQK655369:MQQ655369 NAG655369:NAM655369 NKC655369:NKI655369 NTY655369:NUE655369 ODU655369:OEA655369 ONQ655369:ONW655369 OXM655369:OXS655369 PHI655369:PHO655369 PRE655369:PRK655369 QBA655369:QBG655369 QKW655369:QLC655369 QUS655369:QUY655369 REO655369:REU655369 ROK655369:ROQ655369 RYG655369:RYM655369 SIC655369:SII655369 SRY655369:SSE655369 TBU655369:TCA655369 TLQ655369:TLW655369 TVM655369:TVS655369 UFI655369:UFO655369 UPE655369:UPK655369 UZA655369:UZG655369 VIW655369:VJC655369 VSS655369:VSY655369 WCO655369:WCU655369 WMK655369:WMQ655369 WWG655369:WWM655369 Y720905:AE720905 JU720905:KA720905 TQ720905:TW720905 ADM720905:ADS720905 ANI720905:ANO720905 AXE720905:AXK720905 BHA720905:BHG720905 BQW720905:BRC720905 CAS720905:CAY720905 CKO720905:CKU720905 CUK720905:CUQ720905 DEG720905:DEM720905 DOC720905:DOI720905 DXY720905:DYE720905 EHU720905:EIA720905 ERQ720905:ERW720905 FBM720905:FBS720905 FLI720905:FLO720905 FVE720905:FVK720905 GFA720905:GFG720905 GOW720905:GPC720905 GYS720905:GYY720905 HIO720905:HIU720905 HSK720905:HSQ720905 ICG720905:ICM720905 IMC720905:IMI720905 IVY720905:IWE720905 JFU720905:JGA720905 JPQ720905:JPW720905 JZM720905:JZS720905 KJI720905:KJO720905 KTE720905:KTK720905 LDA720905:LDG720905 LMW720905:LNC720905 LWS720905:LWY720905 MGO720905:MGU720905 MQK720905:MQQ720905 NAG720905:NAM720905 NKC720905:NKI720905 NTY720905:NUE720905 ODU720905:OEA720905 ONQ720905:ONW720905 OXM720905:OXS720905 PHI720905:PHO720905 PRE720905:PRK720905 QBA720905:QBG720905 QKW720905:QLC720905 QUS720905:QUY720905 REO720905:REU720905 ROK720905:ROQ720905 RYG720905:RYM720905 SIC720905:SII720905 SRY720905:SSE720905 TBU720905:TCA720905 TLQ720905:TLW720905 TVM720905:TVS720905 UFI720905:UFO720905 UPE720905:UPK720905 UZA720905:UZG720905 VIW720905:VJC720905 VSS720905:VSY720905 WCO720905:WCU720905 WMK720905:WMQ720905 WWG720905:WWM720905 Y786441:AE786441 JU786441:KA786441 TQ786441:TW786441 ADM786441:ADS786441 ANI786441:ANO786441 AXE786441:AXK786441 BHA786441:BHG786441 BQW786441:BRC786441 CAS786441:CAY786441 CKO786441:CKU786441 CUK786441:CUQ786441 DEG786441:DEM786441 DOC786441:DOI786441 DXY786441:DYE786441 EHU786441:EIA786441 ERQ786441:ERW786441 FBM786441:FBS786441 FLI786441:FLO786441 FVE786441:FVK786441 GFA786441:GFG786441 GOW786441:GPC786441 GYS786441:GYY786441 HIO786441:HIU786441 HSK786441:HSQ786441 ICG786441:ICM786441 IMC786441:IMI786441 IVY786441:IWE786441 JFU786441:JGA786441 JPQ786441:JPW786441 JZM786441:JZS786441 KJI786441:KJO786441 KTE786441:KTK786441 LDA786441:LDG786441 LMW786441:LNC786441 LWS786441:LWY786441 MGO786441:MGU786441 MQK786441:MQQ786441 NAG786441:NAM786441 NKC786441:NKI786441 NTY786441:NUE786441 ODU786441:OEA786441 ONQ786441:ONW786441 OXM786441:OXS786441 PHI786441:PHO786441 PRE786441:PRK786441 QBA786441:QBG786441 QKW786441:QLC786441 QUS786441:QUY786441 REO786441:REU786441 ROK786441:ROQ786441 RYG786441:RYM786441 SIC786441:SII786441 SRY786441:SSE786441 TBU786441:TCA786441 TLQ786441:TLW786441 TVM786441:TVS786441 UFI786441:UFO786441 UPE786441:UPK786441 UZA786441:UZG786441 VIW786441:VJC786441 VSS786441:VSY786441 WCO786441:WCU786441 WMK786441:WMQ786441 WWG786441:WWM786441 Y851977:AE851977 JU851977:KA851977 TQ851977:TW851977 ADM851977:ADS851977 ANI851977:ANO851977 AXE851977:AXK851977 BHA851977:BHG851977 BQW851977:BRC851977 CAS851977:CAY851977 CKO851977:CKU851977 CUK851977:CUQ851977 DEG851977:DEM851977 DOC851977:DOI851977 DXY851977:DYE851977 EHU851977:EIA851977 ERQ851977:ERW851977 FBM851977:FBS851977 FLI851977:FLO851977 FVE851977:FVK851977 GFA851977:GFG851977 GOW851977:GPC851977 GYS851977:GYY851977 HIO851977:HIU851977 HSK851977:HSQ851977 ICG851977:ICM851977 IMC851977:IMI851977 IVY851977:IWE851977 JFU851977:JGA851977 JPQ851977:JPW851977 JZM851977:JZS851977 KJI851977:KJO851977 KTE851977:KTK851977 LDA851977:LDG851977 LMW851977:LNC851977 LWS851977:LWY851977 MGO851977:MGU851977 MQK851977:MQQ851977 NAG851977:NAM851977 NKC851977:NKI851977 NTY851977:NUE851977 ODU851977:OEA851977 ONQ851977:ONW851977 OXM851977:OXS851977 PHI851977:PHO851977 PRE851977:PRK851977 QBA851977:QBG851977 QKW851977:QLC851977 QUS851977:QUY851977 REO851977:REU851977 ROK851977:ROQ851977 RYG851977:RYM851977 SIC851977:SII851977 SRY851977:SSE851977 TBU851977:TCA851977 TLQ851977:TLW851977 TVM851977:TVS851977 UFI851977:UFO851977 UPE851977:UPK851977 UZA851977:UZG851977 VIW851977:VJC851977 VSS851977:VSY851977 WCO851977:WCU851977 WMK851977:WMQ851977 WWG851977:WWM851977 Y917513:AE917513 JU917513:KA917513 TQ917513:TW917513 ADM917513:ADS917513 ANI917513:ANO917513 AXE917513:AXK917513 BHA917513:BHG917513 BQW917513:BRC917513 CAS917513:CAY917513 CKO917513:CKU917513 CUK917513:CUQ917513 DEG917513:DEM917513 DOC917513:DOI917513 DXY917513:DYE917513 EHU917513:EIA917513 ERQ917513:ERW917513 FBM917513:FBS917513 FLI917513:FLO917513 FVE917513:FVK917513 GFA917513:GFG917513 GOW917513:GPC917513 GYS917513:GYY917513 HIO917513:HIU917513 HSK917513:HSQ917513 ICG917513:ICM917513 IMC917513:IMI917513 IVY917513:IWE917513 JFU917513:JGA917513 JPQ917513:JPW917513 JZM917513:JZS917513 KJI917513:KJO917513 KTE917513:KTK917513 LDA917513:LDG917513 LMW917513:LNC917513 LWS917513:LWY917513 MGO917513:MGU917513 MQK917513:MQQ917513 NAG917513:NAM917513 NKC917513:NKI917513 NTY917513:NUE917513 ODU917513:OEA917513 ONQ917513:ONW917513 OXM917513:OXS917513 PHI917513:PHO917513 PRE917513:PRK917513 QBA917513:QBG917513 QKW917513:QLC917513 QUS917513:QUY917513 REO917513:REU917513 ROK917513:ROQ917513 RYG917513:RYM917513 SIC917513:SII917513 SRY917513:SSE917513 TBU917513:TCA917513 TLQ917513:TLW917513 TVM917513:TVS917513 UFI917513:UFO917513 UPE917513:UPK917513 UZA917513:UZG917513 VIW917513:VJC917513 VSS917513:VSY917513 WCO917513:WCU917513 WMK917513:WMQ917513 WWG917513:WWM917513 Y983049:AE983049 JU983049:KA983049 TQ983049:TW983049 ADM983049:ADS983049 ANI983049:ANO983049 AXE983049:AXK983049 BHA983049:BHG983049 BQW983049:BRC983049 CAS983049:CAY983049 CKO983049:CKU983049 CUK983049:CUQ983049 DEG983049:DEM983049 DOC983049:DOI983049 DXY983049:DYE983049 EHU983049:EIA983049 ERQ983049:ERW983049 FBM983049:FBS983049 FLI983049:FLO983049 FVE983049:FVK983049 GFA983049:GFG983049 GOW983049:GPC983049 GYS983049:GYY983049 HIO983049:HIU983049 HSK983049:HSQ983049 ICG983049:ICM983049 IMC983049:IMI983049 IVY983049:IWE983049 JFU983049:JGA983049 JPQ983049:JPW983049 JZM983049:JZS983049 KJI983049:KJO983049 KTE983049:KTK983049 LDA983049:LDG983049 LMW983049:LNC983049 LWS983049:LWY983049 MGO983049:MGU983049 MQK983049:MQQ983049 NAG983049:NAM983049 NKC983049:NKI983049 NTY983049:NUE983049 ODU983049:OEA983049 ONQ983049:ONW983049 OXM983049:OXS983049 PHI983049:PHO983049 PRE983049:PRK983049 QBA983049:QBG983049 QKW983049:QLC983049 QUS983049:QUY983049 REO983049:REU983049 ROK983049:ROQ983049 RYG983049:RYM983049 SIC983049:SII983049 SRY983049:SSE983049 TBU983049:TCA983049 TLQ983049:TLW983049 TVM983049:TVS983049 UFI983049:UFO983049 UPE983049:UPK983049 UZA983049:UZG983049 VIW983049:VJC983049 VSS983049:VSY983049 WCO983049:WCU983049 WMK983049:WMQ983049 WWG983049:WWM983049 WVI983082:WWP983082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Y9:AE9 JL16:JP16 TH16:TL16 ADD16:ADH16 AMZ16:AND16 AWV16:AWZ16 BGR16:BGV16 BQN16:BQR16 CAJ16:CAN16 CKF16:CKJ16 CUB16:CUF16 DDX16:DEB16 DNT16:DNX16 DXP16:DXT16 EHL16:EHP16 ERH16:ERL16 FBD16:FBH16 FKZ16:FLD16 FUV16:FUZ16 GER16:GEV16 GON16:GOR16 GYJ16:GYN16 HIF16:HIJ16 HSB16:HSF16 IBX16:ICB16 ILT16:ILX16 IVP16:IVT16 JFL16:JFP16 JPH16:JPL16 JZD16:JZH16 KIZ16:KJD16 KSV16:KSZ16 LCR16:LCV16 LMN16:LMR16 LWJ16:LWN16 MGF16:MGJ16 MQB16:MQF16 MZX16:NAB16 NJT16:NJX16 NTP16:NTT16 ODL16:ODP16 ONH16:ONL16 OXD16:OXH16 PGZ16:PHD16 PQV16:PQZ16 QAR16:QAV16 QKN16:QKR16 QUJ16:QUN16 REF16:REJ16 ROB16:ROF16 RXX16:RYB16 SHT16:SHX16 SRP16:SRT16 TBL16:TBP16 TLH16:TLL16 TVD16:TVH16 UEZ16:UFD16 UOV16:UOZ16 UYR16:UYV16 VIN16:VIR16 VSJ16:VSN16 WCF16:WCJ16 WMB16:WMF16 WVX16:WWB16 P65552:T65552 JL65552:JP65552 TH65552:TL65552 ADD65552:ADH65552 AMZ65552:AND65552 AWV65552:AWZ65552 BGR65552:BGV65552 BQN65552:BQR65552 CAJ65552:CAN65552 CKF65552:CKJ65552 CUB65552:CUF65552 DDX65552:DEB65552 DNT65552:DNX65552 DXP65552:DXT65552 EHL65552:EHP65552 ERH65552:ERL65552 FBD65552:FBH65552 FKZ65552:FLD65552 FUV65552:FUZ65552 GER65552:GEV65552 GON65552:GOR65552 GYJ65552:GYN65552 HIF65552:HIJ65552 HSB65552:HSF65552 IBX65552:ICB65552 ILT65552:ILX65552 IVP65552:IVT65552 JFL65552:JFP65552 JPH65552:JPL65552 JZD65552:JZH65552 KIZ65552:KJD65552 KSV65552:KSZ65552 LCR65552:LCV65552 LMN65552:LMR65552 LWJ65552:LWN65552 MGF65552:MGJ65552 MQB65552:MQF65552 MZX65552:NAB65552 NJT65552:NJX65552 NTP65552:NTT65552 ODL65552:ODP65552 ONH65552:ONL65552 OXD65552:OXH65552 PGZ65552:PHD65552 PQV65552:PQZ65552 QAR65552:QAV65552 QKN65552:QKR65552 QUJ65552:QUN65552 REF65552:REJ65552 ROB65552:ROF65552 RXX65552:RYB65552 SHT65552:SHX65552 SRP65552:SRT65552 TBL65552:TBP65552 TLH65552:TLL65552 TVD65552:TVH65552 UEZ65552:UFD65552 UOV65552:UOZ65552 UYR65552:UYV65552 VIN65552:VIR65552 VSJ65552:VSN65552 WCF65552:WCJ65552 WMB65552:WMF65552 WVX65552:WWB65552 P131088:T131088 JL131088:JP131088 TH131088:TL131088 ADD131088:ADH131088 AMZ131088:AND131088 AWV131088:AWZ131088 BGR131088:BGV131088 BQN131088:BQR131088 CAJ131088:CAN131088 CKF131088:CKJ131088 CUB131088:CUF131088 DDX131088:DEB131088 DNT131088:DNX131088 DXP131088:DXT131088 EHL131088:EHP131088 ERH131088:ERL131088 FBD131088:FBH131088 FKZ131088:FLD131088 FUV131088:FUZ131088 GER131088:GEV131088 GON131088:GOR131088 GYJ131088:GYN131088 HIF131088:HIJ131088 HSB131088:HSF131088 IBX131088:ICB131088 ILT131088:ILX131088 IVP131088:IVT131088 JFL131088:JFP131088 JPH131088:JPL131088 JZD131088:JZH131088 KIZ131088:KJD131088 KSV131088:KSZ131088 LCR131088:LCV131088 LMN131088:LMR131088 LWJ131088:LWN131088 MGF131088:MGJ131088 MQB131088:MQF131088 MZX131088:NAB131088 NJT131088:NJX131088 NTP131088:NTT131088 ODL131088:ODP131088 ONH131088:ONL131088 OXD131088:OXH131088 PGZ131088:PHD131088 PQV131088:PQZ131088 QAR131088:QAV131088 QKN131088:QKR131088 QUJ131088:QUN131088 REF131088:REJ131088 ROB131088:ROF131088 RXX131088:RYB131088 SHT131088:SHX131088 SRP131088:SRT131088 TBL131088:TBP131088 TLH131088:TLL131088 TVD131088:TVH131088 UEZ131088:UFD131088 UOV131088:UOZ131088 UYR131088:UYV131088 VIN131088:VIR131088 VSJ131088:VSN131088 WCF131088:WCJ131088 WMB131088:WMF131088 WVX131088:WWB131088 P196624:T196624 JL196624:JP196624 TH196624:TL196624 ADD196624:ADH196624 AMZ196624:AND196624 AWV196624:AWZ196624 BGR196624:BGV196624 BQN196624:BQR196624 CAJ196624:CAN196624 CKF196624:CKJ196624 CUB196624:CUF196624 DDX196624:DEB196624 DNT196624:DNX196624 DXP196624:DXT196624 EHL196624:EHP196624 ERH196624:ERL196624 FBD196624:FBH196624 FKZ196624:FLD196624 FUV196624:FUZ196624 GER196624:GEV196624 GON196624:GOR196624 GYJ196624:GYN196624 HIF196624:HIJ196624 HSB196624:HSF196624 IBX196624:ICB196624 ILT196624:ILX196624 IVP196624:IVT196624 JFL196624:JFP196624 JPH196624:JPL196624 JZD196624:JZH196624 KIZ196624:KJD196624 KSV196624:KSZ196624 LCR196624:LCV196624 LMN196624:LMR196624 LWJ196624:LWN196624 MGF196624:MGJ196624 MQB196624:MQF196624 MZX196624:NAB196624 NJT196624:NJX196624 NTP196624:NTT196624 ODL196624:ODP196624 ONH196624:ONL196624 OXD196624:OXH196624 PGZ196624:PHD196624 PQV196624:PQZ196624 QAR196624:QAV196624 QKN196624:QKR196624 QUJ196624:QUN196624 REF196624:REJ196624 ROB196624:ROF196624 RXX196624:RYB196624 SHT196624:SHX196624 SRP196624:SRT196624 TBL196624:TBP196624 TLH196624:TLL196624 TVD196624:TVH196624 UEZ196624:UFD196624 UOV196624:UOZ196624 UYR196624:UYV196624 VIN196624:VIR196624 VSJ196624:VSN196624 WCF196624:WCJ196624 WMB196624:WMF196624 WVX196624:WWB196624 P262160:T262160 JL262160:JP262160 TH262160:TL262160 ADD262160:ADH262160 AMZ262160:AND262160 AWV262160:AWZ262160 BGR262160:BGV262160 BQN262160:BQR262160 CAJ262160:CAN262160 CKF262160:CKJ262160 CUB262160:CUF262160 DDX262160:DEB262160 DNT262160:DNX262160 DXP262160:DXT262160 EHL262160:EHP262160 ERH262160:ERL262160 FBD262160:FBH262160 FKZ262160:FLD262160 FUV262160:FUZ262160 GER262160:GEV262160 GON262160:GOR262160 GYJ262160:GYN262160 HIF262160:HIJ262160 HSB262160:HSF262160 IBX262160:ICB262160 ILT262160:ILX262160 IVP262160:IVT262160 JFL262160:JFP262160 JPH262160:JPL262160 JZD262160:JZH262160 KIZ262160:KJD262160 KSV262160:KSZ262160 LCR262160:LCV262160 LMN262160:LMR262160 LWJ262160:LWN262160 MGF262160:MGJ262160 MQB262160:MQF262160 MZX262160:NAB262160 NJT262160:NJX262160 NTP262160:NTT262160 ODL262160:ODP262160 ONH262160:ONL262160 OXD262160:OXH262160 PGZ262160:PHD262160 PQV262160:PQZ262160 QAR262160:QAV262160 QKN262160:QKR262160 QUJ262160:QUN262160 REF262160:REJ262160 ROB262160:ROF262160 RXX262160:RYB262160 SHT262160:SHX262160 SRP262160:SRT262160 TBL262160:TBP262160 TLH262160:TLL262160 TVD262160:TVH262160 UEZ262160:UFD262160 UOV262160:UOZ262160 UYR262160:UYV262160 VIN262160:VIR262160 VSJ262160:VSN262160 WCF262160:WCJ262160 WMB262160:WMF262160 WVX262160:WWB262160 P327696:T327696 JL327696:JP327696 TH327696:TL327696 ADD327696:ADH327696 AMZ327696:AND327696 AWV327696:AWZ327696 BGR327696:BGV327696 BQN327696:BQR327696 CAJ327696:CAN327696 CKF327696:CKJ327696 CUB327696:CUF327696 DDX327696:DEB327696 DNT327696:DNX327696 DXP327696:DXT327696 EHL327696:EHP327696 ERH327696:ERL327696 FBD327696:FBH327696 FKZ327696:FLD327696 FUV327696:FUZ327696 GER327696:GEV327696 GON327696:GOR327696 GYJ327696:GYN327696 HIF327696:HIJ327696 HSB327696:HSF327696 IBX327696:ICB327696 ILT327696:ILX327696 IVP327696:IVT327696 JFL327696:JFP327696 JPH327696:JPL327696 JZD327696:JZH327696 KIZ327696:KJD327696 KSV327696:KSZ327696 LCR327696:LCV327696 LMN327696:LMR327696 LWJ327696:LWN327696 MGF327696:MGJ327696 MQB327696:MQF327696 MZX327696:NAB327696 NJT327696:NJX327696 NTP327696:NTT327696 ODL327696:ODP327696 ONH327696:ONL327696 OXD327696:OXH327696 PGZ327696:PHD327696 PQV327696:PQZ327696 QAR327696:QAV327696 QKN327696:QKR327696 QUJ327696:QUN327696 REF327696:REJ327696 ROB327696:ROF327696 RXX327696:RYB327696 SHT327696:SHX327696 SRP327696:SRT327696 TBL327696:TBP327696 TLH327696:TLL327696 TVD327696:TVH327696 UEZ327696:UFD327696 UOV327696:UOZ327696 UYR327696:UYV327696 VIN327696:VIR327696 VSJ327696:VSN327696 WCF327696:WCJ327696 WMB327696:WMF327696 WVX327696:WWB327696 P393232:T393232 JL393232:JP393232 TH393232:TL393232 ADD393232:ADH393232 AMZ393232:AND393232 AWV393232:AWZ393232 BGR393232:BGV393232 BQN393232:BQR393232 CAJ393232:CAN393232 CKF393232:CKJ393232 CUB393232:CUF393232 DDX393232:DEB393232 DNT393232:DNX393232 DXP393232:DXT393232 EHL393232:EHP393232 ERH393232:ERL393232 FBD393232:FBH393232 FKZ393232:FLD393232 FUV393232:FUZ393232 GER393232:GEV393232 GON393232:GOR393232 GYJ393232:GYN393232 HIF393232:HIJ393232 HSB393232:HSF393232 IBX393232:ICB393232 ILT393232:ILX393232 IVP393232:IVT393232 JFL393232:JFP393232 JPH393232:JPL393232 JZD393232:JZH393232 KIZ393232:KJD393232 KSV393232:KSZ393232 LCR393232:LCV393232 LMN393232:LMR393232 LWJ393232:LWN393232 MGF393232:MGJ393232 MQB393232:MQF393232 MZX393232:NAB393232 NJT393232:NJX393232 NTP393232:NTT393232 ODL393232:ODP393232 ONH393232:ONL393232 OXD393232:OXH393232 PGZ393232:PHD393232 PQV393232:PQZ393232 QAR393232:QAV393232 QKN393232:QKR393232 QUJ393232:QUN393232 REF393232:REJ393232 ROB393232:ROF393232 RXX393232:RYB393232 SHT393232:SHX393232 SRP393232:SRT393232 TBL393232:TBP393232 TLH393232:TLL393232 TVD393232:TVH393232 UEZ393232:UFD393232 UOV393232:UOZ393232 UYR393232:UYV393232 VIN393232:VIR393232 VSJ393232:VSN393232 WCF393232:WCJ393232 WMB393232:WMF393232 WVX393232:WWB393232 P458768:T458768 JL458768:JP458768 TH458768:TL458768 ADD458768:ADH458768 AMZ458768:AND458768 AWV458768:AWZ458768 BGR458768:BGV458768 BQN458768:BQR458768 CAJ458768:CAN458768 CKF458768:CKJ458768 CUB458768:CUF458768 DDX458768:DEB458768 DNT458768:DNX458768 DXP458768:DXT458768 EHL458768:EHP458768 ERH458768:ERL458768 FBD458768:FBH458768 FKZ458768:FLD458768 FUV458768:FUZ458768 GER458768:GEV458768 GON458768:GOR458768 GYJ458768:GYN458768 HIF458768:HIJ458768 HSB458768:HSF458768 IBX458768:ICB458768 ILT458768:ILX458768 IVP458768:IVT458768 JFL458768:JFP458768 JPH458768:JPL458768 JZD458768:JZH458768 KIZ458768:KJD458768 KSV458768:KSZ458768 LCR458768:LCV458768 LMN458768:LMR458768 LWJ458768:LWN458768 MGF458768:MGJ458768 MQB458768:MQF458768 MZX458768:NAB458768 NJT458768:NJX458768 NTP458768:NTT458768 ODL458768:ODP458768 ONH458768:ONL458768 OXD458768:OXH458768 PGZ458768:PHD458768 PQV458768:PQZ458768 QAR458768:QAV458768 QKN458768:QKR458768 QUJ458768:QUN458768 REF458768:REJ458768 ROB458768:ROF458768 RXX458768:RYB458768 SHT458768:SHX458768 SRP458768:SRT458768 TBL458768:TBP458768 TLH458768:TLL458768 TVD458768:TVH458768 UEZ458768:UFD458768 UOV458768:UOZ458768 UYR458768:UYV458768 VIN458768:VIR458768 VSJ458768:VSN458768 WCF458768:WCJ458768 WMB458768:WMF458768 WVX458768:WWB458768 P524304:T524304 JL524304:JP524304 TH524304:TL524304 ADD524304:ADH524304 AMZ524304:AND524304 AWV524304:AWZ524304 BGR524304:BGV524304 BQN524304:BQR524304 CAJ524304:CAN524304 CKF524304:CKJ524304 CUB524304:CUF524304 DDX524304:DEB524304 DNT524304:DNX524304 DXP524304:DXT524304 EHL524304:EHP524304 ERH524304:ERL524304 FBD524304:FBH524304 FKZ524304:FLD524304 FUV524304:FUZ524304 GER524304:GEV524304 GON524304:GOR524304 GYJ524304:GYN524304 HIF524304:HIJ524304 HSB524304:HSF524304 IBX524304:ICB524304 ILT524304:ILX524304 IVP524304:IVT524304 JFL524304:JFP524304 JPH524304:JPL524304 JZD524304:JZH524304 KIZ524304:KJD524304 KSV524304:KSZ524304 LCR524304:LCV524304 LMN524304:LMR524304 LWJ524304:LWN524304 MGF524304:MGJ524304 MQB524304:MQF524304 MZX524304:NAB524304 NJT524304:NJX524304 NTP524304:NTT524304 ODL524304:ODP524304 ONH524304:ONL524304 OXD524304:OXH524304 PGZ524304:PHD524304 PQV524304:PQZ524304 QAR524304:QAV524304 QKN524304:QKR524304 QUJ524304:QUN524304 REF524304:REJ524304 ROB524304:ROF524304 RXX524304:RYB524304 SHT524304:SHX524304 SRP524304:SRT524304 TBL524304:TBP524304 TLH524304:TLL524304 TVD524304:TVH524304 UEZ524304:UFD524304 UOV524304:UOZ524304 UYR524304:UYV524304 VIN524304:VIR524304 VSJ524304:VSN524304 WCF524304:WCJ524304 WMB524304:WMF524304 WVX524304:WWB524304 P589840:T589840 JL589840:JP589840 TH589840:TL589840 ADD589840:ADH589840 AMZ589840:AND589840 AWV589840:AWZ589840 BGR589840:BGV589840 BQN589840:BQR589840 CAJ589840:CAN589840 CKF589840:CKJ589840 CUB589840:CUF589840 DDX589840:DEB589840 DNT589840:DNX589840 DXP589840:DXT589840 EHL589840:EHP589840 ERH589840:ERL589840 FBD589840:FBH589840 FKZ589840:FLD589840 FUV589840:FUZ589840 GER589840:GEV589840 GON589840:GOR589840 GYJ589840:GYN589840 HIF589840:HIJ589840 HSB589840:HSF589840 IBX589840:ICB589840 ILT589840:ILX589840 IVP589840:IVT589840 JFL589840:JFP589840 JPH589840:JPL589840 JZD589840:JZH589840 KIZ589840:KJD589840 KSV589840:KSZ589840 LCR589840:LCV589840 LMN589840:LMR589840 LWJ589840:LWN589840 MGF589840:MGJ589840 MQB589840:MQF589840 MZX589840:NAB589840 NJT589840:NJX589840 NTP589840:NTT589840 ODL589840:ODP589840 ONH589840:ONL589840 OXD589840:OXH589840 PGZ589840:PHD589840 PQV589840:PQZ589840 QAR589840:QAV589840 QKN589840:QKR589840 QUJ589840:QUN589840 REF589840:REJ589840 ROB589840:ROF589840 RXX589840:RYB589840 SHT589840:SHX589840 SRP589840:SRT589840 TBL589840:TBP589840 TLH589840:TLL589840 TVD589840:TVH589840 UEZ589840:UFD589840 UOV589840:UOZ589840 UYR589840:UYV589840 VIN589840:VIR589840 VSJ589840:VSN589840 WCF589840:WCJ589840 WMB589840:WMF589840 WVX589840:WWB589840 P655376:T655376 JL655376:JP655376 TH655376:TL655376 ADD655376:ADH655376 AMZ655376:AND655376 AWV655376:AWZ655376 BGR655376:BGV655376 BQN655376:BQR655376 CAJ655376:CAN655376 CKF655376:CKJ655376 CUB655376:CUF655376 DDX655376:DEB655376 DNT655376:DNX655376 DXP655376:DXT655376 EHL655376:EHP655376 ERH655376:ERL655376 FBD655376:FBH655376 FKZ655376:FLD655376 FUV655376:FUZ655376 GER655376:GEV655376 GON655376:GOR655376 GYJ655376:GYN655376 HIF655376:HIJ655376 HSB655376:HSF655376 IBX655376:ICB655376 ILT655376:ILX655376 IVP655376:IVT655376 JFL655376:JFP655376 JPH655376:JPL655376 JZD655376:JZH655376 KIZ655376:KJD655376 KSV655376:KSZ655376 LCR655376:LCV655376 LMN655376:LMR655376 LWJ655376:LWN655376 MGF655376:MGJ655376 MQB655376:MQF655376 MZX655376:NAB655376 NJT655376:NJX655376 NTP655376:NTT655376 ODL655376:ODP655376 ONH655376:ONL655376 OXD655376:OXH655376 PGZ655376:PHD655376 PQV655376:PQZ655376 QAR655376:QAV655376 QKN655376:QKR655376 QUJ655376:QUN655376 REF655376:REJ655376 ROB655376:ROF655376 RXX655376:RYB655376 SHT655376:SHX655376 SRP655376:SRT655376 TBL655376:TBP655376 TLH655376:TLL655376 TVD655376:TVH655376 UEZ655376:UFD655376 UOV655376:UOZ655376 UYR655376:UYV655376 VIN655376:VIR655376 VSJ655376:VSN655376 WCF655376:WCJ655376 WMB655376:WMF655376 WVX655376:WWB655376 P720912:T720912 JL720912:JP720912 TH720912:TL720912 ADD720912:ADH720912 AMZ720912:AND720912 AWV720912:AWZ720912 BGR720912:BGV720912 BQN720912:BQR720912 CAJ720912:CAN720912 CKF720912:CKJ720912 CUB720912:CUF720912 DDX720912:DEB720912 DNT720912:DNX720912 DXP720912:DXT720912 EHL720912:EHP720912 ERH720912:ERL720912 FBD720912:FBH720912 FKZ720912:FLD720912 FUV720912:FUZ720912 GER720912:GEV720912 GON720912:GOR720912 GYJ720912:GYN720912 HIF720912:HIJ720912 HSB720912:HSF720912 IBX720912:ICB720912 ILT720912:ILX720912 IVP720912:IVT720912 JFL720912:JFP720912 JPH720912:JPL720912 JZD720912:JZH720912 KIZ720912:KJD720912 KSV720912:KSZ720912 LCR720912:LCV720912 LMN720912:LMR720912 LWJ720912:LWN720912 MGF720912:MGJ720912 MQB720912:MQF720912 MZX720912:NAB720912 NJT720912:NJX720912 NTP720912:NTT720912 ODL720912:ODP720912 ONH720912:ONL720912 OXD720912:OXH720912 PGZ720912:PHD720912 PQV720912:PQZ720912 QAR720912:QAV720912 QKN720912:QKR720912 QUJ720912:QUN720912 REF720912:REJ720912 ROB720912:ROF720912 RXX720912:RYB720912 SHT720912:SHX720912 SRP720912:SRT720912 TBL720912:TBP720912 TLH720912:TLL720912 TVD720912:TVH720912 UEZ720912:UFD720912 UOV720912:UOZ720912 UYR720912:UYV720912 VIN720912:VIR720912 VSJ720912:VSN720912 WCF720912:WCJ720912 WMB720912:WMF720912 WVX720912:WWB720912 P786448:T786448 JL786448:JP786448 TH786448:TL786448 ADD786448:ADH786448 AMZ786448:AND786448 AWV786448:AWZ786448 BGR786448:BGV786448 BQN786448:BQR786448 CAJ786448:CAN786448 CKF786448:CKJ786448 CUB786448:CUF786448 DDX786448:DEB786448 DNT786448:DNX786448 DXP786448:DXT786448 EHL786448:EHP786448 ERH786448:ERL786448 FBD786448:FBH786448 FKZ786448:FLD786448 FUV786448:FUZ786448 GER786448:GEV786448 GON786448:GOR786448 GYJ786448:GYN786448 HIF786448:HIJ786448 HSB786448:HSF786448 IBX786448:ICB786448 ILT786448:ILX786448 IVP786448:IVT786448 JFL786448:JFP786448 JPH786448:JPL786448 JZD786448:JZH786448 KIZ786448:KJD786448 KSV786448:KSZ786448 LCR786448:LCV786448 LMN786448:LMR786448 LWJ786448:LWN786448 MGF786448:MGJ786448 MQB786448:MQF786448 MZX786448:NAB786448 NJT786448:NJX786448 NTP786448:NTT786448 ODL786448:ODP786448 ONH786448:ONL786448 OXD786448:OXH786448 PGZ786448:PHD786448 PQV786448:PQZ786448 QAR786448:QAV786448 QKN786448:QKR786448 QUJ786448:QUN786448 REF786448:REJ786448 ROB786448:ROF786448 RXX786448:RYB786448 SHT786448:SHX786448 SRP786448:SRT786448 TBL786448:TBP786448 TLH786448:TLL786448 TVD786448:TVH786448 UEZ786448:UFD786448 UOV786448:UOZ786448 UYR786448:UYV786448 VIN786448:VIR786448 VSJ786448:VSN786448 WCF786448:WCJ786448 WMB786448:WMF786448 WVX786448:WWB786448 P851984:T851984 JL851984:JP851984 TH851984:TL851984 ADD851984:ADH851984 AMZ851984:AND851984 AWV851984:AWZ851984 BGR851984:BGV851984 BQN851984:BQR851984 CAJ851984:CAN851984 CKF851984:CKJ851984 CUB851984:CUF851984 DDX851984:DEB851984 DNT851984:DNX851984 DXP851984:DXT851984 EHL851984:EHP851984 ERH851984:ERL851984 FBD851984:FBH851984 FKZ851984:FLD851984 FUV851984:FUZ851984 GER851984:GEV851984 GON851984:GOR851984 GYJ851984:GYN851984 HIF851984:HIJ851984 HSB851984:HSF851984 IBX851984:ICB851984 ILT851984:ILX851984 IVP851984:IVT851984 JFL851984:JFP851984 JPH851984:JPL851984 JZD851984:JZH851984 KIZ851984:KJD851984 KSV851984:KSZ851984 LCR851984:LCV851984 LMN851984:LMR851984 LWJ851984:LWN851984 MGF851984:MGJ851984 MQB851984:MQF851984 MZX851984:NAB851984 NJT851984:NJX851984 NTP851984:NTT851984 ODL851984:ODP851984 ONH851984:ONL851984 OXD851984:OXH851984 PGZ851984:PHD851984 PQV851984:PQZ851984 QAR851984:QAV851984 QKN851984:QKR851984 QUJ851984:QUN851984 REF851984:REJ851984 ROB851984:ROF851984 RXX851984:RYB851984 SHT851984:SHX851984 SRP851984:SRT851984 TBL851984:TBP851984 TLH851984:TLL851984 TVD851984:TVH851984 UEZ851984:UFD851984 UOV851984:UOZ851984 UYR851984:UYV851984 VIN851984:VIR851984 VSJ851984:VSN851984 WCF851984:WCJ851984 WMB851984:WMF851984 WVX851984:WWB851984 P917520:T917520 JL917520:JP917520 TH917520:TL917520 ADD917520:ADH917520 AMZ917520:AND917520 AWV917520:AWZ917520 BGR917520:BGV917520 BQN917520:BQR917520 CAJ917520:CAN917520 CKF917520:CKJ917520 CUB917520:CUF917520 DDX917520:DEB917520 DNT917520:DNX917520 DXP917520:DXT917520 EHL917520:EHP917520 ERH917520:ERL917520 FBD917520:FBH917520 FKZ917520:FLD917520 FUV917520:FUZ917520 GER917520:GEV917520 GON917520:GOR917520 GYJ917520:GYN917520 HIF917520:HIJ917520 HSB917520:HSF917520 IBX917520:ICB917520 ILT917520:ILX917520 IVP917520:IVT917520 JFL917520:JFP917520 JPH917520:JPL917520 JZD917520:JZH917520 KIZ917520:KJD917520 KSV917520:KSZ917520 LCR917520:LCV917520 LMN917520:LMR917520 LWJ917520:LWN917520 MGF917520:MGJ917520 MQB917520:MQF917520 MZX917520:NAB917520 NJT917520:NJX917520 NTP917520:NTT917520 ODL917520:ODP917520 ONH917520:ONL917520 OXD917520:OXH917520 PGZ917520:PHD917520 PQV917520:PQZ917520 QAR917520:QAV917520 QKN917520:QKR917520 QUJ917520:QUN917520 REF917520:REJ917520 ROB917520:ROF917520 RXX917520:RYB917520 SHT917520:SHX917520 SRP917520:SRT917520 TBL917520:TBP917520 TLH917520:TLL917520 TVD917520:TVH917520 UEZ917520:UFD917520 UOV917520:UOZ917520 UYR917520:UYV917520 VIN917520:VIR917520 VSJ917520:VSN917520 WCF917520:WCJ917520 WMB917520:WMF917520 WVX917520:WWB917520 P983056:T983056 JL983056:JP983056 TH983056:TL983056 ADD983056:ADH983056 AMZ983056:AND983056 AWV983056:AWZ983056 BGR983056:BGV983056 BQN983056:BQR983056 CAJ983056:CAN983056 CKF983056:CKJ983056 CUB983056:CUF983056 DDX983056:DEB983056 DNT983056:DNX983056 DXP983056:DXT983056 EHL983056:EHP983056 ERH983056:ERL983056 FBD983056:FBH983056 FKZ983056:FLD983056 FUV983056:FUZ983056 GER983056:GEV983056 GON983056:GOR983056 GYJ983056:GYN983056 HIF983056:HIJ983056 HSB983056:HSF983056 IBX983056:ICB983056 ILT983056:ILX983056 IVP983056:IVT983056 JFL983056:JFP983056 JPH983056:JPL983056 JZD983056:JZH983056 KIZ983056:KJD983056 KSV983056:KSZ983056 LCR983056:LCV983056 LMN983056:LMR983056 LWJ983056:LWN983056 MGF983056:MGJ983056 MQB983056:MQF983056 MZX983056:NAB983056 NJT983056:NJX983056 NTP983056:NTT983056 ODL983056:ODP983056 ONH983056:ONL983056 OXD983056:OXH983056 PGZ983056:PHD983056 PQV983056:PQZ983056 QAR983056:QAV983056 QKN983056:QKR983056 QUJ983056:QUN983056 REF983056:REJ983056 ROB983056:ROF983056 RXX983056:RYB983056 SHT983056:SHX983056 SRP983056:SRT983056 TBL983056:TBP983056 TLH983056:TLL983056 TVD983056:TVH983056 UEZ983056:UFD983056 UOV983056:UOZ983056 UYR983056:UYV983056 VIN983056:VIR983056 VSJ983056:VSN983056 WCF983056:WCJ983056 WMB983056:WMF983056 WVX983056:WWB983056 O11:AD11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N19:U19 JI21:JQ21 TE21:TM21 ADA21:ADI21 AMW21:ANE21 AWS21:AXA21 BGO21:BGW21 BQK21:BQS21 CAG21:CAO21 CKC21:CKK21 CTY21:CUG21 DDU21:DEC21 DNQ21:DNY21 DXM21:DXU21 EHI21:EHQ21 ERE21:ERM21 FBA21:FBI21 FKW21:FLE21 FUS21:FVA21 GEO21:GEW21 GOK21:GOS21 GYG21:GYO21 HIC21:HIK21 HRY21:HSG21 IBU21:ICC21 ILQ21:ILY21 IVM21:IVU21 JFI21:JFQ21 JPE21:JPM21 JZA21:JZI21 KIW21:KJE21 KSS21:KTA21 LCO21:LCW21 LMK21:LMS21 LWG21:LWO21 MGC21:MGK21 MPY21:MQG21 MZU21:NAC21 NJQ21:NJY21 NTM21:NTU21 ODI21:ODQ21 ONE21:ONM21 OXA21:OXI21 PGW21:PHE21 PQS21:PRA21 QAO21:QAW21 QKK21:QKS21 QUG21:QUO21 REC21:REK21 RNY21:ROG21 RXU21:RYC21 SHQ21:SHY21 SRM21:SRU21 TBI21:TBQ21 TLE21:TLM21 TVA21:TVI21 UEW21:UFE21 UOS21:UPA21 UYO21:UYW21 VIK21:VIS21 VSG21:VSO21 WCC21:WCK21 WLY21:WMG21 WVU21:WWC21 M65557:U65557 JI65557:JQ65557 TE65557:TM65557 ADA65557:ADI65557 AMW65557:ANE65557 AWS65557:AXA65557 BGO65557:BGW65557 BQK65557:BQS65557 CAG65557:CAO65557 CKC65557:CKK65557 CTY65557:CUG65557 DDU65557:DEC65557 DNQ65557:DNY65557 DXM65557:DXU65557 EHI65557:EHQ65557 ERE65557:ERM65557 FBA65557:FBI65557 FKW65557:FLE65557 FUS65557:FVA65557 GEO65557:GEW65557 GOK65557:GOS65557 GYG65557:GYO65557 HIC65557:HIK65557 HRY65557:HSG65557 IBU65557:ICC65557 ILQ65557:ILY65557 IVM65557:IVU65557 JFI65557:JFQ65557 JPE65557:JPM65557 JZA65557:JZI65557 KIW65557:KJE65557 KSS65557:KTA65557 LCO65557:LCW65557 LMK65557:LMS65557 LWG65557:LWO65557 MGC65557:MGK65557 MPY65557:MQG65557 MZU65557:NAC65557 NJQ65557:NJY65557 NTM65557:NTU65557 ODI65557:ODQ65557 ONE65557:ONM65557 OXA65557:OXI65557 PGW65557:PHE65557 PQS65557:PRA65557 QAO65557:QAW65557 QKK65557:QKS65557 QUG65557:QUO65557 REC65557:REK65557 RNY65557:ROG65557 RXU65557:RYC65557 SHQ65557:SHY65557 SRM65557:SRU65557 TBI65557:TBQ65557 TLE65557:TLM65557 TVA65557:TVI65557 UEW65557:UFE65557 UOS65557:UPA65557 UYO65557:UYW65557 VIK65557:VIS65557 VSG65557:VSO65557 WCC65557:WCK65557 WLY65557:WMG65557 WVU65557:WWC65557 M131093:U131093 JI131093:JQ131093 TE131093:TM131093 ADA131093:ADI131093 AMW131093:ANE131093 AWS131093:AXA131093 BGO131093:BGW131093 BQK131093:BQS131093 CAG131093:CAO131093 CKC131093:CKK131093 CTY131093:CUG131093 DDU131093:DEC131093 DNQ131093:DNY131093 DXM131093:DXU131093 EHI131093:EHQ131093 ERE131093:ERM131093 FBA131093:FBI131093 FKW131093:FLE131093 FUS131093:FVA131093 GEO131093:GEW131093 GOK131093:GOS131093 GYG131093:GYO131093 HIC131093:HIK131093 HRY131093:HSG131093 IBU131093:ICC131093 ILQ131093:ILY131093 IVM131093:IVU131093 JFI131093:JFQ131093 JPE131093:JPM131093 JZA131093:JZI131093 KIW131093:KJE131093 KSS131093:KTA131093 LCO131093:LCW131093 LMK131093:LMS131093 LWG131093:LWO131093 MGC131093:MGK131093 MPY131093:MQG131093 MZU131093:NAC131093 NJQ131093:NJY131093 NTM131093:NTU131093 ODI131093:ODQ131093 ONE131093:ONM131093 OXA131093:OXI131093 PGW131093:PHE131093 PQS131093:PRA131093 QAO131093:QAW131093 QKK131093:QKS131093 QUG131093:QUO131093 REC131093:REK131093 RNY131093:ROG131093 RXU131093:RYC131093 SHQ131093:SHY131093 SRM131093:SRU131093 TBI131093:TBQ131093 TLE131093:TLM131093 TVA131093:TVI131093 UEW131093:UFE131093 UOS131093:UPA131093 UYO131093:UYW131093 VIK131093:VIS131093 VSG131093:VSO131093 WCC131093:WCK131093 WLY131093:WMG131093 WVU131093:WWC131093 M196629:U196629 JI196629:JQ196629 TE196629:TM196629 ADA196629:ADI196629 AMW196629:ANE196629 AWS196629:AXA196629 BGO196629:BGW196629 BQK196629:BQS196629 CAG196629:CAO196629 CKC196629:CKK196629 CTY196629:CUG196629 DDU196629:DEC196629 DNQ196629:DNY196629 DXM196629:DXU196629 EHI196629:EHQ196629 ERE196629:ERM196629 FBA196629:FBI196629 FKW196629:FLE196629 FUS196629:FVA196629 GEO196629:GEW196629 GOK196629:GOS196629 GYG196629:GYO196629 HIC196629:HIK196629 HRY196629:HSG196629 IBU196629:ICC196629 ILQ196629:ILY196629 IVM196629:IVU196629 JFI196629:JFQ196629 JPE196629:JPM196629 JZA196629:JZI196629 KIW196629:KJE196629 KSS196629:KTA196629 LCO196629:LCW196629 LMK196629:LMS196629 LWG196629:LWO196629 MGC196629:MGK196629 MPY196629:MQG196629 MZU196629:NAC196629 NJQ196629:NJY196629 NTM196629:NTU196629 ODI196629:ODQ196629 ONE196629:ONM196629 OXA196629:OXI196629 PGW196629:PHE196629 PQS196629:PRA196629 QAO196629:QAW196629 QKK196629:QKS196629 QUG196629:QUO196629 REC196629:REK196629 RNY196629:ROG196629 RXU196629:RYC196629 SHQ196629:SHY196629 SRM196629:SRU196629 TBI196629:TBQ196629 TLE196629:TLM196629 TVA196629:TVI196629 UEW196629:UFE196629 UOS196629:UPA196629 UYO196629:UYW196629 VIK196629:VIS196629 VSG196629:VSO196629 WCC196629:WCK196629 WLY196629:WMG196629 WVU196629:WWC196629 M262165:U262165 JI262165:JQ262165 TE262165:TM262165 ADA262165:ADI262165 AMW262165:ANE262165 AWS262165:AXA262165 BGO262165:BGW262165 BQK262165:BQS262165 CAG262165:CAO262165 CKC262165:CKK262165 CTY262165:CUG262165 DDU262165:DEC262165 DNQ262165:DNY262165 DXM262165:DXU262165 EHI262165:EHQ262165 ERE262165:ERM262165 FBA262165:FBI262165 FKW262165:FLE262165 FUS262165:FVA262165 GEO262165:GEW262165 GOK262165:GOS262165 GYG262165:GYO262165 HIC262165:HIK262165 HRY262165:HSG262165 IBU262165:ICC262165 ILQ262165:ILY262165 IVM262165:IVU262165 JFI262165:JFQ262165 JPE262165:JPM262165 JZA262165:JZI262165 KIW262165:KJE262165 KSS262165:KTA262165 LCO262165:LCW262165 LMK262165:LMS262165 LWG262165:LWO262165 MGC262165:MGK262165 MPY262165:MQG262165 MZU262165:NAC262165 NJQ262165:NJY262165 NTM262165:NTU262165 ODI262165:ODQ262165 ONE262165:ONM262165 OXA262165:OXI262165 PGW262165:PHE262165 PQS262165:PRA262165 QAO262165:QAW262165 QKK262165:QKS262165 QUG262165:QUO262165 REC262165:REK262165 RNY262165:ROG262165 RXU262165:RYC262165 SHQ262165:SHY262165 SRM262165:SRU262165 TBI262165:TBQ262165 TLE262165:TLM262165 TVA262165:TVI262165 UEW262165:UFE262165 UOS262165:UPA262165 UYO262165:UYW262165 VIK262165:VIS262165 VSG262165:VSO262165 WCC262165:WCK262165 WLY262165:WMG262165 WVU262165:WWC262165 M327701:U327701 JI327701:JQ327701 TE327701:TM327701 ADA327701:ADI327701 AMW327701:ANE327701 AWS327701:AXA327701 BGO327701:BGW327701 BQK327701:BQS327701 CAG327701:CAO327701 CKC327701:CKK327701 CTY327701:CUG327701 DDU327701:DEC327701 DNQ327701:DNY327701 DXM327701:DXU327701 EHI327701:EHQ327701 ERE327701:ERM327701 FBA327701:FBI327701 FKW327701:FLE327701 FUS327701:FVA327701 GEO327701:GEW327701 GOK327701:GOS327701 GYG327701:GYO327701 HIC327701:HIK327701 HRY327701:HSG327701 IBU327701:ICC327701 ILQ327701:ILY327701 IVM327701:IVU327701 JFI327701:JFQ327701 JPE327701:JPM327701 JZA327701:JZI327701 KIW327701:KJE327701 KSS327701:KTA327701 LCO327701:LCW327701 LMK327701:LMS327701 LWG327701:LWO327701 MGC327701:MGK327701 MPY327701:MQG327701 MZU327701:NAC327701 NJQ327701:NJY327701 NTM327701:NTU327701 ODI327701:ODQ327701 ONE327701:ONM327701 OXA327701:OXI327701 PGW327701:PHE327701 PQS327701:PRA327701 QAO327701:QAW327701 QKK327701:QKS327701 QUG327701:QUO327701 REC327701:REK327701 RNY327701:ROG327701 RXU327701:RYC327701 SHQ327701:SHY327701 SRM327701:SRU327701 TBI327701:TBQ327701 TLE327701:TLM327701 TVA327701:TVI327701 UEW327701:UFE327701 UOS327701:UPA327701 UYO327701:UYW327701 VIK327701:VIS327701 VSG327701:VSO327701 WCC327701:WCK327701 WLY327701:WMG327701 WVU327701:WWC327701 M393237:U393237 JI393237:JQ393237 TE393237:TM393237 ADA393237:ADI393237 AMW393237:ANE393237 AWS393237:AXA393237 BGO393237:BGW393237 BQK393237:BQS393237 CAG393237:CAO393237 CKC393237:CKK393237 CTY393237:CUG393237 DDU393237:DEC393237 DNQ393237:DNY393237 DXM393237:DXU393237 EHI393237:EHQ393237 ERE393237:ERM393237 FBA393237:FBI393237 FKW393237:FLE393237 FUS393237:FVA393237 GEO393237:GEW393237 GOK393237:GOS393237 GYG393237:GYO393237 HIC393237:HIK393237 HRY393237:HSG393237 IBU393237:ICC393237 ILQ393237:ILY393237 IVM393237:IVU393237 JFI393237:JFQ393237 JPE393237:JPM393237 JZA393237:JZI393237 KIW393237:KJE393237 KSS393237:KTA393237 LCO393237:LCW393237 LMK393237:LMS393237 LWG393237:LWO393237 MGC393237:MGK393237 MPY393237:MQG393237 MZU393237:NAC393237 NJQ393237:NJY393237 NTM393237:NTU393237 ODI393237:ODQ393237 ONE393237:ONM393237 OXA393237:OXI393237 PGW393237:PHE393237 PQS393237:PRA393237 QAO393237:QAW393237 QKK393237:QKS393237 QUG393237:QUO393237 REC393237:REK393237 RNY393237:ROG393237 RXU393237:RYC393237 SHQ393237:SHY393237 SRM393237:SRU393237 TBI393237:TBQ393237 TLE393237:TLM393237 TVA393237:TVI393237 UEW393237:UFE393237 UOS393237:UPA393237 UYO393237:UYW393237 VIK393237:VIS393237 VSG393237:VSO393237 WCC393237:WCK393237 WLY393237:WMG393237 WVU393237:WWC393237 M458773:U458773 JI458773:JQ458773 TE458773:TM458773 ADA458773:ADI458773 AMW458773:ANE458773 AWS458773:AXA458773 BGO458773:BGW458773 BQK458773:BQS458773 CAG458773:CAO458773 CKC458773:CKK458773 CTY458773:CUG458773 DDU458773:DEC458773 DNQ458773:DNY458773 DXM458773:DXU458773 EHI458773:EHQ458773 ERE458773:ERM458773 FBA458773:FBI458773 FKW458773:FLE458773 FUS458773:FVA458773 GEO458773:GEW458773 GOK458773:GOS458773 GYG458773:GYO458773 HIC458773:HIK458773 HRY458773:HSG458773 IBU458773:ICC458773 ILQ458773:ILY458773 IVM458773:IVU458773 JFI458773:JFQ458773 JPE458773:JPM458773 JZA458773:JZI458773 KIW458773:KJE458773 KSS458773:KTA458773 LCO458773:LCW458773 LMK458773:LMS458773 LWG458773:LWO458773 MGC458773:MGK458773 MPY458773:MQG458773 MZU458773:NAC458773 NJQ458773:NJY458773 NTM458773:NTU458773 ODI458773:ODQ458773 ONE458773:ONM458773 OXA458773:OXI458773 PGW458773:PHE458773 PQS458773:PRA458773 QAO458773:QAW458773 QKK458773:QKS458773 QUG458773:QUO458773 REC458773:REK458773 RNY458773:ROG458773 RXU458773:RYC458773 SHQ458773:SHY458773 SRM458773:SRU458773 TBI458773:TBQ458773 TLE458773:TLM458773 TVA458773:TVI458773 UEW458773:UFE458773 UOS458773:UPA458773 UYO458773:UYW458773 VIK458773:VIS458773 VSG458773:VSO458773 WCC458773:WCK458773 WLY458773:WMG458773 WVU458773:WWC458773 M524309:U524309 JI524309:JQ524309 TE524309:TM524309 ADA524309:ADI524309 AMW524309:ANE524309 AWS524309:AXA524309 BGO524309:BGW524309 BQK524309:BQS524309 CAG524309:CAO524309 CKC524309:CKK524309 CTY524309:CUG524309 DDU524309:DEC524309 DNQ524309:DNY524309 DXM524309:DXU524309 EHI524309:EHQ524309 ERE524309:ERM524309 FBA524309:FBI524309 FKW524309:FLE524309 FUS524309:FVA524309 GEO524309:GEW524309 GOK524309:GOS524309 GYG524309:GYO524309 HIC524309:HIK524309 HRY524309:HSG524309 IBU524309:ICC524309 ILQ524309:ILY524309 IVM524309:IVU524309 JFI524309:JFQ524309 JPE524309:JPM524309 JZA524309:JZI524309 KIW524309:KJE524309 KSS524309:KTA524309 LCO524309:LCW524309 LMK524309:LMS524309 LWG524309:LWO524309 MGC524309:MGK524309 MPY524309:MQG524309 MZU524309:NAC524309 NJQ524309:NJY524309 NTM524309:NTU524309 ODI524309:ODQ524309 ONE524309:ONM524309 OXA524309:OXI524309 PGW524309:PHE524309 PQS524309:PRA524309 QAO524309:QAW524309 QKK524309:QKS524309 QUG524309:QUO524309 REC524309:REK524309 RNY524309:ROG524309 RXU524309:RYC524309 SHQ524309:SHY524309 SRM524309:SRU524309 TBI524309:TBQ524309 TLE524309:TLM524309 TVA524309:TVI524309 UEW524309:UFE524309 UOS524309:UPA524309 UYO524309:UYW524309 VIK524309:VIS524309 VSG524309:VSO524309 WCC524309:WCK524309 WLY524309:WMG524309 WVU524309:WWC524309 M589845:U589845 JI589845:JQ589845 TE589845:TM589845 ADA589845:ADI589845 AMW589845:ANE589845 AWS589845:AXA589845 BGO589845:BGW589845 BQK589845:BQS589845 CAG589845:CAO589845 CKC589845:CKK589845 CTY589845:CUG589845 DDU589845:DEC589845 DNQ589845:DNY589845 DXM589845:DXU589845 EHI589845:EHQ589845 ERE589845:ERM589845 FBA589845:FBI589845 FKW589845:FLE589845 FUS589845:FVA589845 GEO589845:GEW589845 GOK589845:GOS589845 GYG589845:GYO589845 HIC589845:HIK589845 HRY589845:HSG589845 IBU589845:ICC589845 ILQ589845:ILY589845 IVM589845:IVU589845 JFI589845:JFQ589845 JPE589845:JPM589845 JZA589845:JZI589845 KIW589845:KJE589845 KSS589845:KTA589845 LCO589845:LCW589845 LMK589845:LMS589845 LWG589845:LWO589845 MGC589845:MGK589845 MPY589845:MQG589845 MZU589845:NAC589845 NJQ589845:NJY589845 NTM589845:NTU589845 ODI589845:ODQ589845 ONE589845:ONM589845 OXA589845:OXI589845 PGW589845:PHE589845 PQS589845:PRA589845 QAO589845:QAW589845 QKK589845:QKS589845 QUG589845:QUO589845 REC589845:REK589845 RNY589845:ROG589845 RXU589845:RYC589845 SHQ589845:SHY589845 SRM589845:SRU589845 TBI589845:TBQ589845 TLE589845:TLM589845 TVA589845:TVI589845 UEW589845:UFE589845 UOS589845:UPA589845 UYO589845:UYW589845 VIK589845:VIS589845 VSG589845:VSO589845 WCC589845:WCK589845 WLY589845:WMG589845 WVU589845:WWC589845 M655381:U655381 JI655381:JQ655381 TE655381:TM655381 ADA655381:ADI655381 AMW655381:ANE655381 AWS655381:AXA655381 BGO655381:BGW655381 BQK655381:BQS655381 CAG655381:CAO655381 CKC655381:CKK655381 CTY655381:CUG655381 DDU655381:DEC655381 DNQ655381:DNY655381 DXM655381:DXU655381 EHI655381:EHQ655381 ERE655381:ERM655381 FBA655381:FBI655381 FKW655381:FLE655381 FUS655381:FVA655381 GEO655381:GEW655381 GOK655381:GOS655381 GYG655381:GYO655381 HIC655381:HIK655381 HRY655381:HSG655381 IBU655381:ICC655381 ILQ655381:ILY655381 IVM655381:IVU655381 JFI655381:JFQ655381 JPE655381:JPM655381 JZA655381:JZI655381 KIW655381:KJE655381 KSS655381:KTA655381 LCO655381:LCW655381 LMK655381:LMS655381 LWG655381:LWO655381 MGC655381:MGK655381 MPY655381:MQG655381 MZU655381:NAC655381 NJQ655381:NJY655381 NTM655381:NTU655381 ODI655381:ODQ655381 ONE655381:ONM655381 OXA655381:OXI655381 PGW655381:PHE655381 PQS655381:PRA655381 QAO655381:QAW655381 QKK655381:QKS655381 QUG655381:QUO655381 REC655381:REK655381 RNY655381:ROG655381 RXU655381:RYC655381 SHQ655381:SHY655381 SRM655381:SRU655381 TBI655381:TBQ655381 TLE655381:TLM655381 TVA655381:TVI655381 UEW655381:UFE655381 UOS655381:UPA655381 UYO655381:UYW655381 VIK655381:VIS655381 VSG655381:VSO655381 WCC655381:WCK655381 WLY655381:WMG655381 WVU655381:WWC655381 M720917:U720917 JI720917:JQ720917 TE720917:TM720917 ADA720917:ADI720917 AMW720917:ANE720917 AWS720917:AXA720917 BGO720917:BGW720917 BQK720917:BQS720917 CAG720917:CAO720917 CKC720917:CKK720917 CTY720917:CUG720917 DDU720917:DEC720917 DNQ720917:DNY720917 DXM720917:DXU720917 EHI720917:EHQ720917 ERE720917:ERM720917 FBA720917:FBI720917 FKW720917:FLE720917 FUS720917:FVA720917 GEO720917:GEW720917 GOK720917:GOS720917 GYG720917:GYO720917 HIC720917:HIK720917 HRY720917:HSG720917 IBU720917:ICC720917 ILQ720917:ILY720917 IVM720917:IVU720917 JFI720917:JFQ720917 JPE720917:JPM720917 JZA720917:JZI720917 KIW720917:KJE720917 KSS720917:KTA720917 LCO720917:LCW720917 LMK720917:LMS720917 LWG720917:LWO720917 MGC720917:MGK720917 MPY720917:MQG720917 MZU720917:NAC720917 NJQ720917:NJY720917 NTM720917:NTU720917 ODI720917:ODQ720917 ONE720917:ONM720917 OXA720917:OXI720917 PGW720917:PHE720917 PQS720917:PRA720917 QAO720917:QAW720917 QKK720917:QKS720917 QUG720917:QUO720917 REC720917:REK720917 RNY720917:ROG720917 RXU720917:RYC720917 SHQ720917:SHY720917 SRM720917:SRU720917 TBI720917:TBQ720917 TLE720917:TLM720917 TVA720917:TVI720917 UEW720917:UFE720917 UOS720917:UPA720917 UYO720917:UYW720917 VIK720917:VIS720917 VSG720917:VSO720917 WCC720917:WCK720917 WLY720917:WMG720917 WVU720917:WWC720917 M786453:U786453 JI786453:JQ786453 TE786453:TM786453 ADA786453:ADI786453 AMW786453:ANE786453 AWS786453:AXA786453 BGO786453:BGW786453 BQK786453:BQS786453 CAG786453:CAO786453 CKC786453:CKK786453 CTY786453:CUG786453 DDU786453:DEC786453 DNQ786453:DNY786453 DXM786453:DXU786453 EHI786453:EHQ786453 ERE786453:ERM786453 FBA786453:FBI786453 FKW786453:FLE786453 FUS786453:FVA786453 GEO786453:GEW786453 GOK786453:GOS786453 GYG786453:GYO786453 HIC786453:HIK786453 HRY786453:HSG786453 IBU786453:ICC786453 ILQ786453:ILY786453 IVM786453:IVU786453 JFI786453:JFQ786453 JPE786453:JPM786453 JZA786453:JZI786453 KIW786453:KJE786453 KSS786453:KTA786453 LCO786453:LCW786453 LMK786453:LMS786453 LWG786453:LWO786453 MGC786453:MGK786453 MPY786453:MQG786453 MZU786453:NAC786453 NJQ786453:NJY786453 NTM786453:NTU786453 ODI786453:ODQ786453 ONE786453:ONM786453 OXA786453:OXI786453 PGW786453:PHE786453 PQS786453:PRA786453 QAO786453:QAW786453 QKK786453:QKS786453 QUG786453:QUO786453 REC786453:REK786453 RNY786453:ROG786453 RXU786453:RYC786453 SHQ786453:SHY786453 SRM786453:SRU786453 TBI786453:TBQ786453 TLE786453:TLM786453 TVA786453:TVI786453 UEW786453:UFE786453 UOS786453:UPA786453 UYO786453:UYW786453 VIK786453:VIS786453 VSG786453:VSO786453 WCC786453:WCK786453 WLY786453:WMG786453 WVU786453:WWC786453 M851989:U851989 JI851989:JQ851989 TE851989:TM851989 ADA851989:ADI851989 AMW851989:ANE851989 AWS851989:AXA851989 BGO851989:BGW851989 BQK851989:BQS851989 CAG851989:CAO851989 CKC851989:CKK851989 CTY851989:CUG851989 DDU851989:DEC851989 DNQ851989:DNY851989 DXM851989:DXU851989 EHI851989:EHQ851989 ERE851989:ERM851989 FBA851989:FBI851989 FKW851989:FLE851989 FUS851989:FVA851989 GEO851989:GEW851989 GOK851989:GOS851989 GYG851989:GYO851989 HIC851989:HIK851989 HRY851989:HSG851989 IBU851989:ICC851989 ILQ851989:ILY851989 IVM851989:IVU851989 JFI851989:JFQ851989 JPE851989:JPM851989 JZA851989:JZI851989 KIW851989:KJE851989 KSS851989:KTA851989 LCO851989:LCW851989 LMK851989:LMS851989 LWG851989:LWO851989 MGC851989:MGK851989 MPY851989:MQG851989 MZU851989:NAC851989 NJQ851989:NJY851989 NTM851989:NTU851989 ODI851989:ODQ851989 ONE851989:ONM851989 OXA851989:OXI851989 PGW851989:PHE851989 PQS851989:PRA851989 QAO851989:QAW851989 QKK851989:QKS851989 QUG851989:QUO851989 REC851989:REK851989 RNY851989:ROG851989 RXU851989:RYC851989 SHQ851989:SHY851989 SRM851989:SRU851989 TBI851989:TBQ851989 TLE851989:TLM851989 TVA851989:TVI851989 UEW851989:UFE851989 UOS851989:UPA851989 UYO851989:UYW851989 VIK851989:VIS851989 VSG851989:VSO851989 WCC851989:WCK851989 WLY851989:WMG851989 WVU851989:WWC851989 M917525:U917525 JI917525:JQ917525 TE917525:TM917525 ADA917525:ADI917525 AMW917525:ANE917525 AWS917525:AXA917525 BGO917525:BGW917525 BQK917525:BQS917525 CAG917525:CAO917525 CKC917525:CKK917525 CTY917525:CUG917525 DDU917525:DEC917525 DNQ917525:DNY917525 DXM917525:DXU917525 EHI917525:EHQ917525 ERE917525:ERM917525 FBA917525:FBI917525 FKW917525:FLE917525 FUS917525:FVA917525 GEO917525:GEW917525 GOK917525:GOS917525 GYG917525:GYO917525 HIC917525:HIK917525 HRY917525:HSG917525 IBU917525:ICC917525 ILQ917525:ILY917525 IVM917525:IVU917525 JFI917525:JFQ917525 JPE917525:JPM917525 JZA917525:JZI917525 KIW917525:KJE917525 KSS917525:KTA917525 LCO917525:LCW917525 LMK917525:LMS917525 LWG917525:LWO917525 MGC917525:MGK917525 MPY917525:MQG917525 MZU917525:NAC917525 NJQ917525:NJY917525 NTM917525:NTU917525 ODI917525:ODQ917525 ONE917525:ONM917525 OXA917525:OXI917525 PGW917525:PHE917525 PQS917525:PRA917525 QAO917525:QAW917525 QKK917525:QKS917525 QUG917525:QUO917525 REC917525:REK917525 RNY917525:ROG917525 RXU917525:RYC917525 SHQ917525:SHY917525 SRM917525:SRU917525 TBI917525:TBQ917525 TLE917525:TLM917525 TVA917525:TVI917525 UEW917525:UFE917525 UOS917525:UPA917525 UYO917525:UYW917525 VIK917525:VIS917525 VSG917525:VSO917525 WCC917525:WCK917525 WLY917525:WMG917525 WVU917525:WWC917525 M983061:U983061 JI983061:JQ983061 TE983061:TM983061 ADA983061:ADI983061 AMW983061:ANE983061 AWS983061:AXA983061 BGO983061:BGW983061 BQK983061:BQS983061 CAG983061:CAO983061 CKC983061:CKK983061 CTY983061:CUG983061 DDU983061:DEC983061 DNQ983061:DNY983061 DXM983061:DXU983061 EHI983061:EHQ983061 ERE983061:ERM983061 FBA983061:FBI983061 FKW983061:FLE983061 FUS983061:FVA983061 GEO983061:GEW983061 GOK983061:GOS983061 GYG983061:GYO983061 HIC983061:HIK983061 HRY983061:HSG983061 IBU983061:ICC983061 ILQ983061:ILY983061 IVM983061:IVU983061 JFI983061:JFQ983061 JPE983061:JPM983061 JZA983061:JZI983061 KIW983061:KJE983061 KSS983061:KTA983061 LCO983061:LCW983061 LMK983061:LMS983061 LWG983061:LWO983061 MGC983061:MGK983061 MPY983061:MQG983061 MZU983061:NAC983061 NJQ983061:NJY983061 NTM983061:NTU983061 ODI983061:ODQ983061 ONE983061:ONM983061 OXA983061:OXI983061 PGW983061:PHE983061 PQS983061:PRA983061 QAO983061:QAW983061 QKK983061:QKS983061 QUG983061:QUO983061 REC983061:REK983061 RNY983061:ROG983061 RXU983061:RYC983061 SHQ983061:SHY983061 SRM983061:SRU983061 TBI983061:TBQ983061 TLE983061:TLM983061 TVA983061:TVI983061 UEW983061:UFE983061 UOS983061:UPA983061 UYO983061:UYW983061 VIK983061:VIS983061 VSG983061:VSO983061 WCC983061:WCK983061 WLY983061:WMG983061 WVU983061:WWC983061 W13:AH24 JS13:KD24 TO13:TZ24 ADK13:ADV24 ANG13:ANR24 AXC13:AXN24 BGY13:BHJ24 BQU13:BRF24 CAQ13:CBB24 CKM13:CKX24 CUI13:CUT24 DEE13:DEP24 DOA13:DOL24 DXW13:DYH24 EHS13:EID24 ERO13:ERZ24 FBK13:FBV24 FLG13:FLR24 FVC13:FVN24 GEY13:GFJ24 GOU13:GPF24 GYQ13:GZB24 HIM13:HIX24 HSI13:HST24 ICE13:ICP24 IMA13:IML24 IVW13:IWH24 JFS13:JGD24 JPO13:JPZ24 JZK13:JZV24 KJG13:KJR24 KTC13:KTN24 LCY13:LDJ24 LMU13:LNF24 LWQ13:LXB24 MGM13:MGX24 MQI13:MQT24 NAE13:NAP24 NKA13:NKL24 NTW13:NUH24 ODS13:OED24 ONO13:ONZ24 OXK13:OXV24 PHG13:PHR24 PRC13:PRN24 QAY13:QBJ24 QKU13:QLF24 QUQ13:QVB24 REM13:REX24 ROI13:ROT24 RYE13:RYP24 SIA13:SIL24 SRW13:SSH24 TBS13:TCD24 TLO13:TLZ24 TVK13:TVV24 UFG13:UFR24 UPC13:UPN24 UYY13:UZJ24 VIU13:VJF24 VSQ13:VTB24 WCM13:WCX24 WMI13:WMT24 WWE13:WWP24 W65549:AH65560 JS65549:KD65560 TO65549:TZ65560 ADK65549:ADV65560 ANG65549:ANR65560 AXC65549:AXN65560 BGY65549:BHJ65560 BQU65549:BRF65560 CAQ65549:CBB65560 CKM65549:CKX65560 CUI65549:CUT65560 DEE65549:DEP65560 DOA65549:DOL65560 DXW65549:DYH65560 EHS65549:EID65560 ERO65549:ERZ65560 FBK65549:FBV65560 FLG65549:FLR65560 FVC65549:FVN65560 GEY65549:GFJ65560 GOU65549:GPF65560 GYQ65549:GZB65560 HIM65549:HIX65560 HSI65549:HST65560 ICE65549:ICP65560 IMA65549:IML65560 IVW65549:IWH65560 JFS65549:JGD65560 JPO65549:JPZ65560 JZK65549:JZV65560 KJG65549:KJR65560 KTC65549:KTN65560 LCY65549:LDJ65560 LMU65549:LNF65560 LWQ65549:LXB65560 MGM65549:MGX65560 MQI65549:MQT65560 NAE65549:NAP65560 NKA65549:NKL65560 NTW65549:NUH65560 ODS65549:OED65560 ONO65549:ONZ65560 OXK65549:OXV65560 PHG65549:PHR65560 PRC65549:PRN65560 QAY65549:QBJ65560 QKU65549:QLF65560 QUQ65549:QVB65560 REM65549:REX65560 ROI65549:ROT65560 RYE65549:RYP65560 SIA65549:SIL65560 SRW65549:SSH65560 TBS65549:TCD65560 TLO65549:TLZ65560 TVK65549:TVV65560 UFG65549:UFR65560 UPC65549:UPN65560 UYY65549:UZJ65560 VIU65549:VJF65560 VSQ65549:VTB65560 WCM65549:WCX65560 WMI65549:WMT65560 WWE65549:WWP65560 W131085:AH131096 JS131085:KD131096 TO131085:TZ131096 ADK131085:ADV131096 ANG131085:ANR131096 AXC131085:AXN131096 BGY131085:BHJ131096 BQU131085:BRF131096 CAQ131085:CBB131096 CKM131085:CKX131096 CUI131085:CUT131096 DEE131085:DEP131096 DOA131085:DOL131096 DXW131085:DYH131096 EHS131085:EID131096 ERO131085:ERZ131096 FBK131085:FBV131096 FLG131085:FLR131096 FVC131085:FVN131096 GEY131085:GFJ131096 GOU131085:GPF131096 GYQ131085:GZB131096 HIM131085:HIX131096 HSI131085:HST131096 ICE131085:ICP131096 IMA131085:IML131096 IVW131085:IWH131096 JFS131085:JGD131096 JPO131085:JPZ131096 JZK131085:JZV131096 KJG131085:KJR131096 KTC131085:KTN131096 LCY131085:LDJ131096 LMU131085:LNF131096 LWQ131085:LXB131096 MGM131085:MGX131096 MQI131085:MQT131096 NAE131085:NAP131096 NKA131085:NKL131096 NTW131085:NUH131096 ODS131085:OED131096 ONO131085:ONZ131096 OXK131085:OXV131096 PHG131085:PHR131096 PRC131085:PRN131096 QAY131085:QBJ131096 QKU131085:QLF131096 QUQ131085:QVB131096 REM131085:REX131096 ROI131085:ROT131096 RYE131085:RYP131096 SIA131085:SIL131096 SRW131085:SSH131096 TBS131085:TCD131096 TLO131085:TLZ131096 TVK131085:TVV131096 UFG131085:UFR131096 UPC131085:UPN131096 UYY131085:UZJ131096 VIU131085:VJF131096 VSQ131085:VTB131096 WCM131085:WCX131096 WMI131085:WMT131096 WWE131085:WWP131096 W196621:AH196632 JS196621:KD196632 TO196621:TZ196632 ADK196621:ADV196632 ANG196621:ANR196632 AXC196621:AXN196632 BGY196621:BHJ196632 BQU196621:BRF196632 CAQ196621:CBB196632 CKM196621:CKX196632 CUI196621:CUT196632 DEE196621:DEP196632 DOA196621:DOL196632 DXW196621:DYH196632 EHS196621:EID196632 ERO196621:ERZ196632 FBK196621:FBV196632 FLG196621:FLR196632 FVC196621:FVN196632 GEY196621:GFJ196632 GOU196621:GPF196632 GYQ196621:GZB196632 HIM196621:HIX196632 HSI196621:HST196632 ICE196621:ICP196632 IMA196621:IML196632 IVW196621:IWH196632 JFS196621:JGD196632 JPO196621:JPZ196632 JZK196621:JZV196632 KJG196621:KJR196632 KTC196621:KTN196632 LCY196621:LDJ196632 LMU196621:LNF196632 LWQ196621:LXB196632 MGM196621:MGX196632 MQI196621:MQT196632 NAE196621:NAP196632 NKA196621:NKL196632 NTW196621:NUH196632 ODS196621:OED196632 ONO196621:ONZ196632 OXK196621:OXV196632 PHG196621:PHR196632 PRC196621:PRN196632 QAY196621:QBJ196632 QKU196621:QLF196632 QUQ196621:QVB196632 REM196621:REX196632 ROI196621:ROT196632 RYE196621:RYP196632 SIA196621:SIL196632 SRW196621:SSH196632 TBS196621:TCD196632 TLO196621:TLZ196632 TVK196621:TVV196632 UFG196621:UFR196632 UPC196621:UPN196632 UYY196621:UZJ196632 VIU196621:VJF196632 VSQ196621:VTB196632 WCM196621:WCX196632 WMI196621:WMT196632 WWE196621:WWP196632 W262157:AH262168 JS262157:KD262168 TO262157:TZ262168 ADK262157:ADV262168 ANG262157:ANR262168 AXC262157:AXN262168 BGY262157:BHJ262168 BQU262157:BRF262168 CAQ262157:CBB262168 CKM262157:CKX262168 CUI262157:CUT262168 DEE262157:DEP262168 DOA262157:DOL262168 DXW262157:DYH262168 EHS262157:EID262168 ERO262157:ERZ262168 FBK262157:FBV262168 FLG262157:FLR262168 FVC262157:FVN262168 GEY262157:GFJ262168 GOU262157:GPF262168 GYQ262157:GZB262168 HIM262157:HIX262168 HSI262157:HST262168 ICE262157:ICP262168 IMA262157:IML262168 IVW262157:IWH262168 JFS262157:JGD262168 JPO262157:JPZ262168 JZK262157:JZV262168 KJG262157:KJR262168 KTC262157:KTN262168 LCY262157:LDJ262168 LMU262157:LNF262168 LWQ262157:LXB262168 MGM262157:MGX262168 MQI262157:MQT262168 NAE262157:NAP262168 NKA262157:NKL262168 NTW262157:NUH262168 ODS262157:OED262168 ONO262157:ONZ262168 OXK262157:OXV262168 PHG262157:PHR262168 PRC262157:PRN262168 QAY262157:QBJ262168 QKU262157:QLF262168 QUQ262157:QVB262168 REM262157:REX262168 ROI262157:ROT262168 RYE262157:RYP262168 SIA262157:SIL262168 SRW262157:SSH262168 TBS262157:TCD262168 TLO262157:TLZ262168 TVK262157:TVV262168 UFG262157:UFR262168 UPC262157:UPN262168 UYY262157:UZJ262168 VIU262157:VJF262168 VSQ262157:VTB262168 WCM262157:WCX262168 WMI262157:WMT262168 WWE262157:WWP262168 W327693:AH327704 JS327693:KD327704 TO327693:TZ327704 ADK327693:ADV327704 ANG327693:ANR327704 AXC327693:AXN327704 BGY327693:BHJ327704 BQU327693:BRF327704 CAQ327693:CBB327704 CKM327693:CKX327704 CUI327693:CUT327704 DEE327693:DEP327704 DOA327693:DOL327704 DXW327693:DYH327704 EHS327693:EID327704 ERO327693:ERZ327704 FBK327693:FBV327704 FLG327693:FLR327704 FVC327693:FVN327704 GEY327693:GFJ327704 GOU327693:GPF327704 GYQ327693:GZB327704 HIM327693:HIX327704 HSI327693:HST327704 ICE327693:ICP327704 IMA327693:IML327704 IVW327693:IWH327704 JFS327693:JGD327704 JPO327693:JPZ327704 JZK327693:JZV327704 KJG327693:KJR327704 KTC327693:KTN327704 LCY327693:LDJ327704 LMU327693:LNF327704 LWQ327693:LXB327704 MGM327693:MGX327704 MQI327693:MQT327704 NAE327693:NAP327704 NKA327693:NKL327704 NTW327693:NUH327704 ODS327693:OED327704 ONO327693:ONZ327704 OXK327693:OXV327704 PHG327693:PHR327704 PRC327693:PRN327704 QAY327693:QBJ327704 QKU327693:QLF327704 QUQ327693:QVB327704 REM327693:REX327704 ROI327693:ROT327704 RYE327693:RYP327704 SIA327693:SIL327704 SRW327693:SSH327704 TBS327693:TCD327704 TLO327693:TLZ327704 TVK327693:TVV327704 UFG327693:UFR327704 UPC327693:UPN327704 UYY327693:UZJ327704 VIU327693:VJF327704 VSQ327693:VTB327704 WCM327693:WCX327704 WMI327693:WMT327704 WWE327693:WWP327704 W393229:AH393240 JS393229:KD393240 TO393229:TZ393240 ADK393229:ADV393240 ANG393229:ANR393240 AXC393229:AXN393240 BGY393229:BHJ393240 BQU393229:BRF393240 CAQ393229:CBB393240 CKM393229:CKX393240 CUI393229:CUT393240 DEE393229:DEP393240 DOA393229:DOL393240 DXW393229:DYH393240 EHS393229:EID393240 ERO393229:ERZ393240 FBK393229:FBV393240 FLG393229:FLR393240 FVC393229:FVN393240 GEY393229:GFJ393240 GOU393229:GPF393240 GYQ393229:GZB393240 HIM393229:HIX393240 HSI393229:HST393240 ICE393229:ICP393240 IMA393229:IML393240 IVW393229:IWH393240 JFS393229:JGD393240 JPO393229:JPZ393240 JZK393229:JZV393240 KJG393229:KJR393240 KTC393229:KTN393240 LCY393229:LDJ393240 LMU393229:LNF393240 LWQ393229:LXB393240 MGM393229:MGX393240 MQI393229:MQT393240 NAE393229:NAP393240 NKA393229:NKL393240 NTW393229:NUH393240 ODS393229:OED393240 ONO393229:ONZ393240 OXK393229:OXV393240 PHG393229:PHR393240 PRC393229:PRN393240 QAY393229:QBJ393240 QKU393229:QLF393240 QUQ393229:QVB393240 REM393229:REX393240 ROI393229:ROT393240 RYE393229:RYP393240 SIA393229:SIL393240 SRW393229:SSH393240 TBS393229:TCD393240 TLO393229:TLZ393240 TVK393229:TVV393240 UFG393229:UFR393240 UPC393229:UPN393240 UYY393229:UZJ393240 VIU393229:VJF393240 VSQ393229:VTB393240 WCM393229:WCX393240 WMI393229:WMT393240 WWE393229:WWP393240 W458765:AH458776 JS458765:KD458776 TO458765:TZ458776 ADK458765:ADV458776 ANG458765:ANR458776 AXC458765:AXN458776 BGY458765:BHJ458776 BQU458765:BRF458776 CAQ458765:CBB458776 CKM458765:CKX458776 CUI458765:CUT458776 DEE458765:DEP458776 DOA458765:DOL458776 DXW458765:DYH458776 EHS458765:EID458776 ERO458765:ERZ458776 FBK458765:FBV458776 FLG458765:FLR458776 FVC458765:FVN458776 GEY458765:GFJ458776 GOU458765:GPF458776 GYQ458765:GZB458776 HIM458765:HIX458776 HSI458765:HST458776 ICE458765:ICP458776 IMA458765:IML458776 IVW458765:IWH458776 JFS458765:JGD458776 JPO458765:JPZ458776 JZK458765:JZV458776 KJG458765:KJR458776 KTC458765:KTN458776 LCY458765:LDJ458776 LMU458765:LNF458776 LWQ458765:LXB458776 MGM458765:MGX458776 MQI458765:MQT458776 NAE458765:NAP458776 NKA458765:NKL458776 NTW458765:NUH458776 ODS458765:OED458776 ONO458765:ONZ458776 OXK458765:OXV458776 PHG458765:PHR458776 PRC458765:PRN458776 QAY458765:QBJ458776 QKU458765:QLF458776 QUQ458765:QVB458776 REM458765:REX458776 ROI458765:ROT458776 RYE458765:RYP458776 SIA458765:SIL458776 SRW458765:SSH458776 TBS458765:TCD458776 TLO458765:TLZ458776 TVK458765:TVV458776 UFG458765:UFR458776 UPC458765:UPN458776 UYY458765:UZJ458776 VIU458765:VJF458776 VSQ458765:VTB458776 WCM458765:WCX458776 WMI458765:WMT458776 WWE458765:WWP458776 W524301:AH524312 JS524301:KD524312 TO524301:TZ524312 ADK524301:ADV524312 ANG524301:ANR524312 AXC524301:AXN524312 BGY524301:BHJ524312 BQU524301:BRF524312 CAQ524301:CBB524312 CKM524301:CKX524312 CUI524301:CUT524312 DEE524301:DEP524312 DOA524301:DOL524312 DXW524301:DYH524312 EHS524301:EID524312 ERO524301:ERZ524312 FBK524301:FBV524312 FLG524301:FLR524312 FVC524301:FVN524312 GEY524301:GFJ524312 GOU524301:GPF524312 GYQ524301:GZB524312 HIM524301:HIX524312 HSI524301:HST524312 ICE524301:ICP524312 IMA524301:IML524312 IVW524301:IWH524312 JFS524301:JGD524312 JPO524301:JPZ524312 JZK524301:JZV524312 KJG524301:KJR524312 KTC524301:KTN524312 LCY524301:LDJ524312 LMU524301:LNF524312 LWQ524301:LXB524312 MGM524301:MGX524312 MQI524301:MQT524312 NAE524301:NAP524312 NKA524301:NKL524312 NTW524301:NUH524312 ODS524301:OED524312 ONO524301:ONZ524312 OXK524301:OXV524312 PHG524301:PHR524312 PRC524301:PRN524312 QAY524301:QBJ524312 QKU524301:QLF524312 QUQ524301:QVB524312 REM524301:REX524312 ROI524301:ROT524312 RYE524301:RYP524312 SIA524301:SIL524312 SRW524301:SSH524312 TBS524301:TCD524312 TLO524301:TLZ524312 TVK524301:TVV524312 UFG524301:UFR524312 UPC524301:UPN524312 UYY524301:UZJ524312 VIU524301:VJF524312 VSQ524301:VTB524312 WCM524301:WCX524312 WMI524301:WMT524312 WWE524301:WWP524312 W589837:AH589848 JS589837:KD589848 TO589837:TZ589848 ADK589837:ADV589848 ANG589837:ANR589848 AXC589837:AXN589848 BGY589837:BHJ589848 BQU589837:BRF589848 CAQ589837:CBB589848 CKM589837:CKX589848 CUI589837:CUT589848 DEE589837:DEP589848 DOA589837:DOL589848 DXW589837:DYH589848 EHS589837:EID589848 ERO589837:ERZ589848 FBK589837:FBV589848 FLG589837:FLR589848 FVC589837:FVN589848 GEY589837:GFJ589848 GOU589837:GPF589848 GYQ589837:GZB589848 HIM589837:HIX589848 HSI589837:HST589848 ICE589837:ICP589848 IMA589837:IML589848 IVW589837:IWH589848 JFS589837:JGD589848 JPO589837:JPZ589848 JZK589837:JZV589848 KJG589837:KJR589848 KTC589837:KTN589848 LCY589837:LDJ589848 LMU589837:LNF589848 LWQ589837:LXB589848 MGM589837:MGX589848 MQI589837:MQT589848 NAE589837:NAP589848 NKA589837:NKL589848 NTW589837:NUH589848 ODS589837:OED589848 ONO589837:ONZ589848 OXK589837:OXV589848 PHG589837:PHR589848 PRC589837:PRN589848 QAY589837:QBJ589848 QKU589837:QLF589848 QUQ589837:QVB589848 REM589837:REX589848 ROI589837:ROT589848 RYE589837:RYP589848 SIA589837:SIL589848 SRW589837:SSH589848 TBS589837:TCD589848 TLO589837:TLZ589848 TVK589837:TVV589848 UFG589837:UFR589848 UPC589837:UPN589848 UYY589837:UZJ589848 VIU589837:VJF589848 VSQ589837:VTB589848 WCM589837:WCX589848 WMI589837:WMT589848 WWE589837:WWP589848 W655373:AH655384 JS655373:KD655384 TO655373:TZ655384 ADK655373:ADV655384 ANG655373:ANR655384 AXC655373:AXN655384 BGY655373:BHJ655384 BQU655373:BRF655384 CAQ655373:CBB655384 CKM655373:CKX655384 CUI655373:CUT655384 DEE655373:DEP655384 DOA655373:DOL655384 DXW655373:DYH655384 EHS655373:EID655384 ERO655373:ERZ655384 FBK655373:FBV655384 FLG655373:FLR655384 FVC655373:FVN655384 GEY655373:GFJ655384 GOU655373:GPF655384 GYQ655373:GZB655384 HIM655373:HIX655384 HSI655373:HST655384 ICE655373:ICP655384 IMA655373:IML655384 IVW655373:IWH655384 JFS655373:JGD655384 JPO655373:JPZ655384 JZK655373:JZV655384 KJG655373:KJR655384 KTC655373:KTN655384 LCY655373:LDJ655384 LMU655373:LNF655384 LWQ655373:LXB655384 MGM655373:MGX655384 MQI655373:MQT655384 NAE655373:NAP655384 NKA655373:NKL655384 NTW655373:NUH655384 ODS655373:OED655384 ONO655373:ONZ655384 OXK655373:OXV655384 PHG655373:PHR655384 PRC655373:PRN655384 QAY655373:QBJ655384 QKU655373:QLF655384 QUQ655373:QVB655384 REM655373:REX655384 ROI655373:ROT655384 RYE655373:RYP655384 SIA655373:SIL655384 SRW655373:SSH655384 TBS655373:TCD655384 TLO655373:TLZ655384 TVK655373:TVV655384 UFG655373:UFR655384 UPC655373:UPN655384 UYY655373:UZJ655384 VIU655373:VJF655384 VSQ655373:VTB655384 WCM655373:WCX655384 WMI655373:WMT655384 WWE655373:WWP655384 W720909:AH720920 JS720909:KD720920 TO720909:TZ720920 ADK720909:ADV720920 ANG720909:ANR720920 AXC720909:AXN720920 BGY720909:BHJ720920 BQU720909:BRF720920 CAQ720909:CBB720920 CKM720909:CKX720920 CUI720909:CUT720920 DEE720909:DEP720920 DOA720909:DOL720920 DXW720909:DYH720920 EHS720909:EID720920 ERO720909:ERZ720920 FBK720909:FBV720920 FLG720909:FLR720920 FVC720909:FVN720920 GEY720909:GFJ720920 GOU720909:GPF720920 GYQ720909:GZB720920 HIM720909:HIX720920 HSI720909:HST720920 ICE720909:ICP720920 IMA720909:IML720920 IVW720909:IWH720920 JFS720909:JGD720920 JPO720909:JPZ720920 JZK720909:JZV720920 KJG720909:KJR720920 KTC720909:KTN720920 LCY720909:LDJ720920 LMU720909:LNF720920 LWQ720909:LXB720920 MGM720909:MGX720920 MQI720909:MQT720920 NAE720909:NAP720920 NKA720909:NKL720920 NTW720909:NUH720920 ODS720909:OED720920 ONO720909:ONZ720920 OXK720909:OXV720920 PHG720909:PHR720920 PRC720909:PRN720920 QAY720909:QBJ720920 QKU720909:QLF720920 QUQ720909:QVB720920 REM720909:REX720920 ROI720909:ROT720920 RYE720909:RYP720920 SIA720909:SIL720920 SRW720909:SSH720920 TBS720909:TCD720920 TLO720909:TLZ720920 TVK720909:TVV720920 UFG720909:UFR720920 UPC720909:UPN720920 UYY720909:UZJ720920 VIU720909:VJF720920 VSQ720909:VTB720920 WCM720909:WCX720920 WMI720909:WMT720920 WWE720909:WWP720920 W786445:AH786456 JS786445:KD786456 TO786445:TZ786456 ADK786445:ADV786456 ANG786445:ANR786456 AXC786445:AXN786456 BGY786445:BHJ786456 BQU786445:BRF786456 CAQ786445:CBB786456 CKM786445:CKX786456 CUI786445:CUT786456 DEE786445:DEP786456 DOA786445:DOL786456 DXW786445:DYH786456 EHS786445:EID786456 ERO786445:ERZ786456 FBK786445:FBV786456 FLG786445:FLR786456 FVC786445:FVN786456 GEY786445:GFJ786456 GOU786445:GPF786456 GYQ786445:GZB786456 HIM786445:HIX786456 HSI786445:HST786456 ICE786445:ICP786456 IMA786445:IML786456 IVW786445:IWH786456 JFS786445:JGD786456 JPO786445:JPZ786456 JZK786445:JZV786456 KJG786445:KJR786456 KTC786445:KTN786456 LCY786445:LDJ786456 LMU786445:LNF786456 LWQ786445:LXB786456 MGM786445:MGX786456 MQI786445:MQT786456 NAE786445:NAP786456 NKA786445:NKL786456 NTW786445:NUH786456 ODS786445:OED786456 ONO786445:ONZ786456 OXK786445:OXV786456 PHG786445:PHR786456 PRC786445:PRN786456 QAY786445:QBJ786456 QKU786445:QLF786456 QUQ786445:QVB786456 REM786445:REX786456 ROI786445:ROT786456 RYE786445:RYP786456 SIA786445:SIL786456 SRW786445:SSH786456 TBS786445:TCD786456 TLO786445:TLZ786456 TVK786445:TVV786456 UFG786445:UFR786456 UPC786445:UPN786456 UYY786445:UZJ786456 VIU786445:VJF786456 VSQ786445:VTB786456 WCM786445:WCX786456 WMI786445:WMT786456 WWE786445:WWP786456 W851981:AH851992 JS851981:KD851992 TO851981:TZ851992 ADK851981:ADV851992 ANG851981:ANR851992 AXC851981:AXN851992 BGY851981:BHJ851992 BQU851981:BRF851992 CAQ851981:CBB851992 CKM851981:CKX851992 CUI851981:CUT851992 DEE851981:DEP851992 DOA851981:DOL851992 DXW851981:DYH851992 EHS851981:EID851992 ERO851981:ERZ851992 FBK851981:FBV851992 FLG851981:FLR851992 FVC851981:FVN851992 GEY851981:GFJ851992 GOU851981:GPF851992 GYQ851981:GZB851992 HIM851981:HIX851992 HSI851981:HST851992 ICE851981:ICP851992 IMA851981:IML851992 IVW851981:IWH851992 JFS851981:JGD851992 JPO851981:JPZ851992 JZK851981:JZV851992 KJG851981:KJR851992 KTC851981:KTN851992 LCY851981:LDJ851992 LMU851981:LNF851992 LWQ851981:LXB851992 MGM851981:MGX851992 MQI851981:MQT851992 NAE851981:NAP851992 NKA851981:NKL851992 NTW851981:NUH851992 ODS851981:OED851992 ONO851981:ONZ851992 OXK851981:OXV851992 PHG851981:PHR851992 PRC851981:PRN851992 QAY851981:QBJ851992 QKU851981:QLF851992 QUQ851981:QVB851992 REM851981:REX851992 ROI851981:ROT851992 RYE851981:RYP851992 SIA851981:SIL851992 SRW851981:SSH851992 TBS851981:TCD851992 TLO851981:TLZ851992 TVK851981:TVV851992 UFG851981:UFR851992 UPC851981:UPN851992 UYY851981:UZJ851992 VIU851981:VJF851992 VSQ851981:VTB851992 WCM851981:WCX851992 WMI851981:WMT851992 WWE851981:WWP851992 W917517:AH917528 JS917517:KD917528 TO917517:TZ917528 ADK917517:ADV917528 ANG917517:ANR917528 AXC917517:AXN917528 BGY917517:BHJ917528 BQU917517:BRF917528 CAQ917517:CBB917528 CKM917517:CKX917528 CUI917517:CUT917528 DEE917517:DEP917528 DOA917517:DOL917528 DXW917517:DYH917528 EHS917517:EID917528 ERO917517:ERZ917528 FBK917517:FBV917528 FLG917517:FLR917528 FVC917517:FVN917528 GEY917517:GFJ917528 GOU917517:GPF917528 GYQ917517:GZB917528 HIM917517:HIX917528 HSI917517:HST917528 ICE917517:ICP917528 IMA917517:IML917528 IVW917517:IWH917528 JFS917517:JGD917528 JPO917517:JPZ917528 JZK917517:JZV917528 KJG917517:KJR917528 KTC917517:KTN917528 LCY917517:LDJ917528 LMU917517:LNF917528 LWQ917517:LXB917528 MGM917517:MGX917528 MQI917517:MQT917528 NAE917517:NAP917528 NKA917517:NKL917528 NTW917517:NUH917528 ODS917517:OED917528 ONO917517:ONZ917528 OXK917517:OXV917528 PHG917517:PHR917528 PRC917517:PRN917528 QAY917517:QBJ917528 QKU917517:QLF917528 QUQ917517:QVB917528 REM917517:REX917528 ROI917517:ROT917528 RYE917517:RYP917528 SIA917517:SIL917528 SRW917517:SSH917528 TBS917517:TCD917528 TLO917517:TLZ917528 TVK917517:TVV917528 UFG917517:UFR917528 UPC917517:UPN917528 UYY917517:UZJ917528 VIU917517:VJF917528 VSQ917517:VTB917528 WCM917517:WCX917528 WMI917517:WMT917528 WWE917517:WWP917528 W983053:AH983064 JS983053:KD983064 TO983053:TZ983064 ADK983053:ADV983064 ANG983053:ANR983064 AXC983053:AXN983064 BGY983053:BHJ983064 BQU983053:BRF983064 CAQ983053:CBB983064 CKM983053:CKX983064 CUI983053:CUT983064 DEE983053:DEP983064 DOA983053:DOL983064 DXW983053:DYH983064 EHS983053:EID983064 ERO983053:ERZ983064 FBK983053:FBV983064 FLG983053:FLR983064 FVC983053:FVN983064 GEY983053:GFJ983064 GOU983053:GPF983064 GYQ983053:GZB983064 HIM983053:HIX983064 HSI983053:HST983064 ICE983053:ICP983064 IMA983053:IML983064 IVW983053:IWH983064 JFS983053:JGD983064 JPO983053:JPZ983064 JZK983053:JZV983064 KJG983053:KJR983064 KTC983053:KTN983064 LCY983053:LDJ983064 LMU983053:LNF983064 LWQ983053:LXB983064 MGM983053:MGX983064 MQI983053:MQT983064 NAE983053:NAP983064 NKA983053:NKL983064 NTW983053:NUH983064 ODS983053:OED983064 ONO983053:ONZ983064 OXK983053:OXV983064 PHG983053:PHR983064 PRC983053:PRN983064 QAY983053:QBJ983064 QKU983053:QLF983064 QUQ983053:QVB983064 REM983053:REX983064 ROI983053:ROT983064 RYE983053:RYP983064 SIA983053:SIL983064 SRW983053:SSH983064 TBS983053:TCD983064 TLO983053:TLZ983064 TVK983053:TVV983064 UFG983053:UFR983064 UPC983053:UPN983064 UYY983053:UZJ983064 VIU983053:VJF983064 VSQ983053:VTB983064 WCM983053:WCX983064 WMI983053:WMT983064 WWE983053:WWP983064 K23:V24 JG23:JR24 TC23:TN24 ACY23:ADJ24 AMU23:ANF24 AWQ23:AXB24 BGM23:BGX24 BQI23:BQT24 CAE23:CAP24 CKA23:CKL24 CTW23:CUH24 DDS23:DED24 DNO23:DNZ24 DXK23:DXV24 EHG23:EHR24 ERC23:ERN24 FAY23:FBJ24 FKU23:FLF24 FUQ23:FVB24 GEM23:GEX24 GOI23:GOT24 GYE23:GYP24 HIA23:HIL24 HRW23:HSH24 IBS23:ICD24 ILO23:ILZ24 IVK23:IVV24 JFG23:JFR24 JPC23:JPN24 JYY23:JZJ24 KIU23:KJF24 KSQ23:KTB24 LCM23:LCX24 LMI23:LMT24 LWE23:LWP24 MGA23:MGL24 MPW23:MQH24 MZS23:NAD24 NJO23:NJZ24 NTK23:NTV24 ODG23:ODR24 ONC23:ONN24 OWY23:OXJ24 PGU23:PHF24 PQQ23:PRB24 QAM23:QAX24 QKI23:QKT24 QUE23:QUP24 REA23:REL24 RNW23:ROH24 RXS23:RYD24 SHO23:SHZ24 SRK23:SRV24 TBG23:TBR24 TLC23:TLN24 TUY23:TVJ24 UEU23:UFF24 UOQ23:UPB24 UYM23:UYX24 VII23:VIT24 VSE23:VSP24 WCA23:WCL24 WLW23:WMH24 WVS23:WWD24 K65559:V65560 JG65559:JR65560 TC65559:TN65560 ACY65559:ADJ65560 AMU65559:ANF65560 AWQ65559:AXB65560 BGM65559:BGX65560 BQI65559:BQT65560 CAE65559:CAP65560 CKA65559:CKL65560 CTW65559:CUH65560 DDS65559:DED65560 DNO65559:DNZ65560 DXK65559:DXV65560 EHG65559:EHR65560 ERC65559:ERN65560 FAY65559:FBJ65560 FKU65559:FLF65560 FUQ65559:FVB65560 GEM65559:GEX65560 GOI65559:GOT65560 GYE65559:GYP65560 HIA65559:HIL65560 HRW65559:HSH65560 IBS65559:ICD65560 ILO65559:ILZ65560 IVK65559:IVV65560 JFG65559:JFR65560 JPC65559:JPN65560 JYY65559:JZJ65560 KIU65559:KJF65560 KSQ65559:KTB65560 LCM65559:LCX65560 LMI65559:LMT65560 LWE65559:LWP65560 MGA65559:MGL65560 MPW65559:MQH65560 MZS65559:NAD65560 NJO65559:NJZ65560 NTK65559:NTV65560 ODG65559:ODR65560 ONC65559:ONN65560 OWY65559:OXJ65560 PGU65559:PHF65560 PQQ65559:PRB65560 QAM65559:QAX65560 QKI65559:QKT65560 QUE65559:QUP65560 REA65559:REL65560 RNW65559:ROH65560 RXS65559:RYD65560 SHO65559:SHZ65560 SRK65559:SRV65560 TBG65559:TBR65560 TLC65559:TLN65560 TUY65559:TVJ65560 UEU65559:UFF65560 UOQ65559:UPB65560 UYM65559:UYX65560 VII65559:VIT65560 VSE65559:VSP65560 WCA65559:WCL65560 WLW65559:WMH65560 WVS65559:WWD65560 K131095:V131096 JG131095:JR131096 TC131095:TN131096 ACY131095:ADJ131096 AMU131095:ANF131096 AWQ131095:AXB131096 BGM131095:BGX131096 BQI131095:BQT131096 CAE131095:CAP131096 CKA131095:CKL131096 CTW131095:CUH131096 DDS131095:DED131096 DNO131095:DNZ131096 DXK131095:DXV131096 EHG131095:EHR131096 ERC131095:ERN131096 FAY131095:FBJ131096 FKU131095:FLF131096 FUQ131095:FVB131096 GEM131095:GEX131096 GOI131095:GOT131096 GYE131095:GYP131096 HIA131095:HIL131096 HRW131095:HSH131096 IBS131095:ICD131096 ILO131095:ILZ131096 IVK131095:IVV131096 JFG131095:JFR131096 JPC131095:JPN131096 JYY131095:JZJ131096 KIU131095:KJF131096 KSQ131095:KTB131096 LCM131095:LCX131096 LMI131095:LMT131096 LWE131095:LWP131096 MGA131095:MGL131096 MPW131095:MQH131096 MZS131095:NAD131096 NJO131095:NJZ131096 NTK131095:NTV131096 ODG131095:ODR131096 ONC131095:ONN131096 OWY131095:OXJ131096 PGU131095:PHF131096 PQQ131095:PRB131096 QAM131095:QAX131096 QKI131095:QKT131096 QUE131095:QUP131096 REA131095:REL131096 RNW131095:ROH131096 RXS131095:RYD131096 SHO131095:SHZ131096 SRK131095:SRV131096 TBG131095:TBR131096 TLC131095:TLN131096 TUY131095:TVJ131096 UEU131095:UFF131096 UOQ131095:UPB131096 UYM131095:UYX131096 VII131095:VIT131096 VSE131095:VSP131096 WCA131095:WCL131096 WLW131095:WMH131096 WVS131095:WWD131096 K196631:V196632 JG196631:JR196632 TC196631:TN196632 ACY196631:ADJ196632 AMU196631:ANF196632 AWQ196631:AXB196632 BGM196631:BGX196632 BQI196631:BQT196632 CAE196631:CAP196632 CKA196631:CKL196632 CTW196631:CUH196632 DDS196631:DED196632 DNO196631:DNZ196632 DXK196631:DXV196632 EHG196631:EHR196632 ERC196631:ERN196632 FAY196631:FBJ196632 FKU196631:FLF196632 FUQ196631:FVB196632 GEM196631:GEX196632 GOI196631:GOT196632 GYE196631:GYP196632 HIA196631:HIL196632 HRW196631:HSH196632 IBS196631:ICD196632 ILO196631:ILZ196632 IVK196631:IVV196632 JFG196631:JFR196632 JPC196631:JPN196632 JYY196631:JZJ196632 KIU196631:KJF196632 KSQ196631:KTB196632 LCM196631:LCX196632 LMI196631:LMT196632 LWE196631:LWP196632 MGA196631:MGL196632 MPW196631:MQH196632 MZS196631:NAD196632 NJO196631:NJZ196632 NTK196631:NTV196632 ODG196631:ODR196632 ONC196631:ONN196632 OWY196631:OXJ196632 PGU196631:PHF196632 PQQ196631:PRB196632 QAM196631:QAX196632 QKI196631:QKT196632 QUE196631:QUP196632 REA196631:REL196632 RNW196631:ROH196632 RXS196631:RYD196632 SHO196631:SHZ196632 SRK196631:SRV196632 TBG196631:TBR196632 TLC196631:TLN196632 TUY196631:TVJ196632 UEU196631:UFF196632 UOQ196631:UPB196632 UYM196631:UYX196632 VII196631:VIT196632 VSE196631:VSP196632 WCA196631:WCL196632 WLW196631:WMH196632 WVS196631:WWD196632 K262167:V262168 JG262167:JR262168 TC262167:TN262168 ACY262167:ADJ262168 AMU262167:ANF262168 AWQ262167:AXB262168 BGM262167:BGX262168 BQI262167:BQT262168 CAE262167:CAP262168 CKA262167:CKL262168 CTW262167:CUH262168 DDS262167:DED262168 DNO262167:DNZ262168 DXK262167:DXV262168 EHG262167:EHR262168 ERC262167:ERN262168 FAY262167:FBJ262168 FKU262167:FLF262168 FUQ262167:FVB262168 GEM262167:GEX262168 GOI262167:GOT262168 GYE262167:GYP262168 HIA262167:HIL262168 HRW262167:HSH262168 IBS262167:ICD262168 ILO262167:ILZ262168 IVK262167:IVV262168 JFG262167:JFR262168 JPC262167:JPN262168 JYY262167:JZJ262168 KIU262167:KJF262168 KSQ262167:KTB262168 LCM262167:LCX262168 LMI262167:LMT262168 LWE262167:LWP262168 MGA262167:MGL262168 MPW262167:MQH262168 MZS262167:NAD262168 NJO262167:NJZ262168 NTK262167:NTV262168 ODG262167:ODR262168 ONC262167:ONN262168 OWY262167:OXJ262168 PGU262167:PHF262168 PQQ262167:PRB262168 QAM262167:QAX262168 QKI262167:QKT262168 QUE262167:QUP262168 REA262167:REL262168 RNW262167:ROH262168 RXS262167:RYD262168 SHO262167:SHZ262168 SRK262167:SRV262168 TBG262167:TBR262168 TLC262167:TLN262168 TUY262167:TVJ262168 UEU262167:UFF262168 UOQ262167:UPB262168 UYM262167:UYX262168 VII262167:VIT262168 VSE262167:VSP262168 WCA262167:WCL262168 WLW262167:WMH262168 WVS262167:WWD262168 K327703:V327704 JG327703:JR327704 TC327703:TN327704 ACY327703:ADJ327704 AMU327703:ANF327704 AWQ327703:AXB327704 BGM327703:BGX327704 BQI327703:BQT327704 CAE327703:CAP327704 CKA327703:CKL327704 CTW327703:CUH327704 DDS327703:DED327704 DNO327703:DNZ327704 DXK327703:DXV327704 EHG327703:EHR327704 ERC327703:ERN327704 FAY327703:FBJ327704 FKU327703:FLF327704 FUQ327703:FVB327704 GEM327703:GEX327704 GOI327703:GOT327704 GYE327703:GYP327704 HIA327703:HIL327704 HRW327703:HSH327704 IBS327703:ICD327704 ILO327703:ILZ327704 IVK327703:IVV327704 JFG327703:JFR327704 JPC327703:JPN327704 JYY327703:JZJ327704 KIU327703:KJF327704 KSQ327703:KTB327704 LCM327703:LCX327704 LMI327703:LMT327704 LWE327703:LWP327704 MGA327703:MGL327704 MPW327703:MQH327704 MZS327703:NAD327704 NJO327703:NJZ327704 NTK327703:NTV327704 ODG327703:ODR327704 ONC327703:ONN327704 OWY327703:OXJ327704 PGU327703:PHF327704 PQQ327703:PRB327704 QAM327703:QAX327704 QKI327703:QKT327704 QUE327703:QUP327704 REA327703:REL327704 RNW327703:ROH327704 RXS327703:RYD327704 SHO327703:SHZ327704 SRK327703:SRV327704 TBG327703:TBR327704 TLC327703:TLN327704 TUY327703:TVJ327704 UEU327703:UFF327704 UOQ327703:UPB327704 UYM327703:UYX327704 VII327703:VIT327704 VSE327703:VSP327704 WCA327703:WCL327704 WLW327703:WMH327704 WVS327703:WWD327704 K393239:V393240 JG393239:JR393240 TC393239:TN393240 ACY393239:ADJ393240 AMU393239:ANF393240 AWQ393239:AXB393240 BGM393239:BGX393240 BQI393239:BQT393240 CAE393239:CAP393240 CKA393239:CKL393240 CTW393239:CUH393240 DDS393239:DED393240 DNO393239:DNZ393240 DXK393239:DXV393240 EHG393239:EHR393240 ERC393239:ERN393240 FAY393239:FBJ393240 FKU393239:FLF393240 FUQ393239:FVB393240 GEM393239:GEX393240 GOI393239:GOT393240 GYE393239:GYP393240 HIA393239:HIL393240 HRW393239:HSH393240 IBS393239:ICD393240 ILO393239:ILZ393240 IVK393239:IVV393240 JFG393239:JFR393240 JPC393239:JPN393240 JYY393239:JZJ393240 KIU393239:KJF393240 KSQ393239:KTB393240 LCM393239:LCX393240 LMI393239:LMT393240 LWE393239:LWP393240 MGA393239:MGL393240 MPW393239:MQH393240 MZS393239:NAD393240 NJO393239:NJZ393240 NTK393239:NTV393240 ODG393239:ODR393240 ONC393239:ONN393240 OWY393239:OXJ393240 PGU393239:PHF393240 PQQ393239:PRB393240 QAM393239:QAX393240 QKI393239:QKT393240 QUE393239:QUP393240 REA393239:REL393240 RNW393239:ROH393240 RXS393239:RYD393240 SHO393239:SHZ393240 SRK393239:SRV393240 TBG393239:TBR393240 TLC393239:TLN393240 TUY393239:TVJ393240 UEU393239:UFF393240 UOQ393239:UPB393240 UYM393239:UYX393240 VII393239:VIT393240 VSE393239:VSP393240 WCA393239:WCL393240 WLW393239:WMH393240 WVS393239:WWD393240 K458775:V458776 JG458775:JR458776 TC458775:TN458776 ACY458775:ADJ458776 AMU458775:ANF458776 AWQ458775:AXB458776 BGM458775:BGX458776 BQI458775:BQT458776 CAE458775:CAP458776 CKA458775:CKL458776 CTW458775:CUH458776 DDS458775:DED458776 DNO458775:DNZ458776 DXK458775:DXV458776 EHG458775:EHR458776 ERC458775:ERN458776 FAY458775:FBJ458776 FKU458775:FLF458776 FUQ458775:FVB458776 GEM458775:GEX458776 GOI458775:GOT458776 GYE458775:GYP458776 HIA458775:HIL458776 HRW458775:HSH458776 IBS458775:ICD458776 ILO458775:ILZ458776 IVK458775:IVV458776 JFG458775:JFR458776 JPC458775:JPN458776 JYY458775:JZJ458776 KIU458775:KJF458776 KSQ458775:KTB458776 LCM458775:LCX458776 LMI458775:LMT458776 LWE458775:LWP458776 MGA458775:MGL458776 MPW458775:MQH458776 MZS458775:NAD458776 NJO458775:NJZ458776 NTK458775:NTV458776 ODG458775:ODR458776 ONC458775:ONN458776 OWY458775:OXJ458776 PGU458775:PHF458776 PQQ458775:PRB458776 QAM458775:QAX458776 QKI458775:QKT458776 QUE458775:QUP458776 REA458775:REL458776 RNW458775:ROH458776 RXS458775:RYD458776 SHO458775:SHZ458776 SRK458775:SRV458776 TBG458775:TBR458776 TLC458775:TLN458776 TUY458775:TVJ458776 UEU458775:UFF458776 UOQ458775:UPB458776 UYM458775:UYX458776 VII458775:VIT458776 VSE458775:VSP458776 WCA458775:WCL458776 WLW458775:WMH458776 WVS458775:WWD458776 K524311:V524312 JG524311:JR524312 TC524311:TN524312 ACY524311:ADJ524312 AMU524311:ANF524312 AWQ524311:AXB524312 BGM524311:BGX524312 BQI524311:BQT524312 CAE524311:CAP524312 CKA524311:CKL524312 CTW524311:CUH524312 DDS524311:DED524312 DNO524311:DNZ524312 DXK524311:DXV524312 EHG524311:EHR524312 ERC524311:ERN524312 FAY524311:FBJ524312 FKU524311:FLF524312 FUQ524311:FVB524312 GEM524311:GEX524312 GOI524311:GOT524312 GYE524311:GYP524312 HIA524311:HIL524312 HRW524311:HSH524312 IBS524311:ICD524312 ILO524311:ILZ524312 IVK524311:IVV524312 JFG524311:JFR524312 JPC524311:JPN524312 JYY524311:JZJ524312 KIU524311:KJF524312 KSQ524311:KTB524312 LCM524311:LCX524312 LMI524311:LMT524312 LWE524311:LWP524312 MGA524311:MGL524312 MPW524311:MQH524312 MZS524311:NAD524312 NJO524311:NJZ524312 NTK524311:NTV524312 ODG524311:ODR524312 ONC524311:ONN524312 OWY524311:OXJ524312 PGU524311:PHF524312 PQQ524311:PRB524312 QAM524311:QAX524312 QKI524311:QKT524312 QUE524311:QUP524312 REA524311:REL524312 RNW524311:ROH524312 RXS524311:RYD524312 SHO524311:SHZ524312 SRK524311:SRV524312 TBG524311:TBR524312 TLC524311:TLN524312 TUY524311:TVJ524312 UEU524311:UFF524312 UOQ524311:UPB524312 UYM524311:UYX524312 VII524311:VIT524312 VSE524311:VSP524312 WCA524311:WCL524312 WLW524311:WMH524312 WVS524311:WWD524312 K589847:V589848 JG589847:JR589848 TC589847:TN589848 ACY589847:ADJ589848 AMU589847:ANF589848 AWQ589847:AXB589848 BGM589847:BGX589848 BQI589847:BQT589848 CAE589847:CAP589848 CKA589847:CKL589848 CTW589847:CUH589848 DDS589847:DED589848 DNO589847:DNZ589848 DXK589847:DXV589848 EHG589847:EHR589848 ERC589847:ERN589848 FAY589847:FBJ589848 FKU589847:FLF589848 FUQ589847:FVB589848 GEM589847:GEX589848 GOI589847:GOT589848 GYE589847:GYP589848 HIA589847:HIL589848 HRW589847:HSH589848 IBS589847:ICD589848 ILO589847:ILZ589848 IVK589847:IVV589848 JFG589847:JFR589848 JPC589847:JPN589848 JYY589847:JZJ589848 KIU589847:KJF589848 KSQ589847:KTB589848 LCM589847:LCX589848 LMI589847:LMT589848 LWE589847:LWP589848 MGA589847:MGL589848 MPW589847:MQH589848 MZS589847:NAD589848 NJO589847:NJZ589848 NTK589847:NTV589848 ODG589847:ODR589848 ONC589847:ONN589848 OWY589847:OXJ589848 PGU589847:PHF589848 PQQ589847:PRB589848 QAM589847:QAX589848 QKI589847:QKT589848 QUE589847:QUP589848 REA589847:REL589848 RNW589847:ROH589848 RXS589847:RYD589848 SHO589847:SHZ589848 SRK589847:SRV589848 TBG589847:TBR589848 TLC589847:TLN589848 TUY589847:TVJ589848 UEU589847:UFF589848 UOQ589847:UPB589848 UYM589847:UYX589848 VII589847:VIT589848 VSE589847:VSP589848 WCA589847:WCL589848 WLW589847:WMH589848 WVS589847:WWD589848 K655383:V655384 JG655383:JR655384 TC655383:TN655384 ACY655383:ADJ655384 AMU655383:ANF655384 AWQ655383:AXB655384 BGM655383:BGX655384 BQI655383:BQT655384 CAE655383:CAP655384 CKA655383:CKL655384 CTW655383:CUH655384 DDS655383:DED655384 DNO655383:DNZ655384 DXK655383:DXV655384 EHG655383:EHR655384 ERC655383:ERN655384 FAY655383:FBJ655384 FKU655383:FLF655384 FUQ655383:FVB655384 GEM655383:GEX655384 GOI655383:GOT655384 GYE655383:GYP655384 HIA655383:HIL655384 HRW655383:HSH655384 IBS655383:ICD655384 ILO655383:ILZ655384 IVK655383:IVV655384 JFG655383:JFR655384 JPC655383:JPN655384 JYY655383:JZJ655384 KIU655383:KJF655384 KSQ655383:KTB655384 LCM655383:LCX655384 LMI655383:LMT655384 LWE655383:LWP655384 MGA655383:MGL655384 MPW655383:MQH655384 MZS655383:NAD655384 NJO655383:NJZ655384 NTK655383:NTV655384 ODG655383:ODR655384 ONC655383:ONN655384 OWY655383:OXJ655384 PGU655383:PHF655384 PQQ655383:PRB655384 QAM655383:QAX655384 QKI655383:QKT655384 QUE655383:QUP655384 REA655383:REL655384 RNW655383:ROH655384 RXS655383:RYD655384 SHO655383:SHZ655384 SRK655383:SRV655384 TBG655383:TBR655384 TLC655383:TLN655384 TUY655383:TVJ655384 UEU655383:UFF655384 UOQ655383:UPB655384 UYM655383:UYX655384 VII655383:VIT655384 VSE655383:VSP655384 WCA655383:WCL655384 WLW655383:WMH655384 WVS655383:WWD655384 K720919:V720920 JG720919:JR720920 TC720919:TN720920 ACY720919:ADJ720920 AMU720919:ANF720920 AWQ720919:AXB720920 BGM720919:BGX720920 BQI720919:BQT720920 CAE720919:CAP720920 CKA720919:CKL720920 CTW720919:CUH720920 DDS720919:DED720920 DNO720919:DNZ720920 DXK720919:DXV720920 EHG720919:EHR720920 ERC720919:ERN720920 FAY720919:FBJ720920 FKU720919:FLF720920 FUQ720919:FVB720920 GEM720919:GEX720920 GOI720919:GOT720920 GYE720919:GYP720920 HIA720919:HIL720920 HRW720919:HSH720920 IBS720919:ICD720920 ILO720919:ILZ720920 IVK720919:IVV720920 JFG720919:JFR720920 JPC720919:JPN720920 JYY720919:JZJ720920 KIU720919:KJF720920 KSQ720919:KTB720920 LCM720919:LCX720920 LMI720919:LMT720920 LWE720919:LWP720920 MGA720919:MGL720920 MPW720919:MQH720920 MZS720919:NAD720920 NJO720919:NJZ720920 NTK720919:NTV720920 ODG720919:ODR720920 ONC720919:ONN720920 OWY720919:OXJ720920 PGU720919:PHF720920 PQQ720919:PRB720920 QAM720919:QAX720920 QKI720919:QKT720920 QUE720919:QUP720920 REA720919:REL720920 RNW720919:ROH720920 RXS720919:RYD720920 SHO720919:SHZ720920 SRK720919:SRV720920 TBG720919:TBR720920 TLC720919:TLN720920 TUY720919:TVJ720920 UEU720919:UFF720920 UOQ720919:UPB720920 UYM720919:UYX720920 VII720919:VIT720920 VSE720919:VSP720920 WCA720919:WCL720920 WLW720919:WMH720920 WVS720919:WWD720920 K786455:V786456 JG786455:JR786456 TC786455:TN786456 ACY786455:ADJ786456 AMU786455:ANF786456 AWQ786455:AXB786456 BGM786455:BGX786456 BQI786455:BQT786456 CAE786455:CAP786456 CKA786455:CKL786456 CTW786455:CUH786456 DDS786455:DED786456 DNO786455:DNZ786456 DXK786455:DXV786456 EHG786455:EHR786456 ERC786455:ERN786456 FAY786455:FBJ786456 FKU786455:FLF786456 FUQ786455:FVB786456 GEM786455:GEX786456 GOI786455:GOT786456 GYE786455:GYP786456 HIA786455:HIL786456 HRW786455:HSH786456 IBS786455:ICD786456 ILO786455:ILZ786456 IVK786455:IVV786456 JFG786455:JFR786456 JPC786455:JPN786456 JYY786455:JZJ786456 KIU786455:KJF786456 KSQ786455:KTB786456 LCM786455:LCX786456 LMI786455:LMT786456 LWE786455:LWP786456 MGA786455:MGL786456 MPW786455:MQH786456 MZS786455:NAD786456 NJO786455:NJZ786456 NTK786455:NTV786456 ODG786455:ODR786456 ONC786455:ONN786456 OWY786455:OXJ786456 PGU786455:PHF786456 PQQ786455:PRB786456 QAM786455:QAX786456 QKI786455:QKT786456 QUE786455:QUP786456 REA786455:REL786456 RNW786455:ROH786456 RXS786455:RYD786456 SHO786455:SHZ786456 SRK786455:SRV786456 TBG786455:TBR786456 TLC786455:TLN786456 TUY786455:TVJ786456 UEU786455:UFF786456 UOQ786455:UPB786456 UYM786455:UYX786456 VII786455:VIT786456 VSE786455:VSP786456 WCA786455:WCL786456 WLW786455:WMH786456 WVS786455:WWD786456 K851991:V851992 JG851991:JR851992 TC851991:TN851992 ACY851991:ADJ851992 AMU851991:ANF851992 AWQ851991:AXB851992 BGM851991:BGX851992 BQI851991:BQT851992 CAE851991:CAP851992 CKA851991:CKL851992 CTW851991:CUH851992 DDS851991:DED851992 DNO851991:DNZ851992 DXK851991:DXV851992 EHG851991:EHR851992 ERC851991:ERN851992 FAY851991:FBJ851992 FKU851991:FLF851992 FUQ851991:FVB851992 GEM851991:GEX851992 GOI851991:GOT851992 GYE851991:GYP851992 HIA851991:HIL851992 HRW851991:HSH851992 IBS851991:ICD851992 ILO851991:ILZ851992 IVK851991:IVV851992 JFG851991:JFR851992 JPC851991:JPN851992 JYY851991:JZJ851992 KIU851991:KJF851992 KSQ851991:KTB851992 LCM851991:LCX851992 LMI851991:LMT851992 LWE851991:LWP851992 MGA851991:MGL851992 MPW851991:MQH851992 MZS851991:NAD851992 NJO851991:NJZ851992 NTK851991:NTV851992 ODG851991:ODR851992 ONC851991:ONN851992 OWY851991:OXJ851992 PGU851991:PHF851992 PQQ851991:PRB851992 QAM851991:QAX851992 QKI851991:QKT851992 QUE851991:QUP851992 REA851991:REL851992 RNW851991:ROH851992 RXS851991:RYD851992 SHO851991:SHZ851992 SRK851991:SRV851992 TBG851991:TBR851992 TLC851991:TLN851992 TUY851991:TVJ851992 UEU851991:UFF851992 UOQ851991:UPB851992 UYM851991:UYX851992 VII851991:VIT851992 VSE851991:VSP851992 WCA851991:WCL851992 WLW851991:WMH851992 WVS851991:WWD851992 K917527:V917528 JG917527:JR917528 TC917527:TN917528 ACY917527:ADJ917528 AMU917527:ANF917528 AWQ917527:AXB917528 BGM917527:BGX917528 BQI917527:BQT917528 CAE917527:CAP917528 CKA917527:CKL917528 CTW917527:CUH917528 DDS917527:DED917528 DNO917527:DNZ917528 DXK917527:DXV917528 EHG917527:EHR917528 ERC917527:ERN917528 FAY917527:FBJ917528 FKU917527:FLF917528 FUQ917527:FVB917528 GEM917527:GEX917528 GOI917527:GOT917528 GYE917527:GYP917528 HIA917527:HIL917528 HRW917527:HSH917528 IBS917527:ICD917528 ILO917527:ILZ917528 IVK917527:IVV917528 JFG917527:JFR917528 JPC917527:JPN917528 JYY917527:JZJ917528 KIU917527:KJF917528 KSQ917527:KTB917528 LCM917527:LCX917528 LMI917527:LMT917528 LWE917527:LWP917528 MGA917527:MGL917528 MPW917527:MQH917528 MZS917527:NAD917528 NJO917527:NJZ917528 NTK917527:NTV917528 ODG917527:ODR917528 ONC917527:ONN917528 OWY917527:OXJ917528 PGU917527:PHF917528 PQQ917527:PRB917528 QAM917527:QAX917528 QKI917527:QKT917528 QUE917527:QUP917528 REA917527:REL917528 RNW917527:ROH917528 RXS917527:RYD917528 SHO917527:SHZ917528 SRK917527:SRV917528 TBG917527:TBR917528 TLC917527:TLN917528 TUY917527:TVJ917528 UEU917527:UFF917528 UOQ917527:UPB917528 UYM917527:UYX917528 VII917527:VIT917528 VSE917527:VSP917528 WCA917527:WCL917528 WLW917527:WMH917528 WVS917527:WWD917528 K983063:V983064 JG983063:JR983064 TC983063:TN983064 ACY983063:ADJ983064 AMU983063:ANF983064 AWQ983063:AXB983064 BGM983063:BGX983064 BQI983063:BQT983064 CAE983063:CAP983064 CKA983063:CKL983064 CTW983063:CUH983064 DDS983063:DED983064 DNO983063:DNZ983064 DXK983063:DXV983064 EHG983063:EHR983064 ERC983063:ERN983064 FAY983063:FBJ983064 FKU983063:FLF983064 FUQ983063:FVB983064 GEM983063:GEX983064 GOI983063:GOT983064 GYE983063:GYP983064 HIA983063:HIL983064 HRW983063:HSH983064 IBS983063:ICD983064 ILO983063:ILZ983064 IVK983063:IVV983064 JFG983063:JFR983064 JPC983063:JPN983064 JYY983063:JZJ983064 KIU983063:KJF983064 KSQ983063:KTB983064 LCM983063:LCX983064 LMI983063:LMT983064 LWE983063:LWP983064 MGA983063:MGL983064 MPW983063:MQH983064 MZS983063:NAD983064 NJO983063:NJZ983064 NTK983063:NTV983064 ODG983063:ODR983064 ONC983063:ONN983064 OWY983063:OXJ983064 PGU983063:PHF983064 PQQ983063:PRB983064 QAM983063:QAX983064 QKI983063:QKT983064 QUE983063:QUP983064 REA983063:REL983064 RNW983063:ROH983064 RXS983063:RYD983064 SHO983063:SHZ983064 SRK983063:SRV983064 TBG983063:TBR983064 TLC983063:TLN983064 TUY983063:TVJ983064 UEU983063:UFF983064 UOQ983063:UPB983064 UYM983063:UYX983064 VII983063:VIT983064 VSE983063:VSP983064 WCA983063:WCL983064 WLW983063:WMH983064 WVS983063:WWD983064 C41:AH41 IY41:KD41 SU41:TZ41 ACQ41:ADV41 AMM41:ANR41 AWI41:AXN41 BGE41:BHJ41 BQA41:BRF41 BZW41:CBB41 CJS41:CKX41 CTO41:CUT41 DDK41:DEP41 DNG41:DOL41 DXC41:DYH41 EGY41:EID41 EQU41:ERZ41 FAQ41:FBV41 FKM41:FLR41 FUI41:FVN41 GEE41:GFJ41 GOA41:GPF41 GXW41:GZB41 HHS41:HIX41 HRO41:HST41 IBK41:ICP41 ILG41:IML41 IVC41:IWH41 JEY41:JGD41 JOU41:JPZ41 JYQ41:JZV41 KIM41:KJR41 KSI41:KTN41 LCE41:LDJ41 LMA41:LNF41 LVW41:LXB41 MFS41:MGX41 MPO41:MQT41 MZK41:NAP41 NJG41:NKL41 NTC41:NUH41 OCY41:OED41 OMU41:ONZ41 OWQ41:OXV41 PGM41:PHR41 PQI41:PRN41 QAE41:QBJ41 QKA41:QLF41 QTW41:QVB41 RDS41:REX41 RNO41:ROT41 RXK41:RYP41 SHG41:SIL41 SRC41:SSH41 TAY41:TCD41 TKU41:TLZ41 TUQ41:TVV41 UEM41:UFR41 UOI41:UPN41 UYE41:UZJ41 VIA41:VJF41 VRW41:VTB41 WBS41:WCX41 WLO41:WMT41 WVK41:WWP41 C65577:AH65577 IY65577:KD65577 SU65577:TZ65577 ACQ65577:ADV65577 AMM65577:ANR65577 AWI65577:AXN65577 BGE65577:BHJ65577 BQA65577:BRF65577 BZW65577:CBB65577 CJS65577:CKX65577 CTO65577:CUT65577 DDK65577:DEP65577 DNG65577:DOL65577 DXC65577:DYH65577 EGY65577:EID65577 EQU65577:ERZ65577 FAQ65577:FBV65577 FKM65577:FLR65577 FUI65577:FVN65577 GEE65577:GFJ65577 GOA65577:GPF65577 GXW65577:GZB65577 HHS65577:HIX65577 HRO65577:HST65577 IBK65577:ICP65577 ILG65577:IML65577 IVC65577:IWH65577 JEY65577:JGD65577 JOU65577:JPZ65577 JYQ65577:JZV65577 KIM65577:KJR65577 KSI65577:KTN65577 LCE65577:LDJ65577 LMA65577:LNF65577 LVW65577:LXB65577 MFS65577:MGX65577 MPO65577:MQT65577 MZK65577:NAP65577 NJG65577:NKL65577 NTC65577:NUH65577 OCY65577:OED65577 OMU65577:ONZ65577 OWQ65577:OXV65577 PGM65577:PHR65577 PQI65577:PRN65577 QAE65577:QBJ65577 QKA65577:QLF65577 QTW65577:QVB65577 RDS65577:REX65577 RNO65577:ROT65577 RXK65577:RYP65577 SHG65577:SIL65577 SRC65577:SSH65577 TAY65577:TCD65577 TKU65577:TLZ65577 TUQ65577:TVV65577 UEM65577:UFR65577 UOI65577:UPN65577 UYE65577:UZJ65577 VIA65577:VJF65577 VRW65577:VTB65577 WBS65577:WCX65577 WLO65577:WMT65577 WVK65577:WWP65577 C131113:AH131113 IY131113:KD131113 SU131113:TZ131113 ACQ131113:ADV131113 AMM131113:ANR131113 AWI131113:AXN131113 BGE131113:BHJ131113 BQA131113:BRF131113 BZW131113:CBB131113 CJS131113:CKX131113 CTO131113:CUT131113 DDK131113:DEP131113 DNG131113:DOL131113 DXC131113:DYH131113 EGY131113:EID131113 EQU131113:ERZ131113 FAQ131113:FBV131113 FKM131113:FLR131113 FUI131113:FVN131113 GEE131113:GFJ131113 GOA131113:GPF131113 GXW131113:GZB131113 HHS131113:HIX131113 HRO131113:HST131113 IBK131113:ICP131113 ILG131113:IML131113 IVC131113:IWH131113 JEY131113:JGD131113 JOU131113:JPZ131113 JYQ131113:JZV131113 KIM131113:KJR131113 KSI131113:KTN131113 LCE131113:LDJ131113 LMA131113:LNF131113 LVW131113:LXB131113 MFS131113:MGX131113 MPO131113:MQT131113 MZK131113:NAP131113 NJG131113:NKL131113 NTC131113:NUH131113 OCY131113:OED131113 OMU131113:ONZ131113 OWQ131113:OXV131113 PGM131113:PHR131113 PQI131113:PRN131113 QAE131113:QBJ131113 QKA131113:QLF131113 QTW131113:QVB131113 RDS131113:REX131113 RNO131113:ROT131113 RXK131113:RYP131113 SHG131113:SIL131113 SRC131113:SSH131113 TAY131113:TCD131113 TKU131113:TLZ131113 TUQ131113:TVV131113 UEM131113:UFR131113 UOI131113:UPN131113 UYE131113:UZJ131113 VIA131113:VJF131113 VRW131113:VTB131113 WBS131113:WCX131113 WLO131113:WMT131113 WVK131113:WWP131113 C196649:AH196649 IY196649:KD196649 SU196649:TZ196649 ACQ196649:ADV196649 AMM196649:ANR196649 AWI196649:AXN196649 BGE196649:BHJ196649 BQA196649:BRF196649 BZW196649:CBB196649 CJS196649:CKX196649 CTO196649:CUT196649 DDK196649:DEP196649 DNG196649:DOL196649 DXC196649:DYH196649 EGY196649:EID196649 EQU196649:ERZ196649 FAQ196649:FBV196649 FKM196649:FLR196649 FUI196649:FVN196649 GEE196649:GFJ196649 GOA196649:GPF196649 GXW196649:GZB196649 HHS196649:HIX196649 HRO196649:HST196649 IBK196649:ICP196649 ILG196649:IML196649 IVC196649:IWH196649 JEY196649:JGD196649 JOU196649:JPZ196649 JYQ196649:JZV196649 KIM196649:KJR196649 KSI196649:KTN196649 LCE196649:LDJ196649 LMA196649:LNF196649 LVW196649:LXB196649 MFS196649:MGX196649 MPO196649:MQT196649 MZK196649:NAP196649 NJG196649:NKL196649 NTC196649:NUH196649 OCY196649:OED196649 OMU196649:ONZ196649 OWQ196649:OXV196649 PGM196649:PHR196649 PQI196649:PRN196649 QAE196649:QBJ196649 QKA196649:QLF196649 QTW196649:QVB196649 RDS196649:REX196649 RNO196649:ROT196649 RXK196649:RYP196649 SHG196649:SIL196649 SRC196649:SSH196649 TAY196649:TCD196649 TKU196649:TLZ196649 TUQ196649:TVV196649 UEM196649:UFR196649 UOI196649:UPN196649 UYE196649:UZJ196649 VIA196649:VJF196649 VRW196649:VTB196649 WBS196649:WCX196649 WLO196649:WMT196649 WVK196649:WWP196649 C262185:AH262185 IY262185:KD262185 SU262185:TZ262185 ACQ262185:ADV262185 AMM262185:ANR262185 AWI262185:AXN262185 BGE262185:BHJ262185 BQA262185:BRF262185 BZW262185:CBB262185 CJS262185:CKX262185 CTO262185:CUT262185 DDK262185:DEP262185 DNG262185:DOL262185 DXC262185:DYH262185 EGY262185:EID262185 EQU262185:ERZ262185 FAQ262185:FBV262185 FKM262185:FLR262185 FUI262185:FVN262185 GEE262185:GFJ262185 GOA262185:GPF262185 GXW262185:GZB262185 HHS262185:HIX262185 HRO262185:HST262185 IBK262185:ICP262185 ILG262185:IML262185 IVC262185:IWH262185 JEY262185:JGD262185 JOU262185:JPZ262185 JYQ262185:JZV262185 KIM262185:KJR262185 KSI262185:KTN262185 LCE262185:LDJ262185 LMA262185:LNF262185 LVW262185:LXB262185 MFS262185:MGX262185 MPO262185:MQT262185 MZK262185:NAP262185 NJG262185:NKL262185 NTC262185:NUH262185 OCY262185:OED262185 OMU262185:ONZ262185 OWQ262185:OXV262185 PGM262185:PHR262185 PQI262185:PRN262185 QAE262185:QBJ262185 QKA262185:QLF262185 QTW262185:QVB262185 RDS262185:REX262185 RNO262185:ROT262185 RXK262185:RYP262185 SHG262185:SIL262185 SRC262185:SSH262185 TAY262185:TCD262185 TKU262185:TLZ262185 TUQ262185:TVV262185 UEM262185:UFR262185 UOI262185:UPN262185 UYE262185:UZJ262185 VIA262185:VJF262185 VRW262185:VTB262185 WBS262185:WCX262185 WLO262185:WMT262185 WVK262185:WWP262185 C327721:AH327721 IY327721:KD327721 SU327721:TZ327721 ACQ327721:ADV327721 AMM327721:ANR327721 AWI327721:AXN327721 BGE327721:BHJ327721 BQA327721:BRF327721 BZW327721:CBB327721 CJS327721:CKX327721 CTO327721:CUT327721 DDK327721:DEP327721 DNG327721:DOL327721 DXC327721:DYH327721 EGY327721:EID327721 EQU327721:ERZ327721 FAQ327721:FBV327721 FKM327721:FLR327721 FUI327721:FVN327721 GEE327721:GFJ327721 GOA327721:GPF327721 GXW327721:GZB327721 HHS327721:HIX327721 HRO327721:HST327721 IBK327721:ICP327721 ILG327721:IML327721 IVC327721:IWH327721 JEY327721:JGD327721 JOU327721:JPZ327721 JYQ327721:JZV327721 KIM327721:KJR327721 KSI327721:KTN327721 LCE327721:LDJ327721 LMA327721:LNF327721 LVW327721:LXB327721 MFS327721:MGX327721 MPO327721:MQT327721 MZK327721:NAP327721 NJG327721:NKL327721 NTC327721:NUH327721 OCY327721:OED327721 OMU327721:ONZ327721 OWQ327721:OXV327721 PGM327721:PHR327721 PQI327721:PRN327721 QAE327721:QBJ327721 QKA327721:QLF327721 QTW327721:QVB327721 RDS327721:REX327721 RNO327721:ROT327721 RXK327721:RYP327721 SHG327721:SIL327721 SRC327721:SSH327721 TAY327721:TCD327721 TKU327721:TLZ327721 TUQ327721:TVV327721 UEM327721:UFR327721 UOI327721:UPN327721 UYE327721:UZJ327721 VIA327721:VJF327721 VRW327721:VTB327721 WBS327721:WCX327721 WLO327721:WMT327721 WVK327721:WWP327721 C393257:AH393257 IY393257:KD393257 SU393257:TZ393257 ACQ393257:ADV393257 AMM393257:ANR393257 AWI393257:AXN393257 BGE393257:BHJ393257 BQA393257:BRF393257 BZW393257:CBB393257 CJS393257:CKX393257 CTO393257:CUT393257 DDK393257:DEP393257 DNG393257:DOL393257 DXC393257:DYH393257 EGY393257:EID393257 EQU393257:ERZ393257 FAQ393257:FBV393257 FKM393257:FLR393257 FUI393257:FVN393257 GEE393257:GFJ393257 GOA393257:GPF393257 GXW393257:GZB393257 HHS393257:HIX393257 HRO393257:HST393257 IBK393257:ICP393257 ILG393257:IML393257 IVC393257:IWH393257 JEY393257:JGD393257 JOU393257:JPZ393257 JYQ393257:JZV393257 KIM393257:KJR393257 KSI393257:KTN393257 LCE393257:LDJ393257 LMA393257:LNF393257 LVW393257:LXB393257 MFS393257:MGX393257 MPO393257:MQT393257 MZK393257:NAP393257 NJG393257:NKL393257 NTC393257:NUH393257 OCY393257:OED393257 OMU393257:ONZ393257 OWQ393257:OXV393257 PGM393257:PHR393257 PQI393257:PRN393257 QAE393257:QBJ393257 QKA393257:QLF393257 QTW393257:QVB393257 RDS393257:REX393257 RNO393257:ROT393257 RXK393257:RYP393257 SHG393257:SIL393257 SRC393257:SSH393257 TAY393257:TCD393257 TKU393257:TLZ393257 TUQ393257:TVV393257 UEM393257:UFR393257 UOI393257:UPN393257 UYE393257:UZJ393257 VIA393257:VJF393257 VRW393257:VTB393257 WBS393257:WCX393257 WLO393257:WMT393257 WVK393257:WWP393257 C458793:AH458793 IY458793:KD458793 SU458793:TZ458793 ACQ458793:ADV458793 AMM458793:ANR458793 AWI458793:AXN458793 BGE458793:BHJ458793 BQA458793:BRF458793 BZW458793:CBB458793 CJS458793:CKX458793 CTO458793:CUT458793 DDK458793:DEP458793 DNG458793:DOL458793 DXC458793:DYH458793 EGY458793:EID458793 EQU458793:ERZ458793 FAQ458793:FBV458793 FKM458793:FLR458793 FUI458793:FVN458793 GEE458793:GFJ458793 GOA458793:GPF458793 GXW458793:GZB458793 HHS458793:HIX458793 HRO458793:HST458793 IBK458793:ICP458793 ILG458793:IML458793 IVC458793:IWH458793 JEY458793:JGD458793 JOU458793:JPZ458793 JYQ458793:JZV458793 KIM458793:KJR458793 KSI458793:KTN458793 LCE458793:LDJ458793 LMA458793:LNF458793 LVW458793:LXB458793 MFS458793:MGX458793 MPO458793:MQT458793 MZK458793:NAP458793 NJG458793:NKL458793 NTC458793:NUH458793 OCY458793:OED458793 OMU458793:ONZ458793 OWQ458793:OXV458793 PGM458793:PHR458793 PQI458793:PRN458793 QAE458793:QBJ458793 QKA458793:QLF458793 QTW458793:QVB458793 RDS458793:REX458793 RNO458793:ROT458793 RXK458793:RYP458793 SHG458793:SIL458793 SRC458793:SSH458793 TAY458793:TCD458793 TKU458793:TLZ458793 TUQ458793:TVV458793 UEM458793:UFR458793 UOI458793:UPN458793 UYE458793:UZJ458793 VIA458793:VJF458793 VRW458793:VTB458793 WBS458793:WCX458793 WLO458793:WMT458793 WVK458793:WWP458793 C524329:AH524329 IY524329:KD524329 SU524329:TZ524329 ACQ524329:ADV524329 AMM524329:ANR524329 AWI524329:AXN524329 BGE524329:BHJ524329 BQA524329:BRF524329 BZW524329:CBB524329 CJS524329:CKX524329 CTO524329:CUT524329 DDK524329:DEP524329 DNG524329:DOL524329 DXC524329:DYH524329 EGY524329:EID524329 EQU524329:ERZ524329 FAQ524329:FBV524329 FKM524329:FLR524329 FUI524329:FVN524329 GEE524329:GFJ524329 GOA524329:GPF524329 GXW524329:GZB524329 HHS524329:HIX524329 HRO524329:HST524329 IBK524329:ICP524329 ILG524329:IML524329 IVC524329:IWH524329 JEY524329:JGD524329 JOU524329:JPZ524329 JYQ524329:JZV524329 KIM524329:KJR524329 KSI524329:KTN524329 LCE524329:LDJ524329 LMA524329:LNF524329 LVW524329:LXB524329 MFS524329:MGX524329 MPO524329:MQT524329 MZK524329:NAP524329 NJG524329:NKL524329 NTC524329:NUH524329 OCY524329:OED524329 OMU524329:ONZ524329 OWQ524329:OXV524329 PGM524329:PHR524329 PQI524329:PRN524329 QAE524329:QBJ524329 QKA524329:QLF524329 QTW524329:QVB524329 RDS524329:REX524329 RNO524329:ROT524329 RXK524329:RYP524329 SHG524329:SIL524329 SRC524329:SSH524329 TAY524329:TCD524329 TKU524329:TLZ524329 TUQ524329:TVV524329 UEM524329:UFR524329 UOI524329:UPN524329 UYE524329:UZJ524329 VIA524329:VJF524329 VRW524329:VTB524329 WBS524329:WCX524329 WLO524329:WMT524329 WVK524329:WWP524329 C589865:AH589865 IY589865:KD589865 SU589865:TZ589865 ACQ589865:ADV589865 AMM589865:ANR589865 AWI589865:AXN589865 BGE589865:BHJ589865 BQA589865:BRF589865 BZW589865:CBB589865 CJS589865:CKX589865 CTO589865:CUT589865 DDK589865:DEP589865 DNG589865:DOL589865 DXC589865:DYH589865 EGY589865:EID589865 EQU589865:ERZ589865 FAQ589865:FBV589865 FKM589865:FLR589865 FUI589865:FVN589865 GEE589865:GFJ589865 GOA589865:GPF589865 GXW589865:GZB589865 HHS589865:HIX589865 HRO589865:HST589865 IBK589865:ICP589865 ILG589865:IML589865 IVC589865:IWH589865 JEY589865:JGD589865 JOU589865:JPZ589865 JYQ589865:JZV589865 KIM589865:KJR589865 KSI589865:KTN589865 LCE589865:LDJ589865 LMA589865:LNF589865 LVW589865:LXB589865 MFS589865:MGX589865 MPO589865:MQT589865 MZK589865:NAP589865 NJG589865:NKL589865 NTC589865:NUH589865 OCY589865:OED589865 OMU589865:ONZ589865 OWQ589865:OXV589865 PGM589865:PHR589865 PQI589865:PRN589865 QAE589865:QBJ589865 QKA589865:QLF589865 QTW589865:QVB589865 RDS589865:REX589865 RNO589865:ROT589865 RXK589865:RYP589865 SHG589865:SIL589865 SRC589865:SSH589865 TAY589865:TCD589865 TKU589865:TLZ589865 TUQ589865:TVV589865 UEM589865:UFR589865 UOI589865:UPN589865 UYE589865:UZJ589865 VIA589865:VJF589865 VRW589865:VTB589865 WBS589865:WCX589865 WLO589865:WMT589865 WVK589865:WWP589865 C655401:AH655401 IY655401:KD655401 SU655401:TZ655401 ACQ655401:ADV655401 AMM655401:ANR655401 AWI655401:AXN655401 BGE655401:BHJ655401 BQA655401:BRF655401 BZW655401:CBB655401 CJS655401:CKX655401 CTO655401:CUT655401 DDK655401:DEP655401 DNG655401:DOL655401 DXC655401:DYH655401 EGY655401:EID655401 EQU655401:ERZ655401 FAQ655401:FBV655401 FKM655401:FLR655401 FUI655401:FVN655401 GEE655401:GFJ655401 GOA655401:GPF655401 GXW655401:GZB655401 HHS655401:HIX655401 HRO655401:HST655401 IBK655401:ICP655401 ILG655401:IML655401 IVC655401:IWH655401 JEY655401:JGD655401 JOU655401:JPZ655401 JYQ655401:JZV655401 KIM655401:KJR655401 KSI655401:KTN655401 LCE655401:LDJ655401 LMA655401:LNF655401 LVW655401:LXB655401 MFS655401:MGX655401 MPO655401:MQT655401 MZK655401:NAP655401 NJG655401:NKL655401 NTC655401:NUH655401 OCY655401:OED655401 OMU655401:ONZ655401 OWQ655401:OXV655401 PGM655401:PHR655401 PQI655401:PRN655401 QAE655401:QBJ655401 QKA655401:QLF655401 QTW655401:QVB655401 RDS655401:REX655401 RNO655401:ROT655401 RXK655401:RYP655401 SHG655401:SIL655401 SRC655401:SSH655401 TAY655401:TCD655401 TKU655401:TLZ655401 TUQ655401:TVV655401 UEM655401:UFR655401 UOI655401:UPN655401 UYE655401:UZJ655401 VIA655401:VJF655401 VRW655401:VTB655401 WBS655401:WCX655401 WLO655401:WMT655401 WVK655401:WWP655401 C720937:AH720937 IY720937:KD720937 SU720937:TZ720937 ACQ720937:ADV720937 AMM720937:ANR720937 AWI720937:AXN720937 BGE720937:BHJ720937 BQA720937:BRF720937 BZW720937:CBB720937 CJS720937:CKX720937 CTO720937:CUT720937 DDK720937:DEP720937 DNG720937:DOL720937 DXC720937:DYH720937 EGY720937:EID720937 EQU720937:ERZ720937 FAQ720937:FBV720937 FKM720937:FLR720937 FUI720937:FVN720937 GEE720937:GFJ720937 GOA720937:GPF720937 GXW720937:GZB720937 HHS720937:HIX720937 HRO720937:HST720937 IBK720937:ICP720937 ILG720937:IML720937 IVC720937:IWH720937 JEY720937:JGD720937 JOU720937:JPZ720937 JYQ720937:JZV720937 KIM720937:KJR720937 KSI720937:KTN720937 LCE720937:LDJ720937 LMA720937:LNF720937 LVW720937:LXB720937 MFS720937:MGX720937 MPO720937:MQT720937 MZK720937:NAP720937 NJG720937:NKL720937 NTC720937:NUH720937 OCY720937:OED720937 OMU720937:ONZ720937 OWQ720937:OXV720937 PGM720937:PHR720937 PQI720937:PRN720937 QAE720937:QBJ720937 QKA720937:QLF720937 QTW720937:QVB720937 RDS720937:REX720937 RNO720937:ROT720937 RXK720937:RYP720937 SHG720937:SIL720937 SRC720937:SSH720937 TAY720937:TCD720937 TKU720937:TLZ720937 TUQ720937:TVV720937 UEM720937:UFR720937 UOI720937:UPN720937 UYE720937:UZJ720937 VIA720937:VJF720937 VRW720937:VTB720937 WBS720937:WCX720937 WLO720937:WMT720937 WVK720937:WWP720937 C786473:AH786473 IY786473:KD786473 SU786473:TZ786473 ACQ786473:ADV786473 AMM786473:ANR786473 AWI786473:AXN786473 BGE786473:BHJ786473 BQA786473:BRF786473 BZW786473:CBB786473 CJS786473:CKX786473 CTO786473:CUT786473 DDK786473:DEP786473 DNG786473:DOL786473 DXC786473:DYH786473 EGY786473:EID786473 EQU786473:ERZ786473 FAQ786473:FBV786473 FKM786473:FLR786473 FUI786473:FVN786473 GEE786473:GFJ786473 GOA786473:GPF786473 GXW786473:GZB786473 HHS786473:HIX786473 HRO786473:HST786473 IBK786473:ICP786473 ILG786473:IML786473 IVC786473:IWH786473 JEY786473:JGD786473 JOU786473:JPZ786473 JYQ786473:JZV786473 KIM786473:KJR786473 KSI786473:KTN786473 LCE786473:LDJ786473 LMA786473:LNF786473 LVW786473:LXB786473 MFS786473:MGX786473 MPO786473:MQT786473 MZK786473:NAP786473 NJG786473:NKL786473 NTC786473:NUH786473 OCY786473:OED786473 OMU786473:ONZ786473 OWQ786473:OXV786473 PGM786473:PHR786473 PQI786473:PRN786473 QAE786473:QBJ786473 QKA786473:QLF786473 QTW786473:QVB786473 RDS786473:REX786473 RNO786473:ROT786473 RXK786473:RYP786473 SHG786473:SIL786473 SRC786473:SSH786473 TAY786473:TCD786473 TKU786473:TLZ786473 TUQ786473:TVV786473 UEM786473:UFR786473 UOI786473:UPN786473 UYE786473:UZJ786473 VIA786473:VJF786473 VRW786473:VTB786473 WBS786473:WCX786473 WLO786473:WMT786473 WVK786473:WWP786473 C852009:AH852009 IY852009:KD852009 SU852009:TZ852009 ACQ852009:ADV852009 AMM852009:ANR852009 AWI852009:AXN852009 BGE852009:BHJ852009 BQA852009:BRF852009 BZW852009:CBB852009 CJS852009:CKX852009 CTO852009:CUT852009 DDK852009:DEP852009 DNG852009:DOL852009 DXC852009:DYH852009 EGY852009:EID852009 EQU852009:ERZ852009 FAQ852009:FBV852009 FKM852009:FLR852009 FUI852009:FVN852009 GEE852009:GFJ852009 GOA852009:GPF852009 GXW852009:GZB852009 HHS852009:HIX852009 HRO852009:HST852009 IBK852009:ICP852009 ILG852009:IML852009 IVC852009:IWH852009 JEY852009:JGD852009 JOU852009:JPZ852009 JYQ852009:JZV852009 KIM852009:KJR852009 KSI852009:KTN852009 LCE852009:LDJ852009 LMA852009:LNF852009 LVW852009:LXB852009 MFS852009:MGX852009 MPO852009:MQT852009 MZK852009:NAP852009 NJG852009:NKL852009 NTC852009:NUH852009 OCY852009:OED852009 OMU852009:ONZ852009 OWQ852009:OXV852009 PGM852009:PHR852009 PQI852009:PRN852009 QAE852009:QBJ852009 QKA852009:QLF852009 QTW852009:QVB852009 RDS852009:REX852009 RNO852009:ROT852009 RXK852009:RYP852009 SHG852009:SIL852009 SRC852009:SSH852009 TAY852009:TCD852009 TKU852009:TLZ852009 TUQ852009:TVV852009 UEM852009:UFR852009 UOI852009:UPN852009 UYE852009:UZJ852009 VIA852009:VJF852009 VRW852009:VTB852009 WBS852009:WCX852009 WLO852009:WMT852009 WVK852009:WWP852009 C917545:AH917545 IY917545:KD917545 SU917545:TZ917545 ACQ917545:ADV917545 AMM917545:ANR917545 AWI917545:AXN917545 BGE917545:BHJ917545 BQA917545:BRF917545 BZW917545:CBB917545 CJS917545:CKX917545 CTO917545:CUT917545 DDK917545:DEP917545 DNG917545:DOL917545 DXC917545:DYH917545 EGY917545:EID917545 EQU917545:ERZ917545 FAQ917545:FBV917545 FKM917545:FLR917545 FUI917545:FVN917545 GEE917545:GFJ917545 GOA917545:GPF917545 GXW917545:GZB917545 HHS917545:HIX917545 HRO917545:HST917545 IBK917545:ICP917545 ILG917545:IML917545 IVC917545:IWH917545 JEY917545:JGD917545 JOU917545:JPZ917545 JYQ917545:JZV917545 KIM917545:KJR917545 KSI917545:KTN917545 LCE917545:LDJ917545 LMA917545:LNF917545 LVW917545:LXB917545 MFS917545:MGX917545 MPO917545:MQT917545 MZK917545:NAP917545 NJG917545:NKL917545 NTC917545:NUH917545 OCY917545:OED917545 OMU917545:ONZ917545 OWQ917545:OXV917545 PGM917545:PHR917545 PQI917545:PRN917545 QAE917545:QBJ917545 QKA917545:QLF917545 QTW917545:QVB917545 RDS917545:REX917545 RNO917545:ROT917545 RXK917545:RYP917545 SHG917545:SIL917545 SRC917545:SSH917545 TAY917545:TCD917545 TKU917545:TLZ917545 TUQ917545:TVV917545 UEM917545:UFR917545 UOI917545:UPN917545 UYE917545:UZJ917545 VIA917545:VJF917545 VRW917545:VTB917545 WBS917545:WCX917545 WLO917545:WMT917545 WVK917545:WWP917545 C983081:AH983081 IY983081:KD983081 SU983081:TZ983081 ACQ983081:ADV983081 AMM983081:ANR983081 AWI983081:AXN983081 BGE983081:BHJ983081 BQA983081:BRF983081 BZW983081:CBB983081 CJS983081:CKX983081 CTO983081:CUT983081 DDK983081:DEP983081 DNG983081:DOL983081 DXC983081:DYH983081 EGY983081:EID983081 EQU983081:ERZ983081 FAQ983081:FBV983081 FKM983081:FLR983081 FUI983081:FVN983081 GEE983081:GFJ983081 GOA983081:GPF983081 GXW983081:GZB983081 HHS983081:HIX983081 HRO983081:HST983081 IBK983081:ICP983081 ILG983081:IML983081 IVC983081:IWH983081 JEY983081:JGD983081 JOU983081:JPZ983081 JYQ983081:JZV983081 KIM983081:KJR983081 KSI983081:KTN983081 LCE983081:LDJ983081 LMA983081:LNF983081 LVW983081:LXB983081 MFS983081:MGX983081 MPO983081:MQT983081 MZK983081:NAP983081 NJG983081:NKL983081 NTC983081:NUH983081 OCY983081:OED983081 OMU983081:ONZ983081 OWQ983081:OXV983081 PGM983081:PHR983081 PQI983081:PRN983081 QAE983081:QBJ983081 QKA983081:QLF983081 QTW983081:QVB983081 RDS983081:REX983081 RNO983081:ROT983081 RXK983081:RYP983081 SHG983081:SIL983081 SRC983081:SSH983081 TAY983081:TCD983081 TKU983081:TLZ983081 TUQ983081:TVV983081 UEM983081:UFR983081 UOI983081:UPN983081 UYE983081:UZJ983081 VIA983081:VJF983081 VRW983081:VTB983081 WBS983081:WCX983081 WLO983081:WMT983081 WVK983081:WWP983081 A42:AH42 IW42:KD42 SS42:TZ42 ACO42:ADV42 AMK42:ANR42 AWG42:AXN42 BGC42:BHJ42 BPY42:BRF42 BZU42:CBB42 CJQ42:CKX42 CTM42:CUT42 DDI42:DEP42 DNE42:DOL42 DXA42:DYH42 EGW42:EID42 EQS42:ERZ42 FAO42:FBV42 FKK42:FLR42 FUG42:FVN42 GEC42:GFJ42 GNY42:GPF42 GXU42:GZB42 HHQ42:HIX42 HRM42:HST42 IBI42:ICP42 ILE42:IML42 IVA42:IWH42 JEW42:JGD42 JOS42:JPZ42 JYO42:JZV42 KIK42:KJR42 KSG42:KTN42 LCC42:LDJ42 LLY42:LNF42 LVU42:LXB42 MFQ42:MGX42 MPM42:MQT42 MZI42:NAP42 NJE42:NKL42 NTA42:NUH42 OCW42:OED42 OMS42:ONZ42 OWO42:OXV42 PGK42:PHR42 PQG42:PRN42 QAC42:QBJ42 QJY42:QLF42 QTU42:QVB42 RDQ42:REX42 RNM42:ROT42 RXI42:RYP42 SHE42:SIL42 SRA42:SSH42 TAW42:TCD42 TKS42:TLZ42 TUO42:TVV42 UEK42:UFR42 UOG42:UPN42 UYC42:UZJ42 VHY42:VJF42 VRU42:VTB42 WBQ42:WCX42 WLM42:WMT42 WVI42:WWP42 A65578:AH65578 IW65578:KD65578 SS65578:TZ65578 ACO65578:ADV65578 AMK65578:ANR65578 AWG65578:AXN65578 BGC65578:BHJ65578 BPY65578:BRF65578 BZU65578:CBB65578 CJQ65578:CKX65578 CTM65578:CUT65578 DDI65578:DEP65578 DNE65578:DOL65578 DXA65578:DYH65578 EGW65578:EID65578 EQS65578:ERZ65578 FAO65578:FBV65578 FKK65578:FLR65578 FUG65578:FVN65578 GEC65578:GFJ65578 GNY65578:GPF65578 GXU65578:GZB65578 HHQ65578:HIX65578 HRM65578:HST65578 IBI65578:ICP65578 ILE65578:IML65578 IVA65578:IWH65578 JEW65578:JGD65578 JOS65578:JPZ65578 JYO65578:JZV65578 KIK65578:KJR65578 KSG65578:KTN65578 LCC65578:LDJ65578 LLY65578:LNF65578 LVU65578:LXB65578 MFQ65578:MGX65578 MPM65578:MQT65578 MZI65578:NAP65578 NJE65578:NKL65578 NTA65578:NUH65578 OCW65578:OED65578 OMS65578:ONZ65578 OWO65578:OXV65578 PGK65578:PHR65578 PQG65578:PRN65578 QAC65578:QBJ65578 QJY65578:QLF65578 QTU65578:QVB65578 RDQ65578:REX65578 RNM65578:ROT65578 RXI65578:RYP65578 SHE65578:SIL65578 SRA65578:SSH65578 TAW65578:TCD65578 TKS65578:TLZ65578 TUO65578:TVV65578 UEK65578:UFR65578 UOG65578:UPN65578 UYC65578:UZJ65578 VHY65578:VJF65578 VRU65578:VTB65578 WBQ65578:WCX65578 WLM65578:WMT65578 WVI65578:WWP65578 A131114:AH131114 IW131114:KD131114 SS131114:TZ131114 ACO131114:ADV131114 AMK131114:ANR131114 AWG131114:AXN131114 BGC131114:BHJ131114 BPY131114:BRF131114 BZU131114:CBB131114 CJQ131114:CKX131114 CTM131114:CUT131114 DDI131114:DEP131114 DNE131114:DOL131114 DXA131114:DYH131114 EGW131114:EID131114 EQS131114:ERZ131114 FAO131114:FBV131114 FKK131114:FLR131114 FUG131114:FVN131114 GEC131114:GFJ131114 GNY131114:GPF131114 GXU131114:GZB131114 HHQ131114:HIX131114 HRM131114:HST131114 IBI131114:ICP131114 ILE131114:IML131114 IVA131114:IWH131114 JEW131114:JGD131114 JOS131114:JPZ131114 JYO131114:JZV131114 KIK131114:KJR131114 KSG131114:KTN131114 LCC131114:LDJ131114 LLY131114:LNF131114 LVU131114:LXB131114 MFQ131114:MGX131114 MPM131114:MQT131114 MZI131114:NAP131114 NJE131114:NKL131114 NTA131114:NUH131114 OCW131114:OED131114 OMS131114:ONZ131114 OWO131114:OXV131114 PGK131114:PHR131114 PQG131114:PRN131114 QAC131114:QBJ131114 QJY131114:QLF131114 QTU131114:QVB131114 RDQ131114:REX131114 RNM131114:ROT131114 RXI131114:RYP131114 SHE131114:SIL131114 SRA131114:SSH131114 TAW131114:TCD131114 TKS131114:TLZ131114 TUO131114:TVV131114 UEK131114:UFR131114 UOG131114:UPN131114 UYC131114:UZJ131114 VHY131114:VJF131114 VRU131114:VTB131114 WBQ131114:WCX131114 WLM131114:WMT131114 WVI131114:WWP131114 A196650:AH196650 IW196650:KD196650 SS196650:TZ196650 ACO196650:ADV196650 AMK196650:ANR196650 AWG196650:AXN196650 BGC196650:BHJ196650 BPY196650:BRF196650 BZU196650:CBB196650 CJQ196650:CKX196650 CTM196650:CUT196650 DDI196650:DEP196650 DNE196650:DOL196650 DXA196650:DYH196650 EGW196650:EID196650 EQS196650:ERZ196650 FAO196650:FBV196650 FKK196650:FLR196650 FUG196650:FVN196650 GEC196650:GFJ196650 GNY196650:GPF196650 GXU196650:GZB196650 HHQ196650:HIX196650 HRM196650:HST196650 IBI196650:ICP196650 ILE196650:IML196650 IVA196650:IWH196650 JEW196650:JGD196650 JOS196650:JPZ196650 JYO196650:JZV196650 KIK196650:KJR196650 KSG196650:KTN196650 LCC196650:LDJ196650 LLY196650:LNF196650 LVU196650:LXB196650 MFQ196650:MGX196650 MPM196650:MQT196650 MZI196650:NAP196650 NJE196650:NKL196650 NTA196650:NUH196650 OCW196650:OED196650 OMS196650:ONZ196650 OWO196650:OXV196650 PGK196650:PHR196650 PQG196650:PRN196650 QAC196650:QBJ196650 QJY196650:QLF196650 QTU196650:QVB196650 RDQ196650:REX196650 RNM196650:ROT196650 RXI196650:RYP196650 SHE196650:SIL196650 SRA196650:SSH196650 TAW196650:TCD196650 TKS196650:TLZ196650 TUO196650:TVV196650 UEK196650:UFR196650 UOG196650:UPN196650 UYC196650:UZJ196650 VHY196650:VJF196650 VRU196650:VTB196650 WBQ196650:WCX196650 WLM196650:WMT196650 WVI196650:WWP196650 A262186:AH262186 IW262186:KD262186 SS262186:TZ262186 ACO262186:ADV262186 AMK262186:ANR262186 AWG262186:AXN262186 BGC262186:BHJ262186 BPY262186:BRF262186 BZU262186:CBB262186 CJQ262186:CKX262186 CTM262186:CUT262186 DDI262186:DEP262186 DNE262186:DOL262186 DXA262186:DYH262186 EGW262186:EID262186 EQS262186:ERZ262186 FAO262186:FBV262186 FKK262186:FLR262186 FUG262186:FVN262186 GEC262186:GFJ262186 GNY262186:GPF262186 GXU262186:GZB262186 HHQ262186:HIX262186 HRM262186:HST262186 IBI262186:ICP262186 ILE262186:IML262186 IVA262186:IWH262186 JEW262186:JGD262186 JOS262186:JPZ262186 JYO262186:JZV262186 KIK262186:KJR262186 KSG262186:KTN262186 LCC262186:LDJ262186 LLY262186:LNF262186 LVU262186:LXB262186 MFQ262186:MGX262186 MPM262186:MQT262186 MZI262186:NAP262186 NJE262186:NKL262186 NTA262186:NUH262186 OCW262186:OED262186 OMS262186:ONZ262186 OWO262186:OXV262186 PGK262186:PHR262186 PQG262186:PRN262186 QAC262186:QBJ262186 QJY262186:QLF262186 QTU262186:QVB262186 RDQ262186:REX262186 RNM262186:ROT262186 RXI262186:RYP262186 SHE262186:SIL262186 SRA262186:SSH262186 TAW262186:TCD262186 TKS262186:TLZ262186 TUO262186:TVV262186 UEK262186:UFR262186 UOG262186:UPN262186 UYC262186:UZJ262186 VHY262186:VJF262186 VRU262186:VTB262186 WBQ262186:WCX262186 WLM262186:WMT262186 WVI262186:WWP262186 A327722:AH327722 IW327722:KD327722 SS327722:TZ327722 ACO327722:ADV327722 AMK327722:ANR327722 AWG327722:AXN327722 BGC327722:BHJ327722 BPY327722:BRF327722 BZU327722:CBB327722 CJQ327722:CKX327722 CTM327722:CUT327722 DDI327722:DEP327722 DNE327722:DOL327722 DXA327722:DYH327722 EGW327722:EID327722 EQS327722:ERZ327722 FAO327722:FBV327722 FKK327722:FLR327722 FUG327722:FVN327722 GEC327722:GFJ327722 GNY327722:GPF327722 GXU327722:GZB327722 HHQ327722:HIX327722 HRM327722:HST327722 IBI327722:ICP327722 ILE327722:IML327722 IVA327722:IWH327722 JEW327722:JGD327722 JOS327722:JPZ327722 JYO327722:JZV327722 KIK327722:KJR327722 KSG327722:KTN327722 LCC327722:LDJ327722 LLY327722:LNF327722 LVU327722:LXB327722 MFQ327722:MGX327722 MPM327722:MQT327722 MZI327722:NAP327722 NJE327722:NKL327722 NTA327722:NUH327722 OCW327722:OED327722 OMS327722:ONZ327722 OWO327722:OXV327722 PGK327722:PHR327722 PQG327722:PRN327722 QAC327722:QBJ327722 QJY327722:QLF327722 QTU327722:QVB327722 RDQ327722:REX327722 RNM327722:ROT327722 RXI327722:RYP327722 SHE327722:SIL327722 SRA327722:SSH327722 TAW327722:TCD327722 TKS327722:TLZ327722 TUO327722:TVV327722 UEK327722:UFR327722 UOG327722:UPN327722 UYC327722:UZJ327722 VHY327722:VJF327722 VRU327722:VTB327722 WBQ327722:WCX327722 WLM327722:WMT327722 WVI327722:WWP327722 A393258:AH393258 IW393258:KD393258 SS393258:TZ393258 ACO393258:ADV393258 AMK393258:ANR393258 AWG393258:AXN393258 BGC393258:BHJ393258 BPY393258:BRF393258 BZU393258:CBB393258 CJQ393258:CKX393258 CTM393258:CUT393258 DDI393258:DEP393258 DNE393258:DOL393258 DXA393258:DYH393258 EGW393258:EID393258 EQS393258:ERZ393258 FAO393258:FBV393258 FKK393258:FLR393258 FUG393258:FVN393258 GEC393258:GFJ393258 GNY393258:GPF393258 GXU393258:GZB393258 HHQ393258:HIX393258 HRM393258:HST393258 IBI393258:ICP393258 ILE393258:IML393258 IVA393258:IWH393258 JEW393258:JGD393258 JOS393258:JPZ393258 JYO393258:JZV393258 KIK393258:KJR393258 KSG393258:KTN393258 LCC393258:LDJ393258 LLY393258:LNF393258 LVU393258:LXB393258 MFQ393258:MGX393258 MPM393258:MQT393258 MZI393258:NAP393258 NJE393258:NKL393258 NTA393258:NUH393258 OCW393258:OED393258 OMS393258:ONZ393258 OWO393258:OXV393258 PGK393258:PHR393258 PQG393258:PRN393258 QAC393258:QBJ393258 QJY393258:QLF393258 QTU393258:QVB393258 RDQ393258:REX393258 RNM393258:ROT393258 RXI393258:RYP393258 SHE393258:SIL393258 SRA393258:SSH393258 TAW393258:TCD393258 TKS393258:TLZ393258 TUO393258:TVV393258 UEK393258:UFR393258 UOG393258:UPN393258 UYC393258:UZJ393258 VHY393258:VJF393258 VRU393258:VTB393258 WBQ393258:WCX393258 WLM393258:WMT393258 WVI393258:WWP393258 A458794:AH458794 IW458794:KD458794 SS458794:TZ458794 ACO458794:ADV458794 AMK458794:ANR458794 AWG458794:AXN458794 BGC458794:BHJ458794 BPY458794:BRF458794 BZU458794:CBB458794 CJQ458794:CKX458794 CTM458794:CUT458794 DDI458794:DEP458794 DNE458794:DOL458794 DXA458794:DYH458794 EGW458794:EID458794 EQS458794:ERZ458794 FAO458794:FBV458794 FKK458794:FLR458794 FUG458794:FVN458794 GEC458794:GFJ458794 GNY458794:GPF458794 GXU458794:GZB458794 HHQ458794:HIX458794 HRM458794:HST458794 IBI458794:ICP458794 ILE458794:IML458794 IVA458794:IWH458794 JEW458794:JGD458794 JOS458794:JPZ458794 JYO458794:JZV458794 KIK458794:KJR458794 KSG458794:KTN458794 LCC458794:LDJ458794 LLY458794:LNF458794 LVU458794:LXB458794 MFQ458794:MGX458794 MPM458794:MQT458794 MZI458794:NAP458794 NJE458794:NKL458794 NTA458794:NUH458794 OCW458794:OED458794 OMS458794:ONZ458794 OWO458794:OXV458794 PGK458794:PHR458794 PQG458794:PRN458794 QAC458794:QBJ458794 QJY458794:QLF458794 QTU458794:QVB458794 RDQ458794:REX458794 RNM458794:ROT458794 RXI458794:RYP458794 SHE458794:SIL458794 SRA458794:SSH458794 TAW458794:TCD458794 TKS458794:TLZ458794 TUO458794:TVV458794 UEK458794:UFR458794 UOG458794:UPN458794 UYC458794:UZJ458794 VHY458794:VJF458794 VRU458794:VTB458794 WBQ458794:WCX458794 WLM458794:WMT458794 WVI458794:WWP458794 A524330:AH524330 IW524330:KD524330 SS524330:TZ524330 ACO524330:ADV524330 AMK524330:ANR524330 AWG524330:AXN524330 BGC524330:BHJ524330 BPY524330:BRF524330 BZU524330:CBB524330 CJQ524330:CKX524330 CTM524330:CUT524330 DDI524330:DEP524330 DNE524330:DOL524330 DXA524330:DYH524330 EGW524330:EID524330 EQS524330:ERZ524330 FAO524330:FBV524330 FKK524330:FLR524330 FUG524330:FVN524330 GEC524330:GFJ524330 GNY524330:GPF524330 GXU524330:GZB524330 HHQ524330:HIX524330 HRM524330:HST524330 IBI524330:ICP524330 ILE524330:IML524330 IVA524330:IWH524330 JEW524330:JGD524330 JOS524330:JPZ524330 JYO524330:JZV524330 KIK524330:KJR524330 KSG524330:KTN524330 LCC524330:LDJ524330 LLY524330:LNF524330 LVU524330:LXB524330 MFQ524330:MGX524330 MPM524330:MQT524330 MZI524330:NAP524330 NJE524330:NKL524330 NTA524330:NUH524330 OCW524330:OED524330 OMS524330:ONZ524330 OWO524330:OXV524330 PGK524330:PHR524330 PQG524330:PRN524330 QAC524330:QBJ524330 QJY524330:QLF524330 QTU524330:QVB524330 RDQ524330:REX524330 RNM524330:ROT524330 RXI524330:RYP524330 SHE524330:SIL524330 SRA524330:SSH524330 TAW524330:TCD524330 TKS524330:TLZ524330 TUO524330:TVV524330 UEK524330:UFR524330 UOG524330:UPN524330 UYC524330:UZJ524330 VHY524330:VJF524330 VRU524330:VTB524330 WBQ524330:WCX524330 WLM524330:WMT524330 WVI524330:WWP524330 A589866:AH589866 IW589866:KD589866 SS589866:TZ589866 ACO589866:ADV589866 AMK589866:ANR589866 AWG589866:AXN589866 BGC589866:BHJ589866 BPY589866:BRF589866 BZU589866:CBB589866 CJQ589866:CKX589866 CTM589866:CUT589866 DDI589866:DEP589866 DNE589866:DOL589866 DXA589866:DYH589866 EGW589866:EID589866 EQS589866:ERZ589866 FAO589866:FBV589866 FKK589866:FLR589866 FUG589866:FVN589866 GEC589866:GFJ589866 GNY589866:GPF589866 GXU589866:GZB589866 HHQ589866:HIX589866 HRM589866:HST589866 IBI589866:ICP589866 ILE589866:IML589866 IVA589866:IWH589866 JEW589866:JGD589866 JOS589866:JPZ589866 JYO589866:JZV589866 KIK589866:KJR589866 KSG589866:KTN589866 LCC589866:LDJ589866 LLY589866:LNF589866 LVU589866:LXB589866 MFQ589866:MGX589866 MPM589866:MQT589866 MZI589866:NAP589866 NJE589866:NKL589866 NTA589866:NUH589866 OCW589866:OED589866 OMS589866:ONZ589866 OWO589866:OXV589866 PGK589866:PHR589866 PQG589866:PRN589866 QAC589866:QBJ589866 QJY589866:QLF589866 QTU589866:QVB589866 RDQ589866:REX589866 RNM589866:ROT589866 RXI589866:RYP589866 SHE589866:SIL589866 SRA589866:SSH589866 TAW589866:TCD589866 TKS589866:TLZ589866 TUO589866:TVV589866 UEK589866:UFR589866 UOG589866:UPN589866 UYC589866:UZJ589866 VHY589866:VJF589866 VRU589866:VTB589866 WBQ589866:WCX589866 WLM589866:WMT589866 WVI589866:WWP589866 A655402:AH655402 IW655402:KD655402 SS655402:TZ655402 ACO655402:ADV655402 AMK655402:ANR655402 AWG655402:AXN655402 BGC655402:BHJ655402 BPY655402:BRF655402 BZU655402:CBB655402 CJQ655402:CKX655402 CTM655402:CUT655402 DDI655402:DEP655402 DNE655402:DOL655402 DXA655402:DYH655402 EGW655402:EID655402 EQS655402:ERZ655402 FAO655402:FBV655402 FKK655402:FLR655402 FUG655402:FVN655402 GEC655402:GFJ655402 GNY655402:GPF655402 GXU655402:GZB655402 HHQ655402:HIX655402 HRM655402:HST655402 IBI655402:ICP655402 ILE655402:IML655402 IVA655402:IWH655402 JEW655402:JGD655402 JOS655402:JPZ655402 JYO655402:JZV655402 KIK655402:KJR655402 KSG655402:KTN655402 LCC655402:LDJ655402 LLY655402:LNF655402 LVU655402:LXB655402 MFQ655402:MGX655402 MPM655402:MQT655402 MZI655402:NAP655402 NJE655402:NKL655402 NTA655402:NUH655402 OCW655402:OED655402 OMS655402:ONZ655402 OWO655402:OXV655402 PGK655402:PHR655402 PQG655402:PRN655402 QAC655402:QBJ655402 QJY655402:QLF655402 QTU655402:QVB655402 RDQ655402:REX655402 RNM655402:ROT655402 RXI655402:RYP655402 SHE655402:SIL655402 SRA655402:SSH655402 TAW655402:TCD655402 TKS655402:TLZ655402 TUO655402:TVV655402 UEK655402:UFR655402 UOG655402:UPN655402 UYC655402:UZJ655402 VHY655402:VJF655402 VRU655402:VTB655402 WBQ655402:WCX655402 WLM655402:WMT655402 WVI655402:WWP655402 A720938:AH720938 IW720938:KD720938 SS720938:TZ720938 ACO720938:ADV720938 AMK720938:ANR720938 AWG720938:AXN720938 BGC720938:BHJ720938 BPY720938:BRF720938 BZU720938:CBB720938 CJQ720938:CKX720938 CTM720938:CUT720938 DDI720938:DEP720938 DNE720938:DOL720938 DXA720938:DYH720938 EGW720938:EID720938 EQS720938:ERZ720938 FAO720938:FBV720938 FKK720938:FLR720938 FUG720938:FVN720938 GEC720938:GFJ720938 GNY720938:GPF720938 GXU720938:GZB720938 HHQ720938:HIX720938 HRM720938:HST720938 IBI720938:ICP720938 ILE720938:IML720938 IVA720938:IWH720938 JEW720938:JGD720938 JOS720938:JPZ720938 JYO720938:JZV720938 KIK720938:KJR720938 KSG720938:KTN720938 LCC720938:LDJ720938 LLY720938:LNF720938 LVU720938:LXB720938 MFQ720938:MGX720938 MPM720938:MQT720938 MZI720938:NAP720938 NJE720938:NKL720938 NTA720938:NUH720938 OCW720938:OED720938 OMS720938:ONZ720938 OWO720938:OXV720938 PGK720938:PHR720938 PQG720938:PRN720938 QAC720938:QBJ720938 QJY720938:QLF720938 QTU720938:QVB720938 RDQ720938:REX720938 RNM720938:ROT720938 RXI720938:RYP720938 SHE720938:SIL720938 SRA720938:SSH720938 TAW720938:TCD720938 TKS720938:TLZ720938 TUO720938:TVV720938 UEK720938:UFR720938 UOG720938:UPN720938 UYC720938:UZJ720938 VHY720938:VJF720938 VRU720938:VTB720938 WBQ720938:WCX720938 WLM720938:WMT720938 WVI720938:WWP720938 A786474:AH786474 IW786474:KD786474 SS786474:TZ786474 ACO786474:ADV786474 AMK786474:ANR786474 AWG786474:AXN786474 BGC786474:BHJ786474 BPY786474:BRF786474 BZU786474:CBB786474 CJQ786474:CKX786474 CTM786474:CUT786474 DDI786474:DEP786474 DNE786474:DOL786474 DXA786474:DYH786474 EGW786474:EID786474 EQS786474:ERZ786474 FAO786474:FBV786474 FKK786474:FLR786474 FUG786474:FVN786474 GEC786474:GFJ786474 GNY786474:GPF786474 GXU786474:GZB786474 HHQ786474:HIX786474 HRM786474:HST786474 IBI786474:ICP786474 ILE786474:IML786474 IVA786474:IWH786474 JEW786474:JGD786474 JOS786474:JPZ786474 JYO786474:JZV786474 KIK786474:KJR786474 KSG786474:KTN786474 LCC786474:LDJ786474 LLY786474:LNF786474 LVU786474:LXB786474 MFQ786474:MGX786474 MPM786474:MQT786474 MZI786474:NAP786474 NJE786474:NKL786474 NTA786474:NUH786474 OCW786474:OED786474 OMS786474:ONZ786474 OWO786474:OXV786474 PGK786474:PHR786474 PQG786474:PRN786474 QAC786474:QBJ786474 QJY786474:QLF786474 QTU786474:QVB786474 RDQ786474:REX786474 RNM786474:ROT786474 RXI786474:RYP786474 SHE786474:SIL786474 SRA786474:SSH786474 TAW786474:TCD786474 TKS786474:TLZ786474 TUO786474:TVV786474 UEK786474:UFR786474 UOG786474:UPN786474 UYC786474:UZJ786474 VHY786474:VJF786474 VRU786474:VTB786474 WBQ786474:WCX786474 WLM786474:WMT786474 WVI786474:WWP786474 A852010:AH852010 IW852010:KD852010 SS852010:TZ852010 ACO852010:ADV852010 AMK852010:ANR852010 AWG852010:AXN852010 BGC852010:BHJ852010 BPY852010:BRF852010 BZU852010:CBB852010 CJQ852010:CKX852010 CTM852010:CUT852010 DDI852010:DEP852010 DNE852010:DOL852010 DXA852010:DYH852010 EGW852010:EID852010 EQS852010:ERZ852010 FAO852010:FBV852010 FKK852010:FLR852010 FUG852010:FVN852010 GEC852010:GFJ852010 GNY852010:GPF852010 GXU852010:GZB852010 HHQ852010:HIX852010 HRM852010:HST852010 IBI852010:ICP852010 ILE852010:IML852010 IVA852010:IWH852010 JEW852010:JGD852010 JOS852010:JPZ852010 JYO852010:JZV852010 KIK852010:KJR852010 KSG852010:KTN852010 LCC852010:LDJ852010 LLY852010:LNF852010 LVU852010:LXB852010 MFQ852010:MGX852010 MPM852010:MQT852010 MZI852010:NAP852010 NJE852010:NKL852010 NTA852010:NUH852010 OCW852010:OED852010 OMS852010:ONZ852010 OWO852010:OXV852010 PGK852010:PHR852010 PQG852010:PRN852010 QAC852010:QBJ852010 QJY852010:QLF852010 QTU852010:QVB852010 RDQ852010:REX852010 RNM852010:ROT852010 RXI852010:RYP852010 SHE852010:SIL852010 SRA852010:SSH852010 TAW852010:TCD852010 TKS852010:TLZ852010 TUO852010:TVV852010 UEK852010:UFR852010 UOG852010:UPN852010 UYC852010:UZJ852010 VHY852010:VJF852010 VRU852010:VTB852010 WBQ852010:WCX852010 WLM852010:WMT852010 WVI852010:WWP852010 A917546:AH917546 IW917546:KD917546 SS917546:TZ917546 ACO917546:ADV917546 AMK917546:ANR917546 AWG917546:AXN917546 BGC917546:BHJ917546 BPY917546:BRF917546 BZU917546:CBB917546 CJQ917546:CKX917546 CTM917546:CUT917546 DDI917546:DEP917546 DNE917546:DOL917546 DXA917546:DYH917546 EGW917546:EID917546 EQS917546:ERZ917546 FAO917546:FBV917546 FKK917546:FLR917546 FUG917546:FVN917546 GEC917546:GFJ917546 GNY917546:GPF917546 GXU917546:GZB917546 HHQ917546:HIX917546 HRM917546:HST917546 IBI917546:ICP917546 ILE917546:IML917546 IVA917546:IWH917546 JEW917546:JGD917546 JOS917546:JPZ917546 JYO917546:JZV917546 KIK917546:KJR917546 KSG917546:KTN917546 LCC917546:LDJ917546 LLY917546:LNF917546 LVU917546:LXB917546 MFQ917546:MGX917546 MPM917546:MQT917546 MZI917546:NAP917546 NJE917546:NKL917546 NTA917546:NUH917546 OCW917546:OED917546 OMS917546:ONZ917546 OWO917546:OXV917546 PGK917546:PHR917546 PQG917546:PRN917546 QAC917546:QBJ917546 QJY917546:QLF917546 QTU917546:QVB917546 RDQ917546:REX917546 RNM917546:ROT917546 RXI917546:RYP917546 SHE917546:SIL917546 SRA917546:SSH917546 TAW917546:TCD917546 TKS917546:TLZ917546 TUO917546:TVV917546 UEK917546:UFR917546 UOG917546:UPN917546 UYC917546:UZJ917546 VHY917546:VJF917546 VRU917546:VTB917546 WBQ917546:WCX917546 WLM917546:WMT917546 WVI917546:WWP917546 A983082:AH983082 IW983082:KD983082 SS983082:TZ983082 ACO983082:ADV983082 AMK983082:ANR983082 AWG983082:AXN983082 BGC983082:BHJ983082 BPY983082:BRF983082 BZU983082:CBB983082 CJQ983082:CKX983082 CTM983082:CUT983082 DDI983082:DEP983082 DNE983082:DOL983082 DXA983082:DYH983082 EGW983082:EID983082 EQS983082:ERZ983082 FAO983082:FBV983082 FKK983082:FLR983082 FUG983082:FVN983082 GEC983082:GFJ983082 GNY983082:GPF983082 GXU983082:GZB983082 HHQ983082:HIX983082 HRM983082:HST983082 IBI983082:ICP983082 ILE983082:IML983082 IVA983082:IWH983082 JEW983082:JGD983082 JOS983082:JPZ983082 JYO983082:JZV983082 KIK983082:KJR983082 KSG983082:KTN983082 LCC983082:LDJ983082 LLY983082:LNF983082 LVU983082:LXB983082 MFQ983082:MGX983082 MPM983082:MQT983082 MZI983082:NAP983082 NJE983082:NKL983082 NTA983082:NUH983082 OCW983082:OED983082 OMS983082:ONZ983082 OWO983082:OXV983082 PGK983082:PHR983082 PQG983082:PRN983082 QAC983082:QBJ983082 QJY983082:QLF983082 QTU983082:QVB983082 RDQ983082:REX983082 RNM983082:ROT983082 RXI983082:RYP983082 SHE983082:SIL983082 SRA983082:SSH983082 TAW983082:TCD983082 TKS983082:TLZ983082 TUO983082:TVV983082 UEK983082:UFR983082 UOG983082:UPN983082 UYC983082:UZJ983082 VHY983082:VJF983082 VRU983082:VTB983082 WBQ983082:WCX983082 P16:T16 M21:U21</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dimension ref="A1:AI33"/>
  <sheetViews>
    <sheetView showGridLines="0" view="pageBreakPreview" zoomScaleNormal="100" zoomScaleSheetLayoutView="100" workbookViewId="0">
      <selection activeCell="AI3" sqref="AI3"/>
    </sheetView>
  </sheetViews>
  <sheetFormatPr defaultColWidth="9" defaultRowHeight="14.25"/>
  <cols>
    <col min="1" max="1" width="1.625" style="188" customWidth="1"/>
    <col min="2" max="31" width="2.875" style="188" customWidth="1"/>
    <col min="32" max="33" width="1.625" style="188" customWidth="1"/>
    <col min="34" max="34" width="3.875" style="188" customWidth="1"/>
    <col min="35" max="35" width="14.25" style="188" customWidth="1"/>
    <col min="36" max="16384" width="9" style="188"/>
  </cols>
  <sheetData>
    <row r="1" spans="1:35" ht="15" thickBot="1">
      <c r="A1" s="973"/>
      <c r="B1" s="973" t="s">
        <v>1877</v>
      </c>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row>
    <row r="2" spans="1:35" ht="22.5" customHeight="1">
      <c r="B2" s="994"/>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6"/>
    </row>
    <row r="3" spans="1:35" ht="22.5" customHeight="1">
      <c r="B3" s="997"/>
      <c r="C3" s="973"/>
      <c r="D3" s="973"/>
      <c r="E3" s="973"/>
      <c r="F3" s="973"/>
      <c r="G3" s="973"/>
      <c r="H3" s="973"/>
      <c r="I3" s="973"/>
      <c r="J3" s="973"/>
      <c r="K3" s="973"/>
      <c r="L3" s="973"/>
      <c r="M3" s="973"/>
      <c r="N3" s="973"/>
      <c r="O3" s="973"/>
      <c r="P3" s="973"/>
      <c r="Q3" s="973"/>
      <c r="R3" s="973"/>
      <c r="S3" s="973"/>
      <c r="T3" s="973"/>
      <c r="U3" s="973"/>
      <c r="V3" s="3268" t="str">
        <f>IF(入力表!D57="","令和　　年　　月　　日",入力表!D57)</f>
        <v>令和　　年　　月　　日</v>
      </c>
      <c r="W3" s="3268"/>
      <c r="X3" s="3268"/>
      <c r="Y3" s="3268"/>
      <c r="Z3" s="3268"/>
      <c r="AA3" s="3268"/>
      <c r="AB3" s="3268"/>
      <c r="AC3" s="3268"/>
      <c r="AD3" s="3268"/>
      <c r="AE3" s="998"/>
      <c r="AI3" s="295" t="s">
        <v>385</v>
      </c>
    </row>
    <row r="4" spans="1:35" ht="22.5" customHeight="1">
      <c r="B4" s="997"/>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c r="AC4" s="973"/>
      <c r="AD4" s="977"/>
      <c r="AE4" s="998"/>
      <c r="AI4" s="919" t="s">
        <v>606</v>
      </c>
    </row>
    <row r="5" spans="1:35" ht="22.5" customHeight="1">
      <c r="B5" s="997"/>
      <c r="C5" s="973" t="s">
        <v>1878</v>
      </c>
      <c r="D5" s="973"/>
      <c r="E5" s="973"/>
      <c r="F5" s="973"/>
      <c r="G5" s="973"/>
      <c r="H5" s="973"/>
      <c r="I5" s="973"/>
      <c r="J5" s="973"/>
      <c r="K5" s="973"/>
      <c r="L5" s="973"/>
      <c r="M5" s="973"/>
      <c r="N5" s="973"/>
      <c r="O5" s="973"/>
      <c r="P5" s="973"/>
      <c r="Q5" s="973"/>
      <c r="AC5" s="973"/>
      <c r="AD5" s="973"/>
      <c r="AE5" s="998"/>
    </row>
    <row r="6" spans="1:35" ht="22.5" customHeight="1">
      <c r="B6" s="997"/>
      <c r="C6" s="973"/>
      <c r="D6" s="973"/>
      <c r="E6" s="973"/>
      <c r="F6" s="973"/>
      <c r="G6" s="973"/>
      <c r="H6" s="973"/>
      <c r="I6" s="973"/>
      <c r="J6" s="973"/>
      <c r="K6" s="973"/>
      <c r="L6" s="973"/>
      <c r="M6" s="973"/>
      <c r="N6" s="973"/>
      <c r="O6" s="973"/>
      <c r="P6" s="973"/>
      <c r="Q6" s="973"/>
      <c r="AC6" s="973"/>
      <c r="AD6" s="973"/>
      <c r="AE6" s="998"/>
    </row>
    <row r="7" spans="1:35" ht="22.5" customHeight="1">
      <c r="B7" s="997"/>
      <c r="C7" s="973"/>
      <c r="D7" s="973"/>
      <c r="E7" s="973"/>
      <c r="F7" s="973"/>
      <c r="G7" s="973"/>
      <c r="H7" s="973"/>
      <c r="I7" s="973"/>
      <c r="J7" s="973"/>
      <c r="K7" s="973"/>
      <c r="L7" s="973"/>
      <c r="M7" s="973"/>
      <c r="N7" s="973"/>
      <c r="O7" s="973"/>
      <c r="P7" s="973"/>
      <c r="Q7" s="973"/>
      <c r="R7" s="296" t="s">
        <v>1385</v>
      </c>
      <c r="S7" s="3270" t="str">
        <f>IF(入力表!B12="","",入力表!B12)</f>
        <v/>
      </c>
      <c r="T7" s="3270"/>
      <c r="U7" s="3270"/>
      <c r="V7" s="3270"/>
      <c r="W7" s="3270"/>
      <c r="X7" s="3270"/>
      <c r="Y7" s="3270"/>
      <c r="Z7" s="3270"/>
      <c r="AA7" s="3270"/>
      <c r="AB7" s="3270"/>
      <c r="AC7" s="3270"/>
      <c r="AD7" s="3270"/>
      <c r="AE7" s="998"/>
    </row>
    <row r="8" spans="1:35" ht="22.5" customHeight="1">
      <c r="B8" s="997"/>
      <c r="C8" s="973"/>
      <c r="D8" s="3246"/>
      <c r="E8" s="3246"/>
      <c r="F8" s="973"/>
      <c r="G8" s="993"/>
      <c r="H8" s="973"/>
      <c r="I8" s="993"/>
      <c r="J8" s="973"/>
      <c r="K8" s="3256"/>
      <c r="L8" s="3256"/>
      <c r="M8" s="3256"/>
      <c r="N8" s="3256"/>
      <c r="O8" s="3256"/>
      <c r="P8" s="3256"/>
      <c r="Q8" s="993"/>
      <c r="R8" s="973"/>
      <c r="S8" s="3270" t="str">
        <f>IF(入力表!B13="","",入力表!B13)</f>
        <v/>
      </c>
      <c r="T8" s="3270"/>
      <c r="U8" s="3270"/>
      <c r="V8" s="3270"/>
      <c r="W8" s="3270"/>
      <c r="X8" s="3270"/>
      <c r="Y8" s="3270"/>
      <c r="Z8" s="3270"/>
      <c r="AA8" s="3270"/>
      <c r="AB8" s="3270"/>
      <c r="AC8" s="3270"/>
      <c r="AD8" s="973" t="s">
        <v>613</v>
      </c>
      <c r="AE8" s="998"/>
    </row>
    <row r="9" spans="1:35" ht="22.5" customHeight="1">
      <c r="B9" s="997"/>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98"/>
    </row>
    <row r="10" spans="1:35" ht="22.5" customHeight="1">
      <c r="B10" s="997"/>
      <c r="C10" s="3269" t="s">
        <v>1879</v>
      </c>
      <c r="D10" s="3269"/>
      <c r="E10" s="3269"/>
      <c r="F10" s="3269"/>
      <c r="G10" s="3269"/>
      <c r="H10" s="3269"/>
      <c r="I10" s="3269"/>
      <c r="J10" s="3269"/>
      <c r="K10" s="3269"/>
      <c r="L10" s="3269"/>
      <c r="M10" s="3269"/>
      <c r="N10" s="3269"/>
      <c r="O10" s="3269"/>
      <c r="P10" s="3269"/>
      <c r="Q10" s="3269"/>
      <c r="R10" s="3269"/>
      <c r="S10" s="3269"/>
      <c r="T10" s="3269"/>
      <c r="U10" s="3269"/>
      <c r="V10" s="3269"/>
      <c r="W10" s="3269"/>
      <c r="X10" s="3269"/>
      <c r="Y10" s="3269"/>
      <c r="Z10" s="3269"/>
      <c r="AA10" s="3269"/>
      <c r="AB10" s="3269"/>
      <c r="AC10" s="3269"/>
      <c r="AD10" s="3269"/>
      <c r="AE10" s="998"/>
    </row>
    <row r="11" spans="1:35" ht="22.5" customHeight="1">
      <c r="B11" s="997"/>
      <c r="C11" s="97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98"/>
    </row>
    <row r="12" spans="1:35" ht="22.5" customHeight="1">
      <c r="B12" s="997"/>
      <c r="C12" s="973"/>
      <c r="D12" s="3246" t="s">
        <v>410</v>
      </c>
      <c r="E12" s="3246"/>
      <c r="F12" s="973"/>
      <c r="G12" s="993" t="s">
        <v>411</v>
      </c>
      <c r="H12" s="973"/>
      <c r="I12" s="993" t="s">
        <v>412</v>
      </c>
      <c r="J12" s="973"/>
      <c r="K12" s="973" t="s">
        <v>1880</v>
      </c>
      <c r="L12" s="973"/>
      <c r="M12" s="973"/>
      <c r="N12" s="3246"/>
      <c r="O12" s="3246"/>
      <c r="P12" s="3246"/>
      <c r="Q12" s="3246"/>
      <c r="R12" s="3246"/>
      <c r="S12" s="3246"/>
      <c r="T12" s="973" t="s">
        <v>1881</v>
      </c>
      <c r="U12" s="973"/>
      <c r="V12" s="973"/>
      <c r="W12" s="973"/>
      <c r="X12" s="973"/>
      <c r="Y12" s="973"/>
      <c r="Z12" s="973"/>
      <c r="AA12" s="973"/>
      <c r="AB12" s="973"/>
      <c r="AC12" s="973"/>
      <c r="AD12" s="973"/>
      <c r="AE12" s="998"/>
    </row>
    <row r="13" spans="1:35" ht="22.5" customHeight="1">
      <c r="B13" s="997"/>
      <c r="C13" s="1081" t="s">
        <v>1882</v>
      </c>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98"/>
    </row>
    <row r="14" spans="1:35" ht="22.5" customHeight="1">
      <c r="B14" s="997"/>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93"/>
      <c r="AE14" s="998"/>
    </row>
    <row r="15" spans="1:35" ht="22.5" customHeight="1">
      <c r="B15" s="997"/>
      <c r="C15" s="3256" t="s">
        <v>423</v>
      </c>
      <c r="D15" s="3256"/>
      <c r="E15" s="3256"/>
      <c r="F15" s="3256"/>
      <c r="G15" s="3256"/>
      <c r="H15" s="3256"/>
      <c r="I15" s="3256"/>
      <c r="J15" s="3256"/>
      <c r="K15" s="3256"/>
      <c r="L15" s="3256"/>
      <c r="M15" s="3256"/>
      <c r="N15" s="3256"/>
      <c r="O15" s="3256"/>
      <c r="P15" s="3256"/>
      <c r="Q15" s="3256"/>
      <c r="R15" s="3256"/>
      <c r="S15" s="3256"/>
      <c r="T15" s="3256"/>
      <c r="U15" s="3256"/>
      <c r="V15" s="3256"/>
      <c r="W15" s="3256"/>
      <c r="X15" s="3256"/>
      <c r="Y15" s="3256"/>
      <c r="Z15" s="3256"/>
      <c r="AA15" s="3256"/>
      <c r="AB15" s="3256"/>
      <c r="AC15" s="3256"/>
      <c r="AD15" s="3256"/>
      <c r="AE15" s="998"/>
    </row>
    <row r="16" spans="1:35" ht="22.5" customHeight="1">
      <c r="B16" s="997"/>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98"/>
    </row>
    <row r="17" spans="2:31" ht="22.5" customHeight="1">
      <c r="B17" s="3276" t="s">
        <v>323</v>
      </c>
      <c r="C17" s="3277"/>
      <c r="D17" s="3277"/>
      <c r="E17" s="3277"/>
      <c r="F17" s="3277"/>
      <c r="G17" s="3277"/>
      <c r="H17" s="3273" t="str">
        <f>IF(入力表!B2="","",入力表!B2)</f>
        <v/>
      </c>
      <c r="I17" s="3274"/>
      <c r="J17" s="3274"/>
      <c r="K17" s="3274"/>
      <c r="L17" s="3274"/>
      <c r="M17" s="3274"/>
      <c r="N17" s="3274"/>
      <c r="O17" s="3274"/>
      <c r="P17" s="3274"/>
      <c r="Q17" s="3274"/>
      <c r="R17" s="3274"/>
      <c r="S17" s="3274"/>
      <c r="T17" s="3274"/>
      <c r="U17" s="3274"/>
      <c r="V17" s="3274"/>
      <c r="W17" s="3274"/>
      <c r="X17" s="3274"/>
      <c r="Y17" s="3274"/>
      <c r="Z17" s="3274"/>
      <c r="AA17" s="3274"/>
      <c r="AB17" s="3274"/>
      <c r="AC17" s="3274"/>
      <c r="AD17" s="3274"/>
      <c r="AE17" s="3275"/>
    </row>
    <row r="18" spans="2:31" ht="22.5" customHeight="1">
      <c r="B18" s="3271" t="s">
        <v>1883</v>
      </c>
      <c r="C18" s="3272"/>
      <c r="D18" s="3272"/>
      <c r="E18" s="3272"/>
      <c r="F18" s="3272"/>
      <c r="G18" s="3272"/>
      <c r="H18" s="3273" t="str">
        <f>IF(入力表!B3="","",入力表!B3)</f>
        <v/>
      </c>
      <c r="I18" s="3274"/>
      <c r="J18" s="3274"/>
      <c r="K18" s="3274"/>
      <c r="L18" s="3274"/>
      <c r="M18" s="3274"/>
      <c r="N18" s="3274"/>
      <c r="O18" s="3274"/>
      <c r="P18" s="3274"/>
      <c r="Q18" s="3274"/>
      <c r="R18" s="3274"/>
      <c r="S18" s="3274"/>
      <c r="T18" s="3274"/>
      <c r="U18" s="3274"/>
      <c r="V18" s="3274"/>
      <c r="W18" s="3274"/>
      <c r="X18" s="3274"/>
      <c r="Y18" s="3274"/>
      <c r="Z18" s="3274"/>
      <c r="AA18" s="3274"/>
      <c r="AB18" s="3274"/>
      <c r="AC18" s="3274"/>
      <c r="AD18" s="3274"/>
      <c r="AE18" s="3275"/>
    </row>
    <row r="19" spans="2:31" ht="22.5" customHeight="1">
      <c r="B19" s="3271" t="s">
        <v>1884</v>
      </c>
      <c r="C19" s="3272"/>
      <c r="D19" s="3272"/>
      <c r="E19" s="3272"/>
      <c r="F19" s="3272"/>
      <c r="G19" s="3272"/>
      <c r="H19" s="3273" t="str">
        <f>IF(入力表!B4="","",入力表!B4)</f>
        <v/>
      </c>
      <c r="I19" s="3274"/>
      <c r="J19" s="3274"/>
      <c r="K19" s="3274"/>
      <c r="L19" s="3274"/>
      <c r="M19" s="3274"/>
      <c r="N19" s="3274"/>
      <c r="O19" s="3274"/>
      <c r="P19" s="3274"/>
      <c r="Q19" s="3274"/>
      <c r="R19" s="3274"/>
      <c r="S19" s="3274"/>
      <c r="T19" s="3274"/>
      <c r="U19" s="3274"/>
      <c r="V19" s="3274"/>
      <c r="W19" s="3274"/>
      <c r="X19" s="3274"/>
      <c r="Y19" s="3274"/>
      <c r="Z19" s="3274"/>
      <c r="AA19" s="3274"/>
      <c r="AB19" s="3274"/>
      <c r="AC19" s="3274"/>
      <c r="AD19" s="3274"/>
      <c r="AE19" s="3275"/>
    </row>
    <row r="20" spans="2:31" ht="22.5" customHeight="1">
      <c r="B20" s="3271" t="s">
        <v>1885</v>
      </c>
      <c r="C20" s="3272"/>
      <c r="D20" s="3272"/>
      <c r="E20" s="3272"/>
      <c r="F20" s="3272"/>
      <c r="G20" s="3272"/>
      <c r="H20" s="3278"/>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c r="AE20" s="3280"/>
    </row>
    <row r="21" spans="2:31" ht="22.5" customHeight="1">
      <c r="B21" s="1082" t="s">
        <v>1886</v>
      </c>
      <c r="C21" s="999"/>
      <c r="D21" s="999"/>
      <c r="E21" s="999"/>
      <c r="F21" s="999"/>
      <c r="G21" s="999"/>
      <c r="H21" s="1000"/>
      <c r="I21" s="1000"/>
      <c r="J21" s="1000"/>
      <c r="K21" s="1000"/>
      <c r="L21" s="1000"/>
      <c r="M21" s="1000"/>
      <c r="N21" s="1000"/>
      <c r="O21" s="1000"/>
      <c r="P21" s="1000"/>
      <c r="Q21" s="1000"/>
      <c r="R21" s="1000"/>
      <c r="S21" s="1000"/>
      <c r="T21" s="1000"/>
      <c r="U21" s="1000"/>
      <c r="V21" s="1000"/>
      <c r="W21" s="1000"/>
      <c r="X21" s="1000"/>
      <c r="Y21" s="1000"/>
      <c r="Z21" s="1000"/>
      <c r="AA21" s="999"/>
      <c r="AB21" s="999"/>
      <c r="AC21" s="999"/>
      <c r="AD21" s="999"/>
      <c r="AE21" s="1001"/>
    </row>
    <row r="22" spans="2:31" ht="22.5" customHeight="1">
      <c r="B22" s="997"/>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98"/>
    </row>
    <row r="23" spans="2:31" ht="22.5" customHeight="1">
      <c r="B23" s="997"/>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98"/>
    </row>
    <row r="24" spans="2:31" ht="22.5" customHeight="1">
      <c r="B24" s="997"/>
      <c r="C24" s="97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98"/>
    </row>
    <row r="25" spans="2:31" ht="22.5" customHeight="1">
      <c r="B25" s="997"/>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98"/>
    </row>
    <row r="26" spans="2:31" ht="22.5" customHeight="1">
      <c r="B26" s="997"/>
      <c r="C26" s="973"/>
      <c r="D26" s="973"/>
      <c r="E26" s="973"/>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98"/>
    </row>
    <row r="27" spans="2:31" ht="22.5" customHeight="1">
      <c r="B27" s="997"/>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98"/>
    </row>
    <row r="28" spans="2:31" ht="22.5" customHeight="1">
      <c r="B28" s="997"/>
      <c r="C28" s="973"/>
      <c r="D28" s="973"/>
      <c r="E28" s="973"/>
      <c r="F28" s="973"/>
      <c r="G28" s="973"/>
      <c r="H28" s="973"/>
      <c r="I28" s="973"/>
      <c r="J28" s="973"/>
      <c r="K28" s="973"/>
      <c r="L28" s="993"/>
      <c r="M28" s="993"/>
      <c r="N28" s="993"/>
      <c r="O28" s="993"/>
      <c r="P28" s="993"/>
      <c r="Q28" s="993"/>
      <c r="R28" s="993"/>
      <c r="S28" s="993"/>
      <c r="T28" s="993"/>
      <c r="U28" s="993"/>
      <c r="V28" s="993"/>
      <c r="W28" s="993"/>
      <c r="X28" s="993"/>
      <c r="Y28" s="993"/>
      <c r="Z28" s="993"/>
      <c r="AA28" s="993"/>
      <c r="AB28" s="993"/>
      <c r="AC28" s="993"/>
      <c r="AD28" s="993"/>
      <c r="AE28" s="1002"/>
    </row>
    <row r="29" spans="2:31" ht="22.5" customHeight="1">
      <c r="B29" s="997"/>
      <c r="C29" s="973"/>
      <c r="D29" s="973"/>
      <c r="E29" s="973"/>
      <c r="F29" s="973"/>
      <c r="G29" s="973"/>
      <c r="H29" s="973"/>
      <c r="I29" s="973"/>
      <c r="J29" s="973"/>
      <c r="K29" s="973"/>
      <c r="L29" s="993"/>
      <c r="M29" s="993"/>
      <c r="N29" s="993"/>
      <c r="O29" s="993"/>
      <c r="P29" s="993"/>
      <c r="Q29" s="993"/>
      <c r="R29" s="993"/>
      <c r="S29" s="993"/>
      <c r="T29" s="993"/>
      <c r="U29" s="993"/>
      <c r="V29" s="993"/>
      <c r="W29" s="993"/>
      <c r="X29" s="993"/>
      <c r="Y29" s="993"/>
      <c r="Z29" s="993"/>
      <c r="AA29" s="993"/>
      <c r="AB29" s="993"/>
      <c r="AC29" s="993"/>
      <c r="AD29" s="993"/>
      <c r="AE29" s="1002"/>
    </row>
    <row r="30" spans="2:31" ht="22.5" customHeight="1">
      <c r="B30" s="997"/>
      <c r="C30" s="973"/>
      <c r="D30" s="973"/>
      <c r="E30" s="973"/>
      <c r="F30" s="973"/>
      <c r="G30" s="973"/>
      <c r="H30" s="973"/>
      <c r="I30" s="973"/>
      <c r="J30" s="973"/>
      <c r="K30" s="973"/>
      <c r="L30" s="993"/>
      <c r="M30" s="993"/>
      <c r="N30" s="993"/>
      <c r="O30" s="993"/>
      <c r="P30" s="993"/>
      <c r="Q30" s="993"/>
      <c r="R30" s="993"/>
      <c r="S30" s="993"/>
      <c r="T30" s="993"/>
      <c r="U30" s="993"/>
      <c r="V30" s="993"/>
      <c r="W30" s="993"/>
      <c r="X30" s="993"/>
      <c r="Y30" s="993"/>
      <c r="Z30" s="993"/>
      <c r="AA30" s="993"/>
      <c r="AB30" s="993"/>
      <c r="AC30" s="993"/>
      <c r="AD30" s="993"/>
      <c r="AE30" s="1002"/>
    </row>
    <row r="31" spans="2:31" ht="22.5" customHeight="1">
      <c r="B31" s="997"/>
      <c r="C31" s="973"/>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98"/>
    </row>
    <row r="32" spans="2:31" ht="22.5" customHeight="1">
      <c r="B32" s="997"/>
      <c r="C32" s="973"/>
      <c r="D32" s="973"/>
      <c r="E32" s="973"/>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98"/>
    </row>
    <row r="33" spans="2:31" ht="22.5" customHeight="1" thickBot="1">
      <c r="B33" s="1003"/>
      <c r="C33" s="1004"/>
      <c r="D33" s="1004"/>
      <c r="E33" s="1004"/>
      <c r="F33" s="1004"/>
      <c r="G33" s="1004"/>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004"/>
      <c r="AE33" s="1005"/>
    </row>
  </sheetData>
  <mergeCells count="17">
    <mergeCell ref="B20:G20"/>
    <mergeCell ref="H17:AE17"/>
    <mergeCell ref="H18:AE18"/>
    <mergeCell ref="C15:AD15"/>
    <mergeCell ref="B17:G17"/>
    <mergeCell ref="B18:G18"/>
    <mergeCell ref="B19:G19"/>
    <mergeCell ref="H19:AE19"/>
    <mergeCell ref="H20:AE20"/>
    <mergeCell ref="V3:AD3"/>
    <mergeCell ref="D12:E12"/>
    <mergeCell ref="C10:AD10"/>
    <mergeCell ref="D8:E8"/>
    <mergeCell ref="K8:P8"/>
    <mergeCell ref="S7:AD7"/>
    <mergeCell ref="S8:AC8"/>
    <mergeCell ref="N12:S12"/>
  </mergeCells>
  <phoneticPr fontId="9"/>
  <conditionalFormatting sqref="F12 H12 J12">
    <cfRule type="cellIs" dxfId="18" priority="2" operator="equal">
      <formula>""</formula>
    </cfRule>
  </conditionalFormatting>
  <conditionalFormatting sqref="H20:AE20">
    <cfRule type="cellIs" dxfId="17" priority="3" operator="equal">
      <formula>""</formula>
    </cfRule>
  </conditionalFormatting>
  <conditionalFormatting sqref="N12:S12">
    <cfRule type="cellIs" dxfId="16" priority="1" operator="equal">
      <formula>""</formula>
    </cfRule>
  </conditionalFormatting>
  <hyperlinks>
    <hyperlink ref="AI3" location="工事関係書類一覧表!F94" display="一覧表へ戻る" xr:uid="{00000000-0004-0000-5B00-000000000000}"/>
    <hyperlink ref="AI4" location="入力表!D57" display="入力表へ戻る" xr:uid="{00000000-0004-0000-5B00-000001000000}"/>
  </hyperlinks>
  <pageMargins left="0.78740157480314965" right="0.59055118110236227" top="0.78740157480314965" bottom="0.78740157480314965"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7">
    <tabColor rgb="FF92D050"/>
    <pageSetUpPr fitToPage="1"/>
  </sheetPr>
  <dimension ref="A1:AK52"/>
  <sheetViews>
    <sheetView showGridLines="0" view="pageBreakPreview" zoomScaleNormal="100" zoomScaleSheetLayoutView="100" workbookViewId="0">
      <selection activeCell="AK3" sqref="AK3"/>
    </sheetView>
  </sheetViews>
  <sheetFormatPr defaultColWidth="9" defaultRowHeight="13.5"/>
  <cols>
    <col min="1" max="36" width="2.375" style="364" customWidth="1"/>
    <col min="37" max="37" width="14.375" style="364" customWidth="1"/>
    <col min="38" max="16384" width="9" style="364"/>
  </cols>
  <sheetData>
    <row r="1" spans="1:37">
      <c r="A1" s="429" t="s">
        <v>1887</v>
      </c>
      <c r="B1" s="518"/>
      <c r="C1" s="518"/>
      <c r="D1" s="518"/>
      <c r="E1" s="518"/>
      <c r="F1" s="518"/>
      <c r="G1" s="518"/>
      <c r="H1" s="518"/>
      <c r="I1" s="518"/>
    </row>
    <row r="2" spans="1:37">
      <c r="A2" s="429"/>
      <c r="B2" s="518"/>
      <c r="C2" s="518"/>
      <c r="D2" s="518"/>
      <c r="E2" s="518"/>
      <c r="F2" s="518"/>
      <c r="G2" s="518"/>
      <c r="H2" s="518"/>
      <c r="I2" s="518"/>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row>
    <row r="3" spans="1:37">
      <c r="A3" s="518"/>
      <c r="B3" s="518"/>
      <c r="C3" s="518"/>
      <c r="D3" s="518"/>
      <c r="E3" s="518"/>
      <c r="F3" s="518"/>
      <c r="G3" s="518"/>
      <c r="H3" s="518"/>
      <c r="I3" s="518"/>
      <c r="J3" s="912"/>
      <c r="K3" s="912"/>
      <c r="L3" s="912"/>
      <c r="M3" s="912"/>
      <c r="N3" s="912"/>
      <c r="O3" s="912"/>
      <c r="P3" s="912"/>
      <c r="Q3" s="912"/>
      <c r="R3" s="912"/>
      <c r="S3" s="912"/>
      <c r="T3" s="912"/>
      <c r="U3" s="912"/>
      <c r="V3" s="912"/>
      <c r="W3" s="912"/>
      <c r="X3" s="912"/>
      <c r="Y3" s="912"/>
      <c r="Z3" s="3282" t="str">
        <f>IF(入力表!D58="","令和　年　月　日",入力表!D58)</f>
        <v>令和　年　月　日</v>
      </c>
      <c r="AA3" s="3282"/>
      <c r="AB3" s="3282"/>
      <c r="AC3" s="3282"/>
      <c r="AD3" s="3282"/>
      <c r="AE3" s="3282"/>
      <c r="AF3" s="3282"/>
      <c r="AG3" s="3282"/>
      <c r="AH3" s="3282"/>
      <c r="AK3" s="295" t="s">
        <v>385</v>
      </c>
    </row>
    <row r="4" spans="1:37">
      <c r="A4" s="518"/>
      <c r="B4" s="518"/>
      <c r="C4" s="518"/>
      <c r="D4" s="518"/>
      <c r="E4" s="518"/>
      <c r="F4" s="518"/>
      <c r="G4" s="518"/>
      <c r="H4" s="518"/>
      <c r="I4" s="518"/>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K4" s="919" t="s">
        <v>606</v>
      </c>
    </row>
    <row r="5" spans="1:37">
      <c r="A5" s="512" t="s">
        <v>771</v>
      </c>
      <c r="B5" s="518"/>
      <c r="C5" s="518"/>
      <c r="D5" s="518"/>
      <c r="E5" s="518"/>
      <c r="F5" s="518"/>
      <c r="G5" s="518"/>
      <c r="H5" s="518"/>
      <c r="I5" s="518"/>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row>
    <row r="6" spans="1:37">
      <c r="A6" s="512"/>
      <c r="B6" s="518"/>
      <c r="C6" s="518"/>
      <c r="D6" s="518"/>
      <c r="E6" s="518"/>
      <c r="F6" s="518"/>
      <c r="G6" s="518"/>
      <c r="H6" s="518"/>
      <c r="I6" s="518"/>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row>
    <row r="7" spans="1:37">
      <c r="A7" s="518"/>
      <c r="B7" s="518"/>
      <c r="C7" s="518"/>
      <c r="D7" s="518"/>
      <c r="E7" s="518"/>
      <c r="F7" s="518"/>
      <c r="G7" s="518"/>
      <c r="H7" s="518"/>
      <c r="I7" s="518"/>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row>
    <row r="8" spans="1:37">
      <c r="B8" s="3006" t="s">
        <v>772</v>
      </c>
      <c r="C8" s="3006"/>
      <c r="D8" s="3006"/>
      <c r="E8" s="3006"/>
      <c r="F8" s="3006"/>
      <c r="G8" s="3006"/>
      <c r="H8" s="3006"/>
      <c r="I8" s="3006"/>
      <c r="J8" s="3006"/>
      <c r="K8" s="3006"/>
      <c r="L8" s="3006"/>
      <c r="M8" s="3006"/>
      <c r="N8" s="3006"/>
      <c r="O8" s="3006"/>
      <c r="P8" s="912"/>
      <c r="Q8" s="912"/>
      <c r="R8" s="912"/>
      <c r="S8" s="912"/>
      <c r="T8" s="912"/>
      <c r="U8" s="912"/>
      <c r="V8" s="912"/>
      <c r="W8" s="912"/>
      <c r="X8" s="912"/>
      <c r="Y8" s="912"/>
      <c r="Z8" s="912"/>
      <c r="AA8" s="912"/>
      <c r="AB8" s="912"/>
      <c r="AC8" s="912"/>
      <c r="AD8" s="912"/>
      <c r="AE8" s="912"/>
      <c r="AF8" s="912"/>
      <c r="AG8" s="912"/>
      <c r="AH8" s="912"/>
    </row>
    <row r="9" spans="1:37">
      <c r="B9" s="912"/>
      <c r="C9" s="912"/>
      <c r="D9" s="912"/>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c r="AG9" s="912"/>
      <c r="AH9" s="912"/>
    </row>
    <row r="10" spans="1:37">
      <c r="B10" s="912"/>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row>
    <row r="11" spans="1:37" ht="17.25" customHeight="1">
      <c r="A11" s="518"/>
      <c r="F11" s="912"/>
      <c r="G11" s="912"/>
      <c r="H11" s="912"/>
      <c r="I11" s="912"/>
      <c r="J11" s="912"/>
      <c r="K11" s="912"/>
      <c r="L11" s="912"/>
      <c r="M11" s="912"/>
      <c r="N11" s="912"/>
      <c r="O11" s="912"/>
      <c r="P11" s="912"/>
      <c r="Q11" s="912"/>
      <c r="R11" s="912"/>
      <c r="S11" s="912"/>
      <c r="T11" s="912"/>
      <c r="U11" s="912"/>
      <c r="V11" s="3006" t="str">
        <f>IF(入力表!B11="","",入力表!B11)</f>
        <v/>
      </c>
      <c r="W11" s="3006"/>
      <c r="X11" s="3006"/>
      <c r="Y11" s="3006"/>
      <c r="Z11" s="3006"/>
      <c r="AA11" s="3006"/>
      <c r="AB11" s="3006"/>
      <c r="AC11" s="3006"/>
      <c r="AD11" s="3006"/>
      <c r="AE11" s="3006"/>
      <c r="AF11" s="3006"/>
      <c r="AG11" s="3006"/>
      <c r="AH11" s="3006"/>
    </row>
    <row r="12" spans="1:37" ht="17.25" customHeight="1">
      <c r="A12" s="518"/>
      <c r="B12" s="518"/>
      <c r="C12" s="518"/>
      <c r="D12" s="518"/>
      <c r="E12" s="518"/>
      <c r="F12" s="912"/>
      <c r="G12" s="912"/>
      <c r="H12" s="912"/>
      <c r="I12" s="912"/>
      <c r="J12" s="912"/>
      <c r="K12" s="912"/>
      <c r="L12" s="912"/>
      <c r="M12" s="912"/>
      <c r="N12" s="912"/>
      <c r="O12" s="912"/>
      <c r="P12" s="912"/>
      <c r="Q12" s="912"/>
      <c r="R12" s="912"/>
      <c r="S12" s="912"/>
      <c r="T12" s="912"/>
      <c r="U12" s="971" t="s">
        <v>1888</v>
      </c>
      <c r="V12" s="3006" t="str">
        <f>IF(入力表!B12="","",入力表!B12)</f>
        <v/>
      </c>
      <c r="W12" s="3006"/>
      <c r="X12" s="3006"/>
      <c r="Y12" s="3006"/>
      <c r="Z12" s="3006"/>
      <c r="AA12" s="3006"/>
      <c r="AB12" s="3006"/>
      <c r="AC12" s="3006"/>
      <c r="AD12" s="3006"/>
      <c r="AE12" s="3006"/>
      <c r="AF12" s="3006"/>
      <c r="AG12" s="3006"/>
      <c r="AH12" s="3006"/>
    </row>
    <row r="13" spans="1:37" ht="17.25" customHeight="1">
      <c r="A13" s="518"/>
      <c r="B13" s="518"/>
      <c r="C13" s="518"/>
      <c r="D13" s="518"/>
      <c r="E13" s="518"/>
      <c r="F13" s="912"/>
      <c r="G13" s="912"/>
      <c r="H13" s="912"/>
      <c r="I13" s="912"/>
      <c r="J13" s="912"/>
      <c r="K13" s="912"/>
      <c r="L13" s="912"/>
      <c r="M13" s="912"/>
      <c r="N13" s="912"/>
      <c r="O13" s="912"/>
      <c r="P13" s="912"/>
      <c r="Q13" s="912"/>
      <c r="R13" s="912"/>
      <c r="S13" s="912"/>
      <c r="T13" s="912"/>
      <c r="U13" s="912"/>
      <c r="V13" s="3006" t="str">
        <f>IF(入力表!B13="","",入力表!B13)</f>
        <v/>
      </c>
      <c r="W13" s="3006"/>
      <c r="X13" s="3006"/>
      <c r="Y13" s="3006"/>
      <c r="Z13" s="3006"/>
      <c r="AA13" s="3006"/>
      <c r="AB13" s="3006"/>
      <c r="AC13" s="3006"/>
      <c r="AD13" s="3006"/>
      <c r="AE13" s="3006"/>
      <c r="AF13" s="3006"/>
      <c r="AG13" s="3006"/>
      <c r="AH13" s="912" t="s">
        <v>613</v>
      </c>
    </row>
    <row r="14" spans="1:37">
      <c r="A14" s="520"/>
      <c r="B14" s="518"/>
      <c r="C14" s="518"/>
      <c r="D14" s="518"/>
      <c r="E14" s="518"/>
      <c r="F14" s="518"/>
      <c r="G14" s="518"/>
      <c r="H14" s="518"/>
      <c r="I14" s="518"/>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row>
    <row r="15" spans="1:37">
      <c r="A15" s="518"/>
      <c r="B15" s="518"/>
      <c r="C15" s="518"/>
      <c r="D15" s="518"/>
      <c r="E15" s="518"/>
      <c r="F15" s="518"/>
      <c r="G15" s="518"/>
      <c r="H15" s="518"/>
      <c r="I15" s="518"/>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row>
    <row r="16" spans="1:37">
      <c r="A16" s="518"/>
      <c r="B16" s="518"/>
      <c r="C16" s="518"/>
      <c r="D16" s="518"/>
      <c r="E16" s="518"/>
      <c r="F16" s="518"/>
      <c r="G16" s="518"/>
      <c r="H16" s="518"/>
      <c r="I16" s="518"/>
      <c r="J16" s="912"/>
      <c r="K16" s="912"/>
      <c r="L16" s="912"/>
      <c r="M16" s="912"/>
      <c r="N16" s="912"/>
      <c r="O16" s="912"/>
      <c r="P16" s="912"/>
      <c r="Q16" s="912"/>
      <c r="R16" s="912"/>
      <c r="S16" s="912"/>
      <c r="T16" s="912"/>
      <c r="U16" s="912"/>
      <c r="V16" s="912"/>
      <c r="W16" s="912"/>
      <c r="X16" s="912"/>
      <c r="Y16" s="912"/>
      <c r="Z16" s="912"/>
      <c r="AA16" s="912"/>
      <c r="AB16" s="912"/>
      <c r="AC16" s="912"/>
      <c r="AD16" s="912"/>
      <c r="AE16" s="912"/>
      <c r="AF16" s="912"/>
      <c r="AG16" s="912"/>
      <c r="AH16" s="912"/>
    </row>
    <row r="17" spans="1:34">
      <c r="A17" s="518"/>
      <c r="B17" s="518"/>
      <c r="C17" s="518"/>
      <c r="D17" s="518"/>
      <c r="E17" s="518"/>
      <c r="F17" s="518"/>
      <c r="G17" s="518"/>
      <c r="H17" s="518"/>
      <c r="I17" s="518"/>
      <c r="J17" s="912"/>
      <c r="K17" s="912"/>
      <c r="L17" s="912"/>
      <c r="M17" s="912"/>
      <c r="N17" s="912"/>
      <c r="O17" s="912"/>
      <c r="P17" s="912"/>
      <c r="Q17" s="912"/>
      <c r="R17" s="912"/>
      <c r="S17" s="912"/>
      <c r="T17" s="912"/>
      <c r="U17" s="912"/>
      <c r="V17" s="912"/>
      <c r="W17" s="912"/>
      <c r="X17" s="912"/>
      <c r="Y17" s="912"/>
      <c r="Z17" s="912"/>
      <c r="AA17" s="912"/>
      <c r="AB17" s="912"/>
      <c r="AC17" s="912"/>
      <c r="AD17" s="912"/>
      <c r="AE17" s="912"/>
      <c r="AF17" s="912"/>
      <c r="AG17" s="912"/>
      <c r="AH17" s="912"/>
    </row>
    <row r="18" spans="1:34" ht="18.75">
      <c r="A18" s="3283" t="s">
        <v>1889</v>
      </c>
      <c r="B18" s="3283"/>
      <c r="C18" s="3283"/>
      <c r="D18" s="3283"/>
      <c r="E18" s="3283"/>
      <c r="F18" s="3283"/>
      <c r="G18" s="3283"/>
      <c r="H18" s="3283"/>
      <c r="I18" s="3283"/>
      <c r="J18" s="3283"/>
      <c r="K18" s="3283"/>
      <c r="L18" s="3283"/>
      <c r="M18" s="3283"/>
      <c r="N18" s="3283"/>
      <c r="O18" s="3283"/>
      <c r="P18" s="3283"/>
      <c r="Q18" s="3283"/>
      <c r="R18" s="3283"/>
      <c r="S18" s="3283"/>
      <c r="T18" s="3283"/>
      <c r="U18" s="3283"/>
      <c r="V18" s="3283"/>
      <c r="W18" s="3283"/>
      <c r="X18" s="3283"/>
      <c r="Y18" s="3283"/>
      <c r="Z18" s="3283"/>
      <c r="AA18" s="3283"/>
      <c r="AB18" s="3283"/>
      <c r="AC18" s="3283"/>
      <c r="AD18" s="3283"/>
      <c r="AE18" s="3283"/>
      <c r="AF18" s="3283"/>
      <c r="AG18" s="3283"/>
      <c r="AH18" s="3283"/>
    </row>
    <row r="19" spans="1:34">
      <c r="A19" s="518"/>
      <c r="B19" s="518"/>
      <c r="C19" s="518"/>
      <c r="D19" s="518"/>
      <c r="E19" s="518"/>
      <c r="F19" s="518"/>
      <c r="G19" s="518"/>
      <c r="H19" s="518"/>
      <c r="I19" s="518"/>
      <c r="J19" s="912"/>
      <c r="K19" s="912"/>
      <c r="L19" s="912"/>
      <c r="M19" s="912"/>
      <c r="N19" s="912"/>
      <c r="O19" s="912"/>
      <c r="P19" s="912"/>
      <c r="Q19" s="912"/>
      <c r="R19" s="912"/>
      <c r="S19" s="912"/>
      <c r="T19" s="912"/>
      <c r="U19" s="912"/>
      <c r="V19" s="912"/>
      <c r="W19" s="912"/>
      <c r="X19" s="912"/>
      <c r="Y19" s="912"/>
      <c r="Z19" s="912"/>
      <c r="AA19" s="912"/>
      <c r="AB19" s="912"/>
      <c r="AC19" s="912"/>
      <c r="AD19" s="912"/>
      <c r="AE19" s="912"/>
      <c r="AF19" s="912"/>
      <c r="AG19" s="912"/>
      <c r="AH19" s="912"/>
    </row>
    <row r="20" spans="1:34">
      <c r="A20" s="518"/>
      <c r="B20" s="518"/>
      <c r="C20" s="518"/>
      <c r="D20" s="518"/>
      <c r="E20" s="518"/>
      <c r="F20" s="518"/>
      <c r="G20" s="518"/>
      <c r="H20" s="518"/>
      <c r="I20" s="518"/>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H20" s="912"/>
    </row>
    <row r="21" spans="1:34">
      <c r="A21" s="518"/>
      <c r="B21" s="518"/>
      <c r="C21" s="518"/>
      <c r="D21" s="518"/>
      <c r="E21" s="518"/>
      <c r="F21" s="518"/>
      <c r="G21" s="518"/>
      <c r="H21" s="518"/>
      <c r="I21" s="518"/>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row>
    <row r="22" spans="1:34">
      <c r="A22" s="972" t="s">
        <v>1890</v>
      </c>
      <c r="B22" s="972"/>
      <c r="C22" s="3284"/>
      <c r="D22" s="3284"/>
      <c r="E22" s="3284"/>
      <c r="F22" s="3284"/>
      <c r="G22" s="3284"/>
      <c r="H22" s="3284"/>
      <c r="I22" s="3284"/>
      <c r="J22" s="3284"/>
      <c r="K22" s="912" t="s">
        <v>1891</v>
      </c>
      <c r="L22" s="912"/>
      <c r="M22" s="912"/>
      <c r="O22" s="912"/>
      <c r="P22" s="912"/>
      <c r="Q22" s="912"/>
      <c r="R22" s="912"/>
      <c r="S22" s="912"/>
      <c r="T22" s="912"/>
      <c r="U22" s="912"/>
      <c r="V22" s="912"/>
      <c r="W22" s="912"/>
      <c r="X22" s="912"/>
      <c r="Y22" s="912"/>
      <c r="Z22" s="912"/>
      <c r="AA22" s="912"/>
      <c r="AB22" s="912"/>
      <c r="AC22" s="912"/>
      <c r="AD22" s="912"/>
      <c r="AE22" s="912"/>
      <c r="AF22" s="912"/>
      <c r="AG22" s="912"/>
      <c r="AH22" s="912"/>
    </row>
    <row r="23" spans="1:34">
      <c r="A23" s="972"/>
      <c r="B23" s="972"/>
      <c r="C23" s="972"/>
      <c r="D23" s="972"/>
      <c r="E23" s="972"/>
      <c r="F23" s="972"/>
      <c r="G23" s="972"/>
      <c r="H23" s="972"/>
      <c r="I23" s="972"/>
      <c r="J23" s="912"/>
      <c r="K23" s="912"/>
      <c r="L23" s="912"/>
      <c r="M23" s="912"/>
      <c r="N23" s="912"/>
      <c r="O23" s="912"/>
      <c r="P23" s="912"/>
      <c r="Q23" s="912"/>
      <c r="R23" s="912"/>
      <c r="S23" s="912"/>
      <c r="T23" s="912"/>
      <c r="U23" s="912"/>
      <c r="V23" s="912"/>
      <c r="W23" s="912"/>
      <c r="X23" s="912"/>
      <c r="Y23" s="912"/>
      <c r="Z23" s="912"/>
      <c r="AA23" s="912"/>
      <c r="AB23" s="912"/>
      <c r="AC23" s="912"/>
      <c r="AD23" s="912"/>
      <c r="AE23" s="912"/>
      <c r="AF23" s="912"/>
      <c r="AG23" s="912"/>
      <c r="AH23" s="912"/>
    </row>
    <row r="24" spans="1:34">
      <c r="B24" s="972" t="s">
        <v>1892</v>
      </c>
      <c r="C24" s="972"/>
      <c r="D24" s="972"/>
      <c r="E24" s="972"/>
      <c r="F24" s="972"/>
      <c r="G24" s="972"/>
      <c r="H24" s="972"/>
      <c r="I24" s="97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row>
    <row r="25" spans="1:34">
      <c r="A25" s="518"/>
      <c r="B25" s="518"/>
      <c r="C25" s="518"/>
      <c r="D25" s="518"/>
      <c r="E25" s="518"/>
      <c r="F25" s="518"/>
      <c r="G25" s="518"/>
      <c r="H25" s="518"/>
      <c r="I25" s="518"/>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row>
    <row r="26" spans="1:34">
      <c r="A26" s="518"/>
      <c r="B26" s="518"/>
      <c r="C26" s="518"/>
      <c r="D26" s="518"/>
      <c r="E26" s="518"/>
      <c r="F26" s="518"/>
      <c r="G26" s="518"/>
      <c r="H26" s="518"/>
      <c r="I26" s="518"/>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row>
    <row r="27" spans="1:34">
      <c r="A27" s="518" t="s">
        <v>1893</v>
      </c>
      <c r="B27" s="518"/>
      <c r="C27" s="518"/>
      <c r="D27" s="518"/>
      <c r="E27" s="518"/>
      <c r="F27" s="518"/>
      <c r="G27" s="518"/>
      <c r="H27" s="518"/>
      <c r="I27" s="518"/>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row>
    <row r="28" spans="1:34">
      <c r="A28" s="518"/>
      <c r="B28" s="518"/>
      <c r="C28" s="518"/>
      <c r="D28" s="518"/>
      <c r="E28" s="518"/>
      <c r="F28" s="518"/>
      <c r="G28" s="518"/>
      <c r="H28" s="518"/>
      <c r="I28" s="518"/>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row>
    <row r="29" spans="1:34">
      <c r="A29" s="518"/>
      <c r="B29" s="912"/>
      <c r="C29" s="3281" t="s">
        <v>1894</v>
      </c>
      <c r="D29" s="3281"/>
      <c r="E29" s="3281"/>
      <c r="F29" s="3281"/>
      <c r="G29" s="3281"/>
      <c r="I29" s="518"/>
      <c r="J29" s="518" t="str">
        <f>IF(入力表!B2="","",入力表!B2)</f>
        <v/>
      </c>
      <c r="K29" s="912"/>
      <c r="L29" s="912"/>
      <c r="M29" s="912"/>
      <c r="N29" s="912"/>
      <c r="O29" s="912"/>
      <c r="P29" s="912"/>
      <c r="Q29" s="912"/>
      <c r="R29" s="912"/>
      <c r="S29" s="912"/>
      <c r="T29" s="912"/>
      <c r="U29" s="912"/>
      <c r="V29" s="912"/>
      <c r="W29" s="912"/>
      <c r="X29" s="912"/>
      <c r="Y29" s="912"/>
      <c r="Z29" s="912"/>
      <c r="AA29" s="912"/>
      <c r="AC29" s="518"/>
      <c r="AD29" s="518"/>
      <c r="AE29" s="518"/>
      <c r="AF29" s="518"/>
      <c r="AG29" s="912"/>
      <c r="AH29" s="912"/>
    </row>
    <row r="30" spans="1:34">
      <c r="A30" s="518"/>
      <c r="B30" s="912"/>
      <c r="C30" s="912"/>
      <c r="I30" s="518"/>
      <c r="J30" s="912"/>
      <c r="K30" s="912"/>
      <c r="L30" s="912"/>
      <c r="M30" s="912"/>
      <c r="N30" s="912"/>
      <c r="O30" s="912"/>
      <c r="P30" s="912"/>
      <c r="Q30" s="912"/>
      <c r="R30" s="912"/>
      <c r="S30" s="912"/>
      <c r="T30" s="912"/>
      <c r="U30" s="912"/>
      <c r="V30" s="912"/>
      <c r="W30" s="912"/>
      <c r="X30" s="912"/>
      <c r="Y30" s="912"/>
      <c r="Z30" s="912"/>
      <c r="AA30" s="912"/>
      <c r="AB30" s="519"/>
      <c r="AC30" s="518"/>
      <c r="AD30" s="518"/>
      <c r="AE30" s="518"/>
      <c r="AF30" s="518"/>
      <c r="AG30" s="912"/>
      <c r="AH30" s="912"/>
    </row>
    <row r="31" spans="1:34" ht="13.5" customHeight="1">
      <c r="A31" s="518"/>
      <c r="B31" s="912"/>
      <c r="C31" s="3281" t="s">
        <v>392</v>
      </c>
      <c r="D31" s="3281"/>
      <c r="E31" s="3281"/>
      <c r="F31" s="3281"/>
      <c r="G31" s="3281"/>
      <c r="I31" s="518"/>
      <c r="J31" s="912" t="str">
        <f>IF(入力表!B3="","",入力表!B3)</f>
        <v/>
      </c>
      <c r="K31" s="912"/>
      <c r="L31" s="912"/>
      <c r="M31" s="912"/>
      <c r="N31" s="912"/>
      <c r="O31" s="912"/>
      <c r="P31" s="912"/>
      <c r="Q31" s="912"/>
      <c r="R31" s="912"/>
      <c r="S31" s="912"/>
      <c r="T31" s="912"/>
      <c r="U31" s="912"/>
      <c r="V31" s="912"/>
      <c r="W31" s="912"/>
      <c r="X31" s="912"/>
      <c r="Y31" s="912"/>
      <c r="Z31" s="912"/>
      <c r="AA31" s="912"/>
      <c r="AB31" s="519"/>
      <c r="AC31" s="939"/>
      <c r="AD31" s="939"/>
      <c r="AE31" s="939"/>
      <c r="AF31" s="939"/>
      <c r="AG31" s="912"/>
      <c r="AH31" s="912"/>
    </row>
    <row r="32" spans="1:34">
      <c r="A32" s="518"/>
      <c r="B32" s="912"/>
      <c r="C32" s="912"/>
      <c r="I32" s="518"/>
      <c r="J32" s="912"/>
      <c r="K32" s="912"/>
      <c r="L32" s="912"/>
      <c r="M32" s="912"/>
      <c r="N32" s="912"/>
      <c r="O32" s="912"/>
      <c r="P32" s="912"/>
      <c r="Q32" s="912"/>
      <c r="R32" s="912"/>
      <c r="S32" s="912"/>
      <c r="T32" s="912"/>
      <c r="U32" s="912"/>
      <c r="V32" s="912"/>
      <c r="W32" s="912"/>
      <c r="X32" s="912"/>
      <c r="Y32" s="912"/>
      <c r="Z32" s="912"/>
      <c r="AA32" s="912"/>
      <c r="AB32" s="519"/>
      <c r="AC32" s="939"/>
      <c r="AD32" s="939"/>
      <c r="AE32" s="939"/>
      <c r="AF32" s="939"/>
      <c r="AG32" s="912"/>
      <c r="AH32" s="912"/>
    </row>
    <row r="33" spans="1:34">
      <c r="A33" s="518"/>
      <c r="B33" s="518"/>
      <c r="C33" s="3281" t="s">
        <v>1895</v>
      </c>
      <c r="D33" s="3281"/>
      <c r="E33" s="3281"/>
      <c r="F33" s="3281"/>
      <c r="G33" s="3281"/>
      <c r="H33" s="518"/>
      <c r="I33" s="518"/>
      <c r="J33" s="3286" t="str">
        <f>IF(入力表!B7="","",入力表!B7)</f>
        <v/>
      </c>
      <c r="K33" s="3286"/>
      <c r="L33" s="3286"/>
      <c r="M33" s="3286"/>
      <c r="N33" s="3286"/>
      <c r="O33" s="3286"/>
      <c r="P33" s="3286"/>
      <c r="Q33" s="3286"/>
      <c r="R33" s="3286"/>
      <c r="S33" s="912"/>
      <c r="T33" s="912"/>
      <c r="U33" s="912"/>
      <c r="V33" s="912"/>
      <c r="W33" s="912"/>
      <c r="X33" s="912"/>
      <c r="Y33" s="912"/>
      <c r="Z33" s="912"/>
      <c r="AA33" s="912"/>
      <c r="AB33" s="519"/>
      <c r="AC33" s="912"/>
      <c r="AD33" s="912"/>
      <c r="AE33" s="912"/>
      <c r="AF33" s="912"/>
      <c r="AG33" s="912"/>
      <c r="AH33" s="912"/>
    </row>
    <row r="34" spans="1:34">
      <c r="A34" s="518"/>
      <c r="B34" s="518"/>
      <c r="C34" s="518"/>
      <c r="D34" s="518"/>
      <c r="E34" s="518"/>
      <c r="F34" s="518"/>
      <c r="G34" s="518"/>
      <c r="H34" s="518"/>
      <c r="I34" s="518"/>
      <c r="J34" s="912"/>
      <c r="K34" s="912"/>
      <c r="L34" s="912"/>
      <c r="M34" s="912"/>
      <c r="N34" s="912"/>
      <c r="O34" s="912"/>
      <c r="P34" s="912"/>
      <c r="Q34" s="912"/>
      <c r="R34" s="912"/>
      <c r="S34" s="912"/>
      <c r="T34" s="912"/>
      <c r="U34" s="912"/>
      <c r="V34" s="912"/>
      <c r="W34" s="912"/>
      <c r="X34" s="912"/>
      <c r="Y34" s="912"/>
      <c r="Z34" s="912"/>
      <c r="AA34" s="912"/>
      <c r="AB34" s="519"/>
      <c r="AC34" s="912"/>
      <c r="AD34" s="912"/>
      <c r="AE34" s="912"/>
      <c r="AF34" s="912"/>
      <c r="AG34" s="912"/>
      <c r="AH34" s="912"/>
    </row>
    <row r="35" spans="1:34">
      <c r="A35" s="518"/>
      <c r="B35" s="518"/>
      <c r="C35" s="3281" t="s">
        <v>1896</v>
      </c>
      <c r="D35" s="3281"/>
      <c r="E35" s="3281"/>
      <c r="F35" s="3281"/>
      <c r="G35" s="3281"/>
      <c r="H35" s="518"/>
      <c r="I35" s="518"/>
      <c r="J35" s="912" t="str">
        <f>IF(入力表!B4="","",入力表!B4)</f>
        <v/>
      </c>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row>
    <row r="36" spans="1:34">
      <c r="A36" s="518"/>
      <c r="B36" s="518"/>
      <c r="C36" s="518"/>
      <c r="D36" s="518"/>
      <c r="E36" s="518"/>
      <c r="F36" s="518"/>
      <c r="G36" s="518"/>
      <c r="H36" s="518"/>
      <c r="I36" s="518"/>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row>
    <row r="37" spans="1:34">
      <c r="A37" s="518"/>
      <c r="B37" s="518"/>
      <c r="C37" s="3281" t="s">
        <v>1897</v>
      </c>
      <c r="D37" s="3281"/>
      <c r="E37" s="3281"/>
      <c r="F37" s="3281"/>
      <c r="G37" s="3281"/>
      <c r="H37" s="518"/>
      <c r="I37" s="518"/>
      <c r="J37" s="3287" t="str">
        <f>IF(入力表!B5="","令和　年　月　日",入力表!B5)</f>
        <v>令和　年　月　日</v>
      </c>
      <c r="K37" s="3287"/>
      <c r="L37" s="3287"/>
      <c r="M37" s="3287"/>
      <c r="N37" s="3287"/>
      <c r="O37" s="3287"/>
      <c r="P37" s="3287"/>
      <c r="Q37" s="3287"/>
      <c r="R37" s="912"/>
      <c r="S37" s="912"/>
      <c r="T37" s="912"/>
      <c r="U37" s="912"/>
      <c r="V37" s="912"/>
      <c r="W37" s="912"/>
      <c r="X37" s="912"/>
      <c r="Y37" s="912"/>
      <c r="Z37" s="912"/>
      <c r="AA37" s="912"/>
      <c r="AB37" s="912"/>
      <c r="AC37" s="912"/>
      <c r="AD37" s="912"/>
      <c r="AE37" s="912"/>
      <c r="AF37" s="912"/>
      <c r="AG37" s="912"/>
      <c r="AH37" s="912"/>
    </row>
    <row r="38" spans="1:34">
      <c r="A38" s="518"/>
      <c r="B38" s="518"/>
      <c r="C38" s="518"/>
      <c r="D38" s="518"/>
      <c r="E38" s="518"/>
      <c r="F38" s="518"/>
      <c r="G38" s="518"/>
      <c r="H38" s="518"/>
      <c r="I38" s="518"/>
      <c r="J38" s="912"/>
      <c r="K38" s="912"/>
      <c r="L38" s="912"/>
      <c r="M38" s="912"/>
      <c r="N38" s="912"/>
      <c r="O38" s="912"/>
      <c r="P38" s="912"/>
      <c r="Q38" s="912"/>
      <c r="R38" s="912"/>
      <c r="S38" s="912"/>
      <c r="T38" s="912"/>
      <c r="U38" s="912"/>
      <c r="V38" s="912"/>
      <c r="W38" s="912"/>
      <c r="X38" s="912"/>
      <c r="Y38" s="912"/>
      <c r="Z38" s="912"/>
      <c r="AA38" s="912"/>
      <c r="AB38" s="912"/>
      <c r="AC38" s="912"/>
      <c r="AD38" s="912"/>
      <c r="AE38" s="912"/>
      <c r="AF38" s="912"/>
      <c r="AG38" s="912"/>
      <c r="AH38" s="912"/>
    </row>
    <row r="39" spans="1:34">
      <c r="A39" s="518"/>
      <c r="B39" s="518"/>
      <c r="C39" s="3281" t="s">
        <v>1898</v>
      </c>
      <c r="D39" s="3281"/>
      <c r="E39" s="3281"/>
      <c r="F39" s="3281"/>
      <c r="G39" s="3281"/>
      <c r="H39" s="518"/>
      <c r="I39" s="518"/>
      <c r="J39" s="3287"/>
      <c r="K39" s="3287"/>
      <c r="L39" s="3287"/>
      <c r="M39" s="3287"/>
      <c r="N39" s="3287"/>
      <c r="O39" s="3287"/>
      <c r="P39" s="3287"/>
      <c r="Q39" s="3287"/>
      <c r="R39" s="912"/>
      <c r="S39" s="912"/>
      <c r="T39" s="912"/>
      <c r="U39" s="912"/>
      <c r="V39" s="912"/>
      <c r="W39" s="912"/>
      <c r="X39" s="912"/>
      <c r="Y39" s="912"/>
      <c r="Z39" s="912"/>
      <c r="AA39" s="912"/>
      <c r="AB39" s="912"/>
      <c r="AC39" s="912"/>
      <c r="AD39" s="912"/>
      <c r="AE39" s="912"/>
      <c r="AF39" s="912"/>
      <c r="AG39" s="912"/>
      <c r="AH39" s="912"/>
    </row>
    <row r="40" spans="1:34">
      <c r="A40" s="518"/>
      <c r="B40" s="518"/>
      <c r="C40" s="518"/>
      <c r="D40" s="518"/>
      <c r="E40" s="518"/>
      <c r="F40" s="518"/>
      <c r="G40" s="518"/>
      <c r="H40" s="518"/>
      <c r="I40" s="518"/>
      <c r="J40" s="912"/>
      <c r="K40" s="912"/>
      <c r="L40" s="912"/>
      <c r="M40" s="912"/>
      <c r="N40" s="912"/>
      <c r="O40" s="912"/>
      <c r="P40" s="912"/>
      <c r="Q40" s="912"/>
      <c r="R40" s="912"/>
      <c r="S40" s="912"/>
      <c r="T40" s="912"/>
      <c r="U40" s="912"/>
      <c r="V40" s="912"/>
      <c r="W40" s="912"/>
      <c r="X40" s="912"/>
      <c r="Y40" s="912"/>
      <c r="Z40" s="912"/>
      <c r="AA40" s="912"/>
      <c r="AB40" s="912"/>
      <c r="AC40" s="912"/>
      <c r="AD40" s="912"/>
      <c r="AE40" s="912"/>
      <c r="AF40" s="912"/>
      <c r="AG40" s="912"/>
      <c r="AH40" s="912"/>
    </row>
    <row r="41" spans="1:34">
      <c r="A41" s="518"/>
      <c r="B41" s="518"/>
      <c r="C41" s="3281" t="s">
        <v>1899</v>
      </c>
      <c r="D41" s="3281"/>
      <c r="E41" s="3281"/>
      <c r="F41" s="3281"/>
      <c r="G41" s="3281"/>
      <c r="H41" s="518"/>
      <c r="I41" s="518"/>
      <c r="J41" s="3287"/>
      <c r="K41" s="3287"/>
      <c r="L41" s="3287"/>
      <c r="M41" s="3287"/>
      <c r="N41" s="3287"/>
      <c r="O41" s="3287"/>
      <c r="P41" s="3287"/>
      <c r="Q41" s="3287"/>
      <c r="R41" s="912"/>
      <c r="S41" s="912"/>
      <c r="T41" s="912"/>
      <c r="U41" s="912"/>
      <c r="V41" s="912"/>
      <c r="W41" s="912"/>
      <c r="X41" s="912"/>
      <c r="Y41" s="912"/>
      <c r="Z41" s="912"/>
      <c r="AA41" s="912"/>
      <c r="AB41" s="912"/>
      <c r="AC41" s="912"/>
      <c r="AD41" s="912"/>
      <c r="AE41" s="912"/>
      <c r="AF41" s="912"/>
      <c r="AG41" s="912"/>
      <c r="AH41" s="912"/>
    </row>
    <row r="42" spans="1:34">
      <c r="A42" s="518"/>
      <c r="B42" s="518"/>
      <c r="C42" s="518"/>
      <c r="D42" s="518"/>
      <c r="E42" s="518"/>
      <c r="F42" s="518"/>
      <c r="G42" s="518"/>
      <c r="H42" s="518"/>
      <c r="I42" s="518"/>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row>
    <row r="43" spans="1:34">
      <c r="A43" s="518"/>
      <c r="B43" s="518"/>
      <c r="C43" s="518" t="s">
        <v>1900</v>
      </c>
      <c r="D43" s="518"/>
      <c r="E43" s="518"/>
      <c r="F43" s="518"/>
      <c r="G43" s="518"/>
      <c r="H43" s="518"/>
      <c r="I43" s="518"/>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row>
    <row r="44" spans="1:34" ht="7.5" customHeight="1">
      <c r="A44" s="518"/>
      <c r="B44" s="518"/>
      <c r="C44" s="518"/>
      <c r="D44" s="518"/>
      <c r="E44" s="518"/>
      <c r="F44" s="518"/>
      <c r="G44" s="518"/>
      <c r="H44" s="518"/>
      <c r="I44" s="518"/>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row>
    <row r="45" spans="1:34">
      <c r="A45" s="518"/>
      <c r="B45" s="518"/>
      <c r="C45" s="518"/>
      <c r="D45" s="3285"/>
      <c r="E45" s="3285"/>
      <c r="F45" s="3285"/>
      <c r="G45" s="3285"/>
      <c r="H45" s="3285"/>
      <c r="I45" s="3285"/>
      <c r="J45" s="3285"/>
      <c r="K45" s="3285"/>
      <c r="L45" s="3285"/>
      <c r="M45" s="3285"/>
      <c r="N45" s="3285"/>
      <c r="O45" s="3285"/>
      <c r="P45" s="3285"/>
      <c r="Q45" s="3285"/>
      <c r="R45" s="3285"/>
      <c r="S45" s="3285"/>
      <c r="T45" s="3285"/>
      <c r="U45" s="3285"/>
      <c r="V45" s="3285"/>
      <c r="W45" s="3285"/>
      <c r="X45" s="3285"/>
      <c r="Y45" s="3285"/>
      <c r="Z45" s="3285"/>
      <c r="AA45" s="3285"/>
      <c r="AB45" s="3285"/>
      <c r="AC45" s="3285"/>
      <c r="AD45" s="3285"/>
      <c r="AE45" s="3285"/>
      <c r="AF45" s="3285"/>
      <c r="AG45" s="912"/>
      <c r="AH45" s="912"/>
    </row>
    <row r="46" spans="1:34">
      <c r="A46" s="518"/>
      <c r="B46" s="518"/>
      <c r="C46" s="518"/>
      <c r="D46" s="3285"/>
      <c r="E46" s="3285"/>
      <c r="F46" s="3285"/>
      <c r="G46" s="3285"/>
      <c r="H46" s="3285"/>
      <c r="I46" s="3285"/>
      <c r="J46" s="3285"/>
      <c r="K46" s="3285"/>
      <c r="L46" s="3285"/>
      <c r="M46" s="3285"/>
      <c r="N46" s="3285"/>
      <c r="O46" s="3285"/>
      <c r="P46" s="3285"/>
      <c r="Q46" s="3285"/>
      <c r="R46" s="3285"/>
      <c r="S46" s="3285"/>
      <c r="T46" s="3285"/>
      <c r="U46" s="3285"/>
      <c r="V46" s="3285"/>
      <c r="W46" s="3285"/>
      <c r="X46" s="3285"/>
      <c r="Y46" s="3285"/>
      <c r="Z46" s="3285"/>
      <c r="AA46" s="3285"/>
      <c r="AB46" s="3285"/>
      <c r="AC46" s="3285"/>
      <c r="AD46" s="3285"/>
      <c r="AE46" s="3285"/>
      <c r="AF46" s="3285"/>
      <c r="AG46" s="912"/>
      <c r="AH46" s="912"/>
    </row>
    <row r="47" spans="1:34">
      <c r="A47" s="518"/>
      <c r="B47" s="518"/>
      <c r="C47" s="518"/>
      <c r="D47" s="3285"/>
      <c r="E47" s="3285"/>
      <c r="F47" s="3285"/>
      <c r="G47" s="3285"/>
      <c r="H47" s="3285"/>
      <c r="I47" s="3285"/>
      <c r="J47" s="3285"/>
      <c r="K47" s="3285"/>
      <c r="L47" s="3285"/>
      <c r="M47" s="3285"/>
      <c r="N47" s="3285"/>
      <c r="O47" s="3285"/>
      <c r="P47" s="3285"/>
      <c r="Q47" s="3285"/>
      <c r="R47" s="3285"/>
      <c r="S47" s="3285"/>
      <c r="T47" s="3285"/>
      <c r="U47" s="3285"/>
      <c r="V47" s="3285"/>
      <c r="W47" s="3285"/>
      <c r="X47" s="3285"/>
      <c r="Y47" s="3285"/>
      <c r="Z47" s="3285"/>
      <c r="AA47" s="3285"/>
      <c r="AB47" s="3285"/>
      <c r="AC47" s="3285"/>
      <c r="AD47" s="3285"/>
      <c r="AE47" s="3285"/>
      <c r="AF47" s="3285"/>
      <c r="AG47" s="912"/>
      <c r="AH47" s="912"/>
    </row>
    <row r="48" spans="1:34">
      <c r="A48" s="518"/>
      <c r="B48" s="518"/>
      <c r="C48" s="518"/>
      <c r="D48" s="518"/>
      <c r="E48" s="518"/>
      <c r="F48" s="518"/>
      <c r="G48" s="518"/>
      <c r="H48" s="518"/>
      <c r="I48" s="518"/>
    </row>
    <row r="49" spans="1:9">
      <c r="A49" s="518"/>
      <c r="B49" s="518"/>
      <c r="C49" s="518"/>
      <c r="D49" s="518"/>
      <c r="E49" s="518"/>
      <c r="F49" s="518"/>
      <c r="G49" s="518"/>
      <c r="H49" s="518"/>
      <c r="I49" s="518"/>
    </row>
    <row r="50" spans="1:9">
      <c r="A50" s="518"/>
      <c r="B50" s="518"/>
      <c r="C50" s="518"/>
      <c r="D50" s="518"/>
      <c r="E50" s="518"/>
      <c r="F50" s="518"/>
      <c r="G50" s="518"/>
      <c r="H50" s="518"/>
      <c r="I50" s="518"/>
    </row>
    <row r="51" spans="1:9">
      <c r="A51" s="518" t="s">
        <v>883</v>
      </c>
      <c r="B51" s="518"/>
      <c r="C51" s="518"/>
      <c r="D51" s="518"/>
      <c r="E51" s="518"/>
      <c r="F51" s="518"/>
      <c r="G51" s="518"/>
      <c r="H51" s="518"/>
      <c r="I51" s="518"/>
    </row>
    <row r="52" spans="1:9">
      <c r="A52" s="518"/>
      <c r="B52" s="518"/>
      <c r="C52" s="518"/>
      <c r="D52" s="518"/>
      <c r="E52" s="518"/>
      <c r="F52" s="518"/>
      <c r="G52" s="518"/>
      <c r="H52" s="518"/>
      <c r="I52" s="518"/>
    </row>
  </sheetData>
  <mergeCells count="19">
    <mergeCell ref="D45:AF47"/>
    <mergeCell ref="J33:R33"/>
    <mergeCell ref="J37:Q37"/>
    <mergeCell ref="J39:Q39"/>
    <mergeCell ref="J41:Q41"/>
    <mergeCell ref="C33:G33"/>
    <mergeCell ref="C35:G35"/>
    <mergeCell ref="C37:G37"/>
    <mergeCell ref="C39:G39"/>
    <mergeCell ref="C41:G41"/>
    <mergeCell ref="C29:G29"/>
    <mergeCell ref="C31:G31"/>
    <mergeCell ref="Z3:AH3"/>
    <mergeCell ref="B8:O8"/>
    <mergeCell ref="A18:AH18"/>
    <mergeCell ref="C22:J22"/>
    <mergeCell ref="V13:AG13"/>
    <mergeCell ref="V11:AH11"/>
    <mergeCell ref="V12:AH12"/>
  </mergeCells>
  <phoneticPr fontId="9"/>
  <conditionalFormatting sqref="J39:Q39 J41:Q41">
    <cfRule type="cellIs" dxfId="15" priority="3" operator="equal">
      <formula>""</formula>
    </cfRule>
  </conditionalFormatting>
  <conditionalFormatting sqref="D45:AF47">
    <cfRule type="cellIs" dxfId="14" priority="2" operator="equal">
      <formula>""</formula>
    </cfRule>
  </conditionalFormatting>
  <conditionalFormatting sqref="C22:J22">
    <cfRule type="cellIs" dxfId="13" priority="1" operator="equal">
      <formula>""</formula>
    </cfRule>
  </conditionalFormatting>
  <dataValidations count="1">
    <dataValidation allowBlank="1" showInputMessage="1" showErrorMessage="1" prompt="西暦下2桁／月／日で入力_x000a_「例：24/4/1」" sqref="J39:Q39 J41:Q41 C22:J22" xr:uid="{F3F2B411-D243-46B7-ACF8-8C90CA10A99D}"/>
  </dataValidations>
  <hyperlinks>
    <hyperlink ref="AK3" location="工事関係書類一覧表!F95" display="一覧表へ戻る" xr:uid="{479AF871-BA7E-4CB6-ADA9-0E4479FB8960}"/>
    <hyperlink ref="AK4" location="入力表!D58" display="入力表へ戻る" xr:uid="{A9ED6F03-2E88-4A28-BC8F-25F7B361771F}"/>
  </hyperlinks>
  <printOptions horizontalCentered="1"/>
  <pageMargins left="0.31496062992125984" right="0.31496062992125984" top="0.74803149606299213" bottom="0.35433070866141736" header="0.31496062992125984" footer="0.31496062992125984"/>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9">
    <tabColor rgb="FF92D050"/>
    <pageSetUpPr fitToPage="1"/>
  </sheetPr>
  <dimension ref="A1:AQ38"/>
  <sheetViews>
    <sheetView showGridLines="0" view="pageBreakPreview" zoomScaleNormal="100" zoomScaleSheetLayoutView="100" workbookViewId="0">
      <selection activeCell="AM3" sqref="AM3:AQ3"/>
    </sheetView>
  </sheetViews>
  <sheetFormatPr defaultColWidth="2.375" defaultRowHeight="13.5"/>
  <cols>
    <col min="1" max="16384" width="2.375" style="429"/>
  </cols>
  <sheetData>
    <row r="1" spans="1:43">
      <c r="A1" s="429" t="s">
        <v>1901</v>
      </c>
    </row>
    <row r="3" spans="1:43">
      <c r="Z3" s="365"/>
      <c r="AA3" s="2933" t="str">
        <f>IF(入力表!D59="","令和　年　月　日",入力表!D59)</f>
        <v>令和　年　月　日</v>
      </c>
      <c r="AB3" s="2933"/>
      <c r="AC3" s="2933"/>
      <c r="AD3" s="2933"/>
      <c r="AE3" s="2933"/>
      <c r="AF3" s="2933"/>
      <c r="AG3" s="2933"/>
      <c r="AH3" s="2933"/>
      <c r="AI3" s="2933"/>
      <c r="AM3" s="1382" t="s">
        <v>385</v>
      </c>
      <c r="AN3" s="1382"/>
      <c r="AO3" s="1382"/>
      <c r="AP3" s="1382"/>
      <c r="AQ3" s="1382"/>
    </row>
    <row r="4" spans="1:43">
      <c r="Z4" s="365"/>
      <c r="AA4" s="970"/>
      <c r="AB4" s="970"/>
      <c r="AC4" s="970"/>
      <c r="AD4" s="970"/>
      <c r="AE4" s="970"/>
      <c r="AF4" s="970"/>
      <c r="AG4" s="970"/>
      <c r="AH4" s="970"/>
      <c r="AI4" s="970"/>
      <c r="AM4" s="2688" t="s">
        <v>606</v>
      </c>
      <c r="AN4" s="2688"/>
      <c r="AO4" s="2688"/>
      <c r="AP4" s="2688"/>
      <c r="AQ4" s="2688"/>
    </row>
    <row r="5" spans="1:43">
      <c r="Z5" s="365"/>
      <c r="AA5" s="970"/>
      <c r="AB5" s="970"/>
      <c r="AC5" s="970"/>
      <c r="AD5" s="970"/>
      <c r="AE5" s="970"/>
      <c r="AF5" s="970"/>
      <c r="AG5" s="970"/>
      <c r="AH5" s="970"/>
      <c r="AI5" s="970"/>
    </row>
    <row r="7" spans="1:43">
      <c r="A7" s="364"/>
      <c r="B7" s="512"/>
      <c r="C7" s="364"/>
      <c r="D7" s="364"/>
      <c r="E7" s="364"/>
      <c r="F7" s="364"/>
      <c r="G7" s="364"/>
      <c r="H7" s="364"/>
      <c r="I7" s="364"/>
      <c r="J7" s="364"/>
      <c r="K7" s="364"/>
      <c r="L7" s="364"/>
      <c r="M7" s="364"/>
    </row>
    <row r="8" spans="1:43">
      <c r="A8" s="364"/>
      <c r="B8" s="2934" t="s">
        <v>772</v>
      </c>
      <c r="C8" s="2934"/>
      <c r="D8" s="2934"/>
      <c r="E8" s="2934"/>
      <c r="F8" s="2934"/>
      <c r="G8" s="2934"/>
      <c r="H8" s="2934"/>
      <c r="I8" s="2934"/>
      <c r="J8" s="2934"/>
      <c r="K8" s="2934"/>
      <c r="L8" s="2934"/>
      <c r="M8" s="2934"/>
      <c r="N8" s="2934"/>
      <c r="O8" s="2934"/>
    </row>
    <row r="13" spans="1:43">
      <c r="V13" s="912"/>
      <c r="W13" s="3006" t="str">
        <f>IF(入力表!B11="","",入力表!B11)</f>
        <v/>
      </c>
      <c r="X13" s="3006"/>
      <c r="Y13" s="3006"/>
      <c r="Z13" s="3006"/>
      <c r="AA13" s="3006"/>
      <c r="AB13" s="3006"/>
      <c r="AC13" s="3006"/>
      <c r="AD13" s="3006"/>
      <c r="AE13" s="3006"/>
      <c r="AF13" s="3006"/>
      <c r="AG13" s="3006"/>
      <c r="AH13" s="3006"/>
      <c r="AI13" s="3006"/>
    </row>
    <row r="14" spans="1:43">
      <c r="V14" s="971" t="s">
        <v>1888</v>
      </c>
      <c r="W14" s="3006" t="str">
        <f>IF(入力表!B12="","",入力表!B12)</f>
        <v/>
      </c>
      <c r="X14" s="3006"/>
      <c r="Y14" s="3006"/>
      <c r="Z14" s="3006"/>
      <c r="AA14" s="3006"/>
      <c r="AB14" s="3006"/>
      <c r="AC14" s="3006"/>
      <c r="AD14" s="3006"/>
      <c r="AE14" s="3006"/>
      <c r="AF14" s="3006"/>
      <c r="AG14" s="3006"/>
      <c r="AH14" s="3006"/>
      <c r="AI14" s="3006"/>
    </row>
    <row r="15" spans="1:43">
      <c r="V15" s="912"/>
      <c r="W15" s="3006" t="str">
        <f>IF(入力表!B13="","",入力表!B13)</f>
        <v/>
      </c>
      <c r="X15" s="3006"/>
      <c r="Y15" s="3006"/>
      <c r="Z15" s="3006"/>
      <c r="AA15" s="3006"/>
      <c r="AB15" s="3006"/>
      <c r="AC15" s="3006"/>
      <c r="AD15" s="3006"/>
      <c r="AE15" s="3006"/>
      <c r="AF15" s="3006"/>
      <c r="AG15" s="3006"/>
      <c r="AH15" s="3006"/>
      <c r="AI15" s="912" t="s">
        <v>613</v>
      </c>
    </row>
    <row r="16" spans="1:43">
      <c r="V16" s="912"/>
      <c r="W16" s="912"/>
      <c r="X16" s="912"/>
      <c r="Y16" s="912"/>
      <c r="Z16" s="912"/>
      <c r="AA16" s="912"/>
      <c r="AB16" s="912"/>
      <c r="AC16" s="912"/>
      <c r="AD16" s="912"/>
      <c r="AE16" s="912"/>
      <c r="AF16" s="912"/>
      <c r="AG16" s="912"/>
      <c r="AH16" s="912"/>
      <c r="AI16" s="912"/>
    </row>
    <row r="18" spans="1:36" s="440" customFormat="1" ht="30" customHeight="1">
      <c r="A18" s="1547" t="s">
        <v>1902</v>
      </c>
      <c r="B18" s="1547"/>
      <c r="C18" s="1547"/>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row>
    <row r="21" spans="1:36">
      <c r="A21" s="364"/>
      <c r="B21" s="364"/>
      <c r="C21" s="364"/>
      <c r="D21" s="429" t="s">
        <v>1903</v>
      </c>
      <c r="E21" s="364"/>
      <c r="F21" s="36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row>
    <row r="23" spans="1:36">
      <c r="A23" s="364"/>
      <c r="B23" s="364"/>
      <c r="C23" s="364"/>
      <c r="D23" s="364"/>
      <c r="E23" s="364"/>
      <c r="F23" s="433"/>
      <c r="G23" s="433"/>
      <c r="H23" s="433"/>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row>
    <row r="24" spans="1:36">
      <c r="A24" s="364"/>
      <c r="B24" s="364"/>
      <c r="C24" s="364"/>
      <c r="D24" s="429" t="s">
        <v>1717</v>
      </c>
      <c r="E24" s="1554" t="s">
        <v>955</v>
      </c>
      <c r="F24" s="1554"/>
      <c r="G24" s="1554"/>
      <c r="H24" s="1554"/>
      <c r="I24" s="1554"/>
      <c r="K24" s="1873" t="str">
        <f>IF(入力表!B2="","",入力表!B2)</f>
        <v/>
      </c>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364"/>
    </row>
    <row r="25" spans="1:36">
      <c r="A25" s="364"/>
      <c r="B25" s="364"/>
      <c r="C25" s="364"/>
      <c r="E25" s="573"/>
      <c r="F25" s="573"/>
      <c r="G25" s="573"/>
      <c r="H25" s="573"/>
      <c r="I25" s="575"/>
      <c r="J25" s="575"/>
      <c r="AI25" s="364"/>
    </row>
    <row r="26" spans="1:36">
      <c r="A26" s="364"/>
      <c r="B26" s="364"/>
      <c r="C26" s="364"/>
      <c r="E26" s="573"/>
      <c r="F26" s="573"/>
      <c r="G26" s="573"/>
      <c r="H26" s="573"/>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364"/>
      <c r="AH26" s="364"/>
      <c r="AI26" s="364"/>
    </row>
    <row r="27" spans="1:36">
      <c r="A27" s="364"/>
      <c r="B27" s="364"/>
      <c r="C27" s="364"/>
      <c r="D27" s="429" t="s">
        <v>1718</v>
      </c>
      <c r="E27" s="1554" t="s">
        <v>1444</v>
      </c>
      <c r="F27" s="1554"/>
      <c r="G27" s="1554"/>
      <c r="H27" s="1554"/>
      <c r="I27" s="1554"/>
      <c r="K27" s="3120" t="str">
        <f>IF(入力表!B3="","",入力表!B3)</f>
        <v/>
      </c>
      <c r="L27" s="3120"/>
      <c r="M27" s="3120"/>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row>
    <row r="28" spans="1:36">
      <c r="A28" s="364"/>
      <c r="B28" s="364"/>
      <c r="C28" s="364"/>
      <c r="E28" s="364"/>
      <c r="F28" s="364"/>
      <c r="G28" s="364"/>
      <c r="H28" s="364"/>
      <c r="K28" s="3120"/>
      <c r="L28" s="312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row>
    <row r="29" spans="1:36">
      <c r="A29" s="364"/>
      <c r="B29" s="364"/>
      <c r="C29" s="364"/>
      <c r="E29" s="364"/>
      <c r="F29" s="364"/>
      <c r="G29" s="364"/>
      <c r="H29" s="364"/>
      <c r="I29" s="364"/>
      <c r="J29" s="364"/>
      <c r="T29" s="364"/>
      <c r="U29" s="364"/>
      <c r="V29" s="364"/>
      <c r="W29" s="364"/>
      <c r="X29" s="364"/>
      <c r="Y29" s="364"/>
      <c r="Z29" s="364"/>
      <c r="AA29" s="364"/>
      <c r="AB29" s="364"/>
      <c r="AC29" s="364"/>
      <c r="AD29" s="364"/>
      <c r="AE29" s="364"/>
      <c r="AF29" s="364"/>
      <c r="AG29" s="364"/>
      <c r="AH29" s="364"/>
      <c r="AI29" s="364"/>
    </row>
    <row r="30" spans="1:36">
      <c r="A30" s="364"/>
      <c r="B30" s="364"/>
      <c r="C30" s="364"/>
      <c r="D30" s="429" t="s">
        <v>1719</v>
      </c>
      <c r="E30" s="1554" t="s">
        <v>1551</v>
      </c>
      <c r="F30" s="1554"/>
      <c r="G30" s="1554"/>
      <c r="H30" s="1554"/>
      <c r="I30" s="1554"/>
      <c r="K30" s="3286" t="str">
        <f>IF(入力表!B7="","",入力表!B7)</f>
        <v/>
      </c>
      <c r="L30" s="3286"/>
      <c r="M30" s="3286"/>
      <c r="N30" s="3286"/>
      <c r="O30" s="3286"/>
      <c r="P30" s="3286"/>
      <c r="Q30" s="3286"/>
      <c r="R30" s="3286"/>
      <c r="S30" s="3286"/>
      <c r="T30" s="915"/>
      <c r="U30" s="915"/>
      <c r="V30" s="915"/>
      <c r="W30" s="915"/>
      <c r="X30" s="915"/>
      <c r="Y30" s="915"/>
      <c r="Z30" s="915"/>
      <c r="AA30" s="915"/>
      <c r="AB30" s="915"/>
      <c r="AC30" s="915"/>
      <c r="AD30" s="915"/>
      <c r="AE30" s="915"/>
      <c r="AF30" s="915"/>
      <c r="AG30" s="364"/>
      <c r="AH30" s="364"/>
      <c r="AI30" s="364"/>
    </row>
    <row r="31" spans="1:36">
      <c r="A31" s="364"/>
      <c r="B31" s="364"/>
      <c r="C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row>
    <row r="33" spans="1:35">
      <c r="A33" s="364"/>
      <c r="B33" s="364"/>
      <c r="C33" s="364"/>
      <c r="D33" s="429" t="s">
        <v>1720</v>
      </c>
      <c r="E33" s="1554" t="s">
        <v>1904</v>
      </c>
      <c r="F33" s="1554"/>
      <c r="G33" s="1554"/>
      <c r="H33" s="1554"/>
      <c r="I33" s="1554"/>
      <c r="K33" s="3287"/>
      <c r="L33" s="3287"/>
      <c r="M33" s="3287"/>
      <c r="N33" s="3287"/>
      <c r="O33" s="3287"/>
      <c r="P33" s="3287"/>
      <c r="Q33" s="3287"/>
      <c r="R33" s="3287"/>
      <c r="S33" s="914"/>
      <c r="T33" s="364"/>
      <c r="U33" s="364"/>
      <c r="V33" s="364"/>
      <c r="W33" s="364"/>
      <c r="X33" s="364"/>
      <c r="Y33" s="364"/>
      <c r="Z33" s="364"/>
      <c r="AA33" s="364"/>
      <c r="AB33" s="364"/>
      <c r="AC33" s="364"/>
      <c r="AD33" s="364"/>
      <c r="AE33" s="364"/>
      <c r="AF33" s="364"/>
      <c r="AG33" s="364"/>
      <c r="AH33" s="364"/>
      <c r="AI33" s="364"/>
    </row>
    <row r="38" spans="1:35">
      <c r="D38" s="572"/>
      <c r="F38" s="572"/>
    </row>
  </sheetData>
  <mergeCells count="16">
    <mergeCell ref="E24:I24"/>
    <mergeCell ref="AM3:AQ3"/>
    <mergeCell ref="AM4:AQ4"/>
    <mergeCell ref="K24:AH24"/>
    <mergeCell ref="K27:AJ28"/>
    <mergeCell ref="AA3:AI3"/>
    <mergeCell ref="A18:AI18"/>
    <mergeCell ref="B8:O8"/>
    <mergeCell ref="W13:AI13"/>
    <mergeCell ref="W14:AI14"/>
    <mergeCell ref="W15:AH15"/>
    <mergeCell ref="K30:S30"/>
    <mergeCell ref="K33:R33"/>
    <mergeCell ref="E33:I33"/>
    <mergeCell ref="E30:I30"/>
    <mergeCell ref="E27:I27"/>
  </mergeCells>
  <phoneticPr fontId="9"/>
  <conditionalFormatting sqref="K33:R33">
    <cfRule type="cellIs" dxfId="12" priority="1" operator="equal">
      <formula>""</formula>
    </cfRule>
  </conditionalFormatting>
  <dataValidations xWindow="252" yWindow="704" count="1">
    <dataValidation allowBlank="1" showInputMessage="1" showErrorMessage="1" prompt="西暦下2桁／月／日で入力_x000a_「例：24/4/1」" sqref="K33:R33" xr:uid="{5A3D8F8E-59AC-4C10-97F1-29E66CCE662C}"/>
  </dataValidations>
  <hyperlinks>
    <hyperlink ref="AM3" location="工事関係書類一覧表!A1" display="一覧表へ戻る" xr:uid="{09981729-B20A-4FDB-B4E5-506A1E17C06B}"/>
    <hyperlink ref="AM3:AQ3" location="工事関係書類一覧表!F98" display="一覧表へ戻る" xr:uid="{A8EB4D1E-6F2F-4146-965D-0B08C7F6D008}"/>
    <hyperlink ref="AM4" location="入力表!C19" display="入力表へ戻る" xr:uid="{B677C871-E208-4DC3-A236-FACFFDDB4AF6}"/>
    <hyperlink ref="AM4:AQ4" location="入力表!D59" display="入力表へ戻る" xr:uid="{3C514806-8121-44D9-A13E-B76E06292C9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0F035-4A04-43C5-914D-33321CD80C6B}">
  <sheetPr codeName="kumamotoken5_5">
    <tabColor rgb="FF92D050"/>
    <pageSetUpPr fitToPage="1"/>
  </sheetPr>
  <dimension ref="A1:BD57"/>
  <sheetViews>
    <sheetView showGridLines="0" view="pageBreakPreview" zoomScaleNormal="100" zoomScaleSheetLayoutView="100" workbookViewId="0">
      <selection activeCell="AL5" sqref="AL5:AQ5"/>
    </sheetView>
  </sheetViews>
  <sheetFormatPr defaultColWidth="2.375" defaultRowHeight="13.5"/>
  <cols>
    <col min="1" max="48" width="2.375" style="429"/>
    <col min="49" max="56" width="0" style="429" hidden="1" customWidth="1"/>
    <col min="57" max="16384" width="2.375" style="429"/>
  </cols>
  <sheetData>
    <row r="1" spans="1:56">
      <c r="A1" s="429" t="s">
        <v>937</v>
      </c>
    </row>
    <row r="3" spans="1:56" ht="14.25" customHeight="1">
      <c r="W3" s="1870" t="str">
        <f>IF(入力表!D60="","令和　　年　　月　　日",入力表!D60)</f>
        <v>令和　　年　　月　　日</v>
      </c>
      <c r="X3" s="1870"/>
      <c r="Y3" s="1870"/>
      <c r="Z3" s="1870"/>
      <c r="AA3" s="1870"/>
      <c r="AB3" s="1870"/>
      <c r="AC3" s="1870"/>
      <c r="AD3" s="1870"/>
      <c r="AE3" s="1870"/>
      <c r="AF3" s="1870"/>
      <c r="AG3" s="1870"/>
      <c r="AH3" s="1870"/>
      <c r="AI3" s="1870"/>
    </row>
    <row r="5" spans="1:56">
      <c r="AL5" s="1382" t="s">
        <v>385</v>
      </c>
      <c r="AM5" s="1382"/>
      <c r="AN5" s="1382"/>
      <c r="AO5" s="1382"/>
      <c r="AP5" s="1382"/>
      <c r="AQ5" s="1382"/>
    </row>
    <row r="6" spans="1:56" s="440" customFormat="1" ht="30" customHeight="1">
      <c r="I6" s="440" t="s">
        <v>938</v>
      </c>
      <c r="N6" s="441" t="s">
        <v>939</v>
      </c>
      <c r="O6" s="1874" t="s">
        <v>950</v>
      </c>
      <c r="P6" s="1874"/>
      <c r="Q6" s="1874"/>
      <c r="R6" s="1874"/>
      <c r="S6" s="1874"/>
      <c r="T6" s="1874"/>
      <c r="U6" s="1874"/>
      <c r="V6" s="1874"/>
      <c r="W6" s="1874"/>
      <c r="X6" s="1874"/>
      <c r="Y6" s="440" t="s">
        <v>941</v>
      </c>
      <c r="Z6" s="1032"/>
      <c r="AA6" s="1032"/>
      <c r="AB6" s="1032"/>
      <c r="AC6" s="1032"/>
      <c r="AD6" s="1032"/>
      <c r="AE6" s="1032"/>
      <c r="AF6" s="1032"/>
      <c r="AG6" s="1032"/>
      <c r="AH6" s="1032"/>
      <c r="AI6" s="1032"/>
      <c r="AL6" s="1382" t="s">
        <v>606</v>
      </c>
      <c r="AM6" s="1382"/>
      <c r="AN6" s="1382"/>
      <c r="AO6" s="1382"/>
      <c r="AP6" s="1382"/>
      <c r="AQ6" s="1382"/>
    </row>
    <row r="7" spans="1:56" ht="13.5" customHeight="1">
      <c r="AB7" s="440"/>
      <c r="AC7" s="440"/>
      <c r="AD7" s="1032"/>
      <c r="AE7" s="1032"/>
      <c r="AF7" s="440"/>
      <c r="AG7" s="440"/>
    </row>
    <row r="8" spans="1:56" ht="13.5" customHeight="1">
      <c r="AB8" s="440"/>
      <c r="AC8" s="440"/>
      <c r="AD8" s="1032"/>
      <c r="AE8" s="1032"/>
      <c r="AF8" s="440"/>
      <c r="AG8" s="440"/>
    </row>
    <row r="9" spans="1:56">
      <c r="B9" s="424" t="s">
        <v>771</v>
      </c>
    </row>
    <row r="10" spans="1:56">
      <c r="C10" s="1873" t="s">
        <v>772</v>
      </c>
      <c r="D10" s="1873"/>
      <c r="E10" s="1873"/>
      <c r="F10" s="1873"/>
      <c r="G10" s="1873"/>
      <c r="H10" s="1873"/>
      <c r="I10" s="1873"/>
      <c r="J10" s="1873"/>
      <c r="K10" s="1873"/>
      <c r="L10" s="1873"/>
      <c r="M10" s="1873"/>
      <c r="N10" s="1873"/>
      <c r="O10" s="1873"/>
      <c r="AW10" s="429" t="s">
        <v>942</v>
      </c>
      <c r="BD10" s="429" t="s">
        <v>943</v>
      </c>
    </row>
    <row r="11" spans="1:56">
      <c r="AW11" s="429" t="s">
        <v>944</v>
      </c>
      <c r="BD11" s="429" t="s">
        <v>945</v>
      </c>
    </row>
    <row r="12" spans="1:56">
      <c r="U12" s="365" t="s">
        <v>946</v>
      </c>
      <c r="V12" s="1878" t="str">
        <f>IF(入力表!B11="","",入力表!B11)</f>
        <v/>
      </c>
      <c r="W12" s="1878"/>
      <c r="X12" s="1878"/>
      <c r="Y12" s="1878"/>
      <c r="Z12" s="1878"/>
      <c r="AA12" s="1878"/>
      <c r="AB12" s="1878"/>
      <c r="AC12" s="1878"/>
      <c r="AD12" s="1878"/>
      <c r="AE12" s="1878"/>
      <c r="AF12" s="1878"/>
      <c r="AG12" s="1878"/>
      <c r="AH12" s="1878"/>
      <c r="AI12" s="1878"/>
      <c r="AW12" s="429" t="s">
        <v>947</v>
      </c>
      <c r="BD12" s="429" t="str">
        <f>IF(AD7="","ただし、次の工事の第　回部分払として","ただし、次の工事の第"&amp;AD7&amp;"回部分払として")</f>
        <v>ただし、次の工事の第　回部分払として</v>
      </c>
    </row>
    <row r="13" spans="1:56">
      <c r="Y13" s="1877"/>
      <c r="Z13" s="1877"/>
      <c r="AA13" s="1877"/>
      <c r="AB13" s="1877"/>
      <c r="AC13" s="1877"/>
      <c r="AD13" s="1877"/>
      <c r="AE13" s="1877"/>
      <c r="AF13" s="1877"/>
      <c r="AG13" s="1877"/>
      <c r="AH13" s="1877"/>
      <c r="AI13" s="433"/>
      <c r="AW13" s="429" t="s">
        <v>948</v>
      </c>
      <c r="BD13" s="429" t="s">
        <v>949</v>
      </c>
    </row>
    <row r="14" spans="1:56">
      <c r="V14" s="1879" t="str">
        <f>IF(入力表!B12="","",入力表!B12)</f>
        <v/>
      </c>
      <c r="W14" s="1879"/>
      <c r="X14" s="1879"/>
      <c r="Y14" s="1879"/>
      <c r="Z14" s="1879"/>
      <c r="AA14" s="1879"/>
      <c r="AB14" s="1879"/>
      <c r="AC14" s="1879"/>
      <c r="AD14" s="1879"/>
      <c r="AE14" s="1879"/>
      <c r="AF14" s="1879"/>
      <c r="AG14" s="1879"/>
      <c r="AH14" s="1879"/>
      <c r="AI14" s="1879"/>
      <c r="AW14" s="429" t="s">
        <v>950</v>
      </c>
      <c r="BD14" s="429" t="s">
        <v>951</v>
      </c>
    </row>
    <row r="15" spans="1:56">
      <c r="U15" s="365" t="s">
        <v>952</v>
      </c>
      <c r="V15" s="1878" t="str">
        <f>IF(入力表!B13="","",入力表!B13)</f>
        <v/>
      </c>
      <c r="W15" s="1878"/>
      <c r="X15" s="1878"/>
      <c r="Y15" s="1878"/>
      <c r="Z15" s="1878"/>
      <c r="AA15" s="1878"/>
      <c r="AB15" s="1878"/>
      <c r="AC15" s="1878"/>
      <c r="AD15" s="1878"/>
      <c r="AE15" s="1878"/>
      <c r="AF15" s="1878"/>
      <c r="AG15" s="1878"/>
      <c r="AH15" s="432" t="s">
        <v>613</v>
      </c>
      <c r="AI15" s="432"/>
    </row>
    <row r="17" spans="2:33">
      <c r="B17" s="429" t="s">
        <v>953</v>
      </c>
    </row>
    <row r="18" spans="2:33" ht="13.5" customHeight="1">
      <c r="L18" s="1871"/>
      <c r="M18" s="1871"/>
      <c r="N18" s="1871"/>
      <c r="O18" s="1871"/>
      <c r="P18" s="1871"/>
      <c r="Q18" s="1871"/>
      <c r="R18" s="1871"/>
      <c r="S18" s="1871"/>
      <c r="T18" s="1871"/>
      <c r="U18" s="1871"/>
      <c r="V18" s="1871"/>
      <c r="W18" s="1871"/>
      <c r="X18" s="1871"/>
      <c r="Y18" s="1871"/>
      <c r="Z18" s="1871"/>
    </row>
    <row r="19" spans="2:33" ht="13.5" customHeight="1">
      <c r="D19" s="439" t="s">
        <v>954</v>
      </c>
      <c r="E19" s="439"/>
      <c r="F19" s="439"/>
      <c r="G19" s="439"/>
      <c r="H19" s="439"/>
      <c r="I19" s="675"/>
      <c r="J19" s="675"/>
      <c r="K19" s="675"/>
      <c r="L19" s="1872"/>
      <c r="M19" s="1872"/>
      <c r="N19" s="1872"/>
      <c r="O19" s="1872"/>
      <c r="P19" s="1872"/>
      <c r="Q19" s="1872"/>
      <c r="R19" s="1872"/>
      <c r="S19" s="1872"/>
      <c r="T19" s="1872"/>
      <c r="U19" s="1872"/>
      <c r="V19" s="1872"/>
      <c r="W19" s="1872"/>
      <c r="X19" s="1872"/>
      <c r="Y19" s="1872"/>
      <c r="Z19" s="1872"/>
      <c r="AA19" s="675"/>
      <c r="AB19" s="675"/>
      <c r="AC19" s="675"/>
      <c r="AD19" s="675"/>
      <c r="AE19" s="675"/>
      <c r="AF19" s="675"/>
    </row>
    <row r="20" spans="2:33">
      <c r="D20" s="438"/>
      <c r="U20" s="437"/>
      <c r="V20" s="1875"/>
      <c r="W20" s="1875"/>
      <c r="X20" s="1875"/>
      <c r="Y20" s="1875"/>
      <c r="Z20" s="1875"/>
      <c r="AA20" s="1875"/>
      <c r="AB20" s="1875"/>
      <c r="AC20" s="1875"/>
      <c r="AD20" s="1875"/>
      <c r="AE20" s="1875"/>
      <c r="AF20" s="1875"/>
    </row>
    <row r="22" spans="2:33">
      <c r="B22" s="1879" t="str">
        <f>VLOOKUP(O6,AW10:BD14,8,FALSE)</f>
        <v>ただし、次の工事の請負代金として</v>
      </c>
      <c r="C22" s="1879"/>
      <c r="D22" s="1879"/>
      <c r="E22" s="1879"/>
      <c r="F22" s="1879"/>
      <c r="G22" s="1879"/>
      <c r="H22" s="1879"/>
      <c r="I22" s="1879"/>
      <c r="J22" s="1879"/>
      <c r="K22" s="1879"/>
      <c r="L22" s="1879"/>
      <c r="M22" s="1879"/>
      <c r="N22" s="1879"/>
      <c r="O22" s="1879"/>
      <c r="P22" s="1879"/>
      <c r="Q22" s="1879"/>
      <c r="R22" s="1879"/>
      <c r="S22" s="1879"/>
      <c r="T22" s="1879"/>
      <c r="U22" s="1879"/>
      <c r="V22" s="1879"/>
      <c r="W22" s="1879"/>
      <c r="X22" s="1879"/>
      <c r="Y22" s="1879"/>
      <c r="Z22" s="1879"/>
    </row>
    <row r="23" spans="2:33">
      <c r="J23" s="436"/>
      <c r="K23" s="436"/>
      <c r="L23" s="436"/>
      <c r="M23" s="436"/>
      <c r="N23" s="436"/>
      <c r="O23" s="436"/>
      <c r="P23" s="436"/>
      <c r="Q23" s="436"/>
      <c r="R23" s="436"/>
      <c r="S23" s="436"/>
      <c r="T23" s="436"/>
      <c r="U23" s="436"/>
    </row>
    <row r="24" spans="2:33" ht="13.5" customHeight="1">
      <c r="B24" s="429" t="s">
        <v>955</v>
      </c>
      <c r="C24" s="433"/>
      <c r="D24" s="433"/>
      <c r="E24" s="433"/>
      <c r="K24" s="429" t="str">
        <f>IF(入力表!B2="","",入力表!B2)</f>
        <v/>
      </c>
    </row>
    <row r="25" spans="2:33">
      <c r="B25" s="435"/>
      <c r="C25" s="434"/>
      <c r="D25" s="434"/>
      <c r="E25" s="434"/>
      <c r="K25" s="363"/>
    </row>
    <row r="26" spans="2:33" ht="13.5" customHeight="1">
      <c r="B26" s="429" t="s">
        <v>721</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956</v>
      </c>
      <c r="K28" s="1876" t="str">
        <f>IF(入力表!B5="","令和　　年　　月　　日",入力表!B5)</f>
        <v>令和　　年　　月　　日</v>
      </c>
      <c r="L28" s="1876"/>
      <c r="M28" s="1876"/>
      <c r="N28" s="1876"/>
      <c r="O28" s="1876"/>
      <c r="P28" s="1876"/>
      <c r="Q28" s="1876"/>
      <c r="R28" s="1876"/>
      <c r="S28" s="1876"/>
    </row>
    <row r="30" spans="2:33" ht="13.5" customHeight="1">
      <c r="B30" s="429" t="s">
        <v>778</v>
      </c>
      <c r="G30" s="676"/>
      <c r="H30" s="676"/>
      <c r="I30" s="676"/>
      <c r="J30" s="676"/>
      <c r="K30" s="1885" t="str">
        <f>IF(入力表!B7="","",入力表!B7)</f>
        <v/>
      </c>
      <c r="L30" s="1885"/>
      <c r="M30" s="1885"/>
      <c r="N30" s="1885"/>
      <c r="O30" s="1885"/>
      <c r="P30" s="1885"/>
      <c r="Q30" s="1885"/>
      <c r="R30" s="1885"/>
      <c r="S30" s="1885"/>
      <c r="T30" s="676"/>
      <c r="U30" s="676"/>
      <c r="V30" s="676"/>
      <c r="W30" s="676"/>
      <c r="X30" s="676"/>
      <c r="Y30" s="676"/>
      <c r="Z30" s="676"/>
      <c r="AA30" s="676"/>
      <c r="AB30" s="676"/>
      <c r="AC30" s="676"/>
      <c r="AD30" s="676"/>
      <c r="AE30" s="676"/>
      <c r="AF30" s="676"/>
    </row>
    <row r="31" spans="2:33" ht="13.5" customHeight="1"/>
    <row r="32" spans="2:33">
      <c r="B32" s="429" t="s">
        <v>957</v>
      </c>
      <c r="J32" s="436"/>
      <c r="K32" s="1878"/>
      <c r="L32" s="1878"/>
      <c r="M32" s="1878"/>
      <c r="N32" s="1878"/>
      <c r="O32" s="1878"/>
      <c r="P32" s="1878"/>
      <c r="Q32" s="1878"/>
      <c r="R32" s="1878"/>
      <c r="S32" s="1878"/>
      <c r="U32" s="431"/>
      <c r="V32" s="431"/>
      <c r="Y32" s="1884"/>
      <c r="Z32" s="1884"/>
      <c r="AA32" s="1884"/>
      <c r="AB32" s="1884"/>
      <c r="AC32" s="1884"/>
      <c r="AD32" s="1884"/>
      <c r="AE32" s="1884"/>
      <c r="AF32" s="1884"/>
      <c r="AG32" s="1884"/>
    </row>
    <row r="34" spans="1:49">
      <c r="B34" s="429" t="s">
        <v>958</v>
      </c>
      <c r="K34" s="1879"/>
      <c r="L34" s="1879"/>
      <c r="M34" s="1879"/>
      <c r="N34" s="1879"/>
      <c r="AW34" s="429" t="s">
        <v>959</v>
      </c>
    </row>
    <row r="35" spans="1:49">
      <c r="AW35" s="429" t="s">
        <v>960</v>
      </c>
    </row>
    <row r="36" spans="1:49">
      <c r="B36" s="429" t="s">
        <v>961</v>
      </c>
      <c r="F36" s="677"/>
      <c r="G36" s="677"/>
      <c r="H36" s="677"/>
      <c r="I36" s="677"/>
      <c r="J36" s="677"/>
      <c r="K36" s="1880"/>
      <c r="L36" s="1880"/>
      <c r="M36" s="1880"/>
      <c r="N36" s="1880"/>
      <c r="O36" s="1880"/>
      <c r="P36" s="1880"/>
      <c r="Q36" s="1880"/>
      <c r="R36" s="1880"/>
      <c r="S36" s="677"/>
      <c r="T36" s="677"/>
      <c r="U36" s="677"/>
      <c r="V36" s="677"/>
      <c r="W36" s="677"/>
      <c r="X36" s="677"/>
      <c r="Y36" s="677"/>
      <c r="Z36" s="677"/>
      <c r="AA36" s="677"/>
      <c r="AB36" s="677"/>
      <c r="AC36" s="677"/>
      <c r="AD36" s="677"/>
      <c r="AE36" s="677"/>
      <c r="AF36" s="677"/>
      <c r="AG36" s="677"/>
    </row>
    <row r="38" spans="1:49" ht="26.25" customHeight="1">
      <c r="B38" s="429" t="s">
        <v>962</v>
      </c>
      <c r="F38" s="436"/>
      <c r="G38" s="436"/>
      <c r="H38" s="436"/>
      <c r="I38" s="436"/>
      <c r="J38" s="436"/>
      <c r="K38" s="1883"/>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row>
    <row r="40" spans="1:49">
      <c r="B40" s="429" t="s">
        <v>963</v>
      </c>
      <c r="F40" s="436"/>
      <c r="G40" s="436"/>
      <c r="H40" s="436"/>
      <c r="I40" s="436"/>
      <c r="J40" s="436"/>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row>
    <row r="42" spans="1:49">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729</v>
      </c>
      <c r="F45" s="1882" t="s">
        <v>964</v>
      </c>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row>
    <row r="46" spans="1:49" ht="15" customHeight="1">
      <c r="E46" s="365"/>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row>
    <row r="47" spans="1:49" ht="17.25" customHeight="1">
      <c r="E47" s="842" t="s">
        <v>731</v>
      </c>
      <c r="F47" s="1882" t="s">
        <v>965</v>
      </c>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5:32" ht="15" customHeight="1">
      <c r="E49" s="842"/>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row>
    <row r="50" spans="5:32" ht="15" customHeight="1">
      <c r="E50" s="842"/>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row>
    <row r="52" spans="5:32">
      <c r="E52" s="384"/>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row>
    <row r="53" spans="5:32">
      <c r="E53" s="384"/>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row>
    <row r="54" spans="5:32">
      <c r="E54" s="383"/>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row>
    <row r="55" spans="5:32">
      <c r="E55" s="383"/>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row>
    <row r="56" spans="5:32">
      <c r="E56" s="383"/>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row>
    <row r="57" spans="5:32">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row>
  </sheetData>
  <mergeCells count="26">
    <mergeCell ref="W3:AI3"/>
    <mergeCell ref="O6:X6"/>
    <mergeCell ref="F56:AF57"/>
    <mergeCell ref="K34:N34"/>
    <mergeCell ref="K36:R36"/>
    <mergeCell ref="K38:AH38"/>
    <mergeCell ref="K40:AH40"/>
    <mergeCell ref="J42:AG42"/>
    <mergeCell ref="F45:AF46"/>
    <mergeCell ref="V15:AG15"/>
    <mergeCell ref="AL5:AQ5"/>
    <mergeCell ref="AL6:AQ6"/>
    <mergeCell ref="F47:AF47"/>
    <mergeCell ref="F52:AF53"/>
    <mergeCell ref="F54:AF55"/>
    <mergeCell ref="V20:AF20"/>
    <mergeCell ref="B22:Z22"/>
    <mergeCell ref="K28:S28"/>
    <mergeCell ref="K30:S30"/>
    <mergeCell ref="K32:S32"/>
    <mergeCell ref="Y32:AG32"/>
    <mergeCell ref="L18:Z19"/>
    <mergeCell ref="C10:O10"/>
    <mergeCell ref="V12:AI12"/>
    <mergeCell ref="Y13:AH13"/>
    <mergeCell ref="V14:AI14"/>
  </mergeCells>
  <phoneticPr fontId="9"/>
  <conditionalFormatting sqref="L18:Z19">
    <cfRule type="cellIs" dxfId="11" priority="7" operator="equal">
      <formula>""</formula>
    </cfRule>
  </conditionalFormatting>
  <conditionalFormatting sqref="K32:S32">
    <cfRule type="cellIs" dxfId="10" priority="6" operator="equal">
      <formula>""</formula>
    </cfRule>
  </conditionalFormatting>
  <conditionalFormatting sqref="Y32:AG32">
    <cfRule type="cellIs" dxfId="9" priority="5" operator="equal">
      <formula>""</formula>
    </cfRule>
  </conditionalFormatting>
  <conditionalFormatting sqref="K34">
    <cfRule type="cellIs" dxfId="8" priority="4" operator="equal">
      <formula>""</formula>
    </cfRule>
  </conditionalFormatting>
  <conditionalFormatting sqref="K36:R36">
    <cfRule type="cellIs" dxfId="7" priority="3" operator="equal">
      <formula>""</formula>
    </cfRule>
  </conditionalFormatting>
  <conditionalFormatting sqref="K38:AH38">
    <cfRule type="cellIs" dxfId="6" priority="2" operator="equal">
      <formula>""</formula>
    </cfRule>
  </conditionalFormatting>
  <conditionalFormatting sqref="K40:AH40">
    <cfRule type="cellIs" dxfId="5" priority="1" operator="equal">
      <formula>""</formula>
    </cfRule>
  </conditionalFormatting>
  <dataValidations count="7">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C4826C6E-E3E0-4792-83B1-DF2FA8F49FB0}"/>
    <dataValidation imeMode="halfKatakana" allowBlank="1" showInputMessage="1" showErrorMessage="1" sqref="K40:AH40" xr:uid="{9E8E2D24-D1B5-43A9-B765-8493621C7891}"/>
    <dataValidation type="list" allowBlank="1" showInputMessage="1" showErrorMessage="1" sqref="O6:X6" xr:uid="{5ECFC86E-4259-40CA-990C-CD664F018DF5}">
      <formula1>$AW$10:$AW$14</formula1>
    </dataValidation>
    <dataValidation allowBlank="1" showInputMessage="1" showErrorMessage="1" prompt="金融機関名を入力" sqref="K32:S32" xr:uid="{F20D39A2-5B37-4DC1-9E5A-CA50A73B8000}"/>
    <dataValidation allowBlank="1" showInputMessage="1" showErrorMessage="1" prompt="支店名を入力" sqref="Y32:AG32" xr:uid="{55F4D91E-D5D3-46FC-B88B-F7A637A23EA4}"/>
    <dataValidation type="list" allowBlank="1" showInputMessage="1" prompt="選択または入力" sqref="K34:N34" xr:uid="{D76805E5-5D8B-4CF2-AD54-D501CF030D37}">
      <formula1>$AW$34:$AW$35</formula1>
    </dataValidation>
    <dataValidation allowBlank="1" showInputMessage="1" showErrorMessage="1" prompt="数字のみ入力" sqref="L18:Z19" xr:uid="{9E484124-A396-47E3-8D0A-1A006D074548}"/>
  </dataValidations>
  <hyperlinks>
    <hyperlink ref="AL5" location="工事関係書類一覧表!F23" display="一覧表へ戻る" xr:uid="{E125021E-9F01-4026-BC7A-5B094A07FFCC}"/>
    <hyperlink ref="AL6" location="入力表!C17" display="入力表へ戻る" xr:uid="{BCCD8579-6A86-4383-92C1-C6AA53739976}"/>
    <hyperlink ref="AL5:AQ5" location="工事関係書類一覧表!F99" display="一覧表へ戻る" xr:uid="{54F53F90-A935-41FC-A691-F128D403B3EC}"/>
    <hyperlink ref="AL6:AQ6" location="入力表!D60" display="入力表へ戻る" xr:uid="{BBC5C859-C9DE-4534-A805-F30C06DC30CD}"/>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6370B-DCE6-4229-AA41-F42B7DD49C77}">
  <sheetPr codeName="Sheet101"/>
  <dimension ref="A1:K22"/>
  <sheetViews>
    <sheetView showGridLines="0" view="pageBreakPreview" zoomScaleNormal="100" zoomScaleSheetLayoutView="100" workbookViewId="0">
      <selection activeCell="K3" sqref="K3"/>
    </sheetView>
  </sheetViews>
  <sheetFormatPr defaultRowHeight="13.5"/>
  <cols>
    <col min="4" max="4" width="13.75" customWidth="1"/>
    <col min="10" max="10" width="4.375" customWidth="1"/>
    <col min="11" max="11" width="14" customWidth="1"/>
  </cols>
  <sheetData>
    <row r="1" spans="1:11">
      <c r="A1" s="1006" t="s">
        <v>1905</v>
      </c>
    </row>
    <row r="3" spans="1:11">
      <c r="K3" s="295" t="s">
        <v>385</v>
      </c>
    </row>
    <row r="4" spans="1:11" ht="24">
      <c r="A4" s="3290" t="s">
        <v>1906</v>
      </c>
      <c r="B4" s="3290"/>
      <c r="C4" s="3290"/>
      <c r="D4" s="3290"/>
      <c r="E4" s="3290"/>
      <c r="F4" s="3290"/>
      <c r="G4" s="3290"/>
      <c r="H4" s="3290"/>
      <c r="I4" s="3290"/>
      <c r="K4" s="919" t="s">
        <v>606</v>
      </c>
    </row>
    <row r="5" spans="1:11" ht="28.5" customHeight="1">
      <c r="A5" s="816"/>
      <c r="B5" s="250"/>
      <c r="C5" s="250"/>
      <c r="D5" s="250"/>
      <c r="E5" s="250"/>
      <c r="F5" s="250"/>
      <c r="G5" s="250"/>
      <c r="H5" s="250"/>
      <c r="I5" s="250"/>
    </row>
    <row r="6" spans="1:11" ht="27" customHeight="1">
      <c r="A6" s="1517" t="s">
        <v>900</v>
      </c>
      <c r="B6" s="1517"/>
      <c r="C6" s="1530" t="str">
        <f>IF(入力表!B2="","",入力表!B2)</f>
        <v/>
      </c>
      <c r="D6" s="1530"/>
      <c r="E6" s="1530"/>
      <c r="F6" s="1530"/>
      <c r="G6" s="1530"/>
      <c r="H6" s="1530"/>
      <c r="I6" s="1530"/>
    </row>
    <row r="7" spans="1:11">
      <c r="A7" s="816"/>
      <c r="B7" s="250"/>
      <c r="C7" s="250"/>
      <c r="D7" s="250"/>
      <c r="E7" s="250"/>
      <c r="F7" s="250"/>
      <c r="G7" s="250"/>
      <c r="H7" s="250"/>
      <c r="I7" s="250"/>
    </row>
    <row r="8" spans="1:11" ht="28.5" customHeight="1">
      <c r="A8" s="1517" t="s">
        <v>901</v>
      </c>
      <c r="B8" s="1517"/>
      <c r="C8" s="1530" t="str">
        <f>IF(入力表!B3="","",入力表!B3)</f>
        <v/>
      </c>
      <c r="D8" s="1530"/>
      <c r="E8" s="1530"/>
      <c r="F8" s="1530"/>
      <c r="G8" s="1530"/>
      <c r="H8" s="1530"/>
      <c r="I8" s="1530"/>
    </row>
    <row r="9" spans="1:11">
      <c r="A9" s="816"/>
      <c r="B9" s="250"/>
      <c r="C9" s="250"/>
      <c r="D9" s="250"/>
      <c r="E9" s="250"/>
      <c r="F9" s="250"/>
      <c r="G9" s="250"/>
      <c r="H9" s="250"/>
      <c r="I9" s="250"/>
    </row>
    <row r="10" spans="1:11">
      <c r="A10" s="816"/>
      <c r="B10" s="250"/>
      <c r="C10" s="250"/>
      <c r="D10" s="250"/>
      <c r="E10" s="250"/>
      <c r="F10" s="250"/>
      <c r="G10" s="250"/>
      <c r="H10" s="250"/>
      <c r="I10" s="250"/>
    </row>
    <row r="11" spans="1:11" ht="33.75" customHeight="1">
      <c r="A11" s="1516" t="s">
        <v>1907</v>
      </c>
      <c r="B11" s="1516"/>
      <c r="C11" s="1516"/>
      <c r="D11" s="1516"/>
      <c r="E11" s="1516"/>
      <c r="F11" s="1516"/>
      <c r="G11" s="1516"/>
      <c r="H11" s="1516"/>
      <c r="I11" s="1516"/>
    </row>
    <row r="12" spans="1:11" ht="14.25">
      <c r="A12" s="815"/>
    </row>
    <row r="13" spans="1:11" ht="14.25">
      <c r="A13" s="815"/>
    </row>
    <row r="14" spans="1:11" ht="40.5" customHeight="1">
      <c r="A14" s="3289" t="str">
        <f>IF(入力表!D61="","令和　　年　　月　　日",入力表!D61)</f>
        <v>令和　　年　　月　　日</v>
      </c>
      <c r="B14" s="3289"/>
      <c r="C14" s="3289"/>
    </row>
    <row r="15" spans="1:11" ht="14.25">
      <c r="A15" s="815"/>
    </row>
    <row r="16" spans="1:11" ht="27" customHeight="1">
      <c r="D16" s="704" t="s">
        <v>608</v>
      </c>
      <c r="E16" s="3288" t="str">
        <f>IF(入力表!B11="","",入力表!B11)</f>
        <v/>
      </c>
      <c r="F16" s="3288"/>
      <c r="G16" s="3288"/>
      <c r="H16" s="3288"/>
      <c r="I16" s="3288"/>
    </row>
    <row r="17" spans="1:9" ht="27" customHeight="1">
      <c r="D17" s="704" t="s">
        <v>610</v>
      </c>
      <c r="E17" s="3288" t="str">
        <f>IF(入力表!B12="","",入力表!B12)</f>
        <v/>
      </c>
      <c r="F17" s="3288"/>
      <c r="G17" s="3288"/>
      <c r="H17" s="3288"/>
      <c r="I17" s="3288"/>
    </row>
    <row r="18" spans="1:9" ht="27" customHeight="1">
      <c r="D18" s="704" t="s">
        <v>1829</v>
      </c>
      <c r="E18" s="3288" t="str">
        <f>IF(入力表!B13="","",入力表!B13)</f>
        <v/>
      </c>
      <c r="F18" s="3288"/>
      <c r="G18" s="3288"/>
      <c r="H18" s="3288"/>
      <c r="I18" s="1083" t="s">
        <v>613</v>
      </c>
    </row>
    <row r="19" spans="1:9" ht="14.25">
      <c r="A19" s="815"/>
    </row>
    <row r="20" spans="1:9" ht="14.25">
      <c r="A20" s="815"/>
    </row>
    <row r="21" spans="1:9" ht="14.25">
      <c r="A21" s="815"/>
    </row>
    <row r="22" spans="1:9">
      <c r="A22" s="705" t="s">
        <v>1908</v>
      </c>
    </row>
  </sheetData>
  <mergeCells count="10">
    <mergeCell ref="E18:H18"/>
    <mergeCell ref="A14:C14"/>
    <mergeCell ref="E16:I16"/>
    <mergeCell ref="E17:I17"/>
    <mergeCell ref="A4:I4"/>
    <mergeCell ref="A6:B6"/>
    <mergeCell ref="A8:B8"/>
    <mergeCell ref="A11:I11"/>
    <mergeCell ref="C6:I6"/>
    <mergeCell ref="C8:I8"/>
  </mergeCells>
  <phoneticPr fontId="9"/>
  <hyperlinks>
    <hyperlink ref="K3" location="工事関係書類一覧表!F100" display="一覧表へ戻る" xr:uid="{A1AB7DE8-5AE2-45A0-A8FB-507DCD2986C0}"/>
    <hyperlink ref="K4" location="入力表!D61" display="入力表へ戻る" xr:uid="{4334233C-0261-4FDB-90E6-27D6D56F1200}"/>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DD1B-7D43-45FA-86CD-D265F740DB31}">
  <sheetPr codeName="kumamotoken5_8">
    <pageSetUpPr fitToPage="1"/>
  </sheetPr>
  <dimension ref="A1:BB39"/>
  <sheetViews>
    <sheetView showGridLines="0" view="pageBreakPreview" zoomScaleNormal="100" zoomScaleSheetLayoutView="100" workbookViewId="0">
      <selection activeCell="AK5" sqref="AK5:AP5"/>
    </sheetView>
  </sheetViews>
  <sheetFormatPr defaultColWidth="2.375" defaultRowHeight="13.5"/>
  <cols>
    <col min="1" max="53" width="2.375" style="429"/>
    <col min="54" max="54" width="0" style="429" hidden="1" customWidth="1"/>
    <col min="55" max="16384" width="2.375" style="429"/>
  </cols>
  <sheetData>
    <row r="1" spans="1:42">
      <c r="A1" s="3292" t="s">
        <v>1909</v>
      </c>
      <c r="B1" s="3292"/>
      <c r="C1" s="3292"/>
      <c r="D1" s="3292"/>
      <c r="E1" s="3292"/>
      <c r="F1" s="3292"/>
      <c r="G1"/>
      <c r="H1"/>
      <c r="I1"/>
    </row>
    <row r="2" spans="1:42">
      <c r="A2" s="1006"/>
      <c r="B2" s="1006"/>
      <c r="C2" s="1006"/>
      <c r="D2" s="1006"/>
      <c r="E2" s="1006"/>
      <c r="F2" s="1006"/>
      <c r="G2"/>
      <c r="H2"/>
      <c r="I2"/>
    </row>
    <row r="3" spans="1:42">
      <c r="A3" s="1006"/>
      <c r="B3" s="1006"/>
      <c r="C3" s="1006"/>
      <c r="D3" s="1006"/>
      <c r="E3" s="1006"/>
      <c r="F3" s="1006"/>
      <c r="G3"/>
      <c r="H3"/>
      <c r="I3"/>
    </row>
    <row r="4" spans="1:42">
      <c r="A4"/>
      <c r="B4"/>
      <c r="C4"/>
      <c r="D4"/>
      <c r="E4"/>
      <c r="F4"/>
      <c r="G4"/>
      <c r="H4"/>
      <c r="I4"/>
    </row>
    <row r="5" spans="1:42" ht="14.25">
      <c r="A5"/>
      <c r="B5"/>
      <c r="C5"/>
      <c r="D5"/>
      <c r="E5"/>
      <c r="F5"/>
      <c r="G5"/>
      <c r="H5"/>
      <c r="I5"/>
      <c r="W5" s="1870"/>
      <c r="X5" s="1870"/>
      <c r="Y5" s="1870"/>
      <c r="Z5" s="1870"/>
      <c r="AA5" s="1870"/>
      <c r="AB5" s="1870"/>
      <c r="AC5" s="1870"/>
      <c r="AD5" s="1870"/>
      <c r="AE5" s="1870"/>
      <c r="AF5" s="1870"/>
      <c r="AG5" s="1870"/>
      <c r="AH5" s="1870"/>
      <c r="AI5" s="1870"/>
      <c r="AK5" s="1382" t="s">
        <v>385</v>
      </c>
      <c r="AL5" s="1382"/>
      <c r="AM5" s="1382"/>
      <c r="AN5" s="1382"/>
      <c r="AO5" s="1382"/>
      <c r="AP5" s="1382"/>
    </row>
    <row r="6" spans="1:42" ht="24">
      <c r="A6" s="3290" t="s">
        <v>1910</v>
      </c>
      <c r="B6" s="3290"/>
      <c r="C6" s="3290"/>
      <c r="D6" s="3290"/>
      <c r="E6" s="3290"/>
      <c r="F6" s="3290"/>
      <c r="G6" s="3290"/>
      <c r="H6" s="3290"/>
      <c r="I6" s="3290"/>
      <c r="J6" s="3290"/>
      <c r="K6" s="3290"/>
      <c r="L6" s="3290"/>
      <c r="M6" s="3290"/>
      <c r="N6" s="3290"/>
      <c r="O6" s="3290"/>
      <c r="P6" s="3290"/>
      <c r="Q6" s="3290"/>
      <c r="R6" s="3290"/>
      <c r="S6" s="3290"/>
      <c r="T6" s="3290"/>
      <c r="U6" s="3290"/>
      <c r="V6" s="3290"/>
      <c r="W6" s="3290"/>
      <c r="X6" s="3290"/>
      <c r="Y6" s="3290"/>
      <c r="Z6" s="3290"/>
      <c r="AA6" s="3290"/>
      <c r="AB6" s="3290"/>
      <c r="AC6" s="3290"/>
      <c r="AD6" s="3290"/>
      <c r="AE6" s="3290"/>
      <c r="AF6" s="3290"/>
      <c r="AG6" s="3290"/>
      <c r="AH6" s="3290"/>
      <c r="AI6" s="3290"/>
      <c r="AK6" s="1382" t="s">
        <v>606</v>
      </c>
      <c r="AL6" s="1382"/>
      <c r="AM6" s="1382"/>
      <c r="AN6" s="1382"/>
      <c r="AO6" s="1382"/>
      <c r="AP6" s="1382"/>
    </row>
    <row r="7" spans="1:42" ht="23.25" customHeight="1"/>
    <row r="8" spans="1:42" s="440" customFormat="1" ht="28.5" customHeight="1">
      <c r="A8" s="3291" t="s">
        <v>621</v>
      </c>
      <c r="B8" s="3291"/>
      <c r="C8" s="1521" t="s">
        <v>1854</v>
      </c>
      <c r="D8" s="1521"/>
      <c r="E8" s="1521"/>
      <c r="F8" s="1521"/>
      <c r="G8" s="1521"/>
      <c r="J8" s="1879" t="str">
        <f>IF(入力表!B2="","",入力表!B2)</f>
        <v/>
      </c>
      <c r="K8" s="1879"/>
      <c r="L8" s="1879"/>
      <c r="M8" s="1879"/>
      <c r="N8" s="1879"/>
      <c r="O8" s="1879"/>
      <c r="P8" s="1879"/>
      <c r="Q8" s="1879"/>
      <c r="R8" s="1879"/>
      <c r="S8" s="1879"/>
      <c r="T8" s="1879"/>
      <c r="U8" s="1879"/>
      <c r="V8" s="1879"/>
      <c r="W8" s="1879"/>
      <c r="X8" s="1879"/>
      <c r="Y8" s="1879"/>
      <c r="Z8" s="1879"/>
      <c r="AA8" s="1879"/>
      <c r="AB8" s="1879"/>
      <c r="AC8" s="1879"/>
      <c r="AD8" s="1879"/>
      <c r="AE8" s="1879"/>
      <c r="AF8" s="1879"/>
      <c r="AG8" s="1879"/>
      <c r="AH8" s="1879"/>
      <c r="AI8" s="1879"/>
    </row>
    <row r="9" spans="1:42" ht="28.5" customHeight="1">
      <c r="A9" s="3291" t="s">
        <v>1855</v>
      </c>
      <c r="B9" s="3291"/>
      <c r="C9" s="1521" t="s">
        <v>1911</v>
      </c>
      <c r="D9" s="1521"/>
      <c r="E9" s="1521"/>
      <c r="F9" s="1521"/>
      <c r="G9" s="1521"/>
      <c r="J9" s="1879" t="str">
        <f>IF(入力表!B3="","",入力表!B3)</f>
        <v/>
      </c>
      <c r="K9" s="1879"/>
      <c r="L9" s="1879"/>
      <c r="M9" s="1879"/>
      <c r="N9" s="1879"/>
      <c r="O9" s="1879"/>
      <c r="P9" s="1879"/>
      <c r="Q9" s="1879"/>
      <c r="R9" s="1879"/>
      <c r="S9" s="1879"/>
      <c r="T9" s="1879"/>
      <c r="U9" s="1879"/>
      <c r="V9" s="1879"/>
      <c r="W9" s="1879"/>
      <c r="X9" s="1879"/>
      <c r="Y9" s="1879"/>
      <c r="Z9" s="1879"/>
      <c r="AA9" s="1879"/>
      <c r="AB9" s="1879"/>
      <c r="AC9" s="1879"/>
      <c r="AD9" s="1879"/>
      <c r="AE9" s="1879"/>
      <c r="AF9" s="1879"/>
      <c r="AG9" s="1879"/>
      <c r="AH9" s="1879"/>
      <c r="AI9" s="1879"/>
    </row>
    <row r="10" spans="1:42" ht="28.5" customHeight="1">
      <c r="A10" s="3291" t="s">
        <v>1859</v>
      </c>
      <c r="B10" s="3291"/>
      <c r="C10" s="1521" t="s">
        <v>1912</v>
      </c>
      <c r="D10" s="1521"/>
      <c r="E10" s="1521"/>
      <c r="F10" s="1521"/>
      <c r="G10" s="1521"/>
      <c r="J10" s="3294"/>
      <c r="K10" s="3294"/>
      <c r="L10" s="3294"/>
      <c r="M10" s="3294"/>
      <c r="N10" s="3294"/>
      <c r="O10" s="3294"/>
      <c r="P10" s="3294"/>
      <c r="Q10" s="3294"/>
      <c r="R10" s="3294"/>
      <c r="S10" s="3294"/>
      <c r="T10" s="3294"/>
      <c r="U10" s="3294"/>
      <c r="V10" s="3294"/>
      <c r="W10" s="3294"/>
      <c r="X10" s="3294"/>
      <c r="Y10" s="3294"/>
      <c r="Z10" s="3294"/>
      <c r="AA10" s="3294"/>
      <c r="AB10" s="3294"/>
      <c r="AC10" s="3294"/>
      <c r="AD10" s="3294"/>
      <c r="AE10" s="3294"/>
      <c r="AF10" s="3294"/>
      <c r="AG10" s="3294"/>
      <c r="AH10" s="3294"/>
      <c r="AI10" s="3294"/>
    </row>
    <row r="11" spans="1:42" ht="28.5" customHeight="1">
      <c r="A11" s="3291" t="s">
        <v>1863</v>
      </c>
      <c r="B11" s="3291"/>
      <c r="C11" s="1521" t="s">
        <v>1913</v>
      </c>
      <c r="D11" s="1521"/>
      <c r="E11" s="1521"/>
      <c r="F11" s="1521"/>
      <c r="G11" s="1521"/>
      <c r="J11" s="1879" t="s">
        <v>1914</v>
      </c>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row>
    <row r="12" spans="1:42">
      <c r="C12" s="969"/>
      <c r="D12" s="969"/>
      <c r="E12" s="969"/>
      <c r="F12" s="969"/>
      <c r="G12" s="969"/>
      <c r="H12" s="969"/>
      <c r="I12" s="969"/>
      <c r="J12" s="969"/>
      <c r="K12" s="969"/>
      <c r="L12" s="969"/>
      <c r="M12" s="969"/>
      <c r="N12" s="969"/>
      <c r="O12" s="969"/>
    </row>
    <row r="14" spans="1:42" ht="32.25" customHeight="1">
      <c r="A14" s="1879" t="s">
        <v>1915</v>
      </c>
      <c r="B14" s="1879"/>
      <c r="C14" s="1879"/>
      <c r="D14" s="1879"/>
      <c r="E14" s="1879"/>
      <c r="F14" s="1879"/>
      <c r="G14" s="1879"/>
      <c r="H14" s="1879"/>
      <c r="I14" s="1879"/>
      <c r="J14" s="1879"/>
      <c r="K14" s="1879"/>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c r="AH14" s="1879"/>
      <c r="AI14" s="1879"/>
    </row>
    <row r="15" spans="1:42">
      <c r="Y15" s="693"/>
      <c r="Z15" s="693"/>
      <c r="AA15" s="693"/>
      <c r="AB15" s="693"/>
      <c r="AC15" s="693"/>
      <c r="AD15" s="693"/>
      <c r="AE15" s="693"/>
      <c r="AF15" s="693"/>
      <c r="AG15" s="693"/>
      <c r="AH15" s="693"/>
      <c r="AI15" s="433"/>
    </row>
    <row r="16" spans="1:42">
      <c r="AI16" s="433"/>
    </row>
    <row r="17" spans="1:54" ht="13.5" customHeight="1">
      <c r="B17" s="1518" t="str">
        <f>IF(入力表!D62="","令和　年　月　日",入力表!D62)</f>
        <v>令和　年　月　日</v>
      </c>
      <c r="C17" s="1518"/>
      <c r="D17" s="1518"/>
      <c r="E17" s="1518"/>
      <c r="F17" s="1518"/>
      <c r="G17" s="1518"/>
      <c r="H17" s="1518"/>
      <c r="I17" s="1518"/>
      <c r="J17" s="1518"/>
      <c r="K17" s="1008"/>
      <c r="L17" s="1008"/>
      <c r="M17" s="816"/>
      <c r="N17" s="816"/>
      <c r="X17" s="365"/>
      <c r="Y17" s="436"/>
      <c r="Z17" s="436"/>
      <c r="AA17" s="436"/>
      <c r="AB17" s="436"/>
      <c r="AC17" s="436"/>
      <c r="AD17" s="436"/>
      <c r="AE17" s="436"/>
      <c r="AF17" s="436"/>
      <c r="AG17" s="436"/>
      <c r="AH17" s="696"/>
      <c r="AI17" s="696"/>
    </row>
    <row r="19" spans="1:54" customFormat="1" ht="29.25" customHeight="1">
      <c r="A19" s="816"/>
      <c r="N19" s="1521" t="s">
        <v>608</v>
      </c>
      <c r="O19" s="1521"/>
      <c r="P19" s="1521"/>
      <c r="Q19" s="1521"/>
      <c r="R19" s="1521"/>
      <c r="S19" s="1521"/>
      <c r="T19" s="3288" t="str">
        <f>IF(入力表!B11="","",入力表!B11)</f>
        <v/>
      </c>
      <c r="U19" s="3288"/>
      <c r="V19" s="3288"/>
      <c r="W19" s="3288"/>
      <c r="X19" s="3288"/>
      <c r="Y19" s="3288"/>
      <c r="Z19" s="3288"/>
      <c r="AA19" s="3288"/>
      <c r="AB19" s="3288"/>
      <c r="AC19" s="3288"/>
      <c r="AD19" s="3288"/>
      <c r="AE19" s="3288"/>
      <c r="AF19" s="3288"/>
      <c r="AG19" s="3288"/>
      <c r="AH19" s="3288"/>
      <c r="AI19" s="3288"/>
    </row>
    <row r="20" spans="1:54" customFormat="1" ht="29.25" customHeight="1">
      <c r="A20" s="816"/>
      <c r="N20" s="1521" t="s">
        <v>898</v>
      </c>
      <c r="O20" s="1521"/>
      <c r="P20" s="1521"/>
      <c r="Q20" s="1521"/>
      <c r="R20" s="1521"/>
      <c r="S20" s="1521"/>
      <c r="T20" s="3288" t="str">
        <f>IF(入力表!B12="","",入力表!B12)</f>
        <v/>
      </c>
      <c r="U20" s="3288"/>
      <c r="V20" s="3288"/>
      <c r="W20" s="3288"/>
      <c r="X20" s="3288"/>
      <c r="Y20" s="3288"/>
      <c r="Z20" s="3288"/>
      <c r="AA20" s="3288"/>
      <c r="AB20" s="3288"/>
      <c r="AC20" s="3288"/>
      <c r="AD20" s="3288"/>
      <c r="AE20" s="3288"/>
      <c r="AF20" s="3288"/>
      <c r="AG20" s="3288"/>
      <c r="AH20" s="3288"/>
      <c r="AI20" s="3288"/>
    </row>
    <row r="21" spans="1:54" customFormat="1" ht="29.25" customHeight="1">
      <c r="A21" s="816"/>
      <c r="N21" s="1521" t="s">
        <v>1829</v>
      </c>
      <c r="O21" s="1521"/>
      <c r="P21" s="1521"/>
      <c r="Q21" s="1521"/>
      <c r="R21" s="1521"/>
      <c r="S21" s="1521"/>
      <c r="T21" s="3288" t="str">
        <f>IF(入力表!B13="","",入力表!B13)</f>
        <v/>
      </c>
      <c r="U21" s="3288"/>
      <c r="V21" s="3288"/>
      <c r="W21" s="3288"/>
      <c r="X21" s="3288"/>
      <c r="Y21" s="3288"/>
      <c r="Z21" s="3288"/>
      <c r="AA21" s="3288"/>
      <c r="AB21" s="3288"/>
      <c r="AC21" s="3288"/>
      <c r="AD21" s="3288"/>
      <c r="AE21" s="3288"/>
      <c r="AF21" s="3288"/>
      <c r="AG21" s="3288"/>
      <c r="AH21" s="3288"/>
      <c r="AI21" s="250" t="s">
        <v>613</v>
      </c>
    </row>
    <row r="22" spans="1:54">
      <c r="D22" s="438"/>
      <c r="U22" s="437"/>
      <c r="V22" s="817"/>
      <c r="W22" s="817"/>
      <c r="X22" s="817"/>
      <c r="Y22" s="817"/>
      <c r="Z22" s="817"/>
      <c r="AA22" s="817"/>
      <c r="AB22" s="817"/>
      <c r="AC22" s="817"/>
      <c r="AD22" s="817"/>
      <c r="AE22" s="817"/>
      <c r="AF22" s="817"/>
    </row>
    <row r="24" spans="1:54">
      <c r="A24" s="2041" t="s">
        <v>1908</v>
      </c>
      <c r="B24" s="2041"/>
      <c r="C24" s="2041"/>
      <c r="D24" s="2041"/>
      <c r="E24" s="2041"/>
      <c r="F24" s="2041"/>
      <c r="G24" s="2041"/>
      <c r="H24" s="2041"/>
      <c r="I24" s="2041"/>
      <c r="J24" s="2041"/>
      <c r="K24" s="2041"/>
      <c r="L24" s="2041"/>
      <c r="M24" s="2041"/>
      <c r="N24" s="2041"/>
      <c r="U24" s="436"/>
    </row>
    <row r="25" spans="1:54">
      <c r="J25" s="436"/>
      <c r="K25" s="436"/>
      <c r="L25" s="436"/>
      <c r="M25" s="436"/>
      <c r="N25" s="436"/>
      <c r="O25" s="436"/>
      <c r="P25" s="436"/>
      <c r="Q25" s="436"/>
      <c r="R25" s="436"/>
      <c r="S25" s="436"/>
      <c r="T25" s="436"/>
      <c r="U25" s="436"/>
      <c r="BB25" s="429" t="s">
        <v>959</v>
      </c>
    </row>
    <row r="26" spans="1:54" ht="13.5" customHeight="1">
      <c r="C26" s="433"/>
      <c r="D26" s="433"/>
      <c r="E26" s="433"/>
      <c r="BB26" s="429" t="s">
        <v>960</v>
      </c>
    </row>
    <row r="27" spans="1:54">
      <c r="K27" s="363"/>
    </row>
    <row r="28" spans="1:54" ht="13.5" customHeight="1">
      <c r="C28" s="433"/>
      <c r="D28" s="433"/>
      <c r="E28" s="433"/>
      <c r="L28" s="432"/>
      <c r="M28" s="432"/>
      <c r="N28" s="432"/>
      <c r="O28" s="432"/>
      <c r="P28" s="432"/>
      <c r="Q28" s="432"/>
      <c r="R28" s="432"/>
      <c r="S28" s="432"/>
      <c r="U28" s="432"/>
      <c r="V28" s="432"/>
      <c r="W28" s="432"/>
      <c r="X28" s="432"/>
      <c r="Y28" s="432"/>
      <c r="Z28" s="432"/>
      <c r="AA28" s="432"/>
      <c r="AB28" s="432"/>
      <c r="AC28" s="432"/>
      <c r="AD28" s="432"/>
      <c r="AE28" s="432"/>
      <c r="AF28" s="432"/>
    </row>
    <row r="29" spans="1:54" ht="13.5" customHeight="1">
      <c r="A29" s="1517" t="s">
        <v>1916</v>
      </c>
      <c r="B29" s="1517"/>
      <c r="C29" s="1517"/>
      <c r="D29" s="1517"/>
      <c r="E29" s="1517"/>
      <c r="F29" s="1517"/>
      <c r="G29" s="1517"/>
      <c r="H29" s="1517"/>
      <c r="I29" s="1517"/>
      <c r="X29" s="676"/>
      <c r="Y29" s="676"/>
      <c r="Z29" s="676"/>
      <c r="AA29" s="676"/>
      <c r="AB29" s="676"/>
      <c r="AC29" s="676"/>
      <c r="AD29" s="676"/>
      <c r="AE29" s="676"/>
      <c r="AF29" s="676"/>
      <c r="BB29" s="429" t="s">
        <v>1917</v>
      </c>
    </row>
    <row r="30" spans="1:54" ht="13.5" customHeight="1">
      <c r="BB30" s="429" t="s">
        <v>1918</v>
      </c>
    </row>
    <row r="31" spans="1:54">
      <c r="E31" s="429" t="s">
        <v>1919</v>
      </c>
      <c r="J31" s="1878"/>
      <c r="K31" s="1878"/>
      <c r="L31" s="1878"/>
      <c r="M31" s="1878"/>
      <c r="N31" s="1878"/>
      <c r="O31" s="1878"/>
      <c r="P31" s="1878"/>
      <c r="Q31" s="1878"/>
      <c r="R31" s="1878"/>
      <c r="T31" s="1878"/>
      <c r="U31" s="1878"/>
      <c r="V31" s="1878"/>
      <c r="W31" s="1878"/>
      <c r="X31" s="1878"/>
      <c r="Y31" s="1878"/>
      <c r="Z31" s="1878"/>
      <c r="AA31" s="1878"/>
      <c r="AB31" s="1878"/>
      <c r="BB31" s="429" t="s">
        <v>1920</v>
      </c>
    </row>
    <row r="32" spans="1:54">
      <c r="BB32" s="429" t="s">
        <v>1921</v>
      </c>
    </row>
    <row r="33" spans="5:54">
      <c r="E33" s="429" t="s">
        <v>1922</v>
      </c>
      <c r="F33" s="677"/>
      <c r="G33" s="677"/>
      <c r="H33" s="677"/>
      <c r="J33" s="1879"/>
      <c r="K33" s="1879"/>
      <c r="L33" s="1879"/>
      <c r="O33" s="429" t="s">
        <v>1923</v>
      </c>
      <c r="Q33" s="677"/>
      <c r="R33" s="677"/>
      <c r="S33" s="677"/>
      <c r="T33" s="3293"/>
      <c r="U33" s="3293"/>
      <c r="V33" s="3293"/>
      <c r="W33" s="3293"/>
      <c r="X33" s="3293"/>
      <c r="Y33" s="3293"/>
      <c r="Z33" s="3293"/>
      <c r="AA33" s="3293"/>
      <c r="BB33" s="429" t="s">
        <v>1924</v>
      </c>
    </row>
    <row r="35" spans="5:54">
      <c r="BB35" s="429" t="s">
        <v>1925</v>
      </c>
    </row>
    <row r="36" spans="5:54">
      <c r="BB36" s="429" t="s">
        <v>1926</v>
      </c>
    </row>
    <row r="37" spans="5:54">
      <c r="BB37" s="429" t="s">
        <v>1927</v>
      </c>
    </row>
    <row r="38" spans="5:54">
      <c r="BB38" s="429" t="s">
        <v>1928</v>
      </c>
    </row>
    <row r="39" spans="5:54">
      <c r="BB39" s="429" t="s">
        <v>1929</v>
      </c>
    </row>
  </sheetData>
  <mergeCells count="31">
    <mergeCell ref="A1:F1"/>
    <mergeCell ref="J31:R31"/>
    <mergeCell ref="T31:AB31"/>
    <mergeCell ref="T33:AA33"/>
    <mergeCell ref="W5:AI5"/>
    <mergeCell ref="T19:AI19"/>
    <mergeCell ref="T20:AI20"/>
    <mergeCell ref="J33:L33"/>
    <mergeCell ref="A14:AI14"/>
    <mergeCell ref="J8:AI8"/>
    <mergeCell ref="J9:AI9"/>
    <mergeCell ref="J10:AI10"/>
    <mergeCell ref="A24:N24"/>
    <mergeCell ref="A29:I29"/>
    <mergeCell ref="N19:S19"/>
    <mergeCell ref="N20:S20"/>
    <mergeCell ref="N21:S21"/>
    <mergeCell ref="AK5:AP5"/>
    <mergeCell ref="AK6:AP6"/>
    <mergeCell ref="J11:AI11"/>
    <mergeCell ref="A6:AI6"/>
    <mergeCell ref="B17:J17"/>
    <mergeCell ref="A8:B8"/>
    <mergeCell ref="A9:B9"/>
    <mergeCell ref="A10:B10"/>
    <mergeCell ref="A11:B11"/>
    <mergeCell ref="C8:G8"/>
    <mergeCell ref="C9:G9"/>
    <mergeCell ref="C10:G10"/>
    <mergeCell ref="C11:G11"/>
    <mergeCell ref="T21:AH21"/>
  </mergeCells>
  <phoneticPr fontId="9"/>
  <conditionalFormatting sqref="J31:R31">
    <cfRule type="cellIs" dxfId="4" priority="9" operator="equal">
      <formula>""</formula>
    </cfRule>
  </conditionalFormatting>
  <conditionalFormatting sqref="T33:AA33">
    <cfRule type="cellIs" dxfId="3" priority="6" operator="equal">
      <formula>""</formula>
    </cfRule>
  </conditionalFormatting>
  <conditionalFormatting sqref="T31:AB31">
    <cfRule type="cellIs" dxfId="2" priority="8" operator="equal">
      <formula>""</formula>
    </cfRule>
  </conditionalFormatting>
  <conditionalFormatting sqref="J8:J11">
    <cfRule type="cellIs" dxfId="1" priority="2" operator="equal">
      <formula>""</formula>
    </cfRule>
  </conditionalFormatting>
  <conditionalFormatting sqref="J33:L33">
    <cfRule type="cellIs" dxfId="0" priority="1" operator="equal">
      <formula>""</formula>
    </cfRule>
  </conditionalFormatting>
  <dataValidations count="6">
    <dataValidation imeMode="fullKatakana" allowBlank="1" showInputMessage="1" showErrorMessage="1" sqref="WVN983062:WWO983062 F65558:AG65558 JB65558:KC65558 SX65558:TY65558 ACT65558:ADU65558 AMP65558:ANQ65558 AWL65558:AXM65558 BGH65558:BHI65558 BQD65558:BRE65558 BZZ65558:CBA65558 CJV65558:CKW65558 CTR65558:CUS65558 DDN65558:DEO65558 DNJ65558:DOK65558 DXF65558:DYG65558 EHB65558:EIC65558 EQX65558:ERY65558 FAT65558:FBU65558 FKP65558:FLQ65558 FUL65558:FVM65558 GEH65558:GFI65558 GOD65558:GPE65558 GXZ65558:GZA65558 HHV65558:HIW65558 HRR65558:HSS65558 IBN65558:ICO65558 ILJ65558:IMK65558 IVF65558:IWG65558 JFB65558:JGC65558 JOX65558:JPY65558 JYT65558:JZU65558 KIP65558:KJQ65558 KSL65558:KTM65558 LCH65558:LDI65558 LMD65558:LNE65558 LVZ65558:LXA65558 MFV65558:MGW65558 MPR65558:MQS65558 MZN65558:NAO65558 NJJ65558:NKK65558 NTF65558:NUG65558 ODB65558:OEC65558 OMX65558:ONY65558 OWT65558:OXU65558 PGP65558:PHQ65558 PQL65558:PRM65558 QAH65558:QBI65558 QKD65558:QLE65558 QTZ65558:QVA65558 RDV65558:REW65558 RNR65558:ROS65558 RXN65558:RYO65558 SHJ65558:SIK65558 SRF65558:SSG65558 TBB65558:TCC65558 TKX65558:TLY65558 TUT65558:TVU65558 UEP65558:UFQ65558 UOL65558:UPM65558 UYH65558:UZI65558 VID65558:VJE65558 VRZ65558:VTA65558 WBV65558:WCW65558 WLR65558:WMS65558 WVN65558:WWO65558 F131094:AG131094 JB131094:KC131094 SX131094:TY131094 ACT131094:ADU131094 AMP131094:ANQ131094 AWL131094:AXM131094 BGH131094:BHI131094 BQD131094:BRE131094 BZZ131094:CBA131094 CJV131094:CKW131094 CTR131094:CUS131094 DDN131094:DEO131094 DNJ131094:DOK131094 DXF131094:DYG131094 EHB131094:EIC131094 EQX131094:ERY131094 FAT131094:FBU131094 FKP131094:FLQ131094 FUL131094:FVM131094 GEH131094:GFI131094 GOD131094:GPE131094 GXZ131094:GZA131094 HHV131094:HIW131094 HRR131094:HSS131094 IBN131094:ICO131094 ILJ131094:IMK131094 IVF131094:IWG131094 JFB131094:JGC131094 JOX131094:JPY131094 JYT131094:JZU131094 KIP131094:KJQ131094 KSL131094:KTM131094 LCH131094:LDI131094 LMD131094:LNE131094 LVZ131094:LXA131094 MFV131094:MGW131094 MPR131094:MQS131094 MZN131094:NAO131094 NJJ131094:NKK131094 NTF131094:NUG131094 ODB131094:OEC131094 OMX131094:ONY131094 OWT131094:OXU131094 PGP131094:PHQ131094 PQL131094:PRM131094 QAH131094:QBI131094 QKD131094:QLE131094 QTZ131094:QVA131094 RDV131094:REW131094 RNR131094:ROS131094 RXN131094:RYO131094 SHJ131094:SIK131094 SRF131094:SSG131094 TBB131094:TCC131094 TKX131094:TLY131094 TUT131094:TVU131094 UEP131094:UFQ131094 UOL131094:UPM131094 UYH131094:UZI131094 VID131094:VJE131094 VRZ131094:VTA131094 WBV131094:WCW131094 WLR131094:WMS131094 WVN131094:WWO131094 F196630:AG196630 JB196630:KC196630 SX196630:TY196630 ACT196630:ADU196630 AMP196630:ANQ196630 AWL196630:AXM196630 BGH196630:BHI196630 BQD196630:BRE196630 BZZ196630:CBA196630 CJV196630:CKW196630 CTR196630:CUS196630 DDN196630:DEO196630 DNJ196630:DOK196630 DXF196630:DYG196630 EHB196630:EIC196630 EQX196630:ERY196630 FAT196630:FBU196630 FKP196630:FLQ196630 FUL196630:FVM196630 GEH196630:GFI196630 GOD196630:GPE196630 GXZ196630:GZA196630 HHV196630:HIW196630 HRR196630:HSS196630 IBN196630:ICO196630 ILJ196630:IMK196630 IVF196630:IWG196630 JFB196630:JGC196630 JOX196630:JPY196630 JYT196630:JZU196630 KIP196630:KJQ196630 KSL196630:KTM196630 LCH196630:LDI196630 LMD196630:LNE196630 LVZ196630:LXA196630 MFV196630:MGW196630 MPR196630:MQS196630 MZN196630:NAO196630 NJJ196630:NKK196630 NTF196630:NUG196630 ODB196630:OEC196630 OMX196630:ONY196630 OWT196630:OXU196630 PGP196630:PHQ196630 PQL196630:PRM196630 QAH196630:QBI196630 QKD196630:QLE196630 QTZ196630:QVA196630 RDV196630:REW196630 RNR196630:ROS196630 RXN196630:RYO196630 SHJ196630:SIK196630 SRF196630:SSG196630 TBB196630:TCC196630 TKX196630:TLY196630 TUT196630:TVU196630 UEP196630:UFQ196630 UOL196630:UPM196630 UYH196630:UZI196630 VID196630:VJE196630 VRZ196630:VTA196630 WBV196630:WCW196630 WLR196630:WMS196630 WVN196630:WWO196630 F262166:AG262166 JB262166:KC262166 SX262166:TY262166 ACT262166:ADU262166 AMP262166:ANQ262166 AWL262166:AXM262166 BGH262166:BHI262166 BQD262166:BRE262166 BZZ262166:CBA262166 CJV262166:CKW262166 CTR262166:CUS262166 DDN262166:DEO262166 DNJ262166:DOK262166 DXF262166:DYG262166 EHB262166:EIC262166 EQX262166:ERY262166 FAT262166:FBU262166 FKP262166:FLQ262166 FUL262166:FVM262166 GEH262166:GFI262166 GOD262166:GPE262166 GXZ262166:GZA262166 HHV262166:HIW262166 HRR262166:HSS262166 IBN262166:ICO262166 ILJ262166:IMK262166 IVF262166:IWG262166 JFB262166:JGC262166 JOX262166:JPY262166 JYT262166:JZU262166 KIP262166:KJQ262166 KSL262166:KTM262166 LCH262166:LDI262166 LMD262166:LNE262166 LVZ262166:LXA262166 MFV262166:MGW262166 MPR262166:MQS262166 MZN262166:NAO262166 NJJ262166:NKK262166 NTF262166:NUG262166 ODB262166:OEC262166 OMX262166:ONY262166 OWT262166:OXU262166 PGP262166:PHQ262166 PQL262166:PRM262166 QAH262166:QBI262166 QKD262166:QLE262166 QTZ262166:QVA262166 RDV262166:REW262166 RNR262166:ROS262166 RXN262166:RYO262166 SHJ262166:SIK262166 SRF262166:SSG262166 TBB262166:TCC262166 TKX262166:TLY262166 TUT262166:TVU262166 UEP262166:UFQ262166 UOL262166:UPM262166 UYH262166:UZI262166 VID262166:VJE262166 VRZ262166:VTA262166 WBV262166:WCW262166 WLR262166:WMS262166 WVN262166:WWO262166 F327702:AG327702 JB327702:KC327702 SX327702:TY327702 ACT327702:ADU327702 AMP327702:ANQ327702 AWL327702:AXM327702 BGH327702:BHI327702 BQD327702:BRE327702 BZZ327702:CBA327702 CJV327702:CKW327702 CTR327702:CUS327702 DDN327702:DEO327702 DNJ327702:DOK327702 DXF327702:DYG327702 EHB327702:EIC327702 EQX327702:ERY327702 FAT327702:FBU327702 FKP327702:FLQ327702 FUL327702:FVM327702 GEH327702:GFI327702 GOD327702:GPE327702 GXZ327702:GZA327702 HHV327702:HIW327702 HRR327702:HSS327702 IBN327702:ICO327702 ILJ327702:IMK327702 IVF327702:IWG327702 JFB327702:JGC327702 JOX327702:JPY327702 JYT327702:JZU327702 KIP327702:KJQ327702 KSL327702:KTM327702 LCH327702:LDI327702 LMD327702:LNE327702 LVZ327702:LXA327702 MFV327702:MGW327702 MPR327702:MQS327702 MZN327702:NAO327702 NJJ327702:NKK327702 NTF327702:NUG327702 ODB327702:OEC327702 OMX327702:ONY327702 OWT327702:OXU327702 PGP327702:PHQ327702 PQL327702:PRM327702 QAH327702:QBI327702 QKD327702:QLE327702 QTZ327702:QVA327702 RDV327702:REW327702 RNR327702:ROS327702 RXN327702:RYO327702 SHJ327702:SIK327702 SRF327702:SSG327702 TBB327702:TCC327702 TKX327702:TLY327702 TUT327702:TVU327702 UEP327702:UFQ327702 UOL327702:UPM327702 UYH327702:UZI327702 VID327702:VJE327702 VRZ327702:VTA327702 WBV327702:WCW327702 WLR327702:WMS327702 WVN327702:WWO327702 F393238:AG393238 JB393238:KC393238 SX393238:TY393238 ACT393238:ADU393238 AMP393238:ANQ393238 AWL393238:AXM393238 BGH393238:BHI393238 BQD393238:BRE393238 BZZ393238:CBA393238 CJV393238:CKW393238 CTR393238:CUS393238 DDN393238:DEO393238 DNJ393238:DOK393238 DXF393238:DYG393238 EHB393238:EIC393238 EQX393238:ERY393238 FAT393238:FBU393238 FKP393238:FLQ393238 FUL393238:FVM393238 GEH393238:GFI393238 GOD393238:GPE393238 GXZ393238:GZA393238 HHV393238:HIW393238 HRR393238:HSS393238 IBN393238:ICO393238 ILJ393238:IMK393238 IVF393238:IWG393238 JFB393238:JGC393238 JOX393238:JPY393238 JYT393238:JZU393238 KIP393238:KJQ393238 KSL393238:KTM393238 LCH393238:LDI393238 LMD393238:LNE393238 LVZ393238:LXA393238 MFV393238:MGW393238 MPR393238:MQS393238 MZN393238:NAO393238 NJJ393238:NKK393238 NTF393238:NUG393238 ODB393238:OEC393238 OMX393238:ONY393238 OWT393238:OXU393238 PGP393238:PHQ393238 PQL393238:PRM393238 QAH393238:QBI393238 QKD393238:QLE393238 QTZ393238:QVA393238 RDV393238:REW393238 RNR393238:ROS393238 RXN393238:RYO393238 SHJ393238:SIK393238 SRF393238:SSG393238 TBB393238:TCC393238 TKX393238:TLY393238 TUT393238:TVU393238 UEP393238:UFQ393238 UOL393238:UPM393238 UYH393238:UZI393238 VID393238:VJE393238 VRZ393238:VTA393238 WBV393238:WCW393238 WLR393238:WMS393238 WVN393238:WWO393238 F458774:AG458774 JB458774:KC458774 SX458774:TY458774 ACT458774:ADU458774 AMP458774:ANQ458774 AWL458774:AXM458774 BGH458774:BHI458774 BQD458774:BRE458774 BZZ458774:CBA458774 CJV458774:CKW458774 CTR458774:CUS458774 DDN458774:DEO458774 DNJ458774:DOK458774 DXF458774:DYG458774 EHB458774:EIC458774 EQX458774:ERY458774 FAT458774:FBU458774 FKP458774:FLQ458774 FUL458774:FVM458774 GEH458774:GFI458774 GOD458774:GPE458774 GXZ458774:GZA458774 HHV458774:HIW458774 HRR458774:HSS458774 IBN458774:ICO458774 ILJ458774:IMK458774 IVF458774:IWG458774 JFB458774:JGC458774 JOX458774:JPY458774 JYT458774:JZU458774 KIP458774:KJQ458774 KSL458774:KTM458774 LCH458774:LDI458774 LMD458774:LNE458774 LVZ458774:LXA458774 MFV458774:MGW458774 MPR458774:MQS458774 MZN458774:NAO458774 NJJ458774:NKK458774 NTF458774:NUG458774 ODB458774:OEC458774 OMX458774:ONY458774 OWT458774:OXU458774 PGP458774:PHQ458774 PQL458774:PRM458774 QAH458774:QBI458774 QKD458774:QLE458774 QTZ458774:QVA458774 RDV458774:REW458774 RNR458774:ROS458774 RXN458774:RYO458774 SHJ458774:SIK458774 SRF458774:SSG458774 TBB458774:TCC458774 TKX458774:TLY458774 TUT458774:TVU458774 UEP458774:UFQ458774 UOL458774:UPM458774 UYH458774:UZI458774 VID458774:VJE458774 VRZ458774:VTA458774 WBV458774:WCW458774 WLR458774:WMS458774 WVN458774:WWO458774 F524310:AG524310 JB524310:KC524310 SX524310:TY524310 ACT524310:ADU524310 AMP524310:ANQ524310 AWL524310:AXM524310 BGH524310:BHI524310 BQD524310:BRE524310 BZZ524310:CBA524310 CJV524310:CKW524310 CTR524310:CUS524310 DDN524310:DEO524310 DNJ524310:DOK524310 DXF524310:DYG524310 EHB524310:EIC524310 EQX524310:ERY524310 FAT524310:FBU524310 FKP524310:FLQ524310 FUL524310:FVM524310 GEH524310:GFI524310 GOD524310:GPE524310 GXZ524310:GZA524310 HHV524310:HIW524310 HRR524310:HSS524310 IBN524310:ICO524310 ILJ524310:IMK524310 IVF524310:IWG524310 JFB524310:JGC524310 JOX524310:JPY524310 JYT524310:JZU524310 KIP524310:KJQ524310 KSL524310:KTM524310 LCH524310:LDI524310 LMD524310:LNE524310 LVZ524310:LXA524310 MFV524310:MGW524310 MPR524310:MQS524310 MZN524310:NAO524310 NJJ524310:NKK524310 NTF524310:NUG524310 ODB524310:OEC524310 OMX524310:ONY524310 OWT524310:OXU524310 PGP524310:PHQ524310 PQL524310:PRM524310 QAH524310:QBI524310 QKD524310:QLE524310 QTZ524310:QVA524310 RDV524310:REW524310 RNR524310:ROS524310 RXN524310:RYO524310 SHJ524310:SIK524310 SRF524310:SSG524310 TBB524310:TCC524310 TKX524310:TLY524310 TUT524310:TVU524310 UEP524310:UFQ524310 UOL524310:UPM524310 UYH524310:UZI524310 VID524310:VJE524310 VRZ524310:VTA524310 WBV524310:WCW524310 WLR524310:WMS524310 WVN524310:WWO524310 F589846:AG589846 JB589846:KC589846 SX589846:TY589846 ACT589846:ADU589846 AMP589846:ANQ589846 AWL589846:AXM589846 BGH589846:BHI589846 BQD589846:BRE589846 BZZ589846:CBA589846 CJV589846:CKW589846 CTR589846:CUS589846 DDN589846:DEO589846 DNJ589846:DOK589846 DXF589846:DYG589846 EHB589846:EIC589846 EQX589846:ERY589846 FAT589846:FBU589846 FKP589846:FLQ589846 FUL589846:FVM589846 GEH589846:GFI589846 GOD589846:GPE589846 GXZ589846:GZA589846 HHV589846:HIW589846 HRR589846:HSS589846 IBN589846:ICO589846 ILJ589846:IMK589846 IVF589846:IWG589846 JFB589846:JGC589846 JOX589846:JPY589846 JYT589846:JZU589846 KIP589846:KJQ589846 KSL589846:KTM589846 LCH589846:LDI589846 LMD589846:LNE589846 LVZ589846:LXA589846 MFV589846:MGW589846 MPR589846:MQS589846 MZN589846:NAO589846 NJJ589846:NKK589846 NTF589846:NUG589846 ODB589846:OEC589846 OMX589846:ONY589846 OWT589846:OXU589846 PGP589846:PHQ589846 PQL589846:PRM589846 QAH589846:QBI589846 QKD589846:QLE589846 QTZ589846:QVA589846 RDV589846:REW589846 RNR589846:ROS589846 RXN589846:RYO589846 SHJ589846:SIK589846 SRF589846:SSG589846 TBB589846:TCC589846 TKX589846:TLY589846 TUT589846:TVU589846 UEP589846:UFQ589846 UOL589846:UPM589846 UYH589846:UZI589846 VID589846:VJE589846 VRZ589846:VTA589846 WBV589846:WCW589846 WLR589846:WMS589846 WVN589846:WWO589846 F655382:AG655382 JB655382:KC655382 SX655382:TY655382 ACT655382:ADU655382 AMP655382:ANQ655382 AWL655382:AXM655382 BGH655382:BHI655382 BQD655382:BRE655382 BZZ655382:CBA655382 CJV655382:CKW655382 CTR655382:CUS655382 DDN655382:DEO655382 DNJ655382:DOK655382 DXF655382:DYG655382 EHB655382:EIC655382 EQX655382:ERY655382 FAT655382:FBU655382 FKP655382:FLQ655382 FUL655382:FVM655382 GEH655382:GFI655382 GOD655382:GPE655382 GXZ655382:GZA655382 HHV655382:HIW655382 HRR655382:HSS655382 IBN655382:ICO655382 ILJ655382:IMK655382 IVF655382:IWG655382 JFB655382:JGC655382 JOX655382:JPY655382 JYT655382:JZU655382 KIP655382:KJQ655382 KSL655382:KTM655382 LCH655382:LDI655382 LMD655382:LNE655382 LVZ655382:LXA655382 MFV655382:MGW655382 MPR655382:MQS655382 MZN655382:NAO655382 NJJ655382:NKK655382 NTF655382:NUG655382 ODB655382:OEC655382 OMX655382:ONY655382 OWT655382:OXU655382 PGP655382:PHQ655382 PQL655382:PRM655382 QAH655382:QBI655382 QKD655382:QLE655382 QTZ655382:QVA655382 RDV655382:REW655382 RNR655382:ROS655382 RXN655382:RYO655382 SHJ655382:SIK655382 SRF655382:SSG655382 TBB655382:TCC655382 TKX655382:TLY655382 TUT655382:TVU655382 UEP655382:UFQ655382 UOL655382:UPM655382 UYH655382:UZI655382 VID655382:VJE655382 VRZ655382:VTA655382 WBV655382:WCW655382 WLR655382:WMS655382 WVN655382:WWO655382 F720918:AG720918 JB720918:KC720918 SX720918:TY720918 ACT720918:ADU720918 AMP720918:ANQ720918 AWL720918:AXM720918 BGH720918:BHI720918 BQD720918:BRE720918 BZZ720918:CBA720918 CJV720918:CKW720918 CTR720918:CUS720918 DDN720918:DEO720918 DNJ720918:DOK720918 DXF720918:DYG720918 EHB720918:EIC720918 EQX720918:ERY720918 FAT720918:FBU720918 FKP720918:FLQ720918 FUL720918:FVM720918 GEH720918:GFI720918 GOD720918:GPE720918 GXZ720918:GZA720918 HHV720918:HIW720918 HRR720918:HSS720918 IBN720918:ICO720918 ILJ720918:IMK720918 IVF720918:IWG720918 JFB720918:JGC720918 JOX720918:JPY720918 JYT720918:JZU720918 KIP720918:KJQ720918 KSL720918:KTM720918 LCH720918:LDI720918 LMD720918:LNE720918 LVZ720918:LXA720918 MFV720918:MGW720918 MPR720918:MQS720918 MZN720918:NAO720918 NJJ720918:NKK720918 NTF720918:NUG720918 ODB720918:OEC720918 OMX720918:ONY720918 OWT720918:OXU720918 PGP720918:PHQ720918 PQL720918:PRM720918 QAH720918:QBI720918 QKD720918:QLE720918 QTZ720918:QVA720918 RDV720918:REW720918 RNR720918:ROS720918 RXN720918:RYO720918 SHJ720918:SIK720918 SRF720918:SSG720918 TBB720918:TCC720918 TKX720918:TLY720918 TUT720918:TVU720918 UEP720918:UFQ720918 UOL720918:UPM720918 UYH720918:UZI720918 VID720918:VJE720918 VRZ720918:VTA720918 WBV720918:WCW720918 WLR720918:WMS720918 WVN720918:WWO720918 F786454:AG786454 JB786454:KC786454 SX786454:TY786454 ACT786454:ADU786454 AMP786454:ANQ786454 AWL786454:AXM786454 BGH786454:BHI786454 BQD786454:BRE786454 BZZ786454:CBA786454 CJV786454:CKW786454 CTR786454:CUS786454 DDN786454:DEO786454 DNJ786454:DOK786454 DXF786454:DYG786454 EHB786454:EIC786454 EQX786454:ERY786454 FAT786454:FBU786454 FKP786454:FLQ786454 FUL786454:FVM786454 GEH786454:GFI786454 GOD786454:GPE786454 GXZ786454:GZA786454 HHV786454:HIW786454 HRR786454:HSS786454 IBN786454:ICO786454 ILJ786454:IMK786454 IVF786454:IWG786454 JFB786454:JGC786454 JOX786454:JPY786454 JYT786454:JZU786454 KIP786454:KJQ786454 KSL786454:KTM786454 LCH786454:LDI786454 LMD786454:LNE786454 LVZ786454:LXA786454 MFV786454:MGW786454 MPR786454:MQS786454 MZN786454:NAO786454 NJJ786454:NKK786454 NTF786454:NUG786454 ODB786454:OEC786454 OMX786454:ONY786454 OWT786454:OXU786454 PGP786454:PHQ786454 PQL786454:PRM786454 QAH786454:QBI786454 QKD786454:QLE786454 QTZ786454:QVA786454 RDV786454:REW786454 RNR786454:ROS786454 RXN786454:RYO786454 SHJ786454:SIK786454 SRF786454:SSG786454 TBB786454:TCC786454 TKX786454:TLY786454 TUT786454:TVU786454 UEP786454:UFQ786454 UOL786454:UPM786454 UYH786454:UZI786454 VID786454:VJE786454 VRZ786454:VTA786454 WBV786454:WCW786454 WLR786454:WMS786454 WVN786454:WWO786454 F851990:AG851990 JB851990:KC851990 SX851990:TY851990 ACT851990:ADU851990 AMP851990:ANQ851990 AWL851990:AXM851990 BGH851990:BHI851990 BQD851990:BRE851990 BZZ851990:CBA851990 CJV851990:CKW851990 CTR851990:CUS851990 DDN851990:DEO851990 DNJ851990:DOK851990 DXF851990:DYG851990 EHB851990:EIC851990 EQX851990:ERY851990 FAT851990:FBU851990 FKP851990:FLQ851990 FUL851990:FVM851990 GEH851990:GFI851990 GOD851990:GPE851990 GXZ851990:GZA851990 HHV851990:HIW851990 HRR851990:HSS851990 IBN851990:ICO851990 ILJ851990:IMK851990 IVF851990:IWG851990 JFB851990:JGC851990 JOX851990:JPY851990 JYT851990:JZU851990 KIP851990:KJQ851990 KSL851990:KTM851990 LCH851990:LDI851990 LMD851990:LNE851990 LVZ851990:LXA851990 MFV851990:MGW851990 MPR851990:MQS851990 MZN851990:NAO851990 NJJ851990:NKK851990 NTF851990:NUG851990 ODB851990:OEC851990 OMX851990:ONY851990 OWT851990:OXU851990 PGP851990:PHQ851990 PQL851990:PRM851990 QAH851990:QBI851990 QKD851990:QLE851990 QTZ851990:QVA851990 RDV851990:REW851990 RNR851990:ROS851990 RXN851990:RYO851990 SHJ851990:SIK851990 SRF851990:SSG851990 TBB851990:TCC851990 TKX851990:TLY851990 TUT851990:TVU851990 UEP851990:UFQ851990 UOL851990:UPM851990 UYH851990:UZI851990 VID851990:VJE851990 VRZ851990:VTA851990 WBV851990:WCW851990 WLR851990:WMS851990 WVN851990:WWO851990 F917526:AG917526 JB917526:KC917526 SX917526:TY917526 ACT917526:ADU917526 AMP917526:ANQ917526 AWL917526:AXM917526 BGH917526:BHI917526 BQD917526:BRE917526 BZZ917526:CBA917526 CJV917526:CKW917526 CTR917526:CUS917526 DDN917526:DEO917526 DNJ917526:DOK917526 DXF917526:DYG917526 EHB917526:EIC917526 EQX917526:ERY917526 FAT917526:FBU917526 FKP917526:FLQ917526 FUL917526:FVM917526 GEH917526:GFI917526 GOD917526:GPE917526 GXZ917526:GZA917526 HHV917526:HIW917526 HRR917526:HSS917526 IBN917526:ICO917526 ILJ917526:IMK917526 IVF917526:IWG917526 JFB917526:JGC917526 JOX917526:JPY917526 JYT917526:JZU917526 KIP917526:KJQ917526 KSL917526:KTM917526 LCH917526:LDI917526 LMD917526:LNE917526 LVZ917526:LXA917526 MFV917526:MGW917526 MPR917526:MQS917526 MZN917526:NAO917526 NJJ917526:NKK917526 NTF917526:NUG917526 ODB917526:OEC917526 OMX917526:ONY917526 OWT917526:OXU917526 PGP917526:PHQ917526 PQL917526:PRM917526 QAH917526:QBI917526 QKD917526:QLE917526 QTZ917526:QVA917526 RDV917526:REW917526 RNR917526:ROS917526 RXN917526:RYO917526 SHJ917526:SIK917526 SRF917526:SSG917526 TBB917526:TCC917526 TKX917526:TLY917526 TUT917526:TVU917526 UEP917526:UFQ917526 UOL917526:UPM917526 UYH917526:UZI917526 VID917526:VJE917526 VRZ917526:VTA917526 WBV917526:WCW917526 WLR917526:WMS917526 WVN917526:WWO917526 F983062:AG983062 JB983062:KC983062 SX983062:TY983062 ACT983062:ADU983062 AMP983062:ANQ983062 AWL983062:AXM983062 BGH983062:BHI983062 BQD983062:BRE983062 BZZ983062:CBA983062 CJV983062:CKW983062 CTR983062:CUS983062 DDN983062:DEO983062 DNJ983062:DOK983062 DXF983062:DYG983062 EHB983062:EIC983062 EQX983062:ERY983062 FAT983062:FBU983062 FKP983062:FLQ983062 FUL983062:FVM983062 GEH983062:GFI983062 GOD983062:GPE983062 GXZ983062:GZA983062 HHV983062:HIW983062 HRR983062:HSS983062 IBN983062:ICO983062 ILJ983062:IMK983062 IVF983062:IWG983062 JFB983062:JGC983062 JOX983062:JPY983062 JYT983062:JZU983062 KIP983062:KJQ983062 KSL983062:KTM983062 LCH983062:LDI983062 LMD983062:LNE983062 LVZ983062:LXA983062 MFV983062:MGW983062 MPR983062:MQS983062 MZN983062:NAO983062 NJJ983062:NKK983062 NTF983062:NUG983062 ODB983062:OEC983062 OMX983062:ONY983062 OWT983062:OXU983062 PGP983062:PHQ983062 PQL983062:PRM983062 QAH983062:QBI983062 QKD983062:QLE983062 QTZ983062:QVA983062 RDV983062:REW983062 RNR983062:ROS983062 RXN983062:RYO983062 SHJ983062:SIK983062 SRF983062:SSG983062 TBB983062:TCC983062 TKX983062:TLY983062 TUT983062:TVU983062 UEP983062:UFQ983062 UOL983062:UPM983062 UYH983062:UZI983062 VID983062:VJE983062 VRZ983062:VTA983062 WBV983062:WCW983062 WLR983062:WMS983062" xr:uid="{3A414CBD-FF2C-4160-B3EE-85750C49A3B5}"/>
    <dataValidation allowBlank="1" showInputMessage="1" showErrorMessage="1" prompt="数字のみ入力" sqref="J10" xr:uid="{1977D37E-436F-4BB2-93B5-1B39A1691211}"/>
    <dataValidation imeMode="on" allowBlank="1" showInputMessage="1" showErrorMessage="1" sqref="T33:AA33" xr:uid="{37DA4E5B-64DF-472E-89CC-93D7C55BAA91}"/>
    <dataValidation type="list" allowBlank="1" showInputMessage="1" showErrorMessage="1" prompt="口座種別を選択または_x000a_直接入力" sqref="J33:L33" xr:uid="{890F787F-366A-43AE-A0F6-0462BD970A1C}">
      <formula1>$BB$24:$BB$26</formula1>
    </dataValidation>
    <dataValidation type="list" imeMode="hiragana" allowBlank="1" showInputMessage="1" prompt="金融機関名を選択または_x000a_直接入力" sqref="J31:R31" xr:uid="{AD9EF2BF-87A1-4E39-8049-320F12CF8A3E}">
      <formula1>$BB$28:$BB$33</formula1>
    </dataValidation>
    <dataValidation type="list" allowBlank="1" showInputMessage="1" prompt="支店名を選択または_x000a_直接入力" sqref="T31:AB31" xr:uid="{6C0D1B22-3FBB-4EA1-A985-71DD0AF34EAA}">
      <formula1>$BB$34:$BB$39</formula1>
    </dataValidation>
  </dataValidations>
  <hyperlinks>
    <hyperlink ref="AK5" location="工事関係書類一覧表!F23" display="一覧表へ戻る" xr:uid="{CF8F49E3-36C0-4E09-9493-F7E8BDFC5768}"/>
    <hyperlink ref="AK6" location="入力表!C17" display="入力表へ戻る" xr:uid="{887CE8BB-7223-4F78-B1E4-E2C2579C941B}"/>
    <hyperlink ref="AK5:AP5" location="工事関係書類一覧表!F101" display="一覧表へ戻る" xr:uid="{B6CA7632-A574-4683-9FB5-2A376673A8D1}"/>
    <hyperlink ref="AK6:AP6" location="入力表!D62" display="入力表へ戻る" xr:uid="{D57A5C1C-D34D-43C1-8AD0-7837D3FAC99B}"/>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0731-9A59-49F8-B814-EC8272A65DFB}">
  <dimension ref="A1:G55"/>
  <sheetViews>
    <sheetView showGridLines="0" view="pageBreakPreview" zoomScale="130" zoomScaleNormal="100" zoomScaleSheetLayoutView="130" workbookViewId="0">
      <selection activeCell="G2" sqref="G2"/>
    </sheetView>
  </sheetViews>
  <sheetFormatPr defaultColWidth="9" defaultRowHeight="13.5"/>
  <cols>
    <col min="1" max="2" width="25" style="73" customWidth="1"/>
    <col min="3" max="4" width="10.125" style="73" customWidth="1"/>
    <col min="5" max="5" width="12.875" style="73" customWidth="1"/>
    <col min="6" max="6" width="5" style="73" customWidth="1"/>
    <col min="7" max="7" width="18.25" style="73" customWidth="1"/>
    <col min="8" max="16384" width="9" style="73"/>
  </cols>
  <sheetData>
    <row r="1" spans="1:7">
      <c r="A1" s="189" t="s">
        <v>268</v>
      </c>
    </row>
    <row r="2" spans="1:7" ht="20.25" customHeight="1">
      <c r="A2" s="3295" t="s">
        <v>1930</v>
      </c>
      <c r="B2" s="1797"/>
      <c r="C2" s="1797"/>
      <c r="D2" s="1797"/>
      <c r="E2" s="1797"/>
      <c r="G2" s="295" t="s">
        <v>385</v>
      </c>
    </row>
    <row r="3" spans="1:7">
      <c r="A3" s="1086"/>
      <c r="G3" s="919" t="s">
        <v>606</v>
      </c>
    </row>
    <row r="4" spans="1:7" ht="13.5" customHeight="1">
      <c r="C4" s="3296" t="str">
        <f>IF(入力表!D62="","令和　年　月　日",入力表!D62)</f>
        <v>令和　年　月　日</v>
      </c>
      <c r="D4" s="3296"/>
      <c r="E4" s="3296"/>
    </row>
    <row r="5" spans="1:7">
      <c r="A5" s="1087"/>
    </row>
    <row r="6" spans="1:7" ht="13.5" customHeight="1">
      <c r="A6" s="3297" t="s">
        <v>1931</v>
      </c>
      <c r="B6" s="1797"/>
      <c r="C6" s="1797"/>
      <c r="D6" s="1797"/>
      <c r="E6" s="1797"/>
    </row>
    <row r="7" spans="1:7" ht="19.5" customHeight="1">
      <c r="A7" s="3297" t="s">
        <v>1932</v>
      </c>
      <c r="B7" s="1797"/>
      <c r="C7" s="1797"/>
      <c r="D7" s="1797"/>
      <c r="E7" s="1797"/>
    </row>
    <row r="8" spans="1:7" ht="27" customHeight="1">
      <c r="A8" s="1087"/>
      <c r="B8" s="189"/>
      <c r="C8" s="189"/>
      <c r="D8" s="189"/>
      <c r="E8" s="189"/>
    </row>
    <row r="9" spans="1:7" ht="18" customHeight="1">
      <c r="A9" s="1101"/>
      <c r="B9" s="1102" t="s">
        <v>610</v>
      </c>
      <c r="C9" s="3206" t="str">
        <f>IF(入力表!B12="","",入力表!B12)</f>
        <v/>
      </c>
      <c r="D9" s="3206"/>
      <c r="E9" s="3206"/>
    </row>
    <row r="10" spans="1:7" ht="18" customHeight="1">
      <c r="A10" s="1100"/>
      <c r="B10" s="1102" t="s">
        <v>388</v>
      </c>
      <c r="C10" s="3206" t="str">
        <f>IF(入力表!B13="","",入力表!B13)</f>
        <v/>
      </c>
      <c r="D10" s="3206"/>
      <c r="E10" s="3206"/>
    </row>
    <row r="11" spans="1:7" ht="22.5" customHeight="1">
      <c r="A11" s="3298" t="str">
        <f>IF(建設ﾘｻｲｸﾙ用入力表!F7="","","(郵便番号"&amp;建設ﾘｻｲｸﾙ用入力表!F7&amp;")"&amp;"  電話番号 "&amp;建設ﾘｻｲｸﾙ用入力表!F9)</f>
        <v/>
      </c>
      <c r="B11" s="3299"/>
      <c r="C11" s="3299"/>
      <c r="D11" s="3299"/>
      <c r="E11" s="3299"/>
    </row>
    <row r="12" spans="1:7" ht="18" customHeight="1">
      <c r="A12" s="1088"/>
      <c r="B12" s="1102" t="s">
        <v>332</v>
      </c>
      <c r="C12" s="3206" t="str">
        <f>IF(入力表!B11="","",入力表!B11)</f>
        <v/>
      </c>
      <c r="D12" s="3206"/>
      <c r="E12" s="3206"/>
    </row>
    <row r="13" spans="1:7">
      <c r="A13" s="1087"/>
      <c r="B13" s="189"/>
      <c r="C13" s="189"/>
      <c r="D13" s="189"/>
      <c r="E13" s="189"/>
    </row>
    <row r="14" spans="1:7" ht="41.25" customHeight="1">
      <c r="A14" s="3297" t="s">
        <v>1933</v>
      </c>
      <c r="B14" s="3206"/>
      <c r="C14" s="3206"/>
      <c r="D14" s="3206"/>
      <c r="E14" s="3206"/>
    </row>
    <row r="15" spans="1:7" ht="19.5" customHeight="1">
      <c r="A15" s="1087"/>
    </row>
    <row r="16" spans="1:7" ht="19.5" customHeight="1">
      <c r="A16" s="3300" t="s">
        <v>616</v>
      </c>
      <c r="B16" s="1797"/>
      <c r="C16" s="1797"/>
      <c r="D16" s="1797"/>
      <c r="E16" s="1797"/>
    </row>
    <row r="17" spans="1:5" ht="19.5" customHeight="1">
      <c r="A17" s="1088" t="s">
        <v>1934</v>
      </c>
      <c r="B17" s="1797" t="str">
        <f>IF(入力表!B3="","",入力表!B3)</f>
        <v/>
      </c>
      <c r="C17" s="1797"/>
      <c r="D17" s="1797"/>
      <c r="E17" s="1797"/>
    </row>
    <row r="18" spans="1:5" ht="19.5" customHeight="1">
      <c r="A18" s="1088" t="s">
        <v>1935</v>
      </c>
      <c r="B18" s="1797" t="str">
        <f>IF(入力表!B4="","",入力表!B4)</f>
        <v/>
      </c>
      <c r="C18" s="1797"/>
      <c r="D18" s="1797"/>
      <c r="E18" s="1797"/>
    </row>
    <row r="19" spans="1:5" ht="19.5" customHeight="1">
      <c r="A19" s="3297" t="s">
        <v>1936</v>
      </c>
      <c r="B19" s="1797"/>
      <c r="C19" s="1797"/>
      <c r="D19" s="1797"/>
      <c r="E19" s="1797"/>
    </row>
    <row r="20" spans="1:5" ht="19.5" customHeight="1">
      <c r="A20" s="3297" t="s">
        <v>1937</v>
      </c>
      <c r="B20" s="1797"/>
      <c r="C20" s="1797"/>
      <c r="D20" s="1797"/>
      <c r="E20" s="1797"/>
    </row>
    <row r="21" spans="1:5" ht="19.5" customHeight="1" thickBot="1">
      <c r="A21" s="3297" t="s">
        <v>1938</v>
      </c>
      <c r="B21" s="1797"/>
      <c r="C21" s="1797"/>
      <c r="D21" s="1797"/>
      <c r="E21" s="1797"/>
    </row>
    <row r="22" spans="1:5" ht="18.399999999999999" customHeight="1">
      <c r="A22" s="1120" t="s">
        <v>1939</v>
      </c>
      <c r="B22" s="3302" t="s">
        <v>1940</v>
      </c>
      <c r="C22" s="3304" t="s">
        <v>877</v>
      </c>
      <c r="D22" s="3305"/>
      <c r="E22" s="3306"/>
    </row>
    <row r="23" spans="1:5" ht="18.399999999999999" customHeight="1" thickBot="1">
      <c r="A23" s="1121" t="s">
        <v>1941</v>
      </c>
      <c r="B23" s="3303"/>
      <c r="C23" s="3307"/>
      <c r="D23" s="3308"/>
      <c r="E23" s="3309"/>
    </row>
    <row r="24" spans="1:5" ht="36.75" customHeight="1">
      <c r="A24" s="1089"/>
      <c r="B24" s="1090"/>
      <c r="C24" s="3310"/>
      <c r="D24" s="3310"/>
      <c r="E24" s="3311"/>
    </row>
    <row r="25" spans="1:5" ht="36.75" customHeight="1">
      <c r="A25" s="1091"/>
      <c r="B25" s="1092"/>
      <c r="C25" s="3312"/>
      <c r="D25" s="3312"/>
      <c r="E25" s="3313"/>
    </row>
    <row r="26" spans="1:5" ht="36.75" customHeight="1">
      <c r="A26" s="1093"/>
      <c r="B26" s="1094"/>
      <c r="C26" s="3314"/>
      <c r="D26" s="3314"/>
      <c r="E26" s="3315"/>
    </row>
    <row r="27" spans="1:5" ht="36.75" customHeight="1" thickBot="1">
      <c r="A27" s="1095"/>
      <c r="B27" s="1096"/>
      <c r="C27" s="3316"/>
      <c r="D27" s="3316"/>
      <c r="E27" s="3317"/>
    </row>
    <row r="28" spans="1:5" ht="25.5" customHeight="1">
      <c r="A28" s="3297" t="s">
        <v>1942</v>
      </c>
      <c r="B28" s="1797"/>
      <c r="C28" s="1797"/>
      <c r="D28" s="1797"/>
      <c r="E28" s="1797"/>
    </row>
    <row r="29" spans="1:5" ht="25.5" customHeight="1">
      <c r="A29" s="1087"/>
    </row>
    <row r="30" spans="1:5" ht="25.5" customHeight="1">
      <c r="A30" s="1087"/>
    </row>
    <row r="31" spans="1:5" ht="33.75" customHeight="1">
      <c r="A31" s="3297" t="s">
        <v>1943</v>
      </c>
      <c r="B31" s="1797"/>
      <c r="C31" s="1797"/>
      <c r="D31" s="1797"/>
      <c r="E31" s="1797"/>
    </row>
    <row r="32" spans="1:5" ht="25.5" customHeight="1">
      <c r="A32" s="3301" t="s">
        <v>1944</v>
      </c>
      <c r="B32" s="1797"/>
      <c r="C32" s="1797"/>
      <c r="D32" s="1797"/>
      <c r="E32" s="1797"/>
    </row>
    <row r="33" spans="1:5" ht="25.5" customHeight="1">
      <c r="A33" s="3301" t="s">
        <v>1945</v>
      </c>
      <c r="B33" s="1797"/>
      <c r="C33" s="1797"/>
      <c r="D33" s="1797"/>
      <c r="E33" s="1797"/>
    </row>
    <row r="34" spans="1:5" ht="33" customHeight="1">
      <c r="A34" s="1097"/>
    </row>
    <row r="35" spans="1:5" ht="18" customHeight="1">
      <c r="A35" s="3297" t="s">
        <v>1946</v>
      </c>
      <c r="B35" s="1797"/>
      <c r="C35" s="1797"/>
      <c r="D35" s="1797"/>
      <c r="E35" s="1797"/>
    </row>
    <row r="36" spans="1:5" ht="18" customHeight="1" thickBot="1">
      <c r="A36" s="1087"/>
    </row>
    <row r="37" spans="1:5" ht="18.399999999999999" customHeight="1">
      <c r="A37" s="1120" t="s">
        <v>1939</v>
      </c>
      <c r="B37" s="3302" t="s">
        <v>1940</v>
      </c>
      <c r="C37" s="3304" t="s">
        <v>877</v>
      </c>
      <c r="D37" s="3305"/>
      <c r="E37" s="3306"/>
    </row>
    <row r="38" spans="1:5" ht="18.399999999999999" customHeight="1" thickBot="1">
      <c r="A38" s="1121" t="s">
        <v>1941</v>
      </c>
      <c r="B38" s="3303"/>
      <c r="C38" s="3307"/>
      <c r="D38" s="3308"/>
      <c r="E38" s="3309"/>
    </row>
    <row r="39" spans="1:5" ht="36.75" customHeight="1">
      <c r="A39" s="1098"/>
      <c r="B39" s="1099"/>
      <c r="C39" s="3318"/>
      <c r="D39" s="3318"/>
      <c r="E39" s="3319"/>
    </row>
    <row r="40" spans="1:5" ht="36.75" customHeight="1">
      <c r="A40" s="1093"/>
      <c r="B40" s="1094"/>
      <c r="C40" s="3314"/>
      <c r="D40" s="3314"/>
      <c r="E40" s="3315"/>
    </row>
    <row r="41" spans="1:5" ht="36.75" customHeight="1">
      <c r="A41" s="1093"/>
      <c r="B41" s="1094"/>
      <c r="C41" s="3314"/>
      <c r="D41" s="3314"/>
      <c r="E41" s="3315"/>
    </row>
    <row r="42" spans="1:5" ht="36.75" customHeight="1">
      <c r="A42" s="1093"/>
      <c r="B42" s="1094"/>
      <c r="C42" s="3314"/>
      <c r="D42" s="3314"/>
      <c r="E42" s="3315"/>
    </row>
    <row r="43" spans="1:5" ht="36.75" customHeight="1">
      <c r="A43" s="1093"/>
      <c r="B43" s="1094"/>
      <c r="C43" s="3314"/>
      <c r="D43" s="3314"/>
      <c r="E43" s="3315"/>
    </row>
    <row r="44" spans="1:5" ht="36.75" customHeight="1">
      <c r="A44" s="1093"/>
      <c r="B44" s="1094"/>
      <c r="C44" s="3314"/>
      <c r="D44" s="3314"/>
      <c r="E44" s="3315"/>
    </row>
    <row r="45" spans="1:5" ht="36.75" customHeight="1">
      <c r="A45" s="1093"/>
      <c r="B45" s="1094"/>
      <c r="C45" s="3314"/>
      <c r="D45" s="3314"/>
      <c r="E45" s="3315"/>
    </row>
    <row r="46" spans="1:5" ht="36.75" customHeight="1">
      <c r="A46" s="1093"/>
      <c r="B46" s="1094"/>
      <c r="C46" s="3314"/>
      <c r="D46" s="3314"/>
      <c r="E46" s="3315"/>
    </row>
    <row r="47" spans="1:5" ht="36.75" customHeight="1">
      <c r="A47" s="1093"/>
      <c r="B47" s="1094"/>
      <c r="C47" s="3314"/>
      <c r="D47" s="3314"/>
      <c r="E47" s="3315"/>
    </row>
    <row r="48" spans="1:5" ht="36.75" customHeight="1">
      <c r="A48" s="1093"/>
      <c r="B48" s="1094"/>
      <c r="C48" s="3314"/>
      <c r="D48" s="3314"/>
      <c r="E48" s="3315"/>
    </row>
    <row r="49" spans="1:5" ht="36.75" customHeight="1">
      <c r="A49" s="1093"/>
      <c r="B49" s="1094"/>
      <c r="C49" s="3314"/>
      <c r="D49" s="3314"/>
      <c r="E49" s="3315"/>
    </row>
    <row r="50" spans="1:5" ht="36.75" customHeight="1">
      <c r="A50" s="1093"/>
      <c r="B50" s="1094"/>
      <c r="C50" s="3314"/>
      <c r="D50" s="3314"/>
      <c r="E50" s="3315"/>
    </row>
    <row r="51" spans="1:5" ht="36.75" customHeight="1">
      <c r="A51" s="1093"/>
      <c r="B51" s="1094"/>
      <c r="C51" s="3314"/>
      <c r="D51" s="3314"/>
      <c r="E51" s="3315"/>
    </row>
    <row r="52" spans="1:5" ht="36.75" customHeight="1">
      <c r="A52" s="1093"/>
      <c r="B52" s="1094"/>
      <c r="C52" s="3314"/>
      <c r="D52" s="3314"/>
      <c r="E52" s="3315"/>
    </row>
    <row r="53" spans="1:5" ht="36.75" customHeight="1">
      <c r="A53" s="1093"/>
      <c r="B53" s="1094"/>
      <c r="C53" s="3314"/>
      <c r="D53" s="3314"/>
      <c r="E53" s="3315"/>
    </row>
    <row r="54" spans="1:5" ht="36.75" customHeight="1" thickBot="1">
      <c r="A54" s="1095"/>
      <c r="B54" s="1096"/>
      <c r="C54" s="3316"/>
      <c r="D54" s="3316"/>
      <c r="E54" s="3317"/>
    </row>
    <row r="55" spans="1:5">
      <c r="A55" s="1087"/>
    </row>
  </sheetData>
  <mergeCells count="44">
    <mergeCell ref="C52:E52"/>
    <mergeCell ref="C53:E53"/>
    <mergeCell ref="C54:E54"/>
    <mergeCell ref="C10:E10"/>
    <mergeCell ref="C46:E46"/>
    <mergeCell ref="C47:E47"/>
    <mergeCell ref="C48:E48"/>
    <mergeCell ref="C49:E49"/>
    <mergeCell ref="C50:E50"/>
    <mergeCell ref="C51:E51"/>
    <mergeCell ref="C40:E40"/>
    <mergeCell ref="C41:E41"/>
    <mergeCell ref="C42:E42"/>
    <mergeCell ref="C43:E43"/>
    <mergeCell ref="C44:E44"/>
    <mergeCell ref="C45:E45"/>
    <mergeCell ref="A33:E33"/>
    <mergeCell ref="A35:E35"/>
    <mergeCell ref="B37:B38"/>
    <mergeCell ref="C37:E38"/>
    <mergeCell ref="C39:E39"/>
    <mergeCell ref="A32:E32"/>
    <mergeCell ref="A19:E19"/>
    <mergeCell ref="A20:E20"/>
    <mergeCell ref="A21:E21"/>
    <mergeCell ref="B22:B23"/>
    <mergeCell ref="C22:E23"/>
    <mergeCell ref="C24:E24"/>
    <mergeCell ref="C25:E25"/>
    <mergeCell ref="C26:E26"/>
    <mergeCell ref="C27:E27"/>
    <mergeCell ref="A28:E28"/>
    <mergeCell ref="A31:E31"/>
    <mergeCell ref="B18:E18"/>
    <mergeCell ref="A2:E2"/>
    <mergeCell ref="C4:E4"/>
    <mergeCell ref="A6:E6"/>
    <mergeCell ref="A7:E7"/>
    <mergeCell ref="C9:E9"/>
    <mergeCell ref="A11:E11"/>
    <mergeCell ref="C12:E12"/>
    <mergeCell ref="A14:E14"/>
    <mergeCell ref="A16:E16"/>
    <mergeCell ref="B17:E17"/>
  </mergeCells>
  <phoneticPr fontId="9"/>
  <hyperlinks>
    <hyperlink ref="G2" location="工事関係書類一覧表!F83" display="一覧表へ戻る" xr:uid="{8FA31C16-5A55-48B0-B7D8-79B93E57224D}"/>
    <hyperlink ref="G3" location="入力表!D54" display="入力表へ戻る" xr:uid="{5759CFE1-811C-48E9-97CE-0DC55E002354}"/>
  </hyperlinks>
  <printOptions horizontalCentered="1"/>
  <pageMargins left="0.74803149606299213" right="0.74803149606299213" top="0.98425196850393704" bottom="0.98425196850393704" header="0.51181102362204722" footer="0.5118110236220472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8338" r:id="rId4" name="Check Box 2">
              <controlPr locked="0" defaultSize="0" autoFill="0" autoLine="0" autoPict="0">
                <anchor moveWithCells="1">
                  <from>
                    <xdr:col>0</xdr:col>
                    <xdr:colOff>47625</xdr:colOff>
                    <xdr:row>31</xdr:row>
                    <xdr:rowOff>66675</xdr:rowOff>
                  </from>
                  <to>
                    <xdr:col>0</xdr:col>
                    <xdr:colOff>276225</xdr:colOff>
                    <xdr:row>31</xdr:row>
                    <xdr:rowOff>276225</xdr:rowOff>
                  </to>
                </anchor>
              </controlPr>
            </control>
          </mc:Choice>
        </mc:AlternateContent>
        <mc:AlternateContent xmlns:mc="http://schemas.openxmlformats.org/markup-compatibility/2006">
          <mc:Choice Requires="x14">
            <control shapeId="1038339" r:id="rId5" name="Check Box 3">
              <controlPr locked="0" defaultSize="0" autoFill="0" autoLine="0" autoPict="0">
                <anchor moveWithCells="1">
                  <from>
                    <xdr:col>0</xdr:col>
                    <xdr:colOff>57150</xdr:colOff>
                    <xdr:row>32</xdr:row>
                    <xdr:rowOff>57150</xdr:rowOff>
                  </from>
                  <to>
                    <xdr:col>0</xdr:col>
                    <xdr:colOff>285750</xdr:colOff>
                    <xdr:row>32</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tabColor theme="5" tint="0.39997558519241921"/>
  </sheetPr>
  <dimension ref="A1:AF47"/>
  <sheetViews>
    <sheetView showGridLines="0" view="pageBreakPreview" zoomScaleNormal="100" zoomScaleSheetLayoutView="100" workbookViewId="0">
      <selection activeCell="Z3" sqref="Z3:AF3"/>
    </sheetView>
  </sheetViews>
  <sheetFormatPr defaultColWidth="3.625" defaultRowHeight="13.5"/>
  <cols>
    <col min="1" max="1" width="4.625" style="281" customWidth="1"/>
    <col min="2" max="256" width="3.625" style="281"/>
    <col min="257" max="257" width="4.625" style="281" customWidth="1"/>
    <col min="258" max="512" width="3.625" style="281"/>
    <col min="513" max="513" width="4.625" style="281" customWidth="1"/>
    <col min="514" max="768" width="3.625" style="281"/>
    <col min="769" max="769" width="4.625" style="281" customWidth="1"/>
    <col min="770" max="1024" width="3.625" style="281"/>
    <col min="1025" max="1025" width="4.625" style="281" customWidth="1"/>
    <col min="1026" max="1280" width="3.625" style="281"/>
    <col min="1281" max="1281" width="4.625" style="281" customWidth="1"/>
    <col min="1282" max="1536" width="3.625" style="281"/>
    <col min="1537" max="1537" width="4.625" style="281" customWidth="1"/>
    <col min="1538" max="1792" width="3.625" style="281"/>
    <col min="1793" max="1793" width="4.625" style="281" customWidth="1"/>
    <col min="1794" max="2048" width="3.625" style="281"/>
    <col min="2049" max="2049" width="4.625" style="281" customWidth="1"/>
    <col min="2050" max="2304" width="3.625" style="281"/>
    <col min="2305" max="2305" width="4.625" style="281" customWidth="1"/>
    <col min="2306" max="2560" width="3.625" style="281"/>
    <col min="2561" max="2561" width="4.625" style="281" customWidth="1"/>
    <col min="2562" max="2816" width="3.625" style="281"/>
    <col min="2817" max="2817" width="4.625" style="281" customWidth="1"/>
    <col min="2818" max="3072" width="3.625" style="281"/>
    <col min="3073" max="3073" width="4.625" style="281" customWidth="1"/>
    <col min="3074" max="3328" width="3.625" style="281"/>
    <col min="3329" max="3329" width="4.625" style="281" customWidth="1"/>
    <col min="3330" max="3584" width="3.625" style="281"/>
    <col min="3585" max="3585" width="4.625" style="281" customWidth="1"/>
    <col min="3586" max="3840" width="3.625" style="281"/>
    <col min="3841" max="3841" width="4.625" style="281" customWidth="1"/>
    <col min="3842" max="4096" width="3.625" style="281"/>
    <col min="4097" max="4097" width="4.625" style="281" customWidth="1"/>
    <col min="4098" max="4352" width="3.625" style="281"/>
    <col min="4353" max="4353" width="4.625" style="281" customWidth="1"/>
    <col min="4354" max="4608" width="3.625" style="281"/>
    <col min="4609" max="4609" width="4.625" style="281" customWidth="1"/>
    <col min="4610" max="4864" width="3.625" style="281"/>
    <col min="4865" max="4865" width="4.625" style="281" customWidth="1"/>
    <col min="4866" max="5120" width="3.625" style="281"/>
    <col min="5121" max="5121" width="4.625" style="281" customWidth="1"/>
    <col min="5122" max="5376" width="3.625" style="281"/>
    <col min="5377" max="5377" width="4.625" style="281" customWidth="1"/>
    <col min="5378" max="5632" width="3.625" style="281"/>
    <col min="5633" max="5633" width="4.625" style="281" customWidth="1"/>
    <col min="5634" max="5888" width="3.625" style="281"/>
    <col min="5889" max="5889" width="4.625" style="281" customWidth="1"/>
    <col min="5890" max="6144" width="3.625" style="281"/>
    <col min="6145" max="6145" width="4.625" style="281" customWidth="1"/>
    <col min="6146" max="6400" width="3.625" style="281"/>
    <col min="6401" max="6401" width="4.625" style="281" customWidth="1"/>
    <col min="6402" max="6656" width="3.625" style="281"/>
    <col min="6657" max="6657" width="4.625" style="281" customWidth="1"/>
    <col min="6658" max="6912" width="3.625" style="281"/>
    <col min="6913" max="6913" width="4.625" style="281" customWidth="1"/>
    <col min="6914" max="7168" width="3.625" style="281"/>
    <col min="7169" max="7169" width="4.625" style="281" customWidth="1"/>
    <col min="7170" max="7424" width="3.625" style="281"/>
    <col min="7425" max="7425" width="4.625" style="281" customWidth="1"/>
    <col min="7426" max="7680" width="3.625" style="281"/>
    <col min="7681" max="7681" width="4.625" style="281" customWidth="1"/>
    <col min="7682" max="7936" width="3.625" style="281"/>
    <col min="7937" max="7937" width="4.625" style="281" customWidth="1"/>
    <col min="7938" max="8192" width="3.625" style="281"/>
    <col min="8193" max="8193" width="4.625" style="281" customWidth="1"/>
    <col min="8194" max="8448" width="3.625" style="281"/>
    <col min="8449" max="8449" width="4.625" style="281" customWidth="1"/>
    <col min="8450" max="8704" width="3.625" style="281"/>
    <col min="8705" max="8705" width="4.625" style="281" customWidth="1"/>
    <col min="8706" max="8960" width="3.625" style="281"/>
    <col min="8961" max="8961" width="4.625" style="281" customWidth="1"/>
    <col min="8962" max="9216" width="3.625" style="281"/>
    <col min="9217" max="9217" width="4.625" style="281" customWidth="1"/>
    <col min="9218" max="9472" width="3.625" style="281"/>
    <col min="9473" max="9473" width="4.625" style="281" customWidth="1"/>
    <col min="9474" max="9728" width="3.625" style="281"/>
    <col min="9729" max="9729" width="4.625" style="281" customWidth="1"/>
    <col min="9730" max="9984" width="3.625" style="281"/>
    <col min="9985" max="9985" width="4.625" style="281" customWidth="1"/>
    <col min="9986" max="10240" width="3.625" style="281"/>
    <col min="10241" max="10241" width="4.625" style="281" customWidth="1"/>
    <col min="10242" max="10496" width="3.625" style="281"/>
    <col min="10497" max="10497" width="4.625" style="281" customWidth="1"/>
    <col min="10498" max="10752" width="3.625" style="281"/>
    <col min="10753" max="10753" width="4.625" style="281" customWidth="1"/>
    <col min="10754" max="11008" width="3.625" style="281"/>
    <col min="11009" max="11009" width="4.625" style="281" customWidth="1"/>
    <col min="11010" max="11264" width="3.625" style="281"/>
    <col min="11265" max="11265" width="4.625" style="281" customWidth="1"/>
    <col min="11266" max="11520" width="3.625" style="281"/>
    <col min="11521" max="11521" width="4.625" style="281" customWidth="1"/>
    <col min="11522" max="11776" width="3.625" style="281"/>
    <col min="11777" max="11777" width="4.625" style="281" customWidth="1"/>
    <col min="11778" max="12032" width="3.625" style="281"/>
    <col min="12033" max="12033" width="4.625" style="281" customWidth="1"/>
    <col min="12034" max="12288" width="3.625" style="281"/>
    <col min="12289" max="12289" width="4.625" style="281" customWidth="1"/>
    <col min="12290" max="12544" width="3.625" style="281"/>
    <col min="12545" max="12545" width="4.625" style="281" customWidth="1"/>
    <col min="12546" max="12800" width="3.625" style="281"/>
    <col min="12801" max="12801" width="4.625" style="281" customWidth="1"/>
    <col min="12802" max="13056" width="3.625" style="281"/>
    <col min="13057" max="13057" width="4.625" style="281" customWidth="1"/>
    <col min="13058" max="13312" width="3.625" style="281"/>
    <col min="13313" max="13313" width="4.625" style="281" customWidth="1"/>
    <col min="13314" max="13568" width="3.625" style="281"/>
    <col min="13569" max="13569" width="4.625" style="281" customWidth="1"/>
    <col min="13570" max="13824" width="3.625" style="281"/>
    <col min="13825" max="13825" width="4.625" style="281" customWidth="1"/>
    <col min="13826" max="14080" width="3.625" style="281"/>
    <col min="14081" max="14081" width="4.625" style="281" customWidth="1"/>
    <col min="14082" max="14336" width="3.625" style="281"/>
    <col min="14337" max="14337" width="4.625" style="281" customWidth="1"/>
    <col min="14338" max="14592" width="3.625" style="281"/>
    <col min="14593" max="14593" width="4.625" style="281" customWidth="1"/>
    <col min="14594" max="14848" width="3.625" style="281"/>
    <col min="14849" max="14849" width="4.625" style="281" customWidth="1"/>
    <col min="14850" max="15104" width="3.625" style="281"/>
    <col min="15105" max="15105" width="4.625" style="281" customWidth="1"/>
    <col min="15106" max="15360" width="3.625" style="281"/>
    <col min="15361" max="15361" width="4.625" style="281" customWidth="1"/>
    <col min="15362" max="15616" width="3.625" style="281"/>
    <col min="15617" max="15617" width="4.625" style="281" customWidth="1"/>
    <col min="15618" max="15872" width="3.625" style="281"/>
    <col min="15873" max="15873" width="4.625" style="281" customWidth="1"/>
    <col min="15874" max="16128" width="3.625" style="281"/>
    <col min="16129" max="16129" width="4.625" style="281" customWidth="1"/>
    <col min="16130" max="16384" width="3.625" style="281"/>
  </cols>
  <sheetData>
    <row r="1" spans="1:32" ht="15.75" customHeight="1">
      <c r="A1" s="281" t="s">
        <v>518</v>
      </c>
    </row>
    <row r="2" spans="1:32" ht="15.75" customHeight="1">
      <c r="A2" s="281" t="s">
        <v>519</v>
      </c>
    </row>
    <row r="3" spans="1:32" ht="15.75" customHeight="1">
      <c r="A3" s="281" t="s">
        <v>398</v>
      </c>
      <c r="Z3" s="1382" t="s">
        <v>408</v>
      </c>
      <c r="AA3" s="1382"/>
      <c r="AB3" s="1382"/>
      <c r="AC3" s="1382"/>
      <c r="AD3" s="1382"/>
      <c r="AE3" s="1382"/>
      <c r="AF3" s="1382"/>
    </row>
    <row r="4" spans="1:32" ht="15.75" customHeight="1">
      <c r="J4" s="1391" t="s">
        <v>562</v>
      </c>
      <c r="K4" s="1392"/>
      <c r="L4" s="1392"/>
      <c r="M4" s="1392"/>
      <c r="N4" s="1392"/>
      <c r="O4" s="1392"/>
      <c r="P4" s="1392"/>
      <c r="Q4" s="1392"/>
      <c r="R4" s="1392"/>
      <c r="S4" s="1392"/>
      <c r="T4" s="1392"/>
      <c r="U4" s="1392"/>
      <c r="V4" s="1392"/>
      <c r="W4" s="1392"/>
      <c r="X4" s="1393"/>
    </row>
    <row r="5" spans="1:32" ht="15.75" customHeight="1">
      <c r="A5" s="281" t="s">
        <v>521</v>
      </c>
    </row>
    <row r="7" spans="1:32" ht="30.75" customHeight="1">
      <c r="A7" s="1396" t="s">
        <v>474</v>
      </c>
      <c r="B7" s="1481" t="s">
        <v>563</v>
      </c>
      <c r="C7" s="1482"/>
      <c r="D7" s="1482"/>
      <c r="E7" s="1482"/>
      <c r="F7" s="1482"/>
      <c r="G7" s="1482"/>
      <c r="H7" s="1482"/>
      <c r="I7" s="1482"/>
      <c r="J7" s="1482"/>
      <c r="K7" s="1482"/>
      <c r="L7" s="1482"/>
      <c r="M7" s="1482"/>
      <c r="N7" s="1482"/>
      <c r="O7" s="1482"/>
      <c r="P7" s="1482"/>
      <c r="Q7" s="1482"/>
      <c r="R7" s="1482"/>
      <c r="S7" s="1482"/>
      <c r="T7" s="1482"/>
      <c r="U7" s="1482"/>
      <c r="V7" s="1482"/>
      <c r="W7" s="1482"/>
      <c r="X7" s="1483"/>
    </row>
    <row r="8" spans="1:32" ht="18" customHeight="1">
      <c r="A8" s="1397"/>
      <c r="B8" s="1484" t="s">
        <v>564</v>
      </c>
      <c r="C8" s="1484"/>
      <c r="D8" s="1484"/>
      <c r="E8" s="1484"/>
      <c r="F8" s="1484"/>
      <c r="G8" s="1484"/>
      <c r="H8" s="1484"/>
      <c r="I8" s="1484"/>
      <c r="J8" s="331" t="s">
        <v>548</v>
      </c>
      <c r="K8" s="314"/>
      <c r="L8" s="314"/>
      <c r="M8" s="314"/>
      <c r="N8" s="314"/>
      <c r="O8" s="314"/>
      <c r="P8" s="314"/>
      <c r="Q8" s="314"/>
      <c r="R8" s="314"/>
      <c r="S8" s="314"/>
      <c r="T8" s="314"/>
      <c r="U8" s="314"/>
      <c r="V8" s="314"/>
      <c r="W8" s="314"/>
      <c r="X8" s="315"/>
    </row>
    <row r="9" spans="1:32" ht="18" customHeight="1">
      <c r="A9" s="1397"/>
      <c r="B9" s="1484"/>
      <c r="C9" s="1484"/>
      <c r="D9" s="1484"/>
      <c r="E9" s="1484"/>
      <c r="F9" s="1484"/>
      <c r="G9" s="1484"/>
      <c r="H9" s="1484"/>
      <c r="I9" s="1484"/>
      <c r="J9" s="319"/>
      <c r="L9" s="308" t="s">
        <v>467</v>
      </c>
      <c r="O9" s="308" t="s">
        <v>523</v>
      </c>
      <c r="X9" s="320"/>
    </row>
    <row r="10" spans="1:32" ht="18" customHeight="1">
      <c r="A10" s="1397"/>
      <c r="B10" s="1484"/>
      <c r="C10" s="1484"/>
      <c r="D10" s="1484"/>
      <c r="E10" s="1484"/>
      <c r="F10" s="1484"/>
      <c r="G10" s="1484"/>
      <c r="H10" s="1484"/>
      <c r="I10" s="1484"/>
      <c r="J10" s="316"/>
      <c r="K10" s="317"/>
      <c r="L10" s="317"/>
      <c r="M10" s="317"/>
      <c r="N10" s="317"/>
      <c r="O10" s="317"/>
      <c r="P10" s="317"/>
      <c r="Q10" s="317"/>
      <c r="R10" s="317"/>
      <c r="S10" s="317"/>
      <c r="T10" s="317"/>
      <c r="U10" s="317"/>
      <c r="V10" s="317"/>
      <c r="W10" s="317"/>
      <c r="X10" s="318"/>
    </row>
    <row r="11" spans="1:32" ht="18" customHeight="1">
      <c r="A11" s="1397"/>
      <c r="B11" s="1484" t="s">
        <v>549</v>
      </c>
      <c r="C11" s="1484"/>
      <c r="D11" s="1484"/>
      <c r="E11" s="1484"/>
      <c r="F11" s="1484"/>
      <c r="G11" s="1484"/>
      <c r="H11" s="1484"/>
      <c r="I11" s="1484"/>
      <c r="J11" s="331" t="s">
        <v>550</v>
      </c>
      <c r="K11" s="314"/>
      <c r="L11" s="314"/>
      <c r="M11" s="314"/>
      <c r="N11" s="314"/>
      <c r="O11" s="314"/>
      <c r="P11" s="314"/>
      <c r="Q11" s="314"/>
      <c r="R11" s="314"/>
      <c r="S11" s="314"/>
      <c r="T11" s="314"/>
      <c r="U11" s="314"/>
      <c r="V11" s="314"/>
      <c r="W11" s="314"/>
      <c r="X11" s="315"/>
    </row>
    <row r="12" spans="1:32" ht="18" customHeight="1">
      <c r="A12" s="1397"/>
      <c r="B12" s="1484"/>
      <c r="C12" s="1484"/>
      <c r="D12" s="1484"/>
      <c r="E12" s="1484"/>
      <c r="F12" s="1484"/>
      <c r="G12" s="1484"/>
      <c r="H12" s="1484"/>
      <c r="I12" s="1484"/>
      <c r="J12" s="319"/>
      <c r="L12" s="308" t="s">
        <v>467</v>
      </c>
      <c r="O12" s="308" t="s">
        <v>523</v>
      </c>
      <c r="X12" s="320"/>
    </row>
    <row r="13" spans="1:32" ht="18" customHeight="1">
      <c r="A13" s="1397"/>
      <c r="B13" s="1484"/>
      <c r="C13" s="1484"/>
      <c r="D13" s="1484"/>
      <c r="E13" s="1484"/>
      <c r="F13" s="1484"/>
      <c r="G13" s="1484"/>
      <c r="H13" s="1484"/>
      <c r="I13" s="1484"/>
      <c r="J13" s="316"/>
      <c r="K13" s="317"/>
      <c r="L13" s="317"/>
      <c r="M13" s="317"/>
      <c r="N13" s="317"/>
      <c r="O13" s="317"/>
      <c r="P13" s="317"/>
      <c r="Q13" s="317"/>
      <c r="R13" s="317"/>
      <c r="S13" s="317"/>
      <c r="T13" s="317"/>
      <c r="U13" s="317"/>
      <c r="V13" s="317"/>
      <c r="W13" s="317"/>
      <c r="X13" s="318"/>
    </row>
    <row r="14" spans="1:32" ht="18" customHeight="1">
      <c r="A14" s="1397"/>
      <c r="B14" s="1484" t="s">
        <v>565</v>
      </c>
      <c r="C14" s="1484"/>
      <c r="D14" s="1484"/>
      <c r="E14" s="1484"/>
      <c r="F14" s="1484"/>
      <c r="G14" s="1484"/>
      <c r="H14" s="1484"/>
      <c r="I14" s="1484"/>
      <c r="J14" s="331" t="s">
        <v>566</v>
      </c>
      <c r="K14" s="314"/>
      <c r="L14" s="314"/>
      <c r="M14" s="314"/>
      <c r="N14" s="314"/>
      <c r="O14" s="314"/>
      <c r="P14" s="314"/>
      <c r="Q14" s="314"/>
      <c r="R14" s="314"/>
      <c r="S14" s="314"/>
      <c r="T14" s="314"/>
      <c r="U14" s="314"/>
      <c r="V14" s="314"/>
      <c r="W14" s="314"/>
      <c r="X14" s="315"/>
    </row>
    <row r="15" spans="1:32" ht="18" customHeight="1">
      <c r="A15" s="1397"/>
      <c r="B15" s="1484"/>
      <c r="C15" s="1484"/>
      <c r="D15" s="1484"/>
      <c r="E15" s="1484"/>
      <c r="F15" s="1484"/>
      <c r="G15" s="1484"/>
      <c r="H15" s="1484"/>
      <c r="I15" s="1484"/>
      <c r="J15" s="319"/>
      <c r="L15" s="308" t="s">
        <v>467</v>
      </c>
      <c r="O15" s="308" t="s">
        <v>523</v>
      </c>
      <c r="X15" s="320"/>
    </row>
    <row r="16" spans="1:32" ht="18" customHeight="1">
      <c r="A16" s="1397"/>
      <c r="B16" s="1484"/>
      <c r="C16" s="1484"/>
      <c r="D16" s="1484"/>
      <c r="E16" s="1484"/>
      <c r="F16" s="1484"/>
      <c r="G16" s="1484"/>
      <c r="H16" s="1484"/>
      <c r="I16" s="1484"/>
      <c r="J16" s="316"/>
      <c r="K16" s="317"/>
      <c r="L16" s="317"/>
      <c r="M16" s="317"/>
      <c r="N16" s="317"/>
      <c r="O16" s="317"/>
      <c r="P16" s="317"/>
      <c r="Q16" s="317"/>
      <c r="R16" s="317"/>
      <c r="S16" s="317"/>
      <c r="T16" s="317"/>
      <c r="U16" s="317"/>
      <c r="V16" s="317"/>
      <c r="W16" s="317"/>
      <c r="X16" s="318"/>
    </row>
    <row r="17" spans="1:24" ht="18" customHeight="1">
      <c r="A17" s="1397"/>
      <c r="B17" s="1484" t="s">
        <v>553</v>
      </c>
      <c r="C17" s="1484"/>
      <c r="D17" s="1484"/>
      <c r="E17" s="1484"/>
      <c r="F17" s="1484"/>
      <c r="G17" s="1484"/>
      <c r="H17" s="1484"/>
      <c r="I17" s="1484"/>
      <c r="J17" s="331" t="s">
        <v>554</v>
      </c>
      <c r="K17" s="314"/>
      <c r="L17" s="314"/>
      <c r="M17" s="314"/>
      <c r="N17" s="314"/>
      <c r="O17" s="314"/>
      <c r="P17" s="314"/>
      <c r="Q17" s="314"/>
      <c r="R17" s="314"/>
      <c r="S17" s="314"/>
      <c r="T17" s="314"/>
      <c r="U17" s="314"/>
      <c r="V17" s="314"/>
      <c r="W17" s="314"/>
      <c r="X17" s="315"/>
    </row>
    <row r="18" spans="1:24" ht="18" customHeight="1">
      <c r="A18" s="1397"/>
      <c r="B18" s="1484"/>
      <c r="C18" s="1484"/>
      <c r="D18" s="1484"/>
      <c r="E18" s="1484"/>
      <c r="F18" s="1484"/>
      <c r="G18" s="1484"/>
      <c r="H18" s="1484"/>
      <c r="I18" s="1484"/>
      <c r="J18" s="319"/>
      <c r="L18" s="308" t="s">
        <v>467</v>
      </c>
      <c r="O18" s="308" t="s">
        <v>523</v>
      </c>
      <c r="X18" s="320"/>
    </row>
    <row r="19" spans="1:24" ht="18" customHeight="1">
      <c r="A19" s="1397"/>
      <c r="B19" s="1484"/>
      <c r="C19" s="1484"/>
      <c r="D19" s="1484"/>
      <c r="E19" s="1484"/>
      <c r="F19" s="1484"/>
      <c r="G19" s="1484"/>
      <c r="H19" s="1484"/>
      <c r="I19" s="1484"/>
      <c r="J19" s="316"/>
      <c r="K19" s="317"/>
      <c r="L19" s="317"/>
      <c r="M19" s="317"/>
      <c r="N19" s="317"/>
      <c r="O19" s="317"/>
      <c r="P19" s="317"/>
      <c r="Q19" s="317"/>
      <c r="R19" s="317"/>
      <c r="S19" s="317"/>
      <c r="T19" s="317"/>
      <c r="U19" s="317"/>
      <c r="V19" s="317"/>
      <c r="W19" s="317"/>
      <c r="X19" s="318"/>
    </row>
    <row r="20" spans="1:24" ht="18" customHeight="1">
      <c r="A20" s="1397"/>
      <c r="B20" s="1451" t="s">
        <v>567</v>
      </c>
      <c r="C20" s="1398"/>
      <c r="D20" s="1398"/>
      <c r="E20" s="1398"/>
      <c r="F20" s="1398"/>
      <c r="G20" s="1398"/>
      <c r="H20" s="1398"/>
      <c r="I20" s="1399"/>
      <c r="J20" s="331" t="s">
        <v>556</v>
      </c>
      <c r="K20" s="314"/>
      <c r="L20" s="314"/>
      <c r="M20" s="314"/>
      <c r="N20" s="314"/>
      <c r="O20" s="314"/>
      <c r="P20" s="314"/>
      <c r="Q20" s="314"/>
      <c r="R20" s="314"/>
      <c r="S20" s="314"/>
      <c r="T20" s="314"/>
      <c r="U20" s="314"/>
      <c r="V20" s="314"/>
      <c r="W20" s="314"/>
      <c r="X20" s="315"/>
    </row>
    <row r="21" spans="1:24" ht="18" customHeight="1">
      <c r="A21" s="1397"/>
      <c r="B21" s="1460"/>
      <c r="C21" s="1400"/>
      <c r="D21" s="1400"/>
      <c r="E21" s="1400"/>
      <c r="F21" s="1400"/>
      <c r="G21" s="1400"/>
      <c r="H21" s="1400"/>
      <c r="I21" s="1401"/>
      <c r="J21" s="319"/>
      <c r="L21" s="308" t="s">
        <v>467</v>
      </c>
      <c r="O21" s="308" t="s">
        <v>523</v>
      </c>
      <c r="X21" s="320"/>
    </row>
    <row r="22" spans="1:24" ht="18" customHeight="1">
      <c r="A22" s="1397"/>
      <c r="B22" s="1452"/>
      <c r="C22" s="1402"/>
      <c r="D22" s="1402"/>
      <c r="E22" s="1402"/>
      <c r="F22" s="1402"/>
      <c r="G22" s="1402"/>
      <c r="H22" s="1402"/>
      <c r="I22" s="1403"/>
      <c r="J22" s="316"/>
      <c r="K22" s="317"/>
      <c r="L22" s="317"/>
      <c r="M22" s="317"/>
      <c r="N22" s="317"/>
      <c r="O22" s="317"/>
      <c r="P22" s="317"/>
      <c r="Q22" s="317"/>
      <c r="R22" s="317"/>
      <c r="S22" s="317"/>
      <c r="T22" s="317"/>
      <c r="U22" s="317"/>
      <c r="V22" s="317"/>
      <c r="W22" s="317"/>
      <c r="X22" s="318"/>
    </row>
    <row r="23" spans="1:24" ht="18" customHeight="1">
      <c r="A23" s="1397"/>
      <c r="B23" s="1451" t="s">
        <v>557</v>
      </c>
      <c r="C23" s="1398"/>
      <c r="D23" s="1398"/>
      <c r="E23" s="1398"/>
      <c r="F23" s="1398"/>
      <c r="G23" s="1398"/>
      <c r="H23" s="1398"/>
      <c r="I23" s="1399"/>
      <c r="J23" s="331" t="s">
        <v>558</v>
      </c>
      <c r="K23" s="314"/>
      <c r="L23" s="314"/>
      <c r="M23" s="314"/>
      <c r="N23" s="314"/>
      <c r="O23" s="314"/>
      <c r="P23" s="314"/>
      <c r="Q23" s="314"/>
      <c r="R23" s="314"/>
      <c r="S23" s="314"/>
      <c r="T23" s="314"/>
      <c r="U23" s="314"/>
      <c r="V23" s="314"/>
      <c r="W23" s="314"/>
      <c r="X23" s="315"/>
    </row>
    <row r="24" spans="1:24" ht="18" customHeight="1">
      <c r="A24" s="1397"/>
      <c r="B24" s="1460"/>
      <c r="C24" s="1400"/>
      <c r="D24" s="1400"/>
      <c r="E24" s="1400"/>
      <c r="F24" s="1400"/>
      <c r="G24" s="1400"/>
      <c r="H24" s="1400"/>
      <c r="I24" s="1401"/>
      <c r="J24" s="319"/>
      <c r="L24" s="308" t="s">
        <v>467</v>
      </c>
      <c r="O24" s="308" t="s">
        <v>523</v>
      </c>
      <c r="X24" s="320"/>
    </row>
    <row r="25" spans="1:24" ht="18" customHeight="1">
      <c r="A25" s="1453"/>
      <c r="B25" s="1013" t="s">
        <v>491</v>
      </c>
      <c r="C25" s="1402" t="str">
        <f>IF(別表2!C32="","",別表2!C32)</f>
        <v/>
      </c>
      <c r="D25" s="1402"/>
      <c r="E25" s="1402"/>
      <c r="F25" s="1402"/>
      <c r="G25" s="1402"/>
      <c r="H25" s="1402"/>
      <c r="I25" s="1014" t="s">
        <v>449</v>
      </c>
      <c r="J25" s="316"/>
      <c r="K25" s="317"/>
      <c r="L25" s="317"/>
      <c r="M25" s="317"/>
      <c r="N25" s="317"/>
      <c r="O25" s="317"/>
      <c r="P25" s="317"/>
      <c r="Q25" s="317"/>
      <c r="R25" s="317"/>
      <c r="S25" s="317"/>
      <c r="T25" s="317"/>
      <c r="U25" s="317"/>
      <c r="V25" s="317"/>
      <c r="W25" s="317"/>
      <c r="X25" s="318"/>
    </row>
    <row r="27" spans="1:24" ht="15.75" customHeight="1">
      <c r="A27" s="281" t="s">
        <v>526</v>
      </c>
    </row>
    <row r="29" spans="1:24" ht="15.75" customHeight="1">
      <c r="A29" s="281" t="s">
        <v>527</v>
      </c>
      <c r="N29" s="1446"/>
      <c r="O29" s="1446"/>
      <c r="P29" s="1446"/>
      <c r="Q29" s="1446"/>
      <c r="R29" s="1446"/>
      <c r="S29" s="1374" t="s">
        <v>528</v>
      </c>
      <c r="T29" s="1374"/>
      <c r="U29" s="1374"/>
      <c r="V29" s="1374"/>
    </row>
    <row r="31" spans="1:24" ht="15.75" customHeight="1">
      <c r="A31" s="281" t="s">
        <v>532</v>
      </c>
    </row>
    <row r="33" spans="1:24" ht="35.25" customHeight="1">
      <c r="A33" s="1447" t="s">
        <v>533</v>
      </c>
      <c r="B33" s="1447"/>
      <c r="C33" s="1447"/>
      <c r="D33" s="1447"/>
      <c r="E33" s="1447"/>
      <c r="F33" s="1447"/>
      <c r="G33" s="1447"/>
      <c r="H33" s="1447"/>
      <c r="I33" s="1447"/>
      <c r="J33" s="1447" t="s">
        <v>534</v>
      </c>
      <c r="K33" s="1447"/>
      <c r="L33" s="1447"/>
      <c r="M33" s="1447"/>
      <c r="N33" s="1447"/>
      <c r="O33" s="1447"/>
      <c r="P33" s="1447"/>
      <c r="Q33" s="1447" t="s">
        <v>535</v>
      </c>
      <c r="R33" s="1447"/>
      <c r="S33" s="1447"/>
      <c r="T33" s="1447"/>
      <c r="U33" s="1447"/>
      <c r="V33" s="1447"/>
      <c r="W33" s="1447"/>
      <c r="X33" s="1447"/>
    </row>
    <row r="34" spans="1:24" ht="35.25" customHeight="1">
      <c r="A34" s="1352"/>
      <c r="B34" s="1352"/>
      <c r="C34" s="1352"/>
      <c r="D34" s="1352"/>
      <c r="E34" s="1352"/>
      <c r="F34" s="1352"/>
      <c r="G34" s="1352"/>
      <c r="H34" s="1352"/>
      <c r="I34" s="1352"/>
      <c r="J34" s="1352"/>
      <c r="K34" s="1352"/>
      <c r="L34" s="1352"/>
      <c r="M34" s="1352"/>
      <c r="N34" s="1352"/>
      <c r="O34" s="1352"/>
      <c r="P34" s="1352"/>
      <c r="Q34" s="1352"/>
      <c r="R34" s="1352"/>
      <c r="S34" s="1352"/>
      <c r="T34" s="1352"/>
      <c r="U34" s="1352"/>
      <c r="V34" s="1352"/>
      <c r="W34" s="1352"/>
      <c r="X34" s="1352"/>
    </row>
    <row r="35" spans="1:24" ht="35.25" customHeight="1">
      <c r="A35" s="1352"/>
      <c r="B35" s="1352"/>
      <c r="C35" s="1352"/>
      <c r="D35" s="1352"/>
      <c r="E35" s="1352"/>
      <c r="F35" s="1352"/>
      <c r="G35" s="1352"/>
      <c r="H35" s="1352"/>
      <c r="I35" s="1352"/>
      <c r="J35" s="1352"/>
      <c r="K35" s="1352"/>
      <c r="L35" s="1352"/>
      <c r="M35" s="1352"/>
      <c r="N35" s="1352"/>
      <c r="O35" s="1352"/>
      <c r="P35" s="1352"/>
      <c r="Q35" s="1352"/>
      <c r="R35" s="1352"/>
      <c r="S35" s="1352"/>
      <c r="T35" s="1352"/>
      <c r="U35" s="1352"/>
      <c r="V35" s="1352"/>
      <c r="W35" s="1352"/>
      <c r="X35" s="1352"/>
    </row>
    <row r="36" spans="1:24" ht="35.25" customHeight="1">
      <c r="A36" s="1352"/>
      <c r="B36" s="1352"/>
      <c r="C36" s="1352"/>
      <c r="D36" s="1352"/>
      <c r="E36" s="1352"/>
      <c r="F36" s="1352"/>
      <c r="G36" s="1352"/>
      <c r="H36" s="1352"/>
      <c r="I36" s="1352"/>
      <c r="J36" s="1352"/>
      <c r="K36" s="1352"/>
      <c r="L36" s="1352"/>
      <c r="M36" s="1352"/>
      <c r="N36" s="1352"/>
      <c r="O36" s="1352"/>
      <c r="P36" s="1352"/>
      <c r="Q36" s="1352"/>
      <c r="R36" s="1352"/>
      <c r="S36" s="1352"/>
      <c r="T36" s="1352"/>
      <c r="U36" s="1352"/>
      <c r="V36" s="1352"/>
      <c r="W36" s="1352"/>
      <c r="X36" s="1352"/>
    </row>
    <row r="37" spans="1:24" ht="35.25" customHeight="1">
      <c r="A37" s="1352"/>
      <c r="B37" s="1352"/>
      <c r="C37" s="1352"/>
      <c r="D37" s="1352"/>
      <c r="E37" s="1352"/>
      <c r="F37" s="1352"/>
      <c r="G37" s="1352"/>
      <c r="H37" s="1352"/>
      <c r="I37" s="1352"/>
      <c r="J37" s="1352"/>
      <c r="K37" s="1352"/>
      <c r="L37" s="1352"/>
      <c r="M37" s="1352"/>
      <c r="N37" s="1352"/>
      <c r="O37" s="1352"/>
      <c r="P37" s="1352"/>
      <c r="Q37" s="1352"/>
      <c r="R37" s="1352"/>
      <c r="S37" s="1352"/>
      <c r="T37" s="1352"/>
      <c r="U37" s="1352"/>
      <c r="V37" s="1352"/>
      <c r="W37" s="1352"/>
      <c r="X37" s="1352"/>
    </row>
    <row r="39" spans="1:24" ht="15.75" customHeight="1">
      <c r="A39" s="281" t="s">
        <v>536</v>
      </c>
      <c r="N39" s="1446"/>
      <c r="O39" s="1446"/>
      <c r="P39" s="1446"/>
      <c r="Q39" s="1446"/>
      <c r="R39" s="1446"/>
      <c r="S39" s="1374" t="s">
        <v>528</v>
      </c>
      <c r="T39" s="1374"/>
      <c r="U39" s="1374"/>
      <c r="V39" s="1374"/>
    </row>
    <row r="40" spans="1:24" ht="15.75" customHeight="1">
      <c r="E40" s="281" t="s">
        <v>537</v>
      </c>
    </row>
    <row r="42" spans="1:24" ht="15.75" customHeight="1">
      <c r="B42" s="281" t="s">
        <v>538</v>
      </c>
    </row>
    <row r="43" spans="1:24" ht="15.75" customHeight="1"/>
    <row r="44" spans="1:24" ht="15.75" customHeight="1"/>
    <row r="45" spans="1:24" ht="15.75" customHeight="1"/>
    <row r="46" spans="1:24" ht="15.75" customHeight="1"/>
    <row r="47" spans="1:24" ht="15.75" customHeight="1"/>
  </sheetData>
  <mergeCells count="30">
    <mergeCell ref="A7:A25"/>
    <mergeCell ref="B7:X7"/>
    <mergeCell ref="B8:I10"/>
    <mergeCell ref="B11:I13"/>
    <mergeCell ref="B14:I16"/>
    <mergeCell ref="B17:I19"/>
    <mergeCell ref="B20:I22"/>
    <mergeCell ref="B23:I24"/>
    <mergeCell ref="C25:H25"/>
    <mergeCell ref="Z3:AF3"/>
    <mergeCell ref="A35:I35"/>
    <mergeCell ref="J35:P35"/>
    <mergeCell ref="Q35:X35"/>
    <mergeCell ref="A36:I36"/>
    <mergeCell ref="J36:P36"/>
    <mergeCell ref="Q36:X36"/>
    <mergeCell ref="N29:R29"/>
    <mergeCell ref="S29:V29"/>
    <mergeCell ref="A33:I33"/>
    <mergeCell ref="J33:P33"/>
    <mergeCell ref="Q33:X33"/>
    <mergeCell ref="A34:I34"/>
    <mergeCell ref="J34:P34"/>
    <mergeCell ref="Q34:X34"/>
    <mergeCell ref="J4:X4"/>
    <mergeCell ref="A37:I37"/>
    <mergeCell ref="J37:P37"/>
    <mergeCell ref="Q37:X37"/>
    <mergeCell ref="N39:R39"/>
    <mergeCell ref="S39:V39"/>
  </mergeCells>
  <phoneticPr fontId="9"/>
  <conditionalFormatting sqref="N29:R29 N39:R39 A34:X37">
    <cfRule type="cellIs" dxfId="2105" priority="3" operator="equal">
      <formula>""</formula>
    </cfRule>
  </conditionalFormatting>
  <conditionalFormatting sqref="C25:H25">
    <cfRule type="cellIs" dxfId="2104" priority="1" operator="notEqual">
      <formula>""</formula>
    </cfRule>
  </conditionalFormatting>
  <dataValidations count="2">
    <dataValidation imeMode="off" allowBlank="1" showInputMessage="1" showErrorMessage="1" sqref="N29:R29 JJ29:JN29 TF29:TJ29 ADB29:ADF29 AMX29:ANB29 AWT29:AWX29 BGP29:BGT29 BQL29:BQP29 CAH29:CAL29 CKD29:CKH29 CTZ29:CUD29 DDV29:DDZ29 DNR29:DNV29 DXN29:DXR29 EHJ29:EHN29 ERF29:ERJ29 FBB29:FBF29 FKX29:FLB29 FUT29:FUX29 GEP29:GET29 GOL29:GOP29 GYH29:GYL29 HID29:HIH29 HRZ29:HSD29 IBV29:IBZ29 ILR29:ILV29 IVN29:IVR29 JFJ29:JFN29 JPF29:JPJ29 JZB29:JZF29 KIX29:KJB29 KST29:KSX29 LCP29:LCT29 LML29:LMP29 LWH29:LWL29 MGD29:MGH29 MPZ29:MQD29 MZV29:MZZ29 NJR29:NJV29 NTN29:NTR29 ODJ29:ODN29 ONF29:ONJ29 OXB29:OXF29 PGX29:PHB29 PQT29:PQX29 QAP29:QAT29 QKL29:QKP29 QUH29:QUL29 RED29:REH29 RNZ29:ROD29 RXV29:RXZ29 SHR29:SHV29 SRN29:SRR29 TBJ29:TBN29 TLF29:TLJ29 TVB29:TVF29 UEX29:UFB29 UOT29:UOX29 UYP29:UYT29 VIL29:VIP29 VSH29:VSL29 WCD29:WCH29 WLZ29:WMD29 WVV29:WVZ29 N65565:R65565 JJ65565:JN65565 TF65565:TJ65565 ADB65565:ADF65565 AMX65565:ANB65565 AWT65565:AWX65565 BGP65565:BGT65565 BQL65565:BQP65565 CAH65565:CAL65565 CKD65565:CKH65565 CTZ65565:CUD65565 DDV65565:DDZ65565 DNR65565:DNV65565 DXN65565:DXR65565 EHJ65565:EHN65565 ERF65565:ERJ65565 FBB65565:FBF65565 FKX65565:FLB65565 FUT65565:FUX65565 GEP65565:GET65565 GOL65565:GOP65565 GYH65565:GYL65565 HID65565:HIH65565 HRZ65565:HSD65565 IBV65565:IBZ65565 ILR65565:ILV65565 IVN65565:IVR65565 JFJ65565:JFN65565 JPF65565:JPJ65565 JZB65565:JZF65565 KIX65565:KJB65565 KST65565:KSX65565 LCP65565:LCT65565 LML65565:LMP65565 LWH65565:LWL65565 MGD65565:MGH65565 MPZ65565:MQD65565 MZV65565:MZZ65565 NJR65565:NJV65565 NTN65565:NTR65565 ODJ65565:ODN65565 ONF65565:ONJ65565 OXB65565:OXF65565 PGX65565:PHB65565 PQT65565:PQX65565 QAP65565:QAT65565 QKL65565:QKP65565 QUH65565:QUL65565 RED65565:REH65565 RNZ65565:ROD65565 RXV65565:RXZ65565 SHR65565:SHV65565 SRN65565:SRR65565 TBJ65565:TBN65565 TLF65565:TLJ65565 TVB65565:TVF65565 UEX65565:UFB65565 UOT65565:UOX65565 UYP65565:UYT65565 VIL65565:VIP65565 VSH65565:VSL65565 WCD65565:WCH65565 WLZ65565:WMD65565 WVV65565:WVZ65565 N131101:R131101 JJ131101:JN131101 TF131101:TJ131101 ADB131101:ADF131101 AMX131101:ANB131101 AWT131101:AWX131101 BGP131101:BGT131101 BQL131101:BQP131101 CAH131101:CAL131101 CKD131101:CKH131101 CTZ131101:CUD131101 DDV131101:DDZ131101 DNR131101:DNV131101 DXN131101:DXR131101 EHJ131101:EHN131101 ERF131101:ERJ131101 FBB131101:FBF131101 FKX131101:FLB131101 FUT131101:FUX131101 GEP131101:GET131101 GOL131101:GOP131101 GYH131101:GYL131101 HID131101:HIH131101 HRZ131101:HSD131101 IBV131101:IBZ131101 ILR131101:ILV131101 IVN131101:IVR131101 JFJ131101:JFN131101 JPF131101:JPJ131101 JZB131101:JZF131101 KIX131101:KJB131101 KST131101:KSX131101 LCP131101:LCT131101 LML131101:LMP131101 LWH131101:LWL131101 MGD131101:MGH131101 MPZ131101:MQD131101 MZV131101:MZZ131101 NJR131101:NJV131101 NTN131101:NTR131101 ODJ131101:ODN131101 ONF131101:ONJ131101 OXB131101:OXF131101 PGX131101:PHB131101 PQT131101:PQX131101 QAP131101:QAT131101 QKL131101:QKP131101 QUH131101:QUL131101 RED131101:REH131101 RNZ131101:ROD131101 RXV131101:RXZ131101 SHR131101:SHV131101 SRN131101:SRR131101 TBJ131101:TBN131101 TLF131101:TLJ131101 TVB131101:TVF131101 UEX131101:UFB131101 UOT131101:UOX131101 UYP131101:UYT131101 VIL131101:VIP131101 VSH131101:VSL131101 WCD131101:WCH131101 WLZ131101:WMD131101 WVV131101:WVZ131101 N196637:R196637 JJ196637:JN196637 TF196637:TJ196637 ADB196637:ADF196637 AMX196637:ANB196637 AWT196637:AWX196637 BGP196637:BGT196637 BQL196637:BQP196637 CAH196637:CAL196637 CKD196637:CKH196637 CTZ196637:CUD196637 DDV196637:DDZ196637 DNR196637:DNV196637 DXN196637:DXR196637 EHJ196637:EHN196637 ERF196637:ERJ196637 FBB196637:FBF196637 FKX196637:FLB196637 FUT196637:FUX196637 GEP196637:GET196637 GOL196637:GOP196637 GYH196637:GYL196637 HID196637:HIH196637 HRZ196637:HSD196637 IBV196637:IBZ196637 ILR196637:ILV196637 IVN196637:IVR196637 JFJ196637:JFN196637 JPF196637:JPJ196637 JZB196637:JZF196637 KIX196637:KJB196637 KST196637:KSX196637 LCP196637:LCT196637 LML196637:LMP196637 LWH196637:LWL196637 MGD196637:MGH196637 MPZ196637:MQD196637 MZV196637:MZZ196637 NJR196637:NJV196637 NTN196637:NTR196637 ODJ196637:ODN196637 ONF196637:ONJ196637 OXB196637:OXF196637 PGX196637:PHB196637 PQT196637:PQX196637 QAP196637:QAT196637 QKL196637:QKP196637 QUH196637:QUL196637 RED196637:REH196637 RNZ196637:ROD196637 RXV196637:RXZ196637 SHR196637:SHV196637 SRN196637:SRR196637 TBJ196637:TBN196637 TLF196637:TLJ196637 TVB196637:TVF196637 UEX196637:UFB196637 UOT196637:UOX196637 UYP196637:UYT196637 VIL196637:VIP196637 VSH196637:VSL196637 WCD196637:WCH196637 WLZ196637:WMD196637 WVV196637:WVZ196637 N262173:R262173 JJ262173:JN262173 TF262173:TJ262173 ADB262173:ADF262173 AMX262173:ANB262173 AWT262173:AWX262173 BGP262173:BGT262173 BQL262173:BQP262173 CAH262173:CAL262173 CKD262173:CKH262173 CTZ262173:CUD262173 DDV262173:DDZ262173 DNR262173:DNV262173 DXN262173:DXR262173 EHJ262173:EHN262173 ERF262173:ERJ262173 FBB262173:FBF262173 FKX262173:FLB262173 FUT262173:FUX262173 GEP262173:GET262173 GOL262173:GOP262173 GYH262173:GYL262173 HID262173:HIH262173 HRZ262173:HSD262173 IBV262173:IBZ262173 ILR262173:ILV262173 IVN262173:IVR262173 JFJ262173:JFN262173 JPF262173:JPJ262173 JZB262173:JZF262173 KIX262173:KJB262173 KST262173:KSX262173 LCP262173:LCT262173 LML262173:LMP262173 LWH262173:LWL262173 MGD262173:MGH262173 MPZ262173:MQD262173 MZV262173:MZZ262173 NJR262173:NJV262173 NTN262173:NTR262173 ODJ262173:ODN262173 ONF262173:ONJ262173 OXB262173:OXF262173 PGX262173:PHB262173 PQT262173:PQX262173 QAP262173:QAT262173 QKL262173:QKP262173 QUH262173:QUL262173 RED262173:REH262173 RNZ262173:ROD262173 RXV262173:RXZ262173 SHR262173:SHV262173 SRN262173:SRR262173 TBJ262173:TBN262173 TLF262173:TLJ262173 TVB262173:TVF262173 UEX262173:UFB262173 UOT262173:UOX262173 UYP262173:UYT262173 VIL262173:VIP262173 VSH262173:VSL262173 WCD262173:WCH262173 WLZ262173:WMD262173 WVV262173:WVZ262173 N327709:R327709 JJ327709:JN327709 TF327709:TJ327709 ADB327709:ADF327709 AMX327709:ANB327709 AWT327709:AWX327709 BGP327709:BGT327709 BQL327709:BQP327709 CAH327709:CAL327709 CKD327709:CKH327709 CTZ327709:CUD327709 DDV327709:DDZ327709 DNR327709:DNV327709 DXN327709:DXR327709 EHJ327709:EHN327709 ERF327709:ERJ327709 FBB327709:FBF327709 FKX327709:FLB327709 FUT327709:FUX327709 GEP327709:GET327709 GOL327709:GOP327709 GYH327709:GYL327709 HID327709:HIH327709 HRZ327709:HSD327709 IBV327709:IBZ327709 ILR327709:ILV327709 IVN327709:IVR327709 JFJ327709:JFN327709 JPF327709:JPJ327709 JZB327709:JZF327709 KIX327709:KJB327709 KST327709:KSX327709 LCP327709:LCT327709 LML327709:LMP327709 LWH327709:LWL327709 MGD327709:MGH327709 MPZ327709:MQD327709 MZV327709:MZZ327709 NJR327709:NJV327709 NTN327709:NTR327709 ODJ327709:ODN327709 ONF327709:ONJ327709 OXB327709:OXF327709 PGX327709:PHB327709 PQT327709:PQX327709 QAP327709:QAT327709 QKL327709:QKP327709 QUH327709:QUL327709 RED327709:REH327709 RNZ327709:ROD327709 RXV327709:RXZ327709 SHR327709:SHV327709 SRN327709:SRR327709 TBJ327709:TBN327709 TLF327709:TLJ327709 TVB327709:TVF327709 UEX327709:UFB327709 UOT327709:UOX327709 UYP327709:UYT327709 VIL327709:VIP327709 VSH327709:VSL327709 WCD327709:WCH327709 WLZ327709:WMD327709 WVV327709:WVZ327709 N393245:R393245 JJ393245:JN393245 TF393245:TJ393245 ADB393245:ADF393245 AMX393245:ANB393245 AWT393245:AWX393245 BGP393245:BGT393245 BQL393245:BQP393245 CAH393245:CAL393245 CKD393245:CKH393245 CTZ393245:CUD393245 DDV393245:DDZ393245 DNR393245:DNV393245 DXN393245:DXR393245 EHJ393245:EHN393245 ERF393245:ERJ393245 FBB393245:FBF393245 FKX393245:FLB393245 FUT393245:FUX393245 GEP393245:GET393245 GOL393245:GOP393245 GYH393245:GYL393245 HID393245:HIH393245 HRZ393245:HSD393245 IBV393245:IBZ393245 ILR393245:ILV393245 IVN393245:IVR393245 JFJ393245:JFN393245 JPF393245:JPJ393245 JZB393245:JZF393245 KIX393245:KJB393245 KST393245:KSX393245 LCP393245:LCT393245 LML393245:LMP393245 LWH393245:LWL393245 MGD393245:MGH393245 MPZ393245:MQD393245 MZV393245:MZZ393245 NJR393245:NJV393245 NTN393245:NTR393245 ODJ393245:ODN393245 ONF393245:ONJ393245 OXB393245:OXF393245 PGX393245:PHB393245 PQT393245:PQX393245 QAP393245:QAT393245 QKL393245:QKP393245 QUH393245:QUL393245 RED393245:REH393245 RNZ393245:ROD393245 RXV393245:RXZ393245 SHR393245:SHV393245 SRN393245:SRR393245 TBJ393245:TBN393245 TLF393245:TLJ393245 TVB393245:TVF393245 UEX393245:UFB393245 UOT393245:UOX393245 UYP393245:UYT393245 VIL393245:VIP393245 VSH393245:VSL393245 WCD393245:WCH393245 WLZ393245:WMD393245 WVV393245:WVZ393245 N458781:R458781 JJ458781:JN458781 TF458781:TJ458781 ADB458781:ADF458781 AMX458781:ANB458781 AWT458781:AWX458781 BGP458781:BGT458781 BQL458781:BQP458781 CAH458781:CAL458781 CKD458781:CKH458781 CTZ458781:CUD458781 DDV458781:DDZ458781 DNR458781:DNV458781 DXN458781:DXR458781 EHJ458781:EHN458781 ERF458781:ERJ458781 FBB458781:FBF458781 FKX458781:FLB458781 FUT458781:FUX458781 GEP458781:GET458781 GOL458781:GOP458781 GYH458781:GYL458781 HID458781:HIH458781 HRZ458781:HSD458781 IBV458781:IBZ458781 ILR458781:ILV458781 IVN458781:IVR458781 JFJ458781:JFN458781 JPF458781:JPJ458781 JZB458781:JZF458781 KIX458781:KJB458781 KST458781:KSX458781 LCP458781:LCT458781 LML458781:LMP458781 LWH458781:LWL458781 MGD458781:MGH458781 MPZ458781:MQD458781 MZV458781:MZZ458781 NJR458781:NJV458781 NTN458781:NTR458781 ODJ458781:ODN458781 ONF458781:ONJ458781 OXB458781:OXF458781 PGX458781:PHB458781 PQT458781:PQX458781 QAP458781:QAT458781 QKL458781:QKP458781 QUH458781:QUL458781 RED458781:REH458781 RNZ458781:ROD458781 RXV458781:RXZ458781 SHR458781:SHV458781 SRN458781:SRR458781 TBJ458781:TBN458781 TLF458781:TLJ458781 TVB458781:TVF458781 UEX458781:UFB458781 UOT458781:UOX458781 UYP458781:UYT458781 VIL458781:VIP458781 VSH458781:VSL458781 WCD458781:WCH458781 WLZ458781:WMD458781 WVV458781:WVZ458781 N524317:R524317 JJ524317:JN524317 TF524317:TJ524317 ADB524317:ADF524317 AMX524317:ANB524317 AWT524317:AWX524317 BGP524317:BGT524317 BQL524317:BQP524317 CAH524317:CAL524317 CKD524317:CKH524317 CTZ524317:CUD524317 DDV524317:DDZ524317 DNR524317:DNV524317 DXN524317:DXR524317 EHJ524317:EHN524317 ERF524317:ERJ524317 FBB524317:FBF524317 FKX524317:FLB524317 FUT524317:FUX524317 GEP524317:GET524317 GOL524317:GOP524317 GYH524317:GYL524317 HID524317:HIH524317 HRZ524317:HSD524317 IBV524317:IBZ524317 ILR524317:ILV524317 IVN524317:IVR524317 JFJ524317:JFN524317 JPF524317:JPJ524317 JZB524317:JZF524317 KIX524317:KJB524317 KST524317:KSX524317 LCP524317:LCT524317 LML524317:LMP524317 LWH524317:LWL524317 MGD524317:MGH524317 MPZ524317:MQD524317 MZV524317:MZZ524317 NJR524317:NJV524317 NTN524317:NTR524317 ODJ524317:ODN524317 ONF524317:ONJ524317 OXB524317:OXF524317 PGX524317:PHB524317 PQT524317:PQX524317 QAP524317:QAT524317 QKL524317:QKP524317 QUH524317:QUL524317 RED524317:REH524317 RNZ524317:ROD524317 RXV524317:RXZ524317 SHR524317:SHV524317 SRN524317:SRR524317 TBJ524317:TBN524317 TLF524317:TLJ524317 TVB524317:TVF524317 UEX524317:UFB524317 UOT524317:UOX524317 UYP524317:UYT524317 VIL524317:VIP524317 VSH524317:VSL524317 WCD524317:WCH524317 WLZ524317:WMD524317 WVV524317:WVZ524317 N589853:R589853 JJ589853:JN589853 TF589853:TJ589853 ADB589853:ADF589853 AMX589853:ANB589853 AWT589853:AWX589853 BGP589853:BGT589853 BQL589853:BQP589853 CAH589853:CAL589853 CKD589853:CKH589853 CTZ589853:CUD589853 DDV589853:DDZ589853 DNR589853:DNV589853 DXN589853:DXR589853 EHJ589853:EHN589853 ERF589853:ERJ589853 FBB589853:FBF589853 FKX589853:FLB589853 FUT589853:FUX589853 GEP589853:GET589853 GOL589853:GOP589853 GYH589853:GYL589853 HID589853:HIH589853 HRZ589853:HSD589853 IBV589853:IBZ589853 ILR589853:ILV589853 IVN589853:IVR589853 JFJ589853:JFN589853 JPF589853:JPJ589853 JZB589853:JZF589853 KIX589853:KJB589853 KST589853:KSX589853 LCP589853:LCT589853 LML589853:LMP589853 LWH589853:LWL589853 MGD589853:MGH589853 MPZ589853:MQD589853 MZV589853:MZZ589853 NJR589853:NJV589853 NTN589853:NTR589853 ODJ589853:ODN589853 ONF589853:ONJ589853 OXB589853:OXF589853 PGX589853:PHB589853 PQT589853:PQX589853 QAP589853:QAT589853 QKL589853:QKP589853 QUH589853:QUL589853 RED589853:REH589853 RNZ589853:ROD589853 RXV589853:RXZ589853 SHR589853:SHV589853 SRN589853:SRR589853 TBJ589853:TBN589853 TLF589853:TLJ589853 TVB589853:TVF589853 UEX589853:UFB589853 UOT589853:UOX589853 UYP589853:UYT589853 VIL589853:VIP589853 VSH589853:VSL589853 WCD589853:WCH589853 WLZ589853:WMD589853 WVV589853:WVZ589853 N655389:R655389 JJ655389:JN655389 TF655389:TJ655389 ADB655389:ADF655389 AMX655389:ANB655389 AWT655389:AWX655389 BGP655389:BGT655389 BQL655389:BQP655389 CAH655389:CAL655389 CKD655389:CKH655389 CTZ655389:CUD655389 DDV655389:DDZ655389 DNR655389:DNV655389 DXN655389:DXR655389 EHJ655389:EHN655389 ERF655389:ERJ655389 FBB655389:FBF655389 FKX655389:FLB655389 FUT655389:FUX655389 GEP655389:GET655389 GOL655389:GOP655389 GYH655389:GYL655389 HID655389:HIH655389 HRZ655389:HSD655389 IBV655389:IBZ655389 ILR655389:ILV655389 IVN655389:IVR655389 JFJ655389:JFN655389 JPF655389:JPJ655389 JZB655389:JZF655389 KIX655389:KJB655389 KST655389:KSX655389 LCP655389:LCT655389 LML655389:LMP655389 LWH655389:LWL655389 MGD655389:MGH655389 MPZ655389:MQD655389 MZV655389:MZZ655389 NJR655389:NJV655389 NTN655389:NTR655389 ODJ655389:ODN655389 ONF655389:ONJ655389 OXB655389:OXF655389 PGX655389:PHB655389 PQT655389:PQX655389 QAP655389:QAT655389 QKL655389:QKP655389 QUH655389:QUL655389 RED655389:REH655389 RNZ655389:ROD655389 RXV655389:RXZ655389 SHR655389:SHV655389 SRN655389:SRR655389 TBJ655389:TBN655389 TLF655389:TLJ655389 TVB655389:TVF655389 UEX655389:UFB655389 UOT655389:UOX655389 UYP655389:UYT655389 VIL655389:VIP655389 VSH655389:VSL655389 WCD655389:WCH655389 WLZ655389:WMD655389 WVV655389:WVZ655389 N720925:R720925 JJ720925:JN720925 TF720925:TJ720925 ADB720925:ADF720925 AMX720925:ANB720925 AWT720925:AWX720925 BGP720925:BGT720925 BQL720925:BQP720925 CAH720925:CAL720925 CKD720925:CKH720925 CTZ720925:CUD720925 DDV720925:DDZ720925 DNR720925:DNV720925 DXN720925:DXR720925 EHJ720925:EHN720925 ERF720925:ERJ720925 FBB720925:FBF720925 FKX720925:FLB720925 FUT720925:FUX720925 GEP720925:GET720925 GOL720925:GOP720925 GYH720925:GYL720925 HID720925:HIH720925 HRZ720925:HSD720925 IBV720925:IBZ720925 ILR720925:ILV720925 IVN720925:IVR720925 JFJ720925:JFN720925 JPF720925:JPJ720925 JZB720925:JZF720925 KIX720925:KJB720925 KST720925:KSX720925 LCP720925:LCT720925 LML720925:LMP720925 LWH720925:LWL720925 MGD720925:MGH720925 MPZ720925:MQD720925 MZV720925:MZZ720925 NJR720925:NJV720925 NTN720925:NTR720925 ODJ720925:ODN720925 ONF720925:ONJ720925 OXB720925:OXF720925 PGX720925:PHB720925 PQT720925:PQX720925 QAP720925:QAT720925 QKL720925:QKP720925 QUH720925:QUL720925 RED720925:REH720925 RNZ720925:ROD720925 RXV720925:RXZ720925 SHR720925:SHV720925 SRN720925:SRR720925 TBJ720925:TBN720925 TLF720925:TLJ720925 TVB720925:TVF720925 UEX720925:UFB720925 UOT720925:UOX720925 UYP720925:UYT720925 VIL720925:VIP720925 VSH720925:VSL720925 WCD720925:WCH720925 WLZ720925:WMD720925 WVV720925:WVZ720925 N786461:R786461 JJ786461:JN786461 TF786461:TJ786461 ADB786461:ADF786461 AMX786461:ANB786461 AWT786461:AWX786461 BGP786461:BGT786461 BQL786461:BQP786461 CAH786461:CAL786461 CKD786461:CKH786461 CTZ786461:CUD786461 DDV786461:DDZ786461 DNR786461:DNV786461 DXN786461:DXR786461 EHJ786461:EHN786461 ERF786461:ERJ786461 FBB786461:FBF786461 FKX786461:FLB786461 FUT786461:FUX786461 GEP786461:GET786461 GOL786461:GOP786461 GYH786461:GYL786461 HID786461:HIH786461 HRZ786461:HSD786461 IBV786461:IBZ786461 ILR786461:ILV786461 IVN786461:IVR786461 JFJ786461:JFN786461 JPF786461:JPJ786461 JZB786461:JZF786461 KIX786461:KJB786461 KST786461:KSX786461 LCP786461:LCT786461 LML786461:LMP786461 LWH786461:LWL786461 MGD786461:MGH786461 MPZ786461:MQD786461 MZV786461:MZZ786461 NJR786461:NJV786461 NTN786461:NTR786461 ODJ786461:ODN786461 ONF786461:ONJ786461 OXB786461:OXF786461 PGX786461:PHB786461 PQT786461:PQX786461 QAP786461:QAT786461 QKL786461:QKP786461 QUH786461:QUL786461 RED786461:REH786461 RNZ786461:ROD786461 RXV786461:RXZ786461 SHR786461:SHV786461 SRN786461:SRR786461 TBJ786461:TBN786461 TLF786461:TLJ786461 TVB786461:TVF786461 UEX786461:UFB786461 UOT786461:UOX786461 UYP786461:UYT786461 VIL786461:VIP786461 VSH786461:VSL786461 WCD786461:WCH786461 WLZ786461:WMD786461 WVV786461:WVZ786461 N851997:R851997 JJ851997:JN851997 TF851997:TJ851997 ADB851997:ADF851997 AMX851997:ANB851997 AWT851997:AWX851997 BGP851997:BGT851997 BQL851997:BQP851997 CAH851997:CAL851997 CKD851997:CKH851997 CTZ851997:CUD851997 DDV851997:DDZ851997 DNR851997:DNV851997 DXN851997:DXR851997 EHJ851997:EHN851997 ERF851997:ERJ851997 FBB851997:FBF851997 FKX851997:FLB851997 FUT851997:FUX851997 GEP851997:GET851997 GOL851997:GOP851997 GYH851997:GYL851997 HID851997:HIH851997 HRZ851997:HSD851997 IBV851997:IBZ851997 ILR851997:ILV851997 IVN851997:IVR851997 JFJ851997:JFN851997 JPF851997:JPJ851997 JZB851997:JZF851997 KIX851997:KJB851997 KST851997:KSX851997 LCP851997:LCT851997 LML851997:LMP851997 LWH851997:LWL851997 MGD851997:MGH851997 MPZ851997:MQD851997 MZV851997:MZZ851997 NJR851997:NJV851997 NTN851997:NTR851997 ODJ851997:ODN851997 ONF851997:ONJ851997 OXB851997:OXF851997 PGX851997:PHB851997 PQT851997:PQX851997 QAP851997:QAT851997 QKL851997:QKP851997 QUH851997:QUL851997 RED851997:REH851997 RNZ851997:ROD851997 RXV851997:RXZ851997 SHR851997:SHV851997 SRN851997:SRR851997 TBJ851997:TBN851997 TLF851997:TLJ851997 TVB851997:TVF851997 UEX851997:UFB851997 UOT851997:UOX851997 UYP851997:UYT851997 VIL851997:VIP851997 VSH851997:VSL851997 WCD851997:WCH851997 WLZ851997:WMD851997 WVV851997:WVZ851997 N917533:R917533 JJ917533:JN917533 TF917533:TJ917533 ADB917533:ADF917533 AMX917533:ANB917533 AWT917533:AWX917533 BGP917533:BGT917533 BQL917533:BQP917533 CAH917533:CAL917533 CKD917533:CKH917533 CTZ917533:CUD917533 DDV917533:DDZ917533 DNR917533:DNV917533 DXN917533:DXR917533 EHJ917533:EHN917533 ERF917533:ERJ917533 FBB917533:FBF917533 FKX917533:FLB917533 FUT917533:FUX917533 GEP917533:GET917533 GOL917533:GOP917533 GYH917533:GYL917533 HID917533:HIH917533 HRZ917533:HSD917533 IBV917533:IBZ917533 ILR917533:ILV917533 IVN917533:IVR917533 JFJ917533:JFN917533 JPF917533:JPJ917533 JZB917533:JZF917533 KIX917533:KJB917533 KST917533:KSX917533 LCP917533:LCT917533 LML917533:LMP917533 LWH917533:LWL917533 MGD917533:MGH917533 MPZ917533:MQD917533 MZV917533:MZZ917533 NJR917533:NJV917533 NTN917533:NTR917533 ODJ917533:ODN917533 ONF917533:ONJ917533 OXB917533:OXF917533 PGX917533:PHB917533 PQT917533:PQX917533 QAP917533:QAT917533 QKL917533:QKP917533 QUH917533:QUL917533 RED917533:REH917533 RNZ917533:ROD917533 RXV917533:RXZ917533 SHR917533:SHV917533 SRN917533:SRR917533 TBJ917533:TBN917533 TLF917533:TLJ917533 TVB917533:TVF917533 UEX917533:UFB917533 UOT917533:UOX917533 UYP917533:UYT917533 VIL917533:VIP917533 VSH917533:VSL917533 WCD917533:WCH917533 WLZ917533:WMD917533 WVV917533:WVZ917533 N983069:R983069 JJ983069:JN983069 TF983069:TJ983069 ADB983069:ADF983069 AMX983069:ANB983069 AWT983069:AWX983069 BGP983069:BGT983069 BQL983069:BQP983069 CAH983069:CAL983069 CKD983069:CKH983069 CTZ983069:CUD983069 DDV983069:DDZ983069 DNR983069:DNV983069 DXN983069:DXR983069 EHJ983069:EHN983069 ERF983069:ERJ983069 FBB983069:FBF983069 FKX983069:FLB983069 FUT983069:FUX983069 GEP983069:GET983069 GOL983069:GOP983069 GYH983069:GYL983069 HID983069:HIH983069 HRZ983069:HSD983069 IBV983069:IBZ983069 ILR983069:ILV983069 IVN983069:IVR983069 JFJ983069:JFN983069 JPF983069:JPJ983069 JZB983069:JZF983069 KIX983069:KJB983069 KST983069:KSX983069 LCP983069:LCT983069 LML983069:LMP983069 LWH983069:LWL983069 MGD983069:MGH983069 MPZ983069:MQD983069 MZV983069:MZZ983069 NJR983069:NJV983069 NTN983069:NTR983069 ODJ983069:ODN983069 ONF983069:ONJ983069 OXB983069:OXF983069 PGX983069:PHB983069 PQT983069:PQX983069 QAP983069:QAT983069 QKL983069:QKP983069 QUH983069:QUL983069 RED983069:REH983069 RNZ983069:ROD983069 RXV983069:RXZ983069 SHR983069:SHV983069 SRN983069:SRR983069 TBJ983069:TBN983069 TLF983069:TLJ983069 TVB983069:TVF983069 UEX983069:UFB983069 UOT983069:UOX983069 UYP983069:UYT983069 VIL983069:VIP983069 VSH983069:VSL983069 WCD983069:WCH983069 WLZ983069:WMD983069 WVV983069:WVZ983069 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xr:uid="{00000000-0002-0000-2D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D00-000001000000}"/>
  </dataValidations>
  <hyperlinks>
    <hyperlink ref="Z3" location="工事関係書類一覧表!A1" display="一覧表へ戻る" xr:uid="{00000000-0004-0000-2D00-000000000000}"/>
    <hyperlink ref="Z3:AD3" location="工事関係書類一覧表!F46" display="一覧表へ戻る" xr:uid="{00000000-0004-0000-2D00-000001000000}"/>
    <hyperlink ref="Z3:AF3" location="建設ﾘｻｲｸﾙ用入力表!C15:C16" display="建設ﾘｻｲｸﾙ用入力表へ戻る" xr:uid="{00000000-0004-0000-2D00-000002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2433" r:id="rId4" name="Check Box 1">
              <controlPr defaultSize="0" autoFill="0" autoLine="0" autoPict="0">
                <anchor moveWithCells="1">
                  <from>
                    <xdr:col>10</xdr:col>
                    <xdr:colOff>28575</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2434" r:id="rId5" name="Check Box 2">
              <controlPr defaultSize="0" autoFill="0" autoLine="0" autoPict="0">
                <anchor moveWithCells="1">
                  <from>
                    <xdr:col>13</xdr:col>
                    <xdr:colOff>28575</xdr:colOff>
                    <xdr:row>8</xdr:row>
                    <xdr:rowOff>9525</xdr:rowOff>
                  </from>
                  <to>
                    <xdr:col>14</xdr:col>
                    <xdr:colOff>9525</xdr:colOff>
                    <xdr:row>9</xdr:row>
                    <xdr:rowOff>0</xdr:rowOff>
                  </to>
                </anchor>
              </controlPr>
            </control>
          </mc:Choice>
        </mc:AlternateContent>
        <mc:AlternateContent xmlns:mc="http://schemas.openxmlformats.org/markup-compatibility/2006">
          <mc:Choice Requires="x14">
            <control shapeId="402435" r:id="rId6" name="Check Box 3">
              <controlPr defaultSize="0" autoFill="0" autoLine="0" autoPict="0">
                <anchor moveWithCells="1">
                  <from>
                    <xdr:col>10</xdr:col>
                    <xdr:colOff>28575</xdr:colOff>
                    <xdr:row>11</xdr:row>
                    <xdr:rowOff>9525</xdr:rowOff>
                  </from>
                  <to>
                    <xdr:col>11</xdr:col>
                    <xdr:colOff>9525</xdr:colOff>
                    <xdr:row>12</xdr:row>
                    <xdr:rowOff>9525</xdr:rowOff>
                  </to>
                </anchor>
              </controlPr>
            </control>
          </mc:Choice>
        </mc:AlternateContent>
        <mc:AlternateContent xmlns:mc="http://schemas.openxmlformats.org/markup-compatibility/2006">
          <mc:Choice Requires="x14">
            <control shapeId="402436" r:id="rId7" name="Check Box 4">
              <controlPr defaultSize="0" autoFill="0" autoLine="0" autoPict="0">
                <anchor moveWithCells="1">
                  <from>
                    <xdr:col>13</xdr:col>
                    <xdr:colOff>28575</xdr:colOff>
                    <xdr:row>11</xdr:row>
                    <xdr:rowOff>9525</xdr:rowOff>
                  </from>
                  <to>
                    <xdr:col>14</xdr:col>
                    <xdr:colOff>9525</xdr:colOff>
                    <xdr:row>12</xdr:row>
                    <xdr:rowOff>9525</xdr:rowOff>
                  </to>
                </anchor>
              </controlPr>
            </control>
          </mc:Choice>
        </mc:AlternateContent>
        <mc:AlternateContent xmlns:mc="http://schemas.openxmlformats.org/markup-compatibility/2006">
          <mc:Choice Requires="x14">
            <control shapeId="402455" r:id="rId8" name="Check Box 23">
              <controlPr defaultSize="0" autoFill="0" autoLine="0" autoPict="0">
                <anchor moveWithCells="1">
                  <from>
                    <xdr:col>10</xdr:col>
                    <xdr:colOff>28575</xdr:colOff>
                    <xdr:row>14</xdr:row>
                    <xdr:rowOff>9525</xdr:rowOff>
                  </from>
                  <to>
                    <xdr:col>11</xdr:col>
                    <xdr:colOff>9525</xdr:colOff>
                    <xdr:row>15</xdr:row>
                    <xdr:rowOff>9525</xdr:rowOff>
                  </to>
                </anchor>
              </controlPr>
            </control>
          </mc:Choice>
        </mc:AlternateContent>
        <mc:AlternateContent xmlns:mc="http://schemas.openxmlformats.org/markup-compatibility/2006">
          <mc:Choice Requires="x14">
            <control shapeId="402456" r:id="rId9" name="Check Box 24">
              <controlPr defaultSize="0" autoFill="0" autoLine="0" autoPict="0">
                <anchor moveWithCells="1">
                  <from>
                    <xdr:col>13</xdr:col>
                    <xdr:colOff>28575</xdr:colOff>
                    <xdr:row>14</xdr:row>
                    <xdr:rowOff>9525</xdr:rowOff>
                  </from>
                  <to>
                    <xdr:col>14</xdr:col>
                    <xdr:colOff>9525</xdr:colOff>
                    <xdr:row>15</xdr:row>
                    <xdr:rowOff>9525</xdr:rowOff>
                  </to>
                </anchor>
              </controlPr>
            </control>
          </mc:Choice>
        </mc:AlternateContent>
        <mc:AlternateContent xmlns:mc="http://schemas.openxmlformats.org/markup-compatibility/2006">
          <mc:Choice Requires="x14">
            <control shapeId="402457" r:id="rId10" name="Check Box 25">
              <controlPr defaultSize="0" autoFill="0" autoLine="0" autoPict="0">
                <anchor moveWithCells="1">
                  <from>
                    <xdr:col>10</xdr:col>
                    <xdr:colOff>28575</xdr:colOff>
                    <xdr:row>17</xdr:row>
                    <xdr:rowOff>9525</xdr:rowOff>
                  </from>
                  <to>
                    <xdr:col>11</xdr:col>
                    <xdr:colOff>9525</xdr:colOff>
                    <xdr:row>18</xdr:row>
                    <xdr:rowOff>9525</xdr:rowOff>
                  </to>
                </anchor>
              </controlPr>
            </control>
          </mc:Choice>
        </mc:AlternateContent>
        <mc:AlternateContent xmlns:mc="http://schemas.openxmlformats.org/markup-compatibility/2006">
          <mc:Choice Requires="x14">
            <control shapeId="402458" r:id="rId11" name="Check Box 26">
              <controlPr defaultSize="0" autoFill="0" autoLine="0" autoPict="0">
                <anchor moveWithCells="1">
                  <from>
                    <xdr:col>13</xdr:col>
                    <xdr:colOff>28575</xdr:colOff>
                    <xdr:row>17</xdr:row>
                    <xdr:rowOff>9525</xdr:rowOff>
                  </from>
                  <to>
                    <xdr:col>14</xdr:col>
                    <xdr:colOff>9525</xdr:colOff>
                    <xdr:row>18</xdr:row>
                    <xdr:rowOff>9525</xdr:rowOff>
                  </to>
                </anchor>
              </controlPr>
            </control>
          </mc:Choice>
        </mc:AlternateContent>
        <mc:AlternateContent xmlns:mc="http://schemas.openxmlformats.org/markup-compatibility/2006">
          <mc:Choice Requires="x14">
            <control shapeId="402461" r:id="rId12" name="Check Box 29">
              <controlPr defaultSize="0" autoFill="0" autoLine="0" autoPict="0">
                <anchor moveWithCells="1">
                  <from>
                    <xdr:col>10</xdr:col>
                    <xdr:colOff>28575</xdr:colOff>
                    <xdr:row>20</xdr:row>
                    <xdr:rowOff>9525</xdr:rowOff>
                  </from>
                  <to>
                    <xdr:col>11</xdr:col>
                    <xdr:colOff>9525</xdr:colOff>
                    <xdr:row>21</xdr:row>
                    <xdr:rowOff>9525</xdr:rowOff>
                  </to>
                </anchor>
              </controlPr>
            </control>
          </mc:Choice>
        </mc:AlternateContent>
        <mc:AlternateContent xmlns:mc="http://schemas.openxmlformats.org/markup-compatibility/2006">
          <mc:Choice Requires="x14">
            <control shapeId="402462" r:id="rId13" name="Check Box 30">
              <controlPr defaultSize="0" autoFill="0" autoLine="0" autoPict="0">
                <anchor moveWithCells="1">
                  <from>
                    <xdr:col>13</xdr:col>
                    <xdr:colOff>28575</xdr:colOff>
                    <xdr:row>20</xdr:row>
                    <xdr:rowOff>9525</xdr:rowOff>
                  </from>
                  <to>
                    <xdr:col>14</xdr:col>
                    <xdr:colOff>9525</xdr:colOff>
                    <xdr:row>21</xdr:row>
                    <xdr:rowOff>9525</xdr:rowOff>
                  </to>
                </anchor>
              </controlPr>
            </control>
          </mc:Choice>
        </mc:AlternateContent>
        <mc:AlternateContent xmlns:mc="http://schemas.openxmlformats.org/markup-compatibility/2006">
          <mc:Choice Requires="x14">
            <control shapeId="402463" r:id="rId14" name="Check Box 31">
              <controlPr defaultSize="0" autoFill="0" autoLine="0" autoPict="0">
                <anchor moveWithCells="1">
                  <from>
                    <xdr:col>10</xdr:col>
                    <xdr:colOff>28575</xdr:colOff>
                    <xdr:row>23</xdr:row>
                    <xdr:rowOff>9525</xdr:rowOff>
                  </from>
                  <to>
                    <xdr:col>11</xdr:col>
                    <xdr:colOff>9525</xdr:colOff>
                    <xdr:row>24</xdr:row>
                    <xdr:rowOff>9525</xdr:rowOff>
                  </to>
                </anchor>
              </controlPr>
            </control>
          </mc:Choice>
        </mc:AlternateContent>
        <mc:AlternateContent xmlns:mc="http://schemas.openxmlformats.org/markup-compatibility/2006">
          <mc:Choice Requires="x14">
            <control shapeId="402464" r:id="rId15" name="Check Box 32">
              <controlPr defaultSize="0" autoFill="0" autoLine="0" autoPict="0">
                <anchor moveWithCells="1">
                  <from>
                    <xdr:col>13</xdr:col>
                    <xdr:colOff>28575</xdr:colOff>
                    <xdr:row>23</xdr:row>
                    <xdr:rowOff>9525</xdr:rowOff>
                  </from>
                  <to>
                    <xdr:col>14</xdr:col>
                    <xdr:colOff>9525</xdr:colOff>
                    <xdr:row>24</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371857E-379F-40BB-9BB2-4B521D9C73DA}">
            <xm:f>別表2!$AK$31=TRUE</xm:f>
            <x14:dxf>
              <fill>
                <patternFill>
                  <bgColor rgb="FFFFFF00"/>
                </patternFill>
              </fill>
            </x14:dxf>
          </x14:cfRule>
          <xm:sqref>C25:H25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tabColor theme="5" tint="0.39997558519241921"/>
  </sheetPr>
  <dimension ref="A1:AX55"/>
  <sheetViews>
    <sheetView showGridLines="0" view="pageBreakPreview" zoomScaleNormal="100" zoomScaleSheetLayoutView="100" workbookViewId="0">
      <selection activeCell="AO3" sqref="AO3:AX3"/>
    </sheetView>
  </sheetViews>
  <sheetFormatPr defaultColWidth="2.625" defaultRowHeight="15" customHeight="1"/>
  <cols>
    <col min="1" max="32" width="2.625" style="281"/>
    <col min="33" max="33" width="2.875" style="281" customWidth="1"/>
    <col min="34" max="34" width="2.375" style="281" bestFit="1" customWidth="1"/>
    <col min="35" max="35" width="2.375" style="281" customWidth="1"/>
    <col min="36" max="40" width="2.625" style="281" hidden="1" customWidth="1"/>
    <col min="41" max="288" width="2.625" style="281"/>
    <col min="289" max="289" width="2.875" style="281" customWidth="1"/>
    <col min="290" max="290" width="2.375" style="281" bestFit="1" customWidth="1"/>
    <col min="291" max="291" width="2.375" style="281" customWidth="1"/>
    <col min="292" max="296" width="0" style="281" hidden="1" customWidth="1"/>
    <col min="297" max="544" width="2.625" style="281"/>
    <col min="545" max="545" width="2.875" style="281" customWidth="1"/>
    <col min="546" max="546" width="2.375" style="281" bestFit="1" customWidth="1"/>
    <col min="547" max="547" width="2.375" style="281" customWidth="1"/>
    <col min="548" max="552" width="0" style="281" hidden="1" customWidth="1"/>
    <col min="553" max="800" width="2.625" style="281"/>
    <col min="801" max="801" width="2.875" style="281" customWidth="1"/>
    <col min="802" max="802" width="2.375" style="281" bestFit="1" customWidth="1"/>
    <col min="803" max="803" width="2.375" style="281" customWidth="1"/>
    <col min="804" max="808" width="0" style="281" hidden="1" customWidth="1"/>
    <col min="809" max="1056" width="2.625" style="281"/>
    <col min="1057" max="1057" width="2.875" style="281" customWidth="1"/>
    <col min="1058" max="1058" width="2.375" style="281" bestFit="1" customWidth="1"/>
    <col min="1059" max="1059" width="2.375" style="281" customWidth="1"/>
    <col min="1060" max="1064" width="0" style="281" hidden="1" customWidth="1"/>
    <col min="1065" max="1312" width="2.625" style="281"/>
    <col min="1313" max="1313" width="2.875" style="281" customWidth="1"/>
    <col min="1314" max="1314" width="2.375" style="281" bestFit="1" customWidth="1"/>
    <col min="1315" max="1315" width="2.375" style="281" customWidth="1"/>
    <col min="1316" max="1320" width="0" style="281" hidden="1" customWidth="1"/>
    <col min="1321" max="1568" width="2.625" style="281"/>
    <col min="1569" max="1569" width="2.875" style="281" customWidth="1"/>
    <col min="1570" max="1570" width="2.375" style="281" bestFit="1" customWidth="1"/>
    <col min="1571" max="1571" width="2.375" style="281" customWidth="1"/>
    <col min="1572" max="1576" width="0" style="281" hidden="1" customWidth="1"/>
    <col min="1577" max="1824" width="2.625" style="281"/>
    <col min="1825" max="1825" width="2.875" style="281" customWidth="1"/>
    <col min="1826" max="1826" width="2.375" style="281" bestFit="1" customWidth="1"/>
    <col min="1827" max="1827" width="2.375" style="281" customWidth="1"/>
    <col min="1828" max="1832" width="0" style="281" hidden="1" customWidth="1"/>
    <col min="1833" max="2080" width="2.625" style="281"/>
    <col min="2081" max="2081" width="2.875" style="281" customWidth="1"/>
    <col min="2082" max="2082" width="2.375" style="281" bestFit="1" customWidth="1"/>
    <col min="2083" max="2083" width="2.375" style="281" customWidth="1"/>
    <col min="2084" max="2088" width="0" style="281" hidden="1" customWidth="1"/>
    <col min="2089" max="2336" width="2.625" style="281"/>
    <col min="2337" max="2337" width="2.875" style="281" customWidth="1"/>
    <col min="2338" max="2338" width="2.375" style="281" bestFit="1" customWidth="1"/>
    <col min="2339" max="2339" width="2.375" style="281" customWidth="1"/>
    <col min="2340" max="2344" width="0" style="281" hidden="1" customWidth="1"/>
    <col min="2345" max="2592" width="2.625" style="281"/>
    <col min="2593" max="2593" width="2.875" style="281" customWidth="1"/>
    <col min="2594" max="2594" width="2.375" style="281" bestFit="1" customWidth="1"/>
    <col min="2595" max="2595" width="2.375" style="281" customWidth="1"/>
    <col min="2596" max="2600" width="0" style="281" hidden="1" customWidth="1"/>
    <col min="2601" max="2848" width="2.625" style="281"/>
    <col min="2849" max="2849" width="2.875" style="281" customWidth="1"/>
    <col min="2850" max="2850" width="2.375" style="281" bestFit="1" customWidth="1"/>
    <col min="2851" max="2851" width="2.375" style="281" customWidth="1"/>
    <col min="2852" max="2856" width="0" style="281" hidden="1" customWidth="1"/>
    <col min="2857" max="3104" width="2.625" style="281"/>
    <col min="3105" max="3105" width="2.875" style="281" customWidth="1"/>
    <col min="3106" max="3106" width="2.375" style="281" bestFit="1" customWidth="1"/>
    <col min="3107" max="3107" width="2.375" style="281" customWidth="1"/>
    <col min="3108" max="3112" width="0" style="281" hidden="1" customWidth="1"/>
    <col min="3113" max="3360" width="2.625" style="281"/>
    <col min="3361" max="3361" width="2.875" style="281" customWidth="1"/>
    <col min="3362" max="3362" width="2.375" style="281" bestFit="1" customWidth="1"/>
    <col min="3363" max="3363" width="2.375" style="281" customWidth="1"/>
    <col min="3364" max="3368" width="0" style="281" hidden="1" customWidth="1"/>
    <col min="3369" max="3616" width="2.625" style="281"/>
    <col min="3617" max="3617" width="2.875" style="281" customWidth="1"/>
    <col min="3618" max="3618" width="2.375" style="281" bestFit="1" customWidth="1"/>
    <col min="3619" max="3619" width="2.375" style="281" customWidth="1"/>
    <col min="3620" max="3624" width="0" style="281" hidden="1" customWidth="1"/>
    <col min="3625" max="3872" width="2.625" style="281"/>
    <col min="3873" max="3873" width="2.875" style="281" customWidth="1"/>
    <col min="3874" max="3874" width="2.375" style="281" bestFit="1" customWidth="1"/>
    <col min="3875" max="3875" width="2.375" style="281" customWidth="1"/>
    <col min="3876" max="3880" width="0" style="281" hidden="1" customWidth="1"/>
    <col min="3881" max="4128" width="2.625" style="281"/>
    <col min="4129" max="4129" width="2.875" style="281" customWidth="1"/>
    <col min="4130" max="4130" width="2.375" style="281" bestFit="1" customWidth="1"/>
    <col min="4131" max="4131" width="2.375" style="281" customWidth="1"/>
    <col min="4132" max="4136" width="0" style="281" hidden="1" customWidth="1"/>
    <col min="4137" max="4384" width="2.625" style="281"/>
    <col min="4385" max="4385" width="2.875" style="281" customWidth="1"/>
    <col min="4386" max="4386" width="2.375" style="281" bestFit="1" customWidth="1"/>
    <col min="4387" max="4387" width="2.375" style="281" customWidth="1"/>
    <col min="4388" max="4392" width="0" style="281" hidden="1" customWidth="1"/>
    <col min="4393" max="4640" width="2.625" style="281"/>
    <col min="4641" max="4641" width="2.875" style="281" customWidth="1"/>
    <col min="4642" max="4642" width="2.375" style="281" bestFit="1" customWidth="1"/>
    <col min="4643" max="4643" width="2.375" style="281" customWidth="1"/>
    <col min="4644" max="4648" width="0" style="281" hidden="1" customWidth="1"/>
    <col min="4649" max="4896" width="2.625" style="281"/>
    <col min="4897" max="4897" width="2.875" style="281" customWidth="1"/>
    <col min="4898" max="4898" width="2.375" style="281" bestFit="1" customWidth="1"/>
    <col min="4899" max="4899" width="2.375" style="281" customWidth="1"/>
    <col min="4900" max="4904" width="0" style="281" hidden="1" customWidth="1"/>
    <col min="4905" max="5152" width="2.625" style="281"/>
    <col min="5153" max="5153" width="2.875" style="281" customWidth="1"/>
    <col min="5154" max="5154" width="2.375" style="281" bestFit="1" customWidth="1"/>
    <col min="5155" max="5155" width="2.375" style="281" customWidth="1"/>
    <col min="5156" max="5160" width="0" style="281" hidden="1" customWidth="1"/>
    <col min="5161" max="5408" width="2.625" style="281"/>
    <col min="5409" max="5409" width="2.875" style="281" customWidth="1"/>
    <col min="5410" max="5410" width="2.375" style="281" bestFit="1" customWidth="1"/>
    <col min="5411" max="5411" width="2.375" style="281" customWidth="1"/>
    <col min="5412" max="5416" width="0" style="281" hidden="1" customWidth="1"/>
    <col min="5417" max="5664" width="2.625" style="281"/>
    <col min="5665" max="5665" width="2.875" style="281" customWidth="1"/>
    <col min="5666" max="5666" width="2.375" style="281" bestFit="1" customWidth="1"/>
    <col min="5667" max="5667" width="2.375" style="281" customWidth="1"/>
    <col min="5668" max="5672" width="0" style="281" hidden="1" customWidth="1"/>
    <col min="5673" max="5920" width="2.625" style="281"/>
    <col min="5921" max="5921" width="2.875" style="281" customWidth="1"/>
    <col min="5922" max="5922" width="2.375" style="281" bestFit="1" customWidth="1"/>
    <col min="5923" max="5923" width="2.375" style="281" customWidth="1"/>
    <col min="5924" max="5928" width="0" style="281" hidden="1" customWidth="1"/>
    <col min="5929" max="6176" width="2.625" style="281"/>
    <col min="6177" max="6177" width="2.875" style="281" customWidth="1"/>
    <col min="6178" max="6178" width="2.375" style="281" bestFit="1" customWidth="1"/>
    <col min="6179" max="6179" width="2.375" style="281" customWidth="1"/>
    <col min="6180" max="6184" width="0" style="281" hidden="1" customWidth="1"/>
    <col min="6185" max="6432" width="2.625" style="281"/>
    <col min="6433" max="6433" width="2.875" style="281" customWidth="1"/>
    <col min="6434" max="6434" width="2.375" style="281" bestFit="1" customWidth="1"/>
    <col min="6435" max="6435" width="2.375" style="281" customWidth="1"/>
    <col min="6436" max="6440" width="0" style="281" hidden="1" customWidth="1"/>
    <col min="6441" max="6688" width="2.625" style="281"/>
    <col min="6689" max="6689" width="2.875" style="281" customWidth="1"/>
    <col min="6690" max="6690" width="2.375" style="281" bestFit="1" customWidth="1"/>
    <col min="6691" max="6691" width="2.375" style="281" customWidth="1"/>
    <col min="6692" max="6696" width="0" style="281" hidden="1" customWidth="1"/>
    <col min="6697" max="6944" width="2.625" style="281"/>
    <col min="6945" max="6945" width="2.875" style="281" customWidth="1"/>
    <col min="6946" max="6946" width="2.375" style="281" bestFit="1" customWidth="1"/>
    <col min="6947" max="6947" width="2.375" style="281" customWidth="1"/>
    <col min="6948" max="6952" width="0" style="281" hidden="1" customWidth="1"/>
    <col min="6953" max="7200" width="2.625" style="281"/>
    <col min="7201" max="7201" width="2.875" style="281" customWidth="1"/>
    <col min="7202" max="7202" width="2.375" style="281" bestFit="1" customWidth="1"/>
    <col min="7203" max="7203" width="2.375" style="281" customWidth="1"/>
    <col min="7204" max="7208" width="0" style="281" hidden="1" customWidth="1"/>
    <col min="7209" max="7456" width="2.625" style="281"/>
    <col min="7457" max="7457" width="2.875" style="281" customWidth="1"/>
    <col min="7458" max="7458" width="2.375" style="281" bestFit="1" customWidth="1"/>
    <col min="7459" max="7459" width="2.375" style="281" customWidth="1"/>
    <col min="7460" max="7464" width="0" style="281" hidden="1" customWidth="1"/>
    <col min="7465" max="7712" width="2.625" style="281"/>
    <col min="7713" max="7713" width="2.875" style="281" customWidth="1"/>
    <col min="7714" max="7714" width="2.375" style="281" bestFit="1" customWidth="1"/>
    <col min="7715" max="7715" width="2.375" style="281" customWidth="1"/>
    <col min="7716" max="7720" width="0" style="281" hidden="1" customWidth="1"/>
    <col min="7721" max="7968" width="2.625" style="281"/>
    <col min="7969" max="7969" width="2.875" style="281" customWidth="1"/>
    <col min="7970" max="7970" width="2.375" style="281" bestFit="1" customWidth="1"/>
    <col min="7971" max="7971" width="2.375" style="281" customWidth="1"/>
    <col min="7972" max="7976" width="0" style="281" hidden="1" customWidth="1"/>
    <col min="7977" max="8224" width="2.625" style="281"/>
    <col min="8225" max="8225" width="2.875" style="281" customWidth="1"/>
    <col min="8226" max="8226" width="2.375" style="281" bestFit="1" customWidth="1"/>
    <col min="8227" max="8227" width="2.375" style="281" customWidth="1"/>
    <col min="8228" max="8232" width="0" style="281" hidden="1" customWidth="1"/>
    <col min="8233" max="8480" width="2.625" style="281"/>
    <col min="8481" max="8481" width="2.875" style="281" customWidth="1"/>
    <col min="8482" max="8482" width="2.375" style="281" bestFit="1" customWidth="1"/>
    <col min="8483" max="8483" width="2.375" style="281" customWidth="1"/>
    <col min="8484" max="8488" width="0" style="281" hidden="1" customWidth="1"/>
    <col min="8489" max="8736" width="2.625" style="281"/>
    <col min="8737" max="8737" width="2.875" style="281" customWidth="1"/>
    <col min="8738" max="8738" width="2.375" style="281" bestFit="1" customWidth="1"/>
    <col min="8739" max="8739" width="2.375" style="281" customWidth="1"/>
    <col min="8740" max="8744" width="0" style="281" hidden="1" customWidth="1"/>
    <col min="8745" max="8992" width="2.625" style="281"/>
    <col min="8993" max="8993" width="2.875" style="281" customWidth="1"/>
    <col min="8994" max="8994" width="2.375" style="281" bestFit="1" customWidth="1"/>
    <col min="8995" max="8995" width="2.375" style="281" customWidth="1"/>
    <col min="8996" max="9000" width="0" style="281" hidden="1" customWidth="1"/>
    <col min="9001" max="9248" width="2.625" style="281"/>
    <col min="9249" max="9249" width="2.875" style="281" customWidth="1"/>
    <col min="9250" max="9250" width="2.375" style="281" bestFit="1" customWidth="1"/>
    <col min="9251" max="9251" width="2.375" style="281" customWidth="1"/>
    <col min="9252" max="9256" width="0" style="281" hidden="1" customWidth="1"/>
    <col min="9257" max="9504" width="2.625" style="281"/>
    <col min="9505" max="9505" width="2.875" style="281" customWidth="1"/>
    <col min="9506" max="9506" width="2.375" style="281" bestFit="1" customWidth="1"/>
    <col min="9507" max="9507" width="2.375" style="281" customWidth="1"/>
    <col min="9508" max="9512" width="0" style="281" hidden="1" customWidth="1"/>
    <col min="9513" max="9760" width="2.625" style="281"/>
    <col min="9761" max="9761" width="2.875" style="281" customWidth="1"/>
    <col min="9762" max="9762" width="2.375" style="281" bestFit="1" customWidth="1"/>
    <col min="9763" max="9763" width="2.375" style="281" customWidth="1"/>
    <col min="9764" max="9768" width="0" style="281" hidden="1" customWidth="1"/>
    <col min="9769" max="10016" width="2.625" style="281"/>
    <col min="10017" max="10017" width="2.875" style="281" customWidth="1"/>
    <col min="10018" max="10018" width="2.375" style="281" bestFit="1" customWidth="1"/>
    <col min="10019" max="10019" width="2.375" style="281" customWidth="1"/>
    <col min="10020" max="10024" width="0" style="281" hidden="1" customWidth="1"/>
    <col min="10025" max="10272" width="2.625" style="281"/>
    <col min="10273" max="10273" width="2.875" style="281" customWidth="1"/>
    <col min="10274" max="10274" width="2.375" style="281" bestFit="1" customWidth="1"/>
    <col min="10275" max="10275" width="2.375" style="281" customWidth="1"/>
    <col min="10276" max="10280" width="0" style="281" hidden="1" customWidth="1"/>
    <col min="10281" max="10528" width="2.625" style="281"/>
    <col min="10529" max="10529" width="2.875" style="281" customWidth="1"/>
    <col min="10530" max="10530" width="2.375" style="281" bestFit="1" customWidth="1"/>
    <col min="10531" max="10531" width="2.375" style="281" customWidth="1"/>
    <col min="10532" max="10536" width="0" style="281" hidden="1" customWidth="1"/>
    <col min="10537" max="10784" width="2.625" style="281"/>
    <col min="10785" max="10785" width="2.875" style="281" customWidth="1"/>
    <col min="10786" max="10786" width="2.375" style="281" bestFit="1" customWidth="1"/>
    <col min="10787" max="10787" width="2.375" style="281" customWidth="1"/>
    <col min="10788" max="10792" width="0" style="281" hidden="1" customWidth="1"/>
    <col min="10793" max="11040" width="2.625" style="281"/>
    <col min="11041" max="11041" width="2.875" style="281" customWidth="1"/>
    <col min="11042" max="11042" width="2.375" style="281" bestFit="1" customWidth="1"/>
    <col min="11043" max="11043" width="2.375" style="281" customWidth="1"/>
    <col min="11044" max="11048" width="0" style="281" hidden="1" customWidth="1"/>
    <col min="11049" max="11296" width="2.625" style="281"/>
    <col min="11297" max="11297" width="2.875" style="281" customWidth="1"/>
    <col min="11298" max="11298" width="2.375" style="281" bestFit="1" customWidth="1"/>
    <col min="11299" max="11299" width="2.375" style="281" customWidth="1"/>
    <col min="11300" max="11304" width="0" style="281" hidden="1" customWidth="1"/>
    <col min="11305" max="11552" width="2.625" style="281"/>
    <col min="11553" max="11553" width="2.875" style="281" customWidth="1"/>
    <col min="11554" max="11554" width="2.375" style="281" bestFit="1" customWidth="1"/>
    <col min="11555" max="11555" width="2.375" style="281" customWidth="1"/>
    <col min="11556" max="11560" width="0" style="281" hidden="1" customWidth="1"/>
    <col min="11561" max="11808" width="2.625" style="281"/>
    <col min="11809" max="11809" width="2.875" style="281" customWidth="1"/>
    <col min="11810" max="11810" width="2.375" style="281" bestFit="1" customWidth="1"/>
    <col min="11811" max="11811" width="2.375" style="281" customWidth="1"/>
    <col min="11812" max="11816" width="0" style="281" hidden="1" customWidth="1"/>
    <col min="11817" max="12064" width="2.625" style="281"/>
    <col min="12065" max="12065" width="2.875" style="281" customWidth="1"/>
    <col min="12066" max="12066" width="2.375" style="281" bestFit="1" customWidth="1"/>
    <col min="12067" max="12067" width="2.375" style="281" customWidth="1"/>
    <col min="12068" max="12072" width="0" style="281" hidden="1" customWidth="1"/>
    <col min="12073" max="12320" width="2.625" style="281"/>
    <col min="12321" max="12321" width="2.875" style="281" customWidth="1"/>
    <col min="12322" max="12322" width="2.375" style="281" bestFit="1" customWidth="1"/>
    <col min="12323" max="12323" width="2.375" style="281" customWidth="1"/>
    <col min="12324" max="12328" width="0" style="281" hidden="1" customWidth="1"/>
    <col min="12329" max="12576" width="2.625" style="281"/>
    <col min="12577" max="12577" width="2.875" style="281" customWidth="1"/>
    <col min="12578" max="12578" width="2.375" style="281" bestFit="1" customWidth="1"/>
    <col min="12579" max="12579" width="2.375" style="281" customWidth="1"/>
    <col min="12580" max="12584" width="0" style="281" hidden="1" customWidth="1"/>
    <col min="12585" max="12832" width="2.625" style="281"/>
    <col min="12833" max="12833" width="2.875" style="281" customWidth="1"/>
    <col min="12834" max="12834" width="2.375" style="281" bestFit="1" customWidth="1"/>
    <col min="12835" max="12835" width="2.375" style="281" customWidth="1"/>
    <col min="12836" max="12840" width="0" style="281" hidden="1" customWidth="1"/>
    <col min="12841" max="13088" width="2.625" style="281"/>
    <col min="13089" max="13089" width="2.875" style="281" customWidth="1"/>
    <col min="13090" max="13090" width="2.375" style="281" bestFit="1" customWidth="1"/>
    <col min="13091" max="13091" width="2.375" style="281" customWidth="1"/>
    <col min="13092" max="13096" width="0" style="281" hidden="1" customWidth="1"/>
    <col min="13097" max="13344" width="2.625" style="281"/>
    <col min="13345" max="13345" width="2.875" style="281" customWidth="1"/>
    <col min="13346" max="13346" width="2.375" style="281" bestFit="1" customWidth="1"/>
    <col min="13347" max="13347" width="2.375" style="281" customWidth="1"/>
    <col min="13348" max="13352" width="0" style="281" hidden="1" customWidth="1"/>
    <col min="13353" max="13600" width="2.625" style="281"/>
    <col min="13601" max="13601" width="2.875" style="281" customWidth="1"/>
    <col min="13602" max="13602" width="2.375" style="281" bestFit="1" customWidth="1"/>
    <col min="13603" max="13603" width="2.375" style="281" customWidth="1"/>
    <col min="13604" max="13608" width="0" style="281" hidden="1" customWidth="1"/>
    <col min="13609" max="13856" width="2.625" style="281"/>
    <col min="13857" max="13857" width="2.875" style="281" customWidth="1"/>
    <col min="13858" max="13858" width="2.375" style="281" bestFit="1" customWidth="1"/>
    <col min="13859" max="13859" width="2.375" style="281" customWidth="1"/>
    <col min="13860" max="13864" width="0" style="281" hidden="1" customWidth="1"/>
    <col min="13865" max="14112" width="2.625" style="281"/>
    <col min="14113" max="14113" width="2.875" style="281" customWidth="1"/>
    <col min="14114" max="14114" width="2.375" style="281" bestFit="1" customWidth="1"/>
    <col min="14115" max="14115" width="2.375" style="281" customWidth="1"/>
    <col min="14116" max="14120" width="0" style="281" hidden="1" customWidth="1"/>
    <col min="14121" max="14368" width="2.625" style="281"/>
    <col min="14369" max="14369" width="2.875" style="281" customWidth="1"/>
    <col min="14370" max="14370" width="2.375" style="281" bestFit="1" customWidth="1"/>
    <col min="14371" max="14371" width="2.375" style="281" customWidth="1"/>
    <col min="14372" max="14376" width="0" style="281" hidden="1" customWidth="1"/>
    <col min="14377" max="14624" width="2.625" style="281"/>
    <col min="14625" max="14625" width="2.875" style="281" customWidth="1"/>
    <col min="14626" max="14626" width="2.375" style="281" bestFit="1" customWidth="1"/>
    <col min="14627" max="14627" width="2.375" style="281" customWidth="1"/>
    <col min="14628" max="14632" width="0" style="281" hidden="1" customWidth="1"/>
    <col min="14633" max="14880" width="2.625" style="281"/>
    <col min="14881" max="14881" width="2.875" style="281" customWidth="1"/>
    <col min="14882" max="14882" width="2.375" style="281" bestFit="1" customWidth="1"/>
    <col min="14883" max="14883" width="2.375" style="281" customWidth="1"/>
    <col min="14884" max="14888" width="0" style="281" hidden="1" customWidth="1"/>
    <col min="14889" max="15136" width="2.625" style="281"/>
    <col min="15137" max="15137" width="2.875" style="281" customWidth="1"/>
    <col min="15138" max="15138" width="2.375" style="281" bestFit="1" customWidth="1"/>
    <col min="15139" max="15139" width="2.375" style="281" customWidth="1"/>
    <col min="15140" max="15144" width="0" style="281" hidden="1" customWidth="1"/>
    <col min="15145" max="15392" width="2.625" style="281"/>
    <col min="15393" max="15393" width="2.875" style="281" customWidth="1"/>
    <col min="15394" max="15394" width="2.375" style="281" bestFit="1" customWidth="1"/>
    <col min="15395" max="15395" width="2.375" style="281" customWidth="1"/>
    <col min="15396" max="15400" width="0" style="281" hidden="1" customWidth="1"/>
    <col min="15401" max="15648" width="2.625" style="281"/>
    <col min="15649" max="15649" width="2.875" style="281" customWidth="1"/>
    <col min="15650" max="15650" width="2.375" style="281" bestFit="1" customWidth="1"/>
    <col min="15651" max="15651" width="2.375" style="281" customWidth="1"/>
    <col min="15652" max="15656" width="0" style="281" hidden="1" customWidth="1"/>
    <col min="15657" max="15904" width="2.625" style="281"/>
    <col min="15905" max="15905" width="2.875" style="281" customWidth="1"/>
    <col min="15906" max="15906" width="2.375" style="281" bestFit="1" customWidth="1"/>
    <col min="15907" max="15907" width="2.375" style="281" customWidth="1"/>
    <col min="15908" max="15912" width="0" style="281" hidden="1" customWidth="1"/>
    <col min="15913" max="16160" width="2.625" style="281"/>
    <col min="16161" max="16161" width="2.875" style="281" customWidth="1"/>
    <col min="16162" max="16162" width="2.375" style="281" bestFit="1" customWidth="1"/>
    <col min="16163" max="16163" width="2.375" style="281" customWidth="1"/>
    <col min="16164" max="16168" width="0" style="281" hidden="1" customWidth="1"/>
    <col min="16169" max="16384" width="2.625" style="281"/>
  </cols>
  <sheetData>
    <row r="1" spans="1:50" ht="15" customHeight="1">
      <c r="A1" s="281" t="s">
        <v>402</v>
      </c>
    </row>
    <row r="2" spans="1:50" ht="15" customHeight="1">
      <c r="K2" s="1391" t="s">
        <v>568</v>
      </c>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3"/>
    </row>
    <row r="3" spans="1:50" ht="21">
      <c r="A3" s="1445" t="s">
        <v>434</v>
      </c>
      <c r="B3" s="1445"/>
      <c r="C3" s="1445"/>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O3" s="1382" t="s">
        <v>408</v>
      </c>
      <c r="AP3" s="1382"/>
      <c r="AQ3" s="1382"/>
      <c r="AR3" s="1382"/>
      <c r="AS3" s="1382"/>
      <c r="AT3" s="1382"/>
      <c r="AU3" s="1382"/>
      <c r="AV3" s="1382"/>
      <c r="AW3" s="1382"/>
      <c r="AX3" s="1382"/>
    </row>
    <row r="4" spans="1:50" ht="15" customHeight="1">
      <c r="A4" s="1435" t="s">
        <v>569</v>
      </c>
      <c r="B4" s="1405"/>
      <c r="C4" s="1405"/>
      <c r="D4" s="1405"/>
      <c r="E4" s="1405"/>
      <c r="F4" s="1405"/>
      <c r="G4" s="1405"/>
      <c r="H4" s="1405"/>
      <c r="I4" s="1405"/>
      <c r="J4" s="1406"/>
      <c r="K4" s="313"/>
      <c r="L4" s="314" t="s">
        <v>570</v>
      </c>
      <c r="M4" s="314"/>
      <c r="N4" s="314"/>
      <c r="O4" s="314"/>
      <c r="P4" s="314"/>
      <c r="Q4" s="314"/>
      <c r="R4" s="314"/>
      <c r="S4" s="314"/>
      <c r="T4" s="314"/>
      <c r="U4" s="314"/>
      <c r="V4" s="314" t="s">
        <v>441</v>
      </c>
      <c r="W4" s="314"/>
      <c r="X4" s="314"/>
      <c r="Y4" s="1389"/>
      <c r="Z4" s="1389"/>
      <c r="AA4" s="1389"/>
      <c r="AB4" s="1389"/>
      <c r="AC4" s="1389"/>
      <c r="AD4" s="1389"/>
      <c r="AE4" s="1389"/>
      <c r="AF4" s="1389"/>
      <c r="AG4" s="1389"/>
      <c r="AH4" s="315" t="s">
        <v>442</v>
      </c>
      <c r="AJ4" s="322" t="b">
        <v>0</v>
      </c>
    </row>
    <row r="5" spans="1:50" ht="15" customHeight="1">
      <c r="A5" s="1409"/>
      <c r="B5" s="1410"/>
      <c r="C5" s="1410"/>
      <c r="D5" s="1410"/>
      <c r="E5" s="1410"/>
      <c r="F5" s="1410"/>
      <c r="G5" s="1410"/>
      <c r="H5" s="1410"/>
      <c r="I5" s="1410"/>
      <c r="J5" s="1411"/>
      <c r="K5" s="316"/>
      <c r="L5" s="317"/>
      <c r="M5" s="317"/>
      <c r="N5" s="317"/>
      <c r="O5" s="317"/>
      <c r="P5" s="317"/>
      <c r="Q5" s="317"/>
      <c r="R5" s="317"/>
      <c r="S5" s="317"/>
      <c r="T5" s="317"/>
      <c r="U5" s="317"/>
      <c r="V5" s="317"/>
      <c r="W5" s="317"/>
      <c r="X5" s="317"/>
      <c r="Y5" s="317"/>
      <c r="Z5" s="317"/>
      <c r="AA5" s="317"/>
      <c r="AB5" s="317"/>
      <c r="AC5" s="317"/>
      <c r="AD5" s="317"/>
      <c r="AE5" s="1410"/>
      <c r="AF5" s="1410"/>
      <c r="AG5" s="1410"/>
      <c r="AH5" s="318"/>
    </row>
    <row r="6" spans="1:50" ht="15" customHeight="1">
      <c r="A6" s="1404" t="s">
        <v>571</v>
      </c>
      <c r="B6" s="1405"/>
      <c r="C6" s="1405"/>
      <c r="D6" s="1405"/>
      <c r="E6" s="1405"/>
      <c r="F6" s="1405"/>
      <c r="G6" s="1405"/>
      <c r="H6" s="1405"/>
      <c r="I6" s="1405"/>
      <c r="J6" s="1406"/>
      <c r="K6" s="332"/>
      <c r="L6" s="333" t="s">
        <v>572</v>
      </c>
      <c r="M6" s="333"/>
      <c r="N6" s="333"/>
      <c r="O6" s="333"/>
      <c r="P6" s="333"/>
      <c r="Q6" s="333"/>
      <c r="R6" s="333" t="s">
        <v>573</v>
      </c>
      <c r="S6" s="333"/>
      <c r="T6" s="333"/>
      <c r="U6" s="333"/>
      <c r="V6" s="333"/>
      <c r="W6" s="333"/>
      <c r="X6" s="333"/>
      <c r="Y6" s="333"/>
      <c r="Z6" s="333" t="s">
        <v>574</v>
      </c>
      <c r="AA6" s="333"/>
      <c r="AB6" s="333"/>
      <c r="AC6" s="333"/>
      <c r="AD6" s="333"/>
      <c r="AE6" s="334"/>
      <c r="AF6" s="334"/>
      <c r="AG6" s="334"/>
      <c r="AH6" s="335"/>
    </row>
    <row r="7" spans="1:50" ht="15" customHeight="1">
      <c r="A7" s="1407"/>
      <c r="B7" s="1362"/>
      <c r="C7" s="1362"/>
      <c r="D7" s="1362"/>
      <c r="E7" s="1362"/>
      <c r="F7" s="1362"/>
      <c r="G7" s="1362"/>
      <c r="H7" s="1362"/>
      <c r="I7" s="1362"/>
      <c r="J7" s="1408"/>
      <c r="K7" s="319"/>
      <c r="L7" s="281" t="s">
        <v>575</v>
      </c>
      <c r="P7" s="281" t="s">
        <v>576</v>
      </c>
      <c r="T7" s="281" t="s">
        <v>577</v>
      </c>
      <c r="X7" s="281" t="s">
        <v>578</v>
      </c>
      <c r="AC7" s="281" t="s">
        <v>579</v>
      </c>
      <c r="AE7" s="308"/>
      <c r="AF7" s="308"/>
      <c r="AG7" s="281" t="s">
        <v>580</v>
      </c>
      <c r="AH7" s="320"/>
    </row>
    <row r="8" spans="1:50" ht="15" customHeight="1">
      <c r="A8" s="1409"/>
      <c r="B8" s="1410"/>
      <c r="C8" s="1410"/>
      <c r="D8" s="1410"/>
      <c r="E8" s="1410"/>
      <c r="F8" s="1410"/>
      <c r="G8" s="1410"/>
      <c r="H8" s="1410"/>
      <c r="I8" s="1410"/>
      <c r="J8" s="1411"/>
      <c r="K8" s="336"/>
      <c r="L8" s="1374" t="s">
        <v>15</v>
      </c>
      <c r="M8" s="1374"/>
      <c r="N8" s="1374"/>
      <c r="O8" s="308" t="s">
        <v>472</v>
      </c>
      <c r="P8" s="1364"/>
      <c r="Q8" s="1364"/>
      <c r="R8" s="1364"/>
      <c r="S8" s="1364"/>
      <c r="T8" s="1364"/>
      <c r="U8" s="1364"/>
      <c r="V8" s="1364"/>
      <c r="W8" s="1364"/>
      <c r="X8" s="1364"/>
      <c r="Y8" s="1364"/>
      <c r="Z8" s="1364"/>
      <c r="AA8" s="1364"/>
      <c r="AB8" s="1364"/>
      <c r="AC8" s="1364"/>
      <c r="AD8" s="1364"/>
      <c r="AE8" s="1364"/>
      <c r="AF8" s="1364"/>
      <c r="AG8" s="308" t="s">
        <v>449</v>
      </c>
      <c r="AH8" s="320"/>
      <c r="AJ8" s="322" t="b">
        <v>0</v>
      </c>
    </row>
    <row r="9" spans="1:50" ht="15" customHeight="1">
      <c r="A9" s="1495" t="s">
        <v>581</v>
      </c>
      <c r="B9" s="1508"/>
      <c r="C9" s="1508"/>
      <c r="D9" s="1508"/>
      <c r="E9" s="1508"/>
      <c r="F9" s="1508"/>
      <c r="G9" s="1508"/>
      <c r="H9" s="1508"/>
      <c r="I9" s="1508"/>
      <c r="J9" s="1509"/>
      <c r="K9" s="313"/>
      <c r="L9" s="314" t="s">
        <v>541</v>
      </c>
      <c r="M9" s="314"/>
      <c r="N9" s="314"/>
      <c r="O9" s="314"/>
      <c r="P9" s="314"/>
      <c r="Q9" s="314"/>
      <c r="R9" s="314"/>
      <c r="S9" s="314" t="s">
        <v>542</v>
      </c>
      <c r="T9" s="314"/>
      <c r="U9" s="314"/>
      <c r="V9" s="314"/>
      <c r="W9" s="314"/>
      <c r="X9" s="314"/>
      <c r="Y9" s="314"/>
      <c r="Z9" s="314"/>
      <c r="AA9" s="314"/>
      <c r="AB9" s="314"/>
      <c r="AC9" s="314"/>
      <c r="AD9" s="314"/>
      <c r="AE9" s="314"/>
      <c r="AF9" s="314"/>
      <c r="AG9" s="328"/>
      <c r="AH9" s="315"/>
      <c r="AJ9" s="330"/>
    </row>
    <row r="10" spans="1:50" ht="15" customHeight="1">
      <c r="A10" s="1510"/>
      <c r="B10" s="1511"/>
      <c r="C10" s="1511"/>
      <c r="D10" s="1511"/>
      <c r="E10" s="1511"/>
      <c r="F10" s="1511"/>
      <c r="G10" s="1511"/>
      <c r="H10" s="1511"/>
      <c r="I10" s="1511"/>
      <c r="J10" s="1512"/>
      <c r="K10" s="316"/>
      <c r="L10" s="317" t="s">
        <v>543</v>
      </c>
      <c r="M10" s="317"/>
      <c r="N10" s="317"/>
      <c r="O10" s="317"/>
      <c r="P10" s="317"/>
      <c r="Q10" s="317"/>
      <c r="R10" s="317"/>
      <c r="S10" s="317"/>
      <c r="T10" s="317"/>
      <c r="U10" s="317"/>
      <c r="V10" s="317"/>
      <c r="W10" s="317"/>
      <c r="X10" s="317"/>
      <c r="Y10" s="317" t="s">
        <v>544</v>
      </c>
      <c r="Z10" s="317"/>
      <c r="AA10" s="317"/>
      <c r="AB10" s="317"/>
      <c r="AC10" s="317"/>
      <c r="AD10" s="317"/>
      <c r="AE10" s="317"/>
      <c r="AF10" s="317"/>
      <c r="AG10" s="329"/>
      <c r="AH10" s="318"/>
      <c r="AJ10" s="330"/>
    </row>
    <row r="11" spans="1:50" ht="15" customHeight="1">
      <c r="A11" s="1435" t="s">
        <v>582</v>
      </c>
      <c r="B11" s="1436"/>
      <c r="C11" s="1436"/>
      <c r="D11" s="1437"/>
      <c r="E11" s="1404" t="s">
        <v>583</v>
      </c>
      <c r="F11" s="1405"/>
      <c r="G11" s="1405"/>
      <c r="H11" s="1405"/>
      <c r="I11" s="1405"/>
      <c r="J11" s="1406"/>
      <c r="K11" s="1404" t="s">
        <v>445</v>
      </c>
      <c r="L11" s="1405"/>
      <c r="M11" s="1405"/>
      <c r="N11" s="1392"/>
      <c r="O11" s="1392"/>
      <c r="P11" s="314" t="s">
        <v>411</v>
      </c>
      <c r="Q11" s="314"/>
      <c r="R11" s="314"/>
      <c r="S11" s="314"/>
      <c r="T11" s="1405"/>
      <c r="U11" s="1405"/>
      <c r="V11" s="314"/>
      <c r="W11" s="314"/>
      <c r="X11" s="314"/>
      <c r="Y11" s="314"/>
      <c r="Z11" s="314"/>
      <c r="AA11" s="314"/>
      <c r="AB11" s="314"/>
      <c r="AC11" s="314"/>
      <c r="AD11" s="314"/>
      <c r="AE11" s="314"/>
      <c r="AF11" s="314"/>
      <c r="AG11" s="314"/>
      <c r="AH11" s="315"/>
      <c r="AJ11" s="330"/>
    </row>
    <row r="12" spans="1:50" ht="15" customHeight="1">
      <c r="A12" s="1438"/>
      <c r="B12" s="1439"/>
      <c r="C12" s="1439"/>
      <c r="D12" s="1440"/>
      <c r="E12" s="1409"/>
      <c r="F12" s="1410"/>
      <c r="G12" s="1410"/>
      <c r="H12" s="1410"/>
      <c r="I12" s="1410"/>
      <c r="J12" s="1411"/>
      <c r="K12" s="316" t="s">
        <v>448</v>
      </c>
      <c r="L12" s="317"/>
      <c r="M12" s="317"/>
      <c r="N12" s="317"/>
      <c r="O12" s="1374"/>
      <c r="P12" s="1374"/>
      <c r="Q12" s="1374"/>
      <c r="R12" s="1374"/>
      <c r="S12" s="1374"/>
      <c r="T12" s="1374"/>
      <c r="U12" s="1374"/>
      <c r="V12" s="1374"/>
      <c r="W12" s="1374"/>
      <c r="X12" s="1374"/>
      <c r="Y12" s="1374"/>
      <c r="Z12" s="1374"/>
      <c r="AA12" s="1374"/>
      <c r="AB12" s="1374"/>
      <c r="AC12" s="1374"/>
      <c r="AD12" s="1374"/>
      <c r="AE12" s="317" t="s">
        <v>449</v>
      </c>
      <c r="AF12" s="317"/>
      <c r="AG12" s="317"/>
      <c r="AH12" s="318"/>
    </row>
    <row r="13" spans="1:50" ht="15" customHeight="1">
      <c r="A13" s="1438"/>
      <c r="B13" s="1439"/>
      <c r="C13" s="1439"/>
      <c r="D13" s="1440"/>
      <c r="E13" s="1404" t="s">
        <v>450</v>
      </c>
      <c r="F13" s="1405"/>
      <c r="G13" s="1405"/>
      <c r="H13" s="1405"/>
      <c r="I13" s="1405"/>
      <c r="J13" s="1406"/>
      <c r="K13" s="313" t="s">
        <v>451</v>
      </c>
      <c r="L13" s="314"/>
      <c r="M13" s="314"/>
      <c r="N13" s="314"/>
      <c r="O13" s="314"/>
      <c r="P13" s="314"/>
      <c r="Q13" s="314"/>
      <c r="R13" s="314" t="s">
        <v>452</v>
      </c>
      <c r="S13" s="314"/>
      <c r="T13" s="314"/>
      <c r="U13" s="314"/>
      <c r="V13" s="314" t="s">
        <v>453</v>
      </c>
      <c r="W13" s="314"/>
      <c r="X13" s="314"/>
      <c r="Y13" s="314"/>
      <c r="Z13" s="314"/>
      <c r="AA13" s="314"/>
      <c r="AB13" s="314" t="s">
        <v>454</v>
      </c>
      <c r="AC13" s="314"/>
      <c r="AD13" s="314"/>
      <c r="AE13" s="314"/>
      <c r="AF13" s="314"/>
      <c r="AG13" s="314"/>
      <c r="AH13" s="315"/>
    </row>
    <row r="14" spans="1:50" ht="15" customHeight="1">
      <c r="A14" s="1438"/>
      <c r="B14" s="1439"/>
      <c r="C14" s="1439"/>
      <c r="D14" s="1440"/>
      <c r="E14" s="1407"/>
      <c r="F14" s="1362"/>
      <c r="G14" s="1362"/>
      <c r="H14" s="1362"/>
      <c r="I14" s="1362"/>
      <c r="J14" s="1408"/>
      <c r="K14" s="319"/>
      <c r="R14" s="281" t="s">
        <v>455</v>
      </c>
      <c r="V14" s="281" t="s">
        <v>441</v>
      </c>
      <c r="Y14" s="1362"/>
      <c r="Z14" s="1362"/>
      <c r="AA14" s="1362"/>
      <c r="AB14" s="1362"/>
      <c r="AC14" s="1362"/>
      <c r="AD14" s="1362"/>
      <c r="AE14" s="1362"/>
      <c r="AF14" s="281" t="s">
        <v>442</v>
      </c>
      <c r="AH14" s="320"/>
      <c r="AJ14" s="322" t="b">
        <v>0</v>
      </c>
    </row>
    <row r="15" spans="1:50" ht="15" customHeight="1">
      <c r="A15" s="1438"/>
      <c r="B15" s="1439"/>
      <c r="C15" s="1439"/>
      <c r="D15" s="1440"/>
      <c r="E15" s="1407"/>
      <c r="F15" s="1362"/>
      <c r="G15" s="1362"/>
      <c r="H15" s="1362"/>
      <c r="I15" s="1362"/>
      <c r="J15" s="1408"/>
      <c r="K15" s="319" t="s">
        <v>456</v>
      </c>
      <c r="T15" s="281" t="s">
        <v>457</v>
      </c>
      <c r="U15" s="1410"/>
      <c r="V15" s="1410"/>
      <c r="W15" s="281" t="s">
        <v>458</v>
      </c>
      <c r="AH15" s="320"/>
    </row>
    <row r="16" spans="1:50" ht="15" customHeight="1">
      <c r="A16" s="1441"/>
      <c r="B16" s="1442"/>
      <c r="C16" s="1442"/>
      <c r="D16" s="1443"/>
      <c r="E16" s="1409"/>
      <c r="F16" s="1410"/>
      <c r="G16" s="1410"/>
      <c r="H16" s="1410"/>
      <c r="I16" s="1410"/>
      <c r="J16" s="1411"/>
      <c r="K16" s="316" t="s">
        <v>448</v>
      </c>
      <c r="L16" s="317"/>
      <c r="M16" s="317"/>
      <c r="N16" s="317"/>
      <c r="O16" s="1374"/>
      <c r="P16" s="1374"/>
      <c r="Q16" s="1374"/>
      <c r="R16" s="1374"/>
      <c r="S16" s="1374"/>
      <c r="T16" s="1374"/>
      <c r="U16" s="1374"/>
      <c r="V16" s="1374"/>
      <c r="W16" s="1374"/>
      <c r="X16" s="1374"/>
      <c r="Y16" s="1374"/>
      <c r="Z16" s="1374"/>
      <c r="AA16" s="1374"/>
      <c r="AB16" s="1374"/>
      <c r="AC16" s="1374"/>
      <c r="AD16" s="1374"/>
      <c r="AE16" s="317" t="s">
        <v>449</v>
      </c>
      <c r="AF16" s="317"/>
      <c r="AG16" s="317"/>
      <c r="AH16" s="318"/>
    </row>
    <row r="17" spans="1:40" ht="20.25" customHeight="1">
      <c r="A17" s="1435" t="s">
        <v>584</v>
      </c>
      <c r="B17" s="1436"/>
      <c r="C17" s="1436"/>
      <c r="D17" s="1437"/>
      <c r="E17" s="1391"/>
      <c r="F17" s="1392"/>
      <c r="G17" s="1392"/>
      <c r="H17" s="1392"/>
      <c r="I17" s="1392"/>
      <c r="J17" s="1393"/>
      <c r="K17" s="1391" t="s">
        <v>460</v>
      </c>
      <c r="L17" s="1392"/>
      <c r="M17" s="1392"/>
      <c r="N17" s="1392"/>
      <c r="O17" s="1392"/>
      <c r="P17" s="1392"/>
      <c r="Q17" s="1392"/>
      <c r="R17" s="1392"/>
      <c r="S17" s="1392"/>
      <c r="T17" s="1392"/>
      <c r="U17" s="1392"/>
      <c r="V17" s="1393"/>
      <c r="W17" s="1387" t="s">
        <v>461</v>
      </c>
      <c r="X17" s="1376"/>
      <c r="Y17" s="1376"/>
      <c r="Z17" s="1376"/>
      <c r="AA17" s="1376"/>
      <c r="AB17" s="1376"/>
      <c r="AC17" s="1376"/>
      <c r="AD17" s="1376"/>
      <c r="AE17" s="1376"/>
      <c r="AF17" s="1376"/>
      <c r="AG17" s="1376"/>
      <c r="AH17" s="1388"/>
    </row>
    <row r="18" spans="1:40" ht="15" customHeight="1">
      <c r="A18" s="1438"/>
      <c r="B18" s="1439"/>
      <c r="C18" s="1439"/>
      <c r="D18" s="1440"/>
      <c r="E18" s="1404" t="s">
        <v>462</v>
      </c>
      <c r="F18" s="1405"/>
      <c r="G18" s="1405"/>
      <c r="H18" s="1405"/>
      <c r="I18" s="1405"/>
      <c r="J18" s="1406"/>
      <c r="K18" s="313" t="s">
        <v>462</v>
      </c>
      <c r="L18" s="314"/>
      <c r="M18" s="314"/>
      <c r="N18" s="314"/>
      <c r="O18" s="314"/>
      <c r="P18" s="314" t="s">
        <v>463</v>
      </c>
      <c r="Q18" s="314"/>
      <c r="R18" s="314"/>
      <c r="S18" s="314"/>
      <c r="T18" s="314" t="s">
        <v>464</v>
      </c>
      <c r="U18" s="314"/>
      <c r="V18" s="315"/>
      <c r="W18" s="1416"/>
      <c r="X18" s="1389"/>
      <c r="Y18" s="1389"/>
      <c r="Z18" s="1389"/>
      <c r="AA18" s="1389"/>
      <c r="AB18" s="1389"/>
      <c r="AC18" s="1389"/>
      <c r="AD18" s="1389"/>
      <c r="AE18" s="1389"/>
      <c r="AF18" s="1389"/>
      <c r="AG18" s="1389"/>
      <c r="AH18" s="1390"/>
    </row>
    <row r="19" spans="1:40" ht="15" customHeight="1">
      <c r="A19" s="1438"/>
      <c r="B19" s="1439"/>
      <c r="C19" s="1439"/>
      <c r="D19" s="1440"/>
      <c r="E19" s="1409"/>
      <c r="F19" s="1410"/>
      <c r="G19" s="1410"/>
      <c r="H19" s="1410"/>
      <c r="I19" s="1410"/>
      <c r="J19" s="1411"/>
      <c r="K19" s="316" t="s">
        <v>441</v>
      </c>
      <c r="L19" s="317"/>
      <c r="M19" s="317"/>
      <c r="N19" s="1374"/>
      <c r="O19" s="1374"/>
      <c r="P19" s="1374"/>
      <c r="Q19" s="1374"/>
      <c r="R19" s="1374"/>
      <c r="S19" s="1374"/>
      <c r="T19" s="1374"/>
      <c r="U19" s="1374"/>
      <c r="V19" s="318" t="s">
        <v>442</v>
      </c>
      <c r="W19" s="1419"/>
      <c r="X19" s="1375"/>
      <c r="Y19" s="1375"/>
      <c r="Z19" s="1375"/>
      <c r="AA19" s="1375"/>
      <c r="AB19" s="1375"/>
      <c r="AC19" s="1375"/>
      <c r="AD19" s="1375"/>
      <c r="AE19" s="1375"/>
      <c r="AF19" s="1375"/>
      <c r="AG19" s="1375"/>
      <c r="AH19" s="1420"/>
    </row>
    <row r="20" spans="1:40" ht="15" customHeight="1">
      <c r="A20" s="1438"/>
      <c r="B20" s="1439"/>
      <c r="C20" s="1439"/>
      <c r="D20" s="1440"/>
      <c r="E20" s="1404" t="s">
        <v>465</v>
      </c>
      <c r="F20" s="1405"/>
      <c r="G20" s="1405"/>
      <c r="H20" s="1405"/>
      <c r="I20" s="1405"/>
      <c r="J20" s="1406"/>
      <c r="K20" s="313" t="s">
        <v>466</v>
      </c>
      <c r="L20" s="314"/>
      <c r="M20" s="314"/>
      <c r="N20" s="321" t="b">
        <v>0</v>
      </c>
      <c r="O20" s="314" t="s">
        <v>467</v>
      </c>
      <c r="P20" s="1444"/>
      <c r="Q20" s="1444"/>
      <c r="R20" s="1444"/>
      <c r="S20" s="1444"/>
      <c r="T20" s="1444"/>
      <c r="U20" s="314"/>
      <c r="V20" s="314" t="s">
        <v>468</v>
      </c>
      <c r="W20" s="1432"/>
      <c r="X20" s="1383"/>
      <c r="Y20" s="1383"/>
      <c r="Z20" s="1383"/>
      <c r="AA20" s="1383"/>
      <c r="AB20" s="1383"/>
      <c r="AC20" s="1383"/>
      <c r="AD20" s="1383"/>
      <c r="AE20" s="1383"/>
      <c r="AF20" s="1383"/>
      <c r="AG20" s="1383"/>
      <c r="AH20" s="1384"/>
    </row>
    <row r="21" spans="1:40" ht="15" customHeight="1">
      <c r="A21" s="1438"/>
      <c r="B21" s="1439"/>
      <c r="C21" s="1439"/>
      <c r="D21" s="1440"/>
      <c r="E21" s="1407"/>
      <c r="F21" s="1362"/>
      <c r="G21" s="1362"/>
      <c r="H21" s="1362"/>
      <c r="I21" s="1362"/>
      <c r="J21" s="1408"/>
      <c r="K21" s="319" t="s">
        <v>469</v>
      </c>
      <c r="R21" s="1410"/>
      <c r="S21" s="1410"/>
      <c r="T21" s="281" t="s">
        <v>458</v>
      </c>
      <c r="W21" s="1417"/>
      <c r="X21" s="1373"/>
      <c r="Y21" s="1373"/>
      <c r="Z21" s="1373"/>
      <c r="AA21" s="1373"/>
      <c r="AB21" s="1373"/>
      <c r="AC21" s="1373"/>
      <c r="AD21" s="1373"/>
      <c r="AE21" s="1373"/>
      <c r="AF21" s="1373"/>
      <c r="AG21" s="1373"/>
      <c r="AH21" s="1418"/>
    </row>
    <row r="22" spans="1:40" ht="15" customHeight="1">
      <c r="A22" s="1438"/>
      <c r="B22" s="1439"/>
      <c r="C22" s="1439"/>
      <c r="D22" s="1440"/>
      <c r="E22" s="1407"/>
      <c r="F22" s="1362"/>
      <c r="G22" s="1362"/>
      <c r="H22" s="1362"/>
      <c r="I22" s="1362"/>
      <c r="J22" s="1408"/>
      <c r="K22" s="319" t="s">
        <v>470</v>
      </c>
      <c r="P22" s="281" t="s">
        <v>467</v>
      </c>
      <c r="T22" s="281" t="s">
        <v>468</v>
      </c>
      <c r="W22" s="1417"/>
      <c r="X22" s="1373"/>
      <c r="Y22" s="1373"/>
      <c r="Z22" s="1373"/>
      <c r="AA22" s="1373"/>
      <c r="AB22" s="1373"/>
      <c r="AC22" s="1373"/>
      <c r="AD22" s="1373"/>
      <c r="AE22" s="1373"/>
      <c r="AF22" s="1373"/>
      <c r="AG22" s="1373"/>
      <c r="AH22" s="1418"/>
    </row>
    <row r="23" spans="1:40" ht="15" customHeight="1">
      <c r="A23" s="1438"/>
      <c r="B23" s="1439"/>
      <c r="C23" s="1439"/>
      <c r="D23" s="1440"/>
      <c r="E23" s="1409"/>
      <c r="F23" s="1410"/>
      <c r="G23" s="1410"/>
      <c r="H23" s="1410"/>
      <c r="I23" s="1410"/>
      <c r="J23" s="1411"/>
      <c r="K23" s="316" t="s">
        <v>441</v>
      </c>
      <c r="L23" s="317"/>
      <c r="M23" s="317"/>
      <c r="N23" s="1374"/>
      <c r="O23" s="1374"/>
      <c r="P23" s="1374"/>
      <c r="Q23" s="1374"/>
      <c r="R23" s="1374"/>
      <c r="S23" s="1374"/>
      <c r="T23" s="1374"/>
      <c r="U23" s="1374"/>
      <c r="V23" s="317" t="s">
        <v>442</v>
      </c>
      <c r="W23" s="1419"/>
      <c r="X23" s="1375"/>
      <c r="Y23" s="1375"/>
      <c r="Z23" s="1375"/>
      <c r="AA23" s="1375"/>
      <c r="AB23" s="1375"/>
      <c r="AC23" s="1375"/>
      <c r="AD23" s="1375"/>
      <c r="AE23" s="1375"/>
      <c r="AF23" s="1375"/>
      <c r="AG23" s="1375"/>
      <c r="AH23" s="1420"/>
    </row>
    <row r="24" spans="1:40" ht="15" customHeight="1">
      <c r="A24" s="1438"/>
      <c r="B24" s="1439"/>
      <c r="C24" s="1439"/>
      <c r="D24" s="1440"/>
      <c r="E24" s="1495" t="s">
        <v>585</v>
      </c>
      <c r="F24" s="1496"/>
      <c r="G24" s="1496"/>
      <c r="H24" s="1496"/>
      <c r="I24" s="1496"/>
      <c r="J24" s="1497"/>
      <c r="K24" s="313"/>
      <c r="L24" s="321" t="b">
        <v>0</v>
      </c>
      <c r="M24" s="314" t="s">
        <v>467</v>
      </c>
      <c r="N24" s="314"/>
      <c r="O24" s="314"/>
      <c r="P24" s="314"/>
      <c r="Q24" s="314"/>
      <c r="R24" s="314"/>
      <c r="S24" s="314"/>
      <c r="T24" s="314"/>
      <c r="U24" s="314"/>
      <c r="V24" s="315"/>
      <c r="W24" s="1416"/>
      <c r="X24" s="1389"/>
      <c r="Y24" s="1389"/>
      <c r="Z24" s="1389"/>
      <c r="AA24" s="1389"/>
      <c r="AB24" s="1389"/>
      <c r="AC24" s="1389"/>
      <c r="AD24" s="1389"/>
      <c r="AE24" s="1389"/>
      <c r="AF24" s="1389"/>
      <c r="AG24" s="1389"/>
      <c r="AH24" s="1390"/>
    </row>
    <row r="25" spans="1:40" ht="15" customHeight="1">
      <c r="A25" s="1438"/>
      <c r="B25" s="1439"/>
      <c r="C25" s="1439"/>
      <c r="D25" s="1440"/>
      <c r="E25" s="1498"/>
      <c r="F25" s="1499"/>
      <c r="G25" s="1499"/>
      <c r="H25" s="1499"/>
      <c r="I25" s="1499"/>
      <c r="J25" s="1500"/>
      <c r="K25" s="319"/>
      <c r="L25" s="281" t="s">
        <v>472</v>
      </c>
      <c r="M25" s="1364"/>
      <c r="N25" s="1364"/>
      <c r="O25" s="1364"/>
      <c r="P25" s="1364"/>
      <c r="Q25" s="1364"/>
      <c r="R25" s="1364"/>
      <c r="S25" s="1364"/>
      <c r="T25" s="1364"/>
      <c r="U25" s="1364"/>
      <c r="V25" s="320" t="s">
        <v>442</v>
      </c>
      <c r="W25" s="1417"/>
      <c r="X25" s="1373"/>
      <c r="Y25" s="1373"/>
      <c r="Z25" s="1373"/>
      <c r="AA25" s="1373"/>
      <c r="AB25" s="1373"/>
      <c r="AC25" s="1373"/>
      <c r="AD25" s="1373"/>
      <c r="AE25" s="1373"/>
      <c r="AF25" s="1373"/>
      <c r="AG25" s="1373"/>
      <c r="AH25" s="1418"/>
    </row>
    <row r="26" spans="1:40" ht="15" customHeight="1">
      <c r="A26" s="1438"/>
      <c r="B26" s="1439"/>
      <c r="C26" s="1439"/>
      <c r="D26" s="1440"/>
      <c r="E26" s="1501"/>
      <c r="F26" s="1502"/>
      <c r="G26" s="1502"/>
      <c r="H26" s="1502"/>
      <c r="I26" s="1502"/>
      <c r="J26" s="1503"/>
      <c r="K26" s="316"/>
      <c r="L26" s="317"/>
      <c r="M26" s="317" t="s">
        <v>468</v>
      </c>
      <c r="N26" s="317"/>
      <c r="O26" s="317"/>
      <c r="P26" s="317"/>
      <c r="Q26" s="317"/>
      <c r="R26" s="317"/>
      <c r="S26" s="317"/>
      <c r="T26" s="317"/>
      <c r="U26" s="317"/>
      <c r="V26" s="318"/>
      <c r="W26" s="1419"/>
      <c r="X26" s="1375"/>
      <c r="Y26" s="1375"/>
      <c r="Z26" s="1375"/>
      <c r="AA26" s="1375"/>
      <c r="AB26" s="1375"/>
      <c r="AC26" s="1375"/>
      <c r="AD26" s="1375"/>
      <c r="AE26" s="1375"/>
      <c r="AF26" s="1375"/>
      <c r="AG26" s="1375"/>
      <c r="AH26" s="1420"/>
    </row>
    <row r="27" spans="1:40" ht="15" customHeight="1">
      <c r="A27" s="1438"/>
      <c r="B27" s="1439"/>
      <c r="C27" s="1439"/>
      <c r="D27" s="1440"/>
      <c r="E27" s="1404" t="s">
        <v>15</v>
      </c>
      <c r="F27" s="1405"/>
      <c r="G27" s="1405"/>
      <c r="H27" s="1405"/>
      <c r="I27" s="1405"/>
      <c r="J27" s="1406"/>
      <c r="K27" s="1416"/>
      <c r="L27" s="1389"/>
      <c r="M27" s="1389"/>
      <c r="N27" s="1389"/>
      <c r="O27" s="1389"/>
      <c r="P27" s="1389"/>
      <c r="Q27" s="1389"/>
      <c r="R27" s="1389"/>
      <c r="S27" s="1389"/>
      <c r="T27" s="1389"/>
      <c r="U27" s="1389"/>
      <c r="V27" s="1390"/>
      <c r="W27" s="1417"/>
      <c r="X27" s="1373"/>
      <c r="Y27" s="1373"/>
      <c r="Z27" s="1373"/>
      <c r="AA27" s="1373"/>
      <c r="AB27" s="1373"/>
      <c r="AC27" s="1373"/>
      <c r="AD27" s="1373"/>
      <c r="AE27" s="1373"/>
      <c r="AF27" s="1373"/>
      <c r="AG27" s="1373"/>
      <c r="AH27" s="1418"/>
    </row>
    <row r="28" spans="1:40" ht="15" customHeight="1">
      <c r="A28" s="1441"/>
      <c r="B28" s="1442"/>
      <c r="C28" s="1442"/>
      <c r="D28" s="1443"/>
      <c r="E28" s="1409"/>
      <c r="F28" s="1410"/>
      <c r="G28" s="1410"/>
      <c r="H28" s="1410"/>
      <c r="I28" s="1410"/>
      <c r="J28" s="1411"/>
      <c r="K28" s="1419"/>
      <c r="L28" s="1375"/>
      <c r="M28" s="1375"/>
      <c r="N28" s="1375"/>
      <c r="O28" s="1375"/>
      <c r="P28" s="1375"/>
      <c r="Q28" s="1375"/>
      <c r="R28" s="1375"/>
      <c r="S28" s="1375"/>
      <c r="T28" s="1375"/>
      <c r="U28" s="1375"/>
      <c r="V28" s="1420"/>
      <c r="W28" s="1419"/>
      <c r="X28" s="1375"/>
      <c r="Y28" s="1375"/>
      <c r="Z28" s="1375"/>
      <c r="AA28" s="1375"/>
      <c r="AB28" s="1375"/>
      <c r="AC28" s="1375"/>
      <c r="AD28" s="1375"/>
      <c r="AE28" s="1375"/>
      <c r="AF28" s="1375"/>
      <c r="AG28" s="1375"/>
      <c r="AH28" s="1420"/>
    </row>
    <row r="29" spans="1:40" ht="15" customHeight="1">
      <c r="A29" s="1505" t="s">
        <v>474</v>
      </c>
      <c r="B29" s="1391" t="s">
        <v>475</v>
      </c>
      <c r="C29" s="1392"/>
      <c r="D29" s="1392"/>
      <c r="E29" s="1392"/>
      <c r="F29" s="1392"/>
      <c r="G29" s="1392"/>
      <c r="H29" s="1392"/>
      <c r="I29" s="1392"/>
      <c r="J29" s="1392"/>
      <c r="K29" s="1393"/>
      <c r="L29" s="1391" t="s">
        <v>476</v>
      </c>
      <c r="M29" s="1392"/>
      <c r="N29" s="1392"/>
      <c r="O29" s="1392"/>
      <c r="P29" s="1392"/>
      <c r="Q29" s="1392"/>
      <c r="R29" s="1392"/>
      <c r="S29" s="1392"/>
      <c r="T29" s="1392"/>
      <c r="U29" s="1392"/>
      <c r="V29" s="1392"/>
      <c r="W29" s="1393"/>
      <c r="X29" s="1391" t="s">
        <v>477</v>
      </c>
      <c r="Y29" s="1392"/>
      <c r="Z29" s="1392"/>
      <c r="AA29" s="1392"/>
      <c r="AB29" s="1392"/>
      <c r="AC29" s="1392"/>
      <c r="AD29" s="1392"/>
      <c r="AE29" s="1392"/>
      <c r="AF29" s="1392"/>
      <c r="AG29" s="1392"/>
      <c r="AH29" s="1393"/>
    </row>
    <row r="30" spans="1:40" ht="15" customHeight="1">
      <c r="A30" s="1506"/>
      <c r="B30" s="1432" t="s">
        <v>586</v>
      </c>
      <c r="C30" s="1383"/>
      <c r="D30" s="1383"/>
      <c r="E30" s="1383"/>
      <c r="F30" s="1383"/>
      <c r="G30" s="1383"/>
      <c r="H30" s="1383"/>
      <c r="I30" s="1383"/>
      <c r="J30" s="1383"/>
      <c r="K30" s="1384"/>
      <c r="L30" s="284" t="s">
        <v>587</v>
      </c>
      <c r="M30" s="285"/>
      <c r="N30" s="285"/>
      <c r="O30" s="285"/>
      <c r="P30" s="285"/>
      <c r="Q30" s="285"/>
      <c r="R30" s="285"/>
      <c r="S30" s="285"/>
      <c r="T30" s="285"/>
      <c r="U30" s="285"/>
      <c r="V30" s="285"/>
      <c r="W30" s="286"/>
      <c r="X30" s="284"/>
      <c r="Y30" s="285" t="s">
        <v>480</v>
      </c>
      <c r="Z30" s="285"/>
      <c r="AA30" s="285"/>
      <c r="AB30" s="285"/>
      <c r="AC30" s="285"/>
      <c r="AD30" s="285"/>
      <c r="AE30" s="285"/>
      <c r="AF30" s="285"/>
      <c r="AG30" s="285"/>
      <c r="AH30" s="286"/>
      <c r="AK30" s="322"/>
      <c r="AL30" s="322"/>
      <c r="AM30" s="322"/>
      <c r="AN30" s="322"/>
    </row>
    <row r="31" spans="1:40" ht="15" customHeight="1">
      <c r="A31" s="1506"/>
      <c r="B31" s="1433"/>
      <c r="C31" s="1364"/>
      <c r="D31" s="1364"/>
      <c r="E31" s="1364"/>
      <c r="F31" s="1364"/>
      <c r="G31" s="1364"/>
      <c r="H31" s="1364"/>
      <c r="I31" s="1364"/>
      <c r="J31" s="1364"/>
      <c r="K31" s="1434"/>
      <c r="L31" s="287"/>
      <c r="M31" s="257"/>
      <c r="N31" s="257" t="s">
        <v>467</v>
      </c>
      <c r="O31" s="257"/>
      <c r="P31" s="257"/>
      <c r="Q31" s="257"/>
      <c r="R31" s="257"/>
      <c r="S31" s="257" t="s">
        <v>468</v>
      </c>
      <c r="T31" s="257"/>
      <c r="U31" s="257"/>
      <c r="V31" s="257"/>
      <c r="W31" s="288"/>
      <c r="X31" s="287"/>
      <c r="Y31" s="257" t="s">
        <v>481</v>
      </c>
      <c r="Z31" s="257"/>
      <c r="AA31" s="257"/>
      <c r="AB31" s="257"/>
      <c r="AC31" s="257"/>
      <c r="AD31" s="257"/>
      <c r="AE31" s="257"/>
      <c r="AF31" s="257"/>
      <c r="AG31" s="257"/>
      <c r="AH31" s="288"/>
    </row>
    <row r="32" spans="1:40" ht="15" customHeight="1">
      <c r="A32" s="1506"/>
      <c r="B32" s="1432" t="s">
        <v>588</v>
      </c>
      <c r="C32" s="1383"/>
      <c r="D32" s="1383"/>
      <c r="E32" s="1383"/>
      <c r="F32" s="1383"/>
      <c r="G32" s="1383"/>
      <c r="H32" s="1383"/>
      <c r="I32" s="1383"/>
      <c r="J32" s="1383"/>
      <c r="K32" s="1384"/>
      <c r="L32" s="284" t="s">
        <v>589</v>
      </c>
      <c r="M32" s="285"/>
      <c r="N32" s="285"/>
      <c r="O32" s="285"/>
      <c r="P32" s="285"/>
      <c r="Q32" s="285"/>
      <c r="R32" s="285"/>
      <c r="S32" s="285"/>
      <c r="T32" s="285"/>
      <c r="U32" s="285"/>
      <c r="V32" s="285"/>
      <c r="W32" s="286"/>
      <c r="X32" s="284"/>
      <c r="Y32" s="285" t="s">
        <v>480</v>
      </c>
      <c r="Z32" s="285"/>
      <c r="AA32" s="285"/>
      <c r="AB32" s="285"/>
      <c r="AC32" s="285"/>
      <c r="AD32" s="285"/>
      <c r="AE32" s="285"/>
      <c r="AF32" s="285"/>
      <c r="AG32" s="285"/>
      <c r="AH32" s="286"/>
      <c r="AK32" s="322"/>
      <c r="AL32" s="322"/>
      <c r="AM32" s="322"/>
      <c r="AN32" s="322"/>
    </row>
    <row r="33" spans="1:40" ht="15" customHeight="1">
      <c r="A33" s="1506"/>
      <c r="B33" s="1433"/>
      <c r="C33" s="1364"/>
      <c r="D33" s="1364"/>
      <c r="E33" s="1364"/>
      <c r="F33" s="1364"/>
      <c r="G33" s="1364"/>
      <c r="H33" s="1364"/>
      <c r="I33" s="1364"/>
      <c r="J33" s="1364"/>
      <c r="K33" s="1434"/>
      <c r="L33" s="287"/>
      <c r="M33" s="257"/>
      <c r="N33" s="257" t="s">
        <v>467</v>
      </c>
      <c r="O33" s="257"/>
      <c r="P33" s="257"/>
      <c r="Q33" s="257"/>
      <c r="R33" s="257"/>
      <c r="S33" s="257" t="s">
        <v>468</v>
      </c>
      <c r="T33" s="257"/>
      <c r="U33" s="257"/>
      <c r="V33" s="257"/>
      <c r="W33" s="288"/>
      <c r="X33" s="287"/>
      <c r="Y33" s="257" t="s">
        <v>481</v>
      </c>
      <c r="Z33" s="257"/>
      <c r="AA33" s="257"/>
      <c r="AB33" s="257"/>
      <c r="AC33" s="257"/>
      <c r="AD33" s="257"/>
      <c r="AE33" s="257"/>
      <c r="AF33" s="257"/>
      <c r="AG33" s="257"/>
      <c r="AH33" s="288"/>
    </row>
    <row r="34" spans="1:40" ht="15" customHeight="1">
      <c r="A34" s="1506"/>
      <c r="B34" s="1432" t="s">
        <v>590</v>
      </c>
      <c r="C34" s="1383"/>
      <c r="D34" s="1383"/>
      <c r="E34" s="1383"/>
      <c r="F34" s="1383"/>
      <c r="G34" s="1383"/>
      <c r="H34" s="1383"/>
      <c r="I34" s="1383"/>
      <c r="J34" s="1383"/>
      <c r="K34" s="1384"/>
      <c r="L34" s="284" t="s">
        <v>591</v>
      </c>
      <c r="M34" s="285"/>
      <c r="N34" s="285"/>
      <c r="O34" s="285"/>
      <c r="P34" s="285"/>
      <c r="Q34" s="285"/>
      <c r="R34" s="285"/>
      <c r="S34" s="285"/>
      <c r="T34" s="285"/>
      <c r="U34" s="285"/>
      <c r="V34" s="285"/>
      <c r="W34" s="286"/>
      <c r="X34" s="284"/>
      <c r="Y34" s="285" t="s">
        <v>480</v>
      </c>
      <c r="Z34" s="285"/>
      <c r="AA34" s="285"/>
      <c r="AB34" s="285"/>
      <c r="AC34" s="285"/>
      <c r="AD34" s="285"/>
      <c r="AE34" s="285"/>
      <c r="AF34" s="285"/>
      <c r="AG34" s="285"/>
      <c r="AH34" s="286"/>
      <c r="AK34" s="322"/>
      <c r="AL34" s="322"/>
      <c r="AM34" s="322"/>
      <c r="AN34" s="322"/>
    </row>
    <row r="35" spans="1:40" ht="15" customHeight="1">
      <c r="A35" s="1506"/>
      <c r="B35" s="1385"/>
      <c r="C35" s="1374"/>
      <c r="D35" s="1374"/>
      <c r="E35" s="1374"/>
      <c r="F35" s="1374"/>
      <c r="G35" s="1374"/>
      <c r="H35" s="1374"/>
      <c r="I35" s="1374"/>
      <c r="J35" s="1374"/>
      <c r="K35" s="1386"/>
      <c r="L35" s="290"/>
      <c r="M35" s="291"/>
      <c r="N35" s="291" t="s">
        <v>467</v>
      </c>
      <c r="O35" s="291"/>
      <c r="P35" s="291"/>
      <c r="Q35" s="291"/>
      <c r="R35" s="291"/>
      <c r="S35" s="291" t="s">
        <v>468</v>
      </c>
      <c r="T35" s="291"/>
      <c r="U35" s="291"/>
      <c r="V35" s="291"/>
      <c r="W35" s="292"/>
      <c r="X35" s="290"/>
      <c r="Y35" s="291" t="s">
        <v>481</v>
      </c>
      <c r="Z35" s="291"/>
      <c r="AA35" s="291"/>
      <c r="AB35" s="291"/>
      <c r="AC35" s="291"/>
      <c r="AD35" s="291"/>
      <c r="AE35" s="291"/>
      <c r="AF35" s="291"/>
      <c r="AG35" s="291"/>
      <c r="AH35" s="292"/>
    </row>
    <row r="36" spans="1:40" ht="15" customHeight="1">
      <c r="A36" s="1506"/>
      <c r="B36" s="1432" t="s">
        <v>592</v>
      </c>
      <c r="C36" s="1383"/>
      <c r="D36" s="1383"/>
      <c r="E36" s="1383"/>
      <c r="F36" s="1383"/>
      <c r="G36" s="1383"/>
      <c r="H36" s="1383"/>
      <c r="I36" s="1383"/>
      <c r="J36" s="1383"/>
      <c r="K36" s="1384"/>
      <c r="L36" s="284" t="s">
        <v>593</v>
      </c>
      <c r="M36" s="285"/>
      <c r="N36" s="285"/>
      <c r="O36" s="285"/>
      <c r="P36" s="285"/>
      <c r="Q36" s="285"/>
      <c r="R36" s="285"/>
      <c r="S36" s="285"/>
      <c r="T36" s="285"/>
      <c r="U36" s="285"/>
      <c r="V36" s="285"/>
      <c r="W36" s="286"/>
      <c r="X36" s="284"/>
      <c r="Y36" s="285" t="s">
        <v>480</v>
      </c>
      <c r="Z36" s="285"/>
      <c r="AA36" s="285"/>
      <c r="AB36" s="285"/>
      <c r="AC36" s="285"/>
      <c r="AD36" s="285"/>
      <c r="AE36" s="285"/>
      <c r="AF36" s="285"/>
      <c r="AG36" s="285"/>
      <c r="AH36" s="286"/>
      <c r="AK36" s="322"/>
      <c r="AL36" s="322"/>
      <c r="AM36" s="322"/>
      <c r="AN36" s="322"/>
    </row>
    <row r="37" spans="1:40" ht="15" customHeight="1">
      <c r="A37" s="1506"/>
      <c r="B37" s="1385"/>
      <c r="C37" s="1374"/>
      <c r="D37" s="1374"/>
      <c r="E37" s="1374"/>
      <c r="F37" s="1374"/>
      <c r="G37" s="1374"/>
      <c r="H37" s="1374"/>
      <c r="I37" s="1374"/>
      <c r="J37" s="1374"/>
      <c r="K37" s="1386"/>
      <c r="L37" s="290"/>
      <c r="M37" s="291"/>
      <c r="N37" s="291" t="s">
        <v>467</v>
      </c>
      <c r="O37" s="291"/>
      <c r="P37" s="291"/>
      <c r="Q37" s="291"/>
      <c r="R37" s="291"/>
      <c r="S37" s="291" t="s">
        <v>468</v>
      </c>
      <c r="T37" s="291"/>
      <c r="U37" s="291"/>
      <c r="V37" s="291"/>
      <c r="W37" s="292"/>
      <c r="X37" s="290"/>
      <c r="Y37" s="291" t="s">
        <v>481</v>
      </c>
      <c r="Z37" s="291"/>
      <c r="AA37" s="291"/>
      <c r="AB37" s="291"/>
      <c r="AC37" s="291"/>
      <c r="AD37" s="291"/>
      <c r="AE37" s="291"/>
      <c r="AF37" s="291"/>
      <c r="AG37" s="291"/>
      <c r="AH37" s="292"/>
    </row>
    <row r="38" spans="1:40" ht="15" customHeight="1">
      <c r="A38" s="1506"/>
      <c r="B38" s="1432" t="s">
        <v>594</v>
      </c>
      <c r="C38" s="1383"/>
      <c r="D38" s="1383"/>
      <c r="E38" s="1383"/>
      <c r="F38" s="1383"/>
      <c r="G38" s="1383"/>
      <c r="H38" s="1383"/>
      <c r="I38" s="1383"/>
      <c r="J38" s="1383"/>
      <c r="K38" s="1384"/>
      <c r="L38" s="284" t="s">
        <v>595</v>
      </c>
      <c r="M38" s="285"/>
      <c r="N38" s="285"/>
      <c r="O38" s="285"/>
      <c r="P38" s="285"/>
      <c r="Q38" s="285"/>
      <c r="R38" s="285"/>
      <c r="S38" s="285"/>
      <c r="T38" s="285"/>
      <c r="U38" s="285"/>
      <c r="V38" s="285"/>
      <c r="W38" s="286"/>
      <c r="X38" s="284"/>
      <c r="Y38" s="285" t="s">
        <v>480</v>
      </c>
      <c r="Z38" s="285"/>
      <c r="AA38" s="285"/>
      <c r="AB38" s="285"/>
      <c r="AC38" s="285"/>
      <c r="AD38" s="285"/>
      <c r="AE38" s="285"/>
      <c r="AF38" s="285"/>
      <c r="AG38" s="285"/>
      <c r="AH38" s="286"/>
      <c r="AK38" s="322"/>
      <c r="AL38" s="322"/>
      <c r="AM38" s="322"/>
      <c r="AN38" s="322"/>
    </row>
    <row r="39" spans="1:40" ht="15" customHeight="1">
      <c r="A39" s="1506"/>
      <c r="B39" s="1385"/>
      <c r="C39" s="1374"/>
      <c r="D39" s="1374"/>
      <c r="E39" s="1374"/>
      <c r="F39" s="1374"/>
      <c r="G39" s="1374"/>
      <c r="H39" s="1374"/>
      <c r="I39" s="1374"/>
      <c r="J39" s="1374"/>
      <c r="K39" s="1386"/>
      <c r="L39" s="290"/>
      <c r="M39" s="291"/>
      <c r="N39" s="291" t="s">
        <v>467</v>
      </c>
      <c r="O39" s="291"/>
      <c r="P39" s="291"/>
      <c r="Q39" s="291"/>
      <c r="R39" s="291"/>
      <c r="S39" s="291" t="s">
        <v>468</v>
      </c>
      <c r="T39" s="291"/>
      <c r="U39" s="291"/>
      <c r="V39" s="291"/>
      <c r="W39" s="292"/>
      <c r="X39" s="290"/>
      <c r="Y39" s="291" t="s">
        <v>481</v>
      </c>
      <c r="Z39" s="291"/>
      <c r="AA39" s="291"/>
      <c r="AB39" s="291"/>
      <c r="AC39" s="291"/>
      <c r="AD39" s="291"/>
      <c r="AE39" s="291"/>
      <c r="AF39" s="291"/>
      <c r="AG39" s="291"/>
      <c r="AH39" s="292"/>
    </row>
    <row r="40" spans="1:40" ht="15" customHeight="1">
      <c r="A40" s="1506"/>
      <c r="B40" s="1432" t="s">
        <v>557</v>
      </c>
      <c r="C40" s="1383"/>
      <c r="D40" s="1383"/>
      <c r="E40" s="1383"/>
      <c r="F40" s="1383"/>
      <c r="G40" s="1383"/>
      <c r="H40" s="1383"/>
      <c r="I40" s="1383"/>
      <c r="J40" s="1383"/>
      <c r="K40" s="1384"/>
      <c r="L40" s="287" t="s">
        <v>558</v>
      </c>
      <c r="M40" s="257"/>
      <c r="N40" s="257"/>
      <c r="O40" s="257"/>
      <c r="P40" s="257"/>
      <c r="Q40" s="257"/>
      <c r="R40" s="257"/>
      <c r="S40" s="257"/>
      <c r="T40" s="257"/>
      <c r="U40" s="257"/>
      <c r="V40" s="257"/>
      <c r="W40" s="257"/>
      <c r="X40" s="284"/>
      <c r="Y40" s="285" t="s">
        <v>480</v>
      </c>
      <c r="Z40" s="285"/>
      <c r="AA40" s="285"/>
      <c r="AB40" s="285"/>
      <c r="AC40" s="285"/>
      <c r="AD40" s="285"/>
      <c r="AE40" s="285"/>
      <c r="AF40" s="285"/>
      <c r="AG40" s="285"/>
      <c r="AH40" s="286"/>
      <c r="AK40" s="322"/>
      <c r="AL40" s="322"/>
      <c r="AM40" s="322"/>
      <c r="AN40" s="322"/>
    </row>
    <row r="41" spans="1:40" ht="15" customHeight="1">
      <c r="A41" s="1507"/>
      <c r="B41" s="316" t="s">
        <v>491</v>
      </c>
      <c r="C41" s="1375"/>
      <c r="D41" s="1375"/>
      <c r="E41" s="1375"/>
      <c r="F41" s="1375"/>
      <c r="G41" s="1375"/>
      <c r="H41" s="1375"/>
      <c r="I41" s="1375"/>
      <c r="J41" s="1375"/>
      <c r="K41" s="318" t="s">
        <v>442</v>
      </c>
      <c r="L41" s="287"/>
      <c r="M41" s="257"/>
      <c r="N41" s="257" t="s">
        <v>467</v>
      </c>
      <c r="O41" s="257"/>
      <c r="P41" s="257"/>
      <c r="Q41" s="257"/>
      <c r="R41" s="257"/>
      <c r="S41" s="257" t="s">
        <v>468</v>
      </c>
      <c r="T41" s="257"/>
      <c r="U41" s="257"/>
      <c r="V41" s="257"/>
      <c r="W41" s="257"/>
      <c r="X41" s="290"/>
      <c r="Y41" s="291" t="s">
        <v>481</v>
      </c>
      <c r="Z41" s="291"/>
      <c r="AA41" s="291"/>
      <c r="AB41" s="291"/>
      <c r="AC41" s="291"/>
      <c r="AD41" s="291"/>
      <c r="AE41" s="291"/>
      <c r="AF41" s="291"/>
      <c r="AG41" s="291"/>
      <c r="AH41" s="292"/>
    </row>
    <row r="42" spans="1:40" ht="15" customHeight="1">
      <c r="A42" s="1435" t="s">
        <v>596</v>
      </c>
      <c r="B42" s="1405"/>
      <c r="C42" s="1405"/>
      <c r="D42" s="1405"/>
      <c r="E42" s="1405"/>
      <c r="F42" s="1405"/>
      <c r="G42" s="1405"/>
      <c r="H42" s="1405"/>
      <c r="I42" s="1405"/>
      <c r="J42" s="1405"/>
      <c r="K42" s="1406"/>
      <c r="L42" s="284"/>
      <c r="M42" s="285" t="s">
        <v>597</v>
      </c>
      <c r="N42" s="285"/>
      <c r="O42" s="285"/>
      <c r="P42" s="285"/>
      <c r="Q42" s="285"/>
      <c r="R42" s="285"/>
      <c r="S42" s="285"/>
      <c r="T42" s="285"/>
      <c r="U42" s="285"/>
      <c r="V42" s="285"/>
      <c r="W42" s="285"/>
      <c r="X42" s="285"/>
      <c r="Y42" s="285"/>
      <c r="Z42" s="285"/>
      <c r="AA42" s="285"/>
      <c r="AB42" s="285"/>
      <c r="AC42" s="285"/>
      <c r="AD42" s="285"/>
      <c r="AE42" s="285"/>
      <c r="AF42" s="285"/>
      <c r="AG42" s="285"/>
      <c r="AH42" s="286"/>
    </row>
    <row r="43" spans="1:40" ht="15" customHeight="1">
      <c r="A43" s="1407"/>
      <c r="B43" s="1362"/>
      <c r="C43" s="1362"/>
      <c r="D43" s="1362"/>
      <c r="E43" s="1362"/>
      <c r="F43" s="1362"/>
      <c r="G43" s="1362"/>
      <c r="H43" s="1362"/>
      <c r="I43" s="1362"/>
      <c r="J43" s="1362"/>
      <c r="K43" s="1408"/>
      <c r="L43" s="336" t="b">
        <v>0</v>
      </c>
      <c r="M43" s="257" t="s">
        <v>441</v>
      </c>
      <c r="N43" s="257"/>
      <c r="O43" s="257"/>
      <c r="P43" s="1477"/>
      <c r="Q43" s="1477"/>
      <c r="R43" s="1477"/>
      <c r="S43" s="1477"/>
      <c r="T43" s="1477"/>
      <c r="U43" s="1477"/>
      <c r="V43" s="1477"/>
      <c r="W43" s="1477"/>
      <c r="X43" s="1477"/>
      <c r="Y43" s="1477"/>
      <c r="Z43" s="1477"/>
      <c r="AA43" s="257" t="s">
        <v>449</v>
      </c>
      <c r="AB43" s="257"/>
      <c r="AC43" s="257"/>
      <c r="AD43" s="257"/>
      <c r="AE43" s="257"/>
      <c r="AF43" s="257"/>
      <c r="AG43" s="257"/>
      <c r="AH43" s="288"/>
      <c r="AK43" s="322"/>
    </row>
    <row r="44" spans="1:40" ht="15" customHeight="1">
      <c r="A44" s="1409"/>
      <c r="B44" s="1410"/>
      <c r="C44" s="1410"/>
      <c r="D44" s="1410"/>
      <c r="E44" s="1410"/>
      <c r="F44" s="1410"/>
      <c r="G44" s="1410"/>
      <c r="H44" s="1410"/>
      <c r="I44" s="1410"/>
      <c r="J44" s="1410"/>
      <c r="K44" s="1411"/>
      <c r="L44" s="290"/>
      <c r="M44" s="291" t="s">
        <v>494</v>
      </c>
      <c r="N44" s="291"/>
      <c r="O44" s="291"/>
      <c r="P44" s="291"/>
      <c r="Q44" s="291"/>
      <c r="R44" s="291"/>
      <c r="S44" s="1374"/>
      <c r="T44" s="1374"/>
      <c r="U44" s="1374"/>
      <c r="V44" s="1374"/>
      <c r="W44" s="1374"/>
      <c r="X44" s="1374"/>
      <c r="Y44" s="1374"/>
      <c r="Z44" s="1374"/>
      <c r="AA44" s="1374"/>
      <c r="AB44" s="1374"/>
      <c r="AC44" s="1374"/>
      <c r="AD44" s="291" t="s">
        <v>449</v>
      </c>
      <c r="AE44" s="291"/>
      <c r="AF44" s="291"/>
      <c r="AG44" s="291"/>
      <c r="AH44" s="292"/>
    </row>
    <row r="45" spans="1:40" ht="31.5" customHeight="1">
      <c r="A45" s="1494" t="s">
        <v>598</v>
      </c>
      <c r="B45" s="1378"/>
      <c r="C45" s="1378"/>
      <c r="D45" s="1378"/>
      <c r="E45" s="1378"/>
      <c r="F45" s="1378"/>
      <c r="G45" s="1378"/>
      <c r="H45" s="1378"/>
      <c r="I45" s="1378"/>
      <c r="J45" s="1378"/>
      <c r="K45" s="1395"/>
      <c r="L45" s="325"/>
      <c r="M45" s="326"/>
      <c r="N45" s="326"/>
      <c r="O45" s="326"/>
      <c r="P45" s="1504"/>
      <c r="Q45" s="1504"/>
      <c r="R45" s="1504"/>
      <c r="S45" s="326" t="s">
        <v>501</v>
      </c>
      <c r="T45" s="326"/>
      <c r="U45" s="326"/>
      <c r="V45" s="326"/>
      <c r="W45" s="326"/>
      <c r="X45" s="326"/>
      <c r="Y45" s="326"/>
      <c r="Z45" s="326"/>
      <c r="AA45" s="326"/>
      <c r="AB45" s="326"/>
      <c r="AC45" s="326"/>
      <c r="AD45" s="326"/>
      <c r="AE45" s="326"/>
      <c r="AF45" s="326"/>
      <c r="AG45" s="326"/>
      <c r="AH45" s="327"/>
    </row>
    <row r="46" spans="1:40" ht="30.75" customHeight="1">
      <c r="A46" s="1396" t="s">
        <v>502</v>
      </c>
      <c r="B46" s="1485" t="s">
        <v>599</v>
      </c>
      <c r="C46" s="1485"/>
      <c r="D46" s="1485"/>
      <c r="E46" s="1485"/>
      <c r="F46" s="1485"/>
      <c r="G46" s="1485"/>
      <c r="H46" s="1485"/>
      <c r="I46" s="1485"/>
      <c r="J46" s="1485"/>
      <c r="K46" s="1486"/>
      <c r="L46" s="1391" t="s">
        <v>504</v>
      </c>
      <c r="M46" s="1392"/>
      <c r="N46" s="1392"/>
      <c r="O46" s="1392"/>
      <c r="P46" s="1392"/>
      <c r="Q46" s="1392"/>
      <c r="R46" s="1392"/>
      <c r="S46" s="1392"/>
      <c r="T46" s="1392"/>
      <c r="U46" s="1393"/>
      <c r="V46" s="1391" t="s">
        <v>505</v>
      </c>
      <c r="W46" s="1392"/>
      <c r="X46" s="1392"/>
      <c r="Y46" s="1393"/>
      <c r="Z46" s="1491" t="s">
        <v>600</v>
      </c>
      <c r="AA46" s="1492"/>
      <c r="AB46" s="1492"/>
      <c r="AC46" s="1492"/>
      <c r="AD46" s="1492"/>
      <c r="AE46" s="1492"/>
      <c r="AF46" s="1492"/>
      <c r="AG46" s="1492"/>
      <c r="AH46" s="1493"/>
    </row>
    <row r="47" spans="1:40" ht="15" customHeight="1">
      <c r="A47" s="1397"/>
      <c r="B47" s="1487"/>
      <c r="C47" s="1487"/>
      <c r="D47" s="1487"/>
      <c r="E47" s="1487"/>
      <c r="F47" s="1487"/>
      <c r="G47" s="1487"/>
      <c r="H47" s="1487"/>
      <c r="I47" s="1487"/>
      <c r="J47" s="1487"/>
      <c r="K47" s="1488"/>
      <c r="L47" s="1026" t="b">
        <v>0</v>
      </c>
      <c r="M47" s="285" t="s">
        <v>507</v>
      </c>
      <c r="N47" s="285"/>
      <c r="O47" s="285"/>
      <c r="P47" s="285"/>
      <c r="Q47" s="285"/>
      <c r="R47" s="285"/>
      <c r="S47" s="285"/>
      <c r="T47" s="285"/>
      <c r="U47" s="286"/>
      <c r="V47" s="1412"/>
      <c r="W47" s="1413"/>
      <c r="X47" s="1413"/>
      <c r="Y47" s="1406" t="s">
        <v>508</v>
      </c>
      <c r="Z47" s="313"/>
      <c r="AA47" s="314" t="s">
        <v>509</v>
      </c>
      <c r="AB47" s="314"/>
      <c r="AC47" s="314" t="s">
        <v>510</v>
      </c>
      <c r="AD47" s="314"/>
      <c r="AE47" s="314" t="s">
        <v>511</v>
      </c>
      <c r="AF47" s="314"/>
      <c r="AG47" s="314" t="s">
        <v>512</v>
      </c>
      <c r="AH47" s="315"/>
    </row>
    <row r="48" spans="1:40" ht="15" customHeight="1">
      <c r="A48" s="1397"/>
      <c r="B48" s="1487"/>
      <c r="C48" s="1487"/>
      <c r="D48" s="1487"/>
      <c r="E48" s="1487"/>
      <c r="F48" s="1487"/>
      <c r="G48" s="1487"/>
      <c r="H48" s="1487"/>
      <c r="I48" s="1487"/>
      <c r="J48" s="1487"/>
      <c r="K48" s="1488"/>
      <c r="L48" s="1027"/>
      <c r="M48" s="291"/>
      <c r="N48" s="291"/>
      <c r="O48" s="291"/>
      <c r="P48" s="291"/>
      <c r="Q48" s="291"/>
      <c r="R48" s="291"/>
      <c r="S48" s="291"/>
      <c r="T48" s="291"/>
      <c r="U48" s="292"/>
      <c r="V48" s="1414"/>
      <c r="W48" s="1415"/>
      <c r="X48" s="1415"/>
      <c r="Y48" s="1411"/>
      <c r="Z48" s="316"/>
      <c r="AA48" s="317" t="s">
        <v>513</v>
      </c>
      <c r="AB48" s="317"/>
      <c r="AC48" s="317" t="s">
        <v>560</v>
      </c>
      <c r="AD48" s="317"/>
      <c r="AE48" s="317"/>
      <c r="AF48" s="317"/>
      <c r="AG48" s="317"/>
      <c r="AH48" s="318"/>
    </row>
    <row r="49" spans="1:34" ht="15" customHeight="1">
      <c r="A49" s="1397"/>
      <c r="B49" s="1487"/>
      <c r="C49" s="1487"/>
      <c r="D49" s="1487"/>
      <c r="E49" s="1487"/>
      <c r="F49" s="1487"/>
      <c r="G49" s="1487"/>
      <c r="H49" s="1487"/>
      <c r="I49" s="1487"/>
      <c r="J49" s="1487"/>
      <c r="K49" s="1488"/>
      <c r="L49" s="1028" t="b">
        <v>0</v>
      </c>
      <c r="M49" s="1461" t="s">
        <v>514</v>
      </c>
      <c r="N49" s="1461"/>
      <c r="O49" s="1461"/>
      <c r="P49" s="1461"/>
      <c r="Q49" s="1461"/>
      <c r="R49" s="1461"/>
      <c r="S49" s="1461"/>
      <c r="T49" s="1461"/>
      <c r="U49" s="1462"/>
      <c r="V49" s="1412"/>
      <c r="W49" s="1413"/>
      <c r="X49" s="1413"/>
      <c r="Y49" s="1406" t="s">
        <v>508</v>
      </c>
      <c r="Z49" s="313"/>
      <c r="AA49" s="314" t="s">
        <v>509</v>
      </c>
      <c r="AB49" s="314"/>
      <c r="AC49" s="314" t="s">
        <v>510</v>
      </c>
      <c r="AD49" s="314"/>
      <c r="AE49" s="314" t="s">
        <v>511</v>
      </c>
      <c r="AF49" s="314"/>
      <c r="AG49" s="314" t="s">
        <v>512</v>
      </c>
      <c r="AH49" s="315"/>
    </row>
    <row r="50" spans="1:34" ht="15" customHeight="1">
      <c r="A50" s="1397"/>
      <c r="B50" s="1487"/>
      <c r="C50" s="1487"/>
      <c r="D50" s="1487"/>
      <c r="E50" s="1487"/>
      <c r="F50" s="1487"/>
      <c r="G50" s="1487"/>
      <c r="H50" s="1487"/>
      <c r="I50" s="1487"/>
      <c r="J50" s="1487"/>
      <c r="K50" s="1488"/>
      <c r="L50" s="1029"/>
      <c r="M50" s="291"/>
      <c r="N50" s="291"/>
      <c r="O50" s="291"/>
      <c r="P50" s="291"/>
      <c r="Q50" s="291"/>
      <c r="R50" s="291"/>
      <c r="S50" s="291"/>
      <c r="T50" s="291"/>
      <c r="U50" s="292"/>
      <c r="V50" s="1414"/>
      <c r="W50" s="1415"/>
      <c r="X50" s="1415"/>
      <c r="Y50" s="1411"/>
      <c r="Z50" s="316"/>
      <c r="AA50" s="317" t="s">
        <v>513</v>
      </c>
      <c r="AB50" s="317"/>
      <c r="AC50" s="317" t="s">
        <v>560</v>
      </c>
      <c r="AD50" s="317"/>
      <c r="AE50" s="317"/>
      <c r="AF50" s="317"/>
      <c r="AG50" s="317"/>
      <c r="AH50" s="318"/>
    </row>
    <row r="51" spans="1:34" ht="15" customHeight="1">
      <c r="A51" s="1397"/>
      <c r="B51" s="1487"/>
      <c r="C51" s="1487"/>
      <c r="D51" s="1487"/>
      <c r="E51" s="1487"/>
      <c r="F51" s="1487"/>
      <c r="G51" s="1487"/>
      <c r="H51" s="1487"/>
      <c r="I51" s="1487"/>
      <c r="J51" s="1487"/>
      <c r="K51" s="1488"/>
      <c r="L51" s="1028" t="b">
        <v>0</v>
      </c>
      <c r="M51" s="285" t="s">
        <v>515</v>
      </c>
      <c r="N51" s="285"/>
      <c r="O51" s="285"/>
      <c r="P51" s="285"/>
      <c r="Q51" s="285"/>
      <c r="R51" s="285"/>
      <c r="S51" s="285"/>
      <c r="T51" s="285"/>
      <c r="U51" s="286"/>
      <c r="V51" s="1412"/>
      <c r="W51" s="1413"/>
      <c r="X51" s="1413"/>
      <c r="Y51" s="1406" t="s">
        <v>508</v>
      </c>
      <c r="Z51" s="313"/>
      <c r="AA51" s="314" t="s">
        <v>509</v>
      </c>
      <c r="AB51" s="314"/>
      <c r="AC51" s="314" t="s">
        <v>510</v>
      </c>
      <c r="AD51" s="314"/>
      <c r="AE51" s="314" t="s">
        <v>511</v>
      </c>
      <c r="AF51" s="314"/>
      <c r="AG51" s="314" t="s">
        <v>512</v>
      </c>
      <c r="AH51" s="315"/>
    </row>
    <row r="52" spans="1:34" ht="15" customHeight="1">
      <c r="A52" s="1397"/>
      <c r="B52" s="1489"/>
      <c r="C52" s="1489"/>
      <c r="D52" s="1489"/>
      <c r="E52" s="1489"/>
      <c r="F52" s="1489"/>
      <c r="G52" s="1489"/>
      <c r="H52" s="1489"/>
      <c r="I52" s="1489"/>
      <c r="J52" s="1489"/>
      <c r="K52" s="1490"/>
      <c r="L52" s="1029"/>
      <c r="M52" s="291"/>
      <c r="N52" s="291"/>
      <c r="O52" s="291"/>
      <c r="P52" s="291"/>
      <c r="Q52" s="291"/>
      <c r="R52" s="291"/>
      <c r="S52" s="291"/>
      <c r="T52" s="291"/>
      <c r="U52" s="292"/>
      <c r="V52" s="1414"/>
      <c r="W52" s="1415"/>
      <c r="X52" s="1415"/>
      <c r="Y52" s="1411"/>
      <c r="Z52" s="316"/>
      <c r="AA52" s="317" t="s">
        <v>513</v>
      </c>
      <c r="AB52" s="317"/>
      <c r="AC52" s="317" t="s">
        <v>560</v>
      </c>
      <c r="AD52" s="317"/>
      <c r="AE52" s="317"/>
      <c r="AF52" s="317"/>
      <c r="AG52" s="317"/>
      <c r="AH52" s="318"/>
    </row>
    <row r="53" spans="1:34" ht="15" customHeight="1">
      <c r="A53" s="1397"/>
      <c r="B53" s="1394" t="s">
        <v>601</v>
      </c>
      <c r="C53" s="1378"/>
      <c r="D53" s="1378"/>
      <c r="E53" s="1378"/>
      <c r="F53" s="1378"/>
      <c r="G53" s="1378"/>
      <c r="H53" s="1378"/>
      <c r="I53" s="1378"/>
      <c r="J53" s="1378"/>
      <c r="K53" s="1378"/>
      <c r="L53" s="1378"/>
      <c r="M53" s="1378"/>
      <c r="N53" s="1378"/>
      <c r="O53" s="1378"/>
      <c r="P53" s="1378"/>
      <c r="Q53" s="1378"/>
      <c r="R53" s="1378"/>
      <c r="S53" s="1378"/>
      <c r="T53" s="1378"/>
      <c r="U53" s="1378"/>
      <c r="V53" s="1378"/>
      <c r="W53" s="1378"/>
      <c r="X53" s="1378"/>
      <c r="Y53" s="1378"/>
      <c r="Z53" s="1378"/>
      <c r="AA53" s="1378"/>
      <c r="AB53" s="1378"/>
      <c r="AC53" s="1378"/>
      <c r="AD53" s="1378"/>
      <c r="AE53" s="1378"/>
      <c r="AF53" s="1378"/>
      <c r="AG53" s="1378"/>
      <c r="AH53" s="1395"/>
    </row>
    <row r="54" spans="1:34" ht="15" customHeight="1">
      <c r="A54" s="313" t="s">
        <v>517</v>
      </c>
      <c r="B54" s="314"/>
      <c r="C54" s="1383"/>
      <c r="D54" s="1383"/>
      <c r="E54" s="1383"/>
      <c r="F54" s="1383"/>
      <c r="G54" s="1383"/>
      <c r="H54" s="1383"/>
      <c r="I54" s="1383"/>
      <c r="J54" s="1383"/>
      <c r="K54" s="1383"/>
      <c r="L54" s="1383"/>
      <c r="M54" s="1383"/>
      <c r="N54" s="1383"/>
      <c r="O54" s="1383"/>
      <c r="P54" s="1383"/>
      <c r="Q54" s="1383"/>
      <c r="R54" s="1383"/>
      <c r="S54" s="1383"/>
      <c r="T54" s="1383"/>
      <c r="U54" s="1383"/>
      <c r="V54" s="1383"/>
      <c r="W54" s="1383"/>
      <c r="X54" s="1383"/>
      <c r="Y54" s="1383"/>
      <c r="Z54" s="1383"/>
      <c r="AA54" s="1383"/>
      <c r="AB54" s="1383"/>
      <c r="AC54" s="1383"/>
      <c r="AD54" s="1383"/>
      <c r="AE54" s="1383"/>
      <c r="AF54" s="1383"/>
      <c r="AG54" s="1383"/>
      <c r="AH54" s="1384"/>
    </row>
    <row r="55" spans="1:34" ht="15" customHeight="1">
      <c r="A55" s="1385"/>
      <c r="B55" s="1374"/>
      <c r="C55" s="1374"/>
      <c r="D55" s="1374"/>
      <c r="E55" s="1374"/>
      <c r="F55" s="1374"/>
      <c r="G55" s="1374"/>
      <c r="H55" s="1374"/>
      <c r="I55" s="1374"/>
      <c r="J55" s="1374"/>
      <c r="K55" s="1374"/>
      <c r="L55" s="1374"/>
      <c r="M55" s="1374"/>
      <c r="N55" s="1374"/>
      <c r="O55" s="1374"/>
      <c r="P55" s="1374"/>
      <c r="Q55" s="1374"/>
      <c r="R55" s="1374"/>
      <c r="S55" s="1374"/>
      <c r="T55" s="1374"/>
      <c r="U55" s="1374"/>
      <c r="V55" s="1374"/>
      <c r="W55" s="1374"/>
      <c r="X55" s="1374"/>
      <c r="Y55" s="1374"/>
      <c r="Z55" s="1374"/>
      <c r="AA55" s="1374"/>
      <c r="AB55" s="1374"/>
      <c r="AC55" s="1374"/>
      <c r="AD55" s="1374"/>
      <c r="AE55" s="1374"/>
      <c r="AF55" s="1374"/>
      <c r="AG55" s="1374"/>
      <c r="AH55" s="1386"/>
    </row>
  </sheetData>
  <mergeCells count="77">
    <mergeCell ref="A6:J8"/>
    <mergeCell ref="P8:AF8"/>
    <mergeCell ref="K2:AH2"/>
    <mergeCell ref="A3:AH3"/>
    <mergeCell ref="A4:J5"/>
    <mergeCell ref="Y4:AG4"/>
    <mergeCell ref="AE5:AG5"/>
    <mergeCell ref="L8:N8"/>
    <mergeCell ref="E27:J28"/>
    <mergeCell ref="K27:V27"/>
    <mergeCell ref="A9:J10"/>
    <mergeCell ref="A11:D16"/>
    <mergeCell ref="E11:J12"/>
    <mergeCell ref="K11:M11"/>
    <mergeCell ref="N11:O11"/>
    <mergeCell ref="O16:AD16"/>
    <mergeCell ref="T11:U11"/>
    <mergeCell ref="O12:AD12"/>
    <mergeCell ref="E13:J16"/>
    <mergeCell ref="Y14:AE14"/>
    <mergeCell ref="U15:V15"/>
    <mergeCell ref="W24:AH24"/>
    <mergeCell ref="E20:J23"/>
    <mergeCell ref="P20:T20"/>
    <mergeCell ref="W20:AH20"/>
    <mergeCell ref="R21:S21"/>
    <mergeCell ref="W23:AH23"/>
    <mergeCell ref="W21:AH21"/>
    <mergeCell ref="W22:AH22"/>
    <mergeCell ref="K17:V17"/>
    <mergeCell ref="W17:AH17"/>
    <mergeCell ref="E18:J19"/>
    <mergeCell ref="W18:AH18"/>
    <mergeCell ref="N19:U19"/>
    <mergeCell ref="W19:AH19"/>
    <mergeCell ref="A29:A41"/>
    <mergeCell ref="B29:K29"/>
    <mergeCell ref="L29:W29"/>
    <mergeCell ref="X29:AH29"/>
    <mergeCell ref="B30:K31"/>
    <mergeCell ref="B32:K33"/>
    <mergeCell ref="B34:K35"/>
    <mergeCell ref="B36:K37"/>
    <mergeCell ref="B38:K39"/>
    <mergeCell ref="B40:K40"/>
    <mergeCell ref="W27:AH27"/>
    <mergeCell ref="K28:V28"/>
    <mergeCell ref="W28:AH28"/>
    <mergeCell ref="E24:J26"/>
    <mergeCell ref="B53:AH53"/>
    <mergeCell ref="Y47:Y48"/>
    <mergeCell ref="V49:X50"/>
    <mergeCell ref="Y49:Y50"/>
    <mergeCell ref="V51:X52"/>
    <mergeCell ref="Y51:Y52"/>
    <mergeCell ref="P45:R45"/>
    <mergeCell ref="M25:U25"/>
    <mergeCell ref="W25:AH25"/>
    <mergeCell ref="W26:AH26"/>
    <mergeCell ref="A17:D28"/>
    <mergeCell ref="E17:J17"/>
    <mergeCell ref="C54:AH54"/>
    <mergeCell ref="A55:AH55"/>
    <mergeCell ref="AO3:AX3"/>
    <mergeCell ref="A46:A53"/>
    <mergeCell ref="B46:K52"/>
    <mergeCell ref="L46:U46"/>
    <mergeCell ref="V46:Y46"/>
    <mergeCell ref="Z46:AH46"/>
    <mergeCell ref="M49:U49"/>
    <mergeCell ref="C41:J41"/>
    <mergeCell ref="A42:K44"/>
    <mergeCell ref="P43:Z43"/>
    <mergeCell ref="S44:AC44"/>
    <mergeCell ref="A45:K45"/>
    <mergeCell ref="N23:U23"/>
    <mergeCell ref="V47:X48"/>
  </mergeCells>
  <phoneticPr fontId="9"/>
  <conditionalFormatting sqref="M25:U25">
    <cfRule type="notContainsBlanks" priority="26" stopIfTrue="1">
      <formula>LEN(TRIM(M25))&gt;0</formula>
    </cfRule>
    <cfRule type="expression" dxfId="2102" priority="27">
      <formula>$L$24=TRUE</formula>
    </cfRule>
  </conditionalFormatting>
  <conditionalFormatting sqref="P20:S20">
    <cfRule type="notContainsBlanks" priority="28" stopIfTrue="1">
      <formula>LEN(TRIM(P20))&gt;0</formula>
    </cfRule>
    <cfRule type="expression" dxfId="2101" priority="29">
      <formula>$N$20=TRUE</formula>
    </cfRule>
  </conditionalFormatting>
  <conditionalFormatting sqref="P43:Z43">
    <cfRule type="notContainsBlanks" priority="14" stopIfTrue="1">
      <formula>LEN(TRIM(P43))&gt;0</formula>
    </cfRule>
    <cfRule type="expression" dxfId="2100" priority="15">
      <formula>$AK$43=TRUE</formula>
    </cfRule>
  </conditionalFormatting>
  <conditionalFormatting sqref="P8:AF8">
    <cfRule type="notContainsBlanks" priority="18" stopIfTrue="1">
      <formula>LEN(TRIM(P8))&gt;0</formula>
    </cfRule>
    <cfRule type="expression" dxfId="2099" priority="19">
      <formula>$AJ$8=TRUE</formula>
    </cfRule>
  </conditionalFormatting>
  <conditionalFormatting sqref="Y14:AE14">
    <cfRule type="notContainsBlanks" priority="16" stopIfTrue="1">
      <formula>LEN(TRIM(Y14))&gt;0</formula>
    </cfRule>
    <cfRule type="expression" dxfId="2098" priority="17">
      <formula>$AJ$14=TRUE</formula>
    </cfRule>
  </conditionalFormatting>
  <conditionalFormatting sqref="Y4:AG4">
    <cfRule type="notContainsBlanks" priority="20" stopIfTrue="1">
      <formula>LEN(TRIM(Y4))&gt;0</formula>
    </cfRule>
    <cfRule type="expression" dxfId="2097" priority="21">
      <formula>$AJ$4=TRUE</formula>
    </cfRule>
  </conditionalFormatting>
  <conditionalFormatting sqref="C41:J41">
    <cfRule type="cellIs" dxfId="2096" priority="10" operator="notEqual">
      <formula>""</formula>
    </cfRule>
    <cfRule type="expression" dxfId="2095" priority="11">
      <formula>$AK$40=TRUE</formula>
    </cfRule>
  </conditionalFormatting>
  <conditionalFormatting sqref="S44:AC44">
    <cfRule type="cellIs" dxfId="2094" priority="7" operator="notEqual">
      <formula>""</formula>
    </cfRule>
    <cfRule type="expression" dxfId="2093" priority="9">
      <formula>$AK$43=TRUE</formula>
    </cfRule>
  </conditionalFormatting>
  <conditionalFormatting sqref="V47:X48">
    <cfRule type="cellIs" dxfId="2092" priority="5" operator="notEqual">
      <formula>""</formula>
    </cfRule>
    <cfRule type="expression" dxfId="2091" priority="6">
      <formula>L47=TRUE</formula>
    </cfRule>
  </conditionalFormatting>
  <conditionalFormatting sqref="V49:X50">
    <cfRule type="cellIs" dxfId="2090" priority="3" operator="notEqual">
      <formula>""</formula>
    </cfRule>
    <cfRule type="expression" dxfId="2089" priority="4">
      <formula>L49=TRUE</formula>
    </cfRule>
  </conditionalFormatting>
  <conditionalFormatting sqref="V51:X52">
    <cfRule type="cellIs" dxfId="2088" priority="1" operator="notEqual">
      <formula>""</formula>
    </cfRule>
    <cfRule type="expression" dxfId="2087" priority="2">
      <formula>L51=TRUE</formula>
    </cfRule>
  </conditionalFormatting>
  <dataValidations count="1">
    <dataValidation imeMode="off" allowBlank="1" showInputMessage="1" showErrorMessage="1" sqref="WCD983051:WCE983051 JR51:JU51 TN51:TQ51 ADJ51:ADM51 ANF51:ANI51 AXB51:AXE51 BGX51:BHA51 BQT51:BQW51 CAP51:CAS51 CKL51:CKO51 CUH51:CUK51 DED51:DEG51 DNZ51:DOC51 DXV51:DXY51 EHR51:EHU51 ERN51:ERQ51 FBJ51:FBM51 FLF51:FLI51 FVB51:FVE51 GEX51:GFA51 GOT51:GOW51 GYP51:GYS51 HIL51:HIO51 HSH51:HSK51 ICD51:ICG51 ILZ51:IMC51 IVV51:IVY51 JFR51:JFU51 JPN51:JPQ51 JZJ51:JZM51 KJF51:KJI51 KTB51:KTE51 LCX51:LDA51 LMT51:LMW51 LWP51:LWS51 MGL51:MGO51 MQH51:MQK51 NAD51:NAG51 NJZ51:NKC51 NTV51:NTY51 ODR51:ODU51 ONN51:ONQ51 OXJ51:OXM51 PHF51:PHI51 PRB51:PRE51 QAX51:QBA51 QKT51:QKW51 QUP51:QUS51 REL51:REO51 ROH51:ROK51 RYD51:RYG51 SHZ51:SIC51 SRV51:SRY51 TBR51:TBU51 TLN51:TLQ51 TVJ51:TVM51 UFF51:UFI51 UPB51:UPE51 UYX51:UZA51 VIT51:VIW51 VSP51:VSS51 WCL51:WCO51 WMH51:WMK51 WWD51:WWG51 V65587:Y65587 JR65587:JU65587 TN65587:TQ65587 ADJ65587:ADM65587 ANF65587:ANI65587 AXB65587:AXE65587 BGX65587:BHA65587 BQT65587:BQW65587 CAP65587:CAS65587 CKL65587:CKO65587 CUH65587:CUK65587 DED65587:DEG65587 DNZ65587:DOC65587 DXV65587:DXY65587 EHR65587:EHU65587 ERN65587:ERQ65587 FBJ65587:FBM65587 FLF65587:FLI65587 FVB65587:FVE65587 GEX65587:GFA65587 GOT65587:GOW65587 GYP65587:GYS65587 HIL65587:HIO65587 HSH65587:HSK65587 ICD65587:ICG65587 ILZ65587:IMC65587 IVV65587:IVY65587 JFR65587:JFU65587 JPN65587:JPQ65587 JZJ65587:JZM65587 KJF65587:KJI65587 KTB65587:KTE65587 LCX65587:LDA65587 LMT65587:LMW65587 LWP65587:LWS65587 MGL65587:MGO65587 MQH65587:MQK65587 NAD65587:NAG65587 NJZ65587:NKC65587 NTV65587:NTY65587 ODR65587:ODU65587 ONN65587:ONQ65587 OXJ65587:OXM65587 PHF65587:PHI65587 PRB65587:PRE65587 QAX65587:QBA65587 QKT65587:QKW65587 QUP65587:QUS65587 REL65587:REO65587 ROH65587:ROK65587 RYD65587:RYG65587 SHZ65587:SIC65587 SRV65587:SRY65587 TBR65587:TBU65587 TLN65587:TLQ65587 TVJ65587:TVM65587 UFF65587:UFI65587 UPB65587:UPE65587 UYX65587:UZA65587 VIT65587:VIW65587 VSP65587:VSS65587 WCL65587:WCO65587 WMH65587:WMK65587 WWD65587:WWG65587 V131123:Y131123 JR131123:JU131123 TN131123:TQ131123 ADJ131123:ADM131123 ANF131123:ANI131123 AXB131123:AXE131123 BGX131123:BHA131123 BQT131123:BQW131123 CAP131123:CAS131123 CKL131123:CKO131123 CUH131123:CUK131123 DED131123:DEG131123 DNZ131123:DOC131123 DXV131123:DXY131123 EHR131123:EHU131123 ERN131123:ERQ131123 FBJ131123:FBM131123 FLF131123:FLI131123 FVB131123:FVE131123 GEX131123:GFA131123 GOT131123:GOW131123 GYP131123:GYS131123 HIL131123:HIO131123 HSH131123:HSK131123 ICD131123:ICG131123 ILZ131123:IMC131123 IVV131123:IVY131123 JFR131123:JFU131123 JPN131123:JPQ131123 JZJ131123:JZM131123 KJF131123:KJI131123 KTB131123:KTE131123 LCX131123:LDA131123 LMT131123:LMW131123 LWP131123:LWS131123 MGL131123:MGO131123 MQH131123:MQK131123 NAD131123:NAG131123 NJZ131123:NKC131123 NTV131123:NTY131123 ODR131123:ODU131123 ONN131123:ONQ131123 OXJ131123:OXM131123 PHF131123:PHI131123 PRB131123:PRE131123 QAX131123:QBA131123 QKT131123:QKW131123 QUP131123:QUS131123 REL131123:REO131123 ROH131123:ROK131123 RYD131123:RYG131123 SHZ131123:SIC131123 SRV131123:SRY131123 TBR131123:TBU131123 TLN131123:TLQ131123 TVJ131123:TVM131123 UFF131123:UFI131123 UPB131123:UPE131123 UYX131123:UZA131123 VIT131123:VIW131123 VSP131123:VSS131123 WCL131123:WCO131123 WMH131123:WMK131123 WWD131123:WWG131123 V196659:Y196659 JR196659:JU196659 TN196659:TQ196659 ADJ196659:ADM196659 ANF196659:ANI196659 AXB196659:AXE196659 BGX196659:BHA196659 BQT196659:BQW196659 CAP196659:CAS196659 CKL196659:CKO196659 CUH196659:CUK196659 DED196659:DEG196659 DNZ196659:DOC196659 DXV196659:DXY196659 EHR196659:EHU196659 ERN196659:ERQ196659 FBJ196659:FBM196659 FLF196659:FLI196659 FVB196659:FVE196659 GEX196659:GFA196659 GOT196659:GOW196659 GYP196659:GYS196659 HIL196659:HIO196659 HSH196659:HSK196659 ICD196659:ICG196659 ILZ196659:IMC196659 IVV196659:IVY196659 JFR196659:JFU196659 JPN196659:JPQ196659 JZJ196659:JZM196659 KJF196659:KJI196659 KTB196659:KTE196659 LCX196659:LDA196659 LMT196659:LMW196659 LWP196659:LWS196659 MGL196659:MGO196659 MQH196659:MQK196659 NAD196659:NAG196659 NJZ196659:NKC196659 NTV196659:NTY196659 ODR196659:ODU196659 ONN196659:ONQ196659 OXJ196659:OXM196659 PHF196659:PHI196659 PRB196659:PRE196659 QAX196659:QBA196659 QKT196659:QKW196659 QUP196659:QUS196659 REL196659:REO196659 ROH196659:ROK196659 RYD196659:RYG196659 SHZ196659:SIC196659 SRV196659:SRY196659 TBR196659:TBU196659 TLN196659:TLQ196659 TVJ196659:TVM196659 UFF196659:UFI196659 UPB196659:UPE196659 UYX196659:UZA196659 VIT196659:VIW196659 VSP196659:VSS196659 WCL196659:WCO196659 WMH196659:WMK196659 WWD196659:WWG196659 V262195:Y262195 JR262195:JU262195 TN262195:TQ262195 ADJ262195:ADM262195 ANF262195:ANI262195 AXB262195:AXE262195 BGX262195:BHA262195 BQT262195:BQW262195 CAP262195:CAS262195 CKL262195:CKO262195 CUH262195:CUK262195 DED262195:DEG262195 DNZ262195:DOC262195 DXV262195:DXY262195 EHR262195:EHU262195 ERN262195:ERQ262195 FBJ262195:FBM262195 FLF262195:FLI262195 FVB262195:FVE262195 GEX262195:GFA262195 GOT262195:GOW262195 GYP262195:GYS262195 HIL262195:HIO262195 HSH262195:HSK262195 ICD262195:ICG262195 ILZ262195:IMC262195 IVV262195:IVY262195 JFR262195:JFU262195 JPN262195:JPQ262195 JZJ262195:JZM262195 KJF262195:KJI262195 KTB262195:KTE262195 LCX262195:LDA262195 LMT262195:LMW262195 LWP262195:LWS262195 MGL262195:MGO262195 MQH262195:MQK262195 NAD262195:NAG262195 NJZ262195:NKC262195 NTV262195:NTY262195 ODR262195:ODU262195 ONN262195:ONQ262195 OXJ262195:OXM262195 PHF262195:PHI262195 PRB262195:PRE262195 QAX262195:QBA262195 QKT262195:QKW262195 QUP262195:QUS262195 REL262195:REO262195 ROH262195:ROK262195 RYD262195:RYG262195 SHZ262195:SIC262195 SRV262195:SRY262195 TBR262195:TBU262195 TLN262195:TLQ262195 TVJ262195:TVM262195 UFF262195:UFI262195 UPB262195:UPE262195 UYX262195:UZA262195 VIT262195:VIW262195 VSP262195:VSS262195 WCL262195:WCO262195 WMH262195:WMK262195 WWD262195:WWG262195 V327731:Y327731 JR327731:JU327731 TN327731:TQ327731 ADJ327731:ADM327731 ANF327731:ANI327731 AXB327731:AXE327731 BGX327731:BHA327731 BQT327731:BQW327731 CAP327731:CAS327731 CKL327731:CKO327731 CUH327731:CUK327731 DED327731:DEG327731 DNZ327731:DOC327731 DXV327731:DXY327731 EHR327731:EHU327731 ERN327731:ERQ327731 FBJ327731:FBM327731 FLF327731:FLI327731 FVB327731:FVE327731 GEX327731:GFA327731 GOT327731:GOW327731 GYP327731:GYS327731 HIL327731:HIO327731 HSH327731:HSK327731 ICD327731:ICG327731 ILZ327731:IMC327731 IVV327731:IVY327731 JFR327731:JFU327731 JPN327731:JPQ327731 JZJ327731:JZM327731 KJF327731:KJI327731 KTB327731:KTE327731 LCX327731:LDA327731 LMT327731:LMW327731 LWP327731:LWS327731 MGL327731:MGO327731 MQH327731:MQK327731 NAD327731:NAG327731 NJZ327731:NKC327731 NTV327731:NTY327731 ODR327731:ODU327731 ONN327731:ONQ327731 OXJ327731:OXM327731 PHF327731:PHI327731 PRB327731:PRE327731 QAX327731:QBA327731 QKT327731:QKW327731 QUP327731:QUS327731 REL327731:REO327731 ROH327731:ROK327731 RYD327731:RYG327731 SHZ327731:SIC327731 SRV327731:SRY327731 TBR327731:TBU327731 TLN327731:TLQ327731 TVJ327731:TVM327731 UFF327731:UFI327731 UPB327731:UPE327731 UYX327731:UZA327731 VIT327731:VIW327731 VSP327731:VSS327731 WCL327731:WCO327731 WMH327731:WMK327731 WWD327731:WWG327731 V393267:Y393267 JR393267:JU393267 TN393267:TQ393267 ADJ393267:ADM393267 ANF393267:ANI393267 AXB393267:AXE393267 BGX393267:BHA393267 BQT393267:BQW393267 CAP393267:CAS393267 CKL393267:CKO393267 CUH393267:CUK393267 DED393267:DEG393267 DNZ393267:DOC393267 DXV393267:DXY393267 EHR393267:EHU393267 ERN393267:ERQ393267 FBJ393267:FBM393267 FLF393267:FLI393267 FVB393267:FVE393267 GEX393267:GFA393267 GOT393267:GOW393267 GYP393267:GYS393267 HIL393267:HIO393267 HSH393267:HSK393267 ICD393267:ICG393267 ILZ393267:IMC393267 IVV393267:IVY393267 JFR393267:JFU393267 JPN393267:JPQ393267 JZJ393267:JZM393267 KJF393267:KJI393267 KTB393267:KTE393267 LCX393267:LDA393267 LMT393267:LMW393267 LWP393267:LWS393267 MGL393267:MGO393267 MQH393267:MQK393267 NAD393267:NAG393267 NJZ393267:NKC393267 NTV393267:NTY393267 ODR393267:ODU393267 ONN393267:ONQ393267 OXJ393267:OXM393267 PHF393267:PHI393267 PRB393267:PRE393267 QAX393267:QBA393267 QKT393267:QKW393267 QUP393267:QUS393267 REL393267:REO393267 ROH393267:ROK393267 RYD393267:RYG393267 SHZ393267:SIC393267 SRV393267:SRY393267 TBR393267:TBU393267 TLN393267:TLQ393267 TVJ393267:TVM393267 UFF393267:UFI393267 UPB393267:UPE393267 UYX393267:UZA393267 VIT393267:VIW393267 VSP393267:VSS393267 WCL393267:WCO393267 WMH393267:WMK393267 WWD393267:WWG393267 V458803:Y458803 JR458803:JU458803 TN458803:TQ458803 ADJ458803:ADM458803 ANF458803:ANI458803 AXB458803:AXE458803 BGX458803:BHA458803 BQT458803:BQW458803 CAP458803:CAS458803 CKL458803:CKO458803 CUH458803:CUK458803 DED458803:DEG458803 DNZ458803:DOC458803 DXV458803:DXY458803 EHR458803:EHU458803 ERN458803:ERQ458803 FBJ458803:FBM458803 FLF458803:FLI458803 FVB458803:FVE458803 GEX458803:GFA458803 GOT458803:GOW458803 GYP458803:GYS458803 HIL458803:HIO458803 HSH458803:HSK458803 ICD458803:ICG458803 ILZ458803:IMC458803 IVV458803:IVY458803 JFR458803:JFU458803 JPN458803:JPQ458803 JZJ458803:JZM458803 KJF458803:KJI458803 KTB458803:KTE458803 LCX458803:LDA458803 LMT458803:LMW458803 LWP458803:LWS458803 MGL458803:MGO458803 MQH458803:MQK458803 NAD458803:NAG458803 NJZ458803:NKC458803 NTV458803:NTY458803 ODR458803:ODU458803 ONN458803:ONQ458803 OXJ458803:OXM458803 PHF458803:PHI458803 PRB458803:PRE458803 QAX458803:QBA458803 QKT458803:QKW458803 QUP458803:QUS458803 REL458803:REO458803 ROH458803:ROK458803 RYD458803:RYG458803 SHZ458803:SIC458803 SRV458803:SRY458803 TBR458803:TBU458803 TLN458803:TLQ458803 TVJ458803:TVM458803 UFF458803:UFI458803 UPB458803:UPE458803 UYX458803:UZA458803 VIT458803:VIW458803 VSP458803:VSS458803 WCL458803:WCO458803 WMH458803:WMK458803 WWD458803:WWG458803 V524339:Y524339 JR524339:JU524339 TN524339:TQ524339 ADJ524339:ADM524339 ANF524339:ANI524339 AXB524339:AXE524339 BGX524339:BHA524339 BQT524339:BQW524339 CAP524339:CAS524339 CKL524339:CKO524339 CUH524339:CUK524339 DED524339:DEG524339 DNZ524339:DOC524339 DXV524339:DXY524339 EHR524339:EHU524339 ERN524339:ERQ524339 FBJ524339:FBM524339 FLF524339:FLI524339 FVB524339:FVE524339 GEX524339:GFA524339 GOT524339:GOW524339 GYP524339:GYS524339 HIL524339:HIO524339 HSH524339:HSK524339 ICD524339:ICG524339 ILZ524339:IMC524339 IVV524339:IVY524339 JFR524339:JFU524339 JPN524339:JPQ524339 JZJ524339:JZM524339 KJF524339:KJI524339 KTB524339:KTE524339 LCX524339:LDA524339 LMT524339:LMW524339 LWP524339:LWS524339 MGL524339:MGO524339 MQH524339:MQK524339 NAD524339:NAG524339 NJZ524339:NKC524339 NTV524339:NTY524339 ODR524339:ODU524339 ONN524339:ONQ524339 OXJ524339:OXM524339 PHF524339:PHI524339 PRB524339:PRE524339 QAX524339:QBA524339 QKT524339:QKW524339 QUP524339:QUS524339 REL524339:REO524339 ROH524339:ROK524339 RYD524339:RYG524339 SHZ524339:SIC524339 SRV524339:SRY524339 TBR524339:TBU524339 TLN524339:TLQ524339 TVJ524339:TVM524339 UFF524339:UFI524339 UPB524339:UPE524339 UYX524339:UZA524339 VIT524339:VIW524339 VSP524339:VSS524339 WCL524339:WCO524339 WMH524339:WMK524339 WWD524339:WWG524339 V589875:Y589875 JR589875:JU589875 TN589875:TQ589875 ADJ589875:ADM589875 ANF589875:ANI589875 AXB589875:AXE589875 BGX589875:BHA589875 BQT589875:BQW589875 CAP589875:CAS589875 CKL589875:CKO589875 CUH589875:CUK589875 DED589875:DEG589875 DNZ589875:DOC589875 DXV589875:DXY589875 EHR589875:EHU589875 ERN589875:ERQ589875 FBJ589875:FBM589875 FLF589875:FLI589875 FVB589875:FVE589875 GEX589875:GFA589875 GOT589875:GOW589875 GYP589875:GYS589875 HIL589875:HIO589875 HSH589875:HSK589875 ICD589875:ICG589875 ILZ589875:IMC589875 IVV589875:IVY589875 JFR589875:JFU589875 JPN589875:JPQ589875 JZJ589875:JZM589875 KJF589875:KJI589875 KTB589875:KTE589875 LCX589875:LDA589875 LMT589875:LMW589875 LWP589875:LWS589875 MGL589875:MGO589875 MQH589875:MQK589875 NAD589875:NAG589875 NJZ589875:NKC589875 NTV589875:NTY589875 ODR589875:ODU589875 ONN589875:ONQ589875 OXJ589875:OXM589875 PHF589875:PHI589875 PRB589875:PRE589875 QAX589875:QBA589875 QKT589875:QKW589875 QUP589875:QUS589875 REL589875:REO589875 ROH589875:ROK589875 RYD589875:RYG589875 SHZ589875:SIC589875 SRV589875:SRY589875 TBR589875:TBU589875 TLN589875:TLQ589875 TVJ589875:TVM589875 UFF589875:UFI589875 UPB589875:UPE589875 UYX589875:UZA589875 VIT589875:VIW589875 VSP589875:VSS589875 WCL589875:WCO589875 WMH589875:WMK589875 WWD589875:WWG589875 V655411:Y655411 JR655411:JU655411 TN655411:TQ655411 ADJ655411:ADM655411 ANF655411:ANI655411 AXB655411:AXE655411 BGX655411:BHA655411 BQT655411:BQW655411 CAP655411:CAS655411 CKL655411:CKO655411 CUH655411:CUK655411 DED655411:DEG655411 DNZ655411:DOC655411 DXV655411:DXY655411 EHR655411:EHU655411 ERN655411:ERQ655411 FBJ655411:FBM655411 FLF655411:FLI655411 FVB655411:FVE655411 GEX655411:GFA655411 GOT655411:GOW655411 GYP655411:GYS655411 HIL655411:HIO655411 HSH655411:HSK655411 ICD655411:ICG655411 ILZ655411:IMC655411 IVV655411:IVY655411 JFR655411:JFU655411 JPN655411:JPQ655411 JZJ655411:JZM655411 KJF655411:KJI655411 KTB655411:KTE655411 LCX655411:LDA655411 LMT655411:LMW655411 LWP655411:LWS655411 MGL655411:MGO655411 MQH655411:MQK655411 NAD655411:NAG655411 NJZ655411:NKC655411 NTV655411:NTY655411 ODR655411:ODU655411 ONN655411:ONQ655411 OXJ655411:OXM655411 PHF655411:PHI655411 PRB655411:PRE655411 QAX655411:QBA655411 QKT655411:QKW655411 QUP655411:QUS655411 REL655411:REO655411 ROH655411:ROK655411 RYD655411:RYG655411 SHZ655411:SIC655411 SRV655411:SRY655411 TBR655411:TBU655411 TLN655411:TLQ655411 TVJ655411:TVM655411 UFF655411:UFI655411 UPB655411:UPE655411 UYX655411:UZA655411 VIT655411:VIW655411 VSP655411:VSS655411 WCL655411:WCO655411 WMH655411:WMK655411 WWD655411:WWG655411 V720947:Y720947 JR720947:JU720947 TN720947:TQ720947 ADJ720947:ADM720947 ANF720947:ANI720947 AXB720947:AXE720947 BGX720947:BHA720947 BQT720947:BQW720947 CAP720947:CAS720947 CKL720947:CKO720947 CUH720947:CUK720947 DED720947:DEG720947 DNZ720947:DOC720947 DXV720947:DXY720947 EHR720947:EHU720947 ERN720947:ERQ720947 FBJ720947:FBM720947 FLF720947:FLI720947 FVB720947:FVE720947 GEX720947:GFA720947 GOT720947:GOW720947 GYP720947:GYS720947 HIL720947:HIO720947 HSH720947:HSK720947 ICD720947:ICG720947 ILZ720947:IMC720947 IVV720947:IVY720947 JFR720947:JFU720947 JPN720947:JPQ720947 JZJ720947:JZM720947 KJF720947:KJI720947 KTB720947:KTE720947 LCX720947:LDA720947 LMT720947:LMW720947 LWP720947:LWS720947 MGL720947:MGO720947 MQH720947:MQK720947 NAD720947:NAG720947 NJZ720947:NKC720947 NTV720947:NTY720947 ODR720947:ODU720947 ONN720947:ONQ720947 OXJ720947:OXM720947 PHF720947:PHI720947 PRB720947:PRE720947 QAX720947:QBA720947 QKT720947:QKW720947 QUP720947:QUS720947 REL720947:REO720947 ROH720947:ROK720947 RYD720947:RYG720947 SHZ720947:SIC720947 SRV720947:SRY720947 TBR720947:TBU720947 TLN720947:TLQ720947 TVJ720947:TVM720947 UFF720947:UFI720947 UPB720947:UPE720947 UYX720947:UZA720947 VIT720947:VIW720947 VSP720947:VSS720947 WCL720947:WCO720947 WMH720947:WMK720947 WWD720947:WWG720947 V786483:Y786483 JR786483:JU786483 TN786483:TQ786483 ADJ786483:ADM786483 ANF786483:ANI786483 AXB786483:AXE786483 BGX786483:BHA786483 BQT786483:BQW786483 CAP786483:CAS786483 CKL786483:CKO786483 CUH786483:CUK786483 DED786483:DEG786483 DNZ786483:DOC786483 DXV786483:DXY786483 EHR786483:EHU786483 ERN786483:ERQ786483 FBJ786483:FBM786483 FLF786483:FLI786483 FVB786483:FVE786483 GEX786483:GFA786483 GOT786483:GOW786483 GYP786483:GYS786483 HIL786483:HIO786483 HSH786483:HSK786483 ICD786483:ICG786483 ILZ786483:IMC786483 IVV786483:IVY786483 JFR786483:JFU786483 JPN786483:JPQ786483 JZJ786483:JZM786483 KJF786483:KJI786483 KTB786483:KTE786483 LCX786483:LDA786483 LMT786483:LMW786483 LWP786483:LWS786483 MGL786483:MGO786483 MQH786483:MQK786483 NAD786483:NAG786483 NJZ786483:NKC786483 NTV786483:NTY786483 ODR786483:ODU786483 ONN786483:ONQ786483 OXJ786483:OXM786483 PHF786483:PHI786483 PRB786483:PRE786483 QAX786483:QBA786483 QKT786483:QKW786483 QUP786483:QUS786483 REL786483:REO786483 ROH786483:ROK786483 RYD786483:RYG786483 SHZ786483:SIC786483 SRV786483:SRY786483 TBR786483:TBU786483 TLN786483:TLQ786483 TVJ786483:TVM786483 UFF786483:UFI786483 UPB786483:UPE786483 UYX786483:UZA786483 VIT786483:VIW786483 VSP786483:VSS786483 WCL786483:WCO786483 WMH786483:WMK786483 WWD786483:WWG786483 V852019:Y852019 JR852019:JU852019 TN852019:TQ852019 ADJ852019:ADM852019 ANF852019:ANI852019 AXB852019:AXE852019 BGX852019:BHA852019 BQT852019:BQW852019 CAP852019:CAS852019 CKL852019:CKO852019 CUH852019:CUK852019 DED852019:DEG852019 DNZ852019:DOC852019 DXV852019:DXY852019 EHR852019:EHU852019 ERN852019:ERQ852019 FBJ852019:FBM852019 FLF852019:FLI852019 FVB852019:FVE852019 GEX852019:GFA852019 GOT852019:GOW852019 GYP852019:GYS852019 HIL852019:HIO852019 HSH852019:HSK852019 ICD852019:ICG852019 ILZ852019:IMC852019 IVV852019:IVY852019 JFR852019:JFU852019 JPN852019:JPQ852019 JZJ852019:JZM852019 KJF852019:KJI852019 KTB852019:KTE852019 LCX852019:LDA852019 LMT852019:LMW852019 LWP852019:LWS852019 MGL852019:MGO852019 MQH852019:MQK852019 NAD852019:NAG852019 NJZ852019:NKC852019 NTV852019:NTY852019 ODR852019:ODU852019 ONN852019:ONQ852019 OXJ852019:OXM852019 PHF852019:PHI852019 PRB852019:PRE852019 QAX852019:QBA852019 QKT852019:QKW852019 QUP852019:QUS852019 REL852019:REO852019 ROH852019:ROK852019 RYD852019:RYG852019 SHZ852019:SIC852019 SRV852019:SRY852019 TBR852019:TBU852019 TLN852019:TLQ852019 TVJ852019:TVM852019 UFF852019:UFI852019 UPB852019:UPE852019 UYX852019:UZA852019 VIT852019:VIW852019 VSP852019:VSS852019 WCL852019:WCO852019 WMH852019:WMK852019 WWD852019:WWG852019 V917555:Y917555 JR917555:JU917555 TN917555:TQ917555 ADJ917555:ADM917555 ANF917555:ANI917555 AXB917555:AXE917555 BGX917555:BHA917555 BQT917555:BQW917555 CAP917555:CAS917555 CKL917555:CKO917555 CUH917555:CUK917555 DED917555:DEG917555 DNZ917555:DOC917555 DXV917555:DXY917555 EHR917555:EHU917555 ERN917555:ERQ917555 FBJ917555:FBM917555 FLF917555:FLI917555 FVB917555:FVE917555 GEX917555:GFA917555 GOT917555:GOW917555 GYP917555:GYS917555 HIL917555:HIO917555 HSH917555:HSK917555 ICD917555:ICG917555 ILZ917555:IMC917555 IVV917555:IVY917555 JFR917555:JFU917555 JPN917555:JPQ917555 JZJ917555:JZM917555 KJF917555:KJI917555 KTB917555:KTE917555 LCX917555:LDA917555 LMT917555:LMW917555 LWP917555:LWS917555 MGL917555:MGO917555 MQH917555:MQK917555 NAD917555:NAG917555 NJZ917555:NKC917555 NTV917555:NTY917555 ODR917555:ODU917555 ONN917555:ONQ917555 OXJ917555:OXM917555 PHF917555:PHI917555 PRB917555:PRE917555 QAX917555:QBA917555 QKT917555:QKW917555 QUP917555:QUS917555 REL917555:REO917555 ROH917555:ROK917555 RYD917555:RYG917555 SHZ917555:SIC917555 SRV917555:SRY917555 TBR917555:TBU917555 TLN917555:TLQ917555 TVJ917555:TVM917555 UFF917555:UFI917555 UPB917555:UPE917555 UYX917555:UZA917555 VIT917555:VIW917555 VSP917555:VSS917555 WCL917555:WCO917555 WMH917555:WMK917555 WWD917555:WWG917555 V983091:Y983091 JR983091:JU983091 TN983091:TQ983091 ADJ983091:ADM983091 ANF983091:ANI983091 AXB983091:AXE983091 BGX983091:BHA983091 BQT983091:BQW983091 CAP983091:CAS983091 CKL983091:CKO983091 CUH983091:CUK983091 DED983091:DEG983091 DNZ983091:DOC983091 DXV983091:DXY983091 EHR983091:EHU983091 ERN983091:ERQ983091 FBJ983091:FBM983091 FLF983091:FLI983091 FVB983091:FVE983091 GEX983091:GFA983091 GOT983091:GOW983091 GYP983091:GYS983091 HIL983091:HIO983091 HSH983091:HSK983091 ICD983091:ICG983091 ILZ983091:IMC983091 IVV983091:IVY983091 JFR983091:JFU983091 JPN983091:JPQ983091 JZJ983091:JZM983091 KJF983091:KJI983091 KTB983091:KTE983091 LCX983091:LDA983091 LMT983091:LMW983091 LWP983091:LWS983091 MGL983091:MGO983091 MQH983091:MQK983091 NAD983091:NAG983091 NJZ983091:NKC983091 NTV983091:NTY983091 ODR983091:ODU983091 ONN983091:ONQ983091 OXJ983091:OXM983091 PHF983091:PHI983091 PRB983091:PRE983091 QAX983091:QBA983091 QKT983091:QKW983091 QUP983091:QUS983091 REL983091:REO983091 ROH983091:ROK983091 RYD983091:RYG983091 SHZ983091:SIC983091 SRV983091:SRY983091 TBR983091:TBU983091 TLN983091:TLQ983091 TVJ983091:TVM983091 UFF983091:UFI983091 UPB983091:UPE983091 UYX983091:UZA983091 VIT983091:VIW983091 VSP983091:VSS983091 WCL983091:WCO983091 WMH983091:WMK983091 WWD983091:WWG983091 WLZ983051:WMA983051 JR49:JU49 TN49:TQ49 ADJ49:ADM49 ANF49:ANI49 AXB49:AXE49 BGX49:BHA49 BQT49:BQW49 CAP49:CAS49 CKL49:CKO49 CUH49:CUK49 DED49:DEG49 DNZ49:DOC49 DXV49:DXY49 EHR49:EHU49 ERN49:ERQ49 FBJ49:FBM49 FLF49:FLI49 FVB49:FVE49 GEX49:GFA49 GOT49:GOW49 GYP49:GYS49 HIL49:HIO49 HSH49:HSK49 ICD49:ICG49 ILZ49:IMC49 IVV49:IVY49 JFR49:JFU49 JPN49:JPQ49 JZJ49:JZM49 KJF49:KJI49 KTB49:KTE49 LCX49:LDA49 LMT49:LMW49 LWP49:LWS49 MGL49:MGO49 MQH49:MQK49 NAD49:NAG49 NJZ49:NKC49 NTV49:NTY49 ODR49:ODU49 ONN49:ONQ49 OXJ49:OXM49 PHF49:PHI49 PRB49:PRE49 QAX49:QBA49 QKT49:QKW49 QUP49:QUS49 REL49:REO49 ROH49:ROK49 RYD49:RYG49 SHZ49:SIC49 SRV49:SRY49 TBR49:TBU49 TLN49:TLQ49 TVJ49:TVM49 UFF49:UFI49 UPB49:UPE49 UYX49:UZA49 VIT49:VIW49 VSP49:VSS49 WCL49:WCO49 WMH49:WMK49 WWD49:WWG49 V65585:Y65585 JR65585:JU65585 TN65585:TQ65585 ADJ65585:ADM65585 ANF65585:ANI65585 AXB65585:AXE65585 BGX65585:BHA65585 BQT65585:BQW65585 CAP65585:CAS65585 CKL65585:CKO65585 CUH65585:CUK65585 DED65585:DEG65585 DNZ65585:DOC65585 DXV65585:DXY65585 EHR65585:EHU65585 ERN65585:ERQ65585 FBJ65585:FBM65585 FLF65585:FLI65585 FVB65585:FVE65585 GEX65585:GFA65585 GOT65585:GOW65585 GYP65585:GYS65585 HIL65585:HIO65585 HSH65585:HSK65585 ICD65585:ICG65585 ILZ65585:IMC65585 IVV65585:IVY65585 JFR65585:JFU65585 JPN65585:JPQ65585 JZJ65585:JZM65585 KJF65585:KJI65585 KTB65585:KTE65585 LCX65585:LDA65585 LMT65585:LMW65585 LWP65585:LWS65585 MGL65585:MGO65585 MQH65585:MQK65585 NAD65585:NAG65585 NJZ65585:NKC65585 NTV65585:NTY65585 ODR65585:ODU65585 ONN65585:ONQ65585 OXJ65585:OXM65585 PHF65585:PHI65585 PRB65585:PRE65585 QAX65585:QBA65585 QKT65585:QKW65585 QUP65585:QUS65585 REL65585:REO65585 ROH65585:ROK65585 RYD65585:RYG65585 SHZ65585:SIC65585 SRV65585:SRY65585 TBR65585:TBU65585 TLN65585:TLQ65585 TVJ65585:TVM65585 UFF65585:UFI65585 UPB65585:UPE65585 UYX65585:UZA65585 VIT65585:VIW65585 VSP65585:VSS65585 WCL65585:WCO65585 WMH65585:WMK65585 WWD65585:WWG65585 V131121:Y131121 JR131121:JU131121 TN131121:TQ131121 ADJ131121:ADM131121 ANF131121:ANI131121 AXB131121:AXE131121 BGX131121:BHA131121 BQT131121:BQW131121 CAP131121:CAS131121 CKL131121:CKO131121 CUH131121:CUK131121 DED131121:DEG131121 DNZ131121:DOC131121 DXV131121:DXY131121 EHR131121:EHU131121 ERN131121:ERQ131121 FBJ131121:FBM131121 FLF131121:FLI131121 FVB131121:FVE131121 GEX131121:GFA131121 GOT131121:GOW131121 GYP131121:GYS131121 HIL131121:HIO131121 HSH131121:HSK131121 ICD131121:ICG131121 ILZ131121:IMC131121 IVV131121:IVY131121 JFR131121:JFU131121 JPN131121:JPQ131121 JZJ131121:JZM131121 KJF131121:KJI131121 KTB131121:KTE131121 LCX131121:LDA131121 LMT131121:LMW131121 LWP131121:LWS131121 MGL131121:MGO131121 MQH131121:MQK131121 NAD131121:NAG131121 NJZ131121:NKC131121 NTV131121:NTY131121 ODR131121:ODU131121 ONN131121:ONQ131121 OXJ131121:OXM131121 PHF131121:PHI131121 PRB131121:PRE131121 QAX131121:QBA131121 QKT131121:QKW131121 QUP131121:QUS131121 REL131121:REO131121 ROH131121:ROK131121 RYD131121:RYG131121 SHZ131121:SIC131121 SRV131121:SRY131121 TBR131121:TBU131121 TLN131121:TLQ131121 TVJ131121:TVM131121 UFF131121:UFI131121 UPB131121:UPE131121 UYX131121:UZA131121 VIT131121:VIW131121 VSP131121:VSS131121 WCL131121:WCO131121 WMH131121:WMK131121 WWD131121:WWG131121 V196657:Y196657 JR196657:JU196657 TN196657:TQ196657 ADJ196657:ADM196657 ANF196657:ANI196657 AXB196657:AXE196657 BGX196657:BHA196657 BQT196657:BQW196657 CAP196657:CAS196657 CKL196657:CKO196657 CUH196657:CUK196657 DED196657:DEG196657 DNZ196657:DOC196657 DXV196657:DXY196657 EHR196657:EHU196657 ERN196657:ERQ196657 FBJ196657:FBM196657 FLF196657:FLI196657 FVB196657:FVE196657 GEX196657:GFA196657 GOT196657:GOW196657 GYP196657:GYS196657 HIL196657:HIO196657 HSH196657:HSK196657 ICD196657:ICG196657 ILZ196657:IMC196657 IVV196657:IVY196657 JFR196657:JFU196657 JPN196657:JPQ196657 JZJ196657:JZM196657 KJF196657:KJI196657 KTB196657:KTE196657 LCX196657:LDA196657 LMT196657:LMW196657 LWP196657:LWS196657 MGL196657:MGO196657 MQH196657:MQK196657 NAD196657:NAG196657 NJZ196657:NKC196657 NTV196657:NTY196657 ODR196657:ODU196657 ONN196657:ONQ196657 OXJ196657:OXM196657 PHF196657:PHI196657 PRB196657:PRE196657 QAX196657:QBA196657 QKT196657:QKW196657 QUP196657:QUS196657 REL196657:REO196657 ROH196657:ROK196657 RYD196657:RYG196657 SHZ196657:SIC196657 SRV196657:SRY196657 TBR196657:TBU196657 TLN196657:TLQ196657 TVJ196657:TVM196657 UFF196657:UFI196657 UPB196657:UPE196657 UYX196657:UZA196657 VIT196657:VIW196657 VSP196657:VSS196657 WCL196657:WCO196657 WMH196657:WMK196657 WWD196657:WWG196657 V262193:Y262193 JR262193:JU262193 TN262193:TQ262193 ADJ262193:ADM262193 ANF262193:ANI262193 AXB262193:AXE262193 BGX262193:BHA262193 BQT262193:BQW262193 CAP262193:CAS262193 CKL262193:CKO262193 CUH262193:CUK262193 DED262193:DEG262193 DNZ262193:DOC262193 DXV262193:DXY262193 EHR262193:EHU262193 ERN262193:ERQ262193 FBJ262193:FBM262193 FLF262193:FLI262193 FVB262193:FVE262193 GEX262193:GFA262193 GOT262193:GOW262193 GYP262193:GYS262193 HIL262193:HIO262193 HSH262193:HSK262193 ICD262193:ICG262193 ILZ262193:IMC262193 IVV262193:IVY262193 JFR262193:JFU262193 JPN262193:JPQ262193 JZJ262193:JZM262193 KJF262193:KJI262193 KTB262193:KTE262193 LCX262193:LDA262193 LMT262193:LMW262193 LWP262193:LWS262193 MGL262193:MGO262193 MQH262193:MQK262193 NAD262193:NAG262193 NJZ262193:NKC262193 NTV262193:NTY262193 ODR262193:ODU262193 ONN262193:ONQ262193 OXJ262193:OXM262193 PHF262193:PHI262193 PRB262193:PRE262193 QAX262193:QBA262193 QKT262193:QKW262193 QUP262193:QUS262193 REL262193:REO262193 ROH262193:ROK262193 RYD262193:RYG262193 SHZ262193:SIC262193 SRV262193:SRY262193 TBR262193:TBU262193 TLN262193:TLQ262193 TVJ262193:TVM262193 UFF262193:UFI262193 UPB262193:UPE262193 UYX262193:UZA262193 VIT262193:VIW262193 VSP262193:VSS262193 WCL262193:WCO262193 WMH262193:WMK262193 WWD262193:WWG262193 V327729:Y327729 JR327729:JU327729 TN327729:TQ327729 ADJ327729:ADM327729 ANF327729:ANI327729 AXB327729:AXE327729 BGX327729:BHA327729 BQT327729:BQW327729 CAP327729:CAS327729 CKL327729:CKO327729 CUH327729:CUK327729 DED327729:DEG327729 DNZ327729:DOC327729 DXV327729:DXY327729 EHR327729:EHU327729 ERN327729:ERQ327729 FBJ327729:FBM327729 FLF327729:FLI327729 FVB327729:FVE327729 GEX327729:GFA327729 GOT327729:GOW327729 GYP327729:GYS327729 HIL327729:HIO327729 HSH327729:HSK327729 ICD327729:ICG327729 ILZ327729:IMC327729 IVV327729:IVY327729 JFR327729:JFU327729 JPN327729:JPQ327729 JZJ327729:JZM327729 KJF327729:KJI327729 KTB327729:KTE327729 LCX327729:LDA327729 LMT327729:LMW327729 LWP327729:LWS327729 MGL327729:MGO327729 MQH327729:MQK327729 NAD327729:NAG327729 NJZ327729:NKC327729 NTV327729:NTY327729 ODR327729:ODU327729 ONN327729:ONQ327729 OXJ327729:OXM327729 PHF327729:PHI327729 PRB327729:PRE327729 QAX327729:QBA327729 QKT327729:QKW327729 QUP327729:QUS327729 REL327729:REO327729 ROH327729:ROK327729 RYD327729:RYG327729 SHZ327729:SIC327729 SRV327729:SRY327729 TBR327729:TBU327729 TLN327729:TLQ327729 TVJ327729:TVM327729 UFF327729:UFI327729 UPB327729:UPE327729 UYX327729:UZA327729 VIT327729:VIW327729 VSP327729:VSS327729 WCL327729:WCO327729 WMH327729:WMK327729 WWD327729:WWG327729 V393265:Y393265 JR393265:JU393265 TN393265:TQ393265 ADJ393265:ADM393265 ANF393265:ANI393265 AXB393265:AXE393265 BGX393265:BHA393265 BQT393265:BQW393265 CAP393265:CAS393265 CKL393265:CKO393265 CUH393265:CUK393265 DED393265:DEG393265 DNZ393265:DOC393265 DXV393265:DXY393265 EHR393265:EHU393265 ERN393265:ERQ393265 FBJ393265:FBM393265 FLF393265:FLI393265 FVB393265:FVE393265 GEX393265:GFA393265 GOT393265:GOW393265 GYP393265:GYS393265 HIL393265:HIO393265 HSH393265:HSK393265 ICD393265:ICG393265 ILZ393265:IMC393265 IVV393265:IVY393265 JFR393265:JFU393265 JPN393265:JPQ393265 JZJ393265:JZM393265 KJF393265:KJI393265 KTB393265:KTE393265 LCX393265:LDA393265 LMT393265:LMW393265 LWP393265:LWS393265 MGL393265:MGO393265 MQH393265:MQK393265 NAD393265:NAG393265 NJZ393265:NKC393265 NTV393265:NTY393265 ODR393265:ODU393265 ONN393265:ONQ393265 OXJ393265:OXM393265 PHF393265:PHI393265 PRB393265:PRE393265 QAX393265:QBA393265 QKT393265:QKW393265 QUP393265:QUS393265 REL393265:REO393265 ROH393265:ROK393265 RYD393265:RYG393265 SHZ393265:SIC393265 SRV393265:SRY393265 TBR393265:TBU393265 TLN393265:TLQ393265 TVJ393265:TVM393265 UFF393265:UFI393265 UPB393265:UPE393265 UYX393265:UZA393265 VIT393265:VIW393265 VSP393265:VSS393265 WCL393265:WCO393265 WMH393265:WMK393265 WWD393265:WWG393265 V458801:Y458801 JR458801:JU458801 TN458801:TQ458801 ADJ458801:ADM458801 ANF458801:ANI458801 AXB458801:AXE458801 BGX458801:BHA458801 BQT458801:BQW458801 CAP458801:CAS458801 CKL458801:CKO458801 CUH458801:CUK458801 DED458801:DEG458801 DNZ458801:DOC458801 DXV458801:DXY458801 EHR458801:EHU458801 ERN458801:ERQ458801 FBJ458801:FBM458801 FLF458801:FLI458801 FVB458801:FVE458801 GEX458801:GFA458801 GOT458801:GOW458801 GYP458801:GYS458801 HIL458801:HIO458801 HSH458801:HSK458801 ICD458801:ICG458801 ILZ458801:IMC458801 IVV458801:IVY458801 JFR458801:JFU458801 JPN458801:JPQ458801 JZJ458801:JZM458801 KJF458801:KJI458801 KTB458801:KTE458801 LCX458801:LDA458801 LMT458801:LMW458801 LWP458801:LWS458801 MGL458801:MGO458801 MQH458801:MQK458801 NAD458801:NAG458801 NJZ458801:NKC458801 NTV458801:NTY458801 ODR458801:ODU458801 ONN458801:ONQ458801 OXJ458801:OXM458801 PHF458801:PHI458801 PRB458801:PRE458801 QAX458801:QBA458801 QKT458801:QKW458801 QUP458801:QUS458801 REL458801:REO458801 ROH458801:ROK458801 RYD458801:RYG458801 SHZ458801:SIC458801 SRV458801:SRY458801 TBR458801:TBU458801 TLN458801:TLQ458801 TVJ458801:TVM458801 UFF458801:UFI458801 UPB458801:UPE458801 UYX458801:UZA458801 VIT458801:VIW458801 VSP458801:VSS458801 WCL458801:WCO458801 WMH458801:WMK458801 WWD458801:WWG458801 V524337:Y524337 JR524337:JU524337 TN524337:TQ524337 ADJ524337:ADM524337 ANF524337:ANI524337 AXB524337:AXE524337 BGX524337:BHA524337 BQT524337:BQW524337 CAP524337:CAS524337 CKL524337:CKO524337 CUH524337:CUK524337 DED524337:DEG524337 DNZ524337:DOC524337 DXV524337:DXY524337 EHR524337:EHU524337 ERN524337:ERQ524337 FBJ524337:FBM524337 FLF524337:FLI524337 FVB524337:FVE524337 GEX524337:GFA524337 GOT524337:GOW524337 GYP524337:GYS524337 HIL524337:HIO524337 HSH524337:HSK524337 ICD524337:ICG524337 ILZ524337:IMC524337 IVV524337:IVY524337 JFR524337:JFU524337 JPN524337:JPQ524337 JZJ524337:JZM524337 KJF524337:KJI524337 KTB524337:KTE524337 LCX524337:LDA524337 LMT524337:LMW524337 LWP524337:LWS524337 MGL524337:MGO524337 MQH524337:MQK524337 NAD524337:NAG524337 NJZ524337:NKC524337 NTV524337:NTY524337 ODR524337:ODU524337 ONN524337:ONQ524337 OXJ524337:OXM524337 PHF524337:PHI524337 PRB524337:PRE524337 QAX524337:QBA524337 QKT524337:QKW524337 QUP524337:QUS524337 REL524337:REO524337 ROH524337:ROK524337 RYD524337:RYG524337 SHZ524337:SIC524337 SRV524337:SRY524337 TBR524337:TBU524337 TLN524337:TLQ524337 TVJ524337:TVM524337 UFF524337:UFI524337 UPB524337:UPE524337 UYX524337:UZA524337 VIT524337:VIW524337 VSP524337:VSS524337 WCL524337:WCO524337 WMH524337:WMK524337 WWD524337:WWG524337 V589873:Y589873 JR589873:JU589873 TN589873:TQ589873 ADJ589873:ADM589873 ANF589873:ANI589873 AXB589873:AXE589873 BGX589873:BHA589873 BQT589873:BQW589873 CAP589873:CAS589873 CKL589873:CKO589873 CUH589873:CUK589873 DED589873:DEG589873 DNZ589873:DOC589873 DXV589873:DXY589873 EHR589873:EHU589873 ERN589873:ERQ589873 FBJ589873:FBM589873 FLF589873:FLI589873 FVB589873:FVE589873 GEX589873:GFA589873 GOT589873:GOW589873 GYP589873:GYS589873 HIL589873:HIO589873 HSH589873:HSK589873 ICD589873:ICG589873 ILZ589873:IMC589873 IVV589873:IVY589873 JFR589873:JFU589873 JPN589873:JPQ589873 JZJ589873:JZM589873 KJF589873:KJI589873 KTB589873:KTE589873 LCX589873:LDA589873 LMT589873:LMW589873 LWP589873:LWS589873 MGL589873:MGO589873 MQH589873:MQK589873 NAD589873:NAG589873 NJZ589873:NKC589873 NTV589873:NTY589873 ODR589873:ODU589873 ONN589873:ONQ589873 OXJ589873:OXM589873 PHF589873:PHI589873 PRB589873:PRE589873 QAX589873:QBA589873 QKT589873:QKW589873 QUP589873:QUS589873 REL589873:REO589873 ROH589873:ROK589873 RYD589873:RYG589873 SHZ589873:SIC589873 SRV589873:SRY589873 TBR589873:TBU589873 TLN589873:TLQ589873 TVJ589873:TVM589873 UFF589873:UFI589873 UPB589873:UPE589873 UYX589873:UZA589873 VIT589873:VIW589873 VSP589873:VSS589873 WCL589873:WCO589873 WMH589873:WMK589873 WWD589873:WWG589873 V655409:Y655409 JR655409:JU655409 TN655409:TQ655409 ADJ655409:ADM655409 ANF655409:ANI655409 AXB655409:AXE655409 BGX655409:BHA655409 BQT655409:BQW655409 CAP655409:CAS655409 CKL655409:CKO655409 CUH655409:CUK655409 DED655409:DEG655409 DNZ655409:DOC655409 DXV655409:DXY655409 EHR655409:EHU655409 ERN655409:ERQ655409 FBJ655409:FBM655409 FLF655409:FLI655409 FVB655409:FVE655409 GEX655409:GFA655409 GOT655409:GOW655409 GYP655409:GYS655409 HIL655409:HIO655409 HSH655409:HSK655409 ICD655409:ICG655409 ILZ655409:IMC655409 IVV655409:IVY655409 JFR655409:JFU655409 JPN655409:JPQ655409 JZJ655409:JZM655409 KJF655409:KJI655409 KTB655409:KTE655409 LCX655409:LDA655409 LMT655409:LMW655409 LWP655409:LWS655409 MGL655409:MGO655409 MQH655409:MQK655409 NAD655409:NAG655409 NJZ655409:NKC655409 NTV655409:NTY655409 ODR655409:ODU655409 ONN655409:ONQ655409 OXJ655409:OXM655409 PHF655409:PHI655409 PRB655409:PRE655409 QAX655409:QBA655409 QKT655409:QKW655409 QUP655409:QUS655409 REL655409:REO655409 ROH655409:ROK655409 RYD655409:RYG655409 SHZ655409:SIC655409 SRV655409:SRY655409 TBR655409:TBU655409 TLN655409:TLQ655409 TVJ655409:TVM655409 UFF655409:UFI655409 UPB655409:UPE655409 UYX655409:UZA655409 VIT655409:VIW655409 VSP655409:VSS655409 WCL655409:WCO655409 WMH655409:WMK655409 WWD655409:WWG655409 V720945:Y720945 JR720945:JU720945 TN720945:TQ720945 ADJ720945:ADM720945 ANF720945:ANI720945 AXB720945:AXE720945 BGX720945:BHA720945 BQT720945:BQW720945 CAP720945:CAS720945 CKL720945:CKO720945 CUH720945:CUK720945 DED720945:DEG720945 DNZ720945:DOC720945 DXV720945:DXY720945 EHR720945:EHU720945 ERN720945:ERQ720945 FBJ720945:FBM720945 FLF720945:FLI720945 FVB720945:FVE720945 GEX720945:GFA720945 GOT720945:GOW720945 GYP720945:GYS720945 HIL720945:HIO720945 HSH720945:HSK720945 ICD720945:ICG720945 ILZ720945:IMC720945 IVV720945:IVY720945 JFR720945:JFU720945 JPN720945:JPQ720945 JZJ720945:JZM720945 KJF720945:KJI720945 KTB720945:KTE720945 LCX720945:LDA720945 LMT720945:LMW720945 LWP720945:LWS720945 MGL720945:MGO720945 MQH720945:MQK720945 NAD720945:NAG720945 NJZ720945:NKC720945 NTV720945:NTY720945 ODR720945:ODU720945 ONN720945:ONQ720945 OXJ720945:OXM720945 PHF720945:PHI720945 PRB720945:PRE720945 QAX720945:QBA720945 QKT720945:QKW720945 QUP720945:QUS720945 REL720945:REO720945 ROH720945:ROK720945 RYD720945:RYG720945 SHZ720945:SIC720945 SRV720945:SRY720945 TBR720945:TBU720945 TLN720945:TLQ720945 TVJ720945:TVM720945 UFF720945:UFI720945 UPB720945:UPE720945 UYX720945:UZA720945 VIT720945:VIW720945 VSP720945:VSS720945 WCL720945:WCO720945 WMH720945:WMK720945 WWD720945:WWG720945 V786481:Y786481 JR786481:JU786481 TN786481:TQ786481 ADJ786481:ADM786481 ANF786481:ANI786481 AXB786481:AXE786481 BGX786481:BHA786481 BQT786481:BQW786481 CAP786481:CAS786481 CKL786481:CKO786481 CUH786481:CUK786481 DED786481:DEG786481 DNZ786481:DOC786481 DXV786481:DXY786481 EHR786481:EHU786481 ERN786481:ERQ786481 FBJ786481:FBM786481 FLF786481:FLI786481 FVB786481:FVE786481 GEX786481:GFA786481 GOT786481:GOW786481 GYP786481:GYS786481 HIL786481:HIO786481 HSH786481:HSK786481 ICD786481:ICG786481 ILZ786481:IMC786481 IVV786481:IVY786481 JFR786481:JFU786481 JPN786481:JPQ786481 JZJ786481:JZM786481 KJF786481:KJI786481 KTB786481:KTE786481 LCX786481:LDA786481 LMT786481:LMW786481 LWP786481:LWS786481 MGL786481:MGO786481 MQH786481:MQK786481 NAD786481:NAG786481 NJZ786481:NKC786481 NTV786481:NTY786481 ODR786481:ODU786481 ONN786481:ONQ786481 OXJ786481:OXM786481 PHF786481:PHI786481 PRB786481:PRE786481 QAX786481:QBA786481 QKT786481:QKW786481 QUP786481:QUS786481 REL786481:REO786481 ROH786481:ROK786481 RYD786481:RYG786481 SHZ786481:SIC786481 SRV786481:SRY786481 TBR786481:TBU786481 TLN786481:TLQ786481 TVJ786481:TVM786481 UFF786481:UFI786481 UPB786481:UPE786481 UYX786481:UZA786481 VIT786481:VIW786481 VSP786481:VSS786481 WCL786481:WCO786481 WMH786481:WMK786481 WWD786481:WWG786481 V852017:Y852017 JR852017:JU852017 TN852017:TQ852017 ADJ852017:ADM852017 ANF852017:ANI852017 AXB852017:AXE852017 BGX852017:BHA852017 BQT852017:BQW852017 CAP852017:CAS852017 CKL852017:CKO852017 CUH852017:CUK852017 DED852017:DEG852017 DNZ852017:DOC852017 DXV852017:DXY852017 EHR852017:EHU852017 ERN852017:ERQ852017 FBJ852017:FBM852017 FLF852017:FLI852017 FVB852017:FVE852017 GEX852017:GFA852017 GOT852017:GOW852017 GYP852017:GYS852017 HIL852017:HIO852017 HSH852017:HSK852017 ICD852017:ICG852017 ILZ852017:IMC852017 IVV852017:IVY852017 JFR852017:JFU852017 JPN852017:JPQ852017 JZJ852017:JZM852017 KJF852017:KJI852017 KTB852017:KTE852017 LCX852017:LDA852017 LMT852017:LMW852017 LWP852017:LWS852017 MGL852017:MGO852017 MQH852017:MQK852017 NAD852017:NAG852017 NJZ852017:NKC852017 NTV852017:NTY852017 ODR852017:ODU852017 ONN852017:ONQ852017 OXJ852017:OXM852017 PHF852017:PHI852017 PRB852017:PRE852017 QAX852017:QBA852017 QKT852017:QKW852017 QUP852017:QUS852017 REL852017:REO852017 ROH852017:ROK852017 RYD852017:RYG852017 SHZ852017:SIC852017 SRV852017:SRY852017 TBR852017:TBU852017 TLN852017:TLQ852017 TVJ852017:TVM852017 UFF852017:UFI852017 UPB852017:UPE852017 UYX852017:UZA852017 VIT852017:VIW852017 VSP852017:VSS852017 WCL852017:WCO852017 WMH852017:WMK852017 WWD852017:WWG852017 V917553:Y917553 JR917553:JU917553 TN917553:TQ917553 ADJ917553:ADM917553 ANF917553:ANI917553 AXB917553:AXE917553 BGX917553:BHA917553 BQT917553:BQW917553 CAP917553:CAS917553 CKL917553:CKO917553 CUH917553:CUK917553 DED917553:DEG917553 DNZ917553:DOC917553 DXV917553:DXY917553 EHR917553:EHU917553 ERN917553:ERQ917553 FBJ917553:FBM917553 FLF917553:FLI917553 FVB917553:FVE917553 GEX917553:GFA917553 GOT917553:GOW917553 GYP917553:GYS917553 HIL917553:HIO917553 HSH917553:HSK917553 ICD917553:ICG917553 ILZ917553:IMC917553 IVV917553:IVY917553 JFR917553:JFU917553 JPN917553:JPQ917553 JZJ917553:JZM917553 KJF917553:KJI917553 KTB917553:KTE917553 LCX917553:LDA917553 LMT917553:LMW917553 LWP917553:LWS917553 MGL917553:MGO917553 MQH917553:MQK917553 NAD917553:NAG917553 NJZ917553:NKC917553 NTV917553:NTY917553 ODR917553:ODU917553 ONN917553:ONQ917553 OXJ917553:OXM917553 PHF917553:PHI917553 PRB917553:PRE917553 QAX917553:QBA917553 QKT917553:QKW917553 QUP917553:QUS917553 REL917553:REO917553 ROH917553:ROK917553 RYD917553:RYG917553 SHZ917553:SIC917553 SRV917553:SRY917553 TBR917553:TBU917553 TLN917553:TLQ917553 TVJ917553:TVM917553 UFF917553:UFI917553 UPB917553:UPE917553 UYX917553:UZA917553 VIT917553:VIW917553 VSP917553:VSS917553 WCL917553:WCO917553 WMH917553:WMK917553 WWD917553:WWG917553 V983089:Y983089 JR983089:JU983089 TN983089:TQ983089 ADJ983089:ADM983089 ANF983089:ANI983089 AXB983089:AXE983089 BGX983089:BHA983089 BQT983089:BQW983089 CAP983089:CAS983089 CKL983089:CKO983089 CUH983089:CUK983089 DED983089:DEG983089 DNZ983089:DOC983089 DXV983089:DXY983089 EHR983089:EHU983089 ERN983089:ERQ983089 FBJ983089:FBM983089 FLF983089:FLI983089 FVB983089:FVE983089 GEX983089:GFA983089 GOT983089:GOW983089 GYP983089:GYS983089 HIL983089:HIO983089 HSH983089:HSK983089 ICD983089:ICG983089 ILZ983089:IMC983089 IVV983089:IVY983089 JFR983089:JFU983089 JPN983089:JPQ983089 JZJ983089:JZM983089 KJF983089:KJI983089 KTB983089:KTE983089 LCX983089:LDA983089 LMT983089:LMW983089 LWP983089:LWS983089 MGL983089:MGO983089 MQH983089:MQK983089 NAD983089:NAG983089 NJZ983089:NKC983089 NTV983089:NTY983089 ODR983089:ODU983089 ONN983089:ONQ983089 OXJ983089:OXM983089 PHF983089:PHI983089 PRB983089:PRE983089 QAX983089:QBA983089 QKT983089:QKW983089 QUP983089:QUS983089 REL983089:REO983089 ROH983089:ROK983089 RYD983089:RYG983089 SHZ983089:SIC983089 SRV983089:SRY983089 TBR983089:TBU983089 TLN983089:TLQ983089 TVJ983089:TVM983089 UFF983089:UFI983089 UPB983089:UPE983089 UYX983089:UZA983089 VIT983089:VIW983089 VSP983089:VSS983089 WCL983089:WCO983089 WMH983089:WMK983089 WWD983089:WWG983089 WVV983051:WVW983051 JR47:JU47 TN47:TQ47 ADJ47:ADM47 ANF47:ANI47 AXB47:AXE47 BGX47:BHA47 BQT47:BQW47 CAP47:CAS47 CKL47:CKO47 CUH47:CUK47 DED47:DEG47 DNZ47:DOC47 DXV47:DXY47 EHR47:EHU47 ERN47:ERQ47 FBJ47:FBM47 FLF47:FLI47 FVB47:FVE47 GEX47:GFA47 GOT47:GOW47 GYP47:GYS47 HIL47:HIO47 HSH47:HSK47 ICD47:ICG47 ILZ47:IMC47 IVV47:IVY47 JFR47:JFU47 JPN47:JPQ47 JZJ47:JZM47 KJF47:KJI47 KTB47:KTE47 LCX47:LDA47 LMT47:LMW47 LWP47:LWS47 MGL47:MGO47 MQH47:MQK47 NAD47:NAG47 NJZ47:NKC47 NTV47:NTY47 ODR47:ODU47 ONN47:ONQ47 OXJ47:OXM47 PHF47:PHI47 PRB47:PRE47 QAX47:QBA47 QKT47:QKW47 QUP47:QUS47 REL47:REO47 ROH47:ROK47 RYD47:RYG47 SHZ47:SIC47 SRV47:SRY47 TBR47:TBU47 TLN47:TLQ47 TVJ47:TVM47 UFF47:UFI47 UPB47:UPE47 UYX47:UZA47 VIT47:VIW47 VSP47:VSS47 WCL47:WCO47 WMH47:WMK47 WWD47:WWG47 V65583:Y65583 JR65583:JU65583 TN65583:TQ65583 ADJ65583:ADM65583 ANF65583:ANI65583 AXB65583:AXE65583 BGX65583:BHA65583 BQT65583:BQW65583 CAP65583:CAS65583 CKL65583:CKO65583 CUH65583:CUK65583 DED65583:DEG65583 DNZ65583:DOC65583 DXV65583:DXY65583 EHR65583:EHU65583 ERN65583:ERQ65583 FBJ65583:FBM65583 FLF65583:FLI65583 FVB65583:FVE65583 GEX65583:GFA65583 GOT65583:GOW65583 GYP65583:GYS65583 HIL65583:HIO65583 HSH65583:HSK65583 ICD65583:ICG65583 ILZ65583:IMC65583 IVV65583:IVY65583 JFR65583:JFU65583 JPN65583:JPQ65583 JZJ65583:JZM65583 KJF65583:KJI65583 KTB65583:KTE65583 LCX65583:LDA65583 LMT65583:LMW65583 LWP65583:LWS65583 MGL65583:MGO65583 MQH65583:MQK65583 NAD65583:NAG65583 NJZ65583:NKC65583 NTV65583:NTY65583 ODR65583:ODU65583 ONN65583:ONQ65583 OXJ65583:OXM65583 PHF65583:PHI65583 PRB65583:PRE65583 QAX65583:QBA65583 QKT65583:QKW65583 QUP65583:QUS65583 REL65583:REO65583 ROH65583:ROK65583 RYD65583:RYG65583 SHZ65583:SIC65583 SRV65583:SRY65583 TBR65583:TBU65583 TLN65583:TLQ65583 TVJ65583:TVM65583 UFF65583:UFI65583 UPB65583:UPE65583 UYX65583:UZA65583 VIT65583:VIW65583 VSP65583:VSS65583 WCL65583:WCO65583 WMH65583:WMK65583 WWD65583:WWG65583 V131119:Y131119 JR131119:JU131119 TN131119:TQ131119 ADJ131119:ADM131119 ANF131119:ANI131119 AXB131119:AXE131119 BGX131119:BHA131119 BQT131119:BQW131119 CAP131119:CAS131119 CKL131119:CKO131119 CUH131119:CUK131119 DED131119:DEG131119 DNZ131119:DOC131119 DXV131119:DXY131119 EHR131119:EHU131119 ERN131119:ERQ131119 FBJ131119:FBM131119 FLF131119:FLI131119 FVB131119:FVE131119 GEX131119:GFA131119 GOT131119:GOW131119 GYP131119:GYS131119 HIL131119:HIO131119 HSH131119:HSK131119 ICD131119:ICG131119 ILZ131119:IMC131119 IVV131119:IVY131119 JFR131119:JFU131119 JPN131119:JPQ131119 JZJ131119:JZM131119 KJF131119:KJI131119 KTB131119:KTE131119 LCX131119:LDA131119 LMT131119:LMW131119 LWP131119:LWS131119 MGL131119:MGO131119 MQH131119:MQK131119 NAD131119:NAG131119 NJZ131119:NKC131119 NTV131119:NTY131119 ODR131119:ODU131119 ONN131119:ONQ131119 OXJ131119:OXM131119 PHF131119:PHI131119 PRB131119:PRE131119 QAX131119:QBA131119 QKT131119:QKW131119 QUP131119:QUS131119 REL131119:REO131119 ROH131119:ROK131119 RYD131119:RYG131119 SHZ131119:SIC131119 SRV131119:SRY131119 TBR131119:TBU131119 TLN131119:TLQ131119 TVJ131119:TVM131119 UFF131119:UFI131119 UPB131119:UPE131119 UYX131119:UZA131119 VIT131119:VIW131119 VSP131119:VSS131119 WCL131119:WCO131119 WMH131119:WMK131119 WWD131119:WWG131119 V196655:Y196655 JR196655:JU196655 TN196655:TQ196655 ADJ196655:ADM196655 ANF196655:ANI196655 AXB196655:AXE196655 BGX196655:BHA196655 BQT196655:BQW196655 CAP196655:CAS196655 CKL196655:CKO196655 CUH196655:CUK196655 DED196655:DEG196655 DNZ196655:DOC196655 DXV196655:DXY196655 EHR196655:EHU196655 ERN196655:ERQ196655 FBJ196655:FBM196655 FLF196655:FLI196655 FVB196655:FVE196655 GEX196655:GFA196655 GOT196655:GOW196655 GYP196655:GYS196655 HIL196655:HIO196655 HSH196655:HSK196655 ICD196655:ICG196655 ILZ196655:IMC196655 IVV196655:IVY196655 JFR196655:JFU196655 JPN196655:JPQ196655 JZJ196655:JZM196655 KJF196655:KJI196655 KTB196655:KTE196655 LCX196655:LDA196655 LMT196655:LMW196655 LWP196655:LWS196655 MGL196655:MGO196655 MQH196655:MQK196655 NAD196655:NAG196655 NJZ196655:NKC196655 NTV196655:NTY196655 ODR196655:ODU196655 ONN196655:ONQ196655 OXJ196655:OXM196655 PHF196655:PHI196655 PRB196655:PRE196655 QAX196655:QBA196655 QKT196655:QKW196655 QUP196655:QUS196655 REL196655:REO196655 ROH196655:ROK196655 RYD196655:RYG196655 SHZ196655:SIC196655 SRV196655:SRY196655 TBR196655:TBU196655 TLN196655:TLQ196655 TVJ196655:TVM196655 UFF196655:UFI196655 UPB196655:UPE196655 UYX196655:UZA196655 VIT196655:VIW196655 VSP196655:VSS196655 WCL196655:WCO196655 WMH196655:WMK196655 WWD196655:WWG196655 V262191:Y262191 JR262191:JU262191 TN262191:TQ262191 ADJ262191:ADM262191 ANF262191:ANI262191 AXB262191:AXE262191 BGX262191:BHA262191 BQT262191:BQW262191 CAP262191:CAS262191 CKL262191:CKO262191 CUH262191:CUK262191 DED262191:DEG262191 DNZ262191:DOC262191 DXV262191:DXY262191 EHR262191:EHU262191 ERN262191:ERQ262191 FBJ262191:FBM262191 FLF262191:FLI262191 FVB262191:FVE262191 GEX262191:GFA262191 GOT262191:GOW262191 GYP262191:GYS262191 HIL262191:HIO262191 HSH262191:HSK262191 ICD262191:ICG262191 ILZ262191:IMC262191 IVV262191:IVY262191 JFR262191:JFU262191 JPN262191:JPQ262191 JZJ262191:JZM262191 KJF262191:KJI262191 KTB262191:KTE262191 LCX262191:LDA262191 LMT262191:LMW262191 LWP262191:LWS262191 MGL262191:MGO262191 MQH262191:MQK262191 NAD262191:NAG262191 NJZ262191:NKC262191 NTV262191:NTY262191 ODR262191:ODU262191 ONN262191:ONQ262191 OXJ262191:OXM262191 PHF262191:PHI262191 PRB262191:PRE262191 QAX262191:QBA262191 QKT262191:QKW262191 QUP262191:QUS262191 REL262191:REO262191 ROH262191:ROK262191 RYD262191:RYG262191 SHZ262191:SIC262191 SRV262191:SRY262191 TBR262191:TBU262191 TLN262191:TLQ262191 TVJ262191:TVM262191 UFF262191:UFI262191 UPB262191:UPE262191 UYX262191:UZA262191 VIT262191:VIW262191 VSP262191:VSS262191 WCL262191:WCO262191 WMH262191:WMK262191 WWD262191:WWG262191 V327727:Y327727 JR327727:JU327727 TN327727:TQ327727 ADJ327727:ADM327727 ANF327727:ANI327727 AXB327727:AXE327727 BGX327727:BHA327727 BQT327727:BQW327727 CAP327727:CAS327727 CKL327727:CKO327727 CUH327727:CUK327727 DED327727:DEG327727 DNZ327727:DOC327727 DXV327727:DXY327727 EHR327727:EHU327727 ERN327727:ERQ327727 FBJ327727:FBM327727 FLF327727:FLI327727 FVB327727:FVE327727 GEX327727:GFA327727 GOT327727:GOW327727 GYP327727:GYS327727 HIL327727:HIO327727 HSH327727:HSK327727 ICD327727:ICG327727 ILZ327727:IMC327727 IVV327727:IVY327727 JFR327727:JFU327727 JPN327727:JPQ327727 JZJ327727:JZM327727 KJF327727:KJI327727 KTB327727:KTE327727 LCX327727:LDA327727 LMT327727:LMW327727 LWP327727:LWS327727 MGL327727:MGO327727 MQH327727:MQK327727 NAD327727:NAG327727 NJZ327727:NKC327727 NTV327727:NTY327727 ODR327727:ODU327727 ONN327727:ONQ327727 OXJ327727:OXM327727 PHF327727:PHI327727 PRB327727:PRE327727 QAX327727:QBA327727 QKT327727:QKW327727 QUP327727:QUS327727 REL327727:REO327727 ROH327727:ROK327727 RYD327727:RYG327727 SHZ327727:SIC327727 SRV327727:SRY327727 TBR327727:TBU327727 TLN327727:TLQ327727 TVJ327727:TVM327727 UFF327727:UFI327727 UPB327727:UPE327727 UYX327727:UZA327727 VIT327727:VIW327727 VSP327727:VSS327727 WCL327727:WCO327727 WMH327727:WMK327727 WWD327727:WWG327727 V393263:Y393263 JR393263:JU393263 TN393263:TQ393263 ADJ393263:ADM393263 ANF393263:ANI393263 AXB393263:AXE393263 BGX393263:BHA393263 BQT393263:BQW393263 CAP393263:CAS393263 CKL393263:CKO393263 CUH393263:CUK393263 DED393263:DEG393263 DNZ393263:DOC393263 DXV393263:DXY393263 EHR393263:EHU393263 ERN393263:ERQ393263 FBJ393263:FBM393263 FLF393263:FLI393263 FVB393263:FVE393263 GEX393263:GFA393263 GOT393263:GOW393263 GYP393263:GYS393263 HIL393263:HIO393263 HSH393263:HSK393263 ICD393263:ICG393263 ILZ393263:IMC393263 IVV393263:IVY393263 JFR393263:JFU393263 JPN393263:JPQ393263 JZJ393263:JZM393263 KJF393263:KJI393263 KTB393263:KTE393263 LCX393263:LDA393263 LMT393263:LMW393263 LWP393263:LWS393263 MGL393263:MGO393263 MQH393263:MQK393263 NAD393263:NAG393263 NJZ393263:NKC393263 NTV393263:NTY393263 ODR393263:ODU393263 ONN393263:ONQ393263 OXJ393263:OXM393263 PHF393263:PHI393263 PRB393263:PRE393263 QAX393263:QBA393263 QKT393263:QKW393263 QUP393263:QUS393263 REL393263:REO393263 ROH393263:ROK393263 RYD393263:RYG393263 SHZ393263:SIC393263 SRV393263:SRY393263 TBR393263:TBU393263 TLN393263:TLQ393263 TVJ393263:TVM393263 UFF393263:UFI393263 UPB393263:UPE393263 UYX393263:UZA393263 VIT393263:VIW393263 VSP393263:VSS393263 WCL393263:WCO393263 WMH393263:WMK393263 WWD393263:WWG393263 V458799:Y458799 JR458799:JU458799 TN458799:TQ458799 ADJ458799:ADM458799 ANF458799:ANI458799 AXB458799:AXE458799 BGX458799:BHA458799 BQT458799:BQW458799 CAP458799:CAS458799 CKL458799:CKO458799 CUH458799:CUK458799 DED458799:DEG458799 DNZ458799:DOC458799 DXV458799:DXY458799 EHR458799:EHU458799 ERN458799:ERQ458799 FBJ458799:FBM458799 FLF458799:FLI458799 FVB458799:FVE458799 GEX458799:GFA458799 GOT458799:GOW458799 GYP458799:GYS458799 HIL458799:HIO458799 HSH458799:HSK458799 ICD458799:ICG458799 ILZ458799:IMC458799 IVV458799:IVY458799 JFR458799:JFU458799 JPN458799:JPQ458799 JZJ458799:JZM458799 KJF458799:KJI458799 KTB458799:KTE458799 LCX458799:LDA458799 LMT458799:LMW458799 LWP458799:LWS458799 MGL458799:MGO458799 MQH458799:MQK458799 NAD458799:NAG458799 NJZ458799:NKC458799 NTV458799:NTY458799 ODR458799:ODU458799 ONN458799:ONQ458799 OXJ458799:OXM458799 PHF458799:PHI458799 PRB458799:PRE458799 QAX458799:QBA458799 QKT458799:QKW458799 QUP458799:QUS458799 REL458799:REO458799 ROH458799:ROK458799 RYD458799:RYG458799 SHZ458799:SIC458799 SRV458799:SRY458799 TBR458799:TBU458799 TLN458799:TLQ458799 TVJ458799:TVM458799 UFF458799:UFI458799 UPB458799:UPE458799 UYX458799:UZA458799 VIT458799:VIW458799 VSP458799:VSS458799 WCL458799:WCO458799 WMH458799:WMK458799 WWD458799:WWG458799 V524335:Y524335 JR524335:JU524335 TN524335:TQ524335 ADJ524335:ADM524335 ANF524335:ANI524335 AXB524335:AXE524335 BGX524335:BHA524335 BQT524335:BQW524335 CAP524335:CAS524335 CKL524335:CKO524335 CUH524335:CUK524335 DED524335:DEG524335 DNZ524335:DOC524335 DXV524335:DXY524335 EHR524335:EHU524335 ERN524335:ERQ524335 FBJ524335:FBM524335 FLF524335:FLI524335 FVB524335:FVE524335 GEX524335:GFA524335 GOT524335:GOW524335 GYP524335:GYS524335 HIL524335:HIO524335 HSH524335:HSK524335 ICD524335:ICG524335 ILZ524335:IMC524335 IVV524335:IVY524335 JFR524335:JFU524335 JPN524335:JPQ524335 JZJ524335:JZM524335 KJF524335:KJI524335 KTB524335:KTE524335 LCX524335:LDA524335 LMT524335:LMW524335 LWP524335:LWS524335 MGL524335:MGO524335 MQH524335:MQK524335 NAD524335:NAG524335 NJZ524335:NKC524335 NTV524335:NTY524335 ODR524335:ODU524335 ONN524335:ONQ524335 OXJ524335:OXM524335 PHF524335:PHI524335 PRB524335:PRE524335 QAX524335:QBA524335 QKT524335:QKW524335 QUP524335:QUS524335 REL524335:REO524335 ROH524335:ROK524335 RYD524335:RYG524335 SHZ524335:SIC524335 SRV524335:SRY524335 TBR524335:TBU524335 TLN524335:TLQ524335 TVJ524335:TVM524335 UFF524335:UFI524335 UPB524335:UPE524335 UYX524335:UZA524335 VIT524335:VIW524335 VSP524335:VSS524335 WCL524335:WCO524335 WMH524335:WMK524335 WWD524335:WWG524335 V589871:Y589871 JR589871:JU589871 TN589871:TQ589871 ADJ589871:ADM589871 ANF589871:ANI589871 AXB589871:AXE589871 BGX589871:BHA589871 BQT589871:BQW589871 CAP589871:CAS589871 CKL589871:CKO589871 CUH589871:CUK589871 DED589871:DEG589871 DNZ589871:DOC589871 DXV589871:DXY589871 EHR589871:EHU589871 ERN589871:ERQ589871 FBJ589871:FBM589871 FLF589871:FLI589871 FVB589871:FVE589871 GEX589871:GFA589871 GOT589871:GOW589871 GYP589871:GYS589871 HIL589871:HIO589871 HSH589871:HSK589871 ICD589871:ICG589871 ILZ589871:IMC589871 IVV589871:IVY589871 JFR589871:JFU589871 JPN589871:JPQ589871 JZJ589871:JZM589871 KJF589871:KJI589871 KTB589871:KTE589871 LCX589871:LDA589871 LMT589871:LMW589871 LWP589871:LWS589871 MGL589871:MGO589871 MQH589871:MQK589871 NAD589871:NAG589871 NJZ589871:NKC589871 NTV589871:NTY589871 ODR589871:ODU589871 ONN589871:ONQ589871 OXJ589871:OXM589871 PHF589871:PHI589871 PRB589871:PRE589871 QAX589871:QBA589871 QKT589871:QKW589871 QUP589871:QUS589871 REL589871:REO589871 ROH589871:ROK589871 RYD589871:RYG589871 SHZ589871:SIC589871 SRV589871:SRY589871 TBR589871:TBU589871 TLN589871:TLQ589871 TVJ589871:TVM589871 UFF589871:UFI589871 UPB589871:UPE589871 UYX589871:UZA589871 VIT589871:VIW589871 VSP589871:VSS589871 WCL589871:WCO589871 WMH589871:WMK589871 WWD589871:WWG589871 V655407:Y655407 JR655407:JU655407 TN655407:TQ655407 ADJ655407:ADM655407 ANF655407:ANI655407 AXB655407:AXE655407 BGX655407:BHA655407 BQT655407:BQW655407 CAP655407:CAS655407 CKL655407:CKO655407 CUH655407:CUK655407 DED655407:DEG655407 DNZ655407:DOC655407 DXV655407:DXY655407 EHR655407:EHU655407 ERN655407:ERQ655407 FBJ655407:FBM655407 FLF655407:FLI655407 FVB655407:FVE655407 GEX655407:GFA655407 GOT655407:GOW655407 GYP655407:GYS655407 HIL655407:HIO655407 HSH655407:HSK655407 ICD655407:ICG655407 ILZ655407:IMC655407 IVV655407:IVY655407 JFR655407:JFU655407 JPN655407:JPQ655407 JZJ655407:JZM655407 KJF655407:KJI655407 KTB655407:KTE655407 LCX655407:LDA655407 LMT655407:LMW655407 LWP655407:LWS655407 MGL655407:MGO655407 MQH655407:MQK655407 NAD655407:NAG655407 NJZ655407:NKC655407 NTV655407:NTY655407 ODR655407:ODU655407 ONN655407:ONQ655407 OXJ655407:OXM655407 PHF655407:PHI655407 PRB655407:PRE655407 QAX655407:QBA655407 QKT655407:QKW655407 QUP655407:QUS655407 REL655407:REO655407 ROH655407:ROK655407 RYD655407:RYG655407 SHZ655407:SIC655407 SRV655407:SRY655407 TBR655407:TBU655407 TLN655407:TLQ655407 TVJ655407:TVM655407 UFF655407:UFI655407 UPB655407:UPE655407 UYX655407:UZA655407 VIT655407:VIW655407 VSP655407:VSS655407 WCL655407:WCO655407 WMH655407:WMK655407 WWD655407:WWG655407 V720943:Y720943 JR720943:JU720943 TN720943:TQ720943 ADJ720943:ADM720943 ANF720943:ANI720943 AXB720943:AXE720943 BGX720943:BHA720943 BQT720943:BQW720943 CAP720943:CAS720943 CKL720943:CKO720943 CUH720943:CUK720943 DED720943:DEG720943 DNZ720943:DOC720943 DXV720943:DXY720943 EHR720943:EHU720943 ERN720943:ERQ720943 FBJ720943:FBM720943 FLF720943:FLI720943 FVB720943:FVE720943 GEX720943:GFA720943 GOT720943:GOW720943 GYP720943:GYS720943 HIL720943:HIO720943 HSH720943:HSK720943 ICD720943:ICG720943 ILZ720943:IMC720943 IVV720943:IVY720943 JFR720943:JFU720943 JPN720943:JPQ720943 JZJ720943:JZM720943 KJF720943:KJI720943 KTB720943:KTE720943 LCX720943:LDA720943 LMT720943:LMW720943 LWP720943:LWS720943 MGL720943:MGO720943 MQH720943:MQK720943 NAD720943:NAG720943 NJZ720943:NKC720943 NTV720943:NTY720943 ODR720943:ODU720943 ONN720943:ONQ720943 OXJ720943:OXM720943 PHF720943:PHI720943 PRB720943:PRE720943 QAX720943:QBA720943 QKT720943:QKW720943 QUP720943:QUS720943 REL720943:REO720943 ROH720943:ROK720943 RYD720943:RYG720943 SHZ720943:SIC720943 SRV720943:SRY720943 TBR720943:TBU720943 TLN720943:TLQ720943 TVJ720943:TVM720943 UFF720943:UFI720943 UPB720943:UPE720943 UYX720943:UZA720943 VIT720943:VIW720943 VSP720943:VSS720943 WCL720943:WCO720943 WMH720943:WMK720943 WWD720943:WWG720943 V786479:Y786479 JR786479:JU786479 TN786479:TQ786479 ADJ786479:ADM786479 ANF786479:ANI786479 AXB786479:AXE786479 BGX786479:BHA786479 BQT786479:BQW786479 CAP786479:CAS786479 CKL786479:CKO786479 CUH786479:CUK786479 DED786479:DEG786479 DNZ786479:DOC786479 DXV786479:DXY786479 EHR786479:EHU786479 ERN786479:ERQ786479 FBJ786479:FBM786479 FLF786479:FLI786479 FVB786479:FVE786479 GEX786479:GFA786479 GOT786479:GOW786479 GYP786479:GYS786479 HIL786479:HIO786479 HSH786479:HSK786479 ICD786479:ICG786479 ILZ786479:IMC786479 IVV786479:IVY786479 JFR786479:JFU786479 JPN786479:JPQ786479 JZJ786479:JZM786479 KJF786479:KJI786479 KTB786479:KTE786479 LCX786479:LDA786479 LMT786479:LMW786479 LWP786479:LWS786479 MGL786479:MGO786479 MQH786479:MQK786479 NAD786479:NAG786479 NJZ786479:NKC786479 NTV786479:NTY786479 ODR786479:ODU786479 ONN786479:ONQ786479 OXJ786479:OXM786479 PHF786479:PHI786479 PRB786479:PRE786479 QAX786479:QBA786479 QKT786479:QKW786479 QUP786479:QUS786479 REL786479:REO786479 ROH786479:ROK786479 RYD786479:RYG786479 SHZ786479:SIC786479 SRV786479:SRY786479 TBR786479:TBU786479 TLN786479:TLQ786479 TVJ786479:TVM786479 UFF786479:UFI786479 UPB786479:UPE786479 UYX786479:UZA786479 VIT786479:VIW786479 VSP786479:VSS786479 WCL786479:WCO786479 WMH786479:WMK786479 WWD786479:WWG786479 V852015:Y852015 JR852015:JU852015 TN852015:TQ852015 ADJ852015:ADM852015 ANF852015:ANI852015 AXB852015:AXE852015 BGX852015:BHA852015 BQT852015:BQW852015 CAP852015:CAS852015 CKL852015:CKO852015 CUH852015:CUK852015 DED852015:DEG852015 DNZ852015:DOC852015 DXV852015:DXY852015 EHR852015:EHU852015 ERN852015:ERQ852015 FBJ852015:FBM852015 FLF852015:FLI852015 FVB852015:FVE852015 GEX852015:GFA852015 GOT852015:GOW852015 GYP852015:GYS852015 HIL852015:HIO852015 HSH852015:HSK852015 ICD852015:ICG852015 ILZ852015:IMC852015 IVV852015:IVY852015 JFR852015:JFU852015 JPN852015:JPQ852015 JZJ852015:JZM852015 KJF852015:KJI852015 KTB852015:KTE852015 LCX852015:LDA852015 LMT852015:LMW852015 LWP852015:LWS852015 MGL852015:MGO852015 MQH852015:MQK852015 NAD852015:NAG852015 NJZ852015:NKC852015 NTV852015:NTY852015 ODR852015:ODU852015 ONN852015:ONQ852015 OXJ852015:OXM852015 PHF852015:PHI852015 PRB852015:PRE852015 QAX852015:QBA852015 QKT852015:QKW852015 QUP852015:QUS852015 REL852015:REO852015 ROH852015:ROK852015 RYD852015:RYG852015 SHZ852015:SIC852015 SRV852015:SRY852015 TBR852015:TBU852015 TLN852015:TLQ852015 TVJ852015:TVM852015 UFF852015:UFI852015 UPB852015:UPE852015 UYX852015:UZA852015 VIT852015:VIW852015 VSP852015:VSS852015 WCL852015:WCO852015 WMH852015:WMK852015 WWD852015:WWG852015 V917551:Y917551 JR917551:JU917551 TN917551:TQ917551 ADJ917551:ADM917551 ANF917551:ANI917551 AXB917551:AXE917551 BGX917551:BHA917551 BQT917551:BQW917551 CAP917551:CAS917551 CKL917551:CKO917551 CUH917551:CUK917551 DED917551:DEG917551 DNZ917551:DOC917551 DXV917551:DXY917551 EHR917551:EHU917551 ERN917551:ERQ917551 FBJ917551:FBM917551 FLF917551:FLI917551 FVB917551:FVE917551 GEX917551:GFA917551 GOT917551:GOW917551 GYP917551:GYS917551 HIL917551:HIO917551 HSH917551:HSK917551 ICD917551:ICG917551 ILZ917551:IMC917551 IVV917551:IVY917551 JFR917551:JFU917551 JPN917551:JPQ917551 JZJ917551:JZM917551 KJF917551:KJI917551 KTB917551:KTE917551 LCX917551:LDA917551 LMT917551:LMW917551 LWP917551:LWS917551 MGL917551:MGO917551 MQH917551:MQK917551 NAD917551:NAG917551 NJZ917551:NKC917551 NTV917551:NTY917551 ODR917551:ODU917551 ONN917551:ONQ917551 OXJ917551:OXM917551 PHF917551:PHI917551 PRB917551:PRE917551 QAX917551:QBA917551 QKT917551:QKW917551 QUP917551:QUS917551 REL917551:REO917551 ROH917551:ROK917551 RYD917551:RYG917551 SHZ917551:SIC917551 SRV917551:SRY917551 TBR917551:TBU917551 TLN917551:TLQ917551 TVJ917551:TVM917551 UFF917551:UFI917551 UPB917551:UPE917551 UYX917551:UZA917551 VIT917551:VIW917551 VSP917551:VSS917551 WCL917551:WCO917551 WMH917551:WMK917551 WWD917551:WWG917551 V983087:Y983087 JR983087:JU983087 TN983087:TQ983087 ADJ983087:ADM983087 ANF983087:ANI983087 AXB983087:AXE983087 BGX983087:BHA983087 BQT983087:BQW983087 CAP983087:CAS983087 CKL983087:CKO983087 CUH983087:CUK983087 DED983087:DEG983087 DNZ983087:DOC983087 DXV983087:DXY983087 EHR983087:EHU983087 ERN983087:ERQ983087 FBJ983087:FBM983087 FLF983087:FLI983087 FVB983087:FVE983087 GEX983087:GFA983087 GOT983087:GOW983087 GYP983087:GYS983087 HIL983087:HIO983087 HSH983087:HSK983087 ICD983087:ICG983087 ILZ983087:IMC983087 IVV983087:IVY983087 JFR983087:JFU983087 JPN983087:JPQ983087 JZJ983087:JZM983087 KJF983087:KJI983087 KTB983087:KTE983087 LCX983087:LDA983087 LMT983087:LMW983087 LWP983087:LWS983087 MGL983087:MGO983087 MQH983087:MQK983087 NAD983087:NAG983087 NJZ983087:NKC983087 NTV983087:NTY983087 ODR983087:ODU983087 ONN983087:ONQ983087 OXJ983087:OXM983087 PHF983087:PHI983087 PRB983087:PRE983087 QAX983087:QBA983087 QKT983087:QKW983087 QUP983087:QUS983087 REL983087:REO983087 ROH983087:ROK983087 RYD983087:RYG983087 SHZ983087:SIC983087 SRV983087:SRY983087 TBR983087:TBU983087 TLN983087:TLQ983087 TVJ983087:TVM983087 UFF983087:UFI983087 UPB983087:UPE983087 UYX983087:UZA983087 VIT983087:VIW983087 VSP983087:VSS983087 WCL983087:WCO983087 WMH983087:WMK983087 WWD983087:WWG983087 R21:S21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7:S65557 JN65557:JO65557 TJ65557:TK65557 ADF65557:ADG65557 ANB65557:ANC65557 AWX65557:AWY65557 BGT65557:BGU65557 BQP65557:BQQ65557 CAL65557:CAM65557 CKH65557:CKI65557 CUD65557:CUE65557 DDZ65557:DEA65557 DNV65557:DNW65557 DXR65557:DXS65557 EHN65557:EHO65557 ERJ65557:ERK65557 FBF65557:FBG65557 FLB65557:FLC65557 FUX65557:FUY65557 GET65557:GEU65557 GOP65557:GOQ65557 GYL65557:GYM65557 HIH65557:HII65557 HSD65557:HSE65557 IBZ65557:ICA65557 ILV65557:ILW65557 IVR65557:IVS65557 JFN65557:JFO65557 JPJ65557:JPK65557 JZF65557:JZG65557 KJB65557:KJC65557 KSX65557:KSY65557 LCT65557:LCU65557 LMP65557:LMQ65557 LWL65557:LWM65557 MGH65557:MGI65557 MQD65557:MQE65557 MZZ65557:NAA65557 NJV65557:NJW65557 NTR65557:NTS65557 ODN65557:ODO65557 ONJ65557:ONK65557 OXF65557:OXG65557 PHB65557:PHC65557 PQX65557:PQY65557 QAT65557:QAU65557 QKP65557:QKQ65557 QUL65557:QUM65557 REH65557:REI65557 ROD65557:ROE65557 RXZ65557:RYA65557 SHV65557:SHW65557 SRR65557:SRS65557 TBN65557:TBO65557 TLJ65557:TLK65557 TVF65557:TVG65557 UFB65557:UFC65557 UOX65557:UOY65557 UYT65557:UYU65557 VIP65557:VIQ65557 VSL65557:VSM65557 WCH65557:WCI65557 WMD65557:WME65557 WVZ65557:WWA65557 R131093:S131093 JN131093:JO131093 TJ131093:TK131093 ADF131093:ADG131093 ANB131093:ANC131093 AWX131093:AWY131093 BGT131093:BGU131093 BQP131093:BQQ131093 CAL131093:CAM131093 CKH131093:CKI131093 CUD131093:CUE131093 DDZ131093:DEA131093 DNV131093:DNW131093 DXR131093:DXS131093 EHN131093:EHO131093 ERJ131093:ERK131093 FBF131093:FBG131093 FLB131093:FLC131093 FUX131093:FUY131093 GET131093:GEU131093 GOP131093:GOQ131093 GYL131093:GYM131093 HIH131093:HII131093 HSD131093:HSE131093 IBZ131093:ICA131093 ILV131093:ILW131093 IVR131093:IVS131093 JFN131093:JFO131093 JPJ131093:JPK131093 JZF131093:JZG131093 KJB131093:KJC131093 KSX131093:KSY131093 LCT131093:LCU131093 LMP131093:LMQ131093 LWL131093:LWM131093 MGH131093:MGI131093 MQD131093:MQE131093 MZZ131093:NAA131093 NJV131093:NJW131093 NTR131093:NTS131093 ODN131093:ODO131093 ONJ131093:ONK131093 OXF131093:OXG131093 PHB131093:PHC131093 PQX131093:PQY131093 QAT131093:QAU131093 QKP131093:QKQ131093 QUL131093:QUM131093 REH131093:REI131093 ROD131093:ROE131093 RXZ131093:RYA131093 SHV131093:SHW131093 SRR131093:SRS131093 TBN131093:TBO131093 TLJ131093:TLK131093 TVF131093:TVG131093 UFB131093:UFC131093 UOX131093:UOY131093 UYT131093:UYU131093 VIP131093:VIQ131093 VSL131093:VSM131093 WCH131093:WCI131093 WMD131093:WME131093 WVZ131093:WWA131093 R196629:S196629 JN196629:JO196629 TJ196629:TK196629 ADF196629:ADG196629 ANB196629:ANC196629 AWX196629:AWY196629 BGT196629:BGU196629 BQP196629:BQQ196629 CAL196629:CAM196629 CKH196629:CKI196629 CUD196629:CUE196629 DDZ196629:DEA196629 DNV196629:DNW196629 DXR196629:DXS196629 EHN196629:EHO196629 ERJ196629:ERK196629 FBF196629:FBG196629 FLB196629:FLC196629 FUX196629:FUY196629 GET196629:GEU196629 GOP196629:GOQ196629 GYL196629:GYM196629 HIH196629:HII196629 HSD196629:HSE196629 IBZ196629:ICA196629 ILV196629:ILW196629 IVR196629:IVS196629 JFN196629:JFO196629 JPJ196629:JPK196629 JZF196629:JZG196629 KJB196629:KJC196629 KSX196629:KSY196629 LCT196629:LCU196629 LMP196629:LMQ196629 LWL196629:LWM196629 MGH196629:MGI196629 MQD196629:MQE196629 MZZ196629:NAA196629 NJV196629:NJW196629 NTR196629:NTS196629 ODN196629:ODO196629 ONJ196629:ONK196629 OXF196629:OXG196629 PHB196629:PHC196629 PQX196629:PQY196629 QAT196629:QAU196629 QKP196629:QKQ196629 QUL196629:QUM196629 REH196629:REI196629 ROD196629:ROE196629 RXZ196629:RYA196629 SHV196629:SHW196629 SRR196629:SRS196629 TBN196629:TBO196629 TLJ196629:TLK196629 TVF196629:TVG196629 UFB196629:UFC196629 UOX196629:UOY196629 UYT196629:UYU196629 VIP196629:VIQ196629 VSL196629:VSM196629 WCH196629:WCI196629 WMD196629:WME196629 WVZ196629:WWA196629 R262165:S262165 JN262165:JO262165 TJ262165:TK262165 ADF262165:ADG262165 ANB262165:ANC262165 AWX262165:AWY262165 BGT262165:BGU262165 BQP262165:BQQ262165 CAL262165:CAM262165 CKH262165:CKI262165 CUD262165:CUE262165 DDZ262165:DEA262165 DNV262165:DNW262165 DXR262165:DXS262165 EHN262165:EHO262165 ERJ262165:ERK262165 FBF262165:FBG262165 FLB262165:FLC262165 FUX262165:FUY262165 GET262165:GEU262165 GOP262165:GOQ262165 GYL262165:GYM262165 HIH262165:HII262165 HSD262165:HSE262165 IBZ262165:ICA262165 ILV262165:ILW262165 IVR262165:IVS262165 JFN262165:JFO262165 JPJ262165:JPK262165 JZF262165:JZG262165 KJB262165:KJC262165 KSX262165:KSY262165 LCT262165:LCU262165 LMP262165:LMQ262165 LWL262165:LWM262165 MGH262165:MGI262165 MQD262165:MQE262165 MZZ262165:NAA262165 NJV262165:NJW262165 NTR262165:NTS262165 ODN262165:ODO262165 ONJ262165:ONK262165 OXF262165:OXG262165 PHB262165:PHC262165 PQX262165:PQY262165 QAT262165:QAU262165 QKP262165:QKQ262165 QUL262165:QUM262165 REH262165:REI262165 ROD262165:ROE262165 RXZ262165:RYA262165 SHV262165:SHW262165 SRR262165:SRS262165 TBN262165:TBO262165 TLJ262165:TLK262165 TVF262165:TVG262165 UFB262165:UFC262165 UOX262165:UOY262165 UYT262165:UYU262165 VIP262165:VIQ262165 VSL262165:VSM262165 WCH262165:WCI262165 WMD262165:WME262165 WVZ262165:WWA262165 R327701:S327701 JN327701:JO327701 TJ327701:TK327701 ADF327701:ADG327701 ANB327701:ANC327701 AWX327701:AWY327701 BGT327701:BGU327701 BQP327701:BQQ327701 CAL327701:CAM327701 CKH327701:CKI327701 CUD327701:CUE327701 DDZ327701:DEA327701 DNV327701:DNW327701 DXR327701:DXS327701 EHN327701:EHO327701 ERJ327701:ERK327701 FBF327701:FBG327701 FLB327701:FLC327701 FUX327701:FUY327701 GET327701:GEU327701 GOP327701:GOQ327701 GYL327701:GYM327701 HIH327701:HII327701 HSD327701:HSE327701 IBZ327701:ICA327701 ILV327701:ILW327701 IVR327701:IVS327701 JFN327701:JFO327701 JPJ327701:JPK327701 JZF327701:JZG327701 KJB327701:KJC327701 KSX327701:KSY327701 LCT327701:LCU327701 LMP327701:LMQ327701 LWL327701:LWM327701 MGH327701:MGI327701 MQD327701:MQE327701 MZZ327701:NAA327701 NJV327701:NJW327701 NTR327701:NTS327701 ODN327701:ODO327701 ONJ327701:ONK327701 OXF327701:OXG327701 PHB327701:PHC327701 PQX327701:PQY327701 QAT327701:QAU327701 QKP327701:QKQ327701 QUL327701:QUM327701 REH327701:REI327701 ROD327701:ROE327701 RXZ327701:RYA327701 SHV327701:SHW327701 SRR327701:SRS327701 TBN327701:TBO327701 TLJ327701:TLK327701 TVF327701:TVG327701 UFB327701:UFC327701 UOX327701:UOY327701 UYT327701:UYU327701 VIP327701:VIQ327701 VSL327701:VSM327701 WCH327701:WCI327701 WMD327701:WME327701 WVZ327701:WWA327701 R393237:S393237 JN393237:JO393237 TJ393237:TK393237 ADF393237:ADG393237 ANB393237:ANC393237 AWX393237:AWY393237 BGT393237:BGU393237 BQP393237:BQQ393237 CAL393237:CAM393237 CKH393237:CKI393237 CUD393237:CUE393237 DDZ393237:DEA393237 DNV393237:DNW393237 DXR393237:DXS393237 EHN393237:EHO393237 ERJ393237:ERK393237 FBF393237:FBG393237 FLB393237:FLC393237 FUX393237:FUY393237 GET393237:GEU393237 GOP393237:GOQ393237 GYL393237:GYM393237 HIH393237:HII393237 HSD393237:HSE393237 IBZ393237:ICA393237 ILV393237:ILW393237 IVR393237:IVS393237 JFN393237:JFO393237 JPJ393237:JPK393237 JZF393237:JZG393237 KJB393237:KJC393237 KSX393237:KSY393237 LCT393237:LCU393237 LMP393237:LMQ393237 LWL393237:LWM393237 MGH393237:MGI393237 MQD393237:MQE393237 MZZ393237:NAA393237 NJV393237:NJW393237 NTR393237:NTS393237 ODN393237:ODO393237 ONJ393237:ONK393237 OXF393237:OXG393237 PHB393237:PHC393237 PQX393237:PQY393237 QAT393237:QAU393237 QKP393237:QKQ393237 QUL393237:QUM393237 REH393237:REI393237 ROD393237:ROE393237 RXZ393237:RYA393237 SHV393237:SHW393237 SRR393237:SRS393237 TBN393237:TBO393237 TLJ393237:TLK393237 TVF393237:TVG393237 UFB393237:UFC393237 UOX393237:UOY393237 UYT393237:UYU393237 VIP393237:VIQ393237 VSL393237:VSM393237 WCH393237:WCI393237 WMD393237:WME393237 WVZ393237:WWA393237 R458773:S458773 JN458773:JO458773 TJ458773:TK458773 ADF458773:ADG458773 ANB458773:ANC458773 AWX458773:AWY458773 BGT458773:BGU458773 BQP458773:BQQ458773 CAL458773:CAM458773 CKH458773:CKI458773 CUD458773:CUE458773 DDZ458773:DEA458773 DNV458773:DNW458773 DXR458773:DXS458773 EHN458773:EHO458773 ERJ458773:ERK458773 FBF458773:FBG458773 FLB458773:FLC458773 FUX458773:FUY458773 GET458773:GEU458773 GOP458773:GOQ458773 GYL458773:GYM458773 HIH458773:HII458773 HSD458773:HSE458773 IBZ458773:ICA458773 ILV458773:ILW458773 IVR458773:IVS458773 JFN458773:JFO458773 JPJ458773:JPK458773 JZF458773:JZG458773 KJB458773:KJC458773 KSX458773:KSY458773 LCT458773:LCU458773 LMP458773:LMQ458773 LWL458773:LWM458773 MGH458773:MGI458773 MQD458773:MQE458773 MZZ458773:NAA458773 NJV458773:NJW458773 NTR458773:NTS458773 ODN458773:ODO458773 ONJ458773:ONK458773 OXF458773:OXG458773 PHB458773:PHC458773 PQX458773:PQY458773 QAT458773:QAU458773 QKP458773:QKQ458773 QUL458773:QUM458773 REH458773:REI458773 ROD458773:ROE458773 RXZ458773:RYA458773 SHV458773:SHW458773 SRR458773:SRS458773 TBN458773:TBO458773 TLJ458773:TLK458773 TVF458773:TVG458773 UFB458773:UFC458773 UOX458773:UOY458773 UYT458773:UYU458773 VIP458773:VIQ458773 VSL458773:VSM458773 WCH458773:WCI458773 WMD458773:WME458773 WVZ458773:WWA458773 R524309:S524309 JN524309:JO524309 TJ524309:TK524309 ADF524309:ADG524309 ANB524309:ANC524309 AWX524309:AWY524309 BGT524309:BGU524309 BQP524309:BQQ524309 CAL524309:CAM524309 CKH524309:CKI524309 CUD524309:CUE524309 DDZ524309:DEA524309 DNV524309:DNW524309 DXR524309:DXS524309 EHN524309:EHO524309 ERJ524309:ERK524309 FBF524309:FBG524309 FLB524309:FLC524309 FUX524309:FUY524309 GET524309:GEU524309 GOP524309:GOQ524309 GYL524309:GYM524309 HIH524309:HII524309 HSD524309:HSE524309 IBZ524309:ICA524309 ILV524309:ILW524309 IVR524309:IVS524309 JFN524309:JFO524309 JPJ524309:JPK524309 JZF524309:JZG524309 KJB524309:KJC524309 KSX524309:KSY524309 LCT524309:LCU524309 LMP524309:LMQ524309 LWL524309:LWM524309 MGH524309:MGI524309 MQD524309:MQE524309 MZZ524309:NAA524309 NJV524309:NJW524309 NTR524309:NTS524309 ODN524309:ODO524309 ONJ524309:ONK524309 OXF524309:OXG524309 PHB524309:PHC524309 PQX524309:PQY524309 QAT524309:QAU524309 QKP524309:QKQ524309 QUL524309:QUM524309 REH524309:REI524309 ROD524309:ROE524309 RXZ524309:RYA524309 SHV524309:SHW524309 SRR524309:SRS524309 TBN524309:TBO524309 TLJ524309:TLK524309 TVF524309:TVG524309 UFB524309:UFC524309 UOX524309:UOY524309 UYT524309:UYU524309 VIP524309:VIQ524309 VSL524309:VSM524309 WCH524309:WCI524309 WMD524309:WME524309 WVZ524309:WWA524309 R589845:S589845 JN589845:JO589845 TJ589845:TK589845 ADF589845:ADG589845 ANB589845:ANC589845 AWX589845:AWY589845 BGT589845:BGU589845 BQP589845:BQQ589845 CAL589845:CAM589845 CKH589845:CKI589845 CUD589845:CUE589845 DDZ589845:DEA589845 DNV589845:DNW589845 DXR589845:DXS589845 EHN589845:EHO589845 ERJ589845:ERK589845 FBF589845:FBG589845 FLB589845:FLC589845 FUX589845:FUY589845 GET589845:GEU589845 GOP589845:GOQ589845 GYL589845:GYM589845 HIH589845:HII589845 HSD589845:HSE589845 IBZ589845:ICA589845 ILV589845:ILW589845 IVR589845:IVS589845 JFN589845:JFO589845 JPJ589845:JPK589845 JZF589845:JZG589845 KJB589845:KJC589845 KSX589845:KSY589845 LCT589845:LCU589845 LMP589845:LMQ589845 LWL589845:LWM589845 MGH589845:MGI589845 MQD589845:MQE589845 MZZ589845:NAA589845 NJV589845:NJW589845 NTR589845:NTS589845 ODN589845:ODO589845 ONJ589845:ONK589845 OXF589845:OXG589845 PHB589845:PHC589845 PQX589845:PQY589845 QAT589845:QAU589845 QKP589845:QKQ589845 QUL589845:QUM589845 REH589845:REI589845 ROD589845:ROE589845 RXZ589845:RYA589845 SHV589845:SHW589845 SRR589845:SRS589845 TBN589845:TBO589845 TLJ589845:TLK589845 TVF589845:TVG589845 UFB589845:UFC589845 UOX589845:UOY589845 UYT589845:UYU589845 VIP589845:VIQ589845 VSL589845:VSM589845 WCH589845:WCI589845 WMD589845:WME589845 WVZ589845:WWA589845 R655381:S655381 JN655381:JO655381 TJ655381:TK655381 ADF655381:ADG655381 ANB655381:ANC655381 AWX655381:AWY655381 BGT655381:BGU655381 BQP655381:BQQ655381 CAL655381:CAM655381 CKH655381:CKI655381 CUD655381:CUE655381 DDZ655381:DEA655381 DNV655381:DNW655381 DXR655381:DXS655381 EHN655381:EHO655381 ERJ655381:ERK655381 FBF655381:FBG655381 FLB655381:FLC655381 FUX655381:FUY655381 GET655381:GEU655381 GOP655381:GOQ655381 GYL655381:GYM655381 HIH655381:HII655381 HSD655381:HSE655381 IBZ655381:ICA655381 ILV655381:ILW655381 IVR655381:IVS655381 JFN655381:JFO655381 JPJ655381:JPK655381 JZF655381:JZG655381 KJB655381:KJC655381 KSX655381:KSY655381 LCT655381:LCU655381 LMP655381:LMQ655381 LWL655381:LWM655381 MGH655381:MGI655381 MQD655381:MQE655381 MZZ655381:NAA655381 NJV655381:NJW655381 NTR655381:NTS655381 ODN655381:ODO655381 ONJ655381:ONK655381 OXF655381:OXG655381 PHB655381:PHC655381 PQX655381:PQY655381 QAT655381:QAU655381 QKP655381:QKQ655381 QUL655381:QUM655381 REH655381:REI655381 ROD655381:ROE655381 RXZ655381:RYA655381 SHV655381:SHW655381 SRR655381:SRS655381 TBN655381:TBO655381 TLJ655381:TLK655381 TVF655381:TVG655381 UFB655381:UFC655381 UOX655381:UOY655381 UYT655381:UYU655381 VIP655381:VIQ655381 VSL655381:VSM655381 WCH655381:WCI655381 WMD655381:WME655381 WVZ655381:WWA655381 R720917:S720917 JN720917:JO720917 TJ720917:TK720917 ADF720917:ADG720917 ANB720917:ANC720917 AWX720917:AWY720917 BGT720917:BGU720917 BQP720917:BQQ720917 CAL720917:CAM720917 CKH720917:CKI720917 CUD720917:CUE720917 DDZ720917:DEA720917 DNV720917:DNW720917 DXR720917:DXS720917 EHN720917:EHO720917 ERJ720917:ERK720917 FBF720917:FBG720917 FLB720917:FLC720917 FUX720917:FUY720917 GET720917:GEU720917 GOP720917:GOQ720917 GYL720917:GYM720917 HIH720917:HII720917 HSD720917:HSE720917 IBZ720917:ICA720917 ILV720917:ILW720917 IVR720917:IVS720917 JFN720917:JFO720917 JPJ720917:JPK720917 JZF720917:JZG720917 KJB720917:KJC720917 KSX720917:KSY720917 LCT720917:LCU720917 LMP720917:LMQ720917 LWL720917:LWM720917 MGH720917:MGI720917 MQD720917:MQE720917 MZZ720917:NAA720917 NJV720917:NJW720917 NTR720917:NTS720917 ODN720917:ODO720917 ONJ720917:ONK720917 OXF720917:OXG720917 PHB720917:PHC720917 PQX720917:PQY720917 QAT720917:QAU720917 QKP720917:QKQ720917 QUL720917:QUM720917 REH720917:REI720917 ROD720917:ROE720917 RXZ720917:RYA720917 SHV720917:SHW720917 SRR720917:SRS720917 TBN720917:TBO720917 TLJ720917:TLK720917 TVF720917:TVG720917 UFB720917:UFC720917 UOX720917:UOY720917 UYT720917:UYU720917 VIP720917:VIQ720917 VSL720917:VSM720917 WCH720917:WCI720917 WMD720917:WME720917 WVZ720917:WWA720917 R786453:S786453 JN786453:JO786453 TJ786453:TK786453 ADF786453:ADG786453 ANB786453:ANC786453 AWX786453:AWY786453 BGT786453:BGU786453 BQP786453:BQQ786453 CAL786453:CAM786453 CKH786453:CKI786453 CUD786453:CUE786453 DDZ786453:DEA786453 DNV786453:DNW786453 DXR786453:DXS786453 EHN786453:EHO786453 ERJ786453:ERK786453 FBF786453:FBG786453 FLB786453:FLC786453 FUX786453:FUY786453 GET786453:GEU786453 GOP786453:GOQ786453 GYL786453:GYM786453 HIH786453:HII786453 HSD786453:HSE786453 IBZ786453:ICA786453 ILV786453:ILW786453 IVR786453:IVS786453 JFN786453:JFO786453 JPJ786453:JPK786453 JZF786453:JZG786453 KJB786453:KJC786453 KSX786453:KSY786453 LCT786453:LCU786453 LMP786453:LMQ786453 LWL786453:LWM786453 MGH786453:MGI786453 MQD786453:MQE786453 MZZ786453:NAA786453 NJV786453:NJW786453 NTR786453:NTS786453 ODN786453:ODO786453 ONJ786453:ONK786453 OXF786453:OXG786453 PHB786453:PHC786453 PQX786453:PQY786453 QAT786453:QAU786453 QKP786453:QKQ786453 QUL786453:QUM786453 REH786453:REI786453 ROD786453:ROE786453 RXZ786453:RYA786453 SHV786453:SHW786453 SRR786453:SRS786453 TBN786453:TBO786453 TLJ786453:TLK786453 TVF786453:TVG786453 UFB786453:UFC786453 UOX786453:UOY786453 UYT786453:UYU786453 VIP786453:VIQ786453 VSL786453:VSM786453 WCH786453:WCI786453 WMD786453:WME786453 WVZ786453:WWA786453 R851989:S851989 JN851989:JO851989 TJ851989:TK851989 ADF851989:ADG851989 ANB851989:ANC851989 AWX851989:AWY851989 BGT851989:BGU851989 BQP851989:BQQ851989 CAL851989:CAM851989 CKH851989:CKI851989 CUD851989:CUE851989 DDZ851989:DEA851989 DNV851989:DNW851989 DXR851989:DXS851989 EHN851989:EHO851989 ERJ851989:ERK851989 FBF851989:FBG851989 FLB851989:FLC851989 FUX851989:FUY851989 GET851989:GEU851989 GOP851989:GOQ851989 GYL851989:GYM851989 HIH851989:HII851989 HSD851989:HSE851989 IBZ851989:ICA851989 ILV851989:ILW851989 IVR851989:IVS851989 JFN851989:JFO851989 JPJ851989:JPK851989 JZF851989:JZG851989 KJB851989:KJC851989 KSX851989:KSY851989 LCT851989:LCU851989 LMP851989:LMQ851989 LWL851989:LWM851989 MGH851989:MGI851989 MQD851989:MQE851989 MZZ851989:NAA851989 NJV851989:NJW851989 NTR851989:NTS851989 ODN851989:ODO851989 ONJ851989:ONK851989 OXF851989:OXG851989 PHB851989:PHC851989 PQX851989:PQY851989 QAT851989:QAU851989 QKP851989:QKQ851989 QUL851989:QUM851989 REH851989:REI851989 ROD851989:ROE851989 RXZ851989:RYA851989 SHV851989:SHW851989 SRR851989:SRS851989 TBN851989:TBO851989 TLJ851989:TLK851989 TVF851989:TVG851989 UFB851989:UFC851989 UOX851989:UOY851989 UYT851989:UYU851989 VIP851989:VIQ851989 VSL851989:VSM851989 WCH851989:WCI851989 WMD851989:WME851989 WVZ851989:WWA851989 R917525:S917525 JN917525:JO917525 TJ917525:TK917525 ADF917525:ADG917525 ANB917525:ANC917525 AWX917525:AWY917525 BGT917525:BGU917525 BQP917525:BQQ917525 CAL917525:CAM917525 CKH917525:CKI917525 CUD917525:CUE917525 DDZ917525:DEA917525 DNV917525:DNW917525 DXR917525:DXS917525 EHN917525:EHO917525 ERJ917525:ERK917525 FBF917525:FBG917525 FLB917525:FLC917525 FUX917525:FUY917525 GET917525:GEU917525 GOP917525:GOQ917525 GYL917525:GYM917525 HIH917525:HII917525 HSD917525:HSE917525 IBZ917525:ICA917525 ILV917525:ILW917525 IVR917525:IVS917525 JFN917525:JFO917525 JPJ917525:JPK917525 JZF917525:JZG917525 KJB917525:KJC917525 KSX917525:KSY917525 LCT917525:LCU917525 LMP917525:LMQ917525 LWL917525:LWM917525 MGH917525:MGI917525 MQD917525:MQE917525 MZZ917525:NAA917525 NJV917525:NJW917525 NTR917525:NTS917525 ODN917525:ODO917525 ONJ917525:ONK917525 OXF917525:OXG917525 PHB917525:PHC917525 PQX917525:PQY917525 QAT917525:QAU917525 QKP917525:QKQ917525 QUL917525:QUM917525 REH917525:REI917525 ROD917525:ROE917525 RXZ917525:RYA917525 SHV917525:SHW917525 SRR917525:SRS917525 TBN917525:TBO917525 TLJ917525:TLK917525 TVF917525:TVG917525 UFB917525:UFC917525 UOX917525:UOY917525 UYT917525:UYU917525 VIP917525:VIQ917525 VSL917525:VSM917525 WCH917525:WCI917525 WMD917525:WME917525 WVZ917525:WWA917525 R983061:S983061 JN983061:JO983061 TJ983061:TK983061 ADF983061:ADG983061 ANB983061:ANC983061 AWX983061:AWY983061 BGT983061:BGU983061 BQP983061:BQQ983061 CAL983061:CAM983061 CKH983061:CKI983061 CUD983061:CUE983061 DDZ983061:DEA983061 DNV983061:DNW983061 DXR983061:DXS983061 EHN983061:EHO983061 ERJ983061:ERK983061 FBF983061:FBG983061 FLB983061:FLC983061 FUX983061:FUY983061 GET983061:GEU983061 GOP983061:GOQ983061 GYL983061:GYM983061 HIH983061:HII983061 HSD983061:HSE983061 IBZ983061:ICA983061 ILV983061:ILW983061 IVR983061:IVS983061 JFN983061:JFO983061 JPJ983061:JPK983061 JZF983061:JZG983061 KJB983061:KJC983061 KSX983061:KSY983061 LCT983061:LCU983061 LMP983061:LMQ983061 LWL983061:LWM983061 MGH983061:MGI983061 MQD983061:MQE983061 MZZ983061:NAA983061 NJV983061:NJW983061 NTR983061:NTS983061 ODN983061:ODO983061 ONJ983061:ONK983061 OXF983061:OXG983061 PHB983061:PHC983061 PQX983061:PQY983061 QAT983061:QAU983061 QKP983061:QKQ983061 QUL983061:QUM983061 REH983061:REI983061 ROD983061:ROE983061 RXZ983061:RYA983061 SHV983061:SHW983061 SRR983061:SRS983061 TBN983061:TBO983061 TLJ983061:TLK983061 TVF983061:TVG983061 UFB983061:UFC983061 UOX983061:UOY983061 UYT983061:UYU983061 VIP983061:VIQ983061 VSL983061:VSM983061 WCH983061:WCI983061 WMD983061:WME983061 WVZ983061:WWA983061 U15:V15 JQ15:JR15 TM15:TN15 ADI15:ADJ15 ANE15:ANF15 AXA15:AXB15 BGW15:BGX15 BQS15:BQT15 CAO15:CAP15 CKK15:CKL15 CUG15:CUH15 DEC15:DED15 DNY15:DNZ15 DXU15:DXV15 EHQ15:EHR15 ERM15:ERN15 FBI15:FBJ15 FLE15:FLF15 FVA15:FVB15 GEW15:GEX15 GOS15:GOT15 GYO15:GYP15 HIK15:HIL15 HSG15:HSH15 ICC15:ICD15 ILY15:ILZ15 IVU15:IVV15 JFQ15:JFR15 JPM15:JPN15 JZI15:JZJ15 KJE15:KJF15 KTA15:KTB15 LCW15:LCX15 LMS15:LMT15 LWO15:LWP15 MGK15:MGL15 MQG15:MQH15 NAC15:NAD15 NJY15:NJZ15 NTU15:NTV15 ODQ15:ODR15 ONM15:ONN15 OXI15:OXJ15 PHE15:PHF15 PRA15:PRB15 QAW15:QAX15 QKS15:QKT15 QUO15:QUP15 REK15:REL15 ROG15:ROH15 RYC15:RYD15 SHY15:SHZ15 SRU15:SRV15 TBQ15:TBR15 TLM15:TLN15 TVI15:TVJ15 UFE15:UFF15 UPA15:UPB15 UYW15:UYX15 VIS15:VIT15 VSO15:VSP15 WCK15:WCL15 WMG15:WMH15 WWC15:WWD15 U65551:V65551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U131087:V131087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U196623:V196623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U262159:V262159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U327695:V327695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U393231:V393231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U458767:V458767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U524303:V524303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U589839:V589839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U655375:V655375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U720911:V720911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U786447:V786447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U851983:V851983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U917519:V917519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U983055:V983055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N11:O11 JJ11:JK11 TF11:TG11 ADB11:ADC11 AMX11:AMY11 AWT11:AWU11 BGP11:BGQ11 BQL11:BQM11 CAH11:CAI11 CKD11:CKE11 CTZ11:CUA11 DDV11:DDW11 DNR11:DNS11 DXN11:DXO11 EHJ11:EHK11 ERF11:ERG11 FBB11:FBC11 FKX11:FKY11 FUT11:FUU11 GEP11:GEQ11 GOL11:GOM11 GYH11:GYI11 HID11:HIE11 HRZ11:HSA11 IBV11:IBW11 ILR11:ILS11 IVN11:IVO11 JFJ11:JFK11 JPF11:JPG11 JZB11:JZC11 KIX11:KIY11 KST11:KSU11 LCP11:LCQ11 LML11:LMM11 LWH11:LWI11 MGD11:MGE11 MPZ11:MQA11 MZV11:MZW11 NJR11:NJS11 NTN11:NTO11 ODJ11:ODK11 ONF11:ONG11 OXB11:OXC11 PGX11:PGY11 PQT11:PQU11 QAP11:QAQ11 QKL11:QKM11 QUH11:QUI11 RED11:REE11 RNZ11:ROA11 RXV11:RXW11 SHR11:SHS11 SRN11:SRO11 TBJ11:TBK11 TLF11:TLG11 TVB11:TVC11 UEX11:UEY11 UOT11:UOU11 UYP11:UYQ11 VIL11:VIM11 VSH11:VSI11 WCD11:WCE11 WLZ11:WMA11 WVV11:WVW11 N65547:O65547 JJ65547:JK65547 TF65547:TG65547 ADB65547:ADC65547 AMX65547:AMY65547 AWT65547:AWU65547 BGP65547:BGQ65547 BQL65547:BQM65547 CAH65547:CAI65547 CKD65547:CKE65547 CTZ65547:CUA65547 DDV65547:DDW65547 DNR65547:DNS65547 DXN65547:DXO65547 EHJ65547:EHK65547 ERF65547:ERG65547 FBB65547:FBC65547 FKX65547:FKY65547 FUT65547:FUU65547 GEP65547:GEQ65547 GOL65547:GOM65547 GYH65547:GYI65547 HID65547:HIE65547 HRZ65547:HSA65547 IBV65547:IBW65547 ILR65547:ILS65547 IVN65547:IVO65547 JFJ65547:JFK65547 JPF65547:JPG65547 JZB65547:JZC65547 KIX65547:KIY65547 KST65547:KSU65547 LCP65547:LCQ65547 LML65547:LMM65547 LWH65547:LWI65547 MGD65547:MGE65547 MPZ65547:MQA65547 MZV65547:MZW65547 NJR65547:NJS65547 NTN65547:NTO65547 ODJ65547:ODK65547 ONF65547:ONG65547 OXB65547:OXC65547 PGX65547:PGY65547 PQT65547:PQU65547 QAP65547:QAQ65547 QKL65547:QKM65547 QUH65547:QUI65547 RED65547:REE65547 RNZ65547:ROA65547 RXV65547:RXW65547 SHR65547:SHS65547 SRN65547:SRO65547 TBJ65547:TBK65547 TLF65547:TLG65547 TVB65547:TVC65547 UEX65547:UEY65547 UOT65547:UOU65547 UYP65547:UYQ65547 VIL65547:VIM65547 VSH65547:VSI65547 WCD65547:WCE65547 WLZ65547:WMA65547 WVV65547:WVW65547 N131083:O131083 JJ131083:JK131083 TF131083:TG131083 ADB131083:ADC131083 AMX131083:AMY131083 AWT131083:AWU131083 BGP131083:BGQ131083 BQL131083:BQM131083 CAH131083:CAI131083 CKD131083:CKE131083 CTZ131083:CUA131083 DDV131083:DDW131083 DNR131083:DNS131083 DXN131083:DXO131083 EHJ131083:EHK131083 ERF131083:ERG131083 FBB131083:FBC131083 FKX131083:FKY131083 FUT131083:FUU131083 GEP131083:GEQ131083 GOL131083:GOM131083 GYH131083:GYI131083 HID131083:HIE131083 HRZ131083:HSA131083 IBV131083:IBW131083 ILR131083:ILS131083 IVN131083:IVO131083 JFJ131083:JFK131083 JPF131083:JPG131083 JZB131083:JZC131083 KIX131083:KIY131083 KST131083:KSU131083 LCP131083:LCQ131083 LML131083:LMM131083 LWH131083:LWI131083 MGD131083:MGE131083 MPZ131083:MQA131083 MZV131083:MZW131083 NJR131083:NJS131083 NTN131083:NTO131083 ODJ131083:ODK131083 ONF131083:ONG131083 OXB131083:OXC131083 PGX131083:PGY131083 PQT131083:PQU131083 QAP131083:QAQ131083 QKL131083:QKM131083 QUH131083:QUI131083 RED131083:REE131083 RNZ131083:ROA131083 RXV131083:RXW131083 SHR131083:SHS131083 SRN131083:SRO131083 TBJ131083:TBK131083 TLF131083:TLG131083 TVB131083:TVC131083 UEX131083:UEY131083 UOT131083:UOU131083 UYP131083:UYQ131083 VIL131083:VIM131083 VSH131083:VSI131083 WCD131083:WCE131083 WLZ131083:WMA131083 WVV131083:WVW131083 N196619:O196619 JJ196619:JK196619 TF196619:TG196619 ADB196619:ADC196619 AMX196619:AMY196619 AWT196619:AWU196619 BGP196619:BGQ196619 BQL196619:BQM196619 CAH196619:CAI196619 CKD196619:CKE196619 CTZ196619:CUA196619 DDV196619:DDW196619 DNR196619:DNS196619 DXN196619:DXO196619 EHJ196619:EHK196619 ERF196619:ERG196619 FBB196619:FBC196619 FKX196619:FKY196619 FUT196619:FUU196619 GEP196619:GEQ196619 GOL196619:GOM196619 GYH196619:GYI196619 HID196619:HIE196619 HRZ196619:HSA196619 IBV196619:IBW196619 ILR196619:ILS196619 IVN196619:IVO196619 JFJ196619:JFK196619 JPF196619:JPG196619 JZB196619:JZC196619 KIX196619:KIY196619 KST196619:KSU196619 LCP196619:LCQ196619 LML196619:LMM196619 LWH196619:LWI196619 MGD196619:MGE196619 MPZ196619:MQA196619 MZV196619:MZW196619 NJR196619:NJS196619 NTN196619:NTO196619 ODJ196619:ODK196619 ONF196619:ONG196619 OXB196619:OXC196619 PGX196619:PGY196619 PQT196619:PQU196619 QAP196619:QAQ196619 QKL196619:QKM196619 QUH196619:QUI196619 RED196619:REE196619 RNZ196619:ROA196619 RXV196619:RXW196619 SHR196619:SHS196619 SRN196619:SRO196619 TBJ196619:TBK196619 TLF196619:TLG196619 TVB196619:TVC196619 UEX196619:UEY196619 UOT196619:UOU196619 UYP196619:UYQ196619 VIL196619:VIM196619 VSH196619:VSI196619 WCD196619:WCE196619 WLZ196619:WMA196619 WVV196619:WVW196619 N262155:O262155 JJ262155:JK262155 TF262155:TG262155 ADB262155:ADC262155 AMX262155:AMY262155 AWT262155:AWU262155 BGP262155:BGQ262155 BQL262155:BQM262155 CAH262155:CAI262155 CKD262155:CKE262155 CTZ262155:CUA262155 DDV262155:DDW262155 DNR262155:DNS262155 DXN262155:DXO262155 EHJ262155:EHK262155 ERF262155:ERG262155 FBB262155:FBC262155 FKX262155:FKY262155 FUT262155:FUU262155 GEP262155:GEQ262155 GOL262155:GOM262155 GYH262155:GYI262155 HID262155:HIE262155 HRZ262155:HSA262155 IBV262155:IBW262155 ILR262155:ILS262155 IVN262155:IVO262155 JFJ262155:JFK262155 JPF262155:JPG262155 JZB262155:JZC262155 KIX262155:KIY262155 KST262155:KSU262155 LCP262155:LCQ262155 LML262155:LMM262155 LWH262155:LWI262155 MGD262155:MGE262155 MPZ262155:MQA262155 MZV262155:MZW262155 NJR262155:NJS262155 NTN262155:NTO262155 ODJ262155:ODK262155 ONF262155:ONG262155 OXB262155:OXC262155 PGX262155:PGY262155 PQT262155:PQU262155 QAP262155:QAQ262155 QKL262155:QKM262155 QUH262155:QUI262155 RED262155:REE262155 RNZ262155:ROA262155 RXV262155:RXW262155 SHR262155:SHS262155 SRN262155:SRO262155 TBJ262155:TBK262155 TLF262155:TLG262155 TVB262155:TVC262155 UEX262155:UEY262155 UOT262155:UOU262155 UYP262155:UYQ262155 VIL262155:VIM262155 VSH262155:VSI262155 WCD262155:WCE262155 WLZ262155:WMA262155 WVV262155:WVW262155 N327691:O327691 JJ327691:JK327691 TF327691:TG327691 ADB327691:ADC327691 AMX327691:AMY327691 AWT327691:AWU327691 BGP327691:BGQ327691 BQL327691:BQM327691 CAH327691:CAI327691 CKD327691:CKE327691 CTZ327691:CUA327691 DDV327691:DDW327691 DNR327691:DNS327691 DXN327691:DXO327691 EHJ327691:EHK327691 ERF327691:ERG327691 FBB327691:FBC327691 FKX327691:FKY327691 FUT327691:FUU327691 GEP327691:GEQ327691 GOL327691:GOM327691 GYH327691:GYI327691 HID327691:HIE327691 HRZ327691:HSA327691 IBV327691:IBW327691 ILR327691:ILS327691 IVN327691:IVO327691 JFJ327691:JFK327691 JPF327691:JPG327691 JZB327691:JZC327691 KIX327691:KIY327691 KST327691:KSU327691 LCP327691:LCQ327691 LML327691:LMM327691 LWH327691:LWI327691 MGD327691:MGE327691 MPZ327691:MQA327691 MZV327691:MZW327691 NJR327691:NJS327691 NTN327691:NTO327691 ODJ327691:ODK327691 ONF327691:ONG327691 OXB327691:OXC327691 PGX327691:PGY327691 PQT327691:PQU327691 QAP327691:QAQ327691 QKL327691:QKM327691 QUH327691:QUI327691 RED327691:REE327691 RNZ327691:ROA327691 RXV327691:RXW327691 SHR327691:SHS327691 SRN327691:SRO327691 TBJ327691:TBK327691 TLF327691:TLG327691 TVB327691:TVC327691 UEX327691:UEY327691 UOT327691:UOU327691 UYP327691:UYQ327691 VIL327691:VIM327691 VSH327691:VSI327691 WCD327691:WCE327691 WLZ327691:WMA327691 WVV327691:WVW327691 N393227:O393227 JJ393227:JK393227 TF393227:TG393227 ADB393227:ADC393227 AMX393227:AMY393227 AWT393227:AWU393227 BGP393227:BGQ393227 BQL393227:BQM393227 CAH393227:CAI393227 CKD393227:CKE393227 CTZ393227:CUA393227 DDV393227:DDW393227 DNR393227:DNS393227 DXN393227:DXO393227 EHJ393227:EHK393227 ERF393227:ERG393227 FBB393227:FBC393227 FKX393227:FKY393227 FUT393227:FUU393227 GEP393227:GEQ393227 GOL393227:GOM393227 GYH393227:GYI393227 HID393227:HIE393227 HRZ393227:HSA393227 IBV393227:IBW393227 ILR393227:ILS393227 IVN393227:IVO393227 JFJ393227:JFK393227 JPF393227:JPG393227 JZB393227:JZC393227 KIX393227:KIY393227 KST393227:KSU393227 LCP393227:LCQ393227 LML393227:LMM393227 LWH393227:LWI393227 MGD393227:MGE393227 MPZ393227:MQA393227 MZV393227:MZW393227 NJR393227:NJS393227 NTN393227:NTO393227 ODJ393227:ODK393227 ONF393227:ONG393227 OXB393227:OXC393227 PGX393227:PGY393227 PQT393227:PQU393227 QAP393227:QAQ393227 QKL393227:QKM393227 QUH393227:QUI393227 RED393227:REE393227 RNZ393227:ROA393227 RXV393227:RXW393227 SHR393227:SHS393227 SRN393227:SRO393227 TBJ393227:TBK393227 TLF393227:TLG393227 TVB393227:TVC393227 UEX393227:UEY393227 UOT393227:UOU393227 UYP393227:UYQ393227 VIL393227:VIM393227 VSH393227:VSI393227 WCD393227:WCE393227 WLZ393227:WMA393227 WVV393227:WVW393227 N458763:O458763 JJ458763:JK458763 TF458763:TG458763 ADB458763:ADC458763 AMX458763:AMY458763 AWT458763:AWU458763 BGP458763:BGQ458763 BQL458763:BQM458763 CAH458763:CAI458763 CKD458763:CKE458763 CTZ458763:CUA458763 DDV458763:DDW458763 DNR458763:DNS458763 DXN458763:DXO458763 EHJ458763:EHK458763 ERF458763:ERG458763 FBB458763:FBC458763 FKX458763:FKY458763 FUT458763:FUU458763 GEP458763:GEQ458763 GOL458763:GOM458763 GYH458763:GYI458763 HID458763:HIE458763 HRZ458763:HSA458763 IBV458763:IBW458763 ILR458763:ILS458763 IVN458763:IVO458763 JFJ458763:JFK458763 JPF458763:JPG458763 JZB458763:JZC458763 KIX458763:KIY458763 KST458763:KSU458763 LCP458763:LCQ458763 LML458763:LMM458763 LWH458763:LWI458763 MGD458763:MGE458763 MPZ458763:MQA458763 MZV458763:MZW458763 NJR458763:NJS458763 NTN458763:NTO458763 ODJ458763:ODK458763 ONF458763:ONG458763 OXB458763:OXC458763 PGX458763:PGY458763 PQT458763:PQU458763 QAP458763:QAQ458763 QKL458763:QKM458763 QUH458763:QUI458763 RED458763:REE458763 RNZ458763:ROA458763 RXV458763:RXW458763 SHR458763:SHS458763 SRN458763:SRO458763 TBJ458763:TBK458763 TLF458763:TLG458763 TVB458763:TVC458763 UEX458763:UEY458763 UOT458763:UOU458763 UYP458763:UYQ458763 VIL458763:VIM458763 VSH458763:VSI458763 WCD458763:WCE458763 WLZ458763:WMA458763 WVV458763:WVW458763 N524299:O524299 JJ524299:JK524299 TF524299:TG524299 ADB524299:ADC524299 AMX524299:AMY524299 AWT524299:AWU524299 BGP524299:BGQ524299 BQL524299:BQM524299 CAH524299:CAI524299 CKD524299:CKE524299 CTZ524299:CUA524299 DDV524299:DDW524299 DNR524299:DNS524299 DXN524299:DXO524299 EHJ524299:EHK524299 ERF524299:ERG524299 FBB524299:FBC524299 FKX524299:FKY524299 FUT524299:FUU524299 GEP524299:GEQ524299 GOL524299:GOM524299 GYH524299:GYI524299 HID524299:HIE524299 HRZ524299:HSA524299 IBV524299:IBW524299 ILR524299:ILS524299 IVN524299:IVO524299 JFJ524299:JFK524299 JPF524299:JPG524299 JZB524299:JZC524299 KIX524299:KIY524299 KST524299:KSU524299 LCP524299:LCQ524299 LML524299:LMM524299 LWH524299:LWI524299 MGD524299:MGE524299 MPZ524299:MQA524299 MZV524299:MZW524299 NJR524299:NJS524299 NTN524299:NTO524299 ODJ524299:ODK524299 ONF524299:ONG524299 OXB524299:OXC524299 PGX524299:PGY524299 PQT524299:PQU524299 QAP524299:QAQ524299 QKL524299:QKM524299 QUH524299:QUI524299 RED524299:REE524299 RNZ524299:ROA524299 RXV524299:RXW524299 SHR524299:SHS524299 SRN524299:SRO524299 TBJ524299:TBK524299 TLF524299:TLG524299 TVB524299:TVC524299 UEX524299:UEY524299 UOT524299:UOU524299 UYP524299:UYQ524299 VIL524299:VIM524299 VSH524299:VSI524299 WCD524299:WCE524299 WLZ524299:WMA524299 WVV524299:WVW524299 N589835:O589835 JJ589835:JK589835 TF589835:TG589835 ADB589835:ADC589835 AMX589835:AMY589835 AWT589835:AWU589835 BGP589835:BGQ589835 BQL589835:BQM589835 CAH589835:CAI589835 CKD589835:CKE589835 CTZ589835:CUA589835 DDV589835:DDW589835 DNR589835:DNS589835 DXN589835:DXO589835 EHJ589835:EHK589835 ERF589835:ERG589835 FBB589835:FBC589835 FKX589835:FKY589835 FUT589835:FUU589835 GEP589835:GEQ589835 GOL589835:GOM589835 GYH589835:GYI589835 HID589835:HIE589835 HRZ589835:HSA589835 IBV589835:IBW589835 ILR589835:ILS589835 IVN589835:IVO589835 JFJ589835:JFK589835 JPF589835:JPG589835 JZB589835:JZC589835 KIX589835:KIY589835 KST589835:KSU589835 LCP589835:LCQ589835 LML589835:LMM589835 LWH589835:LWI589835 MGD589835:MGE589835 MPZ589835:MQA589835 MZV589835:MZW589835 NJR589835:NJS589835 NTN589835:NTO589835 ODJ589835:ODK589835 ONF589835:ONG589835 OXB589835:OXC589835 PGX589835:PGY589835 PQT589835:PQU589835 QAP589835:QAQ589835 QKL589835:QKM589835 QUH589835:QUI589835 RED589835:REE589835 RNZ589835:ROA589835 RXV589835:RXW589835 SHR589835:SHS589835 SRN589835:SRO589835 TBJ589835:TBK589835 TLF589835:TLG589835 TVB589835:TVC589835 UEX589835:UEY589835 UOT589835:UOU589835 UYP589835:UYQ589835 VIL589835:VIM589835 VSH589835:VSI589835 WCD589835:WCE589835 WLZ589835:WMA589835 WVV589835:WVW589835 N655371:O655371 JJ655371:JK655371 TF655371:TG655371 ADB655371:ADC655371 AMX655371:AMY655371 AWT655371:AWU655371 BGP655371:BGQ655371 BQL655371:BQM655371 CAH655371:CAI655371 CKD655371:CKE655371 CTZ655371:CUA655371 DDV655371:DDW655371 DNR655371:DNS655371 DXN655371:DXO655371 EHJ655371:EHK655371 ERF655371:ERG655371 FBB655371:FBC655371 FKX655371:FKY655371 FUT655371:FUU655371 GEP655371:GEQ655371 GOL655371:GOM655371 GYH655371:GYI655371 HID655371:HIE655371 HRZ655371:HSA655371 IBV655371:IBW655371 ILR655371:ILS655371 IVN655371:IVO655371 JFJ655371:JFK655371 JPF655371:JPG655371 JZB655371:JZC655371 KIX655371:KIY655371 KST655371:KSU655371 LCP655371:LCQ655371 LML655371:LMM655371 LWH655371:LWI655371 MGD655371:MGE655371 MPZ655371:MQA655371 MZV655371:MZW655371 NJR655371:NJS655371 NTN655371:NTO655371 ODJ655371:ODK655371 ONF655371:ONG655371 OXB655371:OXC655371 PGX655371:PGY655371 PQT655371:PQU655371 QAP655371:QAQ655371 QKL655371:QKM655371 QUH655371:QUI655371 RED655371:REE655371 RNZ655371:ROA655371 RXV655371:RXW655371 SHR655371:SHS655371 SRN655371:SRO655371 TBJ655371:TBK655371 TLF655371:TLG655371 TVB655371:TVC655371 UEX655371:UEY655371 UOT655371:UOU655371 UYP655371:UYQ655371 VIL655371:VIM655371 VSH655371:VSI655371 WCD655371:WCE655371 WLZ655371:WMA655371 WVV655371:WVW655371 N720907:O720907 JJ720907:JK720907 TF720907:TG720907 ADB720907:ADC720907 AMX720907:AMY720907 AWT720907:AWU720907 BGP720907:BGQ720907 BQL720907:BQM720907 CAH720907:CAI720907 CKD720907:CKE720907 CTZ720907:CUA720907 DDV720907:DDW720907 DNR720907:DNS720907 DXN720907:DXO720907 EHJ720907:EHK720907 ERF720907:ERG720907 FBB720907:FBC720907 FKX720907:FKY720907 FUT720907:FUU720907 GEP720907:GEQ720907 GOL720907:GOM720907 GYH720907:GYI720907 HID720907:HIE720907 HRZ720907:HSA720907 IBV720907:IBW720907 ILR720907:ILS720907 IVN720907:IVO720907 JFJ720907:JFK720907 JPF720907:JPG720907 JZB720907:JZC720907 KIX720907:KIY720907 KST720907:KSU720907 LCP720907:LCQ720907 LML720907:LMM720907 LWH720907:LWI720907 MGD720907:MGE720907 MPZ720907:MQA720907 MZV720907:MZW720907 NJR720907:NJS720907 NTN720907:NTO720907 ODJ720907:ODK720907 ONF720907:ONG720907 OXB720907:OXC720907 PGX720907:PGY720907 PQT720907:PQU720907 QAP720907:QAQ720907 QKL720907:QKM720907 QUH720907:QUI720907 RED720907:REE720907 RNZ720907:ROA720907 RXV720907:RXW720907 SHR720907:SHS720907 SRN720907:SRO720907 TBJ720907:TBK720907 TLF720907:TLG720907 TVB720907:TVC720907 UEX720907:UEY720907 UOT720907:UOU720907 UYP720907:UYQ720907 VIL720907:VIM720907 VSH720907:VSI720907 WCD720907:WCE720907 WLZ720907:WMA720907 WVV720907:WVW720907 N786443:O786443 JJ786443:JK786443 TF786443:TG786443 ADB786443:ADC786443 AMX786443:AMY786443 AWT786443:AWU786443 BGP786443:BGQ786443 BQL786443:BQM786443 CAH786443:CAI786443 CKD786443:CKE786443 CTZ786443:CUA786443 DDV786443:DDW786443 DNR786443:DNS786443 DXN786443:DXO786443 EHJ786443:EHK786443 ERF786443:ERG786443 FBB786443:FBC786443 FKX786443:FKY786443 FUT786443:FUU786443 GEP786443:GEQ786443 GOL786443:GOM786443 GYH786443:GYI786443 HID786443:HIE786443 HRZ786443:HSA786443 IBV786443:IBW786443 ILR786443:ILS786443 IVN786443:IVO786443 JFJ786443:JFK786443 JPF786443:JPG786443 JZB786443:JZC786443 KIX786443:KIY786443 KST786443:KSU786443 LCP786443:LCQ786443 LML786443:LMM786443 LWH786443:LWI786443 MGD786443:MGE786443 MPZ786443:MQA786443 MZV786443:MZW786443 NJR786443:NJS786443 NTN786443:NTO786443 ODJ786443:ODK786443 ONF786443:ONG786443 OXB786443:OXC786443 PGX786443:PGY786443 PQT786443:PQU786443 QAP786443:QAQ786443 QKL786443:QKM786443 QUH786443:QUI786443 RED786443:REE786443 RNZ786443:ROA786443 RXV786443:RXW786443 SHR786443:SHS786443 SRN786443:SRO786443 TBJ786443:TBK786443 TLF786443:TLG786443 TVB786443:TVC786443 UEX786443:UEY786443 UOT786443:UOU786443 UYP786443:UYQ786443 VIL786443:VIM786443 VSH786443:VSI786443 WCD786443:WCE786443 WLZ786443:WMA786443 WVV786443:WVW786443 N851979:O851979 JJ851979:JK851979 TF851979:TG851979 ADB851979:ADC851979 AMX851979:AMY851979 AWT851979:AWU851979 BGP851979:BGQ851979 BQL851979:BQM851979 CAH851979:CAI851979 CKD851979:CKE851979 CTZ851979:CUA851979 DDV851979:DDW851979 DNR851979:DNS851979 DXN851979:DXO851979 EHJ851979:EHK851979 ERF851979:ERG851979 FBB851979:FBC851979 FKX851979:FKY851979 FUT851979:FUU851979 GEP851979:GEQ851979 GOL851979:GOM851979 GYH851979:GYI851979 HID851979:HIE851979 HRZ851979:HSA851979 IBV851979:IBW851979 ILR851979:ILS851979 IVN851979:IVO851979 JFJ851979:JFK851979 JPF851979:JPG851979 JZB851979:JZC851979 KIX851979:KIY851979 KST851979:KSU851979 LCP851979:LCQ851979 LML851979:LMM851979 LWH851979:LWI851979 MGD851979:MGE851979 MPZ851979:MQA851979 MZV851979:MZW851979 NJR851979:NJS851979 NTN851979:NTO851979 ODJ851979:ODK851979 ONF851979:ONG851979 OXB851979:OXC851979 PGX851979:PGY851979 PQT851979:PQU851979 QAP851979:QAQ851979 QKL851979:QKM851979 QUH851979:QUI851979 RED851979:REE851979 RNZ851979:ROA851979 RXV851979:RXW851979 SHR851979:SHS851979 SRN851979:SRO851979 TBJ851979:TBK851979 TLF851979:TLG851979 TVB851979:TVC851979 UEX851979:UEY851979 UOT851979:UOU851979 UYP851979:UYQ851979 VIL851979:VIM851979 VSH851979:VSI851979 WCD851979:WCE851979 WLZ851979:WMA851979 WVV851979:WVW851979 N917515:O917515 JJ917515:JK917515 TF917515:TG917515 ADB917515:ADC917515 AMX917515:AMY917515 AWT917515:AWU917515 BGP917515:BGQ917515 BQL917515:BQM917515 CAH917515:CAI917515 CKD917515:CKE917515 CTZ917515:CUA917515 DDV917515:DDW917515 DNR917515:DNS917515 DXN917515:DXO917515 EHJ917515:EHK917515 ERF917515:ERG917515 FBB917515:FBC917515 FKX917515:FKY917515 FUT917515:FUU917515 GEP917515:GEQ917515 GOL917515:GOM917515 GYH917515:GYI917515 HID917515:HIE917515 HRZ917515:HSA917515 IBV917515:IBW917515 ILR917515:ILS917515 IVN917515:IVO917515 JFJ917515:JFK917515 JPF917515:JPG917515 JZB917515:JZC917515 KIX917515:KIY917515 KST917515:KSU917515 LCP917515:LCQ917515 LML917515:LMM917515 LWH917515:LWI917515 MGD917515:MGE917515 MPZ917515:MQA917515 MZV917515:MZW917515 NJR917515:NJS917515 NTN917515:NTO917515 ODJ917515:ODK917515 ONF917515:ONG917515 OXB917515:OXC917515 PGX917515:PGY917515 PQT917515:PQU917515 QAP917515:QAQ917515 QKL917515:QKM917515 QUH917515:QUI917515 RED917515:REE917515 RNZ917515:ROA917515 RXV917515:RXW917515 SHR917515:SHS917515 SRN917515:SRO917515 TBJ917515:TBK917515 TLF917515:TLG917515 TVB917515:TVC917515 UEX917515:UEY917515 UOT917515:UOU917515 UYP917515:UYQ917515 VIL917515:VIM917515 VSH917515:VSI917515 WCD917515:WCE917515 WLZ917515:WMA917515 WVV917515:WVW917515 N983051:O983051 JJ983051:JK983051 TF983051:TG983051 ADB983051:ADC983051 AMX983051:AMY983051 AWT983051:AWU983051 BGP983051:BGQ983051 BQL983051:BQM983051 CAH983051:CAI983051 CKD983051:CKE983051 CTZ983051:CUA983051 DDV983051:DDW983051 DNR983051:DNS983051 DXN983051:DXO983051 EHJ983051:EHK983051 ERF983051:ERG983051 FBB983051:FBC983051 FKX983051:FKY983051 FUT983051:FUU983051 GEP983051:GEQ983051 GOL983051:GOM983051 GYH983051:GYI983051 HID983051:HIE983051 HRZ983051:HSA983051 IBV983051:IBW983051 ILR983051:ILS983051 IVN983051:IVO983051 JFJ983051:JFK983051 JPF983051:JPG983051 JZB983051:JZC983051 KIX983051:KIY983051 KST983051:KSU983051 LCP983051:LCQ983051 LML983051:LMM983051 LWH983051:LWI983051 MGD983051:MGE983051 MPZ983051:MQA983051 MZV983051:MZW983051 NJR983051:NJS983051 NTN983051:NTO983051 ODJ983051:ODK983051 ONF983051:ONG983051 OXB983051:OXC983051 PGX983051:PGY983051 PQT983051:PQU983051 QAP983051:QAQ983051 QKL983051:QKM983051 QUH983051:QUI983051 RED983051:REE983051 RNZ983051:ROA983051 RXV983051:RXW983051 SHR983051:SHS983051 SRN983051:SRO983051 TBJ983051:TBK983051 TLF983051:TLG983051 TVB983051:TVC983051 UEX983051:UEY983051 UOT983051:UOU983051 UYP983051:UYQ983051 VIL983051:VIM983051 VSH983051:VSI983051 V47 V49 V51" xr:uid="{00000000-0002-0000-2E00-000000000000}"/>
  </dataValidations>
  <hyperlinks>
    <hyperlink ref="AO3" location="工事関係書類一覧表!A1" display="一覧表へ戻る" xr:uid="{00000000-0004-0000-2E00-000000000000}"/>
    <hyperlink ref="AO3:AS3" location="工事関係書類一覧表!F46" display="一覧表へ戻る" xr:uid="{00000000-0004-0000-2E00-000001000000}"/>
    <hyperlink ref="AO3:AX3" location="建設ﾘｻｲｸﾙ用入力表!C17" display="建設ﾘｻｲｸﾙ用入力表へ戻る" xr:uid="{00000000-0004-0000-2E00-000002000000}"/>
  </hyperlinks>
  <printOptions horizontalCentered="1"/>
  <pageMargins left="0.81" right="0.31496062992125984" top="0.43307086614173229" bottom="0.18" header="0.31496062992125984" footer="0.18"/>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3457" r:id="rId4" name="Check Box 1">
              <controlPr defaultSize="0" autoFill="0" autoLine="0" autoPict="0">
                <anchor moveWithCells="1">
                  <from>
                    <xdr:col>9</xdr:col>
                    <xdr:colOff>190500</xdr:colOff>
                    <xdr:row>2</xdr:row>
                    <xdr:rowOff>257175</xdr:rowOff>
                  </from>
                  <to>
                    <xdr:col>10</xdr:col>
                    <xdr:colOff>0</xdr:colOff>
                    <xdr:row>4</xdr:row>
                    <xdr:rowOff>9525</xdr:rowOff>
                  </to>
                </anchor>
              </controlPr>
            </control>
          </mc:Choice>
        </mc:AlternateContent>
        <mc:AlternateContent xmlns:mc="http://schemas.openxmlformats.org/markup-compatibility/2006">
          <mc:Choice Requires="x14">
            <control shapeId="403458" r:id="rId5" name="Check Box 2">
              <controlPr defaultSize="0" autoFill="0" autoLine="0" autoPict="0">
                <anchor moveWithCells="1">
                  <from>
                    <xdr:col>19</xdr:col>
                    <xdr:colOff>171450</xdr:colOff>
                    <xdr:row>2</xdr:row>
                    <xdr:rowOff>257175</xdr:rowOff>
                  </from>
                  <to>
                    <xdr:col>20</xdr:col>
                    <xdr:colOff>0</xdr:colOff>
                    <xdr:row>4</xdr:row>
                    <xdr:rowOff>9525</xdr:rowOff>
                  </to>
                </anchor>
              </controlPr>
            </control>
          </mc:Choice>
        </mc:AlternateContent>
        <mc:AlternateContent xmlns:mc="http://schemas.openxmlformats.org/markup-compatibility/2006">
          <mc:Choice Requires="x14">
            <control shapeId="403459" r:id="rId6" name="Check Box 3">
              <controlPr defaultSize="0" autoFill="0" autoLine="0" autoPict="0">
                <anchor moveWithCells="1">
                  <from>
                    <xdr:col>12</xdr:col>
                    <xdr:colOff>180975</xdr:colOff>
                    <xdr:row>18</xdr:row>
                    <xdr:rowOff>180975</xdr:rowOff>
                  </from>
                  <to>
                    <xdr:col>13</xdr:col>
                    <xdr:colOff>0</xdr:colOff>
                    <xdr:row>20</xdr:row>
                    <xdr:rowOff>9525</xdr:rowOff>
                  </to>
                </anchor>
              </controlPr>
            </control>
          </mc:Choice>
        </mc:AlternateContent>
        <mc:AlternateContent xmlns:mc="http://schemas.openxmlformats.org/markup-compatibility/2006">
          <mc:Choice Requires="x14">
            <control shapeId="403460" r:id="rId7" name="Check Box 4">
              <controlPr defaultSize="0" autoFill="0" autoLine="0" autoPict="0">
                <anchor moveWithCells="1">
                  <from>
                    <xdr:col>19</xdr:col>
                    <xdr:colOff>190500</xdr:colOff>
                    <xdr:row>19</xdr:row>
                    <xdr:rowOff>0</xdr:rowOff>
                  </from>
                  <to>
                    <xdr:col>20</xdr:col>
                    <xdr:colOff>0</xdr:colOff>
                    <xdr:row>20</xdr:row>
                    <xdr:rowOff>19050</xdr:rowOff>
                  </to>
                </anchor>
              </controlPr>
            </control>
          </mc:Choice>
        </mc:AlternateContent>
        <mc:AlternateContent xmlns:mc="http://schemas.openxmlformats.org/markup-compatibility/2006">
          <mc:Choice Requires="x14">
            <control shapeId="403461" r:id="rId8" name="Check Box 5">
              <controlPr defaultSize="0" autoFill="0" autoLine="0" autoPict="0">
                <anchor moveWithCells="1">
                  <from>
                    <xdr:col>13</xdr:col>
                    <xdr:colOff>180975</xdr:colOff>
                    <xdr:row>21</xdr:row>
                    <xdr:rowOff>0</xdr:rowOff>
                  </from>
                  <to>
                    <xdr:col>14</xdr:col>
                    <xdr:colOff>0</xdr:colOff>
                    <xdr:row>22</xdr:row>
                    <xdr:rowOff>19050</xdr:rowOff>
                  </to>
                </anchor>
              </controlPr>
            </control>
          </mc:Choice>
        </mc:AlternateContent>
        <mc:AlternateContent xmlns:mc="http://schemas.openxmlformats.org/markup-compatibility/2006">
          <mc:Choice Requires="x14">
            <control shapeId="403463" r:id="rId9" name="Check Box 7">
              <controlPr defaultSize="0" autoFill="0" autoLine="0" autoPict="0">
                <anchor moveWithCells="1">
                  <from>
                    <xdr:col>10</xdr:col>
                    <xdr:colOff>190500</xdr:colOff>
                    <xdr:row>23</xdr:row>
                    <xdr:rowOff>0</xdr:rowOff>
                  </from>
                  <to>
                    <xdr:col>11</xdr:col>
                    <xdr:colOff>0</xdr:colOff>
                    <xdr:row>24</xdr:row>
                    <xdr:rowOff>19050</xdr:rowOff>
                  </to>
                </anchor>
              </controlPr>
            </control>
          </mc:Choice>
        </mc:AlternateContent>
        <mc:AlternateContent xmlns:mc="http://schemas.openxmlformats.org/markup-compatibility/2006">
          <mc:Choice Requires="x14">
            <control shapeId="403464" r:id="rId10" name="Check Box 8">
              <controlPr defaultSize="0" autoFill="0" autoLine="0" autoPict="0">
                <anchor moveWithCells="1">
                  <from>
                    <xdr:col>10</xdr:col>
                    <xdr:colOff>180975</xdr:colOff>
                    <xdr:row>25</xdr:row>
                    <xdr:rowOff>0</xdr:rowOff>
                  </from>
                  <to>
                    <xdr:col>11</xdr:col>
                    <xdr:colOff>0</xdr:colOff>
                    <xdr:row>26</xdr:row>
                    <xdr:rowOff>19050</xdr:rowOff>
                  </to>
                </anchor>
              </controlPr>
            </control>
          </mc:Choice>
        </mc:AlternateContent>
        <mc:AlternateContent xmlns:mc="http://schemas.openxmlformats.org/markup-compatibility/2006">
          <mc:Choice Requires="x14">
            <control shapeId="403465" r:id="rId11" name="Check Box 9">
              <controlPr defaultSize="0" autoFill="0" autoLine="0" autoPict="0">
                <anchor moveWithCells="1">
                  <from>
                    <xdr:col>11</xdr:col>
                    <xdr:colOff>180975</xdr:colOff>
                    <xdr:row>29</xdr:row>
                    <xdr:rowOff>180975</xdr:rowOff>
                  </from>
                  <to>
                    <xdr:col>12</xdr:col>
                    <xdr:colOff>0</xdr:colOff>
                    <xdr:row>31</xdr:row>
                    <xdr:rowOff>9525</xdr:rowOff>
                  </to>
                </anchor>
              </controlPr>
            </control>
          </mc:Choice>
        </mc:AlternateContent>
        <mc:AlternateContent xmlns:mc="http://schemas.openxmlformats.org/markup-compatibility/2006">
          <mc:Choice Requires="x14">
            <control shapeId="403466" r:id="rId12" name="Check Box 10">
              <controlPr defaultSize="0" autoFill="0" autoLine="0" autoPict="0">
                <anchor moveWithCells="1">
                  <from>
                    <xdr:col>16</xdr:col>
                    <xdr:colOff>190500</xdr:colOff>
                    <xdr:row>30</xdr:row>
                    <xdr:rowOff>0</xdr:rowOff>
                  </from>
                  <to>
                    <xdr:col>17</xdr:col>
                    <xdr:colOff>0</xdr:colOff>
                    <xdr:row>31</xdr:row>
                    <xdr:rowOff>19050</xdr:rowOff>
                  </to>
                </anchor>
              </controlPr>
            </control>
          </mc:Choice>
        </mc:AlternateContent>
        <mc:AlternateContent xmlns:mc="http://schemas.openxmlformats.org/markup-compatibility/2006">
          <mc:Choice Requires="x14">
            <control shapeId="403467" r:id="rId13" name="Check Box 11">
              <controlPr defaultSize="0" autoFill="0" autoLine="0" autoPict="0">
                <anchor moveWithCells="1">
                  <from>
                    <xdr:col>11</xdr:col>
                    <xdr:colOff>180975</xdr:colOff>
                    <xdr:row>31</xdr:row>
                    <xdr:rowOff>180975</xdr:rowOff>
                  </from>
                  <to>
                    <xdr:col>12</xdr:col>
                    <xdr:colOff>0</xdr:colOff>
                    <xdr:row>33</xdr:row>
                    <xdr:rowOff>9525</xdr:rowOff>
                  </to>
                </anchor>
              </controlPr>
            </control>
          </mc:Choice>
        </mc:AlternateContent>
        <mc:AlternateContent xmlns:mc="http://schemas.openxmlformats.org/markup-compatibility/2006">
          <mc:Choice Requires="x14">
            <control shapeId="403468" r:id="rId14" name="Check Box 12">
              <controlPr defaultSize="0" autoFill="0" autoLine="0" autoPict="0">
                <anchor moveWithCells="1">
                  <from>
                    <xdr:col>16</xdr:col>
                    <xdr:colOff>190500</xdr:colOff>
                    <xdr:row>31</xdr:row>
                    <xdr:rowOff>180975</xdr:rowOff>
                  </from>
                  <to>
                    <xdr:col>17</xdr:col>
                    <xdr:colOff>0</xdr:colOff>
                    <xdr:row>33</xdr:row>
                    <xdr:rowOff>9525</xdr:rowOff>
                  </to>
                </anchor>
              </controlPr>
            </control>
          </mc:Choice>
        </mc:AlternateContent>
        <mc:AlternateContent xmlns:mc="http://schemas.openxmlformats.org/markup-compatibility/2006">
          <mc:Choice Requires="x14">
            <control shapeId="403469" r:id="rId15" name="Check Box 13">
              <controlPr defaultSize="0" autoFill="0" autoLine="0" autoPict="0">
                <anchor moveWithCells="1">
                  <from>
                    <xdr:col>11</xdr:col>
                    <xdr:colOff>180975</xdr:colOff>
                    <xdr:row>33</xdr:row>
                    <xdr:rowOff>180975</xdr:rowOff>
                  </from>
                  <to>
                    <xdr:col>12</xdr:col>
                    <xdr:colOff>0</xdr:colOff>
                    <xdr:row>35</xdr:row>
                    <xdr:rowOff>9525</xdr:rowOff>
                  </to>
                </anchor>
              </controlPr>
            </control>
          </mc:Choice>
        </mc:AlternateContent>
        <mc:AlternateContent xmlns:mc="http://schemas.openxmlformats.org/markup-compatibility/2006">
          <mc:Choice Requires="x14">
            <control shapeId="403470" r:id="rId16" name="Check Box 14">
              <controlPr defaultSize="0" autoFill="0" autoLine="0" autoPict="0">
                <anchor moveWithCells="1">
                  <from>
                    <xdr:col>16</xdr:col>
                    <xdr:colOff>190500</xdr:colOff>
                    <xdr:row>33</xdr:row>
                    <xdr:rowOff>180975</xdr:rowOff>
                  </from>
                  <to>
                    <xdr:col>17</xdr:col>
                    <xdr:colOff>0</xdr:colOff>
                    <xdr:row>35</xdr:row>
                    <xdr:rowOff>9525</xdr:rowOff>
                  </to>
                </anchor>
              </controlPr>
            </control>
          </mc:Choice>
        </mc:AlternateContent>
        <mc:AlternateContent xmlns:mc="http://schemas.openxmlformats.org/markup-compatibility/2006">
          <mc:Choice Requires="x14">
            <control shapeId="403471" r:id="rId17" name="Check Box 15">
              <controlPr defaultSize="0" autoFill="0" autoLine="0" autoPict="0">
                <anchor moveWithCells="1">
                  <from>
                    <xdr:col>11</xdr:col>
                    <xdr:colOff>180975</xdr:colOff>
                    <xdr:row>35</xdr:row>
                    <xdr:rowOff>180975</xdr:rowOff>
                  </from>
                  <to>
                    <xdr:col>12</xdr:col>
                    <xdr:colOff>0</xdr:colOff>
                    <xdr:row>37</xdr:row>
                    <xdr:rowOff>9525</xdr:rowOff>
                  </to>
                </anchor>
              </controlPr>
            </control>
          </mc:Choice>
        </mc:AlternateContent>
        <mc:AlternateContent xmlns:mc="http://schemas.openxmlformats.org/markup-compatibility/2006">
          <mc:Choice Requires="x14">
            <control shapeId="403472" r:id="rId18" name="Check Box 16">
              <controlPr defaultSize="0" autoFill="0" autoLine="0" autoPict="0">
                <anchor moveWithCells="1">
                  <from>
                    <xdr:col>16</xdr:col>
                    <xdr:colOff>190500</xdr:colOff>
                    <xdr:row>35</xdr:row>
                    <xdr:rowOff>180975</xdr:rowOff>
                  </from>
                  <to>
                    <xdr:col>17</xdr:col>
                    <xdr:colOff>0</xdr:colOff>
                    <xdr:row>37</xdr:row>
                    <xdr:rowOff>9525</xdr:rowOff>
                  </to>
                </anchor>
              </controlPr>
            </control>
          </mc:Choice>
        </mc:AlternateContent>
        <mc:AlternateContent xmlns:mc="http://schemas.openxmlformats.org/markup-compatibility/2006">
          <mc:Choice Requires="x14">
            <control shapeId="403473" r:id="rId19" name="Check Box 17">
              <controlPr defaultSize="0" autoFill="0" autoLine="0" autoPict="0">
                <anchor moveWithCells="1">
                  <from>
                    <xdr:col>11</xdr:col>
                    <xdr:colOff>180975</xdr:colOff>
                    <xdr:row>37</xdr:row>
                    <xdr:rowOff>180975</xdr:rowOff>
                  </from>
                  <to>
                    <xdr:col>12</xdr:col>
                    <xdr:colOff>0</xdr:colOff>
                    <xdr:row>39</xdr:row>
                    <xdr:rowOff>9525</xdr:rowOff>
                  </to>
                </anchor>
              </controlPr>
            </control>
          </mc:Choice>
        </mc:AlternateContent>
        <mc:AlternateContent xmlns:mc="http://schemas.openxmlformats.org/markup-compatibility/2006">
          <mc:Choice Requires="x14">
            <control shapeId="403474" r:id="rId20" name="Check Box 18">
              <controlPr defaultSize="0" autoFill="0" autoLine="0" autoPict="0">
                <anchor moveWithCells="1">
                  <from>
                    <xdr:col>16</xdr:col>
                    <xdr:colOff>190500</xdr:colOff>
                    <xdr:row>37</xdr:row>
                    <xdr:rowOff>180975</xdr:rowOff>
                  </from>
                  <to>
                    <xdr:col>17</xdr:col>
                    <xdr:colOff>0</xdr:colOff>
                    <xdr:row>39</xdr:row>
                    <xdr:rowOff>9525</xdr:rowOff>
                  </to>
                </anchor>
              </controlPr>
            </control>
          </mc:Choice>
        </mc:AlternateContent>
        <mc:AlternateContent xmlns:mc="http://schemas.openxmlformats.org/markup-compatibility/2006">
          <mc:Choice Requires="x14">
            <control shapeId="403475" r:id="rId21" name="Check Box 19">
              <controlPr defaultSize="0" autoFill="0" autoLine="0" autoPict="0">
                <anchor moveWithCells="1">
                  <from>
                    <xdr:col>22</xdr:col>
                    <xdr:colOff>180975</xdr:colOff>
                    <xdr:row>29</xdr:row>
                    <xdr:rowOff>0</xdr:rowOff>
                  </from>
                  <to>
                    <xdr:col>23</xdr:col>
                    <xdr:colOff>0</xdr:colOff>
                    <xdr:row>30</xdr:row>
                    <xdr:rowOff>19050</xdr:rowOff>
                  </to>
                </anchor>
              </controlPr>
            </control>
          </mc:Choice>
        </mc:AlternateContent>
        <mc:AlternateContent xmlns:mc="http://schemas.openxmlformats.org/markup-compatibility/2006">
          <mc:Choice Requires="x14">
            <control shapeId="403476" r:id="rId22" name="Check Box 20">
              <controlPr defaultSize="0" autoFill="0" autoLine="0" autoPict="0">
                <anchor moveWithCells="1">
                  <from>
                    <xdr:col>22</xdr:col>
                    <xdr:colOff>180975</xdr:colOff>
                    <xdr:row>29</xdr:row>
                    <xdr:rowOff>180975</xdr:rowOff>
                  </from>
                  <to>
                    <xdr:col>23</xdr:col>
                    <xdr:colOff>0</xdr:colOff>
                    <xdr:row>31</xdr:row>
                    <xdr:rowOff>9525</xdr:rowOff>
                  </to>
                </anchor>
              </controlPr>
            </control>
          </mc:Choice>
        </mc:AlternateContent>
        <mc:AlternateContent xmlns:mc="http://schemas.openxmlformats.org/markup-compatibility/2006">
          <mc:Choice Requires="x14">
            <control shapeId="403477" r:id="rId23" name="Check Box 21">
              <controlPr defaultSize="0" autoFill="0" autoLine="0" autoPict="0">
                <anchor moveWithCells="1">
                  <from>
                    <xdr:col>22</xdr:col>
                    <xdr:colOff>180975</xdr:colOff>
                    <xdr:row>31</xdr:row>
                    <xdr:rowOff>0</xdr:rowOff>
                  </from>
                  <to>
                    <xdr:col>23</xdr:col>
                    <xdr:colOff>0</xdr:colOff>
                    <xdr:row>32</xdr:row>
                    <xdr:rowOff>19050</xdr:rowOff>
                  </to>
                </anchor>
              </controlPr>
            </control>
          </mc:Choice>
        </mc:AlternateContent>
        <mc:AlternateContent xmlns:mc="http://schemas.openxmlformats.org/markup-compatibility/2006">
          <mc:Choice Requires="x14">
            <control shapeId="403478" r:id="rId24" name="Check Box 22">
              <controlPr defaultSize="0" autoFill="0" autoLine="0" autoPict="0">
                <anchor moveWithCells="1">
                  <from>
                    <xdr:col>22</xdr:col>
                    <xdr:colOff>180975</xdr:colOff>
                    <xdr:row>31</xdr:row>
                    <xdr:rowOff>180975</xdr:rowOff>
                  </from>
                  <to>
                    <xdr:col>23</xdr:col>
                    <xdr:colOff>0</xdr:colOff>
                    <xdr:row>33</xdr:row>
                    <xdr:rowOff>9525</xdr:rowOff>
                  </to>
                </anchor>
              </controlPr>
            </control>
          </mc:Choice>
        </mc:AlternateContent>
        <mc:AlternateContent xmlns:mc="http://schemas.openxmlformats.org/markup-compatibility/2006">
          <mc:Choice Requires="x14">
            <control shapeId="403479" r:id="rId25" name="Check Box 23">
              <controlPr defaultSize="0" autoFill="0" autoLine="0" autoPict="0">
                <anchor moveWithCells="1">
                  <from>
                    <xdr:col>22</xdr:col>
                    <xdr:colOff>180975</xdr:colOff>
                    <xdr:row>33</xdr:row>
                    <xdr:rowOff>0</xdr:rowOff>
                  </from>
                  <to>
                    <xdr:col>23</xdr:col>
                    <xdr:colOff>0</xdr:colOff>
                    <xdr:row>34</xdr:row>
                    <xdr:rowOff>19050</xdr:rowOff>
                  </to>
                </anchor>
              </controlPr>
            </control>
          </mc:Choice>
        </mc:AlternateContent>
        <mc:AlternateContent xmlns:mc="http://schemas.openxmlformats.org/markup-compatibility/2006">
          <mc:Choice Requires="x14">
            <control shapeId="403480" r:id="rId26" name="Check Box 24">
              <controlPr defaultSize="0" autoFill="0" autoLine="0" autoPict="0">
                <anchor moveWithCells="1">
                  <from>
                    <xdr:col>22</xdr:col>
                    <xdr:colOff>180975</xdr:colOff>
                    <xdr:row>33</xdr:row>
                    <xdr:rowOff>180975</xdr:rowOff>
                  </from>
                  <to>
                    <xdr:col>23</xdr:col>
                    <xdr:colOff>0</xdr:colOff>
                    <xdr:row>35</xdr:row>
                    <xdr:rowOff>9525</xdr:rowOff>
                  </to>
                </anchor>
              </controlPr>
            </control>
          </mc:Choice>
        </mc:AlternateContent>
        <mc:AlternateContent xmlns:mc="http://schemas.openxmlformats.org/markup-compatibility/2006">
          <mc:Choice Requires="x14">
            <control shapeId="403481" r:id="rId27" name="Check Box 25">
              <controlPr defaultSize="0" autoFill="0" autoLine="0" autoPict="0">
                <anchor moveWithCells="1">
                  <from>
                    <xdr:col>22</xdr:col>
                    <xdr:colOff>180975</xdr:colOff>
                    <xdr:row>35</xdr:row>
                    <xdr:rowOff>0</xdr:rowOff>
                  </from>
                  <to>
                    <xdr:col>23</xdr:col>
                    <xdr:colOff>0</xdr:colOff>
                    <xdr:row>36</xdr:row>
                    <xdr:rowOff>19050</xdr:rowOff>
                  </to>
                </anchor>
              </controlPr>
            </control>
          </mc:Choice>
        </mc:AlternateContent>
        <mc:AlternateContent xmlns:mc="http://schemas.openxmlformats.org/markup-compatibility/2006">
          <mc:Choice Requires="x14">
            <control shapeId="403482" r:id="rId28" name="Check Box 26">
              <controlPr defaultSize="0" autoFill="0" autoLine="0" autoPict="0">
                <anchor moveWithCells="1">
                  <from>
                    <xdr:col>22</xdr:col>
                    <xdr:colOff>180975</xdr:colOff>
                    <xdr:row>35</xdr:row>
                    <xdr:rowOff>180975</xdr:rowOff>
                  </from>
                  <to>
                    <xdr:col>23</xdr:col>
                    <xdr:colOff>0</xdr:colOff>
                    <xdr:row>37</xdr:row>
                    <xdr:rowOff>9525</xdr:rowOff>
                  </to>
                </anchor>
              </controlPr>
            </control>
          </mc:Choice>
        </mc:AlternateContent>
        <mc:AlternateContent xmlns:mc="http://schemas.openxmlformats.org/markup-compatibility/2006">
          <mc:Choice Requires="x14">
            <control shapeId="403483" r:id="rId29" name="Check Box 27">
              <controlPr defaultSize="0" autoFill="0" autoLine="0" autoPict="0">
                <anchor moveWithCells="1">
                  <from>
                    <xdr:col>22</xdr:col>
                    <xdr:colOff>180975</xdr:colOff>
                    <xdr:row>37</xdr:row>
                    <xdr:rowOff>0</xdr:rowOff>
                  </from>
                  <to>
                    <xdr:col>23</xdr:col>
                    <xdr:colOff>0</xdr:colOff>
                    <xdr:row>38</xdr:row>
                    <xdr:rowOff>19050</xdr:rowOff>
                  </to>
                </anchor>
              </controlPr>
            </control>
          </mc:Choice>
        </mc:AlternateContent>
        <mc:AlternateContent xmlns:mc="http://schemas.openxmlformats.org/markup-compatibility/2006">
          <mc:Choice Requires="x14">
            <control shapeId="403484" r:id="rId30" name="Check Box 28">
              <controlPr defaultSize="0" autoFill="0" autoLine="0" autoPict="0">
                <anchor moveWithCells="1">
                  <from>
                    <xdr:col>22</xdr:col>
                    <xdr:colOff>180975</xdr:colOff>
                    <xdr:row>37</xdr:row>
                    <xdr:rowOff>180975</xdr:rowOff>
                  </from>
                  <to>
                    <xdr:col>23</xdr:col>
                    <xdr:colOff>0</xdr:colOff>
                    <xdr:row>39</xdr:row>
                    <xdr:rowOff>9525</xdr:rowOff>
                  </to>
                </anchor>
              </controlPr>
            </control>
          </mc:Choice>
        </mc:AlternateContent>
        <mc:AlternateContent xmlns:mc="http://schemas.openxmlformats.org/markup-compatibility/2006">
          <mc:Choice Requires="x14">
            <control shapeId="403485" r:id="rId31" name="Check Box 29">
              <controlPr defaultSize="0" autoFill="0" autoLine="0" autoPict="0">
                <anchor moveWithCells="1">
                  <from>
                    <xdr:col>11</xdr:col>
                    <xdr:colOff>0</xdr:colOff>
                    <xdr:row>41</xdr:row>
                    <xdr:rowOff>0</xdr:rowOff>
                  </from>
                  <to>
                    <xdr:col>12</xdr:col>
                    <xdr:colOff>0</xdr:colOff>
                    <xdr:row>42</xdr:row>
                    <xdr:rowOff>19050</xdr:rowOff>
                  </to>
                </anchor>
              </controlPr>
            </control>
          </mc:Choice>
        </mc:AlternateContent>
        <mc:AlternateContent xmlns:mc="http://schemas.openxmlformats.org/markup-compatibility/2006">
          <mc:Choice Requires="x14">
            <control shapeId="403487" r:id="rId32" name="Check Box 31">
              <controlPr defaultSize="0" autoFill="0" autoLine="0" autoPict="0">
                <anchor moveWithCells="1">
                  <from>
                    <xdr:col>15</xdr:col>
                    <xdr:colOff>190500</xdr:colOff>
                    <xdr:row>12</xdr:row>
                    <xdr:rowOff>0</xdr:rowOff>
                  </from>
                  <to>
                    <xdr:col>16</xdr:col>
                    <xdr:colOff>0</xdr:colOff>
                    <xdr:row>13</xdr:row>
                    <xdr:rowOff>19050</xdr:rowOff>
                  </to>
                </anchor>
              </controlPr>
            </control>
          </mc:Choice>
        </mc:AlternateContent>
        <mc:AlternateContent xmlns:mc="http://schemas.openxmlformats.org/markup-compatibility/2006">
          <mc:Choice Requires="x14">
            <control shapeId="403488" r:id="rId33" name="Check Box 32">
              <controlPr defaultSize="0" autoFill="0" autoLine="0" autoPict="0">
                <anchor moveWithCells="1">
                  <from>
                    <xdr:col>19</xdr:col>
                    <xdr:colOff>190500</xdr:colOff>
                    <xdr:row>12</xdr:row>
                    <xdr:rowOff>180975</xdr:rowOff>
                  </from>
                  <to>
                    <xdr:col>20</xdr:col>
                    <xdr:colOff>0</xdr:colOff>
                    <xdr:row>14</xdr:row>
                    <xdr:rowOff>9525</xdr:rowOff>
                  </to>
                </anchor>
              </controlPr>
            </control>
          </mc:Choice>
        </mc:AlternateContent>
        <mc:AlternateContent xmlns:mc="http://schemas.openxmlformats.org/markup-compatibility/2006">
          <mc:Choice Requires="x14">
            <control shapeId="403489" r:id="rId34" name="Check Box 33">
              <controlPr defaultSize="0" autoFill="0" autoLine="0" autoPict="0">
                <anchor moveWithCells="1">
                  <from>
                    <xdr:col>15</xdr:col>
                    <xdr:colOff>190500</xdr:colOff>
                    <xdr:row>12</xdr:row>
                    <xdr:rowOff>180975</xdr:rowOff>
                  </from>
                  <to>
                    <xdr:col>16</xdr:col>
                    <xdr:colOff>0</xdr:colOff>
                    <xdr:row>14</xdr:row>
                    <xdr:rowOff>9525</xdr:rowOff>
                  </to>
                </anchor>
              </controlPr>
            </control>
          </mc:Choice>
        </mc:AlternateContent>
        <mc:AlternateContent xmlns:mc="http://schemas.openxmlformats.org/markup-compatibility/2006">
          <mc:Choice Requires="x14">
            <control shapeId="403490" r:id="rId35" name="Check Box 34">
              <controlPr defaultSize="0" autoFill="0" autoLine="0" autoPict="0">
                <anchor moveWithCells="1">
                  <from>
                    <xdr:col>19</xdr:col>
                    <xdr:colOff>190500</xdr:colOff>
                    <xdr:row>12</xdr:row>
                    <xdr:rowOff>0</xdr:rowOff>
                  </from>
                  <to>
                    <xdr:col>20</xdr:col>
                    <xdr:colOff>0</xdr:colOff>
                    <xdr:row>13</xdr:row>
                    <xdr:rowOff>19050</xdr:rowOff>
                  </to>
                </anchor>
              </controlPr>
            </control>
          </mc:Choice>
        </mc:AlternateContent>
        <mc:AlternateContent xmlns:mc="http://schemas.openxmlformats.org/markup-compatibility/2006">
          <mc:Choice Requires="x14">
            <control shapeId="403491" r:id="rId36" name="Check Box 35">
              <controlPr defaultSize="0" autoFill="0" autoLine="0" autoPict="0">
                <anchor moveWithCells="1">
                  <from>
                    <xdr:col>25</xdr:col>
                    <xdr:colOff>190500</xdr:colOff>
                    <xdr:row>11</xdr:row>
                    <xdr:rowOff>180975</xdr:rowOff>
                  </from>
                  <to>
                    <xdr:col>26</xdr:col>
                    <xdr:colOff>0</xdr:colOff>
                    <xdr:row>13</xdr:row>
                    <xdr:rowOff>9525</xdr:rowOff>
                  </to>
                </anchor>
              </controlPr>
            </control>
          </mc:Choice>
        </mc:AlternateContent>
        <mc:AlternateContent xmlns:mc="http://schemas.openxmlformats.org/markup-compatibility/2006">
          <mc:Choice Requires="x14">
            <control shapeId="403492" r:id="rId37" name="Check Box 36">
              <controlPr defaultSize="0" autoFill="0" autoLine="0" autoPict="0">
                <anchor moveWithCells="1">
                  <from>
                    <xdr:col>14</xdr:col>
                    <xdr:colOff>0</xdr:colOff>
                    <xdr:row>16</xdr:row>
                    <xdr:rowOff>238125</xdr:rowOff>
                  </from>
                  <to>
                    <xdr:col>15</xdr:col>
                    <xdr:colOff>0</xdr:colOff>
                    <xdr:row>18</xdr:row>
                    <xdr:rowOff>19050</xdr:rowOff>
                  </to>
                </anchor>
              </controlPr>
            </control>
          </mc:Choice>
        </mc:AlternateContent>
        <mc:AlternateContent xmlns:mc="http://schemas.openxmlformats.org/markup-compatibility/2006">
          <mc:Choice Requires="x14">
            <control shapeId="403493" r:id="rId38" name="Check Box 37">
              <controlPr defaultSize="0" autoFill="0" autoLine="0" autoPict="0">
                <anchor moveWithCells="1">
                  <from>
                    <xdr:col>17</xdr:col>
                    <xdr:colOff>190500</xdr:colOff>
                    <xdr:row>17</xdr:row>
                    <xdr:rowOff>0</xdr:rowOff>
                  </from>
                  <to>
                    <xdr:col>18</xdr:col>
                    <xdr:colOff>0</xdr:colOff>
                    <xdr:row>18</xdr:row>
                    <xdr:rowOff>19050</xdr:rowOff>
                  </to>
                </anchor>
              </controlPr>
            </control>
          </mc:Choice>
        </mc:AlternateContent>
        <mc:AlternateContent xmlns:mc="http://schemas.openxmlformats.org/markup-compatibility/2006">
          <mc:Choice Requires="x14">
            <control shapeId="403494" r:id="rId39" name="Check Box 38">
              <controlPr defaultSize="0" autoFill="0" autoLine="0" autoPict="0">
                <anchor moveWithCells="1">
                  <from>
                    <xdr:col>24</xdr:col>
                    <xdr:colOff>190500</xdr:colOff>
                    <xdr:row>46</xdr:row>
                    <xdr:rowOff>0</xdr:rowOff>
                  </from>
                  <to>
                    <xdr:col>25</xdr:col>
                    <xdr:colOff>0</xdr:colOff>
                    <xdr:row>47</xdr:row>
                    <xdr:rowOff>19050</xdr:rowOff>
                  </to>
                </anchor>
              </controlPr>
            </control>
          </mc:Choice>
        </mc:AlternateContent>
        <mc:AlternateContent xmlns:mc="http://schemas.openxmlformats.org/markup-compatibility/2006">
          <mc:Choice Requires="x14">
            <control shapeId="403495" r:id="rId40" name="Check Box 39">
              <controlPr defaultSize="0" autoFill="0" autoLine="0" autoPict="0">
                <anchor moveWithCells="1">
                  <from>
                    <xdr:col>26</xdr:col>
                    <xdr:colOff>190500</xdr:colOff>
                    <xdr:row>46</xdr:row>
                    <xdr:rowOff>0</xdr:rowOff>
                  </from>
                  <to>
                    <xdr:col>27</xdr:col>
                    <xdr:colOff>0</xdr:colOff>
                    <xdr:row>47</xdr:row>
                    <xdr:rowOff>19050</xdr:rowOff>
                  </to>
                </anchor>
              </controlPr>
            </control>
          </mc:Choice>
        </mc:AlternateContent>
        <mc:AlternateContent xmlns:mc="http://schemas.openxmlformats.org/markup-compatibility/2006">
          <mc:Choice Requires="x14">
            <control shapeId="403498" r:id="rId41" name="Check Box 42">
              <controlPr defaultSize="0" autoFill="0" autoLine="0" autoPict="0">
                <anchor moveWithCells="1">
                  <from>
                    <xdr:col>24</xdr:col>
                    <xdr:colOff>190500</xdr:colOff>
                    <xdr:row>47</xdr:row>
                    <xdr:rowOff>0</xdr:rowOff>
                  </from>
                  <to>
                    <xdr:col>25</xdr:col>
                    <xdr:colOff>0</xdr:colOff>
                    <xdr:row>48</xdr:row>
                    <xdr:rowOff>19050</xdr:rowOff>
                  </to>
                </anchor>
              </controlPr>
            </control>
          </mc:Choice>
        </mc:AlternateContent>
        <mc:AlternateContent xmlns:mc="http://schemas.openxmlformats.org/markup-compatibility/2006">
          <mc:Choice Requires="x14">
            <control shapeId="403499" r:id="rId42" name="Check Box 43">
              <controlPr defaultSize="0" autoFill="0" autoLine="0" autoPict="0">
                <anchor moveWithCells="1">
                  <from>
                    <xdr:col>24</xdr:col>
                    <xdr:colOff>190500</xdr:colOff>
                    <xdr:row>48</xdr:row>
                    <xdr:rowOff>0</xdr:rowOff>
                  </from>
                  <to>
                    <xdr:col>25</xdr:col>
                    <xdr:colOff>0</xdr:colOff>
                    <xdr:row>49</xdr:row>
                    <xdr:rowOff>19050</xdr:rowOff>
                  </to>
                </anchor>
              </controlPr>
            </control>
          </mc:Choice>
        </mc:AlternateContent>
        <mc:AlternateContent xmlns:mc="http://schemas.openxmlformats.org/markup-compatibility/2006">
          <mc:Choice Requires="x14">
            <control shapeId="403500" r:id="rId43" name="Check Box 44">
              <controlPr defaultSize="0" autoFill="0" autoLine="0" autoPict="0">
                <anchor moveWithCells="1">
                  <from>
                    <xdr:col>26</xdr:col>
                    <xdr:colOff>190500</xdr:colOff>
                    <xdr:row>48</xdr:row>
                    <xdr:rowOff>0</xdr:rowOff>
                  </from>
                  <to>
                    <xdr:col>27</xdr:col>
                    <xdr:colOff>0</xdr:colOff>
                    <xdr:row>49</xdr:row>
                    <xdr:rowOff>19050</xdr:rowOff>
                  </to>
                </anchor>
              </controlPr>
            </control>
          </mc:Choice>
        </mc:AlternateContent>
        <mc:AlternateContent xmlns:mc="http://schemas.openxmlformats.org/markup-compatibility/2006">
          <mc:Choice Requires="x14">
            <control shapeId="403503" r:id="rId44" name="Check Box 47">
              <controlPr defaultSize="0" autoFill="0" autoLine="0" autoPict="0">
                <anchor moveWithCells="1">
                  <from>
                    <xdr:col>24</xdr:col>
                    <xdr:colOff>190500</xdr:colOff>
                    <xdr:row>49</xdr:row>
                    <xdr:rowOff>0</xdr:rowOff>
                  </from>
                  <to>
                    <xdr:col>25</xdr:col>
                    <xdr:colOff>0</xdr:colOff>
                    <xdr:row>50</xdr:row>
                    <xdr:rowOff>19050</xdr:rowOff>
                  </to>
                </anchor>
              </controlPr>
            </control>
          </mc:Choice>
        </mc:AlternateContent>
        <mc:AlternateContent xmlns:mc="http://schemas.openxmlformats.org/markup-compatibility/2006">
          <mc:Choice Requires="x14">
            <control shapeId="403504" r:id="rId45" name="Check Box 48">
              <controlPr defaultSize="0" autoFill="0" autoLine="0" autoPict="0">
                <anchor moveWithCells="1">
                  <from>
                    <xdr:col>24</xdr:col>
                    <xdr:colOff>190500</xdr:colOff>
                    <xdr:row>50</xdr:row>
                    <xdr:rowOff>0</xdr:rowOff>
                  </from>
                  <to>
                    <xdr:col>25</xdr:col>
                    <xdr:colOff>0</xdr:colOff>
                    <xdr:row>51</xdr:row>
                    <xdr:rowOff>19050</xdr:rowOff>
                  </to>
                </anchor>
              </controlPr>
            </control>
          </mc:Choice>
        </mc:AlternateContent>
        <mc:AlternateContent xmlns:mc="http://schemas.openxmlformats.org/markup-compatibility/2006">
          <mc:Choice Requires="x14">
            <control shapeId="403505" r:id="rId46" name="Check Box 49">
              <controlPr defaultSize="0" autoFill="0" autoLine="0" autoPict="0">
                <anchor moveWithCells="1">
                  <from>
                    <xdr:col>26</xdr:col>
                    <xdr:colOff>190500</xdr:colOff>
                    <xdr:row>50</xdr:row>
                    <xdr:rowOff>0</xdr:rowOff>
                  </from>
                  <to>
                    <xdr:col>27</xdr:col>
                    <xdr:colOff>0</xdr:colOff>
                    <xdr:row>51</xdr:row>
                    <xdr:rowOff>19050</xdr:rowOff>
                  </to>
                </anchor>
              </controlPr>
            </control>
          </mc:Choice>
        </mc:AlternateContent>
        <mc:AlternateContent xmlns:mc="http://schemas.openxmlformats.org/markup-compatibility/2006">
          <mc:Choice Requires="x14">
            <control shapeId="403508" r:id="rId47" name="Check Box 52">
              <controlPr defaultSize="0" autoFill="0" autoLine="0" autoPict="0">
                <anchor moveWithCells="1">
                  <from>
                    <xdr:col>24</xdr:col>
                    <xdr:colOff>190500</xdr:colOff>
                    <xdr:row>51</xdr:row>
                    <xdr:rowOff>0</xdr:rowOff>
                  </from>
                  <to>
                    <xdr:col>25</xdr:col>
                    <xdr:colOff>0</xdr:colOff>
                    <xdr:row>52</xdr:row>
                    <xdr:rowOff>19050</xdr:rowOff>
                  </to>
                </anchor>
              </controlPr>
            </control>
          </mc:Choice>
        </mc:AlternateContent>
        <mc:AlternateContent xmlns:mc="http://schemas.openxmlformats.org/markup-compatibility/2006">
          <mc:Choice Requires="x14">
            <control shapeId="403509" r:id="rId48" name="Check Box 53">
              <controlPr defaultSize="0" autoFill="0" autoLine="0" autoPict="0">
                <anchor moveWithCells="1">
                  <from>
                    <xdr:col>10</xdr:col>
                    <xdr:colOff>190500</xdr:colOff>
                    <xdr:row>46</xdr:row>
                    <xdr:rowOff>0</xdr:rowOff>
                  </from>
                  <to>
                    <xdr:col>11</xdr:col>
                    <xdr:colOff>0</xdr:colOff>
                    <xdr:row>47</xdr:row>
                    <xdr:rowOff>19050</xdr:rowOff>
                  </to>
                </anchor>
              </controlPr>
            </control>
          </mc:Choice>
        </mc:AlternateContent>
        <mc:AlternateContent xmlns:mc="http://schemas.openxmlformats.org/markup-compatibility/2006">
          <mc:Choice Requires="x14">
            <control shapeId="403510" r:id="rId49" name="Check Box 54">
              <controlPr defaultSize="0" autoFill="0" autoLine="0" autoPict="0">
                <anchor moveWithCells="1">
                  <from>
                    <xdr:col>10</xdr:col>
                    <xdr:colOff>190500</xdr:colOff>
                    <xdr:row>48</xdr:row>
                    <xdr:rowOff>0</xdr:rowOff>
                  </from>
                  <to>
                    <xdr:col>11</xdr:col>
                    <xdr:colOff>0</xdr:colOff>
                    <xdr:row>49</xdr:row>
                    <xdr:rowOff>19050</xdr:rowOff>
                  </to>
                </anchor>
              </controlPr>
            </control>
          </mc:Choice>
        </mc:AlternateContent>
        <mc:AlternateContent xmlns:mc="http://schemas.openxmlformats.org/markup-compatibility/2006">
          <mc:Choice Requires="x14">
            <control shapeId="403511" r:id="rId50" name="Check Box 55">
              <controlPr defaultSize="0" autoFill="0" autoLine="0" autoPict="0">
                <anchor moveWithCells="1">
                  <from>
                    <xdr:col>10</xdr:col>
                    <xdr:colOff>190500</xdr:colOff>
                    <xdr:row>50</xdr:row>
                    <xdr:rowOff>0</xdr:rowOff>
                  </from>
                  <to>
                    <xdr:col>11</xdr:col>
                    <xdr:colOff>0</xdr:colOff>
                    <xdr:row>51</xdr:row>
                    <xdr:rowOff>19050</xdr:rowOff>
                  </to>
                </anchor>
              </controlPr>
            </control>
          </mc:Choice>
        </mc:AlternateContent>
        <mc:AlternateContent xmlns:mc="http://schemas.openxmlformats.org/markup-compatibility/2006">
          <mc:Choice Requires="x14">
            <control shapeId="403512" r:id="rId51" name="Check Box 56">
              <controlPr defaultSize="0" autoFill="0" autoLine="0" autoPict="0">
                <anchor moveWithCells="1">
                  <from>
                    <xdr:col>9</xdr:col>
                    <xdr:colOff>200025</xdr:colOff>
                    <xdr:row>4</xdr:row>
                    <xdr:rowOff>190500</xdr:rowOff>
                  </from>
                  <to>
                    <xdr:col>11</xdr:col>
                    <xdr:colOff>19050</xdr:colOff>
                    <xdr:row>6</xdr:row>
                    <xdr:rowOff>0</xdr:rowOff>
                  </to>
                </anchor>
              </controlPr>
            </control>
          </mc:Choice>
        </mc:AlternateContent>
        <mc:AlternateContent xmlns:mc="http://schemas.openxmlformats.org/markup-compatibility/2006">
          <mc:Choice Requires="x14">
            <control shapeId="403513" r:id="rId52" name="Check Box 57">
              <controlPr defaultSize="0" autoFill="0" autoLine="0" autoPict="0">
                <anchor moveWithCells="1">
                  <from>
                    <xdr:col>15</xdr:col>
                    <xdr:colOff>200025</xdr:colOff>
                    <xdr:row>5</xdr:row>
                    <xdr:rowOff>0</xdr:rowOff>
                  </from>
                  <to>
                    <xdr:col>17</xdr:col>
                    <xdr:colOff>19050</xdr:colOff>
                    <xdr:row>6</xdr:row>
                    <xdr:rowOff>0</xdr:rowOff>
                  </to>
                </anchor>
              </controlPr>
            </control>
          </mc:Choice>
        </mc:AlternateContent>
        <mc:AlternateContent xmlns:mc="http://schemas.openxmlformats.org/markup-compatibility/2006">
          <mc:Choice Requires="x14">
            <control shapeId="403514" r:id="rId53" name="Check Box 58">
              <controlPr defaultSize="0" autoFill="0" autoLine="0" autoPict="0">
                <anchor moveWithCells="1">
                  <from>
                    <xdr:col>23</xdr:col>
                    <xdr:colOff>190500</xdr:colOff>
                    <xdr:row>5</xdr:row>
                    <xdr:rowOff>0</xdr:rowOff>
                  </from>
                  <to>
                    <xdr:col>24</xdr:col>
                    <xdr:colOff>0</xdr:colOff>
                    <xdr:row>6</xdr:row>
                    <xdr:rowOff>19050</xdr:rowOff>
                  </to>
                </anchor>
              </controlPr>
            </control>
          </mc:Choice>
        </mc:AlternateContent>
        <mc:AlternateContent xmlns:mc="http://schemas.openxmlformats.org/markup-compatibility/2006">
          <mc:Choice Requires="x14">
            <control shapeId="403525" r:id="rId54" name="Check Box 69">
              <controlPr defaultSize="0" autoFill="0" autoLine="0" autoPict="0">
                <anchor moveWithCells="1">
                  <from>
                    <xdr:col>9</xdr:col>
                    <xdr:colOff>190500</xdr:colOff>
                    <xdr:row>9</xdr:row>
                    <xdr:rowOff>0</xdr:rowOff>
                  </from>
                  <to>
                    <xdr:col>10</xdr:col>
                    <xdr:colOff>0</xdr:colOff>
                    <xdr:row>10</xdr:row>
                    <xdr:rowOff>19050</xdr:rowOff>
                  </to>
                </anchor>
              </controlPr>
            </control>
          </mc:Choice>
        </mc:AlternateContent>
        <mc:AlternateContent xmlns:mc="http://schemas.openxmlformats.org/markup-compatibility/2006">
          <mc:Choice Requires="x14">
            <control shapeId="403526" r:id="rId55" name="Check Box 70">
              <controlPr defaultSize="0" autoFill="0" autoLine="0" autoPict="0">
                <anchor moveWithCells="1">
                  <from>
                    <xdr:col>11</xdr:col>
                    <xdr:colOff>180975</xdr:colOff>
                    <xdr:row>40</xdr:row>
                    <xdr:rowOff>0</xdr:rowOff>
                  </from>
                  <to>
                    <xdr:col>12</xdr:col>
                    <xdr:colOff>0</xdr:colOff>
                    <xdr:row>41</xdr:row>
                    <xdr:rowOff>19050</xdr:rowOff>
                  </to>
                </anchor>
              </controlPr>
            </control>
          </mc:Choice>
        </mc:AlternateContent>
        <mc:AlternateContent xmlns:mc="http://schemas.openxmlformats.org/markup-compatibility/2006">
          <mc:Choice Requires="x14">
            <control shapeId="403527" r:id="rId56" name="Check Box 71">
              <controlPr defaultSize="0" autoFill="0" autoLine="0" autoPict="0">
                <anchor moveWithCells="1">
                  <from>
                    <xdr:col>16</xdr:col>
                    <xdr:colOff>190500</xdr:colOff>
                    <xdr:row>40</xdr:row>
                    <xdr:rowOff>0</xdr:rowOff>
                  </from>
                  <to>
                    <xdr:col>17</xdr:col>
                    <xdr:colOff>0</xdr:colOff>
                    <xdr:row>41</xdr:row>
                    <xdr:rowOff>19050</xdr:rowOff>
                  </to>
                </anchor>
              </controlPr>
            </control>
          </mc:Choice>
        </mc:AlternateContent>
        <mc:AlternateContent xmlns:mc="http://schemas.openxmlformats.org/markup-compatibility/2006">
          <mc:Choice Requires="x14">
            <control shapeId="403528" r:id="rId57" name="Check Box 72">
              <controlPr defaultSize="0" autoFill="0" autoLine="0" autoPict="0">
                <anchor moveWithCells="1">
                  <from>
                    <xdr:col>22</xdr:col>
                    <xdr:colOff>180975</xdr:colOff>
                    <xdr:row>39</xdr:row>
                    <xdr:rowOff>0</xdr:rowOff>
                  </from>
                  <to>
                    <xdr:col>23</xdr:col>
                    <xdr:colOff>0</xdr:colOff>
                    <xdr:row>40</xdr:row>
                    <xdr:rowOff>19050</xdr:rowOff>
                  </to>
                </anchor>
              </controlPr>
            </control>
          </mc:Choice>
        </mc:AlternateContent>
        <mc:AlternateContent xmlns:mc="http://schemas.openxmlformats.org/markup-compatibility/2006">
          <mc:Choice Requires="x14">
            <control shapeId="403529" r:id="rId58" name="Check Box 73">
              <controlPr defaultSize="0" autoFill="0" autoLine="0" autoPict="0">
                <anchor moveWithCells="1">
                  <from>
                    <xdr:col>22</xdr:col>
                    <xdr:colOff>180975</xdr:colOff>
                    <xdr:row>40</xdr:row>
                    <xdr:rowOff>0</xdr:rowOff>
                  </from>
                  <to>
                    <xdr:col>23</xdr:col>
                    <xdr:colOff>0</xdr:colOff>
                    <xdr:row>41</xdr:row>
                    <xdr:rowOff>19050</xdr:rowOff>
                  </to>
                </anchor>
              </controlPr>
            </control>
          </mc:Choice>
        </mc:AlternateContent>
        <mc:AlternateContent xmlns:mc="http://schemas.openxmlformats.org/markup-compatibility/2006">
          <mc:Choice Requires="x14">
            <control shapeId="403530" r:id="rId59" name="Check Box 74">
              <controlPr defaultSize="0" autoFill="0" autoLine="0" autoPict="0">
                <anchor moveWithCells="1">
                  <from>
                    <xdr:col>26</xdr:col>
                    <xdr:colOff>190500</xdr:colOff>
                    <xdr:row>47</xdr:row>
                    <xdr:rowOff>0</xdr:rowOff>
                  </from>
                  <to>
                    <xdr:col>27</xdr:col>
                    <xdr:colOff>0</xdr:colOff>
                    <xdr:row>48</xdr:row>
                    <xdr:rowOff>19050</xdr:rowOff>
                  </to>
                </anchor>
              </controlPr>
            </control>
          </mc:Choice>
        </mc:AlternateContent>
        <mc:AlternateContent xmlns:mc="http://schemas.openxmlformats.org/markup-compatibility/2006">
          <mc:Choice Requires="x14">
            <control shapeId="403531" r:id="rId60" name="Check Box 75">
              <controlPr defaultSize="0" autoFill="0" autoLine="0" autoPict="0">
                <anchor moveWithCells="1">
                  <from>
                    <xdr:col>26</xdr:col>
                    <xdr:colOff>190500</xdr:colOff>
                    <xdr:row>49</xdr:row>
                    <xdr:rowOff>0</xdr:rowOff>
                  </from>
                  <to>
                    <xdr:col>27</xdr:col>
                    <xdr:colOff>0</xdr:colOff>
                    <xdr:row>50</xdr:row>
                    <xdr:rowOff>19050</xdr:rowOff>
                  </to>
                </anchor>
              </controlPr>
            </control>
          </mc:Choice>
        </mc:AlternateContent>
        <mc:AlternateContent xmlns:mc="http://schemas.openxmlformats.org/markup-compatibility/2006">
          <mc:Choice Requires="x14">
            <control shapeId="403532" r:id="rId61" name="Check Box 76">
              <controlPr defaultSize="0" autoFill="0" autoLine="0" autoPict="0">
                <anchor moveWithCells="1">
                  <from>
                    <xdr:col>26</xdr:col>
                    <xdr:colOff>190500</xdr:colOff>
                    <xdr:row>51</xdr:row>
                    <xdr:rowOff>0</xdr:rowOff>
                  </from>
                  <to>
                    <xdr:col>27</xdr:col>
                    <xdr:colOff>0</xdr:colOff>
                    <xdr:row>52</xdr:row>
                    <xdr:rowOff>19050</xdr:rowOff>
                  </to>
                </anchor>
              </controlPr>
            </control>
          </mc:Choice>
        </mc:AlternateContent>
        <mc:AlternateContent xmlns:mc="http://schemas.openxmlformats.org/markup-compatibility/2006">
          <mc:Choice Requires="x14">
            <control shapeId="403534" r:id="rId62" name="Check Box 78">
              <controlPr defaultSize="0" autoFill="0" autoLine="0" autoPict="0">
                <anchor moveWithCells="1">
                  <from>
                    <xdr:col>24</xdr:col>
                    <xdr:colOff>0</xdr:colOff>
                    <xdr:row>5</xdr:row>
                    <xdr:rowOff>0</xdr:rowOff>
                  </from>
                  <to>
                    <xdr:col>25</xdr:col>
                    <xdr:colOff>19050</xdr:colOff>
                    <xdr:row>6</xdr:row>
                    <xdr:rowOff>0</xdr:rowOff>
                  </to>
                </anchor>
              </controlPr>
            </control>
          </mc:Choice>
        </mc:AlternateContent>
        <mc:AlternateContent xmlns:mc="http://schemas.openxmlformats.org/markup-compatibility/2006">
          <mc:Choice Requires="x14">
            <control shapeId="403535" r:id="rId63" name="Check Box 79">
              <controlPr defaultSize="0" autoFill="0" autoLine="0" autoPict="0">
                <anchor moveWithCells="1">
                  <from>
                    <xdr:col>10</xdr:col>
                    <xdr:colOff>0</xdr:colOff>
                    <xdr:row>6</xdr:row>
                    <xdr:rowOff>180975</xdr:rowOff>
                  </from>
                  <to>
                    <xdr:col>11</xdr:col>
                    <xdr:colOff>9525</xdr:colOff>
                    <xdr:row>7</xdr:row>
                    <xdr:rowOff>180975</xdr:rowOff>
                  </to>
                </anchor>
              </controlPr>
            </control>
          </mc:Choice>
        </mc:AlternateContent>
        <mc:AlternateContent xmlns:mc="http://schemas.openxmlformats.org/markup-compatibility/2006">
          <mc:Choice Requires="x14">
            <control shapeId="403536" r:id="rId64" name="Check Box 80">
              <controlPr defaultSize="0" autoFill="0" autoLine="0" autoPict="0">
                <anchor moveWithCells="1">
                  <from>
                    <xdr:col>10</xdr:col>
                    <xdr:colOff>0</xdr:colOff>
                    <xdr:row>6</xdr:row>
                    <xdr:rowOff>0</xdr:rowOff>
                  </from>
                  <to>
                    <xdr:col>11</xdr:col>
                    <xdr:colOff>9525</xdr:colOff>
                    <xdr:row>7</xdr:row>
                    <xdr:rowOff>0</xdr:rowOff>
                  </to>
                </anchor>
              </controlPr>
            </control>
          </mc:Choice>
        </mc:AlternateContent>
        <mc:AlternateContent xmlns:mc="http://schemas.openxmlformats.org/markup-compatibility/2006">
          <mc:Choice Requires="x14">
            <control shapeId="403537" r:id="rId65" name="Check Box 81">
              <controlPr defaultSize="0" autoFill="0" autoLine="0" autoPict="0">
                <anchor moveWithCells="1">
                  <from>
                    <xdr:col>14</xdr:col>
                    <xdr:colOff>0</xdr:colOff>
                    <xdr:row>6</xdr:row>
                    <xdr:rowOff>0</xdr:rowOff>
                  </from>
                  <to>
                    <xdr:col>15</xdr:col>
                    <xdr:colOff>9525</xdr:colOff>
                    <xdr:row>7</xdr:row>
                    <xdr:rowOff>0</xdr:rowOff>
                  </to>
                </anchor>
              </controlPr>
            </control>
          </mc:Choice>
        </mc:AlternateContent>
        <mc:AlternateContent xmlns:mc="http://schemas.openxmlformats.org/markup-compatibility/2006">
          <mc:Choice Requires="x14">
            <control shapeId="403538" r:id="rId66" name="Check Box 82">
              <controlPr defaultSize="0" autoFill="0" autoLine="0" autoPict="0">
                <anchor moveWithCells="1">
                  <from>
                    <xdr:col>18</xdr:col>
                    <xdr:colOff>0</xdr:colOff>
                    <xdr:row>6</xdr:row>
                    <xdr:rowOff>0</xdr:rowOff>
                  </from>
                  <to>
                    <xdr:col>19</xdr:col>
                    <xdr:colOff>9525</xdr:colOff>
                    <xdr:row>7</xdr:row>
                    <xdr:rowOff>0</xdr:rowOff>
                  </to>
                </anchor>
              </controlPr>
            </control>
          </mc:Choice>
        </mc:AlternateContent>
        <mc:AlternateContent xmlns:mc="http://schemas.openxmlformats.org/markup-compatibility/2006">
          <mc:Choice Requires="x14">
            <control shapeId="403540" r:id="rId67" name="Check Box 84">
              <controlPr defaultSize="0" autoFill="0" autoLine="0" autoPict="0">
                <anchor moveWithCells="1">
                  <from>
                    <xdr:col>22</xdr:col>
                    <xdr:colOff>0</xdr:colOff>
                    <xdr:row>6</xdr:row>
                    <xdr:rowOff>0</xdr:rowOff>
                  </from>
                  <to>
                    <xdr:col>23</xdr:col>
                    <xdr:colOff>9525</xdr:colOff>
                    <xdr:row>7</xdr:row>
                    <xdr:rowOff>0</xdr:rowOff>
                  </to>
                </anchor>
              </controlPr>
            </control>
          </mc:Choice>
        </mc:AlternateContent>
        <mc:AlternateContent xmlns:mc="http://schemas.openxmlformats.org/markup-compatibility/2006">
          <mc:Choice Requires="x14">
            <control shapeId="403541" r:id="rId68" name="Check Box 85">
              <controlPr defaultSize="0" autoFill="0" autoLine="0" autoPict="0">
                <anchor moveWithCells="1">
                  <from>
                    <xdr:col>27</xdr:col>
                    <xdr:colOff>0</xdr:colOff>
                    <xdr:row>6</xdr:row>
                    <xdr:rowOff>0</xdr:rowOff>
                  </from>
                  <to>
                    <xdr:col>28</xdr:col>
                    <xdr:colOff>9525</xdr:colOff>
                    <xdr:row>7</xdr:row>
                    <xdr:rowOff>0</xdr:rowOff>
                  </to>
                </anchor>
              </controlPr>
            </control>
          </mc:Choice>
        </mc:AlternateContent>
        <mc:AlternateContent xmlns:mc="http://schemas.openxmlformats.org/markup-compatibility/2006">
          <mc:Choice Requires="x14">
            <control shapeId="403542" r:id="rId69" name="Check Box 86">
              <controlPr defaultSize="0" autoFill="0" autoLine="0" autoPict="0">
                <anchor moveWithCells="1">
                  <from>
                    <xdr:col>31</xdr:col>
                    <xdr:colOff>0</xdr:colOff>
                    <xdr:row>6</xdr:row>
                    <xdr:rowOff>0</xdr:rowOff>
                  </from>
                  <to>
                    <xdr:col>32</xdr:col>
                    <xdr:colOff>9525</xdr:colOff>
                    <xdr:row>7</xdr:row>
                    <xdr:rowOff>0</xdr:rowOff>
                  </to>
                </anchor>
              </controlPr>
            </control>
          </mc:Choice>
        </mc:AlternateContent>
        <mc:AlternateContent xmlns:mc="http://schemas.openxmlformats.org/markup-compatibility/2006">
          <mc:Choice Requires="x14">
            <control shapeId="403543" r:id="rId70" name="Check Box 87">
              <controlPr defaultSize="0" autoFill="0" autoLine="0" autoPict="0">
                <anchor moveWithCells="1">
                  <from>
                    <xdr:col>10</xdr:col>
                    <xdr:colOff>0</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3545" r:id="rId71" name="Check Box 89">
              <controlPr defaultSize="0" autoFill="0" autoLine="0" autoPict="0">
                <anchor moveWithCells="1">
                  <from>
                    <xdr:col>17</xdr:col>
                    <xdr:colOff>0</xdr:colOff>
                    <xdr:row>8</xdr:row>
                    <xdr:rowOff>0</xdr:rowOff>
                  </from>
                  <to>
                    <xdr:col>18</xdr:col>
                    <xdr:colOff>9525</xdr:colOff>
                    <xdr:row>9</xdr:row>
                    <xdr:rowOff>0</xdr:rowOff>
                  </to>
                </anchor>
              </controlPr>
            </control>
          </mc:Choice>
        </mc:AlternateContent>
        <mc:AlternateContent xmlns:mc="http://schemas.openxmlformats.org/markup-compatibility/2006">
          <mc:Choice Requires="x14">
            <control shapeId="403546" r:id="rId72" name="Check Box 90">
              <controlPr defaultSize="0" autoFill="0" autoLine="0" autoPict="0">
                <anchor moveWithCells="1">
                  <from>
                    <xdr:col>10</xdr:col>
                    <xdr:colOff>0</xdr:colOff>
                    <xdr:row>9</xdr:row>
                    <xdr:rowOff>0</xdr:rowOff>
                  </from>
                  <to>
                    <xdr:col>11</xdr:col>
                    <xdr:colOff>9525</xdr:colOff>
                    <xdr:row>10</xdr:row>
                    <xdr:rowOff>0</xdr:rowOff>
                  </to>
                </anchor>
              </controlPr>
            </control>
          </mc:Choice>
        </mc:AlternateContent>
        <mc:AlternateContent xmlns:mc="http://schemas.openxmlformats.org/markup-compatibility/2006">
          <mc:Choice Requires="x14">
            <control shapeId="403547" r:id="rId73" name="Check Box 91">
              <controlPr defaultSize="0" autoFill="0" autoLine="0" autoPict="0">
                <anchor moveWithCells="1">
                  <from>
                    <xdr:col>23</xdr:col>
                    <xdr:colOff>0</xdr:colOff>
                    <xdr:row>9</xdr:row>
                    <xdr:rowOff>0</xdr:rowOff>
                  </from>
                  <to>
                    <xdr:col>24</xdr:col>
                    <xdr:colOff>9525</xdr:colOff>
                    <xdr:row>10</xdr:row>
                    <xdr:rowOff>0</xdr:rowOff>
                  </to>
                </anchor>
              </controlPr>
            </control>
          </mc:Choice>
        </mc:AlternateContent>
        <mc:AlternateContent xmlns:mc="http://schemas.openxmlformats.org/markup-compatibility/2006">
          <mc:Choice Requires="x14">
            <control shapeId="403548" r:id="rId74" name="Check Box 92">
              <controlPr defaultSize="0" autoFill="0" autoLine="0" autoPict="0">
                <anchor moveWithCells="1">
                  <from>
                    <xdr:col>16</xdr:col>
                    <xdr:colOff>0</xdr:colOff>
                    <xdr:row>12</xdr:row>
                    <xdr:rowOff>180975</xdr:rowOff>
                  </from>
                  <to>
                    <xdr:col>17</xdr:col>
                    <xdr:colOff>9525</xdr:colOff>
                    <xdr:row>13</xdr:row>
                    <xdr:rowOff>180975</xdr:rowOff>
                  </to>
                </anchor>
              </controlPr>
            </control>
          </mc:Choice>
        </mc:AlternateContent>
        <mc:AlternateContent xmlns:mc="http://schemas.openxmlformats.org/markup-compatibility/2006">
          <mc:Choice Requires="x14">
            <control shapeId="403549" r:id="rId75" name="Check Box 93">
              <controlPr defaultSize="0" autoFill="0" autoLine="0" autoPict="0">
                <anchor moveWithCells="1">
                  <from>
                    <xdr:col>16</xdr:col>
                    <xdr:colOff>0</xdr:colOff>
                    <xdr:row>11</xdr:row>
                    <xdr:rowOff>180975</xdr:rowOff>
                  </from>
                  <to>
                    <xdr:col>17</xdr:col>
                    <xdr:colOff>9525</xdr:colOff>
                    <xdr:row>12</xdr:row>
                    <xdr:rowOff>180975</xdr:rowOff>
                  </to>
                </anchor>
              </controlPr>
            </control>
          </mc:Choice>
        </mc:AlternateContent>
        <mc:AlternateContent xmlns:mc="http://schemas.openxmlformats.org/markup-compatibility/2006">
          <mc:Choice Requires="x14">
            <control shapeId="403550" r:id="rId76" name="Check Box 94">
              <controlPr defaultSize="0" autoFill="0" autoLine="0" autoPict="0">
                <anchor moveWithCells="1">
                  <from>
                    <xdr:col>20</xdr:col>
                    <xdr:colOff>0</xdr:colOff>
                    <xdr:row>12</xdr:row>
                    <xdr:rowOff>180975</xdr:rowOff>
                  </from>
                  <to>
                    <xdr:col>21</xdr:col>
                    <xdr:colOff>9525</xdr:colOff>
                    <xdr:row>13</xdr:row>
                    <xdr:rowOff>180975</xdr:rowOff>
                  </to>
                </anchor>
              </controlPr>
            </control>
          </mc:Choice>
        </mc:AlternateContent>
        <mc:AlternateContent xmlns:mc="http://schemas.openxmlformats.org/markup-compatibility/2006">
          <mc:Choice Requires="x14">
            <control shapeId="403552" r:id="rId77" name="Check Box 96">
              <controlPr defaultSize="0" autoFill="0" autoLine="0" autoPict="0">
                <anchor moveWithCells="1">
                  <from>
                    <xdr:col>20</xdr:col>
                    <xdr:colOff>0</xdr:colOff>
                    <xdr:row>12</xdr:row>
                    <xdr:rowOff>0</xdr:rowOff>
                  </from>
                  <to>
                    <xdr:col>21</xdr:col>
                    <xdr:colOff>9525</xdr:colOff>
                    <xdr:row>13</xdr:row>
                    <xdr:rowOff>0</xdr:rowOff>
                  </to>
                </anchor>
              </controlPr>
            </control>
          </mc:Choice>
        </mc:AlternateContent>
        <mc:AlternateContent xmlns:mc="http://schemas.openxmlformats.org/markup-compatibility/2006">
          <mc:Choice Requires="x14">
            <control shapeId="403553" r:id="rId78" name="Check Box 97">
              <controlPr defaultSize="0" autoFill="0" autoLine="0" autoPict="0">
                <anchor moveWithCells="1">
                  <from>
                    <xdr:col>26</xdr:col>
                    <xdr:colOff>0</xdr:colOff>
                    <xdr:row>12</xdr:row>
                    <xdr:rowOff>0</xdr:rowOff>
                  </from>
                  <to>
                    <xdr:col>27</xdr:col>
                    <xdr:colOff>9525</xdr:colOff>
                    <xdr:row>13</xdr:row>
                    <xdr:rowOff>0</xdr:rowOff>
                  </to>
                </anchor>
              </controlPr>
            </control>
          </mc:Choice>
        </mc:AlternateContent>
        <mc:AlternateContent xmlns:mc="http://schemas.openxmlformats.org/markup-compatibility/2006">
          <mc:Choice Requires="x14">
            <control shapeId="403554" r:id="rId79" name="Check Box 98">
              <controlPr defaultSize="0" autoFill="0" autoLine="0" autoPict="0">
                <anchor moveWithCells="1">
                  <from>
                    <xdr:col>18</xdr:col>
                    <xdr:colOff>0</xdr:colOff>
                    <xdr:row>16</xdr:row>
                    <xdr:rowOff>238125</xdr:rowOff>
                  </from>
                  <to>
                    <xdr:col>19</xdr:col>
                    <xdr:colOff>0</xdr:colOff>
                    <xdr:row>18</xdr:row>
                    <xdr:rowOff>19050</xdr:rowOff>
                  </to>
                </anchor>
              </controlPr>
            </control>
          </mc:Choice>
        </mc:AlternateContent>
        <mc:AlternateContent xmlns:mc="http://schemas.openxmlformats.org/markup-compatibility/2006">
          <mc:Choice Requires="x14">
            <control shapeId="403555" r:id="rId80" name="Check Box 99">
              <controlPr defaultSize="0" autoFill="0" autoLine="0" autoPict="0">
                <anchor moveWithCells="1">
                  <from>
                    <xdr:col>12</xdr:col>
                    <xdr:colOff>190500</xdr:colOff>
                    <xdr:row>18</xdr:row>
                    <xdr:rowOff>171450</xdr:rowOff>
                  </from>
                  <to>
                    <xdr:col>14</xdr:col>
                    <xdr:colOff>0</xdr:colOff>
                    <xdr:row>20</xdr:row>
                    <xdr:rowOff>19050</xdr:rowOff>
                  </to>
                </anchor>
              </controlPr>
            </control>
          </mc:Choice>
        </mc:AlternateContent>
        <mc:AlternateContent xmlns:mc="http://schemas.openxmlformats.org/markup-compatibility/2006">
          <mc:Choice Requires="x14">
            <control shapeId="403556" r:id="rId81" name="Check Box 100">
              <controlPr defaultSize="0" autoFill="0" autoLine="0" autoPict="0">
                <anchor moveWithCells="1">
                  <from>
                    <xdr:col>20</xdr:col>
                    <xdr:colOff>0</xdr:colOff>
                    <xdr:row>18</xdr:row>
                    <xdr:rowOff>171450</xdr:rowOff>
                  </from>
                  <to>
                    <xdr:col>21</xdr:col>
                    <xdr:colOff>0</xdr:colOff>
                    <xdr:row>20</xdr:row>
                    <xdr:rowOff>19050</xdr:rowOff>
                  </to>
                </anchor>
              </controlPr>
            </control>
          </mc:Choice>
        </mc:AlternateContent>
        <mc:AlternateContent xmlns:mc="http://schemas.openxmlformats.org/markup-compatibility/2006">
          <mc:Choice Requires="x14">
            <control shapeId="403557" r:id="rId82" name="Check Box 101">
              <controlPr defaultSize="0" autoFill="0" autoLine="0" autoPict="0">
                <anchor moveWithCells="1">
                  <from>
                    <xdr:col>14</xdr:col>
                    <xdr:colOff>0</xdr:colOff>
                    <xdr:row>20</xdr:row>
                    <xdr:rowOff>171450</xdr:rowOff>
                  </from>
                  <to>
                    <xdr:col>15</xdr:col>
                    <xdr:colOff>0</xdr:colOff>
                    <xdr:row>22</xdr:row>
                    <xdr:rowOff>19050</xdr:rowOff>
                  </to>
                </anchor>
              </controlPr>
            </control>
          </mc:Choice>
        </mc:AlternateContent>
        <mc:AlternateContent xmlns:mc="http://schemas.openxmlformats.org/markup-compatibility/2006">
          <mc:Choice Requires="x14">
            <control shapeId="403558" r:id="rId83" name="Check Box 102">
              <controlPr defaultSize="0" autoFill="0" autoLine="0" autoPict="0">
                <anchor moveWithCells="1">
                  <from>
                    <xdr:col>18</xdr:col>
                    <xdr:colOff>0</xdr:colOff>
                    <xdr:row>20</xdr:row>
                    <xdr:rowOff>171450</xdr:rowOff>
                  </from>
                  <to>
                    <xdr:col>19</xdr:col>
                    <xdr:colOff>0</xdr:colOff>
                    <xdr:row>22</xdr:row>
                    <xdr:rowOff>19050</xdr:rowOff>
                  </to>
                </anchor>
              </controlPr>
            </control>
          </mc:Choice>
        </mc:AlternateContent>
        <mc:AlternateContent xmlns:mc="http://schemas.openxmlformats.org/markup-compatibility/2006">
          <mc:Choice Requires="x14">
            <control shapeId="403559" r:id="rId84" name="Check Box 103">
              <controlPr defaultSize="0" autoFill="0" autoLine="0" autoPict="0">
                <anchor moveWithCells="1">
                  <from>
                    <xdr:col>11</xdr:col>
                    <xdr:colOff>0</xdr:colOff>
                    <xdr:row>22</xdr:row>
                    <xdr:rowOff>171450</xdr:rowOff>
                  </from>
                  <to>
                    <xdr:col>12</xdr:col>
                    <xdr:colOff>0</xdr:colOff>
                    <xdr:row>24</xdr:row>
                    <xdr:rowOff>19050</xdr:rowOff>
                  </to>
                </anchor>
              </controlPr>
            </control>
          </mc:Choice>
        </mc:AlternateContent>
        <mc:AlternateContent xmlns:mc="http://schemas.openxmlformats.org/markup-compatibility/2006">
          <mc:Choice Requires="x14">
            <control shapeId="403560" r:id="rId85" name="Check Box 104">
              <controlPr defaultSize="0" autoFill="0" autoLine="0" autoPict="0">
                <anchor moveWithCells="1">
                  <from>
                    <xdr:col>11</xdr:col>
                    <xdr:colOff>0</xdr:colOff>
                    <xdr:row>24</xdr:row>
                    <xdr:rowOff>171450</xdr:rowOff>
                  </from>
                  <to>
                    <xdr:col>12</xdr:col>
                    <xdr:colOff>0</xdr:colOff>
                    <xdr:row>26</xdr:row>
                    <xdr:rowOff>19050</xdr:rowOff>
                  </to>
                </anchor>
              </controlPr>
            </control>
          </mc:Choice>
        </mc:AlternateContent>
        <mc:AlternateContent xmlns:mc="http://schemas.openxmlformats.org/markup-compatibility/2006">
          <mc:Choice Requires="x14">
            <control shapeId="403561" r:id="rId86" name="Check Box 105">
              <controlPr defaultSize="0" autoFill="0" autoLine="0" autoPict="0">
                <anchor moveWithCells="1">
                  <from>
                    <xdr:col>11</xdr:col>
                    <xdr:colOff>0</xdr:colOff>
                    <xdr:row>42</xdr:row>
                    <xdr:rowOff>0</xdr:rowOff>
                  </from>
                  <to>
                    <xdr:col>12</xdr:col>
                    <xdr:colOff>0</xdr:colOff>
                    <xdr:row>43</xdr:row>
                    <xdr:rowOff>19050</xdr:rowOff>
                  </to>
                </anchor>
              </controlPr>
            </control>
          </mc:Choice>
        </mc:AlternateContent>
        <mc:AlternateContent xmlns:mc="http://schemas.openxmlformats.org/markup-compatibility/2006">
          <mc:Choice Requires="x14">
            <control shapeId="403563" r:id="rId87" name="Check Box 107">
              <controlPr defaultSize="0" autoFill="0" autoLine="0" autoPict="0">
                <anchor moveWithCells="1">
                  <from>
                    <xdr:col>29</xdr:col>
                    <xdr:colOff>0</xdr:colOff>
                    <xdr:row>47</xdr:row>
                    <xdr:rowOff>180975</xdr:rowOff>
                  </from>
                  <to>
                    <xdr:col>30</xdr:col>
                    <xdr:colOff>0</xdr:colOff>
                    <xdr:row>49</xdr:row>
                    <xdr:rowOff>28575</xdr:rowOff>
                  </to>
                </anchor>
              </controlPr>
            </control>
          </mc:Choice>
        </mc:AlternateContent>
        <mc:AlternateContent xmlns:mc="http://schemas.openxmlformats.org/markup-compatibility/2006">
          <mc:Choice Requires="x14">
            <control shapeId="403565" r:id="rId88" name="Check Box 109">
              <controlPr defaultSize="0" autoFill="0" autoLine="0" autoPict="0">
                <anchor moveWithCells="1">
                  <from>
                    <xdr:col>31</xdr:col>
                    <xdr:colOff>0</xdr:colOff>
                    <xdr:row>47</xdr:row>
                    <xdr:rowOff>180975</xdr:rowOff>
                  </from>
                  <to>
                    <xdr:col>32</xdr:col>
                    <xdr:colOff>0</xdr:colOff>
                    <xdr:row>49</xdr:row>
                    <xdr:rowOff>28575</xdr:rowOff>
                  </to>
                </anchor>
              </controlPr>
            </control>
          </mc:Choice>
        </mc:AlternateContent>
        <mc:AlternateContent xmlns:mc="http://schemas.openxmlformats.org/markup-compatibility/2006">
          <mc:Choice Requires="x14">
            <control shapeId="403567" r:id="rId89" name="Check Box 111">
              <controlPr defaultSize="0" autoFill="0" autoLine="0" autoPict="0">
                <anchor moveWithCells="1">
                  <from>
                    <xdr:col>25</xdr:col>
                    <xdr:colOff>0</xdr:colOff>
                    <xdr:row>48</xdr:row>
                    <xdr:rowOff>180975</xdr:rowOff>
                  </from>
                  <to>
                    <xdr:col>26</xdr:col>
                    <xdr:colOff>0</xdr:colOff>
                    <xdr:row>50</xdr:row>
                    <xdr:rowOff>28575</xdr:rowOff>
                  </to>
                </anchor>
              </controlPr>
            </control>
          </mc:Choice>
        </mc:AlternateContent>
        <mc:AlternateContent xmlns:mc="http://schemas.openxmlformats.org/markup-compatibility/2006">
          <mc:Choice Requires="x14">
            <control shapeId="403569" r:id="rId90" name="Check Box 113">
              <controlPr defaultSize="0" autoFill="0" autoLine="0" autoPict="0">
                <anchor moveWithCells="1">
                  <from>
                    <xdr:col>27</xdr:col>
                    <xdr:colOff>0</xdr:colOff>
                    <xdr:row>48</xdr:row>
                    <xdr:rowOff>180975</xdr:rowOff>
                  </from>
                  <to>
                    <xdr:col>28</xdr:col>
                    <xdr:colOff>0</xdr:colOff>
                    <xdr:row>50</xdr:row>
                    <xdr:rowOff>28575</xdr:rowOff>
                  </to>
                </anchor>
              </controlPr>
            </control>
          </mc:Choice>
        </mc:AlternateContent>
        <mc:AlternateContent xmlns:mc="http://schemas.openxmlformats.org/markup-compatibility/2006">
          <mc:Choice Requires="x14">
            <control shapeId="403570" r:id="rId91" name="Check Box 114">
              <controlPr defaultSize="0" autoFill="0" autoLine="0" autoPict="0">
                <anchor moveWithCells="1">
                  <from>
                    <xdr:col>25</xdr:col>
                    <xdr:colOff>0</xdr:colOff>
                    <xdr:row>47</xdr:row>
                    <xdr:rowOff>180975</xdr:rowOff>
                  </from>
                  <to>
                    <xdr:col>26</xdr:col>
                    <xdr:colOff>0</xdr:colOff>
                    <xdr:row>49</xdr:row>
                    <xdr:rowOff>28575</xdr:rowOff>
                  </to>
                </anchor>
              </controlPr>
            </control>
          </mc:Choice>
        </mc:AlternateContent>
        <mc:AlternateContent xmlns:mc="http://schemas.openxmlformats.org/markup-compatibility/2006">
          <mc:Choice Requires="x14">
            <control shapeId="403571" r:id="rId92" name="Check Box 115">
              <controlPr defaultSize="0" autoFill="0" autoLine="0" autoPict="0">
                <anchor moveWithCells="1">
                  <from>
                    <xdr:col>27</xdr:col>
                    <xdr:colOff>0</xdr:colOff>
                    <xdr:row>47</xdr:row>
                    <xdr:rowOff>180975</xdr:rowOff>
                  </from>
                  <to>
                    <xdr:col>28</xdr:col>
                    <xdr:colOff>0</xdr:colOff>
                    <xdr:row>49</xdr:row>
                    <xdr:rowOff>28575</xdr:rowOff>
                  </to>
                </anchor>
              </controlPr>
            </control>
          </mc:Choice>
        </mc:AlternateContent>
        <mc:AlternateContent xmlns:mc="http://schemas.openxmlformats.org/markup-compatibility/2006">
          <mc:Choice Requires="x14">
            <control shapeId="403572" r:id="rId93" name="Check Box 116">
              <controlPr defaultSize="0" autoFill="0" autoLine="0" autoPict="0">
                <anchor moveWithCells="1">
                  <from>
                    <xdr:col>26</xdr:col>
                    <xdr:colOff>190500</xdr:colOff>
                    <xdr:row>46</xdr:row>
                    <xdr:rowOff>0</xdr:rowOff>
                  </from>
                  <to>
                    <xdr:col>27</xdr:col>
                    <xdr:colOff>0</xdr:colOff>
                    <xdr:row>47</xdr:row>
                    <xdr:rowOff>38100</xdr:rowOff>
                  </to>
                </anchor>
              </controlPr>
            </control>
          </mc:Choice>
        </mc:AlternateContent>
        <mc:AlternateContent xmlns:mc="http://schemas.openxmlformats.org/markup-compatibility/2006">
          <mc:Choice Requires="x14">
            <control shapeId="403573" r:id="rId94" name="Check Box 117">
              <controlPr defaultSize="0" autoFill="0" autoLine="0" autoPict="0">
                <anchor moveWithCells="1">
                  <from>
                    <xdr:col>26</xdr:col>
                    <xdr:colOff>190500</xdr:colOff>
                    <xdr:row>45</xdr:row>
                    <xdr:rowOff>0</xdr:rowOff>
                  </from>
                  <to>
                    <xdr:col>27</xdr:col>
                    <xdr:colOff>0</xdr:colOff>
                    <xdr:row>45</xdr:row>
                    <xdr:rowOff>228600</xdr:rowOff>
                  </to>
                </anchor>
              </controlPr>
            </control>
          </mc:Choice>
        </mc:AlternateContent>
        <mc:AlternateContent xmlns:mc="http://schemas.openxmlformats.org/markup-compatibility/2006">
          <mc:Choice Requires="x14">
            <control shapeId="403574" r:id="rId95" name="Check Box 118">
              <controlPr defaultSize="0" autoFill="0" autoLine="0" autoPict="0">
                <anchor moveWithCells="1">
                  <from>
                    <xdr:col>26</xdr:col>
                    <xdr:colOff>190500</xdr:colOff>
                    <xdr:row>47</xdr:row>
                    <xdr:rowOff>0</xdr:rowOff>
                  </from>
                  <to>
                    <xdr:col>27</xdr:col>
                    <xdr:colOff>0</xdr:colOff>
                    <xdr:row>48</xdr:row>
                    <xdr:rowOff>38100</xdr:rowOff>
                  </to>
                </anchor>
              </controlPr>
            </control>
          </mc:Choice>
        </mc:AlternateContent>
        <mc:AlternateContent xmlns:mc="http://schemas.openxmlformats.org/markup-compatibility/2006">
          <mc:Choice Requires="x14">
            <control shapeId="403575" r:id="rId96" name="Check Box 119">
              <controlPr defaultSize="0" autoFill="0" autoLine="0" autoPict="0">
                <anchor moveWithCells="1">
                  <from>
                    <xdr:col>29</xdr:col>
                    <xdr:colOff>9525</xdr:colOff>
                    <xdr:row>45</xdr:row>
                    <xdr:rowOff>371475</xdr:rowOff>
                  </from>
                  <to>
                    <xdr:col>30</xdr:col>
                    <xdr:colOff>9525</xdr:colOff>
                    <xdr:row>47</xdr:row>
                    <xdr:rowOff>19050</xdr:rowOff>
                  </to>
                </anchor>
              </controlPr>
            </control>
          </mc:Choice>
        </mc:AlternateContent>
        <mc:AlternateContent xmlns:mc="http://schemas.openxmlformats.org/markup-compatibility/2006">
          <mc:Choice Requires="x14">
            <control shapeId="403576" r:id="rId97" name="Check Box 120">
              <controlPr defaultSize="0" autoFill="0" autoLine="0" autoPict="0">
                <anchor moveWithCells="1">
                  <from>
                    <xdr:col>31</xdr:col>
                    <xdr:colOff>0</xdr:colOff>
                    <xdr:row>45</xdr:row>
                    <xdr:rowOff>371475</xdr:rowOff>
                  </from>
                  <to>
                    <xdr:col>32</xdr:col>
                    <xdr:colOff>0</xdr:colOff>
                    <xdr:row>47</xdr:row>
                    <xdr:rowOff>19050</xdr:rowOff>
                  </to>
                </anchor>
              </controlPr>
            </control>
          </mc:Choice>
        </mc:AlternateContent>
        <mc:AlternateContent xmlns:mc="http://schemas.openxmlformats.org/markup-compatibility/2006">
          <mc:Choice Requires="x14">
            <control shapeId="403577" r:id="rId98" name="Check Box 121">
              <controlPr defaultSize="0" autoFill="0" autoLine="0" autoPict="0">
                <anchor moveWithCells="1">
                  <from>
                    <xdr:col>25</xdr:col>
                    <xdr:colOff>0</xdr:colOff>
                    <xdr:row>46</xdr:row>
                    <xdr:rowOff>180975</xdr:rowOff>
                  </from>
                  <to>
                    <xdr:col>26</xdr:col>
                    <xdr:colOff>0</xdr:colOff>
                    <xdr:row>48</xdr:row>
                    <xdr:rowOff>28575</xdr:rowOff>
                  </to>
                </anchor>
              </controlPr>
            </control>
          </mc:Choice>
        </mc:AlternateContent>
        <mc:AlternateContent xmlns:mc="http://schemas.openxmlformats.org/markup-compatibility/2006">
          <mc:Choice Requires="x14">
            <control shapeId="403578" r:id="rId99" name="Check Box 122">
              <controlPr defaultSize="0" autoFill="0" autoLine="0" autoPict="0">
                <anchor moveWithCells="1">
                  <from>
                    <xdr:col>27</xdr:col>
                    <xdr:colOff>0</xdr:colOff>
                    <xdr:row>46</xdr:row>
                    <xdr:rowOff>180975</xdr:rowOff>
                  </from>
                  <to>
                    <xdr:col>28</xdr:col>
                    <xdr:colOff>0</xdr:colOff>
                    <xdr:row>48</xdr:row>
                    <xdr:rowOff>28575</xdr:rowOff>
                  </to>
                </anchor>
              </controlPr>
            </control>
          </mc:Choice>
        </mc:AlternateContent>
        <mc:AlternateContent xmlns:mc="http://schemas.openxmlformats.org/markup-compatibility/2006">
          <mc:Choice Requires="x14">
            <control shapeId="403579" r:id="rId100" name="Check Box 123">
              <controlPr defaultSize="0" autoFill="0" autoLine="0" autoPict="0">
                <anchor moveWithCells="1">
                  <from>
                    <xdr:col>25</xdr:col>
                    <xdr:colOff>0</xdr:colOff>
                    <xdr:row>45</xdr:row>
                    <xdr:rowOff>371475</xdr:rowOff>
                  </from>
                  <to>
                    <xdr:col>26</xdr:col>
                    <xdr:colOff>0</xdr:colOff>
                    <xdr:row>47</xdr:row>
                    <xdr:rowOff>19050</xdr:rowOff>
                  </to>
                </anchor>
              </controlPr>
            </control>
          </mc:Choice>
        </mc:AlternateContent>
        <mc:AlternateContent xmlns:mc="http://schemas.openxmlformats.org/markup-compatibility/2006">
          <mc:Choice Requires="x14">
            <control shapeId="403580" r:id="rId101" name="Check Box 124">
              <controlPr defaultSize="0" autoFill="0" autoLine="0" autoPict="0">
                <anchor moveWithCells="1">
                  <from>
                    <xdr:col>27</xdr:col>
                    <xdr:colOff>0</xdr:colOff>
                    <xdr:row>45</xdr:row>
                    <xdr:rowOff>371475</xdr:rowOff>
                  </from>
                  <to>
                    <xdr:col>28</xdr:col>
                    <xdr:colOff>0</xdr:colOff>
                    <xdr:row>47</xdr:row>
                    <xdr:rowOff>19050</xdr:rowOff>
                  </to>
                </anchor>
              </controlPr>
            </control>
          </mc:Choice>
        </mc:AlternateContent>
        <mc:AlternateContent xmlns:mc="http://schemas.openxmlformats.org/markup-compatibility/2006">
          <mc:Choice Requires="x14">
            <control shapeId="403581" r:id="rId102" name="Check Box 125">
              <controlPr defaultSize="0" autoFill="0" autoLine="0" autoPict="0">
                <anchor moveWithCells="1">
                  <from>
                    <xdr:col>26</xdr:col>
                    <xdr:colOff>190500</xdr:colOff>
                    <xdr:row>50</xdr:row>
                    <xdr:rowOff>0</xdr:rowOff>
                  </from>
                  <to>
                    <xdr:col>27</xdr:col>
                    <xdr:colOff>0</xdr:colOff>
                    <xdr:row>51</xdr:row>
                    <xdr:rowOff>38100</xdr:rowOff>
                  </to>
                </anchor>
              </controlPr>
            </control>
          </mc:Choice>
        </mc:AlternateContent>
        <mc:AlternateContent xmlns:mc="http://schemas.openxmlformats.org/markup-compatibility/2006">
          <mc:Choice Requires="x14">
            <control shapeId="403582" r:id="rId103" name="Check Box 126">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83" r:id="rId104" name="Check Box 127">
              <controlPr defaultSize="0" autoFill="0" autoLine="0" autoPict="0">
                <anchor moveWithCells="1">
                  <from>
                    <xdr:col>26</xdr:col>
                    <xdr:colOff>190500</xdr:colOff>
                    <xdr:row>51</xdr:row>
                    <xdr:rowOff>0</xdr:rowOff>
                  </from>
                  <to>
                    <xdr:col>27</xdr:col>
                    <xdr:colOff>0</xdr:colOff>
                    <xdr:row>52</xdr:row>
                    <xdr:rowOff>38100</xdr:rowOff>
                  </to>
                </anchor>
              </controlPr>
            </control>
          </mc:Choice>
        </mc:AlternateContent>
        <mc:AlternateContent xmlns:mc="http://schemas.openxmlformats.org/markup-compatibility/2006">
          <mc:Choice Requires="x14">
            <control shapeId="403584" r:id="rId105" name="Check Box 128">
              <controlPr defaultSize="0" autoFill="0" autoLine="0" autoPict="0">
                <anchor moveWithCells="1">
                  <from>
                    <xdr:col>29</xdr:col>
                    <xdr:colOff>0</xdr:colOff>
                    <xdr:row>49</xdr:row>
                    <xdr:rowOff>180975</xdr:rowOff>
                  </from>
                  <to>
                    <xdr:col>30</xdr:col>
                    <xdr:colOff>0</xdr:colOff>
                    <xdr:row>51</xdr:row>
                    <xdr:rowOff>28575</xdr:rowOff>
                  </to>
                </anchor>
              </controlPr>
            </control>
          </mc:Choice>
        </mc:AlternateContent>
        <mc:AlternateContent xmlns:mc="http://schemas.openxmlformats.org/markup-compatibility/2006">
          <mc:Choice Requires="x14">
            <control shapeId="403585" r:id="rId106" name="Check Box 129">
              <controlPr defaultSize="0" autoFill="0" autoLine="0" autoPict="0">
                <anchor moveWithCells="1">
                  <from>
                    <xdr:col>31</xdr:col>
                    <xdr:colOff>0</xdr:colOff>
                    <xdr:row>49</xdr:row>
                    <xdr:rowOff>180975</xdr:rowOff>
                  </from>
                  <to>
                    <xdr:col>32</xdr:col>
                    <xdr:colOff>0</xdr:colOff>
                    <xdr:row>51</xdr:row>
                    <xdr:rowOff>28575</xdr:rowOff>
                  </to>
                </anchor>
              </controlPr>
            </control>
          </mc:Choice>
        </mc:AlternateContent>
        <mc:AlternateContent xmlns:mc="http://schemas.openxmlformats.org/markup-compatibility/2006">
          <mc:Choice Requires="x14">
            <control shapeId="403586" r:id="rId107" name="Check Box 130">
              <controlPr defaultSize="0" autoFill="0" autoLine="0" autoPict="0">
                <anchor moveWithCells="1">
                  <from>
                    <xdr:col>25</xdr:col>
                    <xdr:colOff>0</xdr:colOff>
                    <xdr:row>50</xdr:row>
                    <xdr:rowOff>180975</xdr:rowOff>
                  </from>
                  <to>
                    <xdr:col>26</xdr:col>
                    <xdr:colOff>0</xdr:colOff>
                    <xdr:row>52</xdr:row>
                    <xdr:rowOff>28575</xdr:rowOff>
                  </to>
                </anchor>
              </controlPr>
            </control>
          </mc:Choice>
        </mc:AlternateContent>
        <mc:AlternateContent xmlns:mc="http://schemas.openxmlformats.org/markup-compatibility/2006">
          <mc:Choice Requires="x14">
            <control shapeId="403587" r:id="rId108" name="Check Box 131">
              <controlPr defaultSize="0" autoFill="0" autoLine="0" autoPict="0">
                <anchor moveWithCells="1">
                  <from>
                    <xdr:col>27</xdr:col>
                    <xdr:colOff>0</xdr:colOff>
                    <xdr:row>50</xdr:row>
                    <xdr:rowOff>180975</xdr:rowOff>
                  </from>
                  <to>
                    <xdr:col>28</xdr:col>
                    <xdr:colOff>0</xdr:colOff>
                    <xdr:row>52</xdr:row>
                    <xdr:rowOff>28575</xdr:rowOff>
                  </to>
                </anchor>
              </controlPr>
            </control>
          </mc:Choice>
        </mc:AlternateContent>
        <mc:AlternateContent xmlns:mc="http://schemas.openxmlformats.org/markup-compatibility/2006">
          <mc:Choice Requires="x14">
            <control shapeId="403588" r:id="rId109" name="Check Box 132">
              <controlPr defaultSize="0" autoFill="0" autoLine="0" autoPict="0">
                <anchor moveWithCells="1">
                  <from>
                    <xdr:col>25</xdr:col>
                    <xdr:colOff>0</xdr:colOff>
                    <xdr:row>49</xdr:row>
                    <xdr:rowOff>180975</xdr:rowOff>
                  </from>
                  <to>
                    <xdr:col>26</xdr:col>
                    <xdr:colOff>0</xdr:colOff>
                    <xdr:row>51</xdr:row>
                    <xdr:rowOff>28575</xdr:rowOff>
                  </to>
                </anchor>
              </controlPr>
            </control>
          </mc:Choice>
        </mc:AlternateContent>
        <mc:AlternateContent xmlns:mc="http://schemas.openxmlformats.org/markup-compatibility/2006">
          <mc:Choice Requires="x14">
            <control shapeId="403589" r:id="rId110" name="Check Box 133">
              <controlPr defaultSize="0" autoFill="0" autoLine="0" autoPict="0">
                <anchor moveWithCells="1">
                  <from>
                    <xdr:col>27</xdr:col>
                    <xdr:colOff>0</xdr:colOff>
                    <xdr:row>49</xdr:row>
                    <xdr:rowOff>180975</xdr:rowOff>
                  </from>
                  <to>
                    <xdr:col>28</xdr:col>
                    <xdr:colOff>0</xdr:colOff>
                    <xdr:row>51</xdr:row>
                    <xdr:rowOff>28575</xdr:rowOff>
                  </to>
                </anchor>
              </controlPr>
            </control>
          </mc:Choice>
        </mc:AlternateContent>
        <mc:AlternateContent xmlns:mc="http://schemas.openxmlformats.org/markup-compatibility/2006">
          <mc:Choice Requires="x14">
            <control shapeId="403590" r:id="rId111" name="Check Box 134">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91" r:id="rId112" name="Check Box 135">
              <controlPr defaultSize="0" autoFill="0" autoLine="0" autoPict="0">
                <anchor moveWithCells="1">
                  <from>
                    <xdr:col>11</xdr:col>
                    <xdr:colOff>0</xdr:colOff>
                    <xdr:row>45</xdr:row>
                    <xdr:rowOff>390525</xdr:rowOff>
                  </from>
                  <to>
                    <xdr:col>12</xdr:col>
                    <xdr:colOff>104775</xdr:colOff>
                    <xdr:row>47</xdr:row>
                    <xdr:rowOff>19050</xdr:rowOff>
                  </to>
                </anchor>
              </controlPr>
            </control>
          </mc:Choice>
        </mc:AlternateContent>
        <mc:AlternateContent xmlns:mc="http://schemas.openxmlformats.org/markup-compatibility/2006">
          <mc:Choice Requires="x14">
            <control shapeId="403592" r:id="rId113" name="Check Box 136">
              <controlPr defaultSize="0" autoFill="0" autoLine="0" autoPict="0">
                <anchor moveWithCells="1">
                  <from>
                    <xdr:col>11</xdr:col>
                    <xdr:colOff>0</xdr:colOff>
                    <xdr:row>48</xdr:row>
                    <xdr:rowOff>0</xdr:rowOff>
                  </from>
                  <to>
                    <xdr:col>12</xdr:col>
                    <xdr:colOff>104775</xdr:colOff>
                    <xdr:row>49</xdr:row>
                    <xdr:rowOff>19050</xdr:rowOff>
                  </to>
                </anchor>
              </controlPr>
            </control>
          </mc:Choice>
        </mc:AlternateContent>
        <mc:AlternateContent xmlns:mc="http://schemas.openxmlformats.org/markup-compatibility/2006">
          <mc:Choice Requires="x14">
            <control shapeId="403593" r:id="rId114" name="Check Box 137">
              <controlPr defaultSize="0" autoFill="0" autoLine="0" autoPict="0">
                <anchor moveWithCells="1">
                  <from>
                    <xdr:col>11</xdr:col>
                    <xdr:colOff>0</xdr:colOff>
                    <xdr:row>50</xdr:row>
                    <xdr:rowOff>0</xdr:rowOff>
                  </from>
                  <to>
                    <xdr:col>12</xdr:col>
                    <xdr:colOff>104775</xdr:colOff>
                    <xdr:row>51</xdr:row>
                    <xdr:rowOff>19050</xdr:rowOff>
                  </to>
                </anchor>
              </controlPr>
            </control>
          </mc:Choice>
        </mc:AlternateContent>
        <mc:AlternateContent xmlns:mc="http://schemas.openxmlformats.org/markup-compatibility/2006">
          <mc:Choice Requires="x14">
            <control shapeId="403594" r:id="rId115" name="Check Box 138">
              <controlPr defaultSize="0" autoFill="0" autoLine="0" autoPict="0">
                <anchor moveWithCells="1">
                  <from>
                    <xdr:col>11</xdr:col>
                    <xdr:colOff>180975</xdr:colOff>
                    <xdr:row>29</xdr:row>
                    <xdr:rowOff>180975</xdr:rowOff>
                  </from>
                  <to>
                    <xdr:col>13</xdr:col>
                    <xdr:colOff>85725</xdr:colOff>
                    <xdr:row>31</xdr:row>
                    <xdr:rowOff>9525</xdr:rowOff>
                  </to>
                </anchor>
              </controlPr>
            </control>
          </mc:Choice>
        </mc:AlternateContent>
        <mc:AlternateContent xmlns:mc="http://schemas.openxmlformats.org/markup-compatibility/2006">
          <mc:Choice Requires="x14">
            <control shapeId="403595" r:id="rId116" name="Check Box 139">
              <controlPr defaultSize="0" autoFill="0" autoLine="0" autoPict="0">
                <anchor moveWithCells="1">
                  <from>
                    <xdr:col>16</xdr:col>
                    <xdr:colOff>190500</xdr:colOff>
                    <xdr:row>30</xdr:row>
                    <xdr:rowOff>0</xdr:rowOff>
                  </from>
                  <to>
                    <xdr:col>18</xdr:col>
                    <xdr:colOff>95250</xdr:colOff>
                    <xdr:row>31</xdr:row>
                    <xdr:rowOff>19050</xdr:rowOff>
                  </to>
                </anchor>
              </controlPr>
            </control>
          </mc:Choice>
        </mc:AlternateContent>
        <mc:AlternateContent xmlns:mc="http://schemas.openxmlformats.org/markup-compatibility/2006">
          <mc:Choice Requires="x14">
            <control shapeId="403596" r:id="rId117" name="Check Box 140">
              <controlPr defaultSize="0" autoFill="0" autoLine="0" autoPict="0">
                <anchor moveWithCells="1">
                  <from>
                    <xdr:col>11</xdr:col>
                    <xdr:colOff>180975</xdr:colOff>
                    <xdr:row>31</xdr:row>
                    <xdr:rowOff>180975</xdr:rowOff>
                  </from>
                  <to>
                    <xdr:col>13</xdr:col>
                    <xdr:colOff>85725</xdr:colOff>
                    <xdr:row>33</xdr:row>
                    <xdr:rowOff>9525</xdr:rowOff>
                  </to>
                </anchor>
              </controlPr>
            </control>
          </mc:Choice>
        </mc:AlternateContent>
        <mc:AlternateContent xmlns:mc="http://schemas.openxmlformats.org/markup-compatibility/2006">
          <mc:Choice Requires="x14">
            <control shapeId="403597" r:id="rId118" name="Check Box 141">
              <controlPr defaultSize="0" autoFill="0" autoLine="0" autoPict="0">
                <anchor moveWithCells="1">
                  <from>
                    <xdr:col>16</xdr:col>
                    <xdr:colOff>190500</xdr:colOff>
                    <xdr:row>31</xdr:row>
                    <xdr:rowOff>180975</xdr:rowOff>
                  </from>
                  <to>
                    <xdr:col>18</xdr:col>
                    <xdr:colOff>95250</xdr:colOff>
                    <xdr:row>33</xdr:row>
                    <xdr:rowOff>9525</xdr:rowOff>
                  </to>
                </anchor>
              </controlPr>
            </control>
          </mc:Choice>
        </mc:AlternateContent>
        <mc:AlternateContent xmlns:mc="http://schemas.openxmlformats.org/markup-compatibility/2006">
          <mc:Choice Requires="x14">
            <control shapeId="403598" r:id="rId119" name="Check Box 142">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403599" r:id="rId120" name="Check Box 143">
              <controlPr defaultSize="0" autoFill="0" autoLine="0" autoPict="0">
                <anchor moveWithCells="1">
                  <from>
                    <xdr:col>16</xdr:col>
                    <xdr:colOff>190500</xdr:colOff>
                    <xdr:row>33</xdr:row>
                    <xdr:rowOff>180975</xdr:rowOff>
                  </from>
                  <to>
                    <xdr:col>18</xdr:col>
                    <xdr:colOff>95250</xdr:colOff>
                    <xdr:row>35</xdr:row>
                    <xdr:rowOff>9525</xdr:rowOff>
                  </to>
                </anchor>
              </controlPr>
            </control>
          </mc:Choice>
        </mc:AlternateContent>
        <mc:AlternateContent xmlns:mc="http://schemas.openxmlformats.org/markup-compatibility/2006">
          <mc:Choice Requires="x14">
            <control shapeId="403600" r:id="rId121" name="Check Box 144">
              <controlPr defaultSize="0" autoFill="0" autoLine="0" autoPict="0">
                <anchor moveWithCells="1">
                  <from>
                    <xdr:col>11</xdr:col>
                    <xdr:colOff>180975</xdr:colOff>
                    <xdr:row>35</xdr:row>
                    <xdr:rowOff>180975</xdr:rowOff>
                  </from>
                  <to>
                    <xdr:col>13</xdr:col>
                    <xdr:colOff>85725</xdr:colOff>
                    <xdr:row>37</xdr:row>
                    <xdr:rowOff>9525</xdr:rowOff>
                  </to>
                </anchor>
              </controlPr>
            </control>
          </mc:Choice>
        </mc:AlternateContent>
        <mc:AlternateContent xmlns:mc="http://schemas.openxmlformats.org/markup-compatibility/2006">
          <mc:Choice Requires="x14">
            <control shapeId="403601" r:id="rId122" name="Check Box 145">
              <controlPr defaultSize="0" autoFill="0" autoLine="0" autoPict="0">
                <anchor moveWithCells="1">
                  <from>
                    <xdr:col>16</xdr:col>
                    <xdr:colOff>190500</xdr:colOff>
                    <xdr:row>35</xdr:row>
                    <xdr:rowOff>180975</xdr:rowOff>
                  </from>
                  <to>
                    <xdr:col>18</xdr:col>
                    <xdr:colOff>95250</xdr:colOff>
                    <xdr:row>37</xdr:row>
                    <xdr:rowOff>9525</xdr:rowOff>
                  </to>
                </anchor>
              </controlPr>
            </control>
          </mc:Choice>
        </mc:AlternateContent>
        <mc:AlternateContent xmlns:mc="http://schemas.openxmlformats.org/markup-compatibility/2006">
          <mc:Choice Requires="x14">
            <control shapeId="403602" r:id="rId123" name="Check Box 146">
              <controlPr defaultSize="0" autoFill="0" autoLine="0" autoPict="0">
                <anchor moveWithCells="1">
                  <from>
                    <xdr:col>11</xdr:col>
                    <xdr:colOff>180975</xdr:colOff>
                    <xdr:row>37</xdr:row>
                    <xdr:rowOff>180975</xdr:rowOff>
                  </from>
                  <to>
                    <xdr:col>13</xdr:col>
                    <xdr:colOff>85725</xdr:colOff>
                    <xdr:row>39</xdr:row>
                    <xdr:rowOff>9525</xdr:rowOff>
                  </to>
                </anchor>
              </controlPr>
            </control>
          </mc:Choice>
        </mc:AlternateContent>
        <mc:AlternateContent xmlns:mc="http://schemas.openxmlformats.org/markup-compatibility/2006">
          <mc:Choice Requires="x14">
            <control shapeId="403603" r:id="rId124" name="Check Box 147">
              <controlPr defaultSize="0" autoFill="0" autoLine="0" autoPict="0">
                <anchor moveWithCells="1">
                  <from>
                    <xdr:col>16</xdr:col>
                    <xdr:colOff>190500</xdr:colOff>
                    <xdr:row>37</xdr:row>
                    <xdr:rowOff>180975</xdr:rowOff>
                  </from>
                  <to>
                    <xdr:col>18</xdr:col>
                    <xdr:colOff>95250</xdr:colOff>
                    <xdr:row>39</xdr:row>
                    <xdr:rowOff>9525</xdr:rowOff>
                  </to>
                </anchor>
              </controlPr>
            </control>
          </mc:Choice>
        </mc:AlternateContent>
        <mc:AlternateContent xmlns:mc="http://schemas.openxmlformats.org/markup-compatibility/2006">
          <mc:Choice Requires="x14">
            <control shapeId="403604" r:id="rId125" name="Check Box 148">
              <controlPr defaultSize="0" autoFill="0" autoLine="0" autoPict="0">
                <anchor moveWithCells="1">
                  <from>
                    <xdr:col>22</xdr:col>
                    <xdr:colOff>180975</xdr:colOff>
                    <xdr:row>29</xdr:row>
                    <xdr:rowOff>0</xdr:rowOff>
                  </from>
                  <to>
                    <xdr:col>24</xdr:col>
                    <xdr:colOff>85725</xdr:colOff>
                    <xdr:row>30</xdr:row>
                    <xdr:rowOff>19050</xdr:rowOff>
                  </to>
                </anchor>
              </controlPr>
            </control>
          </mc:Choice>
        </mc:AlternateContent>
        <mc:AlternateContent xmlns:mc="http://schemas.openxmlformats.org/markup-compatibility/2006">
          <mc:Choice Requires="x14">
            <control shapeId="403605" r:id="rId126" name="Check Box 149">
              <controlPr defaultSize="0" autoFill="0" autoLine="0" autoPict="0">
                <anchor moveWithCells="1">
                  <from>
                    <xdr:col>22</xdr:col>
                    <xdr:colOff>180975</xdr:colOff>
                    <xdr:row>29</xdr:row>
                    <xdr:rowOff>180975</xdr:rowOff>
                  </from>
                  <to>
                    <xdr:col>24</xdr:col>
                    <xdr:colOff>85725</xdr:colOff>
                    <xdr:row>31</xdr:row>
                    <xdr:rowOff>9525</xdr:rowOff>
                  </to>
                </anchor>
              </controlPr>
            </control>
          </mc:Choice>
        </mc:AlternateContent>
        <mc:AlternateContent xmlns:mc="http://schemas.openxmlformats.org/markup-compatibility/2006">
          <mc:Choice Requires="x14">
            <control shapeId="403606" r:id="rId127" name="Check Box 150">
              <controlPr defaultSize="0" autoFill="0" autoLine="0" autoPict="0">
                <anchor moveWithCells="1">
                  <from>
                    <xdr:col>22</xdr:col>
                    <xdr:colOff>180975</xdr:colOff>
                    <xdr:row>31</xdr:row>
                    <xdr:rowOff>0</xdr:rowOff>
                  </from>
                  <to>
                    <xdr:col>24</xdr:col>
                    <xdr:colOff>85725</xdr:colOff>
                    <xdr:row>32</xdr:row>
                    <xdr:rowOff>19050</xdr:rowOff>
                  </to>
                </anchor>
              </controlPr>
            </control>
          </mc:Choice>
        </mc:AlternateContent>
        <mc:AlternateContent xmlns:mc="http://schemas.openxmlformats.org/markup-compatibility/2006">
          <mc:Choice Requires="x14">
            <control shapeId="403607" r:id="rId128" name="Check Box 151">
              <controlPr defaultSize="0" autoFill="0" autoLine="0" autoPict="0">
                <anchor moveWithCells="1">
                  <from>
                    <xdr:col>22</xdr:col>
                    <xdr:colOff>180975</xdr:colOff>
                    <xdr:row>31</xdr:row>
                    <xdr:rowOff>180975</xdr:rowOff>
                  </from>
                  <to>
                    <xdr:col>24</xdr:col>
                    <xdr:colOff>85725</xdr:colOff>
                    <xdr:row>33</xdr:row>
                    <xdr:rowOff>9525</xdr:rowOff>
                  </to>
                </anchor>
              </controlPr>
            </control>
          </mc:Choice>
        </mc:AlternateContent>
        <mc:AlternateContent xmlns:mc="http://schemas.openxmlformats.org/markup-compatibility/2006">
          <mc:Choice Requires="x14">
            <control shapeId="403608" r:id="rId129" name="Check Box 152">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403609" r:id="rId130" name="Check Box 153">
              <controlPr defaultSize="0" autoFill="0" autoLine="0" autoPict="0">
                <anchor moveWithCells="1">
                  <from>
                    <xdr:col>22</xdr:col>
                    <xdr:colOff>180975</xdr:colOff>
                    <xdr:row>33</xdr:row>
                    <xdr:rowOff>180975</xdr:rowOff>
                  </from>
                  <to>
                    <xdr:col>24</xdr:col>
                    <xdr:colOff>85725</xdr:colOff>
                    <xdr:row>35</xdr:row>
                    <xdr:rowOff>9525</xdr:rowOff>
                  </to>
                </anchor>
              </controlPr>
            </control>
          </mc:Choice>
        </mc:AlternateContent>
        <mc:AlternateContent xmlns:mc="http://schemas.openxmlformats.org/markup-compatibility/2006">
          <mc:Choice Requires="x14">
            <control shapeId="403610" r:id="rId131" name="Check Box 154">
              <controlPr defaultSize="0" autoFill="0" autoLine="0" autoPict="0">
                <anchor moveWithCells="1">
                  <from>
                    <xdr:col>22</xdr:col>
                    <xdr:colOff>180975</xdr:colOff>
                    <xdr:row>35</xdr:row>
                    <xdr:rowOff>0</xdr:rowOff>
                  </from>
                  <to>
                    <xdr:col>24</xdr:col>
                    <xdr:colOff>85725</xdr:colOff>
                    <xdr:row>36</xdr:row>
                    <xdr:rowOff>19050</xdr:rowOff>
                  </to>
                </anchor>
              </controlPr>
            </control>
          </mc:Choice>
        </mc:AlternateContent>
        <mc:AlternateContent xmlns:mc="http://schemas.openxmlformats.org/markup-compatibility/2006">
          <mc:Choice Requires="x14">
            <control shapeId="403611" r:id="rId132" name="Check Box 155">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403612" r:id="rId133" name="Check Box 156">
              <controlPr defaultSize="0" autoFill="0" autoLine="0" autoPict="0">
                <anchor moveWithCells="1">
                  <from>
                    <xdr:col>22</xdr:col>
                    <xdr:colOff>180975</xdr:colOff>
                    <xdr:row>37</xdr:row>
                    <xdr:rowOff>0</xdr:rowOff>
                  </from>
                  <to>
                    <xdr:col>24</xdr:col>
                    <xdr:colOff>85725</xdr:colOff>
                    <xdr:row>38</xdr:row>
                    <xdr:rowOff>19050</xdr:rowOff>
                  </to>
                </anchor>
              </controlPr>
            </control>
          </mc:Choice>
        </mc:AlternateContent>
        <mc:AlternateContent xmlns:mc="http://schemas.openxmlformats.org/markup-compatibility/2006">
          <mc:Choice Requires="x14">
            <control shapeId="403613" r:id="rId134" name="Check Box 157">
              <controlPr defaultSize="0" autoFill="0" autoLine="0" autoPict="0">
                <anchor moveWithCells="1">
                  <from>
                    <xdr:col>22</xdr:col>
                    <xdr:colOff>180975</xdr:colOff>
                    <xdr:row>37</xdr:row>
                    <xdr:rowOff>180975</xdr:rowOff>
                  </from>
                  <to>
                    <xdr:col>24</xdr:col>
                    <xdr:colOff>85725</xdr:colOff>
                    <xdr:row>39</xdr:row>
                    <xdr:rowOff>9525</xdr:rowOff>
                  </to>
                </anchor>
              </controlPr>
            </control>
          </mc:Choice>
        </mc:AlternateContent>
        <mc:AlternateContent xmlns:mc="http://schemas.openxmlformats.org/markup-compatibility/2006">
          <mc:Choice Requires="x14">
            <control shapeId="403614" r:id="rId135" name="Check Box 158">
              <controlPr defaultSize="0" autoFill="0" autoLine="0" autoPict="0">
                <anchor moveWithCells="1">
                  <from>
                    <xdr:col>11</xdr:col>
                    <xdr:colOff>0</xdr:colOff>
                    <xdr:row>41</xdr:row>
                    <xdr:rowOff>0</xdr:rowOff>
                  </from>
                  <to>
                    <xdr:col>12</xdr:col>
                    <xdr:colOff>104775</xdr:colOff>
                    <xdr:row>42</xdr:row>
                    <xdr:rowOff>19050</xdr:rowOff>
                  </to>
                </anchor>
              </controlPr>
            </control>
          </mc:Choice>
        </mc:AlternateContent>
        <mc:AlternateContent xmlns:mc="http://schemas.openxmlformats.org/markup-compatibility/2006">
          <mc:Choice Requires="x14">
            <control shapeId="403615" r:id="rId136" name="Check Box 159">
              <controlPr defaultSize="0" autoFill="0" autoLine="0" autoPict="0">
                <anchor moveWithCells="1">
                  <from>
                    <xdr:col>11</xdr:col>
                    <xdr:colOff>0</xdr:colOff>
                    <xdr:row>42</xdr:row>
                    <xdr:rowOff>0</xdr:rowOff>
                  </from>
                  <to>
                    <xdr:col>12</xdr:col>
                    <xdr:colOff>104775</xdr:colOff>
                    <xdr:row>43</xdr:row>
                    <xdr:rowOff>19050</xdr:rowOff>
                  </to>
                </anchor>
              </controlPr>
            </control>
          </mc:Choice>
        </mc:AlternateContent>
        <mc:AlternateContent xmlns:mc="http://schemas.openxmlformats.org/markup-compatibility/2006">
          <mc:Choice Requires="x14">
            <control shapeId="403616" r:id="rId137" name="Check Box 160">
              <controlPr defaultSize="0" autoFill="0" autoLine="0" autoPict="0">
                <anchor moveWithCells="1">
                  <from>
                    <xdr:col>11</xdr:col>
                    <xdr:colOff>180975</xdr:colOff>
                    <xdr:row>40</xdr:row>
                    <xdr:rowOff>0</xdr:rowOff>
                  </from>
                  <to>
                    <xdr:col>13</xdr:col>
                    <xdr:colOff>85725</xdr:colOff>
                    <xdr:row>41</xdr:row>
                    <xdr:rowOff>19050</xdr:rowOff>
                  </to>
                </anchor>
              </controlPr>
            </control>
          </mc:Choice>
        </mc:AlternateContent>
        <mc:AlternateContent xmlns:mc="http://schemas.openxmlformats.org/markup-compatibility/2006">
          <mc:Choice Requires="x14">
            <control shapeId="403617" r:id="rId138" name="Check Box 161">
              <controlPr defaultSize="0" autoFill="0" autoLine="0" autoPict="0">
                <anchor moveWithCells="1">
                  <from>
                    <xdr:col>16</xdr:col>
                    <xdr:colOff>190500</xdr:colOff>
                    <xdr:row>40</xdr:row>
                    <xdr:rowOff>0</xdr:rowOff>
                  </from>
                  <to>
                    <xdr:col>18</xdr:col>
                    <xdr:colOff>95250</xdr:colOff>
                    <xdr:row>41</xdr:row>
                    <xdr:rowOff>19050</xdr:rowOff>
                  </to>
                </anchor>
              </controlPr>
            </control>
          </mc:Choice>
        </mc:AlternateContent>
        <mc:AlternateContent xmlns:mc="http://schemas.openxmlformats.org/markup-compatibility/2006">
          <mc:Choice Requires="x14">
            <control shapeId="403618" r:id="rId139" name="Check Box 162">
              <controlPr defaultSize="0" autoFill="0" autoLine="0" autoPict="0">
                <anchor moveWithCells="1">
                  <from>
                    <xdr:col>22</xdr:col>
                    <xdr:colOff>180975</xdr:colOff>
                    <xdr:row>39</xdr:row>
                    <xdr:rowOff>0</xdr:rowOff>
                  </from>
                  <to>
                    <xdr:col>24</xdr:col>
                    <xdr:colOff>85725</xdr:colOff>
                    <xdr:row>40</xdr:row>
                    <xdr:rowOff>19050</xdr:rowOff>
                  </to>
                </anchor>
              </controlPr>
            </control>
          </mc:Choice>
        </mc:AlternateContent>
        <mc:AlternateContent xmlns:mc="http://schemas.openxmlformats.org/markup-compatibility/2006">
          <mc:Choice Requires="x14">
            <control shapeId="403619" r:id="rId140" name="Check Box 163">
              <controlPr defaultSize="0" autoFill="0" autoLine="0" autoPict="0">
                <anchor moveWithCells="1">
                  <from>
                    <xdr:col>22</xdr:col>
                    <xdr:colOff>180975</xdr:colOff>
                    <xdr:row>40</xdr:row>
                    <xdr:rowOff>0</xdr:rowOff>
                  </from>
                  <to>
                    <xdr:col>24</xdr:col>
                    <xdr:colOff>85725</xdr:colOff>
                    <xdr:row>41</xdr:row>
                    <xdr:rowOff>19050</xdr:rowOff>
                  </to>
                </anchor>
              </controlPr>
            </control>
          </mc:Choice>
        </mc:AlternateContent>
        <mc:AlternateContent xmlns:mc="http://schemas.openxmlformats.org/markup-compatibility/2006">
          <mc:Choice Requires="x14">
            <control shapeId="403620" r:id="rId141" name="Check Box 164">
              <controlPr defaultSize="0" autoFill="0" autoLine="0" autoPict="0">
                <anchor moveWithCells="1">
                  <from>
                    <xdr:col>10</xdr:col>
                    <xdr:colOff>0</xdr:colOff>
                    <xdr:row>3</xdr:row>
                    <xdr:rowOff>0</xdr:rowOff>
                  </from>
                  <to>
                    <xdr:col>11</xdr:col>
                    <xdr:colOff>19050</xdr:colOff>
                    <xdr:row>4</xdr:row>
                    <xdr:rowOff>0</xdr:rowOff>
                  </to>
                </anchor>
              </controlPr>
            </control>
          </mc:Choice>
        </mc:AlternateContent>
        <mc:AlternateContent xmlns:mc="http://schemas.openxmlformats.org/markup-compatibility/2006">
          <mc:Choice Requires="x14">
            <control shapeId="403621" r:id="rId142" name="Check Box 165">
              <controlPr defaultSize="0" autoFill="0" autoLine="0" autoPict="0">
                <anchor moveWithCells="1">
                  <from>
                    <xdr:col>20</xdr:col>
                    <xdr:colOff>0</xdr:colOff>
                    <xdr:row>3</xdr:row>
                    <xdr:rowOff>0</xdr:rowOff>
                  </from>
                  <to>
                    <xdr:col>21</xdr:col>
                    <xdr:colOff>19050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E00-000001000000}">
          <xm:sqref>P8:AF8 JL8:KB8 TH8:TX8 ADD8:ADT8 AMZ8:ANP8 AWV8:AXL8 BGR8:BHH8 BQN8:BRD8 CAJ8:CAZ8 CKF8:CKV8 CUB8:CUR8 DDX8:DEN8 DNT8:DOJ8 DXP8:DYF8 EHL8:EIB8 ERH8:ERX8 FBD8:FBT8 FKZ8:FLP8 FUV8:FVL8 GER8:GFH8 GON8:GPD8 GYJ8:GYZ8 HIF8:HIV8 HSB8:HSR8 IBX8:ICN8 ILT8:IMJ8 IVP8:IWF8 JFL8:JGB8 JPH8:JPX8 JZD8:JZT8 KIZ8:KJP8 KSV8:KTL8 LCR8:LDH8 LMN8:LND8 LWJ8:LWZ8 MGF8:MGV8 MQB8:MQR8 MZX8:NAN8 NJT8:NKJ8 NTP8:NUF8 ODL8:OEB8 ONH8:ONX8 OXD8:OXT8 PGZ8:PHP8 PQV8:PRL8 QAR8:QBH8 QKN8:QLD8 QUJ8:QUZ8 REF8:REV8 ROB8:ROR8 RXX8:RYN8 SHT8:SIJ8 SRP8:SSF8 TBL8:TCB8 TLH8:TLX8 TVD8:TVT8 UEZ8:UFP8 UOV8:UPL8 UYR8:UZH8 VIN8:VJD8 VSJ8:VSZ8 WCF8:WCV8 WMB8:WMR8 WVX8:WWN8 P65544:AF65544 JL65544:KB65544 TH65544:TX65544 ADD65544:ADT65544 AMZ65544:ANP65544 AWV65544:AXL65544 BGR65544:BHH65544 BQN65544:BRD65544 CAJ65544:CAZ65544 CKF65544:CKV65544 CUB65544:CUR65544 DDX65544:DEN65544 DNT65544:DOJ65544 DXP65544:DYF65544 EHL65544:EIB65544 ERH65544:ERX65544 FBD65544:FBT65544 FKZ65544:FLP65544 FUV65544:FVL65544 GER65544:GFH65544 GON65544:GPD65544 GYJ65544:GYZ65544 HIF65544:HIV65544 HSB65544:HSR65544 IBX65544:ICN65544 ILT65544:IMJ65544 IVP65544:IWF65544 JFL65544:JGB65544 JPH65544:JPX65544 JZD65544:JZT65544 KIZ65544:KJP65544 KSV65544:KTL65544 LCR65544:LDH65544 LMN65544:LND65544 LWJ65544:LWZ65544 MGF65544:MGV65544 MQB65544:MQR65544 MZX65544:NAN65544 NJT65544:NKJ65544 NTP65544:NUF65544 ODL65544:OEB65544 ONH65544:ONX65544 OXD65544:OXT65544 PGZ65544:PHP65544 PQV65544:PRL65544 QAR65544:QBH65544 QKN65544:QLD65544 QUJ65544:QUZ65544 REF65544:REV65544 ROB65544:ROR65544 RXX65544:RYN65544 SHT65544:SIJ65544 SRP65544:SSF65544 TBL65544:TCB65544 TLH65544:TLX65544 TVD65544:TVT65544 UEZ65544:UFP65544 UOV65544:UPL65544 UYR65544:UZH65544 VIN65544:VJD65544 VSJ65544:VSZ65544 WCF65544:WCV65544 WMB65544:WMR65544 WVX65544:WWN65544 P131080:AF131080 JL131080:KB131080 TH131080:TX131080 ADD131080:ADT131080 AMZ131080:ANP131080 AWV131080:AXL131080 BGR131080:BHH131080 BQN131080:BRD131080 CAJ131080:CAZ131080 CKF131080:CKV131080 CUB131080:CUR131080 DDX131080:DEN131080 DNT131080:DOJ131080 DXP131080:DYF131080 EHL131080:EIB131080 ERH131080:ERX131080 FBD131080:FBT131080 FKZ131080:FLP131080 FUV131080:FVL131080 GER131080:GFH131080 GON131080:GPD131080 GYJ131080:GYZ131080 HIF131080:HIV131080 HSB131080:HSR131080 IBX131080:ICN131080 ILT131080:IMJ131080 IVP131080:IWF131080 JFL131080:JGB131080 JPH131080:JPX131080 JZD131080:JZT131080 KIZ131080:KJP131080 KSV131080:KTL131080 LCR131080:LDH131080 LMN131080:LND131080 LWJ131080:LWZ131080 MGF131080:MGV131080 MQB131080:MQR131080 MZX131080:NAN131080 NJT131080:NKJ131080 NTP131080:NUF131080 ODL131080:OEB131080 ONH131080:ONX131080 OXD131080:OXT131080 PGZ131080:PHP131080 PQV131080:PRL131080 QAR131080:QBH131080 QKN131080:QLD131080 QUJ131080:QUZ131080 REF131080:REV131080 ROB131080:ROR131080 RXX131080:RYN131080 SHT131080:SIJ131080 SRP131080:SSF131080 TBL131080:TCB131080 TLH131080:TLX131080 TVD131080:TVT131080 UEZ131080:UFP131080 UOV131080:UPL131080 UYR131080:UZH131080 VIN131080:VJD131080 VSJ131080:VSZ131080 WCF131080:WCV131080 WMB131080:WMR131080 WVX131080:WWN131080 P196616:AF196616 JL196616:KB196616 TH196616:TX196616 ADD196616:ADT196616 AMZ196616:ANP196616 AWV196616:AXL196616 BGR196616:BHH196616 BQN196616:BRD196616 CAJ196616:CAZ196616 CKF196616:CKV196616 CUB196616:CUR196616 DDX196616:DEN196616 DNT196616:DOJ196616 DXP196616:DYF196616 EHL196616:EIB196616 ERH196616:ERX196616 FBD196616:FBT196616 FKZ196616:FLP196616 FUV196616:FVL196616 GER196616:GFH196616 GON196616:GPD196616 GYJ196616:GYZ196616 HIF196616:HIV196616 HSB196616:HSR196616 IBX196616:ICN196616 ILT196616:IMJ196616 IVP196616:IWF196616 JFL196616:JGB196616 JPH196616:JPX196616 JZD196616:JZT196616 KIZ196616:KJP196616 KSV196616:KTL196616 LCR196616:LDH196616 LMN196616:LND196616 LWJ196616:LWZ196616 MGF196616:MGV196616 MQB196616:MQR196616 MZX196616:NAN196616 NJT196616:NKJ196616 NTP196616:NUF196616 ODL196616:OEB196616 ONH196616:ONX196616 OXD196616:OXT196616 PGZ196616:PHP196616 PQV196616:PRL196616 QAR196616:QBH196616 QKN196616:QLD196616 QUJ196616:QUZ196616 REF196616:REV196616 ROB196616:ROR196616 RXX196616:RYN196616 SHT196616:SIJ196616 SRP196616:SSF196616 TBL196616:TCB196616 TLH196616:TLX196616 TVD196616:TVT196616 UEZ196616:UFP196616 UOV196616:UPL196616 UYR196616:UZH196616 VIN196616:VJD196616 VSJ196616:VSZ196616 WCF196616:WCV196616 WMB196616:WMR196616 WVX196616:WWN196616 P262152:AF262152 JL262152:KB262152 TH262152:TX262152 ADD262152:ADT262152 AMZ262152:ANP262152 AWV262152:AXL262152 BGR262152:BHH262152 BQN262152:BRD262152 CAJ262152:CAZ262152 CKF262152:CKV262152 CUB262152:CUR262152 DDX262152:DEN262152 DNT262152:DOJ262152 DXP262152:DYF262152 EHL262152:EIB262152 ERH262152:ERX262152 FBD262152:FBT262152 FKZ262152:FLP262152 FUV262152:FVL262152 GER262152:GFH262152 GON262152:GPD262152 GYJ262152:GYZ262152 HIF262152:HIV262152 HSB262152:HSR262152 IBX262152:ICN262152 ILT262152:IMJ262152 IVP262152:IWF262152 JFL262152:JGB262152 JPH262152:JPX262152 JZD262152:JZT262152 KIZ262152:KJP262152 KSV262152:KTL262152 LCR262152:LDH262152 LMN262152:LND262152 LWJ262152:LWZ262152 MGF262152:MGV262152 MQB262152:MQR262152 MZX262152:NAN262152 NJT262152:NKJ262152 NTP262152:NUF262152 ODL262152:OEB262152 ONH262152:ONX262152 OXD262152:OXT262152 PGZ262152:PHP262152 PQV262152:PRL262152 QAR262152:QBH262152 QKN262152:QLD262152 QUJ262152:QUZ262152 REF262152:REV262152 ROB262152:ROR262152 RXX262152:RYN262152 SHT262152:SIJ262152 SRP262152:SSF262152 TBL262152:TCB262152 TLH262152:TLX262152 TVD262152:TVT262152 UEZ262152:UFP262152 UOV262152:UPL262152 UYR262152:UZH262152 VIN262152:VJD262152 VSJ262152:VSZ262152 WCF262152:WCV262152 WMB262152:WMR262152 WVX262152:WWN262152 P327688:AF327688 JL327688:KB327688 TH327688:TX327688 ADD327688:ADT327688 AMZ327688:ANP327688 AWV327688:AXL327688 BGR327688:BHH327688 BQN327688:BRD327688 CAJ327688:CAZ327688 CKF327688:CKV327688 CUB327688:CUR327688 DDX327688:DEN327688 DNT327688:DOJ327688 DXP327688:DYF327688 EHL327688:EIB327688 ERH327688:ERX327688 FBD327688:FBT327688 FKZ327688:FLP327688 FUV327688:FVL327688 GER327688:GFH327688 GON327688:GPD327688 GYJ327688:GYZ327688 HIF327688:HIV327688 HSB327688:HSR327688 IBX327688:ICN327688 ILT327688:IMJ327688 IVP327688:IWF327688 JFL327688:JGB327688 JPH327688:JPX327688 JZD327688:JZT327688 KIZ327688:KJP327688 KSV327688:KTL327688 LCR327688:LDH327688 LMN327688:LND327688 LWJ327688:LWZ327688 MGF327688:MGV327688 MQB327688:MQR327688 MZX327688:NAN327688 NJT327688:NKJ327688 NTP327688:NUF327688 ODL327688:OEB327688 ONH327688:ONX327688 OXD327688:OXT327688 PGZ327688:PHP327688 PQV327688:PRL327688 QAR327688:QBH327688 QKN327688:QLD327688 QUJ327688:QUZ327688 REF327688:REV327688 ROB327688:ROR327688 RXX327688:RYN327688 SHT327688:SIJ327688 SRP327688:SSF327688 TBL327688:TCB327688 TLH327688:TLX327688 TVD327688:TVT327688 UEZ327688:UFP327688 UOV327688:UPL327688 UYR327688:UZH327688 VIN327688:VJD327688 VSJ327688:VSZ327688 WCF327688:WCV327688 WMB327688:WMR327688 WVX327688:WWN327688 P393224:AF393224 JL393224:KB393224 TH393224:TX393224 ADD393224:ADT393224 AMZ393224:ANP393224 AWV393224:AXL393224 BGR393224:BHH393224 BQN393224:BRD393224 CAJ393224:CAZ393224 CKF393224:CKV393224 CUB393224:CUR393224 DDX393224:DEN393224 DNT393224:DOJ393224 DXP393224:DYF393224 EHL393224:EIB393224 ERH393224:ERX393224 FBD393224:FBT393224 FKZ393224:FLP393224 FUV393224:FVL393224 GER393224:GFH393224 GON393224:GPD393224 GYJ393224:GYZ393224 HIF393224:HIV393224 HSB393224:HSR393224 IBX393224:ICN393224 ILT393224:IMJ393224 IVP393224:IWF393224 JFL393224:JGB393224 JPH393224:JPX393224 JZD393224:JZT393224 KIZ393224:KJP393224 KSV393224:KTL393224 LCR393224:LDH393224 LMN393224:LND393224 LWJ393224:LWZ393224 MGF393224:MGV393224 MQB393224:MQR393224 MZX393224:NAN393224 NJT393224:NKJ393224 NTP393224:NUF393224 ODL393224:OEB393224 ONH393224:ONX393224 OXD393224:OXT393224 PGZ393224:PHP393224 PQV393224:PRL393224 QAR393224:QBH393224 QKN393224:QLD393224 QUJ393224:QUZ393224 REF393224:REV393224 ROB393224:ROR393224 RXX393224:RYN393224 SHT393224:SIJ393224 SRP393224:SSF393224 TBL393224:TCB393224 TLH393224:TLX393224 TVD393224:TVT393224 UEZ393224:UFP393224 UOV393224:UPL393224 UYR393224:UZH393224 VIN393224:VJD393224 VSJ393224:VSZ393224 WCF393224:WCV393224 WMB393224:WMR393224 WVX393224:WWN393224 P458760:AF458760 JL458760:KB458760 TH458760:TX458760 ADD458760:ADT458760 AMZ458760:ANP458760 AWV458760:AXL458760 BGR458760:BHH458760 BQN458760:BRD458760 CAJ458760:CAZ458760 CKF458760:CKV458760 CUB458760:CUR458760 DDX458760:DEN458760 DNT458760:DOJ458760 DXP458760:DYF458760 EHL458760:EIB458760 ERH458760:ERX458760 FBD458760:FBT458760 FKZ458760:FLP458760 FUV458760:FVL458760 GER458760:GFH458760 GON458760:GPD458760 GYJ458760:GYZ458760 HIF458760:HIV458760 HSB458760:HSR458760 IBX458760:ICN458760 ILT458760:IMJ458760 IVP458760:IWF458760 JFL458760:JGB458760 JPH458760:JPX458760 JZD458760:JZT458760 KIZ458760:KJP458760 KSV458760:KTL458760 LCR458760:LDH458760 LMN458760:LND458760 LWJ458760:LWZ458760 MGF458760:MGV458760 MQB458760:MQR458760 MZX458760:NAN458760 NJT458760:NKJ458760 NTP458760:NUF458760 ODL458760:OEB458760 ONH458760:ONX458760 OXD458760:OXT458760 PGZ458760:PHP458760 PQV458760:PRL458760 QAR458760:QBH458760 QKN458760:QLD458760 QUJ458760:QUZ458760 REF458760:REV458760 ROB458760:ROR458760 RXX458760:RYN458760 SHT458760:SIJ458760 SRP458760:SSF458760 TBL458760:TCB458760 TLH458760:TLX458760 TVD458760:TVT458760 UEZ458760:UFP458760 UOV458760:UPL458760 UYR458760:UZH458760 VIN458760:VJD458760 VSJ458760:VSZ458760 WCF458760:WCV458760 WMB458760:WMR458760 WVX458760:WWN458760 P524296:AF524296 JL524296:KB524296 TH524296:TX524296 ADD524296:ADT524296 AMZ524296:ANP524296 AWV524296:AXL524296 BGR524296:BHH524296 BQN524296:BRD524296 CAJ524296:CAZ524296 CKF524296:CKV524296 CUB524296:CUR524296 DDX524296:DEN524296 DNT524296:DOJ524296 DXP524296:DYF524296 EHL524296:EIB524296 ERH524296:ERX524296 FBD524296:FBT524296 FKZ524296:FLP524296 FUV524296:FVL524296 GER524296:GFH524296 GON524296:GPD524296 GYJ524296:GYZ524296 HIF524296:HIV524296 HSB524296:HSR524296 IBX524296:ICN524296 ILT524296:IMJ524296 IVP524296:IWF524296 JFL524296:JGB524296 JPH524296:JPX524296 JZD524296:JZT524296 KIZ524296:KJP524296 KSV524296:KTL524296 LCR524296:LDH524296 LMN524296:LND524296 LWJ524296:LWZ524296 MGF524296:MGV524296 MQB524296:MQR524296 MZX524296:NAN524296 NJT524296:NKJ524296 NTP524296:NUF524296 ODL524296:OEB524296 ONH524296:ONX524296 OXD524296:OXT524296 PGZ524296:PHP524296 PQV524296:PRL524296 QAR524296:QBH524296 QKN524296:QLD524296 QUJ524296:QUZ524296 REF524296:REV524296 ROB524296:ROR524296 RXX524296:RYN524296 SHT524296:SIJ524296 SRP524296:SSF524296 TBL524296:TCB524296 TLH524296:TLX524296 TVD524296:TVT524296 UEZ524296:UFP524296 UOV524296:UPL524296 UYR524296:UZH524296 VIN524296:VJD524296 VSJ524296:VSZ524296 WCF524296:WCV524296 WMB524296:WMR524296 WVX524296:WWN524296 P589832:AF589832 JL589832:KB589832 TH589832:TX589832 ADD589832:ADT589832 AMZ589832:ANP589832 AWV589832:AXL589832 BGR589832:BHH589832 BQN589832:BRD589832 CAJ589832:CAZ589832 CKF589832:CKV589832 CUB589832:CUR589832 DDX589832:DEN589832 DNT589832:DOJ589832 DXP589832:DYF589832 EHL589832:EIB589832 ERH589832:ERX589832 FBD589832:FBT589832 FKZ589832:FLP589832 FUV589832:FVL589832 GER589832:GFH589832 GON589832:GPD589832 GYJ589832:GYZ589832 HIF589832:HIV589832 HSB589832:HSR589832 IBX589832:ICN589832 ILT589832:IMJ589832 IVP589832:IWF589832 JFL589832:JGB589832 JPH589832:JPX589832 JZD589832:JZT589832 KIZ589832:KJP589832 KSV589832:KTL589832 LCR589832:LDH589832 LMN589832:LND589832 LWJ589832:LWZ589832 MGF589832:MGV589832 MQB589832:MQR589832 MZX589832:NAN589832 NJT589832:NKJ589832 NTP589832:NUF589832 ODL589832:OEB589832 ONH589832:ONX589832 OXD589832:OXT589832 PGZ589832:PHP589832 PQV589832:PRL589832 QAR589832:QBH589832 QKN589832:QLD589832 QUJ589832:QUZ589832 REF589832:REV589832 ROB589832:ROR589832 RXX589832:RYN589832 SHT589832:SIJ589832 SRP589832:SSF589832 TBL589832:TCB589832 TLH589832:TLX589832 TVD589832:TVT589832 UEZ589832:UFP589832 UOV589832:UPL589832 UYR589832:UZH589832 VIN589832:VJD589832 VSJ589832:VSZ589832 WCF589832:WCV589832 WMB589832:WMR589832 WVX589832:WWN589832 P655368:AF655368 JL655368:KB655368 TH655368:TX655368 ADD655368:ADT655368 AMZ655368:ANP655368 AWV655368:AXL655368 BGR655368:BHH655368 BQN655368:BRD655368 CAJ655368:CAZ655368 CKF655368:CKV655368 CUB655368:CUR655368 DDX655368:DEN655368 DNT655368:DOJ655368 DXP655368:DYF655368 EHL655368:EIB655368 ERH655368:ERX655368 FBD655368:FBT655368 FKZ655368:FLP655368 FUV655368:FVL655368 GER655368:GFH655368 GON655368:GPD655368 GYJ655368:GYZ655368 HIF655368:HIV655368 HSB655368:HSR655368 IBX655368:ICN655368 ILT655368:IMJ655368 IVP655368:IWF655368 JFL655368:JGB655368 JPH655368:JPX655368 JZD655368:JZT655368 KIZ655368:KJP655368 KSV655368:KTL655368 LCR655368:LDH655368 LMN655368:LND655368 LWJ655368:LWZ655368 MGF655368:MGV655368 MQB655368:MQR655368 MZX655368:NAN655368 NJT655368:NKJ655368 NTP655368:NUF655368 ODL655368:OEB655368 ONH655368:ONX655368 OXD655368:OXT655368 PGZ655368:PHP655368 PQV655368:PRL655368 QAR655368:QBH655368 QKN655368:QLD655368 QUJ655368:QUZ655368 REF655368:REV655368 ROB655368:ROR655368 RXX655368:RYN655368 SHT655368:SIJ655368 SRP655368:SSF655368 TBL655368:TCB655368 TLH655368:TLX655368 TVD655368:TVT655368 UEZ655368:UFP655368 UOV655368:UPL655368 UYR655368:UZH655368 VIN655368:VJD655368 VSJ655368:VSZ655368 WCF655368:WCV655368 WMB655368:WMR655368 WVX655368:WWN655368 P720904:AF720904 JL720904:KB720904 TH720904:TX720904 ADD720904:ADT720904 AMZ720904:ANP720904 AWV720904:AXL720904 BGR720904:BHH720904 BQN720904:BRD720904 CAJ720904:CAZ720904 CKF720904:CKV720904 CUB720904:CUR720904 DDX720904:DEN720904 DNT720904:DOJ720904 DXP720904:DYF720904 EHL720904:EIB720904 ERH720904:ERX720904 FBD720904:FBT720904 FKZ720904:FLP720904 FUV720904:FVL720904 GER720904:GFH720904 GON720904:GPD720904 GYJ720904:GYZ720904 HIF720904:HIV720904 HSB720904:HSR720904 IBX720904:ICN720904 ILT720904:IMJ720904 IVP720904:IWF720904 JFL720904:JGB720904 JPH720904:JPX720904 JZD720904:JZT720904 KIZ720904:KJP720904 KSV720904:KTL720904 LCR720904:LDH720904 LMN720904:LND720904 LWJ720904:LWZ720904 MGF720904:MGV720904 MQB720904:MQR720904 MZX720904:NAN720904 NJT720904:NKJ720904 NTP720904:NUF720904 ODL720904:OEB720904 ONH720904:ONX720904 OXD720904:OXT720904 PGZ720904:PHP720904 PQV720904:PRL720904 QAR720904:QBH720904 QKN720904:QLD720904 QUJ720904:QUZ720904 REF720904:REV720904 ROB720904:ROR720904 RXX720904:RYN720904 SHT720904:SIJ720904 SRP720904:SSF720904 TBL720904:TCB720904 TLH720904:TLX720904 TVD720904:TVT720904 UEZ720904:UFP720904 UOV720904:UPL720904 UYR720904:UZH720904 VIN720904:VJD720904 VSJ720904:VSZ720904 WCF720904:WCV720904 WMB720904:WMR720904 WVX720904:WWN720904 P786440:AF786440 JL786440:KB786440 TH786440:TX786440 ADD786440:ADT786440 AMZ786440:ANP786440 AWV786440:AXL786440 BGR786440:BHH786440 BQN786440:BRD786440 CAJ786440:CAZ786440 CKF786440:CKV786440 CUB786440:CUR786440 DDX786440:DEN786440 DNT786440:DOJ786440 DXP786440:DYF786440 EHL786440:EIB786440 ERH786440:ERX786440 FBD786440:FBT786440 FKZ786440:FLP786440 FUV786440:FVL786440 GER786440:GFH786440 GON786440:GPD786440 GYJ786440:GYZ786440 HIF786440:HIV786440 HSB786440:HSR786440 IBX786440:ICN786440 ILT786440:IMJ786440 IVP786440:IWF786440 JFL786440:JGB786440 JPH786440:JPX786440 JZD786440:JZT786440 KIZ786440:KJP786440 KSV786440:KTL786440 LCR786440:LDH786440 LMN786440:LND786440 LWJ786440:LWZ786440 MGF786440:MGV786440 MQB786440:MQR786440 MZX786440:NAN786440 NJT786440:NKJ786440 NTP786440:NUF786440 ODL786440:OEB786440 ONH786440:ONX786440 OXD786440:OXT786440 PGZ786440:PHP786440 PQV786440:PRL786440 QAR786440:QBH786440 QKN786440:QLD786440 QUJ786440:QUZ786440 REF786440:REV786440 ROB786440:ROR786440 RXX786440:RYN786440 SHT786440:SIJ786440 SRP786440:SSF786440 TBL786440:TCB786440 TLH786440:TLX786440 TVD786440:TVT786440 UEZ786440:UFP786440 UOV786440:UPL786440 UYR786440:UZH786440 VIN786440:VJD786440 VSJ786440:VSZ786440 WCF786440:WCV786440 WMB786440:WMR786440 WVX786440:WWN786440 P851976:AF851976 JL851976:KB851976 TH851976:TX851976 ADD851976:ADT851976 AMZ851976:ANP851976 AWV851976:AXL851976 BGR851976:BHH851976 BQN851976:BRD851976 CAJ851976:CAZ851976 CKF851976:CKV851976 CUB851976:CUR851976 DDX851976:DEN851976 DNT851976:DOJ851976 DXP851976:DYF851976 EHL851976:EIB851976 ERH851976:ERX851976 FBD851976:FBT851976 FKZ851976:FLP851976 FUV851976:FVL851976 GER851976:GFH851976 GON851976:GPD851976 GYJ851976:GYZ851976 HIF851976:HIV851976 HSB851976:HSR851976 IBX851976:ICN851976 ILT851976:IMJ851976 IVP851976:IWF851976 JFL851976:JGB851976 JPH851976:JPX851976 JZD851976:JZT851976 KIZ851976:KJP851976 KSV851976:KTL851976 LCR851976:LDH851976 LMN851976:LND851976 LWJ851976:LWZ851976 MGF851976:MGV851976 MQB851976:MQR851976 MZX851976:NAN851976 NJT851976:NKJ851976 NTP851976:NUF851976 ODL851976:OEB851976 ONH851976:ONX851976 OXD851976:OXT851976 PGZ851976:PHP851976 PQV851976:PRL851976 QAR851976:QBH851976 QKN851976:QLD851976 QUJ851976:QUZ851976 REF851976:REV851976 ROB851976:ROR851976 RXX851976:RYN851976 SHT851976:SIJ851976 SRP851976:SSF851976 TBL851976:TCB851976 TLH851976:TLX851976 TVD851976:TVT851976 UEZ851976:UFP851976 UOV851976:UPL851976 UYR851976:UZH851976 VIN851976:VJD851976 VSJ851976:VSZ851976 WCF851976:WCV851976 WMB851976:WMR851976 WVX851976:WWN851976 P917512:AF917512 JL917512:KB917512 TH917512:TX917512 ADD917512:ADT917512 AMZ917512:ANP917512 AWV917512:AXL917512 BGR917512:BHH917512 BQN917512:BRD917512 CAJ917512:CAZ917512 CKF917512:CKV917512 CUB917512:CUR917512 DDX917512:DEN917512 DNT917512:DOJ917512 DXP917512:DYF917512 EHL917512:EIB917512 ERH917512:ERX917512 FBD917512:FBT917512 FKZ917512:FLP917512 FUV917512:FVL917512 GER917512:GFH917512 GON917512:GPD917512 GYJ917512:GYZ917512 HIF917512:HIV917512 HSB917512:HSR917512 IBX917512:ICN917512 ILT917512:IMJ917512 IVP917512:IWF917512 JFL917512:JGB917512 JPH917512:JPX917512 JZD917512:JZT917512 KIZ917512:KJP917512 KSV917512:KTL917512 LCR917512:LDH917512 LMN917512:LND917512 LWJ917512:LWZ917512 MGF917512:MGV917512 MQB917512:MQR917512 MZX917512:NAN917512 NJT917512:NKJ917512 NTP917512:NUF917512 ODL917512:OEB917512 ONH917512:ONX917512 OXD917512:OXT917512 PGZ917512:PHP917512 PQV917512:PRL917512 QAR917512:QBH917512 QKN917512:QLD917512 QUJ917512:QUZ917512 REF917512:REV917512 ROB917512:ROR917512 RXX917512:RYN917512 SHT917512:SIJ917512 SRP917512:SSF917512 TBL917512:TCB917512 TLH917512:TLX917512 TVD917512:TVT917512 UEZ917512:UFP917512 UOV917512:UPL917512 UYR917512:UZH917512 VIN917512:VJD917512 VSJ917512:VSZ917512 WCF917512:WCV917512 WMB917512:WMR917512 WVX917512:WWN917512 P983048:AF983048 JL983048:KB983048 TH983048:TX983048 ADD983048:ADT983048 AMZ983048:ANP983048 AWV983048:AXL983048 BGR983048:BHH983048 BQN983048:BRD983048 CAJ983048:CAZ983048 CKF983048:CKV983048 CUB983048:CUR983048 DDX983048:DEN983048 DNT983048:DOJ983048 DXP983048:DYF983048 EHL983048:EIB983048 ERH983048:ERX983048 FBD983048:FBT983048 FKZ983048:FLP983048 FUV983048:FVL983048 GER983048:GFH983048 GON983048:GPD983048 GYJ983048:GYZ983048 HIF983048:HIV983048 HSB983048:HSR983048 IBX983048:ICN983048 ILT983048:IMJ983048 IVP983048:IWF983048 JFL983048:JGB983048 JPH983048:JPX983048 JZD983048:JZT983048 KIZ983048:KJP983048 KSV983048:KTL983048 LCR983048:LDH983048 LMN983048:LND983048 LWJ983048:LWZ983048 MGF983048:MGV983048 MQB983048:MQR983048 MZX983048:NAN983048 NJT983048:NKJ983048 NTP983048:NUF983048 ODL983048:OEB983048 ONH983048:ONX983048 OXD983048:OXT983048 PGZ983048:PHP983048 PQV983048:PRL983048 QAR983048:QBH983048 QKN983048:QLD983048 QUJ983048:QUZ983048 REF983048:REV983048 ROB983048:ROR983048 RXX983048:RYN983048 SHT983048:SIJ983048 SRP983048:SSF983048 TBL983048:TCB983048 TLH983048:TLX983048 TVD983048:TVT983048 UEZ983048:UFP983048 UOV983048:UPL983048 UYR983048:UZH983048 VIN983048:VJD983048 VSJ983048:VSZ983048 WCF983048:WCV983048 WMB983048:WMR983048 WVX983048:WWN983048 O12:AD12 JK12:JZ12 TG12:TV12 ADC12:ADR12 AMY12:ANN12 AWU12:AXJ12 BGQ12:BHF12 BQM12:BRB12 CAI12:CAX12 CKE12:CKT12 CUA12:CUP12 DDW12:DEL12 DNS12:DOH12 DXO12:DYD12 EHK12:EHZ12 ERG12:ERV12 FBC12:FBR12 FKY12:FLN12 FUU12:FVJ12 GEQ12:GFF12 GOM12:GPB12 GYI12:GYX12 HIE12:HIT12 HSA12:HSP12 IBW12:ICL12 ILS12:IMH12 IVO12:IWD12 JFK12:JFZ12 JPG12:JPV12 JZC12:JZR12 KIY12:KJN12 KSU12:KTJ12 LCQ12:LDF12 LMM12:LNB12 LWI12:LWX12 MGE12:MGT12 MQA12:MQP12 MZW12:NAL12 NJS12:NKH12 NTO12:NUD12 ODK12:ODZ12 ONG12:ONV12 OXC12:OXR12 PGY12:PHN12 PQU12:PRJ12 QAQ12:QBF12 QKM12:QLB12 QUI12:QUX12 REE12:RET12 ROA12:ROP12 RXW12:RYL12 SHS12:SIH12 SRO12:SSD12 TBK12:TBZ12 TLG12:TLV12 TVC12:TVR12 UEY12:UFN12 UOU12:UPJ12 UYQ12:UZF12 VIM12:VJB12 VSI12:VSX12 WCE12:WCT12 WMA12:WMP12 WVW12:WWL12 O65548:AD65548 JK65548:JZ65548 TG65548:TV65548 ADC65548:ADR65548 AMY65548:ANN65548 AWU65548:AXJ65548 BGQ65548:BHF65548 BQM65548:BRB65548 CAI65548:CAX65548 CKE65548:CKT65548 CUA65548:CUP65548 DDW65548:DEL65548 DNS65548:DOH65548 DXO65548:DYD65548 EHK65548:EHZ65548 ERG65548:ERV65548 FBC65548:FBR65548 FKY65548:FLN65548 FUU65548:FVJ65548 GEQ65548:GFF65548 GOM65548:GPB65548 GYI65548:GYX65548 HIE65548:HIT65548 HSA65548:HSP65548 IBW65548:ICL65548 ILS65548:IMH65548 IVO65548:IWD65548 JFK65548:JFZ65548 JPG65548:JPV65548 JZC65548:JZR65548 KIY65548:KJN65548 KSU65548:KTJ65548 LCQ65548:LDF65548 LMM65548:LNB65548 LWI65548:LWX65548 MGE65548:MGT65548 MQA65548:MQP65548 MZW65548:NAL65548 NJS65548:NKH65548 NTO65548:NUD65548 ODK65548:ODZ65548 ONG65548:ONV65548 OXC65548:OXR65548 PGY65548:PHN65548 PQU65548:PRJ65548 QAQ65548:QBF65548 QKM65548:QLB65548 QUI65548:QUX65548 REE65548:RET65548 ROA65548:ROP65548 RXW65548:RYL65548 SHS65548:SIH65548 SRO65548:SSD65548 TBK65548:TBZ65548 TLG65548:TLV65548 TVC65548:TVR65548 UEY65548:UFN65548 UOU65548:UPJ65548 UYQ65548:UZF65548 VIM65548:VJB65548 VSI65548:VSX65548 WCE65548:WCT65548 WMA65548:WMP65548 WVW65548:WWL65548 O131084:AD131084 JK131084:JZ131084 TG131084:TV131084 ADC131084:ADR131084 AMY131084:ANN131084 AWU131084:AXJ131084 BGQ131084:BHF131084 BQM131084:BRB131084 CAI131084:CAX131084 CKE131084:CKT131084 CUA131084:CUP131084 DDW131084:DEL131084 DNS131084:DOH131084 DXO131084:DYD131084 EHK131084:EHZ131084 ERG131084:ERV131084 FBC131084:FBR131084 FKY131084:FLN131084 FUU131084:FVJ131084 GEQ131084:GFF131084 GOM131084:GPB131084 GYI131084:GYX131084 HIE131084:HIT131084 HSA131084:HSP131084 IBW131084:ICL131084 ILS131084:IMH131084 IVO131084:IWD131084 JFK131084:JFZ131084 JPG131084:JPV131084 JZC131084:JZR131084 KIY131084:KJN131084 KSU131084:KTJ131084 LCQ131084:LDF131084 LMM131084:LNB131084 LWI131084:LWX131084 MGE131084:MGT131084 MQA131084:MQP131084 MZW131084:NAL131084 NJS131084:NKH131084 NTO131084:NUD131084 ODK131084:ODZ131084 ONG131084:ONV131084 OXC131084:OXR131084 PGY131084:PHN131084 PQU131084:PRJ131084 QAQ131084:QBF131084 QKM131084:QLB131084 QUI131084:QUX131084 REE131084:RET131084 ROA131084:ROP131084 RXW131084:RYL131084 SHS131084:SIH131084 SRO131084:SSD131084 TBK131084:TBZ131084 TLG131084:TLV131084 TVC131084:TVR131084 UEY131084:UFN131084 UOU131084:UPJ131084 UYQ131084:UZF131084 VIM131084:VJB131084 VSI131084:VSX131084 WCE131084:WCT131084 WMA131084:WMP131084 WVW131084:WWL131084 O196620:AD196620 JK196620:JZ196620 TG196620:TV196620 ADC196620:ADR196620 AMY196620:ANN196620 AWU196620:AXJ196620 BGQ196620:BHF196620 BQM196620:BRB196620 CAI196620:CAX196620 CKE196620:CKT196620 CUA196620:CUP196620 DDW196620:DEL196620 DNS196620:DOH196620 DXO196620:DYD196620 EHK196620:EHZ196620 ERG196620:ERV196620 FBC196620:FBR196620 FKY196620:FLN196620 FUU196620:FVJ196620 GEQ196620:GFF196620 GOM196620:GPB196620 GYI196620:GYX196620 HIE196620:HIT196620 HSA196620:HSP196620 IBW196620:ICL196620 ILS196620:IMH196620 IVO196620:IWD196620 JFK196620:JFZ196620 JPG196620:JPV196620 JZC196620:JZR196620 KIY196620:KJN196620 KSU196620:KTJ196620 LCQ196620:LDF196620 LMM196620:LNB196620 LWI196620:LWX196620 MGE196620:MGT196620 MQA196620:MQP196620 MZW196620:NAL196620 NJS196620:NKH196620 NTO196620:NUD196620 ODK196620:ODZ196620 ONG196620:ONV196620 OXC196620:OXR196620 PGY196620:PHN196620 PQU196620:PRJ196620 QAQ196620:QBF196620 QKM196620:QLB196620 QUI196620:QUX196620 REE196620:RET196620 ROA196620:ROP196620 RXW196620:RYL196620 SHS196620:SIH196620 SRO196620:SSD196620 TBK196620:TBZ196620 TLG196620:TLV196620 TVC196620:TVR196620 UEY196620:UFN196620 UOU196620:UPJ196620 UYQ196620:UZF196620 VIM196620:VJB196620 VSI196620:VSX196620 WCE196620:WCT196620 WMA196620:WMP196620 WVW196620:WWL196620 O262156:AD262156 JK262156:JZ262156 TG262156:TV262156 ADC262156:ADR262156 AMY262156:ANN262156 AWU262156:AXJ262156 BGQ262156:BHF262156 BQM262156:BRB262156 CAI262156:CAX262156 CKE262156:CKT262156 CUA262156:CUP262156 DDW262156:DEL262156 DNS262156:DOH262156 DXO262156:DYD262156 EHK262156:EHZ262156 ERG262156:ERV262156 FBC262156:FBR262156 FKY262156:FLN262156 FUU262156:FVJ262156 GEQ262156:GFF262156 GOM262156:GPB262156 GYI262156:GYX262156 HIE262156:HIT262156 HSA262156:HSP262156 IBW262156:ICL262156 ILS262156:IMH262156 IVO262156:IWD262156 JFK262156:JFZ262156 JPG262156:JPV262156 JZC262156:JZR262156 KIY262156:KJN262156 KSU262156:KTJ262156 LCQ262156:LDF262156 LMM262156:LNB262156 LWI262156:LWX262156 MGE262156:MGT262156 MQA262156:MQP262156 MZW262156:NAL262156 NJS262156:NKH262156 NTO262156:NUD262156 ODK262156:ODZ262156 ONG262156:ONV262156 OXC262156:OXR262156 PGY262156:PHN262156 PQU262156:PRJ262156 QAQ262156:QBF262156 QKM262156:QLB262156 QUI262156:QUX262156 REE262156:RET262156 ROA262156:ROP262156 RXW262156:RYL262156 SHS262156:SIH262156 SRO262156:SSD262156 TBK262156:TBZ262156 TLG262156:TLV262156 TVC262156:TVR262156 UEY262156:UFN262156 UOU262156:UPJ262156 UYQ262156:UZF262156 VIM262156:VJB262156 VSI262156:VSX262156 WCE262156:WCT262156 WMA262156:WMP262156 WVW262156:WWL262156 O327692:AD327692 JK327692:JZ327692 TG327692:TV327692 ADC327692:ADR327692 AMY327692:ANN327692 AWU327692:AXJ327692 BGQ327692:BHF327692 BQM327692:BRB327692 CAI327692:CAX327692 CKE327692:CKT327692 CUA327692:CUP327692 DDW327692:DEL327692 DNS327692:DOH327692 DXO327692:DYD327692 EHK327692:EHZ327692 ERG327692:ERV327692 FBC327692:FBR327692 FKY327692:FLN327692 FUU327692:FVJ327692 GEQ327692:GFF327692 GOM327692:GPB327692 GYI327692:GYX327692 HIE327692:HIT327692 HSA327692:HSP327692 IBW327692:ICL327692 ILS327692:IMH327692 IVO327692:IWD327692 JFK327692:JFZ327692 JPG327692:JPV327692 JZC327692:JZR327692 KIY327692:KJN327692 KSU327692:KTJ327692 LCQ327692:LDF327692 LMM327692:LNB327692 LWI327692:LWX327692 MGE327692:MGT327692 MQA327692:MQP327692 MZW327692:NAL327692 NJS327692:NKH327692 NTO327692:NUD327692 ODK327692:ODZ327692 ONG327692:ONV327692 OXC327692:OXR327692 PGY327692:PHN327692 PQU327692:PRJ327692 QAQ327692:QBF327692 QKM327692:QLB327692 QUI327692:QUX327692 REE327692:RET327692 ROA327692:ROP327692 RXW327692:RYL327692 SHS327692:SIH327692 SRO327692:SSD327692 TBK327692:TBZ327692 TLG327692:TLV327692 TVC327692:TVR327692 UEY327692:UFN327692 UOU327692:UPJ327692 UYQ327692:UZF327692 VIM327692:VJB327692 VSI327692:VSX327692 WCE327692:WCT327692 WMA327692:WMP327692 WVW327692:WWL327692 O393228:AD393228 JK393228:JZ393228 TG393228:TV393228 ADC393228:ADR393228 AMY393228:ANN393228 AWU393228:AXJ393228 BGQ393228:BHF393228 BQM393228:BRB393228 CAI393228:CAX393228 CKE393228:CKT393228 CUA393228:CUP393228 DDW393228:DEL393228 DNS393228:DOH393228 DXO393228:DYD393228 EHK393228:EHZ393228 ERG393228:ERV393228 FBC393228:FBR393228 FKY393228:FLN393228 FUU393228:FVJ393228 GEQ393228:GFF393228 GOM393228:GPB393228 GYI393228:GYX393228 HIE393228:HIT393228 HSA393228:HSP393228 IBW393228:ICL393228 ILS393228:IMH393228 IVO393228:IWD393228 JFK393228:JFZ393228 JPG393228:JPV393228 JZC393228:JZR393228 KIY393228:KJN393228 KSU393228:KTJ393228 LCQ393228:LDF393228 LMM393228:LNB393228 LWI393228:LWX393228 MGE393228:MGT393228 MQA393228:MQP393228 MZW393228:NAL393228 NJS393228:NKH393228 NTO393228:NUD393228 ODK393228:ODZ393228 ONG393228:ONV393228 OXC393228:OXR393228 PGY393228:PHN393228 PQU393228:PRJ393228 QAQ393228:QBF393228 QKM393228:QLB393228 QUI393228:QUX393228 REE393228:RET393228 ROA393228:ROP393228 RXW393228:RYL393228 SHS393228:SIH393228 SRO393228:SSD393228 TBK393228:TBZ393228 TLG393228:TLV393228 TVC393228:TVR393228 UEY393228:UFN393228 UOU393228:UPJ393228 UYQ393228:UZF393228 VIM393228:VJB393228 VSI393228:VSX393228 WCE393228:WCT393228 WMA393228:WMP393228 WVW393228:WWL393228 O458764:AD458764 JK458764:JZ458764 TG458764:TV458764 ADC458764:ADR458764 AMY458764:ANN458764 AWU458764:AXJ458764 BGQ458764:BHF458764 BQM458764:BRB458764 CAI458764:CAX458764 CKE458764:CKT458764 CUA458764:CUP458764 DDW458764:DEL458764 DNS458764:DOH458764 DXO458764:DYD458764 EHK458764:EHZ458764 ERG458764:ERV458764 FBC458764:FBR458764 FKY458764:FLN458764 FUU458764:FVJ458764 GEQ458764:GFF458764 GOM458764:GPB458764 GYI458764:GYX458764 HIE458764:HIT458764 HSA458764:HSP458764 IBW458764:ICL458764 ILS458764:IMH458764 IVO458764:IWD458764 JFK458764:JFZ458764 JPG458764:JPV458764 JZC458764:JZR458764 KIY458764:KJN458764 KSU458764:KTJ458764 LCQ458764:LDF458764 LMM458764:LNB458764 LWI458764:LWX458764 MGE458764:MGT458764 MQA458764:MQP458764 MZW458764:NAL458764 NJS458764:NKH458764 NTO458764:NUD458764 ODK458764:ODZ458764 ONG458764:ONV458764 OXC458764:OXR458764 PGY458764:PHN458764 PQU458764:PRJ458764 QAQ458764:QBF458764 QKM458764:QLB458764 QUI458764:QUX458764 REE458764:RET458764 ROA458764:ROP458764 RXW458764:RYL458764 SHS458764:SIH458764 SRO458764:SSD458764 TBK458764:TBZ458764 TLG458764:TLV458764 TVC458764:TVR458764 UEY458764:UFN458764 UOU458764:UPJ458764 UYQ458764:UZF458764 VIM458764:VJB458764 VSI458764:VSX458764 WCE458764:WCT458764 WMA458764:WMP458764 WVW458764:WWL458764 O524300:AD524300 JK524300:JZ524300 TG524300:TV524300 ADC524300:ADR524300 AMY524300:ANN524300 AWU524300:AXJ524300 BGQ524300:BHF524300 BQM524300:BRB524300 CAI524300:CAX524300 CKE524300:CKT524300 CUA524300:CUP524300 DDW524300:DEL524300 DNS524300:DOH524300 DXO524300:DYD524300 EHK524300:EHZ524300 ERG524300:ERV524300 FBC524300:FBR524300 FKY524300:FLN524300 FUU524300:FVJ524300 GEQ524300:GFF524300 GOM524300:GPB524300 GYI524300:GYX524300 HIE524300:HIT524300 HSA524300:HSP524300 IBW524300:ICL524300 ILS524300:IMH524300 IVO524300:IWD524300 JFK524300:JFZ524300 JPG524300:JPV524300 JZC524300:JZR524300 KIY524300:KJN524300 KSU524300:KTJ524300 LCQ524300:LDF524300 LMM524300:LNB524300 LWI524300:LWX524300 MGE524300:MGT524300 MQA524300:MQP524300 MZW524300:NAL524300 NJS524300:NKH524300 NTO524300:NUD524300 ODK524300:ODZ524300 ONG524300:ONV524300 OXC524300:OXR524300 PGY524300:PHN524300 PQU524300:PRJ524300 QAQ524300:QBF524300 QKM524300:QLB524300 QUI524300:QUX524300 REE524300:RET524300 ROA524300:ROP524300 RXW524300:RYL524300 SHS524300:SIH524300 SRO524300:SSD524300 TBK524300:TBZ524300 TLG524300:TLV524300 TVC524300:TVR524300 UEY524300:UFN524300 UOU524300:UPJ524300 UYQ524300:UZF524300 VIM524300:VJB524300 VSI524300:VSX524300 WCE524300:WCT524300 WMA524300:WMP524300 WVW524300:WWL524300 O589836:AD589836 JK589836:JZ589836 TG589836:TV589836 ADC589836:ADR589836 AMY589836:ANN589836 AWU589836:AXJ589836 BGQ589836:BHF589836 BQM589836:BRB589836 CAI589836:CAX589836 CKE589836:CKT589836 CUA589836:CUP589836 DDW589836:DEL589836 DNS589836:DOH589836 DXO589836:DYD589836 EHK589836:EHZ589836 ERG589836:ERV589836 FBC589836:FBR589836 FKY589836:FLN589836 FUU589836:FVJ589836 GEQ589836:GFF589836 GOM589836:GPB589836 GYI589836:GYX589836 HIE589836:HIT589836 HSA589836:HSP589836 IBW589836:ICL589836 ILS589836:IMH589836 IVO589836:IWD589836 JFK589836:JFZ589836 JPG589836:JPV589836 JZC589836:JZR589836 KIY589836:KJN589836 KSU589836:KTJ589836 LCQ589836:LDF589836 LMM589836:LNB589836 LWI589836:LWX589836 MGE589836:MGT589836 MQA589836:MQP589836 MZW589836:NAL589836 NJS589836:NKH589836 NTO589836:NUD589836 ODK589836:ODZ589836 ONG589836:ONV589836 OXC589836:OXR589836 PGY589836:PHN589836 PQU589836:PRJ589836 QAQ589836:QBF589836 QKM589836:QLB589836 QUI589836:QUX589836 REE589836:RET589836 ROA589836:ROP589836 RXW589836:RYL589836 SHS589836:SIH589836 SRO589836:SSD589836 TBK589836:TBZ589836 TLG589836:TLV589836 TVC589836:TVR589836 UEY589836:UFN589836 UOU589836:UPJ589836 UYQ589836:UZF589836 VIM589836:VJB589836 VSI589836:VSX589836 WCE589836:WCT589836 WMA589836:WMP589836 WVW589836:WWL589836 O655372:AD655372 JK655372:JZ655372 TG655372:TV655372 ADC655372:ADR655372 AMY655372:ANN655372 AWU655372:AXJ655372 BGQ655372:BHF655372 BQM655372:BRB655372 CAI655372:CAX655372 CKE655372:CKT655372 CUA655372:CUP655372 DDW655372:DEL655372 DNS655372:DOH655372 DXO655372:DYD655372 EHK655372:EHZ655372 ERG655372:ERV655372 FBC655372:FBR655372 FKY655372:FLN655372 FUU655372:FVJ655372 GEQ655372:GFF655372 GOM655372:GPB655372 GYI655372:GYX655372 HIE655372:HIT655372 HSA655372:HSP655372 IBW655372:ICL655372 ILS655372:IMH655372 IVO655372:IWD655372 JFK655372:JFZ655372 JPG655372:JPV655372 JZC655372:JZR655372 KIY655372:KJN655372 KSU655372:KTJ655372 LCQ655372:LDF655372 LMM655372:LNB655372 LWI655372:LWX655372 MGE655372:MGT655372 MQA655372:MQP655372 MZW655372:NAL655372 NJS655372:NKH655372 NTO655372:NUD655372 ODK655372:ODZ655372 ONG655372:ONV655372 OXC655372:OXR655372 PGY655372:PHN655372 PQU655372:PRJ655372 QAQ655372:QBF655372 QKM655372:QLB655372 QUI655372:QUX655372 REE655372:RET655372 ROA655372:ROP655372 RXW655372:RYL655372 SHS655372:SIH655372 SRO655372:SSD655372 TBK655372:TBZ655372 TLG655372:TLV655372 TVC655372:TVR655372 UEY655372:UFN655372 UOU655372:UPJ655372 UYQ655372:UZF655372 VIM655372:VJB655372 VSI655372:VSX655372 WCE655372:WCT655372 WMA655372:WMP655372 WVW655372:WWL655372 O720908:AD720908 JK720908:JZ720908 TG720908:TV720908 ADC720908:ADR720908 AMY720908:ANN720908 AWU720908:AXJ720908 BGQ720908:BHF720908 BQM720908:BRB720908 CAI720908:CAX720908 CKE720908:CKT720908 CUA720908:CUP720908 DDW720908:DEL720908 DNS720908:DOH720908 DXO720908:DYD720908 EHK720908:EHZ720908 ERG720908:ERV720908 FBC720908:FBR720908 FKY720908:FLN720908 FUU720908:FVJ720908 GEQ720908:GFF720908 GOM720908:GPB720908 GYI720908:GYX720908 HIE720908:HIT720908 HSA720908:HSP720908 IBW720908:ICL720908 ILS720908:IMH720908 IVO720908:IWD720908 JFK720908:JFZ720908 JPG720908:JPV720908 JZC720908:JZR720908 KIY720908:KJN720908 KSU720908:KTJ720908 LCQ720908:LDF720908 LMM720908:LNB720908 LWI720908:LWX720908 MGE720908:MGT720908 MQA720908:MQP720908 MZW720908:NAL720908 NJS720908:NKH720908 NTO720908:NUD720908 ODK720908:ODZ720908 ONG720908:ONV720908 OXC720908:OXR720908 PGY720908:PHN720908 PQU720908:PRJ720908 QAQ720908:QBF720908 QKM720908:QLB720908 QUI720908:QUX720908 REE720908:RET720908 ROA720908:ROP720908 RXW720908:RYL720908 SHS720908:SIH720908 SRO720908:SSD720908 TBK720908:TBZ720908 TLG720908:TLV720908 TVC720908:TVR720908 UEY720908:UFN720908 UOU720908:UPJ720908 UYQ720908:UZF720908 VIM720908:VJB720908 VSI720908:VSX720908 WCE720908:WCT720908 WMA720908:WMP720908 WVW720908:WWL720908 O786444:AD786444 JK786444:JZ786444 TG786444:TV786444 ADC786444:ADR786444 AMY786444:ANN786444 AWU786444:AXJ786444 BGQ786444:BHF786444 BQM786444:BRB786444 CAI786444:CAX786444 CKE786444:CKT786444 CUA786444:CUP786444 DDW786444:DEL786444 DNS786444:DOH786444 DXO786444:DYD786444 EHK786444:EHZ786444 ERG786444:ERV786444 FBC786444:FBR786444 FKY786444:FLN786444 FUU786444:FVJ786444 GEQ786444:GFF786444 GOM786444:GPB786444 GYI786444:GYX786444 HIE786444:HIT786444 HSA786444:HSP786444 IBW786444:ICL786444 ILS786444:IMH786444 IVO786444:IWD786444 JFK786444:JFZ786444 JPG786444:JPV786444 JZC786444:JZR786444 KIY786444:KJN786444 KSU786444:KTJ786444 LCQ786444:LDF786444 LMM786444:LNB786444 LWI786444:LWX786444 MGE786444:MGT786444 MQA786444:MQP786444 MZW786444:NAL786444 NJS786444:NKH786444 NTO786444:NUD786444 ODK786444:ODZ786444 ONG786444:ONV786444 OXC786444:OXR786444 PGY786444:PHN786444 PQU786444:PRJ786444 QAQ786444:QBF786444 QKM786444:QLB786444 QUI786444:QUX786444 REE786444:RET786444 ROA786444:ROP786444 RXW786444:RYL786444 SHS786444:SIH786444 SRO786444:SSD786444 TBK786444:TBZ786444 TLG786444:TLV786444 TVC786444:TVR786444 UEY786444:UFN786444 UOU786444:UPJ786444 UYQ786444:UZF786444 VIM786444:VJB786444 VSI786444:VSX786444 WCE786444:WCT786444 WMA786444:WMP786444 WVW786444:WWL786444 O851980:AD851980 JK851980:JZ851980 TG851980:TV851980 ADC851980:ADR851980 AMY851980:ANN851980 AWU851980:AXJ851980 BGQ851980:BHF851980 BQM851980:BRB851980 CAI851980:CAX851980 CKE851980:CKT851980 CUA851980:CUP851980 DDW851980:DEL851980 DNS851980:DOH851980 DXO851980:DYD851980 EHK851980:EHZ851980 ERG851980:ERV851980 FBC851980:FBR851980 FKY851980:FLN851980 FUU851980:FVJ851980 GEQ851980:GFF851980 GOM851980:GPB851980 GYI851980:GYX851980 HIE851980:HIT851980 HSA851980:HSP851980 IBW851980:ICL851980 ILS851980:IMH851980 IVO851980:IWD851980 JFK851980:JFZ851980 JPG851980:JPV851980 JZC851980:JZR851980 KIY851980:KJN851980 KSU851980:KTJ851980 LCQ851980:LDF851980 LMM851980:LNB851980 LWI851980:LWX851980 MGE851980:MGT851980 MQA851980:MQP851980 MZW851980:NAL851980 NJS851980:NKH851980 NTO851980:NUD851980 ODK851980:ODZ851980 ONG851980:ONV851980 OXC851980:OXR851980 PGY851980:PHN851980 PQU851980:PRJ851980 QAQ851980:QBF851980 QKM851980:QLB851980 QUI851980:QUX851980 REE851980:RET851980 ROA851980:ROP851980 RXW851980:RYL851980 SHS851980:SIH851980 SRO851980:SSD851980 TBK851980:TBZ851980 TLG851980:TLV851980 TVC851980:TVR851980 UEY851980:UFN851980 UOU851980:UPJ851980 UYQ851980:UZF851980 VIM851980:VJB851980 VSI851980:VSX851980 WCE851980:WCT851980 WMA851980:WMP851980 WVW851980:WWL851980 O917516:AD917516 JK917516:JZ917516 TG917516:TV917516 ADC917516:ADR917516 AMY917516:ANN917516 AWU917516:AXJ917516 BGQ917516:BHF917516 BQM917516:BRB917516 CAI917516:CAX917516 CKE917516:CKT917516 CUA917516:CUP917516 DDW917516:DEL917516 DNS917516:DOH917516 DXO917516:DYD917516 EHK917516:EHZ917516 ERG917516:ERV917516 FBC917516:FBR917516 FKY917516:FLN917516 FUU917516:FVJ917516 GEQ917516:GFF917516 GOM917516:GPB917516 GYI917516:GYX917516 HIE917516:HIT917516 HSA917516:HSP917516 IBW917516:ICL917516 ILS917516:IMH917516 IVO917516:IWD917516 JFK917516:JFZ917516 JPG917516:JPV917516 JZC917516:JZR917516 KIY917516:KJN917516 KSU917516:KTJ917516 LCQ917516:LDF917516 LMM917516:LNB917516 LWI917516:LWX917516 MGE917516:MGT917516 MQA917516:MQP917516 MZW917516:NAL917516 NJS917516:NKH917516 NTO917516:NUD917516 ODK917516:ODZ917516 ONG917516:ONV917516 OXC917516:OXR917516 PGY917516:PHN917516 PQU917516:PRJ917516 QAQ917516:QBF917516 QKM917516:QLB917516 QUI917516:QUX917516 REE917516:RET917516 ROA917516:ROP917516 RXW917516:RYL917516 SHS917516:SIH917516 SRO917516:SSD917516 TBK917516:TBZ917516 TLG917516:TLV917516 TVC917516:TVR917516 UEY917516:UFN917516 UOU917516:UPJ917516 UYQ917516:UZF917516 VIM917516:VJB917516 VSI917516:VSX917516 WCE917516:WCT917516 WMA917516:WMP917516 WVW917516:WWL917516 O983052:AD983052 JK983052:JZ983052 TG983052:TV983052 ADC983052:ADR983052 AMY983052:ANN983052 AWU983052:AXJ983052 BGQ983052:BHF983052 BQM983052:BRB983052 CAI983052:CAX983052 CKE983052:CKT983052 CUA983052:CUP983052 DDW983052:DEL983052 DNS983052:DOH983052 DXO983052:DYD983052 EHK983052:EHZ983052 ERG983052:ERV983052 FBC983052:FBR983052 FKY983052:FLN983052 FUU983052:FVJ983052 GEQ983052:GFF983052 GOM983052:GPB983052 GYI983052:GYX983052 HIE983052:HIT983052 HSA983052:HSP983052 IBW983052:ICL983052 ILS983052:IMH983052 IVO983052:IWD983052 JFK983052:JFZ983052 JPG983052:JPV983052 JZC983052:JZR983052 KIY983052:KJN983052 KSU983052:KTJ983052 LCQ983052:LDF983052 LMM983052:LNB983052 LWI983052:LWX983052 MGE983052:MGT983052 MQA983052:MQP983052 MZW983052:NAL983052 NJS983052:NKH983052 NTO983052:NUD983052 ODK983052:ODZ983052 ONG983052:ONV983052 OXC983052:OXR983052 PGY983052:PHN983052 PQU983052:PRJ983052 QAQ983052:QBF983052 QKM983052:QLB983052 QUI983052:QUX983052 REE983052:RET983052 ROA983052:ROP983052 RXW983052:RYL983052 SHS983052:SIH983052 SRO983052:SSD983052 TBK983052:TBZ983052 TLG983052:TLV983052 TVC983052:TVR983052 UEY983052:UFN983052 UOU983052:UPJ983052 UYQ983052:UZF983052 VIM983052:VJB983052 VSI983052:VSX983052 WCE983052:WCT983052 WMA983052:WMP983052 WVW983052:WWL983052 Y14:AE14 JU14:KA14 TQ14:TW14 ADM14:ADS14 ANI14:ANO14 AXE14:AXK14 BHA14:BHG14 BQW14:BRC14 CAS14:CAY14 CKO14:CKU14 CUK14:CUQ14 DEG14:DEM14 DOC14:DOI14 DXY14:DYE14 EHU14:EIA14 ERQ14:ERW14 FBM14:FBS14 FLI14:FLO14 FVE14:FVK14 GFA14:GFG14 GOW14:GPC14 GYS14:GYY14 HIO14:HIU14 HSK14:HSQ14 ICG14:ICM14 IMC14:IMI14 IVY14:IWE14 JFU14:JGA14 JPQ14:JPW14 JZM14:JZS14 KJI14:KJO14 KTE14:KTK14 LDA14:LDG14 LMW14:LNC14 LWS14:LWY14 MGO14:MGU14 MQK14:MQQ14 NAG14:NAM14 NKC14:NKI14 NTY14:NUE14 ODU14:OEA14 ONQ14:ONW14 OXM14:OXS14 PHI14:PHO14 PRE14:PRK14 QBA14:QBG14 QKW14:QLC14 QUS14:QUY14 REO14:REU14 ROK14:ROQ14 RYG14:RYM14 SIC14:SII14 SRY14:SSE14 TBU14:TCA14 TLQ14:TLW14 TVM14:TVS14 UFI14:UFO14 UPE14:UPK14 UZA14:UZG14 VIW14:VJC14 VSS14:VSY14 WCO14:WCU14 WMK14:WMQ14 WWG14:WWM14 Y65550:AE65550 JU65550:KA65550 TQ65550:TW65550 ADM65550:ADS65550 ANI65550:ANO65550 AXE65550:AXK65550 BHA65550:BHG65550 BQW65550:BRC65550 CAS65550:CAY65550 CKO65550:CKU65550 CUK65550:CUQ65550 DEG65550:DEM65550 DOC65550:DOI65550 DXY65550:DYE65550 EHU65550:EIA65550 ERQ65550:ERW65550 FBM65550:FBS65550 FLI65550:FLO65550 FVE65550:FVK65550 GFA65550:GFG65550 GOW65550:GPC65550 GYS65550:GYY65550 HIO65550:HIU65550 HSK65550:HSQ65550 ICG65550:ICM65550 IMC65550:IMI65550 IVY65550:IWE65550 JFU65550:JGA65550 JPQ65550:JPW65550 JZM65550:JZS65550 KJI65550:KJO65550 KTE65550:KTK65550 LDA65550:LDG65550 LMW65550:LNC65550 LWS65550:LWY65550 MGO65550:MGU65550 MQK65550:MQQ65550 NAG65550:NAM65550 NKC65550:NKI65550 NTY65550:NUE65550 ODU65550:OEA65550 ONQ65550:ONW65550 OXM65550:OXS65550 PHI65550:PHO65550 PRE65550:PRK65550 QBA65550:QBG65550 QKW65550:QLC65550 QUS65550:QUY65550 REO65550:REU65550 ROK65550:ROQ65550 RYG65550:RYM65550 SIC65550:SII65550 SRY65550:SSE65550 TBU65550:TCA65550 TLQ65550:TLW65550 TVM65550:TVS65550 UFI65550:UFO65550 UPE65550:UPK65550 UZA65550:UZG65550 VIW65550:VJC65550 VSS65550:VSY65550 WCO65550:WCU65550 WMK65550:WMQ65550 WWG65550:WWM65550 Y131086:AE131086 JU131086:KA131086 TQ131086:TW131086 ADM131086:ADS131086 ANI131086:ANO131086 AXE131086:AXK131086 BHA131086:BHG131086 BQW131086:BRC131086 CAS131086:CAY131086 CKO131086:CKU131086 CUK131086:CUQ131086 DEG131086:DEM131086 DOC131086:DOI131086 DXY131086:DYE131086 EHU131086:EIA131086 ERQ131086:ERW131086 FBM131086:FBS131086 FLI131086:FLO131086 FVE131086:FVK131086 GFA131086:GFG131086 GOW131086:GPC131086 GYS131086:GYY131086 HIO131086:HIU131086 HSK131086:HSQ131086 ICG131086:ICM131086 IMC131086:IMI131086 IVY131086:IWE131086 JFU131086:JGA131086 JPQ131086:JPW131086 JZM131086:JZS131086 KJI131086:KJO131086 KTE131086:KTK131086 LDA131086:LDG131086 LMW131086:LNC131086 LWS131086:LWY131086 MGO131086:MGU131086 MQK131086:MQQ131086 NAG131086:NAM131086 NKC131086:NKI131086 NTY131086:NUE131086 ODU131086:OEA131086 ONQ131086:ONW131086 OXM131086:OXS131086 PHI131086:PHO131086 PRE131086:PRK131086 QBA131086:QBG131086 QKW131086:QLC131086 QUS131086:QUY131086 REO131086:REU131086 ROK131086:ROQ131086 RYG131086:RYM131086 SIC131086:SII131086 SRY131086:SSE131086 TBU131086:TCA131086 TLQ131086:TLW131086 TVM131086:TVS131086 UFI131086:UFO131086 UPE131086:UPK131086 UZA131086:UZG131086 VIW131086:VJC131086 VSS131086:VSY131086 WCO131086:WCU131086 WMK131086:WMQ131086 WWG131086:WWM131086 Y196622:AE196622 JU196622:KA196622 TQ196622:TW196622 ADM196622:ADS196622 ANI196622:ANO196622 AXE196622:AXK196622 BHA196622:BHG196622 BQW196622:BRC196622 CAS196622:CAY196622 CKO196622:CKU196622 CUK196622:CUQ196622 DEG196622:DEM196622 DOC196622:DOI196622 DXY196622:DYE196622 EHU196622:EIA196622 ERQ196622:ERW196622 FBM196622:FBS196622 FLI196622:FLO196622 FVE196622:FVK196622 GFA196622:GFG196622 GOW196622:GPC196622 GYS196622:GYY196622 HIO196622:HIU196622 HSK196622:HSQ196622 ICG196622:ICM196622 IMC196622:IMI196622 IVY196622:IWE196622 JFU196622:JGA196622 JPQ196622:JPW196622 JZM196622:JZS196622 KJI196622:KJO196622 KTE196622:KTK196622 LDA196622:LDG196622 LMW196622:LNC196622 LWS196622:LWY196622 MGO196622:MGU196622 MQK196622:MQQ196622 NAG196622:NAM196622 NKC196622:NKI196622 NTY196622:NUE196622 ODU196622:OEA196622 ONQ196622:ONW196622 OXM196622:OXS196622 PHI196622:PHO196622 PRE196622:PRK196622 QBA196622:QBG196622 QKW196622:QLC196622 QUS196622:QUY196622 REO196622:REU196622 ROK196622:ROQ196622 RYG196622:RYM196622 SIC196622:SII196622 SRY196622:SSE196622 TBU196622:TCA196622 TLQ196622:TLW196622 TVM196622:TVS196622 UFI196622:UFO196622 UPE196622:UPK196622 UZA196622:UZG196622 VIW196622:VJC196622 VSS196622:VSY196622 WCO196622:WCU196622 WMK196622:WMQ196622 WWG196622:WWM196622 Y262158:AE262158 JU262158:KA262158 TQ262158:TW262158 ADM262158:ADS262158 ANI262158:ANO262158 AXE262158:AXK262158 BHA262158:BHG262158 BQW262158:BRC262158 CAS262158:CAY262158 CKO262158:CKU262158 CUK262158:CUQ262158 DEG262158:DEM262158 DOC262158:DOI262158 DXY262158:DYE262158 EHU262158:EIA262158 ERQ262158:ERW262158 FBM262158:FBS262158 FLI262158:FLO262158 FVE262158:FVK262158 GFA262158:GFG262158 GOW262158:GPC262158 GYS262158:GYY262158 HIO262158:HIU262158 HSK262158:HSQ262158 ICG262158:ICM262158 IMC262158:IMI262158 IVY262158:IWE262158 JFU262158:JGA262158 JPQ262158:JPW262158 JZM262158:JZS262158 KJI262158:KJO262158 KTE262158:KTK262158 LDA262158:LDG262158 LMW262158:LNC262158 LWS262158:LWY262158 MGO262158:MGU262158 MQK262158:MQQ262158 NAG262158:NAM262158 NKC262158:NKI262158 NTY262158:NUE262158 ODU262158:OEA262158 ONQ262158:ONW262158 OXM262158:OXS262158 PHI262158:PHO262158 PRE262158:PRK262158 QBA262158:QBG262158 QKW262158:QLC262158 QUS262158:QUY262158 REO262158:REU262158 ROK262158:ROQ262158 RYG262158:RYM262158 SIC262158:SII262158 SRY262158:SSE262158 TBU262158:TCA262158 TLQ262158:TLW262158 TVM262158:TVS262158 UFI262158:UFO262158 UPE262158:UPK262158 UZA262158:UZG262158 VIW262158:VJC262158 VSS262158:VSY262158 WCO262158:WCU262158 WMK262158:WMQ262158 WWG262158:WWM262158 Y327694:AE327694 JU327694:KA327694 TQ327694:TW327694 ADM327694:ADS327694 ANI327694:ANO327694 AXE327694:AXK327694 BHA327694:BHG327694 BQW327694:BRC327694 CAS327694:CAY327694 CKO327694:CKU327694 CUK327694:CUQ327694 DEG327694:DEM327694 DOC327694:DOI327694 DXY327694:DYE327694 EHU327694:EIA327694 ERQ327694:ERW327694 FBM327694:FBS327694 FLI327694:FLO327694 FVE327694:FVK327694 GFA327694:GFG327694 GOW327694:GPC327694 GYS327694:GYY327694 HIO327694:HIU327694 HSK327694:HSQ327694 ICG327694:ICM327694 IMC327694:IMI327694 IVY327694:IWE327694 JFU327694:JGA327694 JPQ327694:JPW327694 JZM327694:JZS327694 KJI327694:KJO327694 KTE327694:KTK327694 LDA327694:LDG327694 LMW327694:LNC327694 LWS327694:LWY327694 MGO327694:MGU327694 MQK327694:MQQ327694 NAG327694:NAM327694 NKC327694:NKI327694 NTY327694:NUE327694 ODU327694:OEA327694 ONQ327694:ONW327694 OXM327694:OXS327694 PHI327694:PHO327694 PRE327694:PRK327694 QBA327694:QBG327694 QKW327694:QLC327694 QUS327694:QUY327694 REO327694:REU327694 ROK327694:ROQ327694 RYG327694:RYM327694 SIC327694:SII327694 SRY327694:SSE327694 TBU327694:TCA327694 TLQ327694:TLW327694 TVM327694:TVS327694 UFI327694:UFO327694 UPE327694:UPK327694 UZA327694:UZG327694 VIW327694:VJC327694 VSS327694:VSY327694 WCO327694:WCU327694 WMK327694:WMQ327694 WWG327694:WWM327694 Y393230:AE393230 JU393230:KA393230 TQ393230:TW393230 ADM393230:ADS393230 ANI393230:ANO393230 AXE393230:AXK393230 BHA393230:BHG393230 BQW393230:BRC393230 CAS393230:CAY393230 CKO393230:CKU393230 CUK393230:CUQ393230 DEG393230:DEM393230 DOC393230:DOI393230 DXY393230:DYE393230 EHU393230:EIA393230 ERQ393230:ERW393230 FBM393230:FBS393230 FLI393230:FLO393230 FVE393230:FVK393230 GFA393230:GFG393230 GOW393230:GPC393230 GYS393230:GYY393230 HIO393230:HIU393230 HSK393230:HSQ393230 ICG393230:ICM393230 IMC393230:IMI393230 IVY393230:IWE393230 JFU393230:JGA393230 JPQ393230:JPW393230 JZM393230:JZS393230 KJI393230:KJO393230 KTE393230:KTK393230 LDA393230:LDG393230 LMW393230:LNC393230 LWS393230:LWY393230 MGO393230:MGU393230 MQK393230:MQQ393230 NAG393230:NAM393230 NKC393230:NKI393230 NTY393230:NUE393230 ODU393230:OEA393230 ONQ393230:ONW393230 OXM393230:OXS393230 PHI393230:PHO393230 PRE393230:PRK393230 QBA393230:QBG393230 QKW393230:QLC393230 QUS393230:QUY393230 REO393230:REU393230 ROK393230:ROQ393230 RYG393230:RYM393230 SIC393230:SII393230 SRY393230:SSE393230 TBU393230:TCA393230 TLQ393230:TLW393230 TVM393230:TVS393230 UFI393230:UFO393230 UPE393230:UPK393230 UZA393230:UZG393230 VIW393230:VJC393230 VSS393230:VSY393230 WCO393230:WCU393230 WMK393230:WMQ393230 WWG393230:WWM393230 Y458766:AE458766 JU458766:KA458766 TQ458766:TW458766 ADM458766:ADS458766 ANI458766:ANO458766 AXE458766:AXK458766 BHA458766:BHG458766 BQW458766:BRC458766 CAS458766:CAY458766 CKO458766:CKU458766 CUK458766:CUQ458766 DEG458766:DEM458766 DOC458766:DOI458766 DXY458766:DYE458766 EHU458766:EIA458766 ERQ458766:ERW458766 FBM458766:FBS458766 FLI458766:FLO458766 FVE458766:FVK458766 GFA458766:GFG458766 GOW458766:GPC458766 GYS458766:GYY458766 HIO458766:HIU458766 HSK458766:HSQ458766 ICG458766:ICM458766 IMC458766:IMI458766 IVY458766:IWE458766 JFU458766:JGA458766 JPQ458766:JPW458766 JZM458766:JZS458766 KJI458766:KJO458766 KTE458766:KTK458766 LDA458766:LDG458766 LMW458766:LNC458766 LWS458766:LWY458766 MGO458766:MGU458766 MQK458766:MQQ458766 NAG458766:NAM458766 NKC458766:NKI458766 NTY458766:NUE458766 ODU458766:OEA458766 ONQ458766:ONW458766 OXM458766:OXS458766 PHI458766:PHO458766 PRE458766:PRK458766 QBA458766:QBG458766 QKW458766:QLC458766 QUS458766:QUY458766 REO458766:REU458766 ROK458766:ROQ458766 RYG458766:RYM458766 SIC458766:SII458766 SRY458766:SSE458766 TBU458766:TCA458766 TLQ458766:TLW458766 TVM458766:TVS458766 UFI458766:UFO458766 UPE458766:UPK458766 UZA458766:UZG458766 VIW458766:VJC458766 VSS458766:VSY458766 WCO458766:WCU458766 WMK458766:WMQ458766 WWG458766:WWM458766 Y524302:AE524302 JU524302:KA524302 TQ524302:TW524302 ADM524302:ADS524302 ANI524302:ANO524302 AXE524302:AXK524302 BHA524302:BHG524302 BQW524302:BRC524302 CAS524302:CAY524302 CKO524302:CKU524302 CUK524302:CUQ524302 DEG524302:DEM524302 DOC524302:DOI524302 DXY524302:DYE524302 EHU524302:EIA524302 ERQ524302:ERW524302 FBM524302:FBS524302 FLI524302:FLO524302 FVE524302:FVK524302 GFA524302:GFG524302 GOW524302:GPC524302 GYS524302:GYY524302 HIO524302:HIU524302 HSK524302:HSQ524302 ICG524302:ICM524302 IMC524302:IMI524302 IVY524302:IWE524302 JFU524302:JGA524302 JPQ524302:JPW524302 JZM524302:JZS524302 KJI524302:KJO524302 KTE524302:KTK524302 LDA524302:LDG524302 LMW524302:LNC524302 LWS524302:LWY524302 MGO524302:MGU524302 MQK524302:MQQ524302 NAG524302:NAM524302 NKC524302:NKI524302 NTY524302:NUE524302 ODU524302:OEA524302 ONQ524302:ONW524302 OXM524302:OXS524302 PHI524302:PHO524302 PRE524302:PRK524302 QBA524302:QBG524302 QKW524302:QLC524302 QUS524302:QUY524302 REO524302:REU524302 ROK524302:ROQ524302 RYG524302:RYM524302 SIC524302:SII524302 SRY524302:SSE524302 TBU524302:TCA524302 TLQ524302:TLW524302 TVM524302:TVS524302 UFI524302:UFO524302 UPE524302:UPK524302 UZA524302:UZG524302 VIW524302:VJC524302 VSS524302:VSY524302 WCO524302:WCU524302 WMK524302:WMQ524302 WWG524302:WWM524302 Y589838:AE589838 JU589838:KA589838 TQ589838:TW589838 ADM589838:ADS589838 ANI589838:ANO589838 AXE589838:AXK589838 BHA589838:BHG589838 BQW589838:BRC589838 CAS589838:CAY589838 CKO589838:CKU589838 CUK589838:CUQ589838 DEG589838:DEM589838 DOC589838:DOI589838 DXY589838:DYE589838 EHU589838:EIA589838 ERQ589838:ERW589838 FBM589838:FBS589838 FLI589838:FLO589838 FVE589838:FVK589838 GFA589838:GFG589838 GOW589838:GPC589838 GYS589838:GYY589838 HIO589838:HIU589838 HSK589838:HSQ589838 ICG589838:ICM589838 IMC589838:IMI589838 IVY589838:IWE589838 JFU589838:JGA589838 JPQ589838:JPW589838 JZM589838:JZS589838 KJI589838:KJO589838 KTE589838:KTK589838 LDA589838:LDG589838 LMW589838:LNC589838 LWS589838:LWY589838 MGO589838:MGU589838 MQK589838:MQQ589838 NAG589838:NAM589838 NKC589838:NKI589838 NTY589838:NUE589838 ODU589838:OEA589838 ONQ589838:ONW589838 OXM589838:OXS589838 PHI589838:PHO589838 PRE589838:PRK589838 QBA589838:QBG589838 QKW589838:QLC589838 QUS589838:QUY589838 REO589838:REU589838 ROK589838:ROQ589838 RYG589838:RYM589838 SIC589838:SII589838 SRY589838:SSE589838 TBU589838:TCA589838 TLQ589838:TLW589838 TVM589838:TVS589838 UFI589838:UFO589838 UPE589838:UPK589838 UZA589838:UZG589838 VIW589838:VJC589838 VSS589838:VSY589838 WCO589838:WCU589838 WMK589838:WMQ589838 WWG589838:WWM589838 Y655374:AE655374 JU655374:KA655374 TQ655374:TW655374 ADM655374:ADS655374 ANI655374:ANO655374 AXE655374:AXK655374 BHA655374:BHG655374 BQW655374:BRC655374 CAS655374:CAY655374 CKO655374:CKU655374 CUK655374:CUQ655374 DEG655374:DEM655374 DOC655374:DOI655374 DXY655374:DYE655374 EHU655374:EIA655374 ERQ655374:ERW655374 FBM655374:FBS655374 FLI655374:FLO655374 FVE655374:FVK655374 GFA655374:GFG655374 GOW655374:GPC655374 GYS655374:GYY655374 HIO655374:HIU655374 HSK655374:HSQ655374 ICG655374:ICM655374 IMC655374:IMI655374 IVY655374:IWE655374 JFU655374:JGA655374 JPQ655374:JPW655374 JZM655374:JZS655374 KJI655374:KJO655374 KTE655374:KTK655374 LDA655374:LDG655374 LMW655374:LNC655374 LWS655374:LWY655374 MGO655374:MGU655374 MQK655374:MQQ655374 NAG655374:NAM655374 NKC655374:NKI655374 NTY655374:NUE655374 ODU655374:OEA655374 ONQ655374:ONW655374 OXM655374:OXS655374 PHI655374:PHO655374 PRE655374:PRK655374 QBA655374:QBG655374 QKW655374:QLC655374 QUS655374:QUY655374 REO655374:REU655374 ROK655374:ROQ655374 RYG655374:RYM655374 SIC655374:SII655374 SRY655374:SSE655374 TBU655374:TCA655374 TLQ655374:TLW655374 TVM655374:TVS655374 UFI655374:UFO655374 UPE655374:UPK655374 UZA655374:UZG655374 VIW655374:VJC655374 VSS655374:VSY655374 WCO655374:WCU655374 WMK655374:WMQ655374 WWG655374:WWM655374 Y720910:AE720910 JU720910:KA720910 TQ720910:TW720910 ADM720910:ADS720910 ANI720910:ANO720910 AXE720910:AXK720910 BHA720910:BHG720910 BQW720910:BRC720910 CAS720910:CAY720910 CKO720910:CKU720910 CUK720910:CUQ720910 DEG720910:DEM720910 DOC720910:DOI720910 DXY720910:DYE720910 EHU720910:EIA720910 ERQ720910:ERW720910 FBM720910:FBS720910 FLI720910:FLO720910 FVE720910:FVK720910 GFA720910:GFG720910 GOW720910:GPC720910 GYS720910:GYY720910 HIO720910:HIU720910 HSK720910:HSQ720910 ICG720910:ICM720910 IMC720910:IMI720910 IVY720910:IWE720910 JFU720910:JGA720910 JPQ720910:JPW720910 JZM720910:JZS720910 KJI720910:KJO720910 KTE720910:KTK720910 LDA720910:LDG720910 LMW720910:LNC720910 LWS720910:LWY720910 MGO720910:MGU720910 MQK720910:MQQ720910 NAG720910:NAM720910 NKC720910:NKI720910 NTY720910:NUE720910 ODU720910:OEA720910 ONQ720910:ONW720910 OXM720910:OXS720910 PHI720910:PHO720910 PRE720910:PRK720910 QBA720910:QBG720910 QKW720910:QLC720910 QUS720910:QUY720910 REO720910:REU720910 ROK720910:ROQ720910 RYG720910:RYM720910 SIC720910:SII720910 SRY720910:SSE720910 TBU720910:TCA720910 TLQ720910:TLW720910 TVM720910:TVS720910 UFI720910:UFO720910 UPE720910:UPK720910 UZA720910:UZG720910 VIW720910:VJC720910 VSS720910:VSY720910 WCO720910:WCU720910 WMK720910:WMQ720910 WWG720910:WWM720910 Y786446:AE786446 JU786446:KA786446 TQ786446:TW786446 ADM786446:ADS786446 ANI786446:ANO786446 AXE786446:AXK786446 BHA786446:BHG786446 BQW786446:BRC786446 CAS786446:CAY786446 CKO786446:CKU786446 CUK786446:CUQ786446 DEG786446:DEM786446 DOC786446:DOI786446 DXY786446:DYE786446 EHU786446:EIA786446 ERQ786446:ERW786446 FBM786446:FBS786446 FLI786446:FLO786446 FVE786446:FVK786446 GFA786446:GFG786446 GOW786446:GPC786446 GYS786446:GYY786446 HIO786446:HIU786446 HSK786446:HSQ786446 ICG786446:ICM786446 IMC786446:IMI786446 IVY786446:IWE786446 JFU786446:JGA786446 JPQ786446:JPW786446 JZM786446:JZS786446 KJI786446:KJO786446 KTE786446:KTK786446 LDA786446:LDG786446 LMW786446:LNC786446 LWS786446:LWY786446 MGO786446:MGU786446 MQK786446:MQQ786446 NAG786446:NAM786446 NKC786446:NKI786446 NTY786446:NUE786446 ODU786446:OEA786446 ONQ786446:ONW786446 OXM786446:OXS786446 PHI786446:PHO786446 PRE786446:PRK786446 QBA786446:QBG786446 QKW786446:QLC786446 QUS786446:QUY786446 REO786446:REU786446 ROK786446:ROQ786446 RYG786446:RYM786446 SIC786446:SII786446 SRY786446:SSE786446 TBU786446:TCA786446 TLQ786446:TLW786446 TVM786446:TVS786446 UFI786446:UFO786446 UPE786446:UPK786446 UZA786446:UZG786446 VIW786446:VJC786446 VSS786446:VSY786446 WCO786446:WCU786446 WMK786446:WMQ786446 WWG786446:WWM786446 Y851982:AE851982 JU851982:KA851982 TQ851982:TW851982 ADM851982:ADS851982 ANI851982:ANO851982 AXE851982:AXK851982 BHA851982:BHG851982 BQW851982:BRC851982 CAS851982:CAY851982 CKO851982:CKU851982 CUK851982:CUQ851982 DEG851982:DEM851982 DOC851982:DOI851982 DXY851982:DYE851982 EHU851982:EIA851982 ERQ851982:ERW851982 FBM851982:FBS851982 FLI851982:FLO851982 FVE851982:FVK851982 GFA851982:GFG851982 GOW851982:GPC851982 GYS851982:GYY851982 HIO851982:HIU851982 HSK851982:HSQ851982 ICG851982:ICM851982 IMC851982:IMI851982 IVY851982:IWE851982 JFU851982:JGA851982 JPQ851982:JPW851982 JZM851982:JZS851982 KJI851982:KJO851982 KTE851982:KTK851982 LDA851982:LDG851982 LMW851982:LNC851982 LWS851982:LWY851982 MGO851982:MGU851982 MQK851982:MQQ851982 NAG851982:NAM851982 NKC851982:NKI851982 NTY851982:NUE851982 ODU851982:OEA851982 ONQ851982:ONW851982 OXM851982:OXS851982 PHI851982:PHO851982 PRE851982:PRK851982 QBA851982:QBG851982 QKW851982:QLC851982 QUS851982:QUY851982 REO851982:REU851982 ROK851982:ROQ851982 RYG851982:RYM851982 SIC851982:SII851982 SRY851982:SSE851982 TBU851982:TCA851982 TLQ851982:TLW851982 TVM851982:TVS851982 UFI851982:UFO851982 UPE851982:UPK851982 UZA851982:UZG851982 VIW851982:VJC851982 VSS851982:VSY851982 WCO851982:WCU851982 WMK851982:WMQ851982 WWG851982:WWM851982 Y917518:AE917518 JU917518:KA917518 TQ917518:TW917518 ADM917518:ADS917518 ANI917518:ANO917518 AXE917518:AXK917518 BHA917518:BHG917518 BQW917518:BRC917518 CAS917518:CAY917518 CKO917518:CKU917518 CUK917518:CUQ917518 DEG917518:DEM917518 DOC917518:DOI917518 DXY917518:DYE917518 EHU917518:EIA917518 ERQ917518:ERW917518 FBM917518:FBS917518 FLI917518:FLO917518 FVE917518:FVK917518 GFA917518:GFG917518 GOW917518:GPC917518 GYS917518:GYY917518 HIO917518:HIU917518 HSK917518:HSQ917518 ICG917518:ICM917518 IMC917518:IMI917518 IVY917518:IWE917518 JFU917518:JGA917518 JPQ917518:JPW917518 JZM917518:JZS917518 KJI917518:KJO917518 KTE917518:KTK917518 LDA917518:LDG917518 LMW917518:LNC917518 LWS917518:LWY917518 MGO917518:MGU917518 MQK917518:MQQ917518 NAG917518:NAM917518 NKC917518:NKI917518 NTY917518:NUE917518 ODU917518:OEA917518 ONQ917518:ONW917518 OXM917518:OXS917518 PHI917518:PHO917518 PRE917518:PRK917518 QBA917518:QBG917518 QKW917518:QLC917518 QUS917518:QUY917518 REO917518:REU917518 ROK917518:ROQ917518 RYG917518:RYM917518 SIC917518:SII917518 SRY917518:SSE917518 TBU917518:TCA917518 TLQ917518:TLW917518 TVM917518:TVS917518 UFI917518:UFO917518 UPE917518:UPK917518 UZA917518:UZG917518 VIW917518:VJC917518 VSS917518:VSY917518 WCO917518:WCU917518 WMK917518:WMQ917518 WWG917518:WWM917518 Y983054:AE983054 JU983054:KA983054 TQ983054:TW983054 ADM983054:ADS983054 ANI983054:ANO983054 AXE983054:AXK983054 BHA983054:BHG983054 BQW983054:BRC983054 CAS983054:CAY983054 CKO983054:CKU983054 CUK983054:CUQ983054 DEG983054:DEM983054 DOC983054:DOI983054 DXY983054:DYE983054 EHU983054:EIA983054 ERQ983054:ERW983054 FBM983054:FBS983054 FLI983054:FLO983054 FVE983054:FVK983054 GFA983054:GFG983054 GOW983054:GPC983054 GYS983054:GYY983054 HIO983054:HIU983054 HSK983054:HSQ983054 ICG983054:ICM983054 IMC983054:IMI983054 IVY983054:IWE983054 JFU983054:JGA983054 JPQ983054:JPW983054 JZM983054:JZS983054 KJI983054:KJO983054 KTE983054:KTK983054 LDA983054:LDG983054 LMW983054:LNC983054 LWS983054:LWY983054 MGO983054:MGU983054 MQK983054:MQQ983054 NAG983054:NAM983054 NKC983054:NKI983054 NTY983054:NUE983054 ODU983054:OEA983054 ONQ983054:ONW983054 OXM983054:OXS983054 PHI983054:PHO983054 PRE983054:PRK983054 QBA983054:QBG983054 QKW983054:QLC983054 QUS983054:QUY983054 REO983054:REU983054 ROK983054:ROQ983054 RYG983054:RYM983054 SIC983054:SII983054 SRY983054:SSE983054 TBU983054:TCA983054 TLQ983054:TLW983054 TVM983054:TVS983054 UFI983054:UFO983054 UPE983054:UPK983054 UZA983054:UZG983054 VIW983054:VJC983054 VSS983054:VSY983054 WCO983054:WCU983054 WMK983054:WMQ983054 WWG983054:WWM983054 O16:AD16 JK16:JZ16 TG16:TV16 ADC16:ADR16 AMY16:ANN16 AWU16:AXJ16 BGQ16:BHF16 BQM16:BRB16 CAI16:CAX16 CKE16:CKT16 CUA16:CUP16 DDW16:DEL16 DNS16:DOH16 DXO16:DYD16 EHK16:EHZ16 ERG16:ERV16 FBC16:FBR16 FKY16:FLN16 FUU16:FVJ16 GEQ16:GFF16 GOM16:GPB16 GYI16:GYX16 HIE16:HIT16 HSA16:HSP16 IBW16:ICL16 ILS16:IMH16 IVO16:IWD16 JFK16:JFZ16 JPG16:JPV16 JZC16:JZR16 KIY16:KJN16 KSU16:KTJ16 LCQ16:LDF16 LMM16:LNB16 LWI16:LWX16 MGE16:MGT16 MQA16:MQP16 MZW16:NAL16 NJS16:NKH16 NTO16:NUD16 ODK16:ODZ16 ONG16:ONV16 OXC16:OXR16 PGY16:PHN16 PQU16:PRJ16 QAQ16:QBF16 QKM16:QLB16 QUI16:QUX16 REE16:RET16 ROA16:ROP16 RXW16:RYL16 SHS16:SIH16 SRO16:SSD16 TBK16:TBZ16 TLG16:TLV16 TVC16:TVR16 UEY16:UFN16 UOU16:UPJ16 UYQ16:UZF16 VIM16:VJB16 VSI16:VSX16 WCE16:WCT16 WMA16:WMP16 WVW16:WWL16 O65552:AD65552 JK65552:JZ65552 TG65552:TV65552 ADC65552:ADR65552 AMY65552:ANN65552 AWU65552:AXJ65552 BGQ65552:BHF65552 BQM65552:BRB65552 CAI65552:CAX65552 CKE65552:CKT65552 CUA65552:CUP65552 DDW65552:DEL65552 DNS65552:DOH65552 DXO65552:DYD65552 EHK65552:EHZ65552 ERG65552:ERV65552 FBC65552:FBR65552 FKY65552:FLN65552 FUU65552:FVJ65552 GEQ65552:GFF65552 GOM65552:GPB65552 GYI65552:GYX65552 HIE65552:HIT65552 HSA65552:HSP65552 IBW65552:ICL65552 ILS65552:IMH65552 IVO65552:IWD65552 JFK65552:JFZ65552 JPG65552:JPV65552 JZC65552:JZR65552 KIY65552:KJN65552 KSU65552:KTJ65552 LCQ65552:LDF65552 LMM65552:LNB65552 LWI65552:LWX65552 MGE65552:MGT65552 MQA65552:MQP65552 MZW65552:NAL65552 NJS65552:NKH65552 NTO65552:NUD65552 ODK65552:ODZ65552 ONG65552:ONV65552 OXC65552:OXR65552 PGY65552:PHN65552 PQU65552:PRJ65552 QAQ65552:QBF65552 QKM65552:QLB65552 QUI65552:QUX65552 REE65552:RET65552 ROA65552:ROP65552 RXW65552:RYL65552 SHS65552:SIH65552 SRO65552:SSD65552 TBK65552:TBZ65552 TLG65552:TLV65552 TVC65552:TVR65552 UEY65552:UFN65552 UOU65552:UPJ65552 UYQ65552:UZF65552 VIM65552:VJB65552 VSI65552:VSX65552 WCE65552:WCT65552 WMA65552:WMP65552 WVW65552:WWL65552 O131088:AD131088 JK131088:JZ131088 TG131088:TV131088 ADC131088:ADR131088 AMY131088:ANN131088 AWU131088:AXJ131088 BGQ131088:BHF131088 BQM131088:BRB131088 CAI131088:CAX131088 CKE131088:CKT131088 CUA131088:CUP131088 DDW131088:DEL131088 DNS131088:DOH131088 DXO131088:DYD131088 EHK131088:EHZ131088 ERG131088:ERV131088 FBC131088:FBR131088 FKY131088:FLN131088 FUU131088:FVJ131088 GEQ131088:GFF131088 GOM131088:GPB131088 GYI131088:GYX131088 HIE131088:HIT131088 HSA131088:HSP131088 IBW131088:ICL131088 ILS131088:IMH131088 IVO131088:IWD131088 JFK131088:JFZ131088 JPG131088:JPV131088 JZC131088:JZR131088 KIY131088:KJN131088 KSU131088:KTJ131088 LCQ131088:LDF131088 LMM131088:LNB131088 LWI131088:LWX131088 MGE131088:MGT131088 MQA131088:MQP131088 MZW131088:NAL131088 NJS131088:NKH131088 NTO131088:NUD131088 ODK131088:ODZ131088 ONG131088:ONV131088 OXC131088:OXR131088 PGY131088:PHN131088 PQU131088:PRJ131088 QAQ131088:QBF131088 QKM131088:QLB131088 QUI131088:QUX131088 REE131088:RET131088 ROA131088:ROP131088 RXW131088:RYL131088 SHS131088:SIH131088 SRO131088:SSD131088 TBK131088:TBZ131088 TLG131088:TLV131088 TVC131088:TVR131088 UEY131088:UFN131088 UOU131088:UPJ131088 UYQ131088:UZF131088 VIM131088:VJB131088 VSI131088:VSX131088 WCE131088:WCT131088 WMA131088:WMP131088 WVW131088:WWL131088 O196624:AD196624 JK196624:JZ196624 TG196624:TV196624 ADC196624:ADR196624 AMY196624:ANN196624 AWU196624:AXJ196624 BGQ196624:BHF196624 BQM196624:BRB196624 CAI196624:CAX196624 CKE196624:CKT196624 CUA196624:CUP196624 DDW196624:DEL196624 DNS196624:DOH196624 DXO196624:DYD196624 EHK196624:EHZ196624 ERG196624:ERV196624 FBC196624:FBR196624 FKY196624:FLN196624 FUU196624:FVJ196624 GEQ196624:GFF196624 GOM196624:GPB196624 GYI196624:GYX196624 HIE196624:HIT196624 HSA196624:HSP196624 IBW196624:ICL196624 ILS196624:IMH196624 IVO196624:IWD196624 JFK196624:JFZ196624 JPG196624:JPV196624 JZC196624:JZR196624 KIY196624:KJN196624 KSU196624:KTJ196624 LCQ196624:LDF196624 LMM196624:LNB196624 LWI196624:LWX196624 MGE196624:MGT196624 MQA196624:MQP196624 MZW196624:NAL196624 NJS196624:NKH196624 NTO196624:NUD196624 ODK196624:ODZ196624 ONG196624:ONV196624 OXC196624:OXR196624 PGY196624:PHN196624 PQU196624:PRJ196624 QAQ196624:QBF196624 QKM196624:QLB196624 QUI196624:QUX196624 REE196624:RET196624 ROA196624:ROP196624 RXW196624:RYL196624 SHS196624:SIH196624 SRO196624:SSD196624 TBK196624:TBZ196624 TLG196624:TLV196624 TVC196624:TVR196624 UEY196624:UFN196624 UOU196624:UPJ196624 UYQ196624:UZF196624 VIM196624:VJB196624 VSI196624:VSX196624 WCE196624:WCT196624 WMA196624:WMP196624 WVW196624:WWL196624 O262160:AD262160 JK262160:JZ262160 TG262160:TV262160 ADC262160:ADR262160 AMY262160:ANN262160 AWU262160:AXJ262160 BGQ262160:BHF262160 BQM262160:BRB262160 CAI262160:CAX262160 CKE262160:CKT262160 CUA262160:CUP262160 DDW262160:DEL262160 DNS262160:DOH262160 DXO262160:DYD262160 EHK262160:EHZ262160 ERG262160:ERV262160 FBC262160:FBR262160 FKY262160:FLN262160 FUU262160:FVJ262160 GEQ262160:GFF262160 GOM262160:GPB262160 GYI262160:GYX262160 HIE262160:HIT262160 HSA262160:HSP262160 IBW262160:ICL262160 ILS262160:IMH262160 IVO262160:IWD262160 JFK262160:JFZ262160 JPG262160:JPV262160 JZC262160:JZR262160 KIY262160:KJN262160 KSU262160:KTJ262160 LCQ262160:LDF262160 LMM262160:LNB262160 LWI262160:LWX262160 MGE262160:MGT262160 MQA262160:MQP262160 MZW262160:NAL262160 NJS262160:NKH262160 NTO262160:NUD262160 ODK262160:ODZ262160 ONG262160:ONV262160 OXC262160:OXR262160 PGY262160:PHN262160 PQU262160:PRJ262160 QAQ262160:QBF262160 QKM262160:QLB262160 QUI262160:QUX262160 REE262160:RET262160 ROA262160:ROP262160 RXW262160:RYL262160 SHS262160:SIH262160 SRO262160:SSD262160 TBK262160:TBZ262160 TLG262160:TLV262160 TVC262160:TVR262160 UEY262160:UFN262160 UOU262160:UPJ262160 UYQ262160:UZF262160 VIM262160:VJB262160 VSI262160:VSX262160 WCE262160:WCT262160 WMA262160:WMP262160 WVW262160:WWL262160 O327696:AD327696 JK327696:JZ327696 TG327696:TV327696 ADC327696:ADR327696 AMY327696:ANN327696 AWU327696:AXJ327696 BGQ327696:BHF327696 BQM327696:BRB327696 CAI327696:CAX327696 CKE327696:CKT327696 CUA327696:CUP327696 DDW327696:DEL327696 DNS327696:DOH327696 DXO327696:DYD327696 EHK327696:EHZ327696 ERG327696:ERV327696 FBC327696:FBR327696 FKY327696:FLN327696 FUU327696:FVJ327696 GEQ327696:GFF327696 GOM327696:GPB327696 GYI327696:GYX327696 HIE327696:HIT327696 HSA327696:HSP327696 IBW327696:ICL327696 ILS327696:IMH327696 IVO327696:IWD327696 JFK327696:JFZ327696 JPG327696:JPV327696 JZC327696:JZR327696 KIY327696:KJN327696 KSU327696:KTJ327696 LCQ327696:LDF327696 LMM327696:LNB327696 LWI327696:LWX327696 MGE327696:MGT327696 MQA327696:MQP327696 MZW327696:NAL327696 NJS327696:NKH327696 NTO327696:NUD327696 ODK327696:ODZ327696 ONG327696:ONV327696 OXC327696:OXR327696 PGY327696:PHN327696 PQU327696:PRJ327696 QAQ327696:QBF327696 QKM327696:QLB327696 QUI327696:QUX327696 REE327696:RET327696 ROA327696:ROP327696 RXW327696:RYL327696 SHS327696:SIH327696 SRO327696:SSD327696 TBK327696:TBZ327696 TLG327696:TLV327696 TVC327696:TVR327696 UEY327696:UFN327696 UOU327696:UPJ327696 UYQ327696:UZF327696 VIM327696:VJB327696 VSI327696:VSX327696 WCE327696:WCT327696 WMA327696:WMP327696 WVW327696:WWL327696 O393232:AD393232 JK393232:JZ393232 TG393232:TV393232 ADC393232:ADR393232 AMY393232:ANN393232 AWU393232:AXJ393232 BGQ393232:BHF393232 BQM393232:BRB393232 CAI393232:CAX393232 CKE393232:CKT393232 CUA393232:CUP393232 DDW393232:DEL393232 DNS393232:DOH393232 DXO393232:DYD393232 EHK393232:EHZ393232 ERG393232:ERV393232 FBC393232:FBR393232 FKY393232:FLN393232 FUU393232:FVJ393232 GEQ393232:GFF393232 GOM393232:GPB393232 GYI393232:GYX393232 HIE393232:HIT393232 HSA393232:HSP393232 IBW393232:ICL393232 ILS393232:IMH393232 IVO393232:IWD393232 JFK393232:JFZ393232 JPG393232:JPV393232 JZC393232:JZR393232 KIY393232:KJN393232 KSU393232:KTJ393232 LCQ393232:LDF393232 LMM393232:LNB393232 LWI393232:LWX393232 MGE393232:MGT393232 MQA393232:MQP393232 MZW393232:NAL393232 NJS393232:NKH393232 NTO393232:NUD393232 ODK393232:ODZ393232 ONG393232:ONV393232 OXC393232:OXR393232 PGY393232:PHN393232 PQU393232:PRJ393232 QAQ393232:QBF393232 QKM393232:QLB393232 QUI393232:QUX393232 REE393232:RET393232 ROA393232:ROP393232 RXW393232:RYL393232 SHS393232:SIH393232 SRO393232:SSD393232 TBK393232:TBZ393232 TLG393232:TLV393232 TVC393232:TVR393232 UEY393232:UFN393232 UOU393232:UPJ393232 UYQ393232:UZF393232 VIM393232:VJB393232 VSI393232:VSX393232 WCE393232:WCT393232 WMA393232:WMP393232 WVW393232:WWL393232 O458768:AD458768 JK458768:JZ458768 TG458768:TV458768 ADC458768:ADR458768 AMY458768:ANN458768 AWU458768:AXJ458768 BGQ458768:BHF458768 BQM458768:BRB458768 CAI458768:CAX458768 CKE458768:CKT458768 CUA458768:CUP458768 DDW458768:DEL458768 DNS458768:DOH458768 DXO458768:DYD458768 EHK458768:EHZ458768 ERG458768:ERV458768 FBC458768:FBR458768 FKY458768:FLN458768 FUU458768:FVJ458768 GEQ458768:GFF458768 GOM458768:GPB458768 GYI458768:GYX458768 HIE458768:HIT458768 HSA458768:HSP458768 IBW458768:ICL458768 ILS458768:IMH458768 IVO458768:IWD458768 JFK458768:JFZ458768 JPG458768:JPV458768 JZC458768:JZR458768 KIY458768:KJN458768 KSU458768:KTJ458768 LCQ458768:LDF458768 LMM458768:LNB458768 LWI458768:LWX458768 MGE458768:MGT458768 MQA458768:MQP458768 MZW458768:NAL458768 NJS458768:NKH458768 NTO458768:NUD458768 ODK458768:ODZ458768 ONG458768:ONV458768 OXC458768:OXR458768 PGY458768:PHN458768 PQU458768:PRJ458768 QAQ458768:QBF458768 QKM458768:QLB458768 QUI458768:QUX458768 REE458768:RET458768 ROA458768:ROP458768 RXW458768:RYL458768 SHS458768:SIH458768 SRO458768:SSD458768 TBK458768:TBZ458768 TLG458768:TLV458768 TVC458768:TVR458768 UEY458768:UFN458768 UOU458768:UPJ458768 UYQ458768:UZF458768 VIM458768:VJB458768 VSI458768:VSX458768 WCE458768:WCT458768 WMA458768:WMP458768 WVW458768:WWL458768 O524304:AD524304 JK524304:JZ524304 TG524304:TV524304 ADC524304:ADR524304 AMY524304:ANN524304 AWU524304:AXJ524304 BGQ524304:BHF524304 BQM524304:BRB524304 CAI524304:CAX524304 CKE524304:CKT524304 CUA524304:CUP524304 DDW524304:DEL524304 DNS524304:DOH524304 DXO524304:DYD524304 EHK524304:EHZ524304 ERG524304:ERV524304 FBC524304:FBR524304 FKY524304:FLN524304 FUU524304:FVJ524304 GEQ524304:GFF524304 GOM524304:GPB524304 GYI524304:GYX524304 HIE524304:HIT524304 HSA524304:HSP524304 IBW524304:ICL524304 ILS524304:IMH524304 IVO524304:IWD524304 JFK524304:JFZ524304 JPG524304:JPV524304 JZC524304:JZR524304 KIY524304:KJN524304 KSU524304:KTJ524304 LCQ524304:LDF524304 LMM524304:LNB524304 LWI524304:LWX524304 MGE524304:MGT524304 MQA524304:MQP524304 MZW524304:NAL524304 NJS524304:NKH524304 NTO524304:NUD524304 ODK524304:ODZ524304 ONG524304:ONV524304 OXC524304:OXR524304 PGY524304:PHN524304 PQU524304:PRJ524304 QAQ524304:QBF524304 QKM524304:QLB524304 QUI524304:QUX524304 REE524304:RET524304 ROA524304:ROP524304 RXW524304:RYL524304 SHS524304:SIH524304 SRO524304:SSD524304 TBK524304:TBZ524304 TLG524304:TLV524304 TVC524304:TVR524304 UEY524304:UFN524304 UOU524304:UPJ524304 UYQ524304:UZF524304 VIM524304:VJB524304 VSI524304:VSX524304 WCE524304:WCT524304 WMA524304:WMP524304 WVW524304:WWL524304 O589840:AD589840 JK589840:JZ589840 TG589840:TV589840 ADC589840:ADR589840 AMY589840:ANN589840 AWU589840:AXJ589840 BGQ589840:BHF589840 BQM589840:BRB589840 CAI589840:CAX589840 CKE589840:CKT589840 CUA589840:CUP589840 DDW589840:DEL589840 DNS589840:DOH589840 DXO589840:DYD589840 EHK589840:EHZ589840 ERG589840:ERV589840 FBC589840:FBR589840 FKY589840:FLN589840 FUU589840:FVJ589840 GEQ589840:GFF589840 GOM589840:GPB589840 GYI589840:GYX589840 HIE589840:HIT589840 HSA589840:HSP589840 IBW589840:ICL589840 ILS589840:IMH589840 IVO589840:IWD589840 JFK589840:JFZ589840 JPG589840:JPV589840 JZC589840:JZR589840 KIY589840:KJN589840 KSU589840:KTJ589840 LCQ589840:LDF589840 LMM589840:LNB589840 LWI589840:LWX589840 MGE589840:MGT589840 MQA589840:MQP589840 MZW589840:NAL589840 NJS589840:NKH589840 NTO589840:NUD589840 ODK589840:ODZ589840 ONG589840:ONV589840 OXC589840:OXR589840 PGY589840:PHN589840 PQU589840:PRJ589840 QAQ589840:QBF589840 QKM589840:QLB589840 QUI589840:QUX589840 REE589840:RET589840 ROA589840:ROP589840 RXW589840:RYL589840 SHS589840:SIH589840 SRO589840:SSD589840 TBK589840:TBZ589840 TLG589840:TLV589840 TVC589840:TVR589840 UEY589840:UFN589840 UOU589840:UPJ589840 UYQ589840:UZF589840 VIM589840:VJB589840 VSI589840:VSX589840 WCE589840:WCT589840 WMA589840:WMP589840 WVW589840:WWL589840 O655376:AD655376 JK655376:JZ655376 TG655376:TV655376 ADC655376:ADR655376 AMY655376:ANN655376 AWU655376:AXJ655376 BGQ655376:BHF655376 BQM655376:BRB655376 CAI655376:CAX655376 CKE655376:CKT655376 CUA655376:CUP655376 DDW655376:DEL655376 DNS655376:DOH655376 DXO655376:DYD655376 EHK655376:EHZ655376 ERG655376:ERV655376 FBC655376:FBR655376 FKY655376:FLN655376 FUU655376:FVJ655376 GEQ655376:GFF655376 GOM655376:GPB655376 GYI655376:GYX655376 HIE655376:HIT655376 HSA655376:HSP655376 IBW655376:ICL655376 ILS655376:IMH655376 IVO655376:IWD655376 JFK655376:JFZ655376 JPG655376:JPV655376 JZC655376:JZR655376 KIY655376:KJN655376 KSU655376:KTJ655376 LCQ655376:LDF655376 LMM655376:LNB655376 LWI655376:LWX655376 MGE655376:MGT655376 MQA655376:MQP655376 MZW655376:NAL655376 NJS655376:NKH655376 NTO655376:NUD655376 ODK655376:ODZ655376 ONG655376:ONV655376 OXC655376:OXR655376 PGY655376:PHN655376 PQU655376:PRJ655376 QAQ655376:QBF655376 QKM655376:QLB655376 QUI655376:QUX655376 REE655376:RET655376 ROA655376:ROP655376 RXW655376:RYL655376 SHS655376:SIH655376 SRO655376:SSD655376 TBK655376:TBZ655376 TLG655376:TLV655376 TVC655376:TVR655376 UEY655376:UFN655376 UOU655376:UPJ655376 UYQ655376:UZF655376 VIM655376:VJB655376 VSI655376:VSX655376 WCE655376:WCT655376 WMA655376:WMP655376 WVW655376:WWL655376 O720912:AD720912 JK720912:JZ720912 TG720912:TV720912 ADC720912:ADR720912 AMY720912:ANN720912 AWU720912:AXJ720912 BGQ720912:BHF720912 BQM720912:BRB720912 CAI720912:CAX720912 CKE720912:CKT720912 CUA720912:CUP720912 DDW720912:DEL720912 DNS720912:DOH720912 DXO720912:DYD720912 EHK720912:EHZ720912 ERG720912:ERV720912 FBC720912:FBR720912 FKY720912:FLN720912 FUU720912:FVJ720912 GEQ720912:GFF720912 GOM720912:GPB720912 GYI720912:GYX720912 HIE720912:HIT720912 HSA720912:HSP720912 IBW720912:ICL720912 ILS720912:IMH720912 IVO720912:IWD720912 JFK720912:JFZ720912 JPG720912:JPV720912 JZC720912:JZR720912 KIY720912:KJN720912 KSU720912:KTJ720912 LCQ720912:LDF720912 LMM720912:LNB720912 LWI720912:LWX720912 MGE720912:MGT720912 MQA720912:MQP720912 MZW720912:NAL720912 NJS720912:NKH720912 NTO720912:NUD720912 ODK720912:ODZ720912 ONG720912:ONV720912 OXC720912:OXR720912 PGY720912:PHN720912 PQU720912:PRJ720912 QAQ720912:QBF720912 QKM720912:QLB720912 QUI720912:QUX720912 REE720912:RET720912 ROA720912:ROP720912 RXW720912:RYL720912 SHS720912:SIH720912 SRO720912:SSD720912 TBK720912:TBZ720912 TLG720912:TLV720912 TVC720912:TVR720912 UEY720912:UFN720912 UOU720912:UPJ720912 UYQ720912:UZF720912 VIM720912:VJB720912 VSI720912:VSX720912 WCE720912:WCT720912 WMA720912:WMP720912 WVW720912:WWL720912 O786448:AD786448 JK786448:JZ786448 TG786448:TV786448 ADC786448:ADR786448 AMY786448:ANN786448 AWU786448:AXJ786448 BGQ786448:BHF786448 BQM786448:BRB786448 CAI786448:CAX786448 CKE786448:CKT786448 CUA786448:CUP786448 DDW786448:DEL786448 DNS786448:DOH786448 DXO786448:DYD786448 EHK786448:EHZ786448 ERG786448:ERV786448 FBC786448:FBR786448 FKY786448:FLN786448 FUU786448:FVJ786448 GEQ786448:GFF786448 GOM786448:GPB786448 GYI786448:GYX786448 HIE786448:HIT786448 HSA786448:HSP786448 IBW786448:ICL786448 ILS786448:IMH786448 IVO786448:IWD786448 JFK786448:JFZ786448 JPG786448:JPV786448 JZC786448:JZR786448 KIY786448:KJN786448 KSU786448:KTJ786448 LCQ786448:LDF786448 LMM786448:LNB786448 LWI786448:LWX786448 MGE786448:MGT786448 MQA786448:MQP786448 MZW786448:NAL786448 NJS786448:NKH786448 NTO786448:NUD786448 ODK786448:ODZ786448 ONG786448:ONV786448 OXC786448:OXR786448 PGY786448:PHN786448 PQU786448:PRJ786448 QAQ786448:QBF786448 QKM786448:QLB786448 QUI786448:QUX786448 REE786448:RET786448 ROA786448:ROP786448 RXW786448:RYL786448 SHS786448:SIH786448 SRO786448:SSD786448 TBK786448:TBZ786448 TLG786448:TLV786448 TVC786448:TVR786448 UEY786448:UFN786448 UOU786448:UPJ786448 UYQ786448:UZF786448 VIM786448:VJB786448 VSI786448:VSX786448 WCE786448:WCT786448 WMA786448:WMP786448 WVW786448:WWL786448 O851984:AD851984 JK851984:JZ851984 TG851984:TV851984 ADC851984:ADR851984 AMY851984:ANN851984 AWU851984:AXJ851984 BGQ851984:BHF851984 BQM851984:BRB851984 CAI851984:CAX851984 CKE851984:CKT851984 CUA851984:CUP851984 DDW851984:DEL851984 DNS851984:DOH851984 DXO851984:DYD851984 EHK851984:EHZ851984 ERG851984:ERV851984 FBC851984:FBR851984 FKY851984:FLN851984 FUU851984:FVJ851984 GEQ851984:GFF851984 GOM851984:GPB851984 GYI851984:GYX851984 HIE851984:HIT851984 HSA851984:HSP851984 IBW851984:ICL851984 ILS851984:IMH851984 IVO851984:IWD851984 JFK851984:JFZ851984 JPG851984:JPV851984 JZC851984:JZR851984 KIY851984:KJN851984 KSU851984:KTJ851984 LCQ851984:LDF851984 LMM851984:LNB851984 LWI851984:LWX851984 MGE851984:MGT851984 MQA851984:MQP851984 MZW851984:NAL851984 NJS851984:NKH851984 NTO851984:NUD851984 ODK851984:ODZ851984 ONG851984:ONV851984 OXC851984:OXR851984 PGY851984:PHN851984 PQU851984:PRJ851984 QAQ851984:QBF851984 QKM851984:QLB851984 QUI851984:QUX851984 REE851984:RET851984 ROA851984:ROP851984 RXW851984:RYL851984 SHS851984:SIH851984 SRO851984:SSD851984 TBK851984:TBZ851984 TLG851984:TLV851984 TVC851984:TVR851984 UEY851984:UFN851984 UOU851984:UPJ851984 UYQ851984:UZF851984 VIM851984:VJB851984 VSI851984:VSX851984 WCE851984:WCT851984 WMA851984:WMP851984 WVW851984:WWL851984 O917520:AD917520 JK917520:JZ917520 TG917520:TV917520 ADC917520:ADR917520 AMY917520:ANN917520 AWU917520:AXJ917520 BGQ917520:BHF917520 BQM917520:BRB917520 CAI917520:CAX917520 CKE917520:CKT917520 CUA917520:CUP917520 DDW917520:DEL917520 DNS917520:DOH917520 DXO917520:DYD917520 EHK917520:EHZ917520 ERG917520:ERV917520 FBC917520:FBR917520 FKY917520:FLN917520 FUU917520:FVJ917520 GEQ917520:GFF917520 GOM917520:GPB917520 GYI917520:GYX917520 HIE917520:HIT917520 HSA917520:HSP917520 IBW917520:ICL917520 ILS917520:IMH917520 IVO917520:IWD917520 JFK917520:JFZ917520 JPG917520:JPV917520 JZC917520:JZR917520 KIY917520:KJN917520 KSU917520:KTJ917520 LCQ917520:LDF917520 LMM917520:LNB917520 LWI917520:LWX917520 MGE917520:MGT917520 MQA917520:MQP917520 MZW917520:NAL917520 NJS917520:NKH917520 NTO917520:NUD917520 ODK917520:ODZ917520 ONG917520:ONV917520 OXC917520:OXR917520 PGY917520:PHN917520 PQU917520:PRJ917520 QAQ917520:QBF917520 QKM917520:QLB917520 QUI917520:QUX917520 REE917520:RET917520 ROA917520:ROP917520 RXW917520:RYL917520 SHS917520:SIH917520 SRO917520:SSD917520 TBK917520:TBZ917520 TLG917520:TLV917520 TVC917520:TVR917520 UEY917520:UFN917520 UOU917520:UPJ917520 UYQ917520:UZF917520 VIM917520:VJB917520 VSI917520:VSX917520 WCE917520:WCT917520 WMA917520:WMP917520 WVW917520:WWL917520 O983056:AD983056 JK983056:JZ983056 TG983056:TV983056 ADC983056:ADR983056 AMY983056:ANN983056 AWU983056:AXJ983056 BGQ983056:BHF983056 BQM983056:BRB983056 CAI983056:CAX983056 CKE983056:CKT983056 CUA983056:CUP983056 DDW983056:DEL983056 DNS983056:DOH983056 DXO983056:DYD983056 EHK983056:EHZ983056 ERG983056:ERV983056 FBC983056:FBR983056 FKY983056:FLN983056 FUU983056:FVJ983056 GEQ983056:GFF983056 GOM983056:GPB983056 GYI983056:GYX983056 HIE983056:HIT983056 HSA983056:HSP983056 IBW983056:ICL983056 ILS983056:IMH983056 IVO983056:IWD983056 JFK983056:JFZ983056 JPG983056:JPV983056 JZC983056:JZR983056 KIY983056:KJN983056 KSU983056:KTJ983056 LCQ983056:LDF983056 LMM983056:LNB983056 LWI983056:LWX983056 MGE983056:MGT983056 MQA983056:MQP983056 MZW983056:NAL983056 NJS983056:NKH983056 NTO983056:NUD983056 ODK983056:ODZ983056 ONG983056:ONV983056 OXC983056:OXR983056 PGY983056:PHN983056 PQU983056:PRJ983056 QAQ983056:QBF983056 QKM983056:QLB983056 QUI983056:QUX983056 REE983056:RET983056 ROA983056:ROP983056 RXW983056:RYL983056 SHS983056:SIH983056 SRO983056:SSD983056 TBK983056:TBZ983056 TLG983056:TLV983056 TVC983056:TVR983056 UEY983056:UFN983056 UOU983056:UPJ983056 UYQ983056:UZF983056 VIM983056:VJB983056 VSI983056:VSX983056 WCE983056:WCT983056 WMA983056:WMP983056 WVW983056:WWL983056 N19:U19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P20:T20 JL20:JP20 TH20:TL20 ADD20:ADH20 AMZ20:AND20 AWV20:AWZ20 BGR20:BGV20 BQN20:BQR20 CAJ20:CAN20 CKF20:CKJ20 CUB20:CUF20 DDX20:DEB20 DNT20:DNX20 DXP20:DXT20 EHL20:EHP20 ERH20:ERL20 FBD20:FBH20 FKZ20:FLD20 FUV20:FUZ20 GER20:GEV20 GON20:GOR20 GYJ20:GYN20 HIF20:HIJ20 HSB20:HSF20 IBX20:ICB20 ILT20:ILX20 IVP20:IVT20 JFL20:JFP20 JPH20:JPL20 JZD20:JZH20 KIZ20:KJD20 KSV20:KSZ20 LCR20:LCV20 LMN20:LMR20 LWJ20:LWN20 MGF20:MGJ20 MQB20:MQF20 MZX20:NAB20 NJT20:NJX20 NTP20:NTT20 ODL20:ODP20 ONH20:ONL20 OXD20:OXH20 PGZ20:PHD20 PQV20:PQZ20 QAR20:QAV20 QKN20:QKR20 QUJ20:QUN20 REF20:REJ20 ROB20:ROF20 RXX20:RYB20 SHT20:SHX20 SRP20:SRT20 TBL20:TBP20 TLH20:TLL20 TVD20:TVH20 UEZ20:UFD20 UOV20:UOZ20 UYR20:UYV20 VIN20:VIR20 VSJ20:VSN20 WCF20:WCJ20 WMB20:WMF20 WVX20:WWB20 P65556:T65556 JL65556:JP65556 TH65556:TL65556 ADD65556:ADH65556 AMZ65556:AND65556 AWV65556:AWZ65556 BGR65556:BGV65556 BQN65556:BQR65556 CAJ65556:CAN65556 CKF65556:CKJ65556 CUB65556:CUF65556 DDX65556:DEB65556 DNT65556:DNX65556 DXP65556:DXT65556 EHL65556:EHP65556 ERH65556:ERL65556 FBD65556:FBH65556 FKZ65556:FLD65556 FUV65556:FUZ65556 GER65556:GEV65556 GON65556:GOR65556 GYJ65556:GYN65556 HIF65556:HIJ65556 HSB65556:HSF65556 IBX65556:ICB65556 ILT65556:ILX65556 IVP65556:IVT65556 JFL65556:JFP65556 JPH65556:JPL65556 JZD65556:JZH65556 KIZ65556:KJD65556 KSV65556:KSZ65556 LCR65556:LCV65556 LMN65556:LMR65556 LWJ65556:LWN65556 MGF65556:MGJ65556 MQB65556:MQF65556 MZX65556:NAB65556 NJT65556:NJX65556 NTP65556:NTT65556 ODL65556:ODP65556 ONH65556:ONL65556 OXD65556:OXH65556 PGZ65556:PHD65556 PQV65556:PQZ65556 QAR65556:QAV65556 QKN65556:QKR65556 QUJ65556:QUN65556 REF65556:REJ65556 ROB65556:ROF65556 RXX65556:RYB65556 SHT65556:SHX65556 SRP65556:SRT65556 TBL65556:TBP65556 TLH65556:TLL65556 TVD65556:TVH65556 UEZ65556:UFD65556 UOV65556:UOZ65556 UYR65556:UYV65556 VIN65556:VIR65556 VSJ65556:VSN65556 WCF65556:WCJ65556 WMB65556:WMF65556 WVX65556:WWB65556 P131092:T131092 JL131092:JP131092 TH131092:TL131092 ADD131092:ADH131092 AMZ131092:AND131092 AWV131092:AWZ131092 BGR131092:BGV131092 BQN131092:BQR131092 CAJ131092:CAN131092 CKF131092:CKJ131092 CUB131092:CUF131092 DDX131092:DEB131092 DNT131092:DNX131092 DXP131092:DXT131092 EHL131092:EHP131092 ERH131092:ERL131092 FBD131092:FBH131092 FKZ131092:FLD131092 FUV131092:FUZ131092 GER131092:GEV131092 GON131092:GOR131092 GYJ131092:GYN131092 HIF131092:HIJ131092 HSB131092:HSF131092 IBX131092:ICB131092 ILT131092:ILX131092 IVP131092:IVT131092 JFL131092:JFP131092 JPH131092:JPL131092 JZD131092:JZH131092 KIZ131092:KJD131092 KSV131092:KSZ131092 LCR131092:LCV131092 LMN131092:LMR131092 LWJ131092:LWN131092 MGF131092:MGJ131092 MQB131092:MQF131092 MZX131092:NAB131092 NJT131092:NJX131092 NTP131092:NTT131092 ODL131092:ODP131092 ONH131092:ONL131092 OXD131092:OXH131092 PGZ131092:PHD131092 PQV131092:PQZ131092 QAR131092:QAV131092 QKN131092:QKR131092 QUJ131092:QUN131092 REF131092:REJ131092 ROB131092:ROF131092 RXX131092:RYB131092 SHT131092:SHX131092 SRP131092:SRT131092 TBL131092:TBP131092 TLH131092:TLL131092 TVD131092:TVH131092 UEZ131092:UFD131092 UOV131092:UOZ131092 UYR131092:UYV131092 VIN131092:VIR131092 VSJ131092:VSN131092 WCF131092:WCJ131092 WMB131092:WMF131092 WVX131092:WWB131092 P196628:T196628 JL196628:JP196628 TH196628:TL196628 ADD196628:ADH196628 AMZ196628:AND196628 AWV196628:AWZ196628 BGR196628:BGV196628 BQN196628:BQR196628 CAJ196628:CAN196628 CKF196628:CKJ196628 CUB196628:CUF196628 DDX196628:DEB196628 DNT196628:DNX196628 DXP196628:DXT196628 EHL196628:EHP196628 ERH196628:ERL196628 FBD196628:FBH196628 FKZ196628:FLD196628 FUV196628:FUZ196628 GER196628:GEV196628 GON196628:GOR196628 GYJ196628:GYN196628 HIF196628:HIJ196628 HSB196628:HSF196628 IBX196628:ICB196628 ILT196628:ILX196628 IVP196628:IVT196628 JFL196628:JFP196628 JPH196628:JPL196628 JZD196628:JZH196628 KIZ196628:KJD196628 KSV196628:KSZ196628 LCR196628:LCV196628 LMN196628:LMR196628 LWJ196628:LWN196628 MGF196628:MGJ196628 MQB196628:MQF196628 MZX196628:NAB196628 NJT196628:NJX196628 NTP196628:NTT196628 ODL196628:ODP196628 ONH196628:ONL196628 OXD196628:OXH196628 PGZ196628:PHD196628 PQV196628:PQZ196628 QAR196628:QAV196628 QKN196628:QKR196628 QUJ196628:QUN196628 REF196628:REJ196628 ROB196628:ROF196628 RXX196628:RYB196628 SHT196628:SHX196628 SRP196628:SRT196628 TBL196628:TBP196628 TLH196628:TLL196628 TVD196628:TVH196628 UEZ196628:UFD196628 UOV196628:UOZ196628 UYR196628:UYV196628 VIN196628:VIR196628 VSJ196628:VSN196628 WCF196628:WCJ196628 WMB196628:WMF196628 WVX196628:WWB196628 P262164:T262164 JL262164:JP262164 TH262164:TL262164 ADD262164:ADH262164 AMZ262164:AND262164 AWV262164:AWZ262164 BGR262164:BGV262164 BQN262164:BQR262164 CAJ262164:CAN262164 CKF262164:CKJ262164 CUB262164:CUF262164 DDX262164:DEB262164 DNT262164:DNX262164 DXP262164:DXT262164 EHL262164:EHP262164 ERH262164:ERL262164 FBD262164:FBH262164 FKZ262164:FLD262164 FUV262164:FUZ262164 GER262164:GEV262164 GON262164:GOR262164 GYJ262164:GYN262164 HIF262164:HIJ262164 HSB262164:HSF262164 IBX262164:ICB262164 ILT262164:ILX262164 IVP262164:IVT262164 JFL262164:JFP262164 JPH262164:JPL262164 JZD262164:JZH262164 KIZ262164:KJD262164 KSV262164:KSZ262164 LCR262164:LCV262164 LMN262164:LMR262164 LWJ262164:LWN262164 MGF262164:MGJ262164 MQB262164:MQF262164 MZX262164:NAB262164 NJT262164:NJX262164 NTP262164:NTT262164 ODL262164:ODP262164 ONH262164:ONL262164 OXD262164:OXH262164 PGZ262164:PHD262164 PQV262164:PQZ262164 QAR262164:QAV262164 QKN262164:QKR262164 QUJ262164:QUN262164 REF262164:REJ262164 ROB262164:ROF262164 RXX262164:RYB262164 SHT262164:SHX262164 SRP262164:SRT262164 TBL262164:TBP262164 TLH262164:TLL262164 TVD262164:TVH262164 UEZ262164:UFD262164 UOV262164:UOZ262164 UYR262164:UYV262164 VIN262164:VIR262164 VSJ262164:VSN262164 WCF262164:WCJ262164 WMB262164:WMF262164 WVX262164:WWB262164 P327700:T327700 JL327700:JP327700 TH327700:TL327700 ADD327700:ADH327700 AMZ327700:AND327700 AWV327700:AWZ327700 BGR327700:BGV327700 BQN327700:BQR327700 CAJ327700:CAN327700 CKF327700:CKJ327700 CUB327700:CUF327700 DDX327700:DEB327700 DNT327700:DNX327700 DXP327700:DXT327700 EHL327700:EHP327700 ERH327700:ERL327700 FBD327700:FBH327700 FKZ327700:FLD327700 FUV327700:FUZ327700 GER327700:GEV327700 GON327700:GOR327700 GYJ327700:GYN327700 HIF327700:HIJ327700 HSB327700:HSF327700 IBX327700:ICB327700 ILT327700:ILX327700 IVP327700:IVT327700 JFL327700:JFP327700 JPH327700:JPL327700 JZD327700:JZH327700 KIZ327700:KJD327700 KSV327700:KSZ327700 LCR327700:LCV327700 LMN327700:LMR327700 LWJ327700:LWN327700 MGF327700:MGJ327700 MQB327700:MQF327700 MZX327700:NAB327700 NJT327700:NJX327700 NTP327700:NTT327700 ODL327700:ODP327700 ONH327700:ONL327700 OXD327700:OXH327700 PGZ327700:PHD327700 PQV327700:PQZ327700 QAR327700:QAV327700 QKN327700:QKR327700 QUJ327700:QUN327700 REF327700:REJ327700 ROB327700:ROF327700 RXX327700:RYB327700 SHT327700:SHX327700 SRP327700:SRT327700 TBL327700:TBP327700 TLH327700:TLL327700 TVD327700:TVH327700 UEZ327700:UFD327700 UOV327700:UOZ327700 UYR327700:UYV327700 VIN327700:VIR327700 VSJ327700:VSN327700 WCF327700:WCJ327700 WMB327700:WMF327700 WVX327700:WWB327700 P393236:T393236 JL393236:JP393236 TH393236:TL393236 ADD393236:ADH393236 AMZ393236:AND393236 AWV393236:AWZ393236 BGR393236:BGV393236 BQN393236:BQR393236 CAJ393236:CAN393236 CKF393236:CKJ393236 CUB393236:CUF393236 DDX393236:DEB393236 DNT393236:DNX393236 DXP393236:DXT393236 EHL393236:EHP393236 ERH393236:ERL393236 FBD393236:FBH393236 FKZ393236:FLD393236 FUV393236:FUZ393236 GER393236:GEV393236 GON393236:GOR393236 GYJ393236:GYN393236 HIF393236:HIJ393236 HSB393236:HSF393236 IBX393236:ICB393236 ILT393236:ILX393236 IVP393236:IVT393236 JFL393236:JFP393236 JPH393236:JPL393236 JZD393236:JZH393236 KIZ393236:KJD393236 KSV393236:KSZ393236 LCR393236:LCV393236 LMN393236:LMR393236 LWJ393236:LWN393236 MGF393236:MGJ393236 MQB393236:MQF393236 MZX393236:NAB393236 NJT393236:NJX393236 NTP393236:NTT393236 ODL393236:ODP393236 ONH393236:ONL393236 OXD393236:OXH393236 PGZ393236:PHD393236 PQV393236:PQZ393236 QAR393236:QAV393236 QKN393236:QKR393236 QUJ393236:QUN393236 REF393236:REJ393236 ROB393236:ROF393236 RXX393236:RYB393236 SHT393236:SHX393236 SRP393236:SRT393236 TBL393236:TBP393236 TLH393236:TLL393236 TVD393236:TVH393236 UEZ393236:UFD393236 UOV393236:UOZ393236 UYR393236:UYV393236 VIN393236:VIR393236 VSJ393236:VSN393236 WCF393236:WCJ393236 WMB393236:WMF393236 WVX393236:WWB393236 P458772:T458772 JL458772:JP458772 TH458772:TL458772 ADD458772:ADH458772 AMZ458772:AND458772 AWV458772:AWZ458772 BGR458772:BGV458772 BQN458772:BQR458772 CAJ458772:CAN458772 CKF458772:CKJ458772 CUB458772:CUF458772 DDX458772:DEB458772 DNT458772:DNX458772 DXP458772:DXT458772 EHL458772:EHP458772 ERH458772:ERL458772 FBD458772:FBH458772 FKZ458772:FLD458772 FUV458772:FUZ458772 GER458772:GEV458772 GON458772:GOR458772 GYJ458772:GYN458772 HIF458772:HIJ458772 HSB458772:HSF458772 IBX458772:ICB458772 ILT458772:ILX458772 IVP458772:IVT458772 JFL458772:JFP458772 JPH458772:JPL458772 JZD458772:JZH458772 KIZ458772:KJD458772 KSV458772:KSZ458772 LCR458772:LCV458772 LMN458772:LMR458772 LWJ458772:LWN458772 MGF458772:MGJ458772 MQB458772:MQF458772 MZX458772:NAB458772 NJT458772:NJX458772 NTP458772:NTT458772 ODL458772:ODP458772 ONH458772:ONL458772 OXD458772:OXH458772 PGZ458772:PHD458772 PQV458772:PQZ458772 QAR458772:QAV458772 QKN458772:QKR458772 QUJ458772:QUN458772 REF458772:REJ458772 ROB458772:ROF458772 RXX458772:RYB458772 SHT458772:SHX458772 SRP458772:SRT458772 TBL458772:TBP458772 TLH458772:TLL458772 TVD458772:TVH458772 UEZ458772:UFD458772 UOV458772:UOZ458772 UYR458772:UYV458772 VIN458772:VIR458772 VSJ458772:VSN458772 WCF458772:WCJ458772 WMB458772:WMF458772 WVX458772:WWB458772 P524308:T524308 JL524308:JP524308 TH524308:TL524308 ADD524308:ADH524308 AMZ524308:AND524308 AWV524308:AWZ524308 BGR524308:BGV524308 BQN524308:BQR524308 CAJ524308:CAN524308 CKF524308:CKJ524308 CUB524308:CUF524308 DDX524308:DEB524308 DNT524308:DNX524308 DXP524308:DXT524308 EHL524308:EHP524308 ERH524308:ERL524308 FBD524308:FBH524308 FKZ524308:FLD524308 FUV524308:FUZ524308 GER524308:GEV524308 GON524308:GOR524308 GYJ524308:GYN524308 HIF524308:HIJ524308 HSB524308:HSF524308 IBX524308:ICB524308 ILT524308:ILX524308 IVP524308:IVT524308 JFL524308:JFP524308 JPH524308:JPL524308 JZD524308:JZH524308 KIZ524308:KJD524308 KSV524308:KSZ524308 LCR524308:LCV524308 LMN524308:LMR524308 LWJ524308:LWN524308 MGF524308:MGJ524308 MQB524308:MQF524308 MZX524308:NAB524308 NJT524308:NJX524308 NTP524308:NTT524308 ODL524308:ODP524308 ONH524308:ONL524308 OXD524308:OXH524308 PGZ524308:PHD524308 PQV524308:PQZ524308 QAR524308:QAV524308 QKN524308:QKR524308 QUJ524308:QUN524308 REF524308:REJ524308 ROB524308:ROF524308 RXX524308:RYB524308 SHT524308:SHX524308 SRP524308:SRT524308 TBL524308:TBP524308 TLH524308:TLL524308 TVD524308:TVH524308 UEZ524308:UFD524308 UOV524308:UOZ524308 UYR524308:UYV524308 VIN524308:VIR524308 VSJ524308:VSN524308 WCF524308:WCJ524308 WMB524308:WMF524308 WVX524308:WWB524308 P589844:T589844 JL589844:JP589844 TH589844:TL589844 ADD589844:ADH589844 AMZ589844:AND589844 AWV589844:AWZ589844 BGR589844:BGV589844 BQN589844:BQR589844 CAJ589844:CAN589844 CKF589844:CKJ589844 CUB589844:CUF589844 DDX589844:DEB589844 DNT589844:DNX589844 DXP589844:DXT589844 EHL589844:EHP589844 ERH589844:ERL589844 FBD589844:FBH589844 FKZ589844:FLD589844 FUV589844:FUZ589844 GER589844:GEV589844 GON589844:GOR589844 GYJ589844:GYN589844 HIF589844:HIJ589844 HSB589844:HSF589844 IBX589844:ICB589844 ILT589844:ILX589844 IVP589844:IVT589844 JFL589844:JFP589844 JPH589844:JPL589844 JZD589844:JZH589844 KIZ589844:KJD589844 KSV589844:KSZ589844 LCR589844:LCV589844 LMN589844:LMR589844 LWJ589844:LWN589844 MGF589844:MGJ589844 MQB589844:MQF589844 MZX589844:NAB589844 NJT589844:NJX589844 NTP589844:NTT589844 ODL589844:ODP589844 ONH589844:ONL589844 OXD589844:OXH589844 PGZ589844:PHD589844 PQV589844:PQZ589844 QAR589844:QAV589844 QKN589844:QKR589844 QUJ589844:QUN589844 REF589844:REJ589844 ROB589844:ROF589844 RXX589844:RYB589844 SHT589844:SHX589844 SRP589844:SRT589844 TBL589844:TBP589844 TLH589844:TLL589844 TVD589844:TVH589844 UEZ589844:UFD589844 UOV589844:UOZ589844 UYR589844:UYV589844 VIN589844:VIR589844 VSJ589844:VSN589844 WCF589844:WCJ589844 WMB589844:WMF589844 WVX589844:WWB589844 P655380:T655380 JL655380:JP655380 TH655380:TL655380 ADD655380:ADH655380 AMZ655380:AND655380 AWV655380:AWZ655380 BGR655380:BGV655380 BQN655380:BQR655380 CAJ655380:CAN655380 CKF655380:CKJ655380 CUB655380:CUF655380 DDX655380:DEB655380 DNT655380:DNX655380 DXP655380:DXT655380 EHL655380:EHP655380 ERH655380:ERL655380 FBD655380:FBH655380 FKZ655380:FLD655380 FUV655380:FUZ655380 GER655380:GEV655380 GON655380:GOR655380 GYJ655380:GYN655380 HIF655380:HIJ655380 HSB655380:HSF655380 IBX655380:ICB655380 ILT655380:ILX655380 IVP655380:IVT655380 JFL655380:JFP655380 JPH655380:JPL655380 JZD655380:JZH655380 KIZ655380:KJD655380 KSV655380:KSZ655380 LCR655380:LCV655380 LMN655380:LMR655380 LWJ655380:LWN655380 MGF655380:MGJ655380 MQB655380:MQF655380 MZX655380:NAB655380 NJT655380:NJX655380 NTP655380:NTT655380 ODL655380:ODP655380 ONH655380:ONL655380 OXD655380:OXH655380 PGZ655380:PHD655380 PQV655380:PQZ655380 QAR655380:QAV655380 QKN655380:QKR655380 QUJ655380:QUN655380 REF655380:REJ655380 ROB655380:ROF655380 RXX655380:RYB655380 SHT655380:SHX655380 SRP655380:SRT655380 TBL655380:TBP655380 TLH655380:TLL655380 TVD655380:TVH655380 UEZ655380:UFD655380 UOV655380:UOZ655380 UYR655380:UYV655380 VIN655380:VIR655380 VSJ655380:VSN655380 WCF655380:WCJ655380 WMB655380:WMF655380 WVX655380:WWB655380 P720916:T720916 JL720916:JP720916 TH720916:TL720916 ADD720916:ADH720916 AMZ720916:AND720916 AWV720916:AWZ720916 BGR720916:BGV720916 BQN720916:BQR720916 CAJ720916:CAN720916 CKF720916:CKJ720916 CUB720916:CUF720916 DDX720916:DEB720916 DNT720916:DNX720916 DXP720916:DXT720916 EHL720916:EHP720916 ERH720916:ERL720916 FBD720916:FBH720916 FKZ720916:FLD720916 FUV720916:FUZ720916 GER720916:GEV720916 GON720916:GOR720916 GYJ720916:GYN720916 HIF720916:HIJ720916 HSB720916:HSF720916 IBX720916:ICB720916 ILT720916:ILX720916 IVP720916:IVT720916 JFL720916:JFP720916 JPH720916:JPL720916 JZD720916:JZH720916 KIZ720916:KJD720916 KSV720916:KSZ720916 LCR720916:LCV720916 LMN720916:LMR720916 LWJ720916:LWN720916 MGF720916:MGJ720916 MQB720916:MQF720916 MZX720916:NAB720916 NJT720916:NJX720916 NTP720916:NTT720916 ODL720916:ODP720916 ONH720916:ONL720916 OXD720916:OXH720916 PGZ720916:PHD720916 PQV720916:PQZ720916 QAR720916:QAV720916 QKN720916:QKR720916 QUJ720916:QUN720916 REF720916:REJ720916 ROB720916:ROF720916 RXX720916:RYB720916 SHT720916:SHX720916 SRP720916:SRT720916 TBL720916:TBP720916 TLH720916:TLL720916 TVD720916:TVH720916 UEZ720916:UFD720916 UOV720916:UOZ720916 UYR720916:UYV720916 VIN720916:VIR720916 VSJ720916:VSN720916 WCF720916:WCJ720916 WMB720916:WMF720916 WVX720916:WWB720916 P786452:T786452 JL786452:JP786452 TH786452:TL786452 ADD786452:ADH786452 AMZ786452:AND786452 AWV786452:AWZ786452 BGR786452:BGV786452 BQN786452:BQR786452 CAJ786452:CAN786452 CKF786452:CKJ786452 CUB786452:CUF786452 DDX786452:DEB786452 DNT786452:DNX786452 DXP786452:DXT786452 EHL786452:EHP786452 ERH786452:ERL786452 FBD786452:FBH786452 FKZ786452:FLD786452 FUV786452:FUZ786452 GER786452:GEV786452 GON786452:GOR786452 GYJ786452:GYN786452 HIF786452:HIJ786452 HSB786452:HSF786452 IBX786452:ICB786452 ILT786452:ILX786452 IVP786452:IVT786452 JFL786452:JFP786452 JPH786452:JPL786452 JZD786452:JZH786452 KIZ786452:KJD786452 KSV786452:KSZ786452 LCR786452:LCV786452 LMN786452:LMR786452 LWJ786452:LWN786452 MGF786452:MGJ786452 MQB786452:MQF786452 MZX786452:NAB786452 NJT786452:NJX786452 NTP786452:NTT786452 ODL786452:ODP786452 ONH786452:ONL786452 OXD786452:OXH786452 PGZ786452:PHD786452 PQV786452:PQZ786452 QAR786452:QAV786452 QKN786452:QKR786452 QUJ786452:QUN786452 REF786452:REJ786452 ROB786452:ROF786452 RXX786452:RYB786452 SHT786452:SHX786452 SRP786452:SRT786452 TBL786452:TBP786452 TLH786452:TLL786452 TVD786452:TVH786452 UEZ786452:UFD786452 UOV786452:UOZ786452 UYR786452:UYV786452 VIN786452:VIR786452 VSJ786452:VSN786452 WCF786452:WCJ786452 WMB786452:WMF786452 WVX786452:WWB786452 P851988:T851988 JL851988:JP851988 TH851988:TL851988 ADD851988:ADH851988 AMZ851988:AND851988 AWV851988:AWZ851988 BGR851988:BGV851988 BQN851988:BQR851988 CAJ851988:CAN851988 CKF851988:CKJ851988 CUB851988:CUF851988 DDX851988:DEB851988 DNT851988:DNX851988 DXP851988:DXT851988 EHL851988:EHP851988 ERH851988:ERL851988 FBD851988:FBH851988 FKZ851988:FLD851988 FUV851988:FUZ851988 GER851988:GEV851988 GON851988:GOR851988 GYJ851988:GYN851988 HIF851988:HIJ851988 HSB851988:HSF851988 IBX851988:ICB851988 ILT851988:ILX851988 IVP851988:IVT851988 JFL851988:JFP851988 JPH851988:JPL851988 JZD851988:JZH851988 KIZ851988:KJD851988 KSV851988:KSZ851988 LCR851988:LCV851988 LMN851988:LMR851988 LWJ851988:LWN851988 MGF851988:MGJ851988 MQB851988:MQF851988 MZX851988:NAB851988 NJT851988:NJX851988 NTP851988:NTT851988 ODL851988:ODP851988 ONH851988:ONL851988 OXD851988:OXH851988 PGZ851988:PHD851988 PQV851988:PQZ851988 QAR851988:QAV851988 QKN851988:QKR851988 QUJ851988:QUN851988 REF851988:REJ851988 ROB851988:ROF851988 RXX851988:RYB851988 SHT851988:SHX851988 SRP851988:SRT851988 TBL851988:TBP851988 TLH851988:TLL851988 TVD851988:TVH851988 UEZ851988:UFD851988 UOV851988:UOZ851988 UYR851988:UYV851988 VIN851988:VIR851988 VSJ851988:VSN851988 WCF851988:WCJ851988 WMB851988:WMF851988 WVX851988:WWB851988 P917524:T917524 JL917524:JP917524 TH917524:TL917524 ADD917524:ADH917524 AMZ917524:AND917524 AWV917524:AWZ917524 BGR917524:BGV917524 BQN917524:BQR917524 CAJ917524:CAN917524 CKF917524:CKJ917524 CUB917524:CUF917524 DDX917524:DEB917524 DNT917524:DNX917524 DXP917524:DXT917524 EHL917524:EHP917524 ERH917524:ERL917524 FBD917524:FBH917524 FKZ917524:FLD917524 FUV917524:FUZ917524 GER917524:GEV917524 GON917524:GOR917524 GYJ917524:GYN917524 HIF917524:HIJ917524 HSB917524:HSF917524 IBX917524:ICB917524 ILT917524:ILX917524 IVP917524:IVT917524 JFL917524:JFP917524 JPH917524:JPL917524 JZD917524:JZH917524 KIZ917524:KJD917524 KSV917524:KSZ917524 LCR917524:LCV917524 LMN917524:LMR917524 LWJ917524:LWN917524 MGF917524:MGJ917524 MQB917524:MQF917524 MZX917524:NAB917524 NJT917524:NJX917524 NTP917524:NTT917524 ODL917524:ODP917524 ONH917524:ONL917524 OXD917524:OXH917524 PGZ917524:PHD917524 PQV917524:PQZ917524 QAR917524:QAV917524 QKN917524:QKR917524 QUJ917524:QUN917524 REF917524:REJ917524 ROB917524:ROF917524 RXX917524:RYB917524 SHT917524:SHX917524 SRP917524:SRT917524 TBL917524:TBP917524 TLH917524:TLL917524 TVD917524:TVH917524 UEZ917524:UFD917524 UOV917524:UOZ917524 UYR917524:UYV917524 VIN917524:VIR917524 VSJ917524:VSN917524 WCF917524:WCJ917524 WMB917524:WMF917524 WVX917524:WWB917524 P983060:T983060 JL983060:JP983060 TH983060:TL983060 ADD983060:ADH983060 AMZ983060:AND983060 AWV983060:AWZ983060 BGR983060:BGV983060 BQN983060:BQR983060 CAJ983060:CAN983060 CKF983060:CKJ983060 CUB983060:CUF983060 DDX983060:DEB983060 DNT983060:DNX983060 DXP983060:DXT983060 EHL983060:EHP983060 ERH983060:ERL983060 FBD983060:FBH983060 FKZ983060:FLD983060 FUV983060:FUZ983060 GER983060:GEV983060 GON983060:GOR983060 GYJ983060:GYN983060 HIF983060:HIJ983060 HSB983060:HSF983060 IBX983060:ICB983060 ILT983060:ILX983060 IVP983060:IVT983060 JFL983060:JFP983060 JPH983060:JPL983060 JZD983060:JZH983060 KIZ983060:KJD983060 KSV983060:KSZ983060 LCR983060:LCV983060 LMN983060:LMR983060 LWJ983060:LWN983060 MGF983060:MGJ983060 MQB983060:MQF983060 MZX983060:NAB983060 NJT983060:NJX983060 NTP983060:NTT983060 ODL983060:ODP983060 ONH983060:ONL983060 OXD983060:OXH983060 PGZ983060:PHD983060 PQV983060:PQZ983060 QAR983060:QAV983060 QKN983060:QKR983060 QUJ983060:QUN983060 REF983060:REJ983060 ROB983060:ROF983060 RXX983060:RYB983060 SHT983060:SHX983060 SRP983060:SRT983060 TBL983060:TBP983060 TLH983060:TLL983060 TVD983060:TVH983060 UEZ983060:UFD983060 UOV983060:UOZ983060 UYR983060:UYV983060 VIN983060:VIR983060 VSJ983060:VSN983060 WCF983060:WCJ983060 WMB983060:WMF983060 WVX983060:WWB983060 N23:U23 JJ23:JQ23 TF23:TM23 ADB23:ADI23 AMX23:ANE23 AWT23:AXA23 BGP23:BGW23 BQL23:BQS23 CAH23:CAO23 CKD23:CKK23 CTZ23:CUG23 DDV23:DEC23 DNR23:DNY23 DXN23:DXU23 EHJ23:EHQ23 ERF23:ERM23 FBB23:FBI23 FKX23:FLE23 FUT23:FVA23 GEP23:GEW23 GOL23:GOS23 GYH23:GYO23 HID23:HIK23 HRZ23:HSG23 IBV23:ICC23 ILR23:ILY23 IVN23:IVU23 JFJ23:JFQ23 JPF23:JPM23 JZB23:JZI23 KIX23:KJE23 KST23:KTA23 LCP23:LCW23 LML23:LMS23 LWH23:LWO23 MGD23:MGK23 MPZ23:MQG23 MZV23:NAC23 NJR23:NJY23 NTN23:NTU23 ODJ23:ODQ23 ONF23:ONM23 OXB23:OXI23 PGX23:PHE23 PQT23:PRA23 QAP23:QAW23 QKL23:QKS23 QUH23:QUO23 RED23:REK23 RNZ23:ROG23 RXV23:RYC23 SHR23:SHY23 SRN23:SRU23 TBJ23:TBQ23 TLF23:TLM23 TVB23:TVI23 UEX23:UFE23 UOT23:UPA23 UYP23:UYW23 VIL23:VIS23 VSH23:VSO23 WCD23:WCK23 WLZ23:WMG23 WVV23:WWC23 N65559:U65559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N131095:U131095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N196631:U196631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N262167:U262167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N327703:U327703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N393239:U393239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N458775:U458775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N524311:U524311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N589847:U589847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N655383:U655383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N720919:U720919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N786455:U786455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N851991:U851991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N917527:U917527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N983063:U983063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WVV983063:WWC983063 M25:U25 JI25:JQ25 TE25:TM25 ADA25:ADI25 AMW25:ANE25 AWS25:AXA25 BGO25:BGW25 BQK25:BQS25 CAG25:CAO25 CKC25:CKK25 CTY25:CUG25 DDU25:DEC25 DNQ25:DNY25 DXM25:DXU25 EHI25:EHQ25 ERE25:ERM25 FBA25:FBI25 FKW25:FLE25 FUS25:FVA25 GEO25:GEW25 GOK25:GOS25 GYG25:GYO25 HIC25:HIK25 HRY25:HSG25 IBU25:ICC25 ILQ25:ILY25 IVM25:IVU25 JFI25:JFQ25 JPE25:JPM25 JZA25:JZI25 KIW25:KJE25 KSS25:KTA25 LCO25:LCW25 LMK25:LMS25 LWG25:LWO25 MGC25:MGK25 MPY25:MQG25 MZU25:NAC25 NJQ25:NJY25 NTM25:NTU25 ODI25:ODQ25 ONE25:ONM25 OXA25:OXI25 PGW25:PHE25 PQS25:PRA25 QAO25:QAW25 QKK25:QKS25 QUG25:QUO25 REC25:REK25 RNY25:ROG25 RXU25:RYC25 SHQ25:SHY25 SRM25:SRU25 TBI25:TBQ25 TLE25:TLM25 TVA25:TVI25 UEW25:UFE25 UOS25:UPA25 UYO25:UYW25 VIK25:VIS25 VSG25:VSO25 WCC25:WCK25 WLY25:WMG25 WVU25:WWC25 M65561:U65561 JI65561:JQ65561 TE65561:TM65561 ADA65561:ADI65561 AMW65561:ANE65561 AWS65561:AXA65561 BGO65561:BGW65561 BQK65561:BQS65561 CAG65561:CAO65561 CKC65561:CKK65561 CTY65561:CUG65561 DDU65561:DEC65561 DNQ65561:DNY65561 DXM65561:DXU65561 EHI65561:EHQ65561 ERE65561:ERM65561 FBA65561:FBI65561 FKW65561:FLE65561 FUS65561:FVA65561 GEO65561:GEW65561 GOK65561:GOS65561 GYG65561:GYO65561 HIC65561:HIK65561 HRY65561:HSG65561 IBU65561:ICC65561 ILQ65561:ILY65561 IVM65561:IVU65561 JFI65561:JFQ65561 JPE65561:JPM65561 JZA65561:JZI65561 KIW65561:KJE65561 KSS65561:KTA65561 LCO65561:LCW65561 LMK65561:LMS65561 LWG65561:LWO65561 MGC65561:MGK65561 MPY65561:MQG65561 MZU65561:NAC65561 NJQ65561:NJY65561 NTM65561:NTU65561 ODI65561:ODQ65561 ONE65561:ONM65561 OXA65561:OXI65561 PGW65561:PHE65561 PQS65561:PRA65561 QAO65561:QAW65561 QKK65561:QKS65561 QUG65561:QUO65561 REC65561:REK65561 RNY65561:ROG65561 RXU65561:RYC65561 SHQ65561:SHY65561 SRM65561:SRU65561 TBI65561:TBQ65561 TLE65561:TLM65561 TVA65561:TVI65561 UEW65561:UFE65561 UOS65561:UPA65561 UYO65561:UYW65561 VIK65561:VIS65561 VSG65561:VSO65561 WCC65561:WCK65561 WLY65561:WMG65561 WVU65561:WWC65561 M131097:U131097 JI131097:JQ131097 TE131097:TM131097 ADA131097:ADI131097 AMW131097:ANE131097 AWS131097:AXA131097 BGO131097:BGW131097 BQK131097:BQS131097 CAG131097:CAO131097 CKC131097:CKK131097 CTY131097:CUG131097 DDU131097:DEC131097 DNQ131097:DNY131097 DXM131097:DXU131097 EHI131097:EHQ131097 ERE131097:ERM131097 FBA131097:FBI131097 FKW131097:FLE131097 FUS131097:FVA131097 GEO131097:GEW131097 GOK131097:GOS131097 GYG131097:GYO131097 HIC131097:HIK131097 HRY131097:HSG131097 IBU131097:ICC131097 ILQ131097:ILY131097 IVM131097:IVU131097 JFI131097:JFQ131097 JPE131097:JPM131097 JZA131097:JZI131097 KIW131097:KJE131097 KSS131097:KTA131097 LCO131097:LCW131097 LMK131097:LMS131097 LWG131097:LWO131097 MGC131097:MGK131097 MPY131097:MQG131097 MZU131097:NAC131097 NJQ131097:NJY131097 NTM131097:NTU131097 ODI131097:ODQ131097 ONE131097:ONM131097 OXA131097:OXI131097 PGW131097:PHE131097 PQS131097:PRA131097 QAO131097:QAW131097 QKK131097:QKS131097 QUG131097:QUO131097 REC131097:REK131097 RNY131097:ROG131097 RXU131097:RYC131097 SHQ131097:SHY131097 SRM131097:SRU131097 TBI131097:TBQ131097 TLE131097:TLM131097 TVA131097:TVI131097 UEW131097:UFE131097 UOS131097:UPA131097 UYO131097:UYW131097 VIK131097:VIS131097 VSG131097:VSO131097 WCC131097:WCK131097 WLY131097:WMG131097 WVU131097:WWC131097 M196633:U196633 JI196633:JQ196633 TE196633:TM196633 ADA196633:ADI196633 AMW196633:ANE196633 AWS196633:AXA196633 BGO196633:BGW196633 BQK196633:BQS196633 CAG196633:CAO196633 CKC196633:CKK196633 CTY196633:CUG196633 DDU196633:DEC196633 DNQ196633:DNY196633 DXM196633:DXU196633 EHI196633:EHQ196633 ERE196633:ERM196633 FBA196633:FBI196633 FKW196633:FLE196633 FUS196633:FVA196633 GEO196633:GEW196633 GOK196633:GOS196633 GYG196633:GYO196633 HIC196633:HIK196633 HRY196633:HSG196633 IBU196633:ICC196633 ILQ196633:ILY196633 IVM196633:IVU196633 JFI196633:JFQ196633 JPE196633:JPM196633 JZA196633:JZI196633 KIW196633:KJE196633 KSS196633:KTA196633 LCO196633:LCW196633 LMK196633:LMS196633 LWG196633:LWO196633 MGC196633:MGK196633 MPY196633:MQG196633 MZU196633:NAC196633 NJQ196633:NJY196633 NTM196633:NTU196633 ODI196633:ODQ196633 ONE196633:ONM196633 OXA196633:OXI196633 PGW196633:PHE196633 PQS196633:PRA196633 QAO196633:QAW196633 QKK196633:QKS196633 QUG196633:QUO196633 REC196633:REK196633 RNY196633:ROG196633 RXU196633:RYC196633 SHQ196633:SHY196633 SRM196633:SRU196633 TBI196633:TBQ196633 TLE196633:TLM196633 TVA196633:TVI196633 UEW196633:UFE196633 UOS196633:UPA196633 UYO196633:UYW196633 VIK196633:VIS196633 VSG196633:VSO196633 WCC196633:WCK196633 WLY196633:WMG196633 WVU196633:WWC196633 M262169:U262169 JI262169:JQ262169 TE262169:TM262169 ADA262169:ADI262169 AMW262169:ANE262169 AWS262169:AXA262169 BGO262169:BGW262169 BQK262169:BQS262169 CAG262169:CAO262169 CKC262169:CKK262169 CTY262169:CUG262169 DDU262169:DEC262169 DNQ262169:DNY262169 DXM262169:DXU262169 EHI262169:EHQ262169 ERE262169:ERM262169 FBA262169:FBI262169 FKW262169:FLE262169 FUS262169:FVA262169 GEO262169:GEW262169 GOK262169:GOS262169 GYG262169:GYO262169 HIC262169:HIK262169 HRY262169:HSG262169 IBU262169:ICC262169 ILQ262169:ILY262169 IVM262169:IVU262169 JFI262169:JFQ262169 JPE262169:JPM262169 JZA262169:JZI262169 KIW262169:KJE262169 KSS262169:KTA262169 LCO262169:LCW262169 LMK262169:LMS262169 LWG262169:LWO262169 MGC262169:MGK262169 MPY262169:MQG262169 MZU262169:NAC262169 NJQ262169:NJY262169 NTM262169:NTU262169 ODI262169:ODQ262169 ONE262169:ONM262169 OXA262169:OXI262169 PGW262169:PHE262169 PQS262169:PRA262169 QAO262169:QAW262169 QKK262169:QKS262169 QUG262169:QUO262169 REC262169:REK262169 RNY262169:ROG262169 RXU262169:RYC262169 SHQ262169:SHY262169 SRM262169:SRU262169 TBI262169:TBQ262169 TLE262169:TLM262169 TVA262169:TVI262169 UEW262169:UFE262169 UOS262169:UPA262169 UYO262169:UYW262169 VIK262169:VIS262169 VSG262169:VSO262169 WCC262169:WCK262169 WLY262169:WMG262169 WVU262169:WWC262169 M327705:U327705 JI327705:JQ327705 TE327705:TM327705 ADA327705:ADI327705 AMW327705:ANE327705 AWS327705:AXA327705 BGO327705:BGW327705 BQK327705:BQS327705 CAG327705:CAO327705 CKC327705:CKK327705 CTY327705:CUG327705 DDU327705:DEC327705 DNQ327705:DNY327705 DXM327705:DXU327705 EHI327705:EHQ327705 ERE327705:ERM327705 FBA327705:FBI327705 FKW327705:FLE327705 FUS327705:FVA327705 GEO327705:GEW327705 GOK327705:GOS327705 GYG327705:GYO327705 HIC327705:HIK327705 HRY327705:HSG327705 IBU327705:ICC327705 ILQ327705:ILY327705 IVM327705:IVU327705 JFI327705:JFQ327705 JPE327705:JPM327705 JZA327705:JZI327705 KIW327705:KJE327705 KSS327705:KTA327705 LCO327705:LCW327705 LMK327705:LMS327705 LWG327705:LWO327705 MGC327705:MGK327705 MPY327705:MQG327705 MZU327705:NAC327705 NJQ327705:NJY327705 NTM327705:NTU327705 ODI327705:ODQ327705 ONE327705:ONM327705 OXA327705:OXI327705 PGW327705:PHE327705 PQS327705:PRA327705 QAO327705:QAW327705 QKK327705:QKS327705 QUG327705:QUO327705 REC327705:REK327705 RNY327705:ROG327705 RXU327705:RYC327705 SHQ327705:SHY327705 SRM327705:SRU327705 TBI327705:TBQ327705 TLE327705:TLM327705 TVA327705:TVI327705 UEW327705:UFE327705 UOS327705:UPA327705 UYO327705:UYW327705 VIK327705:VIS327705 VSG327705:VSO327705 WCC327705:WCK327705 WLY327705:WMG327705 WVU327705:WWC327705 M393241:U393241 JI393241:JQ393241 TE393241:TM393241 ADA393241:ADI393241 AMW393241:ANE393241 AWS393241:AXA393241 BGO393241:BGW393241 BQK393241:BQS393241 CAG393241:CAO393241 CKC393241:CKK393241 CTY393241:CUG393241 DDU393241:DEC393241 DNQ393241:DNY393241 DXM393241:DXU393241 EHI393241:EHQ393241 ERE393241:ERM393241 FBA393241:FBI393241 FKW393241:FLE393241 FUS393241:FVA393241 GEO393241:GEW393241 GOK393241:GOS393241 GYG393241:GYO393241 HIC393241:HIK393241 HRY393241:HSG393241 IBU393241:ICC393241 ILQ393241:ILY393241 IVM393241:IVU393241 JFI393241:JFQ393241 JPE393241:JPM393241 JZA393241:JZI393241 KIW393241:KJE393241 KSS393241:KTA393241 LCO393241:LCW393241 LMK393241:LMS393241 LWG393241:LWO393241 MGC393241:MGK393241 MPY393241:MQG393241 MZU393241:NAC393241 NJQ393241:NJY393241 NTM393241:NTU393241 ODI393241:ODQ393241 ONE393241:ONM393241 OXA393241:OXI393241 PGW393241:PHE393241 PQS393241:PRA393241 QAO393241:QAW393241 QKK393241:QKS393241 QUG393241:QUO393241 REC393241:REK393241 RNY393241:ROG393241 RXU393241:RYC393241 SHQ393241:SHY393241 SRM393241:SRU393241 TBI393241:TBQ393241 TLE393241:TLM393241 TVA393241:TVI393241 UEW393241:UFE393241 UOS393241:UPA393241 UYO393241:UYW393241 VIK393241:VIS393241 VSG393241:VSO393241 WCC393241:WCK393241 WLY393241:WMG393241 WVU393241:WWC393241 M458777:U458777 JI458777:JQ458777 TE458777:TM458777 ADA458777:ADI458777 AMW458777:ANE458777 AWS458777:AXA458777 BGO458777:BGW458777 BQK458777:BQS458777 CAG458777:CAO458777 CKC458777:CKK458777 CTY458777:CUG458777 DDU458777:DEC458777 DNQ458777:DNY458777 DXM458777:DXU458777 EHI458777:EHQ458777 ERE458777:ERM458777 FBA458777:FBI458777 FKW458777:FLE458777 FUS458777:FVA458777 GEO458777:GEW458777 GOK458777:GOS458777 GYG458777:GYO458777 HIC458777:HIK458777 HRY458777:HSG458777 IBU458777:ICC458777 ILQ458777:ILY458777 IVM458777:IVU458777 JFI458777:JFQ458777 JPE458777:JPM458777 JZA458777:JZI458777 KIW458777:KJE458777 KSS458777:KTA458777 LCO458777:LCW458777 LMK458777:LMS458777 LWG458777:LWO458777 MGC458777:MGK458777 MPY458777:MQG458777 MZU458777:NAC458777 NJQ458777:NJY458777 NTM458777:NTU458777 ODI458777:ODQ458777 ONE458777:ONM458777 OXA458777:OXI458777 PGW458777:PHE458777 PQS458777:PRA458777 QAO458777:QAW458777 QKK458777:QKS458777 QUG458777:QUO458777 REC458777:REK458777 RNY458777:ROG458777 RXU458777:RYC458777 SHQ458777:SHY458777 SRM458777:SRU458777 TBI458777:TBQ458777 TLE458777:TLM458777 TVA458777:TVI458777 UEW458777:UFE458777 UOS458777:UPA458777 UYO458777:UYW458777 VIK458777:VIS458777 VSG458777:VSO458777 WCC458777:WCK458777 WLY458777:WMG458777 WVU458777:WWC458777 M524313:U524313 JI524313:JQ524313 TE524313:TM524313 ADA524313:ADI524313 AMW524313:ANE524313 AWS524313:AXA524313 BGO524313:BGW524313 BQK524313:BQS524313 CAG524313:CAO524313 CKC524313:CKK524313 CTY524313:CUG524313 DDU524313:DEC524313 DNQ524313:DNY524313 DXM524313:DXU524313 EHI524313:EHQ524313 ERE524313:ERM524313 FBA524313:FBI524313 FKW524313:FLE524313 FUS524313:FVA524313 GEO524313:GEW524313 GOK524313:GOS524313 GYG524313:GYO524313 HIC524313:HIK524313 HRY524313:HSG524313 IBU524313:ICC524313 ILQ524313:ILY524313 IVM524313:IVU524313 JFI524313:JFQ524313 JPE524313:JPM524313 JZA524313:JZI524313 KIW524313:KJE524313 KSS524313:KTA524313 LCO524313:LCW524313 LMK524313:LMS524313 LWG524313:LWO524313 MGC524313:MGK524313 MPY524313:MQG524313 MZU524313:NAC524313 NJQ524313:NJY524313 NTM524313:NTU524313 ODI524313:ODQ524313 ONE524313:ONM524313 OXA524313:OXI524313 PGW524313:PHE524313 PQS524313:PRA524313 QAO524313:QAW524313 QKK524313:QKS524313 QUG524313:QUO524313 REC524313:REK524313 RNY524313:ROG524313 RXU524313:RYC524313 SHQ524313:SHY524313 SRM524313:SRU524313 TBI524313:TBQ524313 TLE524313:TLM524313 TVA524313:TVI524313 UEW524313:UFE524313 UOS524313:UPA524313 UYO524313:UYW524313 VIK524313:VIS524313 VSG524313:VSO524313 WCC524313:WCK524313 WLY524313:WMG524313 WVU524313:WWC524313 M589849:U589849 JI589849:JQ589849 TE589849:TM589849 ADA589849:ADI589849 AMW589849:ANE589849 AWS589849:AXA589849 BGO589849:BGW589849 BQK589849:BQS589849 CAG589849:CAO589849 CKC589849:CKK589849 CTY589849:CUG589849 DDU589849:DEC589849 DNQ589849:DNY589849 DXM589849:DXU589849 EHI589849:EHQ589849 ERE589849:ERM589849 FBA589849:FBI589849 FKW589849:FLE589849 FUS589849:FVA589849 GEO589849:GEW589849 GOK589849:GOS589849 GYG589849:GYO589849 HIC589849:HIK589849 HRY589849:HSG589849 IBU589849:ICC589849 ILQ589849:ILY589849 IVM589849:IVU589849 JFI589849:JFQ589849 JPE589849:JPM589849 JZA589849:JZI589849 KIW589849:KJE589849 KSS589849:KTA589849 LCO589849:LCW589849 LMK589849:LMS589849 LWG589849:LWO589849 MGC589849:MGK589849 MPY589849:MQG589849 MZU589849:NAC589849 NJQ589849:NJY589849 NTM589849:NTU589849 ODI589849:ODQ589849 ONE589849:ONM589849 OXA589849:OXI589849 PGW589849:PHE589849 PQS589849:PRA589849 QAO589849:QAW589849 QKK589849:QKS589849 QUG589849:QUO589849 REC589849:REK589849 RNY589849:ROG589849 RXU589849:RYC589849 SHQ589849:SHY589849 SRM589849:SRU589849 TBI589849:TBQ589849 TLE589849:TLM589849 TVA589849:TVI589849 UEW589849:UFE589849 UOS589849:UPA589849 UYO589849:UYW589849 VIK589849:VIS589849 VSG589849:VSO589849 WCC589849:WCK589849 WLY589849:WMG589849 WVU589849:WWC589849 M655385:U655385 JI655385:JQ655385 TE655385:TM655385 ADA655385:ADI655385 AMW655385:ANE655385 AWS655385:AXA655385 BGO655385:BGW655385 BQK655385:BQS655385 CAG655385:CAO655385 CKC655385:CKK655385 CTY655385:CUG655385 DDU655385:DEC655385 DNQ655385:DNY655385 DXM655385:DXU655385 EHI655385:EHQ655385 ERE655385:ERM655385 FBA655385:FBI655385 FKW655385:FLE655385 FUS655385:FVA655385 GEO655385:GEW655385 GOK655385:GOS655385 GYG655385:GYO655385 HIC655385:HIK655385 HRY655385:HSG655385 IBU655385:ICC655385 ILQ655385:ILY655385 IVM655385:IVU655385 JFI655385:JFQ655385 JPE655385:JPM655385 JZA655385:JZI655385 KIW655385:KJE655385 KSS655385:KTA655385 LCO655385:LCW655385 LMK655385:LMS655385 LWG655385:LWO655385 MGC655385:MGK655385 MPY655385:MQG655385 MZU655385:NAC655385 NJQ655385:NJY655385 NTM655385:NTU655385 ODI655385:ODQ655385 ONE655385:ONM655385 OXA655385:OXI655385 PGW655385:PHE655385 PQS655385:PRA655385 QAO655385:QAW655385 QKK655385:QKS655385 QUG655385:QUO655385 REC655385:REK655385 RNY655385:ROG655385 RXU655385:RYC655385 SHQ655385:SHY655385 SRM655385:SRU655385 TBI655385:TBQ655385 TLE655385:TLM655385 TVA655385:TVI655385 UEW655385:UFE655385 UOS655385:UPA655385 UYO655385:UYW655385 VIK655385:VIS655385 VSG655385:VSO655385 WCC655385:WCK655385 WLY655385:WMG655385 WVU655385:WWC655385 M720921:U720921 JI720921:JQ720921 TE720921:TM720921 ADA720921:ADI720921 AMW720921:ANE720921 AWS720921:AXA720921 BGO720921:BGW720921 BQK720921:BQS720921 CAG720921:CAO720921 CKC720921:CKK720921 CTY720921:CUG720921 DDU720921:DEC720921 DNQ720921:DNY720921 DXM720921:DXU720921 EHI720921:EHQ720921 ERE720921:ERM720921 FBA720921:FBI720921 FKW720921:FLE720921 FUS720921:FVA720921 GEO720921:GEW720921 GOK720921:GOS720921 GYG720921:GYO720921 HIC720921:HIK720921 HRY720921:HSG720921 IBU720921:ICC720921 ILQ720921:ILY720921 IVM720921:IVU720921 JFI720921:JFQ720921 JPE720921:JPM720921 JZA720921:JZI720921 KIW720921:KJE720921 KSS720921:KTA720921 LCO720921:LCW720921 LMK720921:LMS720921 LWG720921:LWO720921 MGC720921:MGK720921 MPY720921:MQG720921 MZU720921:NAC720921 NJQ720921:NJY720921 NTM720921:NTU720921 ODI720921:ODQ720921 ONE720921:ONM720921 OXA720921:OXI720921 PGW720921:PHE720921 PQS720921:PRA720921 QAO720921:QAW720921 QKK720921:QKS720921 QUG720921:QUO720921 REC720921:REK720921 RNY720921:ROG720921 RXU720921:RYC720921 SHQ720921:SHY720921 SRM720921:SRU720921 TBI720921:TBQ720921 TLE720921:TLM720921 TVA720921:TVI720921 UEW720921:UFE720921 UOS720921:UPA720921 UYO720921:UYW720921 VIK720921:VIS720921 VSG720921:VSO720921 WCC720921:WCK720921 WLY720921:WMG720921 WVU720921:WWC720921 M786457:U786457 JI786457:JQ786457 TE786457:TM786457 ADA786457:ADI786457 AMW786457:ANE786457 AWS786457:AXA786457 BGO786457:BGW786457 BQK786457:BQS786457 CAG786457:CAO786457 CKC786457:CKK786457 CTY786457:CUG786457 DDU786457:DEC786457 DNQ786457:DNY786457 DXM786457:DXU786457 EHI786457:EHQ786457 ERE786457:ERM786457 FBA786457:FBI786457 FKW786457:FLE786457 FUS786457:FVA786457 GEO786457:GEW786457 GOK786457:GOS786457 GYG786457:GYO786457 HIC786457:HIK786457 HRY786457:HSG786457 IBU786457:ICC786457 ILQ786457:ILY786457 IVM786457:IVU786457 JFI786457:JFQ786457 JPE786457:JPM786457 JZA786457:JZI786457 KIW786457:KJE786457 KSS786457:KTA786457 LCO786457:LCW786457 LMK786457:LMS786457 LWG786457:LWO786457 MGC786457:MGK786457 MPY786457:MQG786457 MZU786457:NAC786457 NJQ786457:NJY786457 NTM786457:NTU786457 ODI786457:ODQ786457 ONE786457:ONM786457 OXA786457:OXI786457 PGW786457:PHE786457 PQS786457:PRA786457 QAO786457:QAW786457 QKK786457:QKS786457 QUG786457:QUO786457 REC786457:REK786457 RNY786457:ROG786457 RXU786457:RYC786457 SHQ786457:SHY786457 SRM786457:SRU786457 TBI786457:TBQ786457 TLE786457:TLM786457 TVA786457:TVI786457 UEW786457:UFE786457 UOS786457:UPA786457 UYO786457:UYW786457 VIK786457:VIS786457 VSG786457:VSO786457 WCC786457:WCK786457 WLY786457:WMG786457 WVU786457:WWC786457 M851993:U851993 JI851993:JQ851993 TE851993:TM851993 ADA851993:ADI851993 AMW851993:ANE851993 AWS851993:AXA851993 BGO851993:BGW851993 BQK851993:BQS851993 CAG851993:CAO851993 CKC851993:CKK851993 CTY851993:CUG851993 DDU851993:DEC851993 DNQ851993:DNY851993 DXM851993:DXU851993 EHI851993:EHQ851993 ERE851993:ERM851993 FBA851993:FBI851993 FKW851993:FLE851993 FUS851993:FVA851993 GEO851993:GEW851993 GOK851993:GOS851993 GYG851993:GYO851993 HIC851993:HIK851993 HRY851993:HSG851993 IBU851993:ICC851993 ILQ851993:ILY851993 IVM851993:IVU851993 JFI851993:JFQ851993 JPE851993:JPM851993 JZA851993:JZI851993 KIW851993:KJE851993 KSS851993:KTA851993 LCO851993:LCW851993 LMK851993:LMS851993 LWG851993:LWO851993 MGC851993:MGK851993 MPY851993:MQG851993 MZU851993:NAC851993 NJQ851993:NJY851993 NTM851993:NTU851993 ODI851993:ODQ851993 ONE851993:ONM851993 OXA851993:OXI851993 PGW851993:PHE851993 PQS851993:PRA851993 QAO851993:QAW851993 QKK851993:QKS851993 QUG851993:QUO851993 REC851993:REK851993 RNY851993:ROG851993 RXU851993:RYC851993 SHQ851993:SHY851993 SRM851993:SRU851993 TBI851993:TBQ851993 TLE851993:TLM851993 TVA851993:TVI851993 UEW851993:UFE851993 UOS851993:UPA851993 UYO851993:UYW851993 VIK851993:VIS851993 VSG851993:VSO851993 WCC851993:WCK851993 WLY851993:WMG851993 WVU851993:WWC851993 M917529:U917529 JI917529:JQ917529 TE917529:TM917529 ADA917529:ADI917529 AMW917529:ANE917529 AWS917529:AXA917529 BGO917529:BGW917529 BQK917529:BQS917529 CAG917529:CAO917529 CKC917529:CKK917529 CTY917529:CUG917529 DDU917529:DEC917529 DNQ917529:DNY917529 DXM917529:DXU917529 EHI917529:EHQ917529 ERE917529:ERM917529 FBA917529:FBI917529 FKW917529:FLE917529 FUS917529:FVA917529 GEO917529:GEW917529 GOK917529:GOS917529 GYG917529:GYO917529 HIC917529:HIK917529 HRY917529:HSG917529 IBU917529:ICC917529 ILQ917529:ILY917529 IVM917529:IVU917529 JFI917529:JFQ917529 JPE917529:JPM917529 JZA917529:JZI917529 KIW917529:KJE917529 KSS917529:KTA917529 LCO917529:LCW917529 LMK917529:LMS917529 LWG917529:LWO917529 MGC917529:MGK917529 MPY917529:MQG917529 MZU917529:NAC917529 NJQ917529:NJY917529 NTM917529:NTU917529 ODI917529:ODQ917529 ONE917529:ONM917529 OXA917529:OXI917529 PGW917529:PHE917529 PQS917529:PRA917529 QAO917529:QAW917529 QKK917529:QKS917529 QUG917529:QUO917529 REC917529:REK917529 RNY917529:ROG917529 RXU917529:RYC917529 SHQ917529:SHY917529 SRM917529:SRU917529 TBI917529:TBQ917529 TLE917529:TLM917529 TVA917529:TVI917529 UEW917529:UFE917529 UOS917529:UPA917529 UYO917529:UYW917529 VIK917529:VIS917529 VSG917529:VSO917529 WCC917529:WCK917529 WLY917529:WMG917529 WVU917529:WWC917529 M983065:U983065 JI983065:JQ983065 TE983065:TM983065 ADA983065:ADI983065 AMW983065:ANE983065 AWS983065:AXA983065 BGO983065:BGW983065 BQK983065:BQS983065 CAG983065:CAO983065 CKC983065:CKK983065 CTY983065:CUG983065 DDU983065:DEC983065 DNQ983065:DNY983065 DXM983065:DXU983065 EHI983065:EHQ983065 ERE983065:ERM983065 FBA983065:FBI983065 FKW983065:FLE983065 FUS983065:FVA983065 GEO983065:GEW983065 GOK983065:GOS983065 GYG983065:GYO983065 HIC983065:HIK983065 HRY983065:HSG983065 IBU983065:ICC983065 ILQ983065:ILY983065 IVM983065:IVU983065 JFI983065:JFQ983065 JPE983065:JPM983065 JZA983065:JZI983065 KIW983065:KJE983065 KSS983065:KTA983065 LCO983065:LCW983065 LMK983065:LMS983065 LWG983065:LWO983065 MGC983065:MGK983065 MPY983065:MQG983065 MZU983065:NAC983065 NJQ983065:NJY983065 NTM983065:NTU983065 ODI983065:ODQ983065 ONE983065:ONM983065 OXA983065:OXI983065 PGW983065:PHE983065 PQS983065:PRA983065 QAO983065:QAW983065 QKK983065:QKS983065 QUG983065:QUO983065 REC983065:REK983065 RNY983065:ROG983065 RXU983065:RYC983065 SHQ983065:SHY983065 SRM983065:SRU983065 TBI983065:TBQ983065 TLE983065:TLM983065 TVA983065:TVI983065 UEW983065:UFE983065 UOS983065:UPA983065 UYO983065:UYW983065 VIK983065:VIS983065 VSG983065:VSO983065 WCC983065:WCK983065 WLY983065:WMG983065 WVU983065:WWC983065 W18:AH28 JS18:KD28 TO18:TZ28 ADK18:ADV28 ANG18:ANR28 AXC18:AXN28 BGY18:BHJ28 BQU18:BRF28 CAQ18:CBB28 CKM18:CKX28 CUI18:CUT28 DEE18:DEP28 DOA18:DOL28 DXW18:DYH28 EHS18:EID28 ERO18:ERZ28 FBK18:FBV28 FLG18:FLR28 FVC18:FVN28 GEY18:GFJ28 GOU18:GPF28 GYQ18:GZB28 HIM18:HIX28 HSI18:HST28 ICE18:ICP28 IMA18:IML28 IVW18:IWH28 JFS18:JGD28 JPO18:JPZ28 JZK18:JZV28 KJG18:KJR28 KTC18:KTN28 LCY18:LDJ28 LMU18:LNF28 LWQ18:LXB28 MGM18:MGX28 MQI18:MQT28 NAE18:NAP28 NKA18:NKL28 NTW18:NUH28 ODS18:OED28 ONO18:ONZ28 OXK18:OXV28 PHG18:PHR28 PRC18:PRN28 QAY18:QBJ28 QKU18:QLF28 QUQ18:QVB28 REM18:REX28 ROI18:ROT28 RYE18:RYP28 SIA18:SIL28 SRW18:SSH28 TBS18:TCD28 TLO18:TLZ28 TVK18:TVV28 UFG18:UFR28 UPC18:UPN28 UYY18:UZJ28 VIU18:VJF28 VSQ18:VTB28 WCM18:WCX28 WMI18:WMT28 WWE18:WWP28 W65554:AH65564 JS65554:KD65564 TO65554:TZ65564 ADK65554:ADV65564 ANG65554:ANR65564 AXC65554:AXN65564 BGY65554:BHJ65564 BQU65554:BRF65564 CAQ65554:CBB65564 CKM65554:CKX65564 CUI65554:CUT65564 DEE65554:DEP65564 DOA65554:DOL65564 DXW65554:DYH65564 EHS65554:EID65564 ERO65554:ERZ65564 FBK65554:FBV65564 FLG65554:FLR65564 FVC65554:FVN65564 GEY65554:GFJ65564 GOU65554:GPF65564 GYQ65554:GZB65564 HIM65554:HIX65564 HSI65554:HST65564 ICE65554:ICP65564 IMA65554:IML65564 IVW65554:IWH65564 JFS65554:JGD65564 JPO65554:JPZ65564 JZK65554:JZV65564 KJG65554:KJR65564 KTC65554:KTN65564 LCY65554:LDJ65564 LMU65554:LNF65564 LWQ65554:LXB65564 MGM65554:MGX65564 MQI65554:MQT65564 NAE65554:NAP65564 NKA65554:NKL65564 NTW65554:NUH65564 ODS65554:OED65564 ONO65554:ONZ65564 OXK65554:OXV65564 PHG65554:PHR65564 PRC65554:PRN65564 QAY65554:QBJ65564 QKU65554:QLF65564 QUQ65554:QVB65564 REM65554:REX65564 ROI65554:ROT65564 RYE65554:RYP65564 SIA65554:SIL65564 SRW65554:SSH65564 TBS65554:TCD65564 TLO65554:TLZ65564 TVK65554:TVV65564 UFG65554:UFR65564 UPC65554:UPN65564 UYY65554:UZJ65564 VIU65554:VJF65564 VSQ65554:VTB65564 WCM65554:WCX65564 WMI65554:WMT65564 WWE65554:WWP65564 W131090:AH131100 JS131090:KD131100 TO131090:TZ131100 ADK131090:ADV131100 ANG131090:ANR131100 AXC131090:AXN131100 BGY131090:BHJ131100 BQU131090:BRF131100 CAQ131090:CBB131100 CKM131090:CKX131100 CUI131090:CUT131100 DEE131090:DEP131100 DOA131090:DOL131100 DXW131090:DYH131100 EHS131090:EID131100 ERO131090:ERZ131100 FBK131090:FBV131100 FLG131090:FLR131100 FVC131090:FVN131100 GEY131090:GFJ131100 GOU131090:GPF131100 GYQ131090:GZB131100 HIM131090:HIX131100 HSI131090:HST131100 ICE131090:ICP131100 IMA131090:IML131100 IVW131090:IWH131100 JFS131090:JGD131100 JPO131090:JPZ131100 JZK131090:JZV131100 KJG131090:KJR131100 KTC131090:KTN131100 LCY131090:LDJ131100 LMU131090:LNF131100 LWQ131090:LXB131100 MGM131090:MGX131100 MQI131090:MQT131100 NAE131090:NAP131100 NKA131090:NKL131100 NTW131090:NUH131100 ODS131090:OED131100 ONO131090:ONZ131100 OXK131090:OXV131100 PHG131090:PHR131100 PRC131090:PRN131100 QAY131090:QBJ131100 QKU131090:QLF131100 QUQ131090:QVB131100 REM131090:REX131100 ROI131090:ROT131100 RYE131090:RYP131100 SIA131090:SIL131100 SRW131090:SSH131100 TBS131090:TCD131100 TLO131090:TLZ131100 TVK131090:TVV131100 UFG131090:UFR131100 UPC131090:UPN131100 UYY131090:UZJ131100 VIU131090:VJF131100 VSQ131090:VTB131100 WCM131090:WCX131100 WMI131090:WMT131100 WWE131090:WWP131100 W196626:AH196636 JS196626:KD196636 TO196626:TZ196636 ADK196626:ADV196636 ANG196626:ANR196636 AXC196626:AXN196636 BGY196626:BHJ196636 BQU196626:BRF196636 CAQ196626:CBB196636 CKM196626:CKX196636 CUI196626:CUT196636 DEE196626:DEP196636 DOA196626:DOL196636 DXW196626:DYH196636 EHS196626:EID196636 ERO196626:ERZ196636 FBK196626:FBV196636 FLG196626:FLR196636 FVC196626:FVN196636 GEY196626:GFJ196636 GOU196626:GPF196636 GYQ196626:GZB196636 HIM196626:HIX196636 HSI196626:HST196636 ICE196626:ICP196636 IMA196626:IML196636 IVW196626:IWH196636 JFS196626:JGD196636 JPO196626:JPZ196636 JZK196626:JZV196636 KJG196626:KJR196636 KTC196626:KTN196636 LCY196626:LDJ196636 LMU196626:LNF196636 LWQ196626:LXB196636 MGM196626:MGX196636 MQI196626:MQT196636 NAE196626:NAP196636 NKA196626:NKL196636 NTW196626:NUH196636 ODS196626:OED196636 ONO196626:ONZ196636 OXK196626:OXV196636 PHG196626:PHR196636 PRC196626:PRN196636 QAY196626:QBJ196636 QKU196626:QLF196636 QUQ196626:QVB196636 REM196626:REX196636 ROI196626:ROT196636 RYE196626:RYP196636 SIA196626:SIL196636 SRW196626:SSH196636 TBS196626:TCD196636 TLO196626:TLZ196636 TVK196626:TVV196636 UFG196626:UFR196636 UPC196626:UPN196636 UYY196626:UZJ196636 VIU196626:VJF196636 VSQ196626:VTB196636 WCM196626:WCX196636 WMI196626:WMT196636 WWE196626:WWP196636 W262162:AH262172 JS262162:KD262172 TO262162:TZ262172 ADK262162:ADV262172 ANG262162:ANR262172 AXC262162:AXN262172 BGY262162:BHJ262172 BQU262162:BRF262172 CAQ262162:CBB262172 CKM262162:CKX262172 CUI262162:CUT262172 DEE262162:DEP262172 DOA262162:DOL262172 DXW262162:DYH262172 EHS262162:EID262172 ERO262162:ERZ262172 FBK262162:FBV262172 FLG262162:FLR262172 FVC262162:FVN262172 GEY262162:GFJ262172 GOU262162:GPF262172 GYQ262162:GZB262172 HIM262162:HIX262172 HSI262162:HST262172 ICE262162:ICP262172 IMA262162:IML262172 IVW262162:IWH262172 JFS262162:JGD262172 JPO262162:JPZ262172 JZK262162:JZV262172 KJG262162:KJR262172 KTC262162:KTN262172 LCY262162:LDJ262172 LMU262162:LNF262172 LWQ262162:LXB262172 MGM262162:MGX262172 MQI262162:MQT262172 NAE262162:NAP262172 NKA262162:NKL262172 NTW262162:NUH262172 ODS262162:OED262172 ONO262162:ONZ262172 OXK262162:OXV262172 PHG262162:PHR262172 PRC262162:PRN262172 QAY262162:QBJ262172 QKU262162:QLF262172 QUQ262162:QVB262172 REM262162:REX262172 ROI262162:ROT262172 RYE262162:RYP262172 SIA262162:SIL262172 SRW262162:SSH262172 TBS262162:TCD262172 TLO262162:TLZ262172 TVK262162:TVV262172 UFG262162:UFR262172 UPC262162:UPN262172 UYY262162:UZJ262172 VIU262162:VJF262172 VSQ262162:VTB262172 WCM262162:WCX262172 WMI262162:WMT262172 WWE262162:WWP262172 W327698:AH327708 JS327698:KD327708 TO327698:TZ327708 ADK327698:ADV327708 ANG327698:ANR327708 AXC327698:AXN327708 BGY327698:BHJ327708 BQU327698:BRF327708 CAQ327698:CBB327708 CKM327698:CKX327708 CUI327698:CUT327708 DEE327698:DEP327708 DOA327698:DOL327708 DXW327698:DYH327708 EHS327698:EID327708 ERO327698:ERZ327708 FBK327698:FBV327708 FLG327698:FLR327708 FVC327698:FVN327708 GEY327698:GFJ327708 GOU327698:GPF327708 GYQ327698:GZB327708 HIM327698:HIX327708 HSI327698:HST327708 ICE327698:ICP327708 IMA327698:IML327708 IVW327698:IWH327708 JFS327698:JGD327708 JPO327698:JPZ327708 JZK327698:JZV327708 KJG327698:KJR327708 KTC327698:KTN327708 LCY327698:LDJ327708 LMU327698:LNF327708 LWQ327698:LXB327708 MGM327698:MGX327708 MQI327698:MQT327708 NAE327698:NAP327708 NKA327698:NKL327708 NTW327698:NUH327708 ODS327698:OED327708 ONO327698:ONZ327708 OXK327698:OXV327708 PHG327698:PHR327708 PRC327698:PRN327708 QAY327698:QBJ327708 QKU327698:QLF327708 QUQ327698:QVB327708 REM327698:REX327708 ROI327698:ROT327708 RYE327698:RYP327708 SIA327698:SIL327708 SRW327698:SSH327708 TBS327698:TCD327708 TLO327698:TLZ327708 TVK327698:TVV327708 UFG327698:UFR327708 UPC327698:UPN327708 UYY327698:UZJ327708 VIU327698:VJF327708 VSQ327698:VTB327708 WCM327698:WCX327708 WMI327698:WMT327708 WWE327698:WWP327708 W393234:AH393244 JS393234:KD393244 TO393234:TZ393244 ADK393234:ADV393244 ANG393234:ANR393244 AXC393234:AXN393244 BGY393234:BHJ393244 BQU393234:BRF393244 CAQ393234:CBB393244 CKM393234:CKX393244 CUI393234:CUT393244 DEE393234:DEP393244 DOA393234:DOL393244 DXW393234:DYH393244 EHS393234:EID393244 ERO393234:ERZ393244 FBK393234:FBV393244 FLG393234:FLR393244 FVC393234:FVN393244 GEY393234:GFJ393244 GOU393234:GPF393244 GYQ393234:GZB393244 HIM393234:HIX393244 HSI393234:HST393244 ICE393234:ICP393244 IMA393234:IML393244 IVW393234:IWH393244 JFS393234:JGD393244 JPO393234:JPZ393244 JZK393234:JZV393244 KJG393234:KJR393244 KTC393234:KTN393244 LCY393234:LDJ393244 LMU393234:LNF393244 LWQ393234:LXB393244 MGM393234:MGX393244 MQI393234:MQT393244 NAE393234:NAP393244 NKA393234:NKL393244 NTW393234:NUH393244 ODS393234:OED393244 ONO393234:ONZ393244 OXK393234:OXV393244 PHG393234:PHR393244 PRC393234:PRN393244 QAY393234:QBJ393244 QKU393234:QLF393244 QUQ393234:QVB393244 REM393234:REX393244 ROI393234:ROT393244 RYE393234:RYP393244 SIA393234:SIL393244 SRW393234:SSH393244 TBS393234:TCD393244 TLO393234:TLZ393244 TVK393234:TVV393244 UFG393234:UFR393244 UPC393234:UPN393244 UYY393234:UZJ393244 VIU393234:VJF393244 VSQ393234:VTB393244 WCM393234:WCX393244 WMI393234:WMT393244 WWE393234:WWP393244 W458770:AH458780 JS458770:KD458780 TO458770:TZ458780 ADK458770:ADV458780 ANG458770:ANR458780 AXC458770:AXN458780 BGY458770:BHJ458780 BQU458770:BRF458780 CAQ458770:CBB458780 CKM458770:CKX458780 CUI458770:CUT458780 DEE458770:DEP458780 DOA458770:DOL458780 DXW458770:DYH458780 EHS458770:EID458780 ERO458770:ERZ458780 FBK458770:FBV458780 FLG458770:FLR458780 FVC458770:FVN458780 GEY458770:GFJ458780 GOU458770:GPF458780 GYQ458770:GZB458780 HIM458770:HIX458780 HSI458770:HST458780 ICE458770:ICP458780 IMA458770:IML458780 IVW458770:IWH458780 JFS458770:JGD458780 JPO458770:JPZ458780 JZK458770:JZV458780 KJG458770:KJR458780 KTC458770:KTN458780 LCY458770:LDJ458780 LMU458770:LNF458780 LWQ458770:LXB458780 MGM458770:MGX458780 MQI458770:MQT458780 NAE458770:NAP458780 NKA458770:NKL458780 NTW458770:NUH458780 ODS458770:OED458780 ONO458770:ONZ458780 OXK458770:OXV458780 PHG458770:PHR458780 PRC458770:PRN458780 QAY458770:QBJ458780 QKU458770:QLF458780 QUQ458770:QVB458780 REM458770:REX458780 ROI458770:ROT458780 RYE458770:RYP458780 SIA458770:SIL458780 SRW458770:SSH458780 TBS458770:TCD458780 TLO458770:TLZ458780 TVK458770:TVV458780 UFG458770:UFR458780 UPC458770:UPN458780 UYY458770:UZJ458780 VIU458770:VJF458780 VSQ458770:VTB458780 WCM458770:WCX458780 WMI458770:WMT458780 WWE458770:WWP458780 W524306:AH524316 JS524306:KD524316 TO524306:TZ524316 ADK524306:ADV524316 ANG524306:ANR524316 AXC524306:AXN524316 BGY524306:BHJ524316 BQU524306:BRF524316 CAQ524306:CBB524316 CKM524306:CKX524316 CUI524306:CUT524316 DEE524306:DEP524316 DOA524306:DOL524316 DXW524306:DYH524316 EHS524306:EID524316 ERO524306:ERZ524316 FBK524306:FBV524316 FLG524306:FLR524316 FVC524306:FVN524316 GEY524306:GFJ524316 GOU524306:GPF524316 GYQ524306:GZB524316 HIM524306:HIX524316 HSI524306:HST524316 ICE524306:ICP524316 IMA524306:IML524316 IVW524306:IWH524316 JFS524306:JGD524316 JPO524306:JPZ524316 JZK524306:JZV524316 KJG524306:KJR524316 KTC524306:KTN524316 LCY524306:LDJ524316 LMU524306:LNF524316 LWQ524306:LXB524316 MGM524306:MGX524316 MQI524306:MQT524316 NAE524306:NAP524316 NKA524306:NKL524316 NTW524306:NUH524316 ODS524306:OED524316 ONO524306:ONZ524316 OXK524306:OXV524316 PHG524306:PHR524316 PRC524306:PRN524316 QAY524306:QBJ524316 QKU524306:QLF524316 QUQ524306:QVB524316 REM524306:REX524316 ROI524306:ROT524316 RYE524306:RYP524316 SIA524306:SIL524316 SRW524306:SSH524316 TBS524306:TCD524316 TLO524306:TLZ524316 TVK524306:TVV524316 UFG524306:UFR524316 UPC524306:UPN524316 UYY524306:UZJ524316 VIU524306:VJF524316 VSQ524306:VTB524316 WCM524306:WCX524316 WMI524306:WMT524316 WWE524306:WWP524316 W589842:AH589852 JS589842:KD589852 TO589842:TZ589852 ADK589842:ADV589852 ANG589842:ANR589852 AXC589842:AXN589852 BGY589842:BHJ589852 BQU589842:BRF589852 CAQ589842:CBB589852 CKM589842:CKX589852 CUI589842:CUT589852 DEE589842:DEP589852 DOA589842:DOL589852 DXW589842:DYH589852 EHS589842:EID589852 ERO589842:ERZ589852 FBK589842:FBV589852 FLG589842:FLR589852 FVC589842:FVN589852 GEY589842:GFJ589852 GOU589842:GPF589852 GYQ589842:GZB589852 HIM589842:HIX589852 HSI589842:HST589852 ICE589842:ICP589852 IMA589842:IML589852 IVW589842:IWH589852 JFS589842:JGD589852 JPO589842:JPZ589852 JZK589842:JZV589852 KJG589842:KJR589852 KTC589842:KTN589852 LCY589842:LDJ589852 LMU589842:LNF589852 LWQ589842:LXB589852 MGM589842:MGX589852 MQI589842:MQT589852 NAE589842:NAP589852 NKA589842:NKL589852 NTW589842:NUH589852 ODS589842:OED589852 ONO589842:ONZ589852 OXK589842:OXV589852 PHG589842:PHR589852 PRC589842:PRN589852 QAY589842:QBJ589852 QKU589842:QLF589852 QUQ589842:QVB589852 REM589842:REX589852 ROI589842:ROT589852 RYE589842:RYP589852 SIA589842:SIL589852 SRW589842:SSH589852 TBS589842:TCD589852 TLO589842:TLZ589852 TVK589842:TVV589852 UFG589842:UFR589852 UPC589842:UPN589852 UYY589842:UZJ589852 VIU589842:VJF589852 VSQ589842:VTB589852 WCM589842:WCX589852 WMI589842:WMT589852 WWE589842:WWP589852 W655378:AH655388 JS655378:KD655388 TO655378:TZ655388 ADK655378:ADV655388 ANG655378:ANR655388 AXC655378:AXN655388 BGY655378:BHJ655388 BQU655378:BRF655388 CAQ655378:CBB655388 CKM655378:CKX655388 CUI655378:CUT655388 DEE655378:DEP655388 DOA655378:DOL655388 DXW655378:DYH655388 EHS655378:EID655388 ERO655378:ERZ655388 FBK655378:FBV655388 FLG655378:FLR655388 FVC655378:FVN655388 GEY655378:GFJ655388 GOU655378:GPF655388 GYQ655378:GZB655388 HIM655378:HIX655388 HSI655378:HST655388 ICE655378:ICP655388 IMA655378:IML655388 IVW655378:IWH655388 JFS655378:JGD655388 JPO655378:JPZ655388 JZK655378:JZV655388 KJG655378:KJR655388 KTC655378:KTN655388 LCY655378:LDJ655388 LMU655378:LNF655388 LWQ655378:LXB655388 MGM655378:MGX655388 MQI655378:MQT655388 NAE655378:NAP655388 NKA655378:NKL655388 NTW655378:NUH655388 ODS655378:OED655388 ONO655378:ONZ655388 OXK655378:OXV655388 PHG655378:PHR655388 PRC655378:PRN655388 QAY655378:QBJ655388 QKU655378:QLF655388 QUQ655378:QVB655388 REM655378:REX655388 ROI655378:ROT655388 RYE655378:RYP655388 SIA655378:SIL655388 SRW655378:SSH655388 TBS655378:TCD655388 TLO655378:TLZ655388 TVK655378:TVV655388 UFG655378:UFR655388 UPC655378:UPN655388 UYY655378:UZJ655388 VIU655378:VJF655388 VSQ655378:VTB655388 WCM655378:WCX655388 WMI655378:WMT655388 WWE655378:WWP655388 W720914:AH720924 JS720914:KD720924 TO720914:TZ720924 ADK720914:ADV720924 ANG720914:ANR720924 AXC720914:AXN720924 BGY720914:BHJ720924 BQU720914:BRF720924 CAQ720914:CBB720924 CKM720914:CKX720924 CUI720914:CUT720924 DEE720914:DEP720924 DOA720914:DOL720924 DXW720914:DYH720924 EHS720914:EID720924 ERO720914:ERZ720924 FBK720914:FBV720924 FLG720914:FLR720924 FVC720914:FVN720924 GEY720914:GFJ720924 GOU720914:GPF720924 GYQ720914:GZB720924 HIM720914:HIX720924 HSI720914:HST720924 ICE720914:ICP720924 IMA720914:IML720924 IVW720914:IWH720924 JFS720914:JGD720924 JPO720914:JPZ720924 JZK720914:JZV720924 KJG720914:KJR720924 KTC720914:KTN720924 LCY720914:LDJ720924 LMU720914:LNF720924 LWQ720914:LXB720924 MGM720914:MGX720924 MQI720914:MQT720924 NAE720914:NAP720924 NKA720914:NKL720924 NTW720914:NUH720924 ODS720914:OED720924 ONO720914:ONZ720924 OXK720914:OXV720924 PHG720914:PHR720924 PRC720914:PRN720924 QAY720914:QBJ720924 QKU720914:QLF720924 QUQ720914:QVB720924 REM720914:REX720924 ROI720914:ROT720924 RYE720914:RYP720924 SIA720914:SIL720924 SRW720914:SSH720924 TBS720914:TCD720924 TLO720914:TLZ720924 TVK720914:TVV720924 UFG720914:UFR720924 UPC720914:UPN720924 UYY720914:UZJ720924 VIU720914:VJF720924 VSQ720914:VTB720924 WCM720914:WCX720924 WMI720914:WMT720924 WWE720914:WWP720924 W786450:AH786460 JS786450:KD786460 TO786450:TZ786460 ADK786450:ADV786460 ANG786450:ANR786460 AXC786450:AXN786460 BGY786450:BHJ786460 BQU786450:BRF786460 CAQ786450:CBB786460 CKM786450:CKX786460 CUI786450:CUT786460 DEE786450:DEP786460 DOA786450:DOL786460 DXW786450:DYH786460 EHS786450:EID786460 ERO786450:ERZ786460 FBK786450:FBV786460 FLG786450:FLR786460 FVC786450:FVN786460 GEY786450:GFJ786460 GOU786450:GPF786460 GYQ786450:GZB786460 HIM786450:HIX786460 HSI786450:HST786460 ICE786450:ICP786460 IMA786450:IML786460 IVW786450:IWH786460 JFS786450:JGD786460 JPO786450:JPZ786460 JZK786450:JZV786460 KJG786450:KJR786460 KTC786450:KTN786460 LCY786450:LDJ786460 LMU786450:LNF786460 LWQ786450:LXB786460 MGM786450:MGX786460 MQI786450:MQT786460 NAE786450:NAP786460 NKA786450:NKL786460 NTW786450:NUH786460 ODS786450:OED786460 ONO786450:ONZ786460 OXK786450:OXV786460 PHG786450:PHR786460 PRC786450:PRN786460 QAY786450:QBJ786460 QKU786450:QLF786460 QUQ786450:QVB786460 REM786450:REX786460 ROI786450:ROT786460 RYE786450:RYP786460 SIA786450:SIL786460 SRW786450:SSH786460 TBS786450:TCD786460 TLO786450:TLZ786460 TVK786450:TVV786460 UFG786450:UFR786460 UPC786450:UPN786460 UYY786450:UZJ786460 VIU786450:VJF786460 VSQ786450:VTB786460 WCM786450:WCX786460 WMI786450:WMT786460 WWE786450:WWP786460 W851986:AH851996 JS851986:KD851996 TO851986:TZ851996 ADK851986:ADV851996 ANG851986:ANR851996 AXC851986:AXN851996 BGY851986:BHJ851996 BQU851986:BRF851996 CAQ851986:CBB851996 CKM851986:CKX851996 CUI851986:CUT851996 DEE851986:DEP851996 DOA851986:DOL851996 DXW851986:DYH851996 EHS851986:EID851996 ERO851986:ERZ851996 FBK851986:FBV851996 FLG851986:FLR851996 FVC851986:FVN851996 GEY851986:GFJ851996 GOU851986:GPF851996 GYQ851986:GZB851996 HIM851986:HIX851996 HSI851986:HST851996 ICE851986:ICP851996 IMA851986:IML851996 IVW851986:IWH851996 JFS851986:JGD851996 JPO851986:JPZ851996 JZK851986:JZV851996 KJG851986:KJR851996 KTC851986:KTN851996 LCY851986:LDJ851996 LMU851986:LNF851996 LWQ851986:LXB851996 MGM851986:MGX851996 MQI851986:MQT851996 NAE851986:NAP851996 NKA851986:NKL851996 NTW851986:NUH851996 ODS851986:OED851996 ONO851986:ONZ851996 OXK851986:OXV851996 PHG851986:PHR851996 PRC851986:PRN851996 QAY851986:QBJ851996 QKU851986:QLF851996 QUQ851986:QVB851996 REM851986:REX851996 ROI851986:ROT851996 RYE851986:RYP851996 SIA851986:SIL851996 SRW851986:SSH851996 TBS851986:TCD851996 TLO851986:TLZ851996 TVK851986:TVV851996 UFG851986:UFR851996 UPC851986:UPN851996 UYY851986:UZJ851996 VIU851986:VJF851996 VSQ851986:VTB851996 WCM851986:WCX851996 WMI851986:WMT851996 WWE851986:WWP851996 W917522:AH917532 JS917522:KD917532 TO917522:TZ917532 ADK917522:ADV917532 ANG917522:ANR917532 AXC917522:AXN917532 BGY917522:BHJ917532 BQU917522:BRF917532 CAQ917522:CBB917532 CKM917522:CKX917532 CUI917522:CUT917532 DEE917522:DEP917532 DOA917522:DOL917532 DXW917522:DYH917532 EHS917522:EID917532 ERO917522:ERZ917532 FBK917522:FBV917532 FLG917522:FLR917532 FVC917522:FVN917532 GEY917522:GFJ917532 GOU917522:GPF917532 GYQ917522:GZB917532 HIM917522:HIX917532 HSI917522:HST917532 ICE917522:ICP917532 IMA917522:IML917532 IVW917522:IWH917532 JFS917522:JGD917532 JPO917522:JPZ917532 JZK917522:JZV917532 KJG917522:KJR917532 KTC917522:KTN917532 LCY917522:LDJ917532 LMU917522:LNF917532 LWQ917522:LXB917532 MGM917522:MGX917532 MQI917522:MQT917532 NAE917522:NAP917532 NKA917522:NKL917532 NTW917522:NUH917532 ODS917522:OED917532 ONO917522:ONZ917532 OXK917522:OXV917532 PHG917522:PHR917532 PRC917522:PRN917532 QAY917522:QBJ917532 QKU917522:QLF917532 QUQ917522:QVB917532 REM917522:REX917532 ROI917522:ROT917532 RYE917522:RYP917532 SIA917522:SIL917532 SRW917522:SSH917532 TBS917522:TCD917532 TLO917522:TLZ917532 TVK917522:TVV917532 UFG917522:UFR917532 UPC917522:UPN917532 UYY917522:UZJ917532 VIU917522:VJF917532 VSQ917522:VTB917532 WCM917522:WCX917532 WMI917522:WMT917532 WWE917522:WWP917532 W983058:AH983068 JS983058:KD983068 TO983058:TZ983068 ADK983058:ADV983068 ANG983058:ANR983068 AXC983058:AXN983068 BGY983058:BHJ983068 BQU983058:BRF983068 CAQ983058:CBB983068 CKM983058:CKX983068 CUI983058:CUT983068 DEE983058:DEP983068 DOA983058:DOL983068 DXW983058:DYH983068 EHS983058:EID983068 ERO983058:ERZ983068 FBK983058:FBV983068 FLG983058:FLR983068 FVC983058:FVN983068 GEY983058:GFJ983068 GOU983058:GPF983068 GYQ983058:GZB983068 HIM983058:HIX983068 HSI983058:HST983068 ICE983058:ICP983068 IMA983058:IML983068 IVW983058:IWH983068 JFS983058:JGD983068 JPO983058:JPZ983068 JZK983058:JZV983068 KJG983058:KJR983068 KTC983058:KTN983068 LCY983058:LDJ983068 LMU983058:LNF983068 LWQ983058:LXB983068 MGM983058:MGX983068 MQI983058:MQT983068 NAE983058:NAP983068 NKA983058:NKL983068 NTW983058:NUH983068 ODS983058:OED983068 ONO983058:ONZ983068 OXK983058:OXV983068 PHG983058:PHR983068 PRC983058:PRN983068 QAY983058:QBJ983068 QKU983058:QLF983068 QUQ983058:QVB983068 REM983058:REX983068 ROI983058:ROT983068 RYE983058:RYP983068 SIA983058:SIL983068 SRW983058:SSH983068 TBS983058:TCD983068 TLO983058:TLZ983068 TVK983058:TVV983068 UFG983058:UFR983068 UPC983058:UPN983068 UYY983058:UZJ983068 VIU983058:VJF983068 VSQ983058:VTB983068 WCM983058:WCX983068 WMI983058:WMT983068 WWE983058:WWP983068 K27:V28 JG27:JR28 TC27:TN28 ACY27:ADJ28 AMU27:ANF28 AWQ27:AXB28 BGM27:BGX28 BQI27:BQT28 CAE27:CAP28 CKA27:CKL28 CTW27:CUH28 DDS27:DED28 DNO27:DNZ28 DXK27:DXV28 EHG27:EHR28 ERC27:ERN28 FAY27:FBJ28 FKU27:FLF28 FUQ27:FVB28 GEM27:GEX28 GOI27:GOT28 GYE27:GYP28 HIA27:HIL28 HRW27:HSH28 IBS27:ICD28 ILO27:ILZ28 IVK27:IVV28 JFG27:JFR28 JPC27:JPN28 JYY27:JZJ28 KIU27:KJF28 KSQ27:KTB28 LCM27:LCX28 LMI27:LMT28 LWE27:LWP28 MGA27:MGL28 MPW27:MQH28 MZS27:NAD28 NJO27:NJZ28 NTK27:NTV28 ODG27:ODR28 ONC27:ONN28 OWY27:OXJ28 PGU27:PHF28 PQQ27:PRB28 QAM27:QAX28 QKI27:QKT28 QUE27:QUP28 REA27:REL28 RNW27:ROH28 RXS27:RYD28 SHO27:SHZ28 SRK27:SRV28 TBG27:TBR28 TLC27:TLN28 TUY27:TVJ28 UEU27:UFF28 UOQ27:UPB28 UYM27:UYX28 VII27:VIT28 VSE27:VSP28 WCA27:WCL28 WLW27:WMH28 WVS27:WWD28 K65563:V65564 JG65563:JR65564 TC65563:TN65564 ACY65563:ADJ65564 AMU65563:ANF65564 AWQ65563:AXB65564 BGM65563:BGX65564 BQI65563:BQT65564 CAE65563:CAP65564 CKA65563:CKL65564 CTW65563:CUH65564 DDS65563:DED65564 DNO65563:DNZ65564 DXK65563:DXV65564 EHG65563:EHR65564 ERC65563:ERN65564 FAY65563:FBJ65564 FKU65563:FLF65564 FUQ65563:FVB65564 GEM65563:GEX65564 GOI65563:GOT65564 GYE65563:GYP65564 HIA65563:HIL65564 HRW65563:HSH65564 IBS65563:ICD65564 ILO65563:ILZ65564 IVK65563:IVV65564 JFG65563:JFR65564 JPC65563:JPN65564 JYY65563:JZJ65564 KIU65563:KJF65564 KSQ65563:KTB65564 LCM65563:LCX65564 LMI65563:LMT65564 LWE65563:LWP65564 MGA65563:MGL65564 MPW65563:MQH65564 MZS65563:NAD65564 NJO65563:NJZ65564 NTK65563:NTV65564 ODG65563:ODR65564 ONC65563:ONN65564 OWY65563:OXJ65564 PGU65563:PHF65564 PQQ65563:PRB65564 QAM65563:QAX65564 QKI65563:QKT65564 QUE65563:QUP65564 REA65563:REL65564 RNW65563:ROH65564 RXS65563:RYD65564 SHO65563:SHZ65564 SRK65563:SRV65564 TBG65563:TBR65564 TLC65563:TLN65564 TUY65563:TVJ65564 UEU65563:UFF65564 UOQ65563:UPB65564 UYM65563:UYX65564 VII65563:VIT65564 VSE65563:VSP65564 WCA65563:WCL65564 WLW65563:WMH65564 WVS65563:WWD65564 K131099:V131100 JG131099:JR131100 TC131099:TN131100 ACY131099:ADJ131100 AMU131099:ANF131100 AWQ131099:AXB131100 BGM131099:BGX131100 BQI131099:BQT131100 CAE131099:CAP131100 CKA131099:CKL131100 CTW131099:CUH131100 DDS131099:DED131100 DNO131099:DNZ131100 DXK131099:DXV131100 EHG131099:EHR131100 ERC131099:ERN131100 FAY131099:FBJ131100 FKU131099:FLF131100 FUQ131099:FVB131100 GEM131099:GEX131100 GOI131099:GOT131100 GYE131099:GYP131100 HIA131099:HIL131100 HRW131099:HSH131100 IBS131099:ICD131100 ILO131099:ILZ131100 IVK131099:IVV131100 JFG131099:JFR131100 JPC131099:JPN131100 JYY131099:JZJ131100 KIU131099:KJF131100 KSQ131099:KTB131100 LCM131099:LCX131100 LMI131099:LMT131100 LWE131099:LWP131100 MGA131099:MGL131100 MPW131099:MQH131100 MZS131099:NAD131100 NJO131099:NJZ131100 NTK131099:NTV131100 ODG131099:ODR131100 ONC131099:ONN131100 OWY131099:OXJ131100 PGU131099:PHF131100 PQQ131099:PRB131100 QAM131099:QAX131100 QKI131099:QKT131100 QUE131099:QUP131100 REA131099:REL131100 RNW131099:ROH131100 RXS131099:RYD131100 SHO131099:SHZ131100 SRK131099:SRV131100 TBG131099:TBR131100 TLC131099:TLN131100 TUY131099:TVJ131100 UEU131099:UFF131100 UOQ131099:UPB131100 UYM131099:UYX131100 VII131099:VIT131100 VSE131099:VSP131100 WCA131099:WCL131100 WLW131099:WMH131100 WVS131099:WWD131100 K196635:V196636 JG196635:JR196636 TC196635:TN196636 ACY196635:ADJ196636 AMU196635:ANF196636 AWQ196635:AXB196636 BGM196635:BGX196636 BQI196635:BQT196636 CAE196635:CAP196636 CKA196635:CKL196636 CTW196635:CUH196636 DDS196635:DED196636 DNO196635:DNZ196636 DXK196635:DXV196636 EHG196635:EHR196636 ERC196635:ERN196636 FAY196635:FBJ196636 FKU196635:FLF196636 FUQ196635:FVB196636 GEM196635:GEX196636 GOI196635:GOT196636 GYE196635:GYP196636 HIA196635:HIL196636 HRW196635:HSH196636 IBS196635:ICD196636 ILO196635:ILZ196636 IVK196635:IVV196636 JFG196635:JFR196636 JPC196635:JPN196636 JYY196635:JZJ196636 KIU196635:KJF196636 KSQ196635:KTB196636 LCM196635:LCX196636 LMI196635:LMT196636 LWE196635:LWP196636 MGA196635:MGL196636 MPW196635:MQH196636 MZS196635:NAD196636 NJO196635:NJZ196636 NTK196635:NTV196636 ODG196635:ODR196636 ONC196635:ONN196636 OWY196635:OXJ196636 PGU196635:PHF196636 PQQ196635:PRB196636 QAM196635:QAX196636 QKI196635:QKT196636 QUE196635:QUP196636 REA196635:REL196636 RNW196635:ROH196636 RXS196635:RYD196636 SHO196635:SHZ196636 SRK196635:SRV196636 TBG196635:TBR196636 TLC196635:TLN196636 TUY196635:TVJ196636 UEU196635:UFF196636 UOQ196635:UPB196636 UYM196635:UYX196636 VII196635:VIT196636 VSE196635:VSP196636 WCA196635:WCL196636 WLW196635:WMH196636 WVS196635:WWD196636 K262171:V262172 JG262171:JR262172 TC262171:TN262172 ACY262171:ADJ262172 AMU262171:ANF262172 AWQ262171:AXB262172 BGM262171:BGX262172 BQI262171:BQT262172 CAE262171:CAP262172 CKA262171:CKL262172 CTW262171:CUH262172 DDS262171:DED262172 DNO262171:DNZ262172 DXK262171:DXV262172 EHG262171:EHR262172 ERC262171:ERN262172 FAY262171:FBJ262172 FKU262171:FLF262172 FUQ262171:FVB262172 GEM262171:GEX262172 GOI262171:GOT262172 GYE262171:GYP262172 HIA262171:HIL262172 HRW262171:HSH262172 IBS262171:ICD262172 ILO262171:ILZ262172 IVK262171:IVV262172 JFG262171:JFR262172 JPC262171:JPN262172 JYY262171:JZJ262172 KIU262171:KJF262172 KSQ262171:KTB262172 LCM262171:LCX262172 LMI262171:LMT262172 LWE262171:LWP262172 MGA262171:MGL262172 MPW262171:MQH262172 MZS262171:NAD262172 NJO262171:NJZ262172 NTK262171:NTV262172 ODG262171:ODR262172 ONC262171:ONN262172 OWY262171:OXJ262172 PGU262171:PHF262172 PQQ262171:PRB262172 QAM262171:QAX262172 QKI262171:QKT262172 QUE262171:QUP262172 REA262171:REL262172 RNW262171:ROH262172 RXS262171:RYD262172 SHO262171:SHZ262172 SRK262171:SRV262172 TBG262171:TBR262172 TLC262171:TLN262172 TUY262171:TVJ262172 UEU262171:UFF262172 UOQ262171:UPB262172 UYM262171:UYX262172 VII262171:VIT262172 VSE262171:VSP262172 WCA262171:WCL262172 WLW262171:WMH262172 WVS262171:WWD262172 K327707:V327708 JG327707:JR327708 TC327707:TN327708 ACY327707:ADJ327708 AMU327707:ANF327708 AWQ327707:AXB327708 BGM327707:BGX327708 BQI327707:BQT327708 CAE327707:CAP327708 CKA327707:CKL327708 CTW327707:CUH327708 DDS327707:DED327708 DNO327707:DNZ327708 DXK327707:DXV327708 EHG327707:EHR327708 ERC327707:ERN327708 FAY327707:FBJ327708 FKU327707:FLF327708 FUQ327707:FVB327708 GEM327707:GEX327708 GOI327707:GOT327708 GYE327707:GYP327708 HIA327707:HIL327708 HRW327707:HSH327708 IBS327707:ICD327708 ILO327707:ILZ327708 IVK327707:IVV327708 JFG327707:JFR327708 JPC327707:JPN327708 JYY327707:JZJ327708 KIU327707:KJF327708 KSQ327707:KTB327708 LCM327707:LCX327708 LMI327707:LMT327708 LWE327707:LWP327708 MGA327707:MGL327708 MPW327707:MQH327708 MZS327707:NAD327708 NJO327707:NJZ327708 NTK327707:NTV327708 ODG327707:ODR327708 ONC327707:ONN327708 OWY327707:OXJ327708 PGU327707:PHF327708 PQQ327707:PRB327708 QAM327707:QAX327708 QKI327707:QKT327708 QUE327707:QUP327708 REA327707:REL327708 RNW327707:ROH327708 RXS327707:RYD327708 SHO327707:SHZ327708 SRK327707:SRV327708 TBG327707:TBR327708 TLC327707:TLN327708 TUY327707:TVJ327708 UEU327707:UFF327708 UOQ327707:UPB327708 UYM327707:UYX327708 VII327707:VIT327708 VSE327707:VSP327708 WCA327707:WCL327708 WLW327707:WMH327708 WVS327707:WWD327708 K393243:V393244 JG393243:JR393244 TC393243:TN393244 ACY393243:ADJ393244 AMU393243:ANF393244 AWQ393243:AXB393244 BGM393243:BGX393244 BQI393243:BQT393244 CAE393243:CAP393244 CKA393243:CKL393244 CTW393243:CUH393244 DDS393243:DED393244 DNO393243:DNZ393244 DXK393243:DXV393244 EHG393243:EHR393244 ERC393243:ERN393244 FAY393243:FBJ393244 FKU393243:FLF393244 FUQ393243:FVB393244 GEM393243:GEX393244 GOI393243:GOT393244 GYE393243:GYP393244 HIA393243:HIL393244 HRW393243:HSH393244 IBS393243:ICD393244 ILO393243:ILZ393244 IVK393243:IVV393244 JFG393243:JFR393244 JPC393243:JPN393244 JYY393243:JZJ393244 KIU393243:KJF393244 KSQ393243:KTB393244 LCM393243:LCX393244 LMI393243:LMT393244 LWE393243:LWP393244 MGA393243:MGL393244 MPW393243:MQH393244 MZS393243:NAD393244 NJO393243:NJZ393244 NTK393243:NTV393244 ODG393243:ODR393244 ONC393243:ONN393244 OWY393243:OXJ393244 PGU393243:PHF393244 PQQ393243:PRB393244 QAM393243:QAX393244 QKI393243:QKT393244 QUE393243:QUP393244 REA393243:REL393244 RNW393243:ROH393244 RXS393243:RYD393244 SHO393243:SHZ393244 SRK393243:SRV393244 TBG393243:TBR393244 TLC393243:TLN393244 TUY393243:TVJ393244 UEU393243:UFF393244 UOQ393243:UPB393244 UYM393243:UYX393244 VII393243:VIT393244 VSE393243:VSP393244 WCA393243:WCL393244 WLW393243:WMH393244 WVS393243:WWD393244 K458779:V458780 JG458779:JR458780 TC458779:TN458780 ACY458779:ADJ458780 AMU458779:ANF458780 AWQ458779:AXB458780 BGM458779:BGX458780 BQI458779:BQT458780 CAE458779:CAP458780 CKA458779:CKL458780 CTW458779:CUH458780 DDS458779:DED458780 DNO458779:DNZ458780 DXK458779:DXV458780 EHG458779:EHR458780 ERC458779:ERN458780 FAY458779:FBJ458780 FKU458779:FLF458780 FUQ458779:FVB458780 GEM458779:GEX458780 GOI458779:GOT458780 GYE458779:GYP458780 HIA458779:HIL458780 HRW458779:HSH458780 IBS458779:ICD458780 ILO458779:ILZ458780 IVK458779:IVV458780 JFG458779:JFR458780 JPC458779:JPN458780 JYY458779:JZJ458780 KIU458779:KJF458780 KSQ458779:KTB458780 LCM458779:LCX458780 LMI458779:LMT458780 LWE458779:LWP458780 MGA458779:MGL458780 MPW458779:MQH458780 MZS458779:NAD458780 NJO458779:NJZ458780 NTK458779:NTV458780 ODG458779:ODR458780 ONC458779:ONN458780 OWY458779:OXJ458780 PGU458779:PHF458780 PQQ458779:PRB458780 QAM458779:QAX458780 QKI458779:QKT458780 QUE458779:QUP458780 REA458779:REL458780 RNW458779:ROH458780 RXS458779:RYD458780 SHO458779:SHZ458780 SRK458779:SRV458780 TBG458779:TBR458780 TLC458779:TLN458780 TUY458779:TVJ458780 UEU458779:UFF458780 UOQ458779:UPB458780 UYM458779:UYX458780 VII458779:VIT458780 VSE458779:VSP458780 WCA458779:WCL458780 WLW458779:WMH458780 WVS458779:WWD458780 K524315:V524316 JG524315:JR524316 TC524315:TN524316 ACY524315:ADJ524316 AMU524315:ANF524316 AWQ524315:AXB524316 BGM524315:BGX524316 BQI524315:BQT524316 CAE524315:CAP524316 CKA524315:CKL524316 CTW524315:CUH524316 DDS524315:DED524316 DNO524315:DNZ524316 DXK524315:DXV524316 EHG524315:EHR524316 ERC524315:ERN524316 FAY524315:FBJ524316 FKU524315:FLF524316 FUQ524315:FVB524316 GEM524315:GEX524316 GOI524315:GOT524316 GYE524315:GYP524316 HIA524315:HIL524316 HRW524315:HSH524316 IBS524315:ICD524316 ILO524315:ILZ524316 IVK524315:IVV524316 JFG524315:JFR524316 JPC524315:JPN524316 JYY524315:JZJ524316 KIU524315:KJF524316 KSQ524315:KTB524316 LCM524315:LCX524316 LMI524315:LMT524316 LWE524315:LWP524316 MGA524315:MGL524316 MPW524315:MQH524316 MZS524315:NAD524316 NJO524315:NJZ524316 NTK524315:NTV524316 ODG524315:ODR524316 ONC524315:ONN524316 OWY524315:OXJ524316 PGU524315:PHF524316 PQQ524315:PRB524316 QAM524315:QAX524316 QKI524315:QKT524316 QUE524315:QUP524316 REA524315:REL524316 RNW524315:ROH524316 RXS524315:RYD524316 SHO524315:SHZ524316 SRK524315:SRV524316 TBG524315:TBR524316 TLC524315:TLN524316 TUY524315:TVJ524316 UEU524315:UFF524316 UOQ524315:UPB524316 UYM524315:UYX524316 VII524315:VIT524316 VSE524315:VSP524316 WCA524315:WCL524316 WLW524315:WMH524316 WVS524315:WWD524316 K589851:V589852 JG589851:JR589852 TC589851:TN589852 ACY589851:ADJ589852 AMU589851:ANF589852 AWQ589851:AXB589852 BGM589851:BGX589852 BQI589851:BQT589852 CAE589851:CAP589852 CKA589851:CKL589852 CTW589851:CUH589852 DDS589851:DED589852 DNO589851:DNZ589852 DXK589851:DXV589852 EHG589851:EHR589852 ERC589851:ERN589852 FAY589851:FBJ589852 FKU589851:FLF589852 FUQ589851:FVB589852 GEM589851:GEX589852 GOI589851:GOT589852 GYE589851:GYP589852 HIA589851:HIL589852 HRW589851:HSH589852 IBS589851:ICD589852 ILO589851:ILZ589852 IVK589851:IVV589852 JFG589851:JFR589852 JPC589851:JPN589852 JYY589851:JZJ589852 KIU589851:KJF589852 KSQ589851:KTB589852 LCM589851:LCX589852 LMI589851:LMT589852 LWE589851:LWP589852 MGA589851:MGL589852 MPW589851:MQH589852 MZS589851:NAD589852 NJO589851:NJZ589852 NTK589851:NTV589852 ODG589851:ODR589852 ONC589851:ONN589852 OWY589851:OXJ589852 PGU589851:PHF589852 PQQ589851:PRB589852 QAM589851:QAX589852 QKI589851:QKT589852 QUE589851:QUP589852 REA589851:REL589852 RNW589851:ROH589852 RXS589851:RYD589852 SHO589851:SHZ589852 SRK589851:SRV589852 TBG589851:TBR589852 TLC589851:TLN589852 TUY589851:TVJ589852 UEU589851:UFF589852 UOQ589851:UPB589852 UYM589851:UYX589852 VII589851:VIT589852 VSE589851:VSP589852 WCA589851:WCL589852 WLW589851:WMH589852 WVS589851:WWD589852 K655387:V655388 JG655387:JR655388 TC655387:TN655388 ACY655387:ADJ655388 AMU655387:ANF655388 AWQ655387:AXB655388 BGM655387:BGX655388 BQI655387:BQT655388 CAE655387:CAP655388 CKA655387:CKL655388 CTW655387:CUH655388 DDS655387:DED655388 DNO655387:DNZ655388 DXK655387:DXV655388 EHG655387:EHR655388 ERC655387:ERN655388 FAY655387:FBJ655388 FKU655387:FLF655388 FUQ655387:FVB655388 GEM655387:GEX655388 GOI655387:GOT655388 GYE655387:GYP655388 HIA655387:HIL655388 HRW655387:HSH655388 IBS655387:ICD655388 ILO655387:ILZ655388 IVK655387:IVV655388 JFG655387:JFR655388 JPC655387:JPN655388 JYY655387:JZJ655388 KIU655387:KJF655388 KSQ655387:KTB655388 LCM655387:LCX655388 LMI655387:LMT655388 LWE655387:LWP655388 MGA655387:MGL655388 MPW655387:MQH655388 MZS655387:NAD655388 NJO655387:NJZ655388 NTK655387:NTV655388 ODG655387:ODR655388 ONC655387:ONN655388 OWY655387:OXJ655388 PGU655387:PHF655388 PQQ655387:PRB655388 QAM655387:QAX655388 QKI655387:QKT655388 QUE655387:QUP655388 REA655387:REL655388 RNW655387:ROH655388 RXS655387:RYD655388 SHO655387:SHZ655388 SRK655387:SRV655388 TBG655387:TBR655388 TLC655387:TLN655388 TUY655387:TVJ655388 UEU655387:UFF655388 UOQ655387:UPB655388 UYM655387:UYX655388 VII655387:VIT655388 VSE655387:VSP655388 WCA655387:WCL655388 WLW655387:WMH655388 WVS655387:WWD655388 K720923:V720924 JG720923:JR720924 TC720923:TN720924 ACY720923:ADJ720924 AMU720923:ANF720924 AWQ720923:AXB720924 BGM720923:BGX720924 BQI720923:BQT720924 CAE720923:CAP720924 CKA720923:CKL720924 CTW720923:CUH720924 DDS720923:DED720924 DNO720923:DNZ720924 DXK720923:DXV720924 EHG720923:EHR720924 ERC720923:ERN720924 FAY720923:FBJ720924 FKU720923:FLF720924 FUQ720923:FVB720924 GEM720923:GEX720924 GOI720923:GOT720924 GYE720923:GYP720924 HIA720923:HIL720924 HRW720923:HSH720924 IBS720923:ICD720924 ILO720923:ILZ720924 IVK720923:IVV720924 JFG720923:JFR720924 JPC720923:JPN720924 JYY720923:JZJ720924 KIU720923:KJF720924 KSQ720923:KTB720924 LCM720923:LCX720924 LMI720923:LMT720924 LWE720923:LWP720924 MGA720923:MGL720924 MPW720923:MQH720924 MZS720923:NAD720924 NJO720923:NJZ720924 NTK720923:NTV720924 ODG720923:ODR720924 ONC720923:ONN720924 OWY720923:OXJ720924 PGU720923:PHF720924 PQQ720923:PRB720924 QAM720923:QAX720924 QKI720923:QKT720924 QUE720923:QUP720924 REA720923:REL720924 RNW720923:ROH720924 RXS720923:RYD720924 SHO720923:SHZ720924 SRK720923:SRV720924 TBG720923:TBR720924 TLC720923:TLN720924 TUY720923:TVJ720924 UEU720923:UFF720924 UOQ720923:UPB720924 UYM720923:UYX720924 VII720923:VIT720924 VSE720923:VSP720924 WCA720923:WCL720924 WLW720923:WMH720924 WVS720923:WWD720924 K786459:V786460 JG786459:JR786460 TC786459:TN786460 ACY786459:ADJ786460 AMU786459:ANF786460 AWQ786459:AXB786460 BGM786459:BGX786460 BQI786459:BQT786460 CAE786459:CAP786460 CKA786459:CKL786460 CTW786459:CUH786460 DDS786459:DED786460 DNO786459:DNZ786460 DXK786459:DXV786460 EHG786459:EHR786460 ERC786459:ERN786460 FAY786459:FBJ786460 FKU786459:FLF786460 FUQ786459:FVB786460 GEM786459:GEX786460 GOI786459:GOT786460 GYE786459:GYP786460 HIA786459:HIL786460 HRW786459:HSH786460 IBS786459:ICD786460 ILO786459:ILZ786460 IVK786459:IVV786460 JFG786459:JFR786460 JPC786459:JPN786460 JYY786459:JZJ786460 KIU786459:KJF786460 KSQ786459:KTB786460 LCM786459:LCX786460 LMI786459:LMT786460 LWE786459:LWP786460 MGA786459:MGL786460 MPW786459:MQH786460 MZS786459:NAD786460 NJO786459:NJZ786460 NTK786459:NTV786460 ODG786459:ODR786460 ONC786459:ONN786460 OWY786459:OXJ786460 PGU786459:PHF786460 PQQ786459:PRB786460 QAM786459:QAX786460 QKI786459:QKT786460 QUE786459:QUP786460 REA786459:REL786460 RNW786459:ROH786460 RXS786459:RYD786460 SHO786459:SHZ786460 SRK786459:SRV786460 TBG786459:TBR786460 TLC786459:TLN786460 TUY786459:TVJ786460 UEU786459:UFF786460 UOQ786459:UPB786460 UYM786459:UYX786460 VII786459:VIT786460 VSE786459:VSP786460 WCA786459:WCL786460 WLW786459:WMH786460 WVS786459:WWD786460 K851995:V851996 JG851995:JR851996 TC851995:TN851996 ACY851995:ADJ851996 AMU851995:ANF851996 AWQ851995:AXB851996 BGM851995:BGX851996 BQI851995:BQT851996 CAE851995:CAP851996 CKA851995:CKL851996 CTW851995:CUH851996 DDS851995:DED851996 DNO851995:DNZ851996 DXK851995:DXV851996 EHG851995:EHR851996 ERC851995:ERN851996 FAY851995:FBJ851996 FKU851995:FLF851996 FUQ851995:FVB851996 GEM851995:GEX851996 GOI851995:GOT851996 GYE851995:GYP851996 HIA851995:HIL851996 HRW851995:HSH851996 IBS851995:ICD851996 ILO851995:ILZ851996 IVK851995:IVV851996 JFG851995:JFR851996 JPC851995:JPN851996 JYY851995:JZJ851996 KIU851995:KJF851996 KSQ851995:KTB851996 LCM851995:LCX851996 LMI851995:LMT851996 LWE851995:LWP851996 MGA851995:MGL851996 MPW851995:MQH851996 MZS851995:NAD851996 NJO851995:NJZ851996 NTK851995:NTV851996 ODG851995:ODR851996 ONC851995:ONN851996 OWY851995:OXJ851996 PGU851995:PHF851996 PQQ851995:PRB851996 QAM851995:QAX851996 QKI851995:QKT851996 QUE851995:QUP851996 REA851995:REL851996 RNW851995:ROH851996 RXS851995:RYD851996 SHO851995:SHZ851996 SRK851995:SRV851996 TBG851995:TBR851996 TLC851995:TLN851996 TUY851995:TVJ851996 UEU851995:UFF851996 UOQ851995:UPB851996 UYM851995:UYX851996 VII851995:VIT851996 VSE851995:VSP851996 WCA851995:WCL851996 WLW851995:WMH851996 WVS851995:WWD851996 K917531:V917532 JG917531:JR917532 TC917531:TN917532 ACY917531:ADJ917532 AMU917531:ANF917532 AWQ917531:AXB917532 BGM917531:BGX917532 BQI917531:BQT917532 CAE917531:CAP917532 CKA917531:CKL917532 CTW917531:CUH917532 DDS917531:DED917532 DNO917531:DNZ917532 DXK917531:DXV917532 EHG917531:EHR917532 ERC917531:ERN917532 FAY917531:FBJ917532 FKU917531:FLF917532 FUQ917531:FVB917532 GEM917531:GEX917532 GOI917531:GOT917532 GYE917531:GYP917532 HIA917531:HIL917532 HRW917531:HSH917532 IBS917531:ICD917532 ILO917531:ILZ917532 IVK917531:IVV917532 JFG917531:JFR917532 JPC917531:JPN917532 JYY917531:JZJ917532 KIU917531:KJF917532 KSQ917531:KTB917532 LCM917531:LCX917532 LMI917531:LMT917532 LWE917531:LWP917532 MGA917531:MGL917532 MPW917531:MQH917532 MZS917531:NAD917532 NJO917531:NJZ917532 NTK917531:NTV917532 ODG917531:ODR917532 ONC917531:ONN917532 OWY917531:OXJ917532 PGU917531:PHF917532 PQQ917531:PRB917532 QAM917531:QAX917532 QKI917531:QKT917532 QUE917531:QUP917532 REA917531:REL917532 RNW917531:ROH917532 RXS917531:RYD917532 SHO917531:SHZ917532 SRK917531:SRV917532 TBG917531:TBR917532 TLC917531:TLN917532 TUY917531:TVJ917532 UEU917531:UFF917532 UOQ917531:UPB917532 UYM917531:UYX917532 VII917531:VIT917532 VSE917531:VSP917532 WCA917531:WCL917532 WLW917531:WMH917532 WVS917531:WWD917532 K983067:V983068 JG983067:JR983068 TC983067:TN983068 ACY983067:ADJ983068 AMU983067:ANF983068 AWQ983067:AXB983068 BGM983067:BGX983068 BQI983067:BQT983068 CAE983067:CAP983068 CKA983067:CKL983068 CTW983067:CUH983068 DDS983067:DED983068 DNO983067:DNZ983068 DXK983067:DXV983068 EHG983067:EHR983068 ERC983067:ERN983068 FAY983067:FBJ983068 FKU983067:FLF983068 FUQ983067:FVB983068 GEM983067:GEX983068 GOI983067:GOT983068 GYE983067:GYP983068 HIA983067:HIL983068 HRW983067:HSH983068 IBS983067:ICD983068 ILO983067:ILZ983068 IVK983067:IVV983068 JFG983067:JFR983068 JPC983067:JPN983068 JYY983067:JZJ983068 KIU983067:KJF983068 KSQ983067:KTB983068 LCM983067:LCX983068 LMI983067:LMT983068 LWE983067:LWP983068 MGA983067:MGL983068 MPW983067:MQH983068 MZS983067:NAD983068 NJO983067:NJZ983068 NTK983067:NTV983068 ODG983067:ODR983068 ONC983067:ONN983068 OWY983067:OXJ983068 PGU983067:PHF983068 PQQ983067:PRB983068 QAM983067:QAX983068 QKI983067:QKT983068 QUE983067:QUP983068 REA983067:REL983068 RNW983067:ROH983068 RXS983067:RYD983068 SHO983067:SHZ983068 SRK983067:SRV983068 TBG983067:TBR983068 TLC983067:TLN983068 TUY983067:TVJ983068 UEU983067:UFF983068 UOQ983067:UPB983068 UYM983067:UYX983068 VII983067:VIT983068 VSE983067:VSP983068 WCA983067:WCL983068 WLW983067:WMH983068 WVS983067:WWD983068 WLM983095:WMT983095 JL43:JV43 TH43:TR43 ADD43:ADN43 AMZ43:ANJ43 AWV43:AXF43 BGR43:BHB43 BQN43:BQX43 CAJ43:CAT43 CKF43:CKP43 CUB43:CUL43 DDX43:DEH43 DNT43:DOD43 DXP43:DXZ43 EHL43:EHV43 ERH43:ERR43 FBD43:FBN43 FKZ43:FLJ43 FUV43:FVF43 GER43:GFB43 GON43:GOX43 GYJ43:GYT43 HIF43:HIP43 HSB43:HSL43 IBX43:ICH43 ILT43:IMD43 IVP43:IVZ43 JFL43:JFV43 JPH43:JPR43 JZD43:JZN43 KIZ43:KJJ43 KSV43:KTF43 LCR43:LDB43 LMN43:LMX43 LWJ43:LWT43 MGF43:MGP43 MQB43:MQL43 MZX43:NAH43 NJT43:NKD43 NTP43:NTZ43 ODL43:ODV43 ONH43:ONR43 OXD43:OXN43 PGZ43:PHJ43 PQV43:PRF43 QAR43:QBB43 QKN43:QKX43 QUJ43:QUT43 REF43:REP43 ROB43:ROL43 RXX43:RYH43 SHT43:SID43 SRP43:SRZ43 TBL43:TBV43 TLH43:TLR43 TVD43:TVN43 UEZ43:UFJ43 UOV43:UPF43 UYR43:UZB43 VIN43:VIX43 VSJ43:VST43 WCF43:WCP43 WMB43:WML43 WVX43:WWH43 P65579:Z65579 JL65579:JV65579 TH65579:TR65579 ADD65579:ADN65579 AMZ65579:ANJ65579 AWV65579:AXF65579 BGR65579:BHB65579 BQN65579:BQX65579 CAJ65579:CAT65579 CKF65579:CKP65579 CUB65579:CUL65579 DDX65579:DEH65579 DNT65579:DOD65579 DXP65579:DXZ65579 EHL65579:EHV65579 ERH65579:ERR65579 FBD65579:FBN65579 FKZ65579:FLJ65579 FUV65579:FVF65579 GER65579:GFB65579 GON65579:GOX65579 GYJ65579:GYT65579 HIF65579:HIP65579 HSB65579:HSL65579 IBX65579:ICH65579 ILT65579:IMD65579 IVP65579:IVZ65579 JFL65579:JFV65579 JPH65579:JPR65579 JZD65579:JZN65579 KIZ65579:KJJ65579 KSV65579:KTF65579 LCR65579:LDB65579 LMN65579:LMX65579 LWJ65579:LWT65579 MGF65579:MGP65579 MQB65579:MQL65579 MZX65579:NAH65579 NJT65579:NKD65579 NTP65579:NTZ65579 ODL65579:ODV65579 ONH65579:ONR65579 OXD65579:OXN65579 PGZ65579:PHJ65579 PQV65579:PRF65579 QAR65579:QBB65579 QKN65579:QKX65579 QUJ65579:QUT65579 REF65579:REP65579 ROB65579:ROL65579 RXX65579:RYH65579 SHT65579:SID65579 SRP65579:SRZ65579 TBL65579:TBV65579 TLH65579:TLR65579 TVD65579:TVN65579 UEZ65579:UFJ65579 UOV65579:UPF65579 UYR65579:UZB65579 VIN65579:VIX65579 VSJ65579:VST65579 WCF65579:WCP65579 WMB65579:WML65579 WVX65579:WWH65579 P131115:Z131115 JL131115:JV131115 TH131115:TR131115 ADD131115:ADN131115 AMZ131115:ANJ131115 AWV131115:AXF131115 BGR131115:BHB131115 BQN131115:BQX131115 CAJ131115:CAT131115 CKF131115:CKP131115 CUB131115:CUL131115 DDX131115:DEH131115 DNT131115:DOD131115 DXP131115:DXZ131115 EHL131115:EHV131115 ERH131115:ERR131115 FBD131115:FBN131115 FKZ131115:FLJ131115 FUV131115:FVF131115 GER131115:GFB131115 GON131115:GOX131115 GYJ131115:GYT131115 HIF131115:HIP131115 HSB131115:HSL131115 IBX131115:ICH131115 ILT131115:IMD131115 IVP131115:IVZ131115 JFL131115:JFV131115 JPH131115:JPR131115 JZD131115:JZN131115 KIZ131115:KJJ131115 KSV131115:KTF131115 LCR131115:LDB131115 LMN131115:LMX131115 LWJ131115:LWT131115 MGF131115:MGP131115 MQB131115:MQL131115 MZX131115:NAH131115 NJT131115:NKD131115 NTP131115:NTZ131115 ODL131115:ODV131115 ONH131115:ONR131115 OXD131115:OXN131115 PGZ131115:PHJ131115 PQV131115:PRF131115 QAR131115:QBB131115 QKN131115:QKX131115 QUJ131115:QUT131115 REF131115:REP131115 ROB131115:ROL131115 RXX131115:RYH131115 SHT131115:SID131115 SRP131115:SRZ131115 TBL131115:TBV131115 TLH131115:TLR131115 TVD131115:TVN131115 UEZ131115:UFJ131115 UOV131115:UPF131115 UYR131115:UZB131115 VIN131115:VIX131115 VSJ131115:VST131115 WCF131115:WCP131115 WMB131115:WML131115 WVX131115:WWH131115 P196651:Z196651 JL196651:JV196651 TH196651:TR196651 ADD196651:ADN196651 AMZ196651:ANJ196651 AWV196651:AXF196651 BGR196651:BHB196651 BQN196651:BQX196651 CAJ196651:CAT196651 CKF196651:CKP196651 CUB196651:CUL196651 DDX196651:DEH196651 DNT196651:DOD196651 DXP196651:DXZ196651 EHL196651:EHV196651 ERH196651:ERR196651 FBD196651:FBN196651 FKZ196651:FLJ196651 FUV196651:FVF196651 GER196651:GFB196651 GON196651:GOX196651 GYJ196651:GYT196651 HIF196651:HIP196651 HSB196651:HSL196651 IBX196651:ICH196651 ILT196651:IMD196651 IVP196651:IVZ196651 JFL196651:JFV196651 JPH196651:JPR196651 JZD196651:JZN196651 KIZ196651:KJJ196651 KSV196651:KTF196651 LCR196651:LDB196651 LMN196651:LMX196651 LWJ196651:LWT196651 MGF196651:MGP196651 MQB196651:MQL196651 MZX196651:NAH196651 NJT196651:NKD196651 NTP196651:NTZ196651 ODL196651:ODV196651 ONH196651:ONR196651 OXD196651:OXN196651 PGZ196651:PHJ196651 PQV196651:PRF196651 QAR196651:QBB196651 QKN196651:QKX196651 QUJ196651:QUT196651 REF196651:REP196651 ROB196651:ROL196651 RXX196651:RYH196651 SHT196651:SID196651 SRP196651:SRZ196651 TBL196651:TBV196651 TLH196651:TLR196651 TVD196651:TVN196651 UEZ196651:UFJ196651 UOV196651:UPF196651 UYR196651:UZB196651 VIN196651:VIX196651 VSJ196651:VST196651 WCF196651:WCP196651 WMB196651:WML196651 WVX196651:WWH196651 P262187:Z262187 JL262187:JV262187 TH262187:TR262187 ADD262187:ADN262187 AMZ262187:ANJ262187 AWV262187:AXF262187 BGR262187:BHB262187 BQN262187:BQX262187 CAJ262187:CAT262187 CKF262187:CKP262187 CUB262187:CUL262187 DDX262187:DEH262187 DNT262187:DOD262187 DXP262187:DXZ262187 EHL262187:EHV262187 ERH262187:ERR262187 FBD262187:FBN262187 FKZ262187:FLJ262187 FUV262187:FVF262187 GER262187:GFB262187 GON262187:GOX262187 GYJ262187:GYT262187 HIF262187:HIP262187 HSB262187:HSL262187 IBX262187:ICH262187 ILT262187:IMD262187 IVP262187:IVZ262187 JFL262187:JFV262187 JPH262187:JPR262187 JZD262187:JZN262187 KIZ262187:KJJ262187 KSV262187:KTF262187 LCR262187:LDB262187 LMN262187:LMX262187 LWJ262187:LWT262187 MGF262187:MGP262187 MQB262187:MQL262187 MZX262187:NAH262187 NJT262187:NKD262187 NTP262187:NTZ262187 ODL262187:ODV262187 ONH262187:ONR262187 OXD262187:OXN262187 PGZ262187:PHJ262187 PQV262187:PRF262187 QAR262187:QBB262187 QKN262187:QKX262187 QUJ262187:QUT262187 REF262187:REP262187 ROB262187:ROL262187 RXX262187:RYH262187 SHT262187:SID262187 SRP262187:SRZ262187 TBL262187:TBV262187 TLH262187:TLR262187 TVD262187:TVN262187 UEZ262187:UFJ262187 UOV262187:UPF262187 UYR262187:UZB262187 VIN262187:VIX262187 VSJ262187:VST262187 WCF262187:WCP262187 WMB262187:WML262187 WVX262187:WWH262187 P327723:Z327723 JL327723:JV327723 TH327723:TR327723 ADD327723:ADN327723 AMZ327723:ANJ327723 AWV327723:AXF327723 BGR327723:BHB327723 BQN327723:BQX327723 CAJ327723:CAT327723 CKF327723:CKP327723 CUB327723:CUL327723 DDX327723:DEH327723 DNT327723:DOD327723 DXP327723:DXZ327723 EHL327723:EHV327723 ERH327723:ERR327723 FBD327723:FBN327723 FKZ327723:FLJ327723 FUV327723:FVF327723 GER327723:GFB327723 GON327723:GOX327723 GYJ327723:GYT327723 HIF327723:HIP327723 HSB327723:HSL327723 IBX327723:ICH327723 ILT327723:IMD327723 IVP327723:IVZ327723 JFL327723:JFV327723 JPH327723:JPR327723 JZD327723:JZN327723 KIZ327723:KJJ327723 KSV327723:KTF327723 LCR327723:LDB327723 LMN327723:LMX327723 LWJ327723:LWT327723 MGF327723:MGP327723 MQB327723:MQL327723 MZX327723:NAH327723 NJT327723:NKD327723 NTP327723:NTZ327723 ODL327723:ODV327723 ONH327723:ONR327723 OXD327723:OXN327723 PGZ327723:PHJ327723 PQV327723:PRF327723 QAR327723:QBB327723 QKN327723:QKX327723 QUJ327723:QUT327723 REF327723:REP327723 ROB327723:ROL327723 RXX327723:RYH327723 SHT327723:SID327723 SRP327723:SRZ327723 TBL327723:TBV327723 TLH327723:TLR327723 TVD327723:TVN327723 UEZ327723:UFJ327723 UOV327723:UPF327723 UYR327723:UZB327723 VIN327723:VIX327723 VSJ327723:VST327723 WCF327723:WCP327723 WMB327723:WML327723 WVX327723:WWH327723 P393259:Z393259 JL393259:JV393259 TH393259:TR393259 ADD393259:ADN393259 AMZ393259:ANJ393259 AWV393259:AXF393259 BGR393259:BHB393259 BQN393259:BQX393259 CAJ393259:CAT393259 CKF393259:CKP393259 CUB393259:CUL393259 DDX393259:DEH393259 DNT393259:DOD393259 DXP393259:DXZ393259 EHL393259:EHV393259 ERH393259:ERR393259 FBD393259:FBN393259 FKZ393259:FLJ393259 FUV393259:FVF393259 GER393259:GFB393259 GON393259:GOX393259 GYJ393259:GYT393259 HIF393259:HIP393259 HSB393259:HSL393259 IBX393259:ICH393259 ILT393259:IMD393259 IVP393259:IVZ393259 JFL393259:JFV393259 JPH393259:JPR393259 JZD393259:JZN393259 KIZ393259:KJJ393259 KSV393259:KTF393259 LCR393259:LDB393259 LMN393259:LMX393259 LWJ393259:LWT393259 MGF393259:MGP393259 MQB393259:MQL393259 MZX393259:NAH393259 NJT393259:NKD393259 NTP393259:NTZ393259 ODL393259:ODV393259 ONH393259:ONR393259 OXD393259:OXN393259 PGZ393259:PHJ393259 PQV393259:PRF393259 QAR393259:QBB393259 QKN393259:QKX393259 QUJ393259:QUT393259 REF393259:REP393259 ROB393259:ROL393259 RXX393259:RYH393259 SHT393259:SID393259 SRP393259:SRZ393259 TBL393259:TBV393259 TLH393259:TLR393259 TVD393259:TVN393259 UEZ393259:UFJ393259 UOV393259:UPF393259 UYR393259:UZB393259 VIN393259:VIX393259 VSJ393259:VST393259 WCF393259:WCP393259 WMB393259:WML393259 WVX393259:WWH393259 P458795:Z458795 JL458795:JV458795 TH458795:TR458795 ADD458795:ADN458795 AMZ458795:ANJ458795 AWV458795:AXF458795 BGR458795:BHB458795 BQN458795:BQX458795 CAJ458795:CAT458795 CKF458795:CKP458795 CUB458795:CUL458795 DDX458795:DEH458795 DNT458795:DOD458795 DXP458795:DXZ458795 EHL458795:EHV458795 ERH458795:ERR458795 FBD458795:FBN458795 FKZ458795:FLJ458795 FUV458795:FVF458795 GER458795:GFB458795 GON458795:GOX458795 GYJ458795:GYT458795 HIF458795:HIP458795 HSB458795:HSL458795 IBX458795:ICH458795 ILT458795:IMD458795 IVP458795:IVZ458795 JFL458795:JFV458795 JPH458795:JPR458795 JZD458795:JZN458795 KIZ458795:KJJ458795 KSV458795:KTF458795 LCR458795:LDB458795 LMN458795:LMX458795 LWJ458795:LWT458795 MGF458795:MGP458795 MQB458795:MQL458795 MZX458795:NAH458795 NJT458795:NKD458795 NTP458795:NTZ458795 ODL458795:ODV458795 ONH458795:ONR458795 OXD458795:OXN458795 PGZ458795:PHJ458795 PQV458795:PRF458795 QAR458795:QBB458795 QKN458795:QKX458795 QUJ458795:QUT458795 REF458795:REP458795 ROB458795:ROL458795 RXX458795:RYH458795 SHT458795:SID458795 SRP458795:SRZ458795 TBL458795:TBV458795 TLH458795:TLR458795 TVD458795:TVN458795 UEZ458795:UFJ458795 UOV458795:UPF458795 UYR458795:UZB458795 VIN458795:VIX458795 VSJ458795:VST458795 WCF458795:WCP458795 WMB458795:WML458795 WVX458795:WWH458795 P524331:Z524331 JL524331:JV524331 TH524331:TR524331 ADD524331:ADN524331 AMZ524331:ANJ524331 AWV524331:AXF524331 BGR524331:BHB524331 BQN524331:BQX524331 CAJ524331:CAT524331 CKF524331:CKP524331 CUB524331:CUL524331 DDX524331:DEH524331 DNT524331:DOD524331 DXP524331:DXZ524331 EHL524331:EHV524331 ERH524331:ERR524331 FBD524331:FBN524331 FKZ524331:FLJ524331 FUV524331:FVF524331 GER524331:GFB524331 GON524331:GOX524331 GYJ524331:GYT524331 HIF524331:HIP524331 HSB524331:HSL524331 IBX524331:ICH524331 ILT524331:IMD524331 IVP524331:IVZ524331 JFL524331:JFV524331 JPH524331:JPR524331 JZD524331:JZN524331 KIZ524331:KJJ524331 KSV524331:KTF524331 LCR524331:LDB524331 LMN524331:LMX524331 LWJ524331:LWT524331 MGF524331:MGP524331 MQB524331:MQL524331 MZX524331:NAH524331 NJT524331:NKD524331 NTP524331:NTZ524331 ODL524331:ODV524331 ONH524331:ONR524331 OXD524331:OXN524331 PGZ524331:PHJ524331 PQV524331:PRF524331 QAR524331:QBB524331 QKN524331:QKX524331 QUJ524331:QUT524331 REF524331:REP524331 ROB524331:ROL524331 RXX524331:RYH524331 SHT524331:SID524331 SRP524331:SRZ524331 TBL524331:TBV524331 TLH524331:TLR524331 TVD524331:TVN524331 UEZ524331:UFJ524331 UOV524331:UPF524331 UYR524331:UZB524331 VIN524331:VIX524331 VSJ524331:VST524331 WCF524331:WCP524331 WMB524331:WML524331 WVX524331:WWH524331 P589867:Z589867 JL589867:JV589867 TH589867:TR589867 ADD589867:ADN589867 AMZ589867:ANJ589867 AWV589867:AXF589867 BGR589867:BHB589867 BQN589867:BQX589867 CAJ589867:CAT589867 CKF589867:CKP589867 CUB589867:CUL589867 DDX589867:DEH589867 DNT589867:DOD589867 DXP589867:DXZ589867 EHL589867:EHV589867 ERH589867:ERR589867 FBD589867:FBN589867 FKZ589867:FLJ589867 FUV589867:FVF589867 GER589867:GFB589867 GON589867:GOX589867 GYJ589867:GYT589867 HIF589867:HIP589867 HSB589867:HSL589867 IBX589867:ICH589867 ILT589867:IMD589867 IVP589867:IVZ589867 JFL589867:JFV589867 JPH589867:JPR589867 JZD589867:JZN589867 KIZ589867:KJJ589867 KSV589867:KTF589867 LCR589867:LDB589867 LMN589867:LMX589867 LWJ589867:LWT589867 MGF589867:MGP589867 MQB589867:MQL589867 MZX589867:NAH589867 NJT589867:NKD589867 NTP589867:NTZ589867 ODL589867:ODV589867 ONH589867:ONR589867 OXD589867:OXN589867 PGZ589867:PHJ589867 PQV589867:PRF589867 QAR589867:QBB589867 QKN589867:QKX589867 QUJ589867:QUT589867 REF589867:REP589867 ROB589867:ROL589867 RXX589867:RYH589867 SHT589867:SID589867 SRP589867:SRZ589867 TBL589867:TBV589867 TLH589867:TLR589867 TVD589867:TVN589867 UEZ589867:UFJ589867 UOV589867:UPF589867 UYR589867:UZB589867 VIN589867:VIX589867 VSJ589867:VST589867 WCF589867:WCP589867 WMB589867:WML589867 WVX589867:WWH589867 P655403:Z655403 JL655403:JV655403 TH655403:TR655403 ADD655403:ADN655403 AMZ655403:ANJ655403 AWV655403:AXF655403 BGR655403:BHB655403 BQN655403:BQX655403 CAJ655403:CAT655403 CKF655403:CKP655403 CUB655403:CUL655403 DDX655403:DEH655403 DNT655403:DOD655403 DXP655403:DXZ655403 EHL655403:EHV655403 ERH655403:ERR655403 FBD655403:FBN655403 FKZ655403:FLJ655403 FUV655403:FVF655403 GER655403:GFB655403 GON655403:GOX655403 GYJ655403:GYT655403 HIF655403:HIP655403 HSB655403:HSL655403 IBX655403:ICH655403 ILT655403:IMD655403 IVP655403:IVZ655403 JFL655403:JFV655403 JPH655403:JPR655403 JZD655403:JZN655403 KIZ655403:KJJ655403 KSV655403:KTF655403 LCR655403:LDB655403 LMN655403:LMX655403 LWJ655403:LWT655403 MGF655403:MGP655403 MQB655403:MQL655403 MZX655403:NAH655403 NJT655403:NKD655403 NTP655403:NTZ655403 ODL655403:ODV655403 ONH655403:ONR655403 OXD655403:OXN655403 PGZ655403:PHJ655403 PQV655403:PRF655403 QAR655403:QBB655403 QKN655403:QKX655403 QUJ655403:QUT655403 REF655403:REP655403 ROB655403:ROL655403 RXX655403:RYH655403 SHT655403:SID655403 SRP655403:SRZ655403 TBL655403:TBV655403 TLH655403:TLR655403 TVD655403:TVN655403 UEZ655403:UFJ655403 UOV655403:UPF655403 UYR655403:UZB655403 VIN655403:VIX655403 VSJ655403:VST655403 WCF655403:WCP655403 WMB655403:WML655403 WVX655403:WWH655403 P720939:Z720939 JL720939:JV720939 TH720939:TR720939 ADD720939:ADN720939 AMZ720939:ANJ720939 AWV720939:AXF720939 BGR720939:BHB720939 BQN720939:BQX720939 CAJ720939:CAT720939 CKF720939:CKP720939 CUB720939:CUL720939 DDX720939:DEH720939 DNT720939:DOD720939 DXP720939:DXZ720939 EHL720939:EHV720939 ERH720939:ERR720939 FBD720939:FBN720939 FKZ720939:FLJ720939 FUV720939:FVF720939 GER720939:GFB720939 GON720939:GOX720939 GYJ720939:GYT720939 HIF720939:HIP720939 HSB720939:HSL720939 IBX720939:ICH720939 ILT720939:IMD720939 IVP720939:IVZ720939 JFL720939:JFV720939 JPH720939:JPR720939 JZD720939:JZN720939 KIZ720939:KJJ720939 KSV720939:KTF720939 LCR720939:LDB720939 LMN720939:LMX720939 LWJ720939:LWT720939 MGF720939:MGP720939 MQB720939:MQL720939 MZX720939:NAH720939 NJT720939:NKD720939 NTP720939:NTZ720939 ODL720939:ODV720939 ONH720939:ONR720939 OXD720939:OXN720939 PGZ720939:PHJ720939 PQV720939:PRF720939 QAR720939:QBB720939 QKN720939:QKX720939 QUJ720939:QUT720939 REF720939:REP720939 ROB720939:ROL720939 RXX720939:RYH720939 SHT720939:SID720939 SRP720939:SRZ720939 TBL720939:TBV720939 TLH720939:TLR720939 TVD720939:TVN720939 UEZ720939:UFJ720939 UOV720939:UPF720939 UYR720939:UZB720939 VIN720939:VIX720939 VSJ720939:VST720939 WCF720939:WCP720939 WMB720939:WML720939 WVX720939:WWH720939 P786475:Z786475 JL786475:JV786475 TH786475:TR786475 ADD786475:ADN786475 AMZ786475:ANJ786475 AWV786475:AXF786475 BGR786475:BHB786475 BQN786475:BQX786475 CAJ786475:CAT786475 CKF786475:CKP786475 CUB786475:CUL786475 DDX786475:DEH786475 DNT786475:DOD786475 DXP786475:DXZ786475 EHL786475:EHV786475 ERH786475:ERR786475 FBD786475:FBN786475 FKZ786475:FLJ786475 FUV786475:FVF786475 GER786475:GFB786475 GON786475:GOX786475 GYJ786475:GYT786475 HIF786475:HIP786475 HSB786475:HSL786475 IBX786475:ICH786475 ILT786475:IMD786475 IVP786475:IVZ786475 JFL786475:JFV786475 JPH786475:JPR786475 JZD786475:JZN786475 KIZ786475:KJJ786475 KSV786475:KTF786475 LCR786475:LDB786475 LMN786475:LMX786475 LWJ786475:LWT786475 MGF786475:MGP786475 MQB786475:MQL786475 MZX786475:NAH786475 NJT786475:NKD786475 NTP786475:NTZ786475 ODL786475:ODV786475 ONH786475:ONR786475 OXD786475:OXN786475 PGZ786475:PHJ786475 PQV786475:PRF786475 QAR786475:QBB786475 QKN786475:QKX786475 QUJ786475:QUT786475 REF786475:REP786475 ROB786475:ROL786475 RXX786475:RYH786475 SHT786475:SID786475 SRP786475:SRZ786475 TBL786475:TBV786475 TLH786475:TLR786475 TVD786475:TVN786475 UEZ786475:UFJ786475 UOV786475:UPF786475 UYR786475:UZB786475 VIN786475:VIX786475 VSJ786475:VST786475 WCF786475:WCP786475 WMB786475:WML786475 WVX786475:WWH786475 P852011:Z852011 JL852011:JV852011 TH852011:TR852011 ADD852011:ADN852011 AMZ852011:ANJ852011 AWV852011:AXF852011 BGR852011:BHB852011 BQN852011:BQX852011 CAJ852011:CAT852011 CKF852011:CKP852011 CUB852011:CUL852011 DDX852011:DEH852011 DNT852011:DOD852011 DXP852011:DXZ852011 EHL852011:EHV852011 ERH852011:ERR852011 FBD852011:FBN852011 FKZ852011:FLJ852011 FUV852011:FVF852011 GER852011:GFB852011 GON852011:GOX852011 GYJ852011:GYT852011 HIF852011:HIP852011 HSB852011:HSL852011 IBX852011:ICH852011 ILT852011:IMD852011 IVP852011:IVZ852011 JFL852011:JFV852011 JPH852011:JPR852011 JZD852011:JZN852011 KIZ852011:KJJ852011 KSV852011:KTF852011 LCR852011:LDB852011 LMN852011:LMX852011 LWJ852011:LWT852011 MGF852011:MGP852011 MQB852011:MQL852011 MZX852011:NAH852011 NJT852011:NKD852011 NTP852011:NTZ852011 ODL852011:ODV852011 ONH852011:ONR852011 OXD852011:OXN852011 PGZ852011:PHJ852011 PQV852011:PRF852011 QAR852011:QBB852011 QKN852011:QKX852011 QUJ852011:QUT852011 REF852011:REP852011 ROB852011:ROL852011 RXX852011:RYH852011 SHT852011:SID852011 SRP852011:SRZ852011 TBL852011:TBV852011 TLH852011:TLR852011 TVD852011:TVN852011 UEZ852011:UFJ852011 UOV852011:UPF852011 UYR852011:UZB852011 VIN852011:VIX852011 VSJ852011:VST852011 WCF852011:WCP852011 WMB852011:WML852011 WVX852011:WWH852011 P917547:Z917547 JL917547:JV917547 TH917547:TR917547 ADD917547:ADN917547 AMZ917547:ANJ917547 AWV917547:AXF917547 BGR917547:BHB917547 BQN917547:BQX917547 CAJ917547:CAT917547 CKF917547:CKP917547 CUB917547:CUL917547 DDX917547:DEH917547 DNT917547:DOD917547 DXP917547:DXZ917547 EHL917547:EHV917547 ERH917547:ERR917547 FBD917547:FBN917547 FKZ917547:FLJ917547 FUV917547:FVF917547 GER917547:GFB917547 GON917547:GOX917547 GYJ917547:GYT917547 HIF917547:HIP917547 HSB917547:HSL917547 IBX917547:ICH917547 ILT917547:IMD917547 IVP917547:IVZ917547 JFL917547:JFV917547 JPH917547:JPR917547 JZD917547:JZN917547 KIZ917547:KJJ917547 KSV917547:KTF917547 LCR917547:LDB917547 LMN917547:LMX917547 LWJ917547:LWT917547 MGF917547:MGP917547 MQB917547:MQL917547 MZX917547:NAH917547 NJT917547:NKD917547 NTP917547:NTZ917547 ODL917547:ODV917547 ONH917547:ONR917547 OXD917547:OXN917547 PGZ917547:PHJ917547 PQV917547:PRF917547 QAR917547:QBB917547 QKN917547:QKX917547 QUJ917547:QUT917547 REF917547:REP917547 ROB917547:ROL917547 RXX917547:RYH917547 SHT917547:SID917547 SRP917547:SRZ917547 TBL917547:TBV917547 TLH917547:TLR917547 TVD917547:TVN917547 UEZ917547:UFJ917547 UOV917547:UPF917547 UYR917547:UZB917547 VIN917547:VIX917547 VSJ917547:VST917547 WCF917547:WCP917547 WMB917547:WML917547 WVX917547:WWH917547 P983083:Z983083 JL983083:JV983083 TH983083:TR983083 ADD983083:ADN983083 AMZ983083:ANJ983083 AWV983083:AXF983083 BGR983083:BHB983083 BQN983083:BQX983083 CAJ983083:CAT983083 CKF983083:CKP983083 CUB983083:CUL983083 DDX983083:DEH983083 DNT983083:DOD983083 DXP983083:DXZ983083 EHL983083:EHV983083 ERH983083:ERR983083 FBD983083:FBN983083 FKZ983083:FLJ983083 FUV983083:FVF983083 GER983083:GFB983083 GON983083:GOX983083 GYJ983083:GYT983083 HIF983083:HIP983083 HSB983083:HSL983083 IBX983083:ICH983083 ILT983083:IMD983083 IVP983083:IVZ983083 JFL983083:JFV983083 JPH983083:JPR983083 JZD983083:JZN983083 KIZ983083:KJJ983083 KSV983083:KTF983083 LCR983083:LDB983083 LMN983083:LMX983083 LWJ983083:LWT983083 MGF983083:MGP983083 MQB983083:MQL983083 MZX983083:NAH983083 NJT983083:NKD983083 NTP983083:NTZ983083 ODL983083:ODV983083 ONH983083:ONR983083 OXD983083:OXN983083 PGZ983083:PHJ983083 PQV983083:PRF983083 QAR983083:QBB983083 QKN983083:QKX983083 QUJ983083:QUT983083 REF983083:REP983083 ROB983083:ROL983083 RXX983083:RYH983083 SHT983083:SID983083 SRP983083:SRZ983083 TBL983083:TBV983083 TLH983083:TLR983083 TVD983083:TVN983083 UEZ983083:UFJ983083 UOV983083:UPF983083 UYR983083:UZB983083 VIN983083:VIX983083 VSJ983083:VST983083 WCF983083:WCP983083 WMB983083:WML983083 WVX983083:WWH983083 WVI983095:WWP983095 JO44:JY44 TK44:TU44 ADG44:ADQ44 ANC44:ANM44 AWY44:AXI44 BGU44:BHE44 BQQ44:BRA44 CAM44:CAW44 CKI44:CKS44 CUE44:CUO44 DEA44:DEK44 DNW44:DOG44 DXS44:DYC44 EHO44:EHY44 ERK44:ERU44 FBG44:FBQ44 FLC44:FLM44 FUY44:FVI44 GEU44:GFE44 GOQ44:GPA44 GYM44:GYW44 HII44:HIS44 HSE44:HSO44 ICA44:ICK44 ILW44:IMG44 IVS44:IWC44 JFO44:JFY44 JPK44:JPU44 JZG44:JZQ44 KJC44:KJM44 KSY44:KTI44 LCU44:LDE44 LMQ44:LNA44 LWM44:LWW44 MGI44:MGS44 MQE44:MQO44 NAA44:NAK44 NJW44:NKG44 NTS44:NUC44 ODO44:ODY44 ONK44:ONU44 OXG44:OXQ44 PHC44:PHM44 PQY44:PRI44 QAU44:QBE44 QKQ44:QLA44 QUM44:QUW44 REI44:RES44 ROE44:ROO44 RYA44:RYK44 SHW44:SIG44 SRS44:SSC44 TBO44:TBY44 TLK44:TLU44 TVG44:TVQ44 UFC44:UFM44 UOY44:UPI44 UYU44:UZE44 VIQ44:VJA44 VSM44:VSW44 WCI44:WCS44 WME44:WMO44 WWA44:WWK44 S65580:AC65580 JO65580:JY65580 TK65580:TU65580 ADG65580:ADQ65580 ANC65580:ANM65580 AWY65580:AXI65580 BGU65580:BHE65580 BQQ65580:BRA65580 CAM65580:CAW65580 CKI65580:CKS65580 CUE65580:CUO65580 DEA65580:DEK65580 DNW65580:DOG65580 DXS65580:DYC65580 EHO65580:EHY65580 ERK65580:ERU65580 FBG65580:FBQ65580 FLC65580:FLM65580 FUY65580:FVI65580 GEU65580:GFE65580 GOQ65580:GPA65580 GYM65580:GYW65580 HII65580:HIS65580 HSE65580:HSO65580 ICA65580:ICK65580 ILW65580:IMG65580 IVS65580:IWC65580 JFO65580:JFY65580 JPK65580:JPU65580 JZG65580:JZQ65580 KJC65580:KJM65580 KSY65580:KTI65580 LCU65580:LDE65580 LMQ65580:LNA65580 LWM65580:LWW65580 MGI65580:MGS65580 MQE65580:MQO65580 NAA65580:NAK65580 NJW65580:NKG65580 NTS65580:NUC65580 ODO65580:ODY65580 ONK65580:ONU65580 OXG65580:OXQ65580 PHC65580:PHM65580 PQY65580:PRI65580 QAU65580:QBE65580 QKQ65580:QLA65580 QUM65580:QUW65580 REI65580:RES65580 ROE65580:ROO65580 RYA65580:RYK65580 SHW65580:SIG65580 SRS65580:SSC65580 TBO65580:TBY65580 TLK65580:TLU65580 TVG65580:TVQ65580 UFC65580:UFM65580 UOY65580:UPI65580 UYU65580:UZE65580 VIQ65580:VJA65580 VSM65580:VSW65580 WCI65580:WCS65580 WME65580:WMO65580 WWA65580:WWK65580 S131116:AC131116 JO131116:JY131116 TK131116:TU131116 ADG131116:ADQ131116 ANC131116:ANM131116 AWY131116:AXI131116 BGU131116:BHE131116 BQQ131116:BRA131116 CAM131116:CAW131116 CKI131116:CKS131116 CUE131116:CUO131116 DEA131116:DEK131116 DNW131116:DOG131116 DXS131116:DYC131116 EHO131116:EHY131116 ERK131116:ERU131116 FBG131116:FBQ131116 FLC131116:FLM131116 FUY131116:FVI131116 GEU131116:GFE131116 GOQ131116:GPA131116 GYM131116:GYW131116 HII131116:HIS131116 HSE131116:HSO131116 ICA131116:ICK131116 ILW131116:IMG131116 IVS131116:IWC131116 JFO131116:JFY131116 JPK131116:JPU131116 JZG131116:JZQ131116 KJC131116:KJM131116 KSY131116:KTI131116 LCU131116:LDE131116 LMQ131116:LNA131116 LWM131116:LWW131116 MGI131116:MGS131116 MQE131116:MQO131116 NAA131116:NAK131116 NJW131116:NKG131116 NTS131116:NUC131116 ODO131116:ODY131116 ONK131116:ONU131116 OXG131116:OXQ131116 PHC131116:PHM131116 PQY131116:PRI131116 QAU131116:QBE131116 QKQ131116:QLA131116 QUM131116:QUW131116 REI131116:RES131116 ROE131116:ROO131116 RYA131116:RYK131116 SHW131116:SIG131116 SRS131116:SSC131116 TBO131116:TBY131116 TLK131116:TLU131116 TVG131116:TVQ131116 UFC131116:UFM131116 UOY131116:UPI131116 UYU131116:UZE131116 VIQ131116:VJA131116 VSM131116:VSW131116 WCI131116:WCS131116 WME131116:WMO131116 WWA131116:WWK131116 S196652:AC196652 JO196652:JY196652 TK196652:TU196652 ADG196652:ADQ196652 ANC196652:ANM196652 AWY196652:AXI196652 BGU196652:BHE196652 BQQ196652:BRA196652 CAM196652:CAW196652 CKI196652:CKS196652 CUE196652:CUO196652 DEA196652:DEK196652 DNW196652:DOG196652 DXS196652:DYC196652 EHO196652:EHY196652 ERK196652:ERU196652 FBG196652:FBQ196652 FLC196652:FLM196652 FUY196652:FVI196652 GEU196652:GFE196652 GOQ196652:GPA196652 GYM196652:GYW196652 HII196652:HIS196652 HSE196652:HSO196652 ICA196652:ICK196652 ILW196652:IMG196652 IVS196652:IWC196652 JFO196652:JFY196652 JPK196652:JPU196652 JZG196652:JZQ196652 KJC196652:KJM196652 KSY196652:KTI196652 LCU196652:LDE196652 LMQ196652:LNA196652 LWM196652:LWW196652 MGI196652:MGS196652 MQE196652:MQO196652 NAA196652:NAK196652 NJW196652:NKG196652 NTS196652:NUC196652 ODO196652:ODY196652 ONK196652:ONU196652 OXG196652:OXQ196652 PHC196652:PHM196652 PQY196652:PRI196652 QAU196652:QBE196652 QKQ196652:QLA196652 QUM196652:QUW196652 REI196652:RES196652 ROE196652:ROO196652 RYA196652:RYK196652 SHW196652:SIG196652 SRS196652:SSC196652 TBO196652:TBY196652 TLK196652:TLU196652 TVG196652:TVQ196652 UFC196652:UFM196652 UOY196652:UPI196652 UYU196652:UZE196652 VIQ196652:VJA196652 VSM196652:VSW196652 WCI196652:WCS196652 WME196652:WMO196652 WWA196652:WWK196652 S262188:AC262188 JO262188:JY262188 TK262188:TU262188 ADG262188:ADQ262188 ANC262188:ANM262188 AWY262188:AXI262188 BGU262188:BHE262188 BQQ262188:BRA262188 CAM262188:CAW262188 CKI262188:CKS262188 CUE262188:CUO262188 DEA262188:DEK262188 DNW262188:DOG262188 DXS262188:DYC262188 EHO262188:EHY262188 ERK262188:ERU262188 FBG262188:FBQ262188 FLC262188:FLM262188 FUY262188:FVI262188 GEU262188:GFE262188 GOQ262188:GPA262188 GYM262188:GYW262188 HII262188:HIS262188 HSE262188:HSO262188 ICA262188:ICK262188 ILW262188:IMG262188 IVS262188:IWC262188 JFO262188:JFY262188 JPK262188:JPU262188 JZG262188:JZQ262188 KJC262188:KJM262188 KSY262188:KTI262188 LCU262188:LDE262188 LMQ262188:LNA262188 LWM262188:LWW262188 MGI262188:MGS262188 MQE262188:MQO262188 NAA262188:NAK262188 NJW262188:NKG262188 NTS262188:NUC262188 ODO262188:ODY262188 ONK262188:ONU262188 OXG262188:OXQ262188 PHC262188:PHM262188 PQY262188:PRI262188 QAU262188:QBE262188 QKQ262188:QLA262188 QUM262188:QUW262188 REI262188:RES262188 ROE262188:ROO262188 RYA262188:RYK262188 SHW262188:SIG262188 SRS262188:SSC262188 TBO262188:TBY262188 TLK262188:TLU262188 TVG262188:TVQ262188 UFC262188:UFM262188 UOY262188:UPI262188 UYU262188:UZE262188 VIQ262188:VJA262188 VSM262188:VSW262188 WCI262188:WCS262188 WME262188:WMO262188 WWA262188:WWK262188 S327724:AC327724 JO327724:JY327724 TK327724:TU327724 ADG327724:ADQ327724 ANC327724:ANM327724 AWY327724:AXI327724 BGU327724:BHE327724 BQQ327724:BRA327724 CAM327724:CAW327724 CKI327724:CKS327724 CUE327724:CUO327724 DEA327724:DEK327724 DNW327724:DOG327724 DXS327724:DYC327724 EHO327724:EHY327724 ERK327724:ERU327724 FBG327724:FBQ327724 FLC327724:FLM327724 FUY327724:FVI327724 GEU327724:GFE327724 GOQ327724:GPA327724 GYM327724:GYW327724 HII327724:HIS327724 HSE327724:HSO327724 ICA327724:ICK327724 ILW327724:IMG327724 IVS327724:IWC327724 JFO327724:JFY327724 JPK327724:JPU327724 JZG327724:JZQ327724 KJC327724:KJM327724 KSY327724:KTI327724 LCU327724:LDE327724 LMQ327724:LNA327724 LWM327724:LWW327724 MGI327724:MGS327724 MQE327724:MQO327724 NAA327724:NAK327724 NJW327724:NKG327724 NTS327724:NUC327724 ODO327724:ODY327724 ONK327724:ONU327724 OXG327724:OXQ327724 PHC327724:PHM327724 PQY327724:PRI327724 QAU327724:QBE327724 QKQ327724:QLA327724 QUM327724:QUW327724 REI327724:RES327724 ROE327724:ROO327724 RYA327724:RYK327724 SHW327724:SIG327724 SRS327724:SSC327724 TBO327724:TBY327724 TLK327724:TLU327724 TVG327724:TVQ327724 UFC327724:UFM327724 UOY327724:UPI327724 UYU327724:UZE327724 VIQ327724:VJA327724 VSM327724:VSW327724 WCI327724:WCS327724 WME327724:WMO327724 WWA327724:WWK327724 S393260:AC393260 JO393260:JY393260 TK393260:TU393260 ADG393260:ADQ393260 ANC393260:ANM393260 AWY393260:AXI393260 BGU393260:BHE393260 BQQ393260:BRA393260 CAM393260:CAW393260 CKI393260:CKS393260 CUE393260:CUO393260 DEA393260:DEK393260 DNW393260:DOG393260 DXS393260:DYC393260 EHO393260:EHY393260 ERK393260:ERU393260 FBG393260:FBQ393260 FLC393260:FLM393260 FUY393260:FVI393260 GEU393260:GFE393260 GOQ393260:GPA393260 GYM393260:GYW393260 HII393260:HIS393260 HSE393260:HSO393260 ICA393260:ICK393260 ILW393260:IMG393260 IVS393260:IWC393260 JFO393260:JFY393260 JPK393260:JPU393260 JZG393260:JZQ393260 KJC393260:KJM393260 KSY393260:KTI393260 LCU393260:LDE393260 LMQ393260:LNA393260 LWM393260:LWW393260 MGI393260:MGS393260 MQE393260:MQO393260 NAA393260:NAK393260 NJW393260:NKG393260 NTS393260:NUC393260 ODO393260:ODY393260 ONK393260:ONU393260 OXG393260:OXQ393260 PHC393260:PHM393260 PQY393260:PRI393260 QAU393260:QBE393260 QKQ393260:QLA393260 QUM393260:QUW393260 REI393260:RES393260 ROE393260:ROO393260 RYA393260:RYK393260 SHW393260:SIG393260 SRS393260:SSC393260 TBO393260:TBY393260 TLK393260:TLU393260 TVG393260:TVQ393260 UFC393260:UFM393260 UOY393260:UPI393260 UYU393260:UZE393260 VIQ393260:VJA393260 VSM393260:VSW393260 WCI393260:WCS393260 WME393260:WMO393260 WWA393260:WWK393260 S458796:AC458796 JO458796:JY458796 TK458796:TU458796 ADG458796:ADQ458796 ANC458796:ANM458796 AWY458796:AXI458796 BGU458796:BHE458796 BQQ458796:BRA458796 CAM458796:CAW458796 CKI458796:CKS458796 CUE458796:CUO458796 DEA458796:DEK458796 DNW458796:DOG458796 DXS458796:DYC458796 EHO458796:EHY458796 ERK458796:ERU458796 FBG458796:FBQ458796 FLC458796:FLM458796 FUY458796:FVI458796 GEU458796:GFE458796 GOQ458796:GPA458796 GYM458796:GYW458796 HII458796:HIS458796 HSE458796:HSO458796 ICA458796:ICK458796 ILW458796:IMG458796 IVS458796:IWC458796 JFO458796:JFY458796 JPK458796:JPU458796 JZG458796:JZQ458796 KJC458796:KJM458796 KSY458796:KTI458796 LCU458796:LDE458796 LMQ458796:LNA458796 LWM458796:LWW458796 MGI458796:MGS458796 MQE458796:MQO458796 NAA458796:NAK458796 NJW458796:NKG458796 NTS458796:NUC458796 ODO458796:ODY458796 ONK458796:ONU458796 OXG458796:OXQ458796 PHC458796:PHM458796 PQY458796:PRI458796 QAU458796:QBE458796 QKQ458796:QLA458796 QUM458796:QUW458796 REI458796:RES458796 ROE458796:ROO458796 RYA458796:RYK458796 SHW458796:SIG458796 SRS458796:SSC458796 TBO458796:TBY458796 TLK458796:TLU458796 TVG458796:TVQ458796 UFC458796:UFM458796 UOY458796:UPI458796 UYU458796:UZE458796 VIQ458796:VJA458796 VSM458796:VSW458796 WCI458796:WCS458796 WME458796:WMO458796 WWA458796:WWK458796 S524332:AC524332 JO524332:JY524332 TK524332:TU524332 ADG524332:ADQ524332 ANC524332:ANM524332 AWY524332:AXI524332 BGU524332:BHE524332 BQQ524332:BRA524332 CAM524332:CAW524332 CKI524332:CKS524332 CUE524332:CUO524332 DEA524332:DEK524332 DNW524332:DOG524332 DXS524332:DYC524332 EHO524332:EHY524332 ERK524332:ERU524332 FBG524332:FBQ524332 FLC524332:FLM524332 FUY524332:FVI524332 GEU524332:GFE524332 GOQ524332:GPA524332 GYM524332:GYW524332 HII524332:HIS524332 HSE524332:HSO524332 ICA524332:ICK524332 ILW524332:IMG524332 IVS524332:IWC524332 JFO524332:JFY524332 JPK524332:JPU524332 JZG524332:JZQ524332 KJC524332:KJM524332 KSY524332:KTI524332 LCU524332:LDE524332 LMQ524332:LNA524332 LWM524332:LWW524332 MGI524332:MGS524332 MQE524332:MQO524332 NAA524332:NAK524332 NJW524332:NKG524332 NTS524332:NUC524332 ODO524332:ODY524332 ONK524332:ONU524332 OXG524332:OXQ524332 PHC524332:PHM524332 PQY524332:PRI524332 QAU524332:QBE524332 QKQ524332:QLA524332 QUM524332:QUW524332 REI524332:RES524332 ROE524332:ROO524332 RYA524332:RYK524332 SHW524332:SIG524332 SRS524332:SSC524332 TBO524332:TBY524332 TLK524332:TLU524332 TVG524332:TVQ524332 UFC524332:UFM524332 UOY524332:UPI524332 UYU524332:UZE524332 VIQ524332:VJA524332 VSM524332:VSW524332 WCI524332:WCS524332 WME524332:WMO524332 WWA524332:WWK524332 S589868:AC589868 JO589868:JY589868 TK589868:TU589868 ADG589868:ADQ589868 ANC589868:ANM589868 AWY589868:AXI589868 BGU589868:BHE589868 BQQ589868:BRA589868 CAM589868:CAW589868 CKI589868:CKS589868 CUE589868:CUO589868 DEA589868:DEK589868 DNW589868:DOG589868 DXS589868:DYC589868 EHO589868:EHY589868 ERK589868:ERU589868 FBG589868:FBQ589868 FLC589868:FLM589868 FUY589868:FVI589868 GEU589868:GFE589868 GOQ589868:GPA589868 GYM589868:GYW589868 HII589868:HIS589868 HSE589868:HSO589868 ICA589868:ICK589868 ILW589868:IMG589868 IVS589868:IWC589868 JFO589868:JFY589868 JPK589868:JPU589868 JZG589868:JZQ589868 KJC589868:KJM589868 KSY589868:KTI589868 LCU589868:LDE589868 LMQ589868:LNA589868 LWM589868:LWW589868 MGI589868:MGS589868 MQE589868:MQO589868 NAA589868:NAK589868 NJW589868:NKG589868 NTS589868:NUC589868 ODO589868:ODY589868 ONK589868:ONU589868 OXG589868:OXQ589868 PHC589868:PHM589868 PQY589868:PRI589868 QAU589868:QBE589868 QKQ589868:QLA589868 QUM589868:QUW589868 REI589868:RES589868 ROE589868:ROO589868 RYA589868:RYK589868 SHW589868:SIG589868 SRS589868:SSC589868 TBO589868:TBY589868 TLK589868:TLU589868 TVG589868:TVQ589868 UFC589868:UFM589868 UOY589868:UPI589868 UYU589868:UZE589868 VIQ589868:VJA589868 VSM589868:VSW589868 WCI589868:WCS589868 WME589868:WMO589868 WWA589868:WWK589868 S655404:AC655404 JO655404:JY655404 TK655404:TU655404 ADG655404:ADQ655404 ANC655404:ANM655404 AWY655404:AXI655404 BGU655404:BHE655404 BQQ655404:BRA655404 CAM655404:CAW655404 CKI655404:CKS655404 CUE655404:CUO655404 DEA655404:DEK655404 DNW655404:DOG655404 DXS655404:DYC655404 EHO655404:EHY655404 ERK655404:ERU655404 FBG655404:FBQ655404 FLC655404:FLM655404 FUY655404:FVI655404 GEU655404:GFE655404 GOQ655404:GPA655404 GYM655404:GYW655404 HII655404:HIS655404 HSE655404:HSO655404 ICA655404:ICK655404 ILW655404:IMG655404 IVS655404:IWC655404 JFO655404:JFY655404 JPK655404:JPU655404 JZG655404:JZQ655404 KJC655404:KJM655404 KSY655404:KTI655404 LCU655404:LDE655404 LMQ655404:LNA655404 LWM655404:LWW655404 MGI655404:MGS655404 MQE655404:MQO655404 NAA655404:NAK655404 NJW655404:NKG655404 NTS655404:NUC655404 ODO655404:ODY655404 ONK655404:ONU655404 OXG655404:OXQ655404 PHC655404:PHM655404 PQY655404:PRI655404 QAU655404:QBE655404 QKQ655404:QLA655404 QUM655404:QUW655404 REI655404:RES655404 ROE655404:ROO655404 RYA655404:RYK655404 SHW655404:SIG655404 SRS655404:SSC655404 TBO655404:TBY655404 TLK655404:TLU655404 TVG655404:TVQ655404 UFC655404:UFM655404 UOY655404:UPI655404 UYU655404:UZE655404 VIQ655404:VJA655404 VSM655404:VSW655404 WCI655404:WCS655404 WME655404:WMO655404 WWA655404:WWK655404 S720940:AC720940 JO720940:JY720940 TK720940:TU720940 ADG720940:ADQ720940 ANC720940:ANM720940 AWY720940:AXI720940 BGU720940:BHE720940 BQQ720940:BRA720940 CAM720940:CAW720940 CKI720940:CKS720940 CUE720940:CUO720940 DEA720940:DEK720940 DNW720940:DOG720940 DXS720940:DYC720940 EHO720940:EHY720940 ERK720940:ERU720940 FBG720940:FBQ720940 FLC720940:FLM720940 FUY720940:FVI720940 GEU720940:GFE720940 GOQ720940:GPA720940 GYM720940:GYW720940 HII720940:HIS720940 HSE720940:HSO720940 ICA720940:ICK720940 ILW720940:IMG720940 IVS720940:IWC720940 JFO720940:JFY720940 JPK720940:JPU720940 JZG720940:JZQ720940 KJC720940:KJM720940 KSY720940:KTI720940 LCU720940:LDE720940 LMQ720940:LNA720940 LWM720940:LWW720940 MGI720940:MGS720940 MQE720940:MQO720940 NAA720940:NAK720940 NJW720940:NKG720940 NTS720940:NUC720940 ODO720940:ODY720940 ONK720940:ONU720940 OXG720940:OXQ720940 PHC720940:PHM720940 PQY720940:PRI720940 QAU720940:QBE720940 QKQ720940:QLA720940 QUM720940:QUW720940 REI720940:RES720940 ROE720940:ROO720940 RYA720940:RYK720940 SHW720940:SIG720940 SRS720940:SSC720940 TBO720940:TBY720940 TLK720940:TLU720940 TVG720940:TVQ720940 UFC720940:UFM720940 UOY720940:UPI720940 UYU720940:UZE720940 VIQ720940:VJA720940 VSM720940:VSW720940 WCI720940:WCS720940 WME720940:WMO720940 WWA720940:WWK720940 S786476:AC786476 JO786476:JY786476 TK786476:TU786476 ADG786476:ADQ786476 ANC786476:ANM786476 AWY786476:AXI786476 BGU786476:BHE786476 BQQ786476:BRA786476 CAM786476:CAW786476 CKI786476:CKS786476 CUE786476:CUO786476 DEA786476:DEK786476 DNW786476:DOG786476 DXS786476:DYC786476 EHO786476:EHY786476 ERK786476:ERU786476 FBG786476:FBQ786476 FLC786476:FLM786476 FUY786476:FVI786476 GEU786476:GFE786476 GOQ786476:GPA786476 GYM786476:GYW786476 HII786476:HIS786476 HSE786476:HSO786476 ICA786476:ICK786476 ILW786476:IMG786476 IVS786476:IWC786476 JFO786476:JFY786476 JPK786476:JPU786476 JZG786476:JZQ786476 KJC786476:KJM786476 KSY786476:KTI786476 LCU786476:LDE786476 LMQ786476:LNA786476 LWM786476:LWW786476 MGI786476:MGS786476 MQE786476:MQO786476 NAA786476:NAK786476 NJW786476:NKG786476 NTS786476:NUC786476 ODO786476:ODY786476 ONK786476:ONU786476 OXG786476:OXQ786476 PHC786476:PHM786476 PQY786476:PRI786476 QAU786476:QBE786476 QKQ786476:QLA786476 QUM786476:QUW786476 REI786476:RES786476 ROE786476:ROO786476 RYA786476:RYK786476 SHW786476:SIG786476 SRS786476:SSC786476 TBO786476:TBY786476 TLK786476:TLU786476 TVG786476:TVQ786476 UFC786476:UFM786476 UOY786476:UPI786476 UYU786476:UZE786476 VIQ786476:VJA786476 VSM786476:VSW786476 WCI786476:WCS786476 WME786476:WMO786476 WWA786476:WWK786476 S852012:AC852012 JO852012:JY852012 TK852012:TU852012 ADG852012:ADQ852012 ANC852012:ANM852012 AWY852012:AXI852012 BGU852012:BHE852012 BQQ852012:BRA852012 CAM852012:CAW852012 CKI852012:CKS852012 CUE852012:CUO852012 DEA852012:DEK852012 DNW852012:DOG852012 DXS852012:DYC852012 EHO852012:EHY852012 ERK852012:ERU852012 FBG852012:FBQ852012 FLC852012:FLM852012 FUY852012:FVI852012 GEU852012:GFE852012 GOQ852012:GPA852012 GYM852012:GYW852012 HII852012:HIS852012 HSE852012:HSO852012 ICA852012:ICK852012 ILW852012:IMG852012 IVS852012:IWC852012 JFO852012:JFY852012 JPK852012:JPU852012 JZG852012:JZQ852012 KJC852012:KJM852012 KSY852012:KTI852012 LCU852012:LDE852012 LMQ852012:LNA852012 LWM852012:LWW852012 MGI852012:MGS852012 MQE852012:MQO852012 NAA852012:NAK852012 NJW852012:NKG852012 NTS852012:NUC852012 ODO852012:ODY852012 ONK852012:ONU852012 OXG852012:OXQ852012 PHC852012:PHM852012 PQY852012:PRI852012 QAU852012:QBE852012 QKQ852012:QLA852012 QUM852012:QUW852012 REI852012:RES852012 ROE852012:ROO852012 RYA852012:RYK852012 SHW852012:SIG852012 SRS852012:SSC852012 TBO852012:TBY852012 TLK852012:TLU852012 TVG852012:TVQ852012 UFC852012:UFM852012 UOY852012:UPI852012 UYU852012:UZE852012 VIQ852012:VJA852012 VSM852012:VSW852012 WCI852012:WCS852012 WME852012:WMO852012 WWA852012:WWK852012 S917548:AC917548 JO917548:JY917548 TK917548:TU917548 ADG917548:ADQ917548 ANC917548:ANM917548 AWY917548:AXI917548 BGU917548:BHE917548 BQQ917548:BRA917548 CAM917548:CAW917548 CKI917548:CKS917548 CUE917548:CUO917548 DEA917548:DEK917548 DNW917548:DOG917548 DXS917548:DYC917548 EHO917548:EHY917548 ERK917548:ERU917548 FBG917548:FBQ917548 FLC917548:FLM917548 FUY917548:FVI917548 GEU917548:GFE917548 GOQ917548:GPA917548 GYM917548:GYW917548 HII917548:HIS917548 HSE917548:HSO917548 ICA917548:ICK917548 ILW917548:IMG917548 IVS917548:IWC917548 JFO917548:JFY917548 JPK917548:JPU917548 JZG917548:JZQ917548 KJC917548:KJM917548 KSY917548:KTI917548 LCU917548:LDE917548 LMQ917548:LNA917548 LWM917548:LWW917548 MGI917548:MGS917548 MQE917548:MQO917548 NAA917548:NAK917548 NJW917548:NKG917548 NTS917548:NUC917548 ODO917548:ODY917548 ONK917548:ONU917548 OXG917548:OXQ917548 PHC917548:PHM917548 PQY917548:PRI917548 QAU917548:QBE917548 QKQ917548:QLA917548 QUM917548:QUW917548 REI917548:RES917548 ROE917548:ROO917548 RYA917548:RYK917548 SHW917548:SIG917548 SRS917548:SSC917548 TBO917548:TBY917548 TLK917548:TLU917548 TVG917548:TVQ917548 UFC917548:UFM917548 UOY917548:UPI917548 UYU917548:UZE917548 VIQ917548:VJA917548 VSM917548:VSW917548 WCI917548:WCS917548 WME917548:WMO917548 WWA917548:WWK917548 S983084:AC983084 JO983084:JY983084 TK983084:TU983084 ADG983084:ADQ983084 ANC983084:ANM983084 AWY983084:AXI983084 BGU983084:BHE983084 BQQ983084:BRA983084 CAM983084:CAW983084 CKI983084:CKS983084 CUE983084:CUO983084 DEA983084:DEK983084 DNW983084:DOG983084 DXS983084:DYC983084 EHO983084:EHY983084 ERK983084:ERU983084 FBG983084:FBQ983084 FLC983084:FLM983084 FUY983084:FVI983084 GEU983084:GFE983084 GOQ983084:GPA983084 GYM983084:GYW983084 HII983084:HIS983084 HSE983084:HSO983084 ICA983084:ICK983084 ILW983084:IMG983084 IVS983084:IWC983084 JFO983084:JFY983084 JPK983084:JPU983084 JZG983084:JZQ983084 KJC983084:KJM983084 KSY983084:KTI983084 LCU983084:LDE983084 LMQ983084:LNA983084 LWM983084:LWW983084 MGI983084:MGS983084 MQE983084:MQO983084 NAA983084:NAK983084 NJW983084:NKG983084 NTS983084:NUC983084 ODO983084:ODY983084 ONK983084:ONU983084 OXG983084:OXQ983084 PHC983084:PHM983084 PQY983084:PRI983084 QAU983084:QBE983084 QKQ983084:QLA983084 QUM983084:QUW983084 REI983084:RES983084 ROE983084:ROO983084 RYA983084:RYK983084 SHW983084:SIG983084 SRS983084:SSC983084 TBO983084:TBY983084 TLK983084:TLU983084 TVG983084:TVQ983084 UFC983084:UFM983084 UOY983084:UPI983084 UYU983084:UZE983084 VIQ983084:VJA983084 VSM983084:VSW983084 WCI983084:WCS983084 WME983084:WMO983084 WWA983084:WWK983084 C54:AH54 IY54:KD54 SU54:TZ54 ACQ54:ADV54 AMM54:ANR54 AWI54:AXN54 BGE54:BHJ54 BQA54:BRF54 BZW54:CBB54 CJS54:CKX54 CTO54:CUT54 DDK54:DEP54 DNG54:DOL54 DXC54:DYH54 EGY54:EID54 EQU54:ERZ54 FAQ54:FBV54 FKM54:FLR54 FUI54:FVN54 GEE54:GFJ54 GOA54:GPF54 GXW54:GZB54 HHS54:HIX54 HRO54:HST54 IBK54:ICP54 ILG54:IML54 IVC54:IWH54 JEY54:JGD54 JOU54:JPZ54 JYQ54:JZV54 KIM54:KJR54 KSI54:KTN54 LCE54:LDJ54 LMA54:LNF54 LVW54:LXB54 MFS54:MGX54 MPO54:MQT54 MZK54:NAP54 NJG54:NKL54 NTC54:NUH54 OCY54:OED54 OMU54:ONZ54 OWQ54:OXV54 PGM54:PHR54 PQI54:PRN54 QAE54:QBJ54 QKA54:QLF54 QTW54:QVB54 RDS54:REX54 RNO54:ROT54 RXK54:RYP54 SHG54:SIL54 SRC54:SSH54 TAY54:TCD54 TKU54:TLZ54 TUQ54:TVV54 UEM54:UFR54 UOI54:UPN54 UYE54:UZJ54 VIA54:VJF54 VRW54:VTB54 WBS54:WCX54 WLO54:WMT54 WVK54:WWP54 C65590:AH65590 IY65590:KD65590 SU65590:TZ65590 ACQ65590:ADV65590 AMM65590:ANR65590 AWI65590:AXN65590 BGE65590:BHJ65590 BQA65590:BRF65590 BZW65590:CBB65590 CJS65590:CKX65590 CTO65590:CUT65590 DDK65590:DEP65590 DNG65590:DOL65590 DXC65590:DYH65590 EGY65590:EID65590 EQU65590:ERZ65590 FAQ65590:FBV65590 FKM65590:FLR65590 FUI65590:FVN65590 GEE65590:GFJ65590 GOA65590:GPF65590 GXW65590:GZB65590 HHS65590:HIX65590 HRO65590:HST65590 IBK65590:ICP65590 ILG65590:IML65590 IVC65590:IWH65590 JEY65590:JGD65590 JOU65590:JPZ65590 JYQ65590:JZV65590 KIM65590:KJR65590 KSI65590:KTN65590 LCE65590:LDJ65590 LMA65590:LNF65590 LVW65590:LXB65590 MFS65590:MGX65590 MPO65590:MQT65590 MZK65590:NAP65590 NJG65590:NKL65590 NTC65590:NUH65590 OCY65590:OED65590 OMU65590:ONZ65590 OWQ65590:OXV65590 PGM65590:PHR65590 PQI65590:PRN65590 QAE65590:QBJ65590 QKA65590:QLF65590 QTW65590:QVB65590 RDS65590:REX65590 RNO65590:ROT65590 RXK65590:RYP65590 SHG65590:SIL65590 SRC65590:SSH65590 TAY65590:TCD65590 TKU65590:TLZ65590 TUQ65590:TVV65590 UEM65590:UFR65590 UOI65590:UPN65590 UYE65590:UZJ65590 VIA65590:VJF65590 VRW65590:VTB65590 WBS65590:WCX65590 WLO65590:WMT65590 WVK65590:WWP65590 C131126:AH131126 IY131126:KD131126 SU131126:TZ131126 ACQ131126:ADV131126 AMM131126:ANR131126 AWI131126:AXN131126 BGE131126:BHJ131126 BQA131126:BRF131126 BZW131126:CBB131126 CJS131126:CKX131126 CTO131126:CUT131126 DDK131126:DEP131126 DNG131126:DOL131126 DXC131126:DYH131126 EGY131126:EID131126 EQU131126:ERZ131126 FAQ131126:FBV131126 FKM131126:FLR131126 FUI131126:FVN131126 GEE131126:GFJ131126 GOA131126:GPF131126 GXW131126:GZB131126 HHS131126:HIX131126 HRO131126:HST131126 IBK131126:ICP131126 ILG131126:IML131126 IVC131126:IWH131126 JEY131126:JGD131126 JOU131126:JPZ131126 JYQ131126:JZV131126 KIM131126:KJR131126 KSI131126:KTN131126 LCE131126:LDJ131126 LMA131126:LNF131126 LVW131126:LXB131126 MFS131126:MGX131126 MPO131126:MQT131126 MZK131126:NAP131126 NJG131126:NKL131126 NTC131126:NUH131126 OCY131126:OED131126 OMU131126:ONZ131126 OWQ131126:OXV131126 PGM131126:PHR131126 PQI131126:PRN131126 QAE131126:QBJ131126 QKA131126:QLF131126 QTW131126:QVB131126 RDS131126:REX131126 RNO131126:ROT131126 RXK131126:RYP131126 SHG131126:SIL131126 SRC131126:SSH131126 TAY131126:TCD131126 TKU131126:TLZ131126 TUQ131126:TVV131126 UEM131126:UFR131126 UOI131126:UPN131126 UYE131126:UZJ131126 VIA131126:VJF131126 VRW131126:VTB131126 WBS131126:WCX131126 WLO131126:WMT131126 WVK131126:WWP131126 C196662:AH196662 IY196662:KD196662 SU196662:TZ196662 ACQ196662:ADV196662 AMM196662:ANR196662 AWI196662:AXN196662 BGE196662:BHJ196662 BQA196662:BRF196662 BZW196662:CBB196662 CJS196662:CKX196662 CTO196662:CUT196662 DDK196662:DEP196662 DNG196662:DOL196662 DXC196662:DYH196662 EGY196662:EID196662 EQU196662:ERZ196662 FAQ196662:FBV196662 FKM196662:FLR196662 FUI196662:FVN196662 GEE196662:GFJ196662 GOA196662:GPF196662 GXW196662:GZB196662 HHS196662:HIX196662 HRO196662:HST196662 IBK196662:ICP196662 ILG196662:IML196662 IVC196662:IWH196662 JEY196662:JGD196662 JOU196662:JPZ196662 JYQ196662:JZV196662 KIM196662:KJR196662 KSI196662:KTN196662 LCE196662:LDJ196662 LMA196662:LNF196662 LVW196662:LXB196662 MFS196662:MGX196662 MPO196662:MQT196662 MZK196662:NAP196662 NJG196662:NKL196662 NTC196662:NUH196662 OCY196662:OED196662 OMU196662:ONZ196662 OWQ196662:OXV196662 PGM196662:PHR196662 PQI196662:PRN196662 QAE196662:QBJ196662 QKA196662:QLF196662 QTW196662:QVB196662 RDS196662:REX196662 RNO196662:ROT196662 RXK196662:RYP196662 SHG196662:SIL196662 SRC196662:SSH196662 TAY196662:TCD196662 TKU196662:TLZ196662 TUQ196662:TVV196662 UEM196662:UFR196662 UOI196662:UPN196662 UYE196662:UZJ196662 VIA196662:VJF196662 VRW196662:VTB196662 WBS196662:WCX196662 WLO196662:WMT196662 WVK196662:WWP196662 C262198:AH262198 IY262198:KD262198 SU262198:TZ262198 ACQ262198:ADV262198 AMM262198:ANR262198 AWI262198:AXN262198 BGE262198:BHJ262198 BQA262198:BRF262198 BZW262198:CBB262198 CJS262198:CKX262198 CTO262198:CUT262198 DDK262198:DEP262198 DNG262198:DOL262198 DXC262198:DYH262198 EGY262198:EID262198 EQU262198:ERZ262198 FAQ262198:FBV262198 FKM262198:FLR262198 FUI262198:FVN262198 GEE262198:GFJ262198 GOA262198:GPF262198 GXW262198:GZB262198 HHS262198:HIX262198 HRO262198:HST262198 IBK262198:ICP262198 ILG262198:IML262198 IVC262198:IWH262198 JEY262198:JGD262198 JOU262198:JPZ262198 JYQ262198:JZV262198 KIM262198:KJR262198 KSI262198:KTN262198 LCE262198:LDJ262198 LMA262198:LNF262198 LVW262198:LXB262198 MFS262198:MGX262198 MPO262198:MQT262198 MZK262198:NAP262198 NJG262198:NKL262198 NTC262198:NUH262198 OCY262198:OED262198 OMU262198:ONZ262198 OWQ262198:OXV262198 PGM262198:PHR262198 PQI262198:PRN262198 QAE262198:QBJ262198 QKA262198:QLF262198 QTW262198:QVB262198 RDS262198:REX262198 RNO262198:ROT262198 RXK262198:RYP262198 SHG262198:SIL262198 SRC262198:SSH262198 TAY262198:TCD262198 TKU262198:TLZ262198 TUQ262198:TVV262198 UEM262198:UFR262198 UOI262198:UPN262198 UYE262198:UZJ262198 VIA262198:VJF262198 VRW262198:VTB262198 WBS262198:WCX262198 WLO262198:WMT262198 WVK262198:WWP262198 C327734:AH327734 IY327734:KD327734 SU327734:TZ327734 ACQ327734:ADV327734 AMM327734:ANR327734 AWI327734:AXN327734 BGE327734:BHJ327734 BQA327734:BRF327734 BZW327734:CBB327734 CJS327734:CKX327734 CTO327734:CUT327734 DDK327734:DEP327734 DNG327734:DOL327734 DXC327734:DYH327734 EGY327734:EID327734 EQU327734:ERZ327734 FAQ327734:FBV327734 FKM327734:FLR327734 FUI327734:FVN327734 GEE327734:GFJ327734 GOA327734:GPF327734 GXW327734:GZB327734 HHS327734:HIX327734 HRO327734:HST327734 IBK327734:ICP327734 ILG327734:IML327734 IVC327734:IWH327734 JEY327734:JGD327734 JOU327734:JPZ327734 JYQ327734:JZV327734 KIM327734:KJR327734 KSI327734:KTN327734 LCE327734:LDJ327734 LMA327734:LNF327734 LVW327734:LXB327734 MFS327734:MGX327734 MPO327734:MQT327734 MZK327734:NAP327734 NJG327734:NKL327734 NTC327734:NUH327734 OCY327734:OED327734 OMU327734:ONZ327734 OWQ327734:OXV327734 PGM327734:PHR327734 PQI327734:PRN327734 QAE327734:QBJ327734 QKA327734:QLF327734 QTW327734:QVB327734 RDS327734:REX327734 RNO327734:ROT327734 RXK327734:RYP327734 SHG327734:SIL327734 SRC327734:SSH327734 TAY327734:TCD327734 TKU327734:TLZ327734 TUQ327734:TVV327734 UEM327734:UFR327734 UOI327734:UPN327734 UYE327734:UZJ327734 VIA327734:VJF327734 VRW327734:VTB327734 WBS327734:WCX327734 WLO327734:WMT327734 WVK327734:WWP327734 C393270:AH393270 IY393270:KD393270 SU393270:TZ393270 ACQ393270:ADV393270 AMM393270:ANR393270 AWI393270:AXN393270 BGE393270:BHJ393270 BQA393270:BRF393270 BZW393270:CBB393270 CJS393270:CKX393270 CTO393270:CUT393270 DDK393270:DEP393270 DNG393270:DOL393270 DXC393270:DYH393270 EGY393270:EID393270 EQU393270:ERZ393270 FAQ393270:FBV393270 FKM393270:FLR393270 FUI393270:FVN393270 GEE393270:GFJ393270 GOA393270:GPF393270 GXW393270:GZB393270 HHS393270:HIX393270 HRO393270:HST393270 IBK393270:ICP393270 ILG393270:IML393270 IVC393270:IWH393270 JEY393270:JGD393270 JOU393270:JPZ393270 JYQ393270:JZV393270 KIM393270:KJR393270 KSI393270:KTN393270 LCE393270:LDJ393270 LMA393270:LNF393270 LVW393270:LXB393270 MFS393270:MGX393270 MPO393270:MQT393270 MZK393270:NAP393270 NJG393270:NKL393270 NTC393270:NUH393270 OCY393270:OED393270 OMU393270:ONZ393270 OWQ393270:OXV393270 PGM393270:PHR393270 PQI393270:PRN393270 QAE393270:QBJ393270 QKA393270:QLF393270 QTW393270:QVB393270 RDS393270:REX393270 RNO393270:ROT393270 RXK393270:RYP393270 SHG393270:SIL393270 SRC393270:SSH393270 TAY393270:TCD393270 TKU393270:TLZ393270 TUQ393270:TVV393270 UEM393270:UFR393270 UOI393270:UPN393270 UYE393270:UZJ393270 VIA393270:VJF393270 VRW393270:VTB393270 WBS393270:WCX393270 WLO393270:WMT393270 WVK393270:WWP393270 C458806:AH458806 IY458806:KD458806 SU458806:TZ458806 ACQ458806:ADV458806 AMM458806:ANR458806 AWI458806:AXN458806 BGE458806:BHJ458806 BQA458806:BRF458806 BZW458806:CBB458806 CJS458806:CKX458806 CTO458806:CUT458806 DDK458806:DEP458806 DNG458806:DOL458806 DXC458806:DYH458806 EGY458806:EID458806 EQU458806:ERZ458806 FAQ458806:FBV458806 FKM458806:FLR458806 FUI458806:FVN458806 GEE458806:GFJ458806 GOA458806:GPF458806 GXW458806:GZB458806 HHS458806:HIX458806 HRO458806:HST458806 IBK458806:ICP458806 ILG458806:IML458806 IVC458806:IWH458806 JEY458806:JGD458806 JOU458806:JPZ458806 JYQ458806:JZV458806 KIM458806:KJR458806 KSI458806:KTN458806 LCE458806:LDJ458806 LMA458806:LNF458806 LVW458806:LXB458806 MFS458806:MGX458806 MPO458806:MQT458806 MZK458806:NAP458806 NJG458806:NKL458806 NTC458806:NUH458806 OCY458806:OED458806 OMU458806:ONZ458806 OWQ458806:OXV458806 PGM458806:PHR458806 PQI458806:PRN458806 QAE458806:QBJ458806 QKA458806:QLF458806 QTW458806:QVB458806 RDS458806:REX458806 RNO458806:ROT458806 RXK458806:RYP458806 SHG458806:SIL458806 SRC458806:SSH458806 TAY458806:TCD458806 TKU458806:TLZ458806 TUQ458806:TVV458806 UEM458806:UFR458806 UOI458806:UPN458806 UYE458806:UZJ458806 VIA458806:VJF458806 VRW458806:VTB458806 WBS458806:WCX458806 WLO458806:WMT458806 WVK458806:WWP458806 C524342:AH524342 IY524342:KD524342 SU524342:TZ524342 ACQ524342:ADV524342 AMM524342:ANR524342 AWI524342:AXN524342 BGE524342:BHJ524342 BQA524342:BRF524342 BZW524342:CBB524342 CJS524342:CKX524342 CTO524342:CUT524342 DDK524342:DEP524342 DNG524342:DOL524342 DXC524342:DYH524342 EGY524342:EID524342 EQU524342:ERZ524342 FAQ524342:FBV524342 FKM524342:FLR524342 FUI524342:FVN524342 GEE524342:GFJ524342 GOA524342:GPF524342 GXW524342:GZB524342 HHS524342:HIX524342 HRO524342:HST524342 IBK524342:ICP524342 ILG524342:IML524342 IVC524342:IWH524342 JEY524342:JGD524342 JOU524342:JPZ524342 JYQ524342:JZV524342 KIM524342:KJR524342 KSI524342:KTN524342 LCE524342:LDJ524342 LMA524342:LNF524342 LVW524342:LXB524342 MFS524342:MGX524342 MPO524342:MQT524342 MZK524342:NAP524342 NJG524342:NKL524342 NTC524342:NUH524342 OCY524342:OED524342 OMU524342:ONZ524342 OWQ524342:OXV524342 PGM524342:PHR524342 PQI524342:PRN524342 QAE524342:QBJ524342 QKA524342:QLF524342 QTW524342:QVB524342 RDS524342:REX524342 RNO524342:ROT524342 RXK524342:RYP524342 SHG524342:SIL524342 SRC524342:SSH524342 TAY524342:TCD524342 TKU524342:TLZ524342 TUQ524342:TVV524342 UEM524342:UFR524342 UOI524342:UPN524342 UYE524342:UZJ524342 VIA524342:VJF524342 VRW524342:VTB524342 WBS524342:WCX524342 WLO524342:WMT524342 WVK524342:WWP524342 C589878:AH589878 IY589878:KD589878 SU589878:TZ589878 ACQ589878:ADV589878 AMM589878:ANR589878 AWI589878:AXN589878 BGE589878:BHJ589878 BQA589878:BRF589878 BZW589878:CBB589878 CJS589878:CKX589878 CTO589878:CUT589878 DDK589878:DEP589878 DNG589878:DOL589878 DXC589878:DYH589878 EGY589878:EID589878 EQU589878:ERZ589878 FAQ589878:FBV589878 FKM589878:FLR589878 FUI589878:FVN589878 GEE589878:GFJ589878 GOA589878:GPF589878 GXW589878:GZB589878 HHS589878:HIX589878 HRO589878:HST589878 IBK589878:ICP589878 ILG589878:IML589878 IVC589878:IWH589878 JEY589878:JGD589878 JOU589878:JPZ589878 JYQ589878:JZV589878 KIM589878:KJR589878 KSI589878:KTN589878 LCE589878:LDJ589878 LMA589878:LNF589878 LVW589878:LXB589878 MFS589878:MGX589878 MPO589878:MQT589878 MZK589878:NAP589878 NJG589878:NKL589878 NTC589878:NUH589878 OCY589878:OED589878 OMU589878:ONZ589878 OWQ589878:OXV589878 PGM589878:PHR589878 PQI589878:PRN589878 QAE589878:QBJ589878 QKA589878:QLF589878 QTW589878:QVB589878 RDS589878:REX589878 RNO589878:ROT589878 RXK589878:RYP589878 SHG589878:SIL589878 SRC589878:SSH589878 TAY589878:TCD589878 TKU589878:TLZ589878 TUQ589878:TVV589878 UEM589878:UFR589878 UOI589878:UPN589878 UYE589878:UZJ589878 VIA589878:VJF589878 VRW589878:VTB589878 WBS589878:WCX589878 WLO589878:WMT589878 WVK589878:WWP589878 C655414:AH655414 IY655414:KD655414 SU655414:TZ655414 ACQ655414:ADV655414 AMM655414:ANR655414 AWI655414:AXN655414 BGE655414:BHJ655414 BQA655414:BRF655414 BZW655414:CBB655414 CJS655414:CKX655414 CTO655414:CUT655414 DDK655414:DEP655414 DNG655414:DOL655414 DXC655414:DYH655414 EGY655414:EID655414 EQU655414:ERZ655414 FAQ655414:FBV655414 FKM655414:FLR655414 FUI655414:FVN655414 GEE655414:GFJ655414 GOA655414:GPF655414 GXW655414:GZB655414 HHS655414:HIX655414 HRO655414:HST655414 IBK655414:ICP655414 ILG655414:IML655414 IVC655414:IWH655414 JEY655414:JGD655414 JOU655414:JPZ655414 JYQ655414:JZV655414 KIM655414:KJR655414 KSI655414:KTN655414 LCE655414:LDJ655414 LMA655414:LNF655414 LVW655414:LXB655414 MFS655414:MGX655414 MPO655414:MQT655414 MZK655414:NAP655414 NJG655414:NKL655414 NTC655414:NUH655414 OCY655414:OED655414 OMU655414:ONZ655414 OWQ655414:OXV655414 PGM655414:PHR655414 PQI655414:PRN655414 QAE655414:QBJ655414 QKA655414:QLF655414 QTW655414:QVB655414 RDS655414:REX655414 RNO655414:ROT655414 RXK655414:RYP655414 SHG655414:SIL655414 SRC655414:SSH655414 TAY655414:TCD655414 TKU655414:TLZ655414 TUQ655414:TVV655414 UEM655414:UFR655414 UOI655414:UPN655414 UYE655414:UZJ655414 VIA655414:VJF655414 VRW655414:VTB655414 WBS655414:WCX655414 WLO655414:WMT655414 WVK655414:WWP655414 C720950:AH720950 IY720950:KD720950 SU720950:TZ720950 ACQ720950:ADV720950 AMM720950:ANR720950 AWI720950:AXN720950 BGE720950:BHJ720950 BQA720950:BRF720950 BZW720950:CBB720950 CJS720950:CKX720950 CTO720950:CUT720950 DDK720950:DEP720950 DNG720950:DOL720950 DXC720950:DYH720950 EGY720950:EID720950 EQU720950:ERZ720950 FAQ720950:FBV720950 FKM720950:FLR720950 FUI720950:FVN720950 GEE720950:GFJ720950 GOA720950:GPF720950 GXW720950:GZB720950 HHS720950:HIX720950 HRO720950:HST720950 IBK720950:ICP720950 ILG720950:IML720950 IVC720950:IWH720950 JEY720950:JGD720950 JOU720950:JPZ720950 JYQ720950:JZV720950 KIM720950:KJR720950 KSI720950:KTN720950 LCE720950:LDJ720950 LMA720950:LNF720950 LVW720950:LXB720950 MFS720950:MGX720950 MPO720950:MQT720950 MZK720950:NAP720950 NJG720950:NKL720950 NTC720950:NUH720950 OCY720950:OED720950 OMU720950:ONZ720950 OWQ720950:OXV720950 PGM720950:PHR720950 PQI720950:PRN720950 QAE720950:QBJ720950 QKA720950:QLF720950 QTW720950:QVB720950 RDS720950:REX720950 RNO720950:ROT720950 RXK720950:RYP720950 SHG720950:SIL720950 SRC720950:SSH720950 TAY720950:TCD720950 TKU720950:TLZ720950 TUQ720950:TVV720950 UEM720950:UFR720950 UOI720950:UPN720950 UYE720950:UZJ720950 VIA720950:VJF720950 VRW720950:VTB720950 WBS720950:WCX720950 WLO720950:WMT720950 WVK720950:WWP720950 C786486:AH786486 IY786486:KD786486 SU786486:TZ786486 ACQ786486:ADV786486 AMM786486:ANR786486 AWI786486:AXN786486 BGE786486:BHJ786486 BQA786486:BRF786486 BZW786486:CBB786486 CJS786486:CKX786486 CTO786486:CUT786486 DDK786486:DEP786486 DNG786486:DOL786486 DXC786486:DYH786486 EGY786486:EID786486 EQU786486:ERZ786486 FAQ786486:FBV786486 FKM786486:FLR786486 FUI786486:FVN786486 GEE786486:GFJ786486 GOA786486:GPF786486 GXW786486:GZB786486 HHS786486:HIX786486 HRO786486:HST786486 IBK786486:ICP786486 ILG786486:IML786486 IVC786486:IWH786486 JEY786486:JGD786486 JOU786486:JPZ786486 JYQ786486:JZV786486 KIM786486:KJR786486 KSI786486:KTN786486 LCE786486:LDJ786486 LMA786486:LNF786486 LVW786486:LXB786486 MFS786486:MGX786486 MPO786486:MQT786486 MZK786486:NAP786486 NJG786486:NKL786486 NTC786486:NUH786486 OCY786486:OED786486 OMU786486:ONZ786486 OWQ786486:OXV786486 PGM786486:PHR786486 PQI786486:PRN786486 QAE786486:QBJ786486 QKA786486:QLF786486 QTW786486:QVB786486 RDS786486:REX786486 RNO786486:ROT786486 RXK786486:RYP786486 SHG786486:SIL786486 SRC786486:SSH786486 TAY786486:TCD786486 TKU786486:TLZ786486 TUQ786486:TVV786486 UEM786486:UFR786486 UOI786486:UPN786486 UYE786486:UZJ786486 VIA786486:VJF786486 VRW786486:VTB786486 WBS786486:WCX786486 WLO786486:WMT786486 WVK786486:WWP786486 C852022:AH852022 IY852022:KD852022 SU852022:TZ852022 ACQ852022:ADV852022 AMM852022:ANR852022 AWI852022:AXN852022 BGE852022:BHJ852022 BQA852022:BRF852022 BZW852022:CBB852022 CJS852022:CKX852022 CTO852022:CUT852022 DDK852022:DEP852022 DNG852022:DOL852022 DXC852022:DYH852022 EGY852022:EID852022 EQU852022:ERZ852022 FAQ852022:FBV852022 FKM852022:FLR852022 FUI852022:FVN852022 GEE852022:GFJ852022 GOA852022:GPF852022 GXW852022:GZB852022 HHS852022:HIX852022 HRO852022:HST852022 IBK852022:ICP852022 ILG852022:IML852022 IVC852022:IWH852022 JEY852022:JGD852022 JOU852022:JPZ852022 JYQ852022:JZV852022 KIM852022:KJR852022 KSI852022:KTN852022 LCE852022:LDJ852022 LMA852022:LNF852022 LVW852022:LXB852022 MFS852022:MGX852022 MPO852022:MQT852022 MZK852022:NAP852022 NJG852022:NKL852022 NTC852022:NUH852022 OCY852022:OED852022 OMU852022:ONZ852022 OWQ852022:OXV852022 PGM852022:PHR852022 PQI852022:PRN852022 QAE852022:QBJ852022 QKA852022:QLF852022 QTW852022:QVB852022 RDS852022:REX852022 RNO852022:ROT852022 RXK852022:RYP852022 SHG852022:SIL852022 SRC852022:SSH852022 TAY852022:TCD852022 TKU852022:TLZ852022 TUQ852022:TVV852022 UEM852022:UFR852022 UOI852022:UPN852022 UYE852022:UZJ852022 VIA852022:VJF852022 VRW852022:VTB852022 WBS852022:WCX852022 WLO852022:WMT852022 WVK852022:WWP852022 C917558:AH917558 IY917558:KD917558 SU917558:TZ917558 ACQ917558:ADV917558 AMM917558:ANR917558 AWI917558:AXN917558 BGE917558:BHJ917558 BQA917558:BRF917558 BZW917558:CBB917558 CJS917558:CKX917558 CTO917558:CUT917558 DDK917558:DEP917558 DNG917558:DOL917558 DXC917558:DYH917558 EGY917558:EID917558 EQU917558:ERZ917558 FAQ917558:FBV917558 FKM917558:FLR917558 FUI917558:FVN917558 GEE917558:GFJ917558 GOA917558:GPF917558 GXW917558:GZB917558 HHS917558:HIX917558 HRO917558:HST917558 IBK917558:ICP917558 ILG917558:IML917558 IVC917558:IWH917558 JEY917558:JGD917558 JOU917558:JPZ917558 JYQ917558:JZV917558 KIM917558:KJR917558 KSI917558:KTN917558 LCE917558:LDJ917558 LMA917558:LNF917558 LVW917558:LXB917558 MFS917558:MGX917558 MPO917558:MQT917558 MZK917558:NAP917558 NJG917558:NKL917558 NTC917558:NUH917558 OCY917558:OED917558 OMU917558:ONZ917558 OWQ917558:OXV917558 PGM917558:PHR917558 PQI917558:PRN917558 QAE917558:QBJ917558 QKA917558:QLF917558 QTW917558:QVB917558 RDS917558:REX917558 RNO917558:ROT917558 RXK917558:RYP917558 SHG917558:SIL917558 SRC917558:SSH917558 TAY917558:TCD917558 TKU917558:TLZ917558 TUQ917558:TVV917558 UEM917558:UFR917558 UOI917558:UPN917558 UYE917558:UZJ917558 VIA917558:VJF917558 VRW917558:VTB917558 WBS917558:WCX917558 WLO917558:WMT917558 WVK917558:WWP917558 C983094:AH983094 IY983094:KD983094 SU983094:TZ983094 ACQ983094:ADV983094 AMM983094:ANR983094 AWI983094:AXN983094 BGE983094:BHJ983094 BQA983094:BRF983094 BZW983094:CBB983094 CJS983094:CKX983094 CTO983094:CUT983094 DDK983094:DEP983094 DNG983094:DOL983094 DXC983094:DYH983094 EGY983094:EID983094 EQU983094:ERZ983094 FAQ983094:FBV983094 FKM983094:FLR983094 FUI983094:FVN983094 GEE983094:GFJ983094 GOA983094:GPF983094 GXW983094:GZB983094 HHS983094:HIX983094 HRO983094:HST983094 IBK983094:ICP983094 ILG983094:IML983094 IVC983094:IWH983094 JEY983094:JGD983094 JOU983094:JPZ983094 JYQ983094:JZV983094 KIM983094:KJR983094 KSI983094:KTN983094 LCE983094:LDJ983094 LMA983094:LNF983094 LVW983094:LXB983094 MFS983094:MGX983094 MPO983094:MQT983094 MZK983094:NAP983094 NJG983094:NKL983094 NTC983094:NUH983094 OCY983094:OED983094 OMU983094:ONZ983094 OWQ983094:OXV983094 PGM983094:PHR983094 PQI983094:PRN983094 QAE983094:QBJ983094 QKA983094:QLF983094 QTW983094:QVB983094 RDS983094:REX983094 RNO983094:ROT983094 RXK983094:RYP983094 SHG983094:SIL983094 SRC983094:SSH983094 TAY983094:TCD983094 TKU983094:TLZ983094 TUQ983094:TVV983094 UEM983094:UFR983094 UOI983094:UPN983094 UYE983094:UZJ983094 VIA983094:VJF983094 VRW983094:VTB983094 WBS983094:WCX983094 WLO983094:WMT983094 WVK983094:WWP983094 A55:AH55 IW55:KD55 SS55:TZ55 ACO55:ADV55 AMK55:ANR55 AWG55:AXN55 BGC55:BHJ55 BPY55:BRF55 BZU55:CBB55 CJQ55:CKX55 CTM55:CUT55 DDI55:DEP55 DNE55:DOL55 DXA55:DYH55 EGW55:EID55 EQS55:ERZ55 FAO55:FBV55 FKK55:FLR55 FUG55:FVN55 GEC55:GFJ55 GNY55:GPF55 GXU55:GZB55 HHQ55:HIX55 HRM55:HST55 IBI55:ICP55 ILE55:IML55 IVA55:IWH55 JEW55:JGD55 JOS55:JPZ55 JYO55:JZV55 KIK55:KJR55 KSG55:KTN55 LCC55:LDJ55 LLY55:LNF55 LVU55:LXB55 MFQ55:MGX55 MPM55:MQT55 MZI55:NAP55 NJE55:NKL55 NTA55:NUH55 OCW55:OED55 OMS55:ONZ55 OWO55:OXV55 PGK55:PHR55 PQG55:PRN55 QAC55:QBJ55 QJY55:QLF55 QTU55:QVB55 RDQ55:REX55 RNM55:ROT55 RXI55:RYP55 SHE55:SIL55 SRA55:SSH55 TAW55:TCD55 TKS55:TLZ55 TUO55:TVV55 UEK55:UFR55 UOG55:UPN55 UYC55:UZJ55 VHY55:VJF55 VRU55:VTB55 WBQ55:WCX55 WLM55:WMT55 WVI55:WWP55 A65591:AH65591 IW65591:KD65591 SS65591:TZ65591 ACO65591:ADV65591 AMK65591:ANR65591 AWG65591:AXN65591 BGC65591:BHJ65591 BPY65591:BRF65591 BZU65591:CBB65591 CJQ65591:CKX65591 CTM65591:CUT65591 DDI65591:DEP65591 DNE65591:DOL65591 DXA65591:DYH65591 EGW65591:EID65591 EQS65591:ERZ65591 FAO65591:FBV65591 FKK65591:FLR65591 FUG65591:FVN65591 GEC65591:GFJ65591 GNY65591:GPF65591 GXU65591:GZB65591 HHQ65591:HIX65591 HRM65591:HST65591 IBI65591:ICP65591 ILE65591:IML65591 IVA65591:IWH65591 JEW65591:JGD65591 JOS65591:JPZ65591 JYO65591:JZV65591 KIK65591:KJR65591 KSG65591:KTN65591 LCC65591:LDJ65591 LLY65591:LNF65591 LVU65591:LXB65591 MFQ65591:MGX65591 MPM65591:MQT65591 MZI65591:NAP65591 NJE65591:NKL65591 NTA65591:NUH65591 OCW65591:OED65591 OMS65591:ONZ65591 OWO65591:OXV65591 PGK65591:PHR65591 PQG65591:PRN65591 QAC65591:QBJ65591 QJY65591:QLF65591 QTU65591:QVB65591 RDQ65591:REX65591 RNM65591:ROT65591 RXI65591:RYP65591 SHE65591:SIL65591 SRA65591:SSH65591 TAW65591:TCD65591 TKS65591:TLZ65591 TUO65591:TVV65591 UEK65591:UFR65591 UOG65591:UPN65591 UYC65591:UZJ65591 VHY65591:VJF65591 VRU65591:VTB65591 WBQ65591:WCX65591 WLM65591:WMT65591 WVI65591:WWP65591 A131127:AH131127 IW131127:KD131127 SS131127:TZ131127 ACO131127:ADV131127 AMK131127:ANR131127 AWG131127:AXN131127 BGC131127:BHJ131127 BPY131127:BRF131127 BZU131127:CBB131127 CJQ131127:CKX131127 CTM131127:CUT131127 DDI131127:DEP131127 DNE131127:DOL131127 DXA131127:DYH131127 EGW131127:EID131127 EQS131127:ERZ131127 FAO131127:FBV131127 FKK131127:FLR131127 FUG131127:FVN131127 GEC131127:GFJ131127 GNY131127:GPF131127 GXU131127:GZB131127 HHQ131127:HIX131127 HRM131127:HST131127 IBI131127:ICP131127 ILE131127:IML131127 IVA131127:IWH131127 JEW131127:JGD131127 JOS131127:JPZ131127 JYO131127:JZV131127 KIK131127:KJR131127 KSG131127:KTN131127 LCC131127:LDJ131127 LLY131127:LNF131127 LVU131127:LXB131127 MFQ131127:MGX131127 MPM131127:MQT131127 MZI131127:NAP131127 NJE131127:NKL131127 NTA131127:NUH131127 OCW131127:OED131127 OMS131127:ONZ131127 OWO131127:OXV131127 PGK131127:PHR131127 PQG131127:PRN131127 QAC131127:QBJ131127 QJY131127:QLF131127 QTU131127:QVB131127 RDQ131127:REX131127 RNM131127:ROT131127 RXI131127:RYP131127 SHE131127:SIL131127 SRA131127:SSH131127 TAW131127:TCD131127 TKS131127:TLZ131127 TUO131127:TVV131127 UEK131127:UFR131127 UOG131127:UPN131127 UYC131127:UZJ131127 VHY131127:VJF131127 VRU131127:VTB131127 WBQ131127:WCX131127 WLM131127:WMT131127 WVI131127:WWP131127 A196663:AH196663 IW196663:KD196663 SS196663:TZ196663 ACO196663:ADV196663 AMK196663:ANR196663 AWG196663:AXN196663 BGC196663:BHJ196663 BPY196663:BRF196663 BZU196663:CBB196663 CJQ196663:CKX196663 CTM196663:CUT196663 DDI196663:DEP196663 DNE196663:DOL196663 DXA196663:DYH196663 EGW196663:EID196663 EQS196663:ERZ196663 FAO196663:FBV196663 FKK196663:FLR196663 FUG196663:FVN196663 GEC196663:GFJ196663 GNY196663:GPF196663 GXU196663:GZB196663 HHQ196663:HIX196663 HRM196663:HST196663 IBI196663:ICP196663 ILE196663:IML196663 IVA196663:IWH196663 JEW196663:JGD196663 JOS196663:JPZ196663 JYO196663:JZV196663 KIK196663:KJR196663 KSG196663:KTN196663 LCC196663:LDJ196663 LLY196663:LNF196663 LVU196663:LXB196663 MFQ196663:MGX196663 MPM196663:MQT196663 MZI196663:NAP196663 NJE196663:NKL196663 NTA196663:NUH196663 OCW196663:OED196663 OMS196663:ONZ196663 OWO196663:OXV196663 PGK196663:PHR196663 PQG196663:PRN196663 QAC196663:QBJ196663 QJY196663:QLF196663 QTU196663:QVB196663 RDQ196663:REX196663 RNM196663:ROT196663 RXI196663:RYP196663 SHE196663:SIL196663 SRA196663:SSH196663 TAW196663:TCD196663 TKS196663:TLZ196663 TUO196663:TVV196663 UEK196663:UFR196663 UOG196663:UPN196663 UYC196663:UZJ196663 VHY196663:VJF196663 VRU196663:VTB196663 WBQ196663:WCX196663 WLM196663:WMT196663 WVI196663:WWP196663 A262199:AH262199 IW262199:KD262199 SS262199:TZ262199 ACO262199:ADV262199 AMK262199:ANR262199 AWG262199:AXN262199 BGC262199:BHJ262199 BPY262199:BRF262199 BZU262199:CBB262199 CJQ262199:CKX262199 CTM262199:CUT262199 DDI262199:DEP262199 DNE262199:DOL262199 DXA262199:DYH262199 EGW262199:EID262199 EQS262199:ERZ262199 FAO262199:FBV262199 FKK262199:FLR262199 FUG262199:FVN262199 GEC262199:GFJ262199 GNY262199:GPF262199 GXU262199:GZB262199 HHQ262199:HIX262199 HRM262199:HST262199 IBI262199:ICP262199 ILE262199:IML262199 IVA262199:IWH262199 JEW262199:JGD262199 JOS262199:JPZ262199 JYO262199:JZV262199 KIK262199:KJR262199 KSG262199:KTN262199 LCC262199:LDJ262199 LLY262199:LNF262199 LVU262199:LXB262199 MFQ262199:MGX262199 MPM262199:MQT262199 MZI262199:NAP262199 NJE262199:NKL262199 NTA262199:NUH262199 OCW262199:OED262199 OMS262199:ONZ262199 OWO262199:OXV262199 PGK262199:PHR262199 PQG262199:PRN262199 QAC262199:QBJ262199 QJY262199:QLF262199 QTU262199:QVB262199 RDQ262199:REX262199 RNM262199:ROT262199 RXI262199:RYP262199 SHE262199:SIL262199 SRA262199:SSH262199 TAW262199:TCD262199 TKS262199:TLZ262199 TUO262199:TVV262199 UEK262199:UFR262199 UOG262199:UPN262199 UYC262199:UZJ262199 VHY262199:VJF262199 VRU262199:VTB262199 WBQ262199:WCX262199 WLM262199:WMT262199 WVI262199:WWP262199 A327735:AH327735 IW327735:KD327735 SS327735:TZ327735 ACO327735:ADV327735 AMK327735:ANR327735 AWG327735:AXN327735 BGC327735:BHJ327735 BPY327735:BRF327735 BZU327735:CBB327735 CJQ327735:CKX327735 CTM327735:CUT327735 DDI327735:DEP327735 DNE327735:DOL327735 DXA327735:DYH327735 EGW327735:EID327735 EQS327735:ERZ327735 FAO327735:FBV327735 FKK327735:FLR327735 FUG327735:FVN327735 GEC327735:GFJ327735 GNY327735:GPF327735 GXU327735:GZB327735 HHQ327735:HIX327735 HRM327735:HST327735 IBI327735:ICP327735 ILE327735:IML327735 IVA327735:IWH327735 JEW327735:JGD327735 JOS327735:JPZ327735 JYO327735:JZV327735 KIK327735:KJR327735 KSG327735:KTN327735 LCC327735:LDJ327735 LLY327735:LNF327735 LVU327735:LXB327735 MFQ327735:MGX327735 MPM327735:MQT327735 MZI327735:NAP327735 NJE327735:NKL327735 NTA327735:NUH327735 OCW327735:OED327735 OMS327735:ONZ327735 OWO327735:OXV327735 PGK327735:PHR327735 PQG327735:PRN327735 QAC327735:QBJ327735 QJY327735:QLF327735 QTU327735:QVB327735 RDQ327735:REX327735 RNM327735:ROT327735 RXI327735:RYP327735 SHE327735:SIL327735 SRA327735:SSH327735 TAW327735:TCD327735 TKS327735:TLZ327735 TUO327735:TVV327735 UEK327735:UFR327735 UOG327735:UPN327735 UYC327735:UZJ327735 VHY327735:VJF327735 VRU327735:VTB327735 WBQ327735:WCX327735 WLM327735:WMT327735 WVI327735:WWP327735 A393271:AH393271 IW393271:KD393271 SS393271:TZ393271 ACO393271:ADV393271 AMK393271:ANR393271 AWG393271:AXN393271 BGC393271:BHJ393271 BPY393271:BRF393271 BZU393271:CBB393271 CJQ393271:CKX393271 CTM393271:CUT393271 DDI393271:DEP393271 DNE393271:DOL393271 DXA393271:DYH393271 EGW393271:EID393271 EQS393271:ERZ393271 FAO393271:FBV393271 FKK393271:FLR393271 FUG393271:FVN393271 GEC393271:GFJ393271 GNY393271:GPF393271 GXU393271:GZB393271 HHQ393271:HIX393271 HRM393271:HST393271 IBI393271:ICP393271 ILE393271:IML393271 IVA393271:IWH393271 JEW393271:JGD393271 JOS393271:JPZ393271 JYO393271:JZV393271 KIK393271:KJR393271 KSG393271:KTN393271 LCC393271:LDJ393271 LLY393271:LNF393271 LVU393271:LXB393271 MFQ393271:MGX393271 MPM393271:MQT393271 MZI393271:NAP393271 NJE393271:NKL393271 NTA393271:NUH393271 OCW393271:OED393271 OMS393271:ONZ393271 OWO393271:OXV393271 PGK393271:PHR393271 PQG393271:PRN393271 QAC393271:QBJ393271 QJY393271:QLF393271 QTU393271:QVB393271 RDQ393271:REX393271 RNM393271:ROT393271 RXI393271:RYP393271 SHE393271:SIL393271 SRA393271:SSH393271 TAW393271:TCD393271 TKS393271:TLZ393271 TUO393271:TVV393271 UEK393271:UFR393271 UOG393271:UPN393271 UYC393271:UZJ393271 VHY393271:VJF393271 VRU393271:VTB393271 WBQ393271:WCX393271 WLM393271:WMT393271 WVI393271:WWP393271 A458807:AH458807 IW458807:KD458807 SS458807:TZ458807 ACO458807:ADV458807 AMK458807:ANR458807 AWG458807:AXN458807 BGC458807:BHJ458807 BPY458807:BRF458807 BZU458807:CBB458807 CJQ458807:CKX458807 CTM458807:CUT458807 DDI458807:DEP458807 DNE458807:DOL458807 DXA458807:DYH458807 EGW458807:EID458807 EQS458807:ERZ458807 FAO458807:FBV458807 FKK458807:FLR458807 FUG458807:FVN458807 GEC458807:GFJ458807 GNY458807:GPF458807 GXU458807:GZB458807 HHQ458807:HIX458807 HRM458807:HST458807 IBI458807:ICP458807 ILE458807:IML458807 IVA458807:IWH458807 JEW458807:JGD458807 JOS458807:JPZ458807 JYO458807:JZV458807 KIK458807:KJR458807 KSG458807:KTN458807 LCC458807:LDJ458807 LLY458807:LNF458807 LVU458807:LXB458807 MFQ458807:MGX458807 MPM458807:MQT458807 MZI458807:NAP458807 NJE458807:NKL458807 NTA458807:NUH458807 OCW458807:OED458807 OMS458807:ONZ458807 OWO458807:OXV458807 PGK458807:PHR458807 PQG458807:PRN458807 QAC458807:QBJ458807 QJY458807:QLF458807 QTU458807:QVB458807 RDQ458807:REX458807 RNM458807:ROT458807 RXI458807:RYP458807 SHE458807:SIL458807 SRA458807:SSH458807 TAW458807:TCD458807 TKS458807:TLZ458807 TUO458807:TVV458807 UEK458807:UFR458807 UOG458807:UPN458807 UYC458807:UZJ458807 VHY458807:VJF458807 VRU458807:VTB458807 WBQ458807:WCX458807 WLM458807:WMT458807 WVI458807:WWP458807 A524343:AH524343 IW524343:KD524343 SS524343:TZ524343 ACO524343:ADV524343 AMK524343:ANR524343 AWG524343:AXN524343 BGC524343:BHJ524343 BPY524343:BRF524343 BZU524343:CBB524343 CJQ524343:CKX524343 CTM524343:CUT524343 DDI524343:DEP524343 DNE524343:DOL524343 DXA524343:DYH524343 EGW524343:EID524343 EQS524343:ERZ524343 FAO524343:FBV524343 FKK524343:FLR524343 FUG524343:FVN524343 GEC524343:GFJ524343 GNY524343:GPF524343 GXU524343:GZB524343 HHQ524343:HIX524343 HRM524343:HST524343 IBI524343:ICP524343 ILE524343:IML524343 IVA524343:IWH524343 JEW524343:JGD524343 JOS524343:JPZ524343 JYO524343:JZV524343 KIK524343:KJR524343 KSG524343:KTN524343 LCC524343:LDJ524343 LLY524343:LNF524343 LVU524343:LXB524343 MFQ524343:MGX524343 MPM524343:MQT524343 MZI524343:NAP524343 NJE524343:NKL524343 NTA524343:NUH524343 OCW524343:OED524343 OMS524343:ONZ524343 OWO524343:OXV524343 PGK524343:PHR524343 PQG524343:PRN524343 QAC524343:QBJ524343 QJY524343:QLF524343 QTU524343:QVB524343 RDQ524343:REX524343 RNM524343:ROT524343 RXI524343:RYP524343 SHE524343:SIL524343 SRA524343:SSH524343 TAW524343:TCD524343 TKS524343:TLZ524343 TUO524343:TVV524343 UEK524343:UFR524343 UOG524343:UPN524343 UYC524343:UZJ524343 VHY524343:VJF524343 VRU524343:VTB524343 WBQ524343:WCX524343 WLM524343:WMT524343 WVI524343:WWP524343 A589879:AH589879 IW589879:KD589879 SS589879:TZ589879 ACO589879:ADV589879 AMK589879:ANR589879 AWG589879:AXN589879 BGC589879:BHJ589879 BPY589879:BRF589879 BZU589879:CBB589879 CJQ589879:CKX589879 CTM589879:CUT589879 DDI589879:DEP589879 DNE589879:DOL589879 DXA589879:DYH589879 EGW589879:EID589879 EQS589879:ERZ589879 FAO589879:FBV589879 FKK589879:FLR589879 FUG589879:FVN589879 GEC589879:GFJ589879 GNY589879:GPF589879 GXU589879:GZB589879 HHQ589879:HIX589879 HRM589879:HST589879 IBI589879:ICP589879 ILE589879:IML589879 IVA589879:IWH589879 JEW589879:JGD589879 JOS589879:JPZ589879 JYO589879:JZV589879 KIK589879:KJR589879 KSG589879:KTN589879 LCC589879:LDJ589879 LLY589879:LNF589879 LVU589879:LXB589879 MFQ589879:MGX589879 MPM589879:MQT589879 MZI589879:NAP589879 NJE589879:NKL589879 NTA589879:NUH589879 OCW589879:OED589879 OMS589879:ONZ589879 OWO589879:OXV589879 PGK589879:PHR589879 PQG589879:PRN589879 QAC589879:QBJ589879 QJY589879:QLF589879 QTU589879:QVB589879 RDQ589879:REX589879 RNM589879:ROT589879 RXI589879:RYP589879 SHE589879:SIL589879 SRA589879:SSH589879 TAW589879:TCD589879 TKS589879:TLZ589879 TUO589879:TVV589879 UEK589879:UFR589879 UOG589879:UPN589879 UYC589879:UZJ589879 VHY589879:VJF589879 VRU589879:VTB589879 WBQ589879:WCX589879 WLM589879:WMT589879 WVI589879:WWP589879 A655415:AH655415 IW655415:KD655415 SS655415:TZ655415 ACO655415:ADV655415 AMK655415:ANR655415 AWG655415:AXN655415 BGC655415:BHJ655415 BPY655415:BRF655415 BZU655415:CBB655415 CJQ655415:CKX655415 CTM655415:CUT655415 DDI655415:DEP655415 DNE655415:DOL655415 DXA655415:DYH655415 EGW655415:EID655415 EQS655415:ERZ655415 FAO655415:FBV655415 FKK655415:FLR655415 FUG655415:FVN655415 GEC655415:GFJ655415 GNY655415:GPF655415 GXU655415:GZB655415 HHQ655415:HIX655415 HRM655415:HST655415 IBI655415:ICP655415 ILE655415:IML655415 IVA655415:IWH655415 JEW655415:JGD655415 JOS655415:JPZ655415 JYO655415:JZV655415 KIK655415:KJR655415 KSG655415:KTN655415 LCC655415:LDJ655415 LLY655415:LNF655415 LVU655415:LXB655415 MFQ655415:MGX655415 MPM655415:MQT655415 MZI655415:NAP655415 NJE655415:NKL655415 NTA655415:NUH655415 OCW655415:OED655415 OMS655415:ONZ655415 OWO655415:OXV655415 PGK655415:PHR655415 PQG655415:PRN655415 QAC655415:QBJ655415 QJY655415:QLF655415 QTU655415:QVB655415 RDQ655415:REX655415 RNM655415:ROT655415 RXI655415:RYP655415 SHE655415:SIL655415 SRA655415:SSH655415 TAW655415:TCD655415 TKS655415:TLZ655415 TUO655415:TVV655415 UEK655415:UFR655415 UOG655415:UPN655415 UYC655415:UZJ655415 VHY655415:VJF655415 VRU655415:VTB655415 WBQ655415:WCX655415 WLM655415:WMT655415 WVI655415:WWP655415 A720951:AH720951 IW720951:KD720951 SS720951:TZ720951 ACO720951:ADV720951 AMK720951:ANR720951 AWG720951:AXN720951 BGC720951:BHJ720951 BPY720951:BRF720951 BZU720951:CBB720951 CJQ720951:CKX720951 CTM720951:CUT720951 DDI720951:DEP720951 DNE720951:DOL720951 DXA720951:DYH720951 EGW720951:EID720951 EQS720951:ERZ720951 FAO720951:FBV720951 FKK720951:FLR720951 FUG720951:FVN720951 GEC720951:GFJ720951 GNY720951:GPF720951 GXU720951:GZB720951 HHQ720951:HIX720951 HRM720951:HST720951 IBI720951:ICP720951 ILE720951:IML720951 IVA720951:IWH720951 JEW720951:JGD720951 JOS720951:JPZ720951 JYO720951:JZV720951 KIK720951:KJR720951 KSG720951:KTN720951 LCC720951:LDJ720951 LLY720951:LNF720951 LVU720951:LXB720951 MFQ720951:MGX720951 MPM720951:MQT720951 MZI720951:NAP720951 NJE720951:NKL720951 NTA720951:NUH720951 OCW720951:OED720951 OMS720951:ONZ720951 OWO720951:OXV720951 PGK720951:PHR720951 PQG720951:PRN720951 QAC720951:QBJ720951 QJY720951:QLF720951 QTU720951:QVB720951 RDQ720951:REX720951 RNM720951:ROT720951 RXI720951:RYP720951 SHE720951:SIL720951 SRA720951:SSH720951 TAW720951:TCD720951 TKS720951:TLZ720951 TUO720951:TVV720951 UEK720951:UFR720951 UOG720951:UPN720951 UYC720951:UZJ720951 VHY720951:VJF720951 VRU720951:VTB720951 WBQ720951:WCX720951 WLM720951:WMT720951 WVI720951:WWP720951 A786487:AH786487 IW786487:KD786487 SS786487:TZ786487 ACO786487:ADV786487 AMK786487:ANR786487 AWG786487:AXN786487 BGC786487:BHJ786487 BPY786487:BRF786487 BZU786487:CBB786487 CJQ786487:CKX786487 CTM786487:CUT786487 DDI786487:DEP786487 DNE786487:DOL786487 DXA786487:DYH786487 EGW786487:EID786487 EQS786487:ERZ786487 FAO786487:FBV786487 FKK786487:FLR786487 FUG786487:FVN786487 GEC786487:GFJ786487 GNY786487:GPF786487 GXU786487:GZB786487 HHQ786487:HIX786487 HRM786487:HST786487 IBI786487:ICP786487 ILE786487:IML786487 IVA786487:IWH786487 JEW786487:JGD786487 JOS786487:JPZ786487 JYO786487:JZV786487 KIK786487:KJR786487 KSG786487:KTN786487 LCC786487:LDJ786487 LLY786487:LNF786487 LVU786487:LXB786487 MFQ786487:MGX786487 MPM786487:MQT786487 MZI786487:NAP786487 NJE786487:NKL786487 NTA786487:NUH786487 OCW786487:OED786487 OMS786487:ONZ786487 OWO786487:OXV786487 PGK786487:PHR786487 PQG786487:PRN786487 QAC786487:QBJ786487 QJY786487:QLF786487 QTU786487:QVB786487 RDQ786487:REX786487 RNM786487:ROT786487 RXI786487:RYP786487 SHE786487:SIL786487 SRA786487:SSH786487 TAW786487:TCD786487 TKS786487:TLZ786487 TUO786487:TVV786487 UEK786487:UFR786487 UOG786487:UPN786487 UYC786487:UZJ786487 VHY786487:VJF786487 VRU786487:VTB786487 WBQ786487:WCX786487 WLM786487:WMT786487 WVI786487:WWP786487 A852023:AH852023 IW852023:KD852023 SS852023:TZ852023 ACO852023:ADV852023 AMK852023:ANR852023 AWG852023:AXN852023 BGC852023:BHJ852023 BPY852023:BRF852023 BZU852023:CBB852023 CJQ852023:CKX852023 CTM852023:CUT852023 DDI852023:DEP852023 DNE852023:DOL852023 DXA852023:DYH852023 EGW852023:EID852023 EQS852023:ERZ852023 FAO852023:FBV852023 FKK852023:FLR852023 FUG852023:FVN852023 GEC852023:GFJ852023 GNY852023:GPF852023 GXU852023:GZB852023 HHQ852023:HIX852023 HRM852023:HST852023 IBI852023:ICP852023 ILE852023:IML852023 IVA852023:IWH852023 JEW852023:JGD852023 JOS852023:JPZ852023 JYO852023:JZV852023 KIK852023:KJR852023 KSG852023:KTN852023 LCC852023:LDJ852023 LLY852023:LNF852023 LVU852023:LXB852023 MFQ852023:MGX852023 MPM852023:MQT852023 MZI852023:NAP852023 NJE852023:NKL852023 NTA852023:NUH852023 OCW852023:OED852023 OMS852023:ONZ852023 OWO852023:OXV852023 PGK852023:PHR852023 PQG852023:PRN852023 QAC852023:QBJ852023 QJY852023:QLF852023 QTU852023:QVB852023 RDQ852023:REX852023 RNM852023:ROT852023 RXI852023:RYP852023 SHE852023:SIL852023 SRA852023:SSH852023 TAW852023:TCD852023 TKS852023:TLZ852023 TUO852023:TVV852023 UEK852023:UFR852023 UOG852023:UPN852023 UYC852023:UZJ852023 VHY852023:VJF852023 VRU852023:VTB852023 WBQ852023:WCX852023 WLM852023:WMT852023 WVI852023:WWP852023 A917559:AH917559 IW917559:KD917559 SS917559:TZ917559 ACO917559:ADV917559 AMK917559:ANR917559 AWG917559:AXN917559 BGC917559:BHJ917559 BPY917559:BRF917559 BZU917559:CBB917559 CJQ917559:CKX917559 CTM917559:CUT917559 DDI917559:DEP917559 DNE917559:DOL917559 DXA917559:DYH917559 EGW917559:EID917559 EQS917559:ERZ917559 FAO917559:FBV917559 FKK917559:FLR917559 FUG917559:FVN917559 GEC917559:GFJ917559 GNY917559:GPF917559 GXU917559:GZB917559 HHQ917559:HIX917559 HRM917559:HST917559 IBI917559:ICP917559 ILE917559:IML917559 IVA917559:IWH917559 JEW917559:JGD917559 JOS917559:JPZ917559 JYO917559:JZV917559 KIK917559:KJR917559 KSG917559:KTN917559 LCC917559:LDJ917559 LLY917559:LNF917559 LVU917559:LXB917559 MFQ917559:MGX917559 MPM917559:MQT917559 MZI917559:NAP917559 NJE917559:NKL917559 NTA917559:NUH917559 OCW917559:OED917559 OMS917559:ONZ917559 OWO917559:OXV917559 PGK917559:PHR917559 PQG917559:PRN917559 QAC917559:QBJ917559 QJY917559:QLF917559 QTU917559:QVB917559 RDQ917559:REX917559 RNM917559:ROT917559 RXI917559:RYP917559 SHE917559:SIL917559 SRA917559:SSH917559 TAW917559:TCD917559 TKS917559:TLZ917559 TUO917559:TVV917559 UEK917559:UFR917559 UOG917559:UPN917559 UYC917559:UZJ917559 VHY917559:VJF917559 VRU917559:VTB917559 WBQ917559:WCX917559 WLM917559:WMT917559 WVI917559:WWP917559 A983095:AH983095 IW983095:KD983095 SS983095:TZ983095 ACO983095:ADV983095 AMK983095:ANR983095 AWG983095:AXN983095 BGC983095:BHJ983095 BPY983095:BRF983095 BZU983095:CBB983095 CJQ983095:CKX983095 CTM983095:CUT983095 DDI983095:DEP983095 DNE983095:DOL983095 DXA983095:DYH983095 EGW983095:EID983095 EQS983095:ERZ983095 FAO983095:FBV983095 FKK983095:FLR983095 FUG983095:FVN983095 GEC983095:GFJ983095 GNY983095:GPF983095 GXU983095:GZB983095 HHQ983095:HIX983095 HRM983095:HST983095 IBI983095:ICP983095 ILE983095:IML983095 IVA983095:IWH983095 JEW983095:JGD983095 JOS983095:JPZ983095 JYO983095:JZV983095 KIK983095:KJR983095 KSG983095:KTN983095 LCC983095:LDJ983095 LLY983095:LNF983095 LVU983095:LXB983095 MFQ983095:MGX983095 MPM983095:MQT983095 MZI983095:NAP983095 NJE983095:NKL983095 NTA983095:NUH983095 OCW983095:OED983095 OMS983095:ONZ983095 OWO983095:OXV983095 PGK983095:PHR983095 PQG983095:PRN983095 QAC983095:QBJ983095 QJY983095:QLF983095 QTU983095:QVB983095 RDQ983095:REX983095 RNM983095:ROT983095 RXI983095:RYP983095 SHE983095:SIL983095 SRA983095:SSH983095 TAW983095:TCD983095 TKS983095:TLZ983095 TUO983095:TVV983095 UEK983095:UFR983095 UOG983095:UPN983095 UYC983095:UZJ983095 VHY983095:VJF983095 VRU983095:VTB983095 WBQ983095:WCX983095 P43:Z43 S44:AC44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77</vt:i4>
      </vt:variant>
    </vt:vector>
  </HeadingPairs>
  <TitlesOfParts>
    <vt:vector size="153" baseType="lpstr">
      <vt:lpstr>工事関係書類一覧表</vt:lpstr>
      <vt:lpstr>入力表</vt:lpstr>
      <vt:lpstr>建設ﾘｻｲｸﾙ用入力表</vt:lpstr>
      <vt:lpstr>別記様式1(説明書)</vt:lpstr>
      <vt:lpstr>別表1</vt:lpstr>
      <vt:lpstr>契約書別紙1</vt:lpstr>
      <vt:lpstr>別表2</vt:lpstr>
      <vt:lpstr>契約書別紙2</vt:lpstr>
      <vt:lpstr>別表3</vt:lpstr>
      <vt:lpstr>契約書別紙3</vt:lpstr>
      <vt:lpstr>様式</vt:lpstr>
      <vt:lpstr>別記様式</vt:lpstr>
      <vt:lpstr>様式-1</vt:lpstr>
      <vt:lpstr>統一様式-2</vt:lpstr>
      <vt:lpstr>統一様式-3(1)</vt:lpstr>
      <vt:lpstr>統一様式-3(2)</vt:lpstr>
      <vt:lpstr>統一様式-1</vt:lpstr>
      <vt:lpstr>統一様式-1(2)</vt:lpstr>
      <vt:lpstr>統一様式-1(3)</vt:lpstr>
      <vt:lpstr>統一様式-7</vt:lpstr>
      <vt:lpstr>別紙１</vt:lpstr>
      <vt:lpstr>統一様式-4</vt:lpstr>
      <vt:lpstr>様式-4(統一様式-4 裏面)</vt:lpstr>
      <vt:lpstr>様式-2</vt:lpstr>
      <vt:lpstr>様式-2(1)</vt:lpstr>
      <vt:lpstr>様式-2(2)</vt:lpstr>
      <vt:lpstr>様式-3</vt:lpstr>
      <vt:lpstr>別紙４</vt:lpstr>
      <vt:lpstr>別紙５</vt:lpstr>
      <vt:lpstr>統一様式-5(1)（前払金）</vt:lpstr>
      <vt:lpstr>様式-4</vt:lpstr>
      <vt:lpstr>様式-5</vt:lpstr>
      <vt:lpstr>様式-6</vt:lpstr>
      <vt:lpstr>別記様式1</vt:lpstr>
      <vt:lpstr>別記様式2</vt:lpstr>
      <vt:lpstr>別記様式3</vt:lpstr>
      <vt:lpstr>別記様式4</vt:lpstr>
      <vt:lpstr>別記様式5</vt:lpstr>
      <vt:lpstr>別記様式6</vt:lpstr>
      <vt:lpstr>別記様式7</vt:lpstr>
      <vt:lpstr>統一様式-9</vt:lpstr>
      <vt:lpstr>統一様式-12</vt:lpstr>
      <vt:lpstr>統一様式-13</vt:lpstr>
      <vt:lpstr>統一様式-14</vt:lpstr>
      <vt:lpstr>統一様式-15</vt:lpstr>
      <vt:lpstr>様式-7</vt:lpstr>
      <vt:lpstr>様式-8</vt:lpstr>
      <vt:lpstr>統一様式-5(1)（中間）</vt:lpstr>
      <vt:lpstr>統一様式-16</vt:lpstr>
      <vt:lpstr>統一様式-17</vt:lpstr>
      <vt:lpstr>統一様式-5(1)（指定）</vt:lpstr>
      <vt:lpstr>統一様式-19</vt:lpstr>
      <vt:lpstr>様式-9</vt:lpstr>
      <vt:lpstr>統一様式-5(1)（部分）</vt:lpstr>
      <vt:lpstr>統一様式-5(2)</vt:lpstr>
      <vt:lpstr>統一様式-22</vt:lpstr>
      <vt:lpstr>統一様式-23</vt:lpstr>
      <vt:lpstr>統一様式-24</vt:lpstr>
      <vt:lpstr>統一様式-25</vt:lpstr>
      <vt:lpstr>統一様式-28</vt:lpstr>
      <vt:lpstr>統一様式-29</vt:lpstr>
      <vt:lpstr>様式-10</vt:lpstr>
      <vt:lpstr>様式-11</vt:lpstr>
      <vt:lpstr>様式-12</vt:lpstr>
      <vt:lpstr>様式-13</vt:lpstr>
      <vt:lpstr>統一様式-34(1)</vt:lpstr>
      <vt:lpstr>統一様式-34(2)</vt:lpstr>
      <vt:lpstr>様式-15</vt:lpstr>
      <vt:lpstr>様式‐16</vt:lpstr>
      <vt:lpstr>様式-17</vt:lpstr>
      <vt:lpstr>統一様式-21</vt:lpstr>
      <vt:lpstr>統一様式-30</vt:lpstr>
      <vt:lpstr>統一様式-5(1)（完成）</vt:lpstr>
      <vt:lpstr>様式-18</vt:lpstr>
      <vt:lpstr>様式-19</vt:lpstr>
      <vt:lpstr>様式-2０</vt:lpstr>
      <vt:lpstr>契約書別紙1!Print_Area</vt:lpstr>
      <vt:lpstr>契約書別紙2!Print_Area</vt:lpstr>
      <vt:lpstr>契約書別紙3!Print_Area</vt:lpstr>
      <vt:lpstr>建設ﾘｻｲｸﾙ用入力表!Print_Area</vt:lpstr>
      <vt:lpstr>工事関係書類一覧表!Print_Area</vt:lpstr>
      <vt:lpstr>'統一様式-1'!Print_Area</vt:lpstr>
      <vt:lpstr>'統一様式-1(2)'!Print_Area</vt:lpstr>
      <vt:lpstr>'統一様式-1(3)'!Print_Area</vt:lpstr>
      <vt:lpstr>'統一様式-12'!Print_Area</vt:lpstr>
      <vt:lpstr>'統一様式-13'!Print_Area</vt:lpstr>
      <vt:lpstr>'統一様式-14'!Print_Area</vt:lpstr>
      <vt:lpstr>'統一様式-15'!Print_Area</vt:lpstr>
      <vt:lpstr>'統一様式-16'!Print_Area</vt:lpstr>
      <vt:lpstr>'統一様式-17'!Print_Area</vt:lpstr>
      <vt:lpstr>'統一様式-19'!Print_Area</vt:lpstr>
      <vt:lpstr>'統一様式-2'!Print_Area</vt:lpstr>
      <vt:lpstr>'統一様式-21'!Print_Area</vt:lpstr>
      <vt:lpstr>'統一様式-22'!Print_Area</vt:lpstr>
      <vt:lpstr>'統一様式-23'!Print_Area</vt:lpstr>
      <vt:lpstr>'統一様式-24'!Print_Area</vt:lpstr>
      <vt:lpstr>'統一様式-25'!Print_Area</vt:lpstr>
      <vt:lpstr>'統一様式-28'!Print_Area</vt:lpstr>
      <vt:lpstr>'統一様式-29'!Print_Area</vt:lpstr>
      <vt:lpstr>'統一様式-3(1)'!Print_Area</vt:lpstr>
      <vt:lpstr>'統一様式-3(2)'!Print_Area</vt:lpstr>
      <vt:lpstr>'統一様式-30'!Print_Area</vt:lpstr>
      <vt:lpstr>'統一様式-34(1)'!Print_Area</vt:lpstr>
      <vt:lpstr>'統一様式-34(2)'!Print_Area</vt:lpstr>
      <vt:lpstr>'統一様式-4'!Print_Area</vt:lpstr>
      <vt:lpstr>'統一様式-5(1)（完成）'!Print_Area</vt:lpstr>
      <vt:lpstr>'統一様式-5(1)（指定）'!Print_Area</vt:lpstr>
      <vt:lpstr>'統一様式-5(1)（前払金）'!Print_Area</vt:lpstr>
      <vt:lpstr>'統一様式-5(1)（中間）'!Print_Area</vt:lpstr>
      <vt:lpstr>'統一様式-5(1)（部分）'!Print_Area</vt:lpstr>
      <vt:lpstr>'統一様式-5(2)'!Print_Area</vt:lpstr>
      <vt:lpstr>'統一様式-7'!Print_Area</vt:lpstr>
      <vt:lpstr>'統一様式-9'!Print_Area</vt:lpstr>
      <vt:lpstr>入力表!Print_Area</vt:lpstr>
      <vt:lpstr>別記様式!Print_Area</vt:lpstr>
      <vt:lpstr>別記様式1!Print_Area</vt:lpstr>
      <vt:lpstr>'別記様式1(説明書)'!Print_Area</vt:lpstr>
      <vt:lpstr>別記様式2!Print_Area</vt:lpstr>
      <vt:lpstr>別記様式3!Print_Area</vt:lpstr>
      <vt:lpstr>別記様式4!Print_Area</vt:lpstr>
      <vt:lpstr>別記様式5!Print_Area</vt:lpstr>
      <vt:lpstr>別記様式6!Print_Area</vt:lpstr>
      <vt:lpstr>別記様式7!Print_Area</vt:lpstr>
      <vt:lpstr>別紙１!Print_Area</vt:lpstr>
      <vt:lpstr>別紙４!Print_Area</vt:lpstr>
      <vt:lpstr>別表1!Print_Area</vt:lpstr>
      <vt:lpstr>別表2!Print_Area</vt:lpstr>
      <vt:lpstr>別表3!Print_Area</vt:lpstr>
      <vt:lpstr>様式!Print_Area</vt:lpstr>
      <vt:lpstr>'様式-1'!Print_Area</vt:lpstr>
      <vt:lpstr>'様式-10'!Print_Area</vt:lpstr>
      <vt:lpstr>'様式-11'!Print_Area</vt:lpstr>
      <vt:lpstr>'様式-12'!Print_Area</vt:lpstr>
      <vt:lpstr>'様式-13'!Print_Area</vt:lpstr>
      <vt:lpstr>'様式-15'!Print_Area</vt:lpstr>
      <vt:lpstr>様式‐16!Print_Area</vt:lpstr>
      <vt:lpstr>'様式-17'!Print_Area</vt:lpstr>
      <vt:lpstr>'様式-18'!Print_Area</vt:lpstr>
      <vt:lpstr>'様式-19'!Print_Area</vt:lpstr>
      <vt:lpstr>'様式-2'!Print_Area</vt:lpstr>
      <vt:lpstr>'様式-2(1)'!Print_Area</vt:lpstr>
      <vt:lpstr>'様式-2(2)'!Print_Area</vt:lpstr>
      <vt:lpstr>'様式-2０'!Print_Area</vt:lpstr>
      <vt:lpstr>'様式-3'!Print_Area</vt:lpstr>
      <vt:lpstr>'様式-4'!Print_Area</vt:lpstr>
      <vt:lpstr>'様式-4(統一様式-4 裏面)'!Print_Area</vt:lpstr>
      <vt:lpstr>'様式-5'!Print_Area</vt:lpstr>
      <vt:lpstr>'様式-6'!Print_Area</vt:lpstr>
      <vt:lpstr>'様式-7'!Print_Area</vt:lpstr>
      <vt:lpstr>'様式-8'!Print_Area</vt:lpstr>
      <vt:lpstr>'様式-9'!Print_Area</vt:lpstr>
      <vt:lpstr>工事関係書類一覧表!Print_Titles</vt:lpstr>
      <vt:lpstr>別紙４!Print_Titles</vt:lpstr>
    </vt:vector>
  </TitlesOfParts>
  <Manager/>
  <Company>宇城市</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契約検査課</dc:creator>
  <cp:keywords/>
  <dc:description/>
  <cp:lastModifiedBy>堤　博之</cp:lastModifiedBy>
  <cp:revision/>
  <cp:lastPrinted>2025-11-04T04:06:02Z</cp:lastPrinted>
  <dcterms:created xsi:type="dcterms:W3CDTF">2005-09-14T08:27:23Z</dcterms:created>
  <dcterms:modified xsi:type="dcterms:W3CDTF">2025-11-13T05:10:54Z</dcterms:modified>
  <cp:category/>
  <cp:contentStatus/>
</cp:coreProperties>
</file>